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4.xml" ContentType="application/vnd.openxmlformats-officedocument.drawing+xml"/>
  <Override PartName="/xl/charts/chart18.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RangeCalculation - Table 1" sheetId="2" r:id="rId5"/>
    <sheet name="RangeCalculation - Table 2" sheetId="3" r:id="rId6"/>
    <sheet name="RangeCalculation - Reifen_Getri" sheetId="4" r:id="rId7"/>
    <sheet name="RangeCalculation - Cell dischar" sheetId="5" r:id="rId8"/>
    <sheet name="RangeCalculation - Rollreibungs" sheetId="6" r:id="rId9"/>
    <sheet name="RangeCalculation - Verbrauch in" sheetId="7" r:id="rId10"/>
    <sheet name="RangeCalculation - Wirkungsgrad" sheetId="8" r:id="rId11"/>
    <sheet name="RangeCalculation - Drawings" sheetId="9" r:id="rId12"/>
    <sheet name="NEFZ - NEFZ Zusammenfassung" sheetId="10" r:id="rId13"/>
    <sheet name="NEFZ - NEFZ vom 15.2.2012 Quell" sheetId="11" r:id="rId14"/>
    <sheet name="NEFZ - Drawings" sheetId="12" r:id="rId15"/>
    <sheet name="NEFZ + EPA + WLTP - Start Value" sheetId="13" r:id="rId16"/>
    <sheet name="NEFZ + EPA + WLTP - Calculated " sheetId="14" r:id="rId17"/>
    <sheet name="NEFZ + EPA + WLTP - Calculation" sheetId="15" r:id="rId18"/>
    <sheet name="NEFZ + EPA + WLTP - Constants" sheetId="16" r:id="rId19"/>
    <sheet name="NEFZ + EPA + WLTP - NEFZ (City)" sheetId="17" r:id="rId20"/>
    <sheet name="NEFZ + EPA + WLTP - NEFZ (Count" sheetId="18" r:id="rId21"/>
    <sheet name="NEFZ + EPA + WLTP - EPA (City)" sheetId="19" r:id="rId22"/>
    <sheet name="NEFZ + EPA + WLTP - EPA (Highwa" sheetId="20" r:id="rId23"/>
    <sheet name="NEFZ + EPA + WLTP - EPA (High S" sheetId="21" r:id="rId24"/>
    <sheet name="NEFZ + EPA + WLTP - EPA (Air Co" sheetId="22" r:id="rId25"/>
    <sheet name="NEFZ + EPA + WLTP - EPA (Cold T" sheetId="23" r:id="rId26"/>
    <sheet name="NEFZ + EPA + WLTP - WLTP (Low)" sheetId="24" r:id="rId27"/>
    <sheet name="NEFZ + EPA + WLTP - WLTP (Middl" sheetId="25" r:id="rId28"/>
    <sheet name="NEFZ + EPA + WLTP - WLTP (High)" sheetId="26" r:id="rId29"/>
    <sheet name="NEFZ + EPA + WLTP - WLTP (Extra" sheetId="27" r:id="rId30"/>
    <sheet name="NEFZ + EPA + WLTP - Drawings" sheetId="28" r:id="rId31"/>
    <sheet name="User reported ranges" sheetId="29" r:id="rId32"/>
  </sheets>
</workbook>
</file>

<file path=xl/sharedStrings.xml><?xml version="1.0" encoding="utf-8"?>
<sst xmlns="http://schemas.openxmlformats.org/spreadsheetml/2006/main" uniqueCount="225">
  <si>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</si>
  <si>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</si>
  <si>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</si>
  <si>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</si>
  <si>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RangeCalculation</t>
  </si>
  <si>
    <t>Table 1</t>
  </si>
  <si>
    <t>RangeCalculation - Table 1</t>
  </si>
  <si>
    <t>Technische Daten BMW i3</t>
  </si>
  <si>
    <t>94Ah</t>
  </si>
  <si>
    <t>60Ah</t>
  </si>
  <si>
    <t>Gewicht</t>
  </si>
  <si>
    <t>kg</t>
  </si>
  <si>
    <t>Nettokapazität Batterie</t>
  </si>
  <si>
    <t>kWh</t>
  </si>
  <si>
    <t>Recuperation</t>
  </si>
  <si>
    <t>Motor max</t>
  </si>
  <si>
    <t>U/min</t>
  </si>
  <si>
    <t>Getriebeverhältnis</t>
  </si>
  <si>
    <t>Antriebsstrang Max</t>
  </si>
  <si>
    <t>cwWert</t>
  </si>
  <si>
    <t>Stirnfläche</t>
  </si>
  <si>
    <t>m²</t>
  </si>
  <si>
    <t>cw*Stirnfläche</t>
  </si>
  <si>
    <t>Ständige Verbraucher</t>
  </si>
  <si>
    <t>kW</t>
  </si>
  <si>
    <t>g</t>
  </si>
  <si>
    <t>m/s^2</t>
  </si>
  <si>
    <t>KT /C ISO8767</t>
  </si>
  <si>
    <t>KT /C IS28580</t>
  </si>
  <si>
    <t>KT /C SAE J1269</t>
  </si>
  <si>
    <t>KT /C SAE J2452</t>
  </si>
  <si>
    <t>Table 2</t>
  </si>
  <si>
    <t>RangeCalculation - Table 2</t>
  </si>
  <si>
    <t>Temperatur in C</t>
  </si>
  <si>
    <t>Luftdichte</t>
  </si>
  <si>
    <t>Zusatzverbrauch (Klima) in kW</t>
  </si>
  <si>
    <t>Gesamt Zusatz verbraucher in kW</t>
  </si>
  <si>
    <t>Batteriekapazität %</t>
  </si>
  <si>
    <t>Batteriekapazität in kWh</t>
  </si>
  <si>
    <t>Reifen/Getriebe</t>
  </si>
  <si>
    <t>RangeCalculation - Reifen_Getri</t>
  </si>
  <si>
    <t>Reifengröße Felge</t>
  </si>
  <si>
    <t>zoll</t>
  </si>
  <si>
    <t>Reifenbreite</t>
  </si>
  <si>
    <t>mm</t>
  </si>
  <si>
    <t>Reifenbreitenverhältnis</t>
  </si>
  <si>
    <t>Reifendurchmesser</t>
  </si>
  <si>
    <t>cm</t>
  </si>
  <si>
    <t>Reifenumfang</t>
  </si>
  <si>
    <t>m</t>
  </si>
  <si>
    <t>m pro motordrehung</t>
  </si>
  <si>
    <t>m/Umdrehung Motor</t>
  </si>
  <si>
    <t>Maximale Geschwindigkeit</t>
  </si>
  <si>
    <t>km/h</t>
  </si>
  <si>
    <t>U/min pro km/h</t>
  </si>
  <si>
    <t>Cell discharge capacity</t>
  </si>
  <si>
    <t>RangeCalculation - Cell dischar</t>
  </si>
  <si>
    <t>Temperatur</t>
  </si>
  <si>
    <t>Discharge cap</t>
  </si>
  <si>
    <t>Rollreibungskräfte</t>
  </si>
  <si>
    <t>RangeCalculation - Rollreibungs</t>
  </si>
  <si>
    <t>Reifen Energielabel</t>
  </si>
  <si>
    <t>Rollwiderstandsbeiwert CR in kg/t</t>
  </si>
  <si>
    <t>F Reibung in N m in t * CR*g</t>
  </si>
  <si>
    <t>A</t>
  </si>
  <si>
    <t>B</t>
  </si>
  <si>
    <t>C</t>
  </si>
  <si>
    <t>E</t>
  </si>
  <si>
    <t>F</t>
  </si>
  <si>
    <t>Verbrauch in Abhängigkeit von der Temperatur und Geschwindigkeit</t>
  </si>
  <si>
    <t>RangeCalculation - Verbrauch in</t>
  </si>
  <si>
    <t>Luftwiderstand in Abhängigkeit zur Temperatur in N</t>
  </si>
  <si>
    <t>Wirkungsgrad Getriebe in %</t>
  </si>
  <si>
    <t>Wirkungsgrad Motor in %</t>
  </si>
  <si>
    <t>Gesamt Wirkungsgrad</t>
  </si>
  <si>
    <t>Verbrauch in kWh/100km</t>
  </si>
  <si>
    <t>Range in km</t>
  </si>
  <si>
    <t>m/s</t>
  </si>
  <si>
    <t>Wirkungsgrad Motor</t>
  </si>
  <si>
    <t>RangeCalculation - Wirkungsgrad</t>
  </si>
  <si>
    <t>Nm / km/h</t>
  </si>
  <si>
    <t>"All Drawings from the Sheet"</t>
  </si>
  <si>
    <t>RangeCalculation - Drawings</t>
  </si>
  <si/>
  <si/>
  <si>
    <t>NEFZ</t>
  </si>
  <si>
    <t>NEFZ Zusammenfassung</t>
  </si>
  <si>
    <t>NEFZ - NEFZ Zusammenfassung</t>
  </si>
  <si>
    <t>kinetische Energie in Ws</t>
  </si>
  <si>
    <t>Rollwiderstand in Ws</t>
  </si>
  <si>
    <t>Energie cW in Ws</t>
  </si>
  <si>
    <t>Weglänge in m</t>
  </si>
  <si>
    <t xml:space="preserve">Rekuperation </t>
  </si>
  <si>
    <t>NEFZ Verbrauch in kWh</t>
  </si>
  <si>
    <t>kWh/100km</t>
  </si>
  <si>
    <t>Stadtzyklus</t>
  </si>
  <si>
    <t>Landzyklus</t>
  </si>
  <si>
    <t>NEFZ = 4*Stadt+1Land</t>
  </si>
  <si>
    <t>NEFZ vom 15.2.2012 Quelle EUR-Lex - 42012X0215(01) - EN - EUR-Lex.pdf</t>
  </si>
  <si>
    <t>NEFZ - NEFZ vom 15.2.2012 Quell</t>
  </si>
  <si>
    <t>NEFZ Punkt</t>
  </si>
  <si>
    <t>Betriebszustand</t>
  </si>
  <si>
    <t>Beschleunigung</t>
  </si>
  <si>
    <t>Anfangsgeschwindigkeit in km/h</t>
  </si>
  <si>
    <t>Berechnete Ausgangsgeschwindigkeit</t>
  </si>
  <si>
    <t>Ausgangsgeschwindigkeit km/h</t>
  </si>
  <si>
    <t>Dauer in s</t>
  </si>
  <si>
    <t>Gesamtdauer in s</t>
  </si>
  <si>
    <t>Startgeschwindigkeit in m/s</t>
  </si>
  <si>
    <t>Endgeschwindigkeit in m/s</t>
  </si>
  <si>
    <t>Durschnittsgeschwindigkeit in m/s</t>
  </si>
  <si>
    <t>Weg im m</t>
  </si>
  <si>
    <t>delta kin. Energie Auto in Ws</t>
  </si>
  <si>
    <t>Energie Rollwiderstand in Ws</t>
  </si>
  <si>
    <t>Durchschnittsgeschwindigkeit im Quadrat in m^2/s^2</t>
  </si>
  <si>
    <t>F Air in N</t>
  </si>
  <si>
    <t>Energie Air in Ws</t>
  </si>
  <si>
    <t>NEFZ Stadt</t>
  </si>
  <si>
    <t>Leerlauf</t>
  </si>
  <si>
    <t>konstante Geschwindigkeit</t>
  </si>
  <si>
    <t>Verzögerung</t>
  </si>
  <si>
    <t>Verzögerung Ausgekuppelt</t>
  </si>
  <si>
    <t>Schaltvorgang</t>
  </si>
  <si>
    <t>NEFZ Land</t>
  </si>
  <si>
    <t>NEFZ - Drawings</t>
  </si>
  <si>
    <t>NEFZ + EPA + WLTP</t>
  </si>
  <si>
    <t>Start Values</t>
  </si>
  <si>
    <t>NEFZ + EPA + WLTP - Start Value</t>
  </si>
  <si>
    <t>Copy car values below to calculate the sheet:</t>
  </si>
  <si>
    <t>Tesla Model S70</t>
  </si>
  <si>
    <t>Tesla Model S70D</t>
  </si>
  <si>
    <t>Tesla Model S90D</t>
  </si>
  <si>
    <t>Nissan Leaf</t>
  </si>
  <si>
    <t>BMW i3 94Ah</t>
  </si>
  <si>
    <t>BMW i3 60Ah</t>
  </si>
  <si>
    <t>VW eGolf</t>
  </si>
  <si>
    <t>Renault Zoe</t>
  </si>
  <si>
    <t>2017 Kia Soul</t>
  </si>
  <si>
    <t>2017 Mitsubishi iMiev</t>
  </si>
  <si>
    <t>2017 Mercedes B250e</t>
  </si>
  <si>
    <t>2017 Fia 500e</t>
  </si>
  <si>
    <t>Weight [kg]</t>
  </si>
  <si>
    <t>Cw []</t>
  </si>
  <si>
    <t>A [m²]</t>
  </si>
  <si>
    <t>Cr []</t>
  </si>
  <si>
    <t xml:space="preserve">battery [kWh] </t>
  </si>
  <si>
    <t>Usable battery [kWh]</t>
  </si>
  <si>
    <t>NEFZ range [km]</t>
  </si>
  <si>
    <t xml:space="preserve">EPA (City) [MPGe] </t>
  </si>
  <si>
    <t>EPA (Highway) [MPGe]</t>
  </si>
  <si>
    <r>
      <rPr>
        <b val="1"/>
        <sz val="10"/>
        <color indexed="8"/>
        <rFont val="Arial"/>
      </rPr>
      <t xml:space="preserve">EPA combined [MPGe] </t>
    </r>
    <r>
      <rPr>
        <b val="1"/>
        <u val="single"/>
        <sz val="10"/>
        <color indexed="8"/>
        <rFont val="Arial"/>
      </rPr>
      <t>fueleconomy.gov</t>
    </r>
  </si>
  <si>
    <t>EPA (City) range [miles]</t>
  </si>
  <si>
    <t>EPA (Highway) range [miles]</t>
  </si>
  <si>
    <t>EPA (HighSpeed) range [miles]</t>
  </si>
  <si>
    <t>EPA (Air Cond.) range [miles]</t>
  </si>
  <si>
    <t>EPA (Cold Temp.) range [miles]</t>
  </si>
  <si>
    <t>EPA range [miles]</t>
  </si>
  <si>
    <t>Calculated Results</t>
  </si>
  <si>
    <t xml:space="preserve">NEFZ + EPA + WLTP - Calculated </t>
  </si>
  <si>
    <t>real/calc</t>
  </si>
  <si>
    <t>EPA (City)</t>
  </si>
  <si>
    <t>EPA (Highway)</t>
  </si>
  <si>
    <t>EPA (High Speed)</t>
  </si>
  <si>
    <t>EPA (AIr Conditioning)</t>
  </si>
  <si>
    <t>EPA (Cold Temperature)</t>
  </si>
  <si>
    <t>EPA = (55%City/ 45%Highway)</t>
  </si>
  <si>
    <t>Calculation Results</t>
  </si>
  <si>
    <t>NEFZ + EPA + WLTP - Calculation</t>
  </si>
  <si>
    <t>W acc [Wh]</t>
  </si>
  <si>
    <t>W roll [Wh]</t>
  </si>
  <si>
    <t>Energy Air [Wh]</t>
  </si>
  <si>
    <t>distance [m]</t>
  </si>
  <si>
    <t>calculated  
consumption [kWh/100km]</t>
  </si>
  <si>
    <t>real consumption [kWh/100km]</t>
  </si>
  <si>
    <t>real/calculated in %</t>
  </si>
  <si>
    <t>distance [miles]</t>
  </si>
  <si>
    <t>NEFZ (Cycle)</t>
  </si>
  <si>
    <t>NEFZ (Country)</t>
  </si>
  <si>
    <t>NEFZ = 4*City + 1*Country</t>
  </si>
  <si>
    <t>WLTP (Low)</t>
  </si>
  <si>
    <t>WLTP (Middle)</t>
  </si>
  <si>
    <t>WLTP (High)</t>
  </si>
  <si>
    <t>WLTP (Extra-High)</t>
  </si>
  <si>
    <t xml:space="preserve">WLTP  </t>
  </si>
  <si>
    <t>Constants</t>
  </si>
  <si>
    <t>NEFZ + EPA + WLTP - Constants</t>
  </si>
  <si>
    <t>air density</t>
  </si>
  <si>
    <t>mi/km</t>
  </si>
  <si>
    <t>kWh per MPGe</t>
  </si>
  <si>
    <t>NEFZ (City)</t>
  </si>
  <si>
    <t>NEFZ + EPA + WLTP - NEFZ (City)</t>
  </si>
  <si>
    <t>∆t [s]</t>
  </si>
  <si>
    <t>v [km/h]</t>
  </si>
  <si>
    <t>∑t  [s]</t>
  </si>
  <si>
    <t>v  [m/s]</t>
  </si>
  <si>
    <t>Øv [m/s]</t>
  </si>
  <si>
    <t>∆ s [m]</t>
  </si>
  <si>
    <t>∆ W kin [Wh]</t>
  </si>
  <si>
    <t>W air [Wh]</t>
  </si>
  <si>
    <t>NEFZ + EPA + WLTP - NEFZ (Count</t>
  </si>
  <si>
    <t>NEFZ + EPA + WLTP - EPA (City)</t>
  </si>
  <si>
    <t>v [mph]</t>
  </si>
  <si>
    <t>NEFZ + EPA + WLTP - EPA (Highwa</t>
  </si>
  <si>
    <t>NEFZ + EPA + WLTP - EPA (High S</t>
  </si>
  <si>
    <t>EPA (Air Conditioning)</t>
  </si>
  <si>
    <t>NEFZ + EPA + WLTP - EPA (Air Co</t>
  </si>
  <si>
    <t>NEFZ + EPA + WLTP - EPA (Cold T</t>
  </si>
  <si>
    <t>NEFZ + EPA + WLTP - WLTP (Low)</t>
  </si>
  <si>
    <t>NEFZ + EPA + WLTP - WLTP (Middl</t>
  </si>
  <si>
    <t>NEFZ + EPA + WLTP - WLTP (High)</t>
  </si>
  <si>
    <t>WLTP (Extra High)</t>
  </si>
  <si>
    <t>NEFZ + EPA + WLTP - WLTP (Extra</t>
  </si>
  <si>
    <t>NEFZ + EPA + WLTP - Drawings</t>
  </si>
  <si>
    <t>User reported ranges</t>
  </si>
  <si>
    <t>Reichweite in km</t>
  </si>
  <si>
    <t>Zeit in h:m</t>
  </si>
  <si>
    <t>Akkukapazität in kWh</t>
  </si>
  <si>
    <t>http://www.goingelectric.de/forum/bmw-i3-batterie-reichweite/hypermiling-the-i3-t11039.html</t>
  </si>
  <si>
    <t>mit Klima bei 31C</t>
  </si>
  <si>
    <t>rex</t>
  </si>
  <si>
    <t>https://dl.dropboxusercontent.com/u/35513642/Hilden_BMW_i3.pdf</t>
  </si>
  <si>
    <t>tempomat 90</t>
  </si>
  <si>
    <t>tempomat 120</t>
  </si>
  <si>
    <t xml:space="preserve">https://www.youtube.com/watch?v=0EMMG8ir5Mw&amp;list=FL0GsfN9h_zCIF2tP7yAi7Mg
17:21 min,12.23 km -&gt;= 42.2 km/h
with 9.2 kWh/100km
</t>
  </si>
  <si>
    <r>
      <rPr>
        <b val="1"/>
        <u val="single"/>
        <sz val="10"/>
        <color indexed="8"/>
        <rFont val="Helvetica"/>
      </rPr>
      <t>http://www.goingelectric.de/forum/bmw-i3-allgemeines/i3-ein-wochenende-bei-sixt-gemietet-750-km-spass-t6298.html</t>
    </r>
  </si>
</sst>
</file>

<file path=xl/styles.xml><?xml version="1.0" encoding="utf-8"?>
<styleSheet xmlns="http://schemas.openxmlformats.org/spreadsheetml/2006/main">
  <numFmts count="9">
    <numFmt numFmtId="0" formatCode="General"/>
    <numFmt numFmtId="59" formatCode="0.0"/>
    <numFmt numFmtId="60" formatCode="0.0000"/>
    <numFmt numFmtId="61" formatCode="0.0000%"/>
    <numFmt numFmtId="62" formatCode="0.000"/>
    <numFmt numFmtId="63" formatCode="0.000%"/>
    <numFmt numFmtId="64" formatCode="0.0%"/>
    <numFmt numFmtId="65" formatCode="0.0&quot; &quot;"/>
    <numFmt numFmtId="66" formatCode="[h]:mm"/>
  </numFmts>
  <fonts count="13">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b val="1"/>
      <sz val="10"/>
      <color indexed="16"/>
      <name val="Helvetica"/>
    </font>
    <font>
      <sz val="11"/>
      <color indexed="8"/>
      <name val="Helvetica"/>
    </font>
    <font>
      <shadow val="1"/>
      <sz val="12"/>
      <color indexed="16"/>
      <name val="Helvetica"/>
    </font>
    <font>
      <shadow val="1"/>
      <sz val="12"/>
      <color indexed="8"/>
      <name val="Helvetica"/>
    </font>
    <font>
      <sz val="10"/>
      <color indexed="8"/>
      <name val="Arial"/>
    </font>
    <font>
      <b val="1"/>
      <sz val="10"/>
      <color indexed="8"/>
      <name val="Arial"/>
    </font>
    <font>
      <b val="1"/>
      <u val="single"/>
      <sz val="10"/>
      <color indexed="8"/>
      <name val="Arial"/>
    </font>
    <font>
      <b val="1"/>
      <u val="single"/>
      <sz val="10"/>
      <color indexed="8"/>
      <name val="Helvetica"/>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4"/>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s>
  <borders count="3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7"/>
      </left>
      <right style="thin">
        <color indexed="18"/>
      </right>
      <top style="thin">
        <color indexed="17"/>
      </top>
      <bottom style="thin">
        <color indexed="18"/>
      </bottom>
      <diagonal/>
    </border>
    <border>
      <left style="thin">
        <color indexed="18"/>
      </left>
      <right style="thin">
        <color indexed="18"/>
      </right>
      <top style="thin">
        <color indexed="17"/>
      </top>
      <bottom style="thin">
        <color indexed="18"/>
      </bottom>
      <diagonal/>
    </border>
    <border>
      <left style="thin">
        <color indexed="18"/>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medium">
        <color indexed="8"/>
      </right>
      <top style="thin">
        <color indexed="18"/>
      </top>
      <bottom style="thin">
        <color indexed="18"/>
      </bottom>
      <diagonal/>
    </border>
    <border>
      <left style="medium">
        <color indexed="8"/>
      </left>
      <right style="thin">
        <color indexed="18"/>
      </right>
      <top style="thin">
        <color indexed="18"/>
      </top>
      <bottom style="thin">
        <color indexed="18"/>
      </bottom>
      <diagonal/>
    </border>
    <border>
      <left style="thin">
        <color indexed="18"/>
      </left>
      <right style="thin">
        <color indexed="17"/>
      </right>
      <top style="thin">
        <color indexed="18"/>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dotted">
        <color indexed="18"/>
      </right>
      <top style="thin">
        <color indexed="18"/>
      </top>
      <bottom style="dotted">
        <color indexed="18"/>
      </bottom>
      <diagonal/>
    </border>
    <border>
      <left style="dotted">
        <color indexed="18"/>
      </left>
      <right style="dotted">
        <color indexed="18"/>
      </right>
      <top style="thin">
        <color indexed="18"/>
      </top>
      <bottom style="dotted">
        <color indexed="18"/>
      </bottom>
      <diagonal/>
    </border>
    <border>
      <left style="dotted">
        <color indexed="18"/>
      </left>
      <right style="dotted">
        <color indexed="8"/>
      </right>
      <top style="thin">
        <color indexed="18"/>
      </top>
      <bottom style="dotted">
        <color indexed="18"/>
      </bottom>
      <diagonal/>
    </border>
    <border>
      <left style="dotted">
        <color indexed="8"/>
      </left>
      <right style="dotted">
        <color indexed="18"/>
      </right>
      <top style="thin">
        <color indexed="18"/>
      </top>
      <bottom style="dotted">
        <color indexed="18"/>
      </bottom>
      <diagonal/>
    </border>
    <border>
      <left style="dotted">
        <color indexed="18"/>
      </left>
      <right style="thin">
        <color indexed="17"/>
      </right>
      <top style="thin">
        <color indexed="18"/>
      </top>
      <bottom style="dotted">
        <color indexed="18"/>
      </bottom>
      <diagonal/>
    </border>
    <border>
      <left style="thin">
        <color indexed="17"/>
      </left>
      <right style="thin">
        <color indexed="18"/>
      </right>
      <top style="thin">
        <color indexed="17"/>
      </top>
      <bottom style="thin">
        <color indexed="17"/>
      </bottom>
      <diagonal/>
    </border>
    <border>
      <left style="thin">
        <color indexed="18"/>
      </left>
      <right style="dotted">
        <color indexed="18"/>
      </right>
      <top style="dotted">
        <color indexed="18"/>
      </top>
      <bottom style="dotted">
        <color indexed="18"/>
      </bottom>
      <diagonal/>
    </border>
    <border>
      <left style="dotted">
        <color indexed="18"/>
      </left>
      <right style="dotted">
        <color indexed="18"/>
      </right>
      <top style="dotted">
        <color indexed="18"/>
      </top>
      <bottom style="dotted">
        <color indexed="18"/>
      </bottom>
      <diagonal/>
    </border>
    <border>
      <left style="dotted">
        <color indexed="18"/>
      </left>
      <right style="dotted">
        <color indexed="8"/>
      </right>
      <top style="dotted">
        <color indexed="18"/>
      </top>
      <bottom style="dotted">
        <color indexed="18"/>
      </bottom>
      <diagonal/>
    </border>
    <border>
      <left style="dotted">
        <color indexed="8"/>
      </left>
      <right style="dotted">
        <color indexed="18"/>
      </right>
      <top style="dotted">
        <color indexed="18"/>
      </top>
      <bottom style="dotted">
        <color indexed="18"/>
      </bottom>
      <diagonal/>
    </border>
    <border>
      <left style="dotted">
        <color indexed="18"/>
      </left>
      <right style="thin">
        <color indexed="17"/>
      </right>
      <top style="dotted">
        <color indexed="18"/>
      </top>
      <bottom style="dotted">
        <color indexed="18"/>
      </bottom>
      <diagonal/>
    </border>
    <border>
      <left style="thin">
        <color indexed="18"/>
      </left>
      <right style="dotted">
        <color indexed="18"/>
      </right>
      <top style="dotted">
        <color indexed="18"/>
      </top>
      <bottom style="thin">
        <color indexed="17"/>
      </bottom>
      <diagonal/>
    </border>
    <border>
      <left style="dotted">
        <color indexed="18"/>
      </left>
      <right style="dotted">
        <color indexed="18"/>
      </right>
      <top style="dotted">
        <color indexed="18"/>
      </top>
      <bottom style="thin">
        <color indexed="17"/>
      </bottom>
      <diagonal/>
    </border>
    <border>
      <left style="dotted">
        <color indexed="18"/>
      </left>
      <right style="dotted">
        <color indexed="8"/>
      </right>
      <top style="dotted">
        <color indexed="18"/>
      </top>
      <bottom style="thin">
        <color indexed="17"/>
      </bottom>
      <diagonal/>
    </border>
    <border>
      <left style="dotted">
        <color indexed="8"/>
      </left>
      <right style="dotted">
        <color indexed="18"/>
      </right>
      <top style="dotted">
        <color indexed="18"/>
      </top>
      <bottom style="thin">
        <color indexed="17"/>
      </bottom>
      <diagonal/>
    </border>
    <border>
      <left style="dotted">
        <color indexed="18"/>
      </left>
      <right style="thin">
        <color indexed="17"/>
      </right>
      <top style="dotted">
        <color indexed="18"/>
      </top>
      <bottom style="thin">
        <color indexed="17"/>
      </bottom>
      <diagonal/>
    </border>
  </borders>
  <cellStyleXfs count="1">
    <xf numFmtId="0" fontId="0" applyNumberFormat="0" applyFont="1" applyFill="0" applyBorder="0" applyAlignment="1" applyProtection="0">
      <alignment vertical="top" wrapText="1"/>
    </xf>
  </cellStyleXfs>
  <cellXfs count="144">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9" fontId="0" borderId="6" applyNumberFormat="1" applyFont="1" applyFill="0" applyBorder="1" applyAlignment="1" applyProtection="0">
      <alignment vertical="top" wrapText="1"/>
    </xf>
    <xf numFmtId="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1" applyNumberFormat="1" applyFont="1" applyFill="1" applyBorder="1" applyAlignment="1" applyProtection="0">
      <alignment vertical="top" wrapText="1"/>
    </xf>
    <xf numFmtId="2" fontId="0" borderId="6"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applyNumberFormat="1" applyFont="1" applyFill="0" applyBorder="0" applyAlignment="1" applyProtection="0">
      <alignment vertical="top" wrapText="1"/>
    </xf>
    <xf numFmtId="0" fontId="0" fillId="6" borderId="4" applyNumberFormat="1" applyFont="1" applyFill="1" applyBorder="1" applyAlignment="1" applyProtection="0">
      <alignment vertical="top" wrapText="1"/>
    </xf>
    <xf numFmtId="9" fontId="0" fillId="6" borderId="4"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59" fontId="0" borderId="4"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fillId="7" borderId="8" applyNumberFormat="1" applyFont="1" applyFill="1" applyBorder="1" applyAlignment="1" applyProtection="0">
      <alignment vertical="top" wrapText="1"/>
    </xf>
    <xf numFmtId="0" fontId="5" fillId="7" borderId="9" applyNumberFormat="0" applyFont="1" applyFill="1" applyBorder="1" applyAlignment="1" applyProtection="0">
      <alignment vertical="top" wrapText="1"/>
    </xf>
    <xf numFmtId="49" fontId="5" fillId="7" borderId="9" applyNumberFormat="1" applyFont="1" applyFill="1" applyBorder="1" applyAlignment="1" applyProtection="0">
      <alignment vertical="top" wrapText="1"/>
    </xf>
    <xf numFmtId="0" fontId="5" fillId="7" borderId="10" applyNumberFormat="1" applyFont="1" applyFill="1" applyBorder="1" applyAlignment="1" applyProtection="0">
      <alignment vertical="top" wrapText="1"/>
    </xf>
    <xf numFmtId="49" fontId="5" fillId="7" borderId="11" applyNumberFormat="1" applyFont="1" applyFill="1" applyBorder="1" applyAlignment="1" applyProtection="0">
      <alignment vertical="top" wrapText="1"/>
    </xf>
    <xf numFmtId="0" fontId="5" fillId="7" borderId="12" applyNumberFormat="0" applyFont="1" applyFill="1" applyBorder="1" applyAlignment="1" applyProtection="0">
      <alignment vertical="top" wrapText="1"/>
    </xf>
    <xf numFmtId="0" fontId="5" fillId="7" borderId="12" applyNumberFormat="1" applyFont="1" applyFill="1" applyBorder="1" applyAlignment="1" applyProtection="0">
      <alignment vertical="top" wrapText="1"/>
    </xf>
    <xf numFmtId="0" fontId="5" fillId="7" borderId="13" applyNumberFormat="1" applyFont="1" applyFill="1" applyBorder="1" applyAlignment="1" applyProtection="0">
      <alignment vertical="top" wrapText="1"/>
    </xf>
    <xf numFmtId="0" fontId="5" fillId="7" borderId="14" applyNumberFormat="1" applyFont="1" applyFill="1" applyBorder="1" applyAlignment="1" applyProtection="0">
      <alignment vertical="top" wrapText="1"/>
    </xf>
    <xf numFmtId="0" fontId="5" fillId="7" borderId="15" applyNumberFormat="1" applyFont="1" applyFill="1" applyBorder="1" applyAlignment="1" applyProtection="0">
      <alignment vertical="top" wrapText="1"/>
    </xf>
    <xf numFmtId="49" fontId="5" fillId="7" borderId="12" applyNumberFormat="1" applyFont="1" applyFill="1" applyBorder="1" applyAlignment="1" applyProtection="0">
      <alignment vertical="top" wrapText="1"/>
    </xf>
    <xf numFmtId="0" fontId="5" fillId="8" borderId="16" applyNumberFormat="1" applyFont="1" applyFill="1" applyBorder="1" applyAlignment="1" applyProtection="0">
      <alignment vertical="top" wrapText="1"/>
    </xf>
    <xf numFmtId="2" fontId="0" borderId="17" applyNumberFormat="1" applyFont="1" applyFill="0" applyBorder="1" applyAlignment="1" applyProtection="0">
      <alignment vertical="top" wrapText="1"/>
    </xf>
    <xf numFmtId="59" fontId="0" borderId="18" applyNumberFormat="1" applyFont="1" applyFill="0" applyBorder="1" applyAlignment="1" applyProtection="0">
      <alignment vertical="top" wrapText="1"/>
    </xf>
    <xf numFmtId="2" fontId="0" borderId="18" applyNumberFormat="1" applyFont="1" applyFill="0" applyBorder="1" applyAlignment="1" applyProtection="0">
      <alignment vertical="top" wrapText="1"/>
    </xf>
    <xf numFmtId="59" fontId="0" borderId="19" applyNumberFormat="1" applyFont="1" applyFill="0" applyBorder="1" applyAlignment="1" applyProtection="0">
      <alignment vertical="top" wrapText="1"/>
    </xf>
    <xf numFmtId="59" fontId="0" borderId="20" applyNumberFormat="1" applyFont="1" applyFill="0" applyBorder="1" applyAlignment="1" applyProtection="0">
      <alignment vertical="top" wrapText="1"/>
    </xf>
    <xf numFmtId="59" fontId="0" borderId="21" applyNumberFormat="1" applyFont="1" applyFill="0" applyBorder="1" applyAlignment="1" applyProtection="0">
      <alignment vertical="top" wrapText="1"/>
    </xf>
    <xf numFmtId="0" fontId="5" fillId="8" borderId="22" applyNumberFormat="1" applyFont="1" applyFill="1" applyBorder="1" applyAlignment="1" applyProtection="0">
      <alignment vertical="top" wrapText="1"/>
    </xf>
    <xf numFmtId="2" fontId="0" fillId="9" borderId="23" applyNumberFormat="1" applyFont="1" applyFill="1" applyBorder="1" applyAlignment="1" applyProtection="0">
      <alignment vertical="top" wrapText="1"/>
    </xf>
    <xf numFmtId="59" fontId="0" fillId="9" borderId="24" applyNumberFormat="1" applyFont="1" applyFill="1" applyBorder="1" applyAlignment="1" applyProtection="0">
      <alignment vertical="top" wrapText="1"/>
    </xf>
    <xf numFmtId="2" fontId="0" fillId="9" borderId="24" applyNumberFormat="1" applyFont="1" applyFill="1" applyBorder="1" applyAlignment="1" applyProtection="0">
      <alignment vertical="top" wrapText="1"/>
    </xf>
    <xf numFmtId="59" fontId="0" fillId="9" borderId="25" applyNumberFormat="1" applyFont="1" applyFill="1" applyBorder="1" applyAlignment="1" applyProtection="0">
      <alignment vertical="top" wrapText="1"/>
    </xf>
    <xf numFmtId="59" fontId="0" fillId="9" borderId="26" applyNumberFormat="1" applyFont="1" applyFill="1" applyBorder="1" applyAlignment="1" applyProtection="0">
      <alignment vertical="top" wrapText="1"/>
    </xf>
    <xf numFmtId="59" fontId="0" fillId="9" borderId="27" applyNumberFormat="1" applyFont="1" applyFill="1" applyBorder="1" applyAlignment="1" applyProtection="0">
      <alignment vertical="top" wrapText="1"/>
    </xf>
    <xf numFmtId="2" fontId="0" borderId="23" applyNumberFormat="1" applyFont="1" applyFill="0" applyBorder="1" applyAlignment="1" applyProtection="0">
      <alignment vertical="top" wrapText="1"/>
    </xf>
    <xf numFmtId="59" fontId="0" borderId="24" applyNumberFormat="1" applyFont="1" applyFill="0" applyBorder="1" applyAlignment="1" applyProtection="0">
      <alignment vertical="top" wrapText="1"/>
    </xf>
    <xf numFmtId="2" fontId="0" borderId="24" applyNumberFormat="1" applyFont="1" applyFill="0" applyBorder="1" applyAlignment="1" applyProtection="0">
      <alignment vertical="top" wrapText="1"/>
    </xf>
    <xf numFmtId="59" fontId="0" borderId="25" applyNumberFormat="1" applyFont="1" applyFill="0" applyBorder="1" applyAlignment="1" applyProtection="0">
      <alignment vertical="top" wrapText="1"/>
    </xf>
    <xf numFmtId="59" fontId="0" borderId="26" applyNumberFormat="1" applyFont="1" applyFill="0" applyBorder="1" applyAlignment="1" applyProtection="0">
      <alignment vertical="top" wrapText="1"/>
    </xf>
    <xf numFmtId="59" fontId="0" borderId="27" applyNumberFormat="1" applyFont="1" applyFill="0" applyBorder="1" applyAlignment="1" applyProtection="0">
      <alignment vertical="top" wrapText="1"/>
    </xf>
    <xf numFmtId="2" fontId="0" fillId="9" borderId="28" applyNumberFormat="1" applyFont="1" applyFill="1" applyBorder="1" applyAlignment="1" applyProtection="0">
      <alignment vertical="top" wrapText="1"/>
    </xf>
    <xf numFmtId="59" fontId="0" fillId="9" borderId="29" applyNumberFormat="1" applyFont="1" applyFill="1" applyBorder="1" applyAlignment="1" applyProtection="0">
      <alignment vertical="top" wrapText="1"/>
    </xf>
    <xf numFmtId="2" fontId="0" fillId="9" borderId="29" applyNumberFormat="1" applyFont="1" applyFill="1" applyBorder="1" applyAlignment="1" applyProtection="0">
      <alignment vertical="top" wrapText="1"/>
    </xf>
    <xf numFmtId="59" fontId="0" fillId="9" borderId="30" applyNumberFormat="1" applyFont="1" applyFill="1" applyBorder="1" applyAlignment="1" applyProtection="0">
      <alignment vertical="top" wrapText="1"/>
    </xf>
    <xf numFmtId="59" fontId="0" fillId="9" borderId="31" applyNumberFormat="1" applyFont="1" applyFill="1" applyBorder="1" applyAlignment="1" applyProtection="0">
      <alignment vertical="top" wrapText="1"/>
    </xf>
    <xf numFmtId="59" fontId="0" fillId="9" borderId="32"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vertical="top" wrapText="1"/>
    </xf>
    <xf numFmtId="60" fontId="0" borderId="2" applyNumberFormat="1" applyFont="1" applyFill="0" applyBorder="1" applyAlignment="1" applyProtection="0">
      <alignment vertical="top" wrapText="1"/>
    </xf>
    <xf numFmtId="60" fontId="0" borderId="3"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4" fillId="5" borderId="7" applyNumberFormat="1" applyFont="1" applyFill="1" applyBorder="1" applyAlignment="1" applyProtection="0">
      <alignment vertical="top" wrapText="1"/>
    </xf>
    <xf numFmtId="60" fontId="0" borderId="5"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4" fillId="5" borderId="7" applyNumberFormat="0" applyFont="1" applyFill="1" applyBorder="1" applyAlignment="1" applyProtection="0">
      <alignment vertical="top" wrapText="1"/>
    </xf>
    <xf numFmtId="61" fontId="0" borderId="7" applyNumberFormat="1" applyFont="1" applyFill="0" applyBorder="1" applyAlignment="1" applyProtection="0">
      <alignment vertical="top" wrapText="1"/>
    </xf>
    <xf numFmtId="60"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1" fontId="0" borderId="4"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1"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9" fillId="6" borderId="1" applyNumberFormat="1" applyFont="1" applyFill="1" applyBorder="1" applyAlignment="1" applyProtection="0">
      <alignment vertical="bottom"/>
    </xf>
    <xf numFmtId="49" fontId="10" fillId="4" borderId="1" applyNumberFormat="1" applyFont="1" applyFill="1" applyBorder="1" applyAlignment="1" applyProtection="0">
      <alignment vertical="top" wrapText="1"/>
    </xf>
    <xf numFmtId="49" fontId="10" fillId="4" borderId="2" applyNumberFormat="1" applyFont="1" applyFill="1" applyBorder="1" applyAlignment="1" applyProtection="0">
      <alignment vertical="top" wrapText="1"/>
    </xf>
    <xf numFmtId="0" fontId="0" fillId="6" borderId="3" applyNumberFormat="1" applyFont="1" applyFill="1" applyBorder="1" applyAlignment="1" applyProtection="0">
      <alignment vertical="bottom"/>
    </xf>
    <xf numFmtId="0" fontId="0" fillId="6" borderId="4" applyNumberFormat="1" applyFont="1" applyFill="1" applyBorder="1" applyAlignment="1" applyProtection="0">
      <alignment vertical="bottom"/>
    </xf>
    <xf numFmtId="49" fontId="10" fillId="4" borderId="5" applyNumberFormat="1" applyFont="1" applyFill="1" applyBorder="1" applyAlignment="1" applyProtection="0">
      <alignment vertical="top" wrapText="1"/>
    </xf>
    <xf numFmtId="0" fontId="0" fillId="6" borderId="6" applyNumberFormat="1" applyFont="1" applyFill="1" applyBorder="1" applyAlignment="1" applyProtection="0">
      <alignment vertical="bottom"/>
    </xf>
    <xf numFmtId="0" fontId="0" fillId="6" borderId="7" applyNumberFormat="1" applyFont="1" applyFill="1" applyBorder="1" applyAlignment="1" applyProtection="0">
      <alignment vertical="bottom"/>
    </xf>
    <xf numFmtId="59" fontId="0" fillId="6" borderId="7" applyNumberFormat="1" applyFont="1" applyFill="1" applyBorder="1" applyAlignment="1" applyProtection="0">
      <alignment vertical="bottom"/>
    </xf>
    <xf numFmtId="1" fontId="0" fillId="6" borderId="7" applyNumberFormat="1" applyFont="1" applyFill="1" applyBorder="1" applyAlignment="1" applyProtection="0">
      <alignment vertical="bottom"/>
    </xf>
    <xf numFmtId="0" fontId="0" fillId="6" borderId="7" applyNumberFormat="0" applyFont="1" applyFill="1" applyBorder="1" applyAlignment="1" applyProtection="0">
      <alignment vertical="bottom"/>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63" fontId="4" borderId="6" applyNumberFormat="1" applyFont="1" applyFill="0" applyBorder="1" applyAlignment="1" applyProtection="0">
      <alignment vertical="top" wrapText="1"/>
    </xf>
    <xf numFmtId="63"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59" fontId="0" borderId="2" applyNumberFormat="1" applyFont="1" applyFill="0" applyBorder="1" applyAlignment="1" applyProtection="0">
      <alignment vertical="top" wrapText="1"/>
    </xf>
    <xf numFmtId="59" fontId="0" borderId="3" applyNumberFormat="1" applyFont="1" applyFill="0" applyBorder="1" applyAlignment="1" applyProtection="0">
      <alignment vertical="top" wrapText="1"/>
    </xf>
    <xf numFmtId="2" fontId="4" fillId="10" borderId="4" applyNumberFormat="1" applyFont="1" applyFill="1" applyBorder="1" applyAlignment="1" applyProtection="0">
      <alignment vertical="top" wrapText="1"/>
    </xf>
    <xf numFmtId="63" fontId="0" borderId="4" applyNumberFormat="1" applyFont="1" applyFill="0" applyBorder="1" applyAlignment="1" applyProtection="0">
      <alignment vertical="top" wrapText="1"/>
    </xf>
    <xf numFmtId="59" fontId="0" borderId="5"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2" fontId="4" fillId="10" borderId="7" applyNumberFormat="1" applyFont="1" applyFill="1" applyBorder="1" applyAlignment="1" applyProtection="0">
      <alignment vertical="top" wrapText="1"/>
    </xf>
    <xf numFmtId="63" fontId="0" borderId="7" applyNumberFormat="1" applyFont="1" applyFill="0" applyBorder="1" applyAlignment="1" applyProtection="0">
      <alignment vertical="top" wrapText="1"/>
    </xf>
    <xf numFmtId="63" fontId="4" fillId="11" borderId="7" applyNumberFormat="1" applyFont="1" applyFill="1" applyBorder="1" applyAlignment="1" applyProtection="0">
      <alignment vertical="top" wrapText="1"/>
    </xf>
    <xf numFmtId="2" fontId="4"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4"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5" fontId="0" borderId="4" applyNumberFormat="1" applyFont="1" applyFill="0" applyBorder="1" applyAlignment="1" applyProtection="0">
      <alignment vertical="top" wrapText="1"/>
    </xf>
    <xf numFmtId="65"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6" fontId="0" borderId="4" applyNumberFormat="1" applyFont="1" applyFill="0" applyBorder="1" applyAlignment="1" applyProtection="0">
      <alignment vertical="top" wrapText="1"/>
    </xf>
    <xf numFmtId="0" fontId="4" fillId="5" borderId="7" applyNumberFormat="1" applyFont="1" applyFill="1" applyBorder="1" applyAlignment="1" applyProtection="0">
      <alignment vertical="top" wrapText="1"/>
    </xf>
    <xf numFmtId="66" fontId="0" borderId="7"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bfbfbf"/>
      <rgbColor rgb="ff7f7f7f"/>
      <rgbColor rgb="ffececec"/>
      <rgbColor rgb="ffb8b8b8"/>
      <rgbColor rgb="ff51a7f9"/>
      <rgbColor rgb="fffdfcbe"/>
      <rgbColor rgb="fffdfcc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Verbrauch in Abhängigkeit von der Temperatur und Geschwindigkeit in kWh/100km</a:t>
            </a:r>
          </a:p>
        </c:rich>
      </c:tx>
      <c:layout>
        <c:manualLayout>
          <c:xMode val="edge"/>
          <c:yMode val="edge"/>
          <c:x val="0.13735"/>
          <c:y val="0"/>
          <c:w val="0.725301"/>
          <c:h val="0.0456422"/>
        </c:manualLayout>
      </c:layout>
      <c:overlay val="1"/>
      <c:spPr>
        <a:noFill/>
        <a:effectLst/>
      </c:spPr>
    </c:title>
    <c:autoTitleDeleted val="1"/>
    <c:plotArea>
      <c:layout>
        <c:manualLayout>
          <c:layoutTarget val="inner"/>
          <c:xMode val="edge"/>
          <c:yMode val="edge"/>
          <c:x val="0.0815268"/>
          <c:y val="0.0456422"/>
          <c:w val="0.903899"/>
          <c:h val="0.881294"/>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in'!$P$5:$P$34</c:f>
              <c:numCache>
                <c:ptCount val="30"/>
                <c:pt idx="0">
                  <c:v>23.786865</c:v>
                </c:pt>
                <c:pt idx="1">
                  <c:v>13.347966</c:v>
                </c:pt>
                <c:pt idx="2">
                  <c:v>9.973235</c:v>
                </c:pt>
                <c:pt idx="3">
                  <c:v>8.410046</c:v>
                </c:pt>
                <c:pt idx="4">
                  <c:v>7.605916</c:v>
                </c:pt>
                <c:pt idx="5">
                  <c:v>7.208492</c:v>
                </c:pt>
                <c:pt idx="6">
                  <c:v>7.065546</c:v>
                </c:pt>
                <c:pt idx="7">
                  <c:v>7.099964</c:v>
                </c:pt>
                <c:pt idx="8">
                  <c:v>7.268075</c:v>
                </c:pt>
                <c:pt idx="9">
                  <c:v>7.542974</c:v>
                </c:pt>
                <c:pt idx="10">
                  <c:v>7.906943</c:v>
                </c:pt>
                <c:pt idx="11">
                  <c:v>8.347654</c:v>
                </c:pt>
                <c:pt idx="12">
                  <c:v>8.856129</c:v>
                </c:pt>
                <c:pt idx="13">
                  <c:v>9.521826</c:v>
                </c:pt>
                <c:pt idx="14">
                  <c:v>10.260765</c:v>
                </c:pt>
                <c:pt idx="15">
                  <c:v>11.070063</c:v>
                </c:pt>
                <c:pt idx="16">
                  <c:v>11.947512</c:v>
                </c:pt>
                <c:pt idx="17">
                  <c:v>12.891397</c:v>
                </c:pt>
                <c:pt idx="18">
                  <c:v>13.900365</c:v>
                </c:pt>
                <c:pt idx="19">
                  <c:v>14.973331</c:v>
                </c:pt>
                <c:pt idx="20">
                  <c:v>16.109417</c:v>
                </c:pt>
                <c:pt idx="21">
                  <c:v>17.307907</c:v>
                </c:pt>
                <c:pt idx="22">
                  <c:v>18.568208</c:v>
                </c:pt>
                <c:pt idx="23">
                  <c:v>19.889825</c:v>
                </c:pt>
                <c:pt idx="24">
                  <c:v>21.272343</c:v>
                </c:pt>
                <c:pt idx="25">
                  <c:v>22.715411</c:v>
                </c:pt>
                <c:pt idx="26">
                  <c:v>24.218731</c:v>
                </c:pt>
                <c:pt idx="27">
                  <c:v>25.782045</c:v>
                </c:pt>
                <c:pt idx="28">
                  <c:v>27.405133</c:v>
                </c:pt>
                <c:pt idx="29">
                  <c:v>29.087802</c:v>
                </c:pt>
              </c:numCache>
            </c:numRef>
          </c:val>
          <c:smooth val="1"/>
        </c:ser>
        <c:ser>
          <c:idx val="1"/>
          <c:order val="1"/>
          <c:tx>
            <c:v>- 5</c:v>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in'!$Q$5:$Q$34</c:f>
              <c:numCache>
                <c:ptCount val="30"/>
                <c:pt idx="0">
                  <c:v>19.937497</c:v>
                </c:pt>
                <c:pt idx="1">
                  <c:v>11.494620</c:v>
                </c:pt>
                <c:pt idx="2">
                  <c:v>8.781460</c:v>
                </c:pt>
                <c:pt idx="3">
                  <c:v>7.545436</c:v>
                </c:pt>
                <c:pt idx="4">
                  <c:v>6.934109</c:v>
                </c:pt>
                <c:pt idx="5">
                  <c:v>6.661835</c:v>
                </c:pt>
                <c:pt idx="6">
                  <c:v>6.604994</c:v>
                </c:pt>
                <c:pt idx="7">
                  <c:v>6.700797</c:v>
                </c:pt>
                <c:pt idx="8">
                  <c:v>6.913541</c:v>
                </c:pt>
                <c:pt idx="9">
                  <c:v>7.221119</c:v>
                </c:pt>
                <c:pt idx="10">
                  <c:v>7.608874</c:v>
                </c:pt>
                <c:pt idx="11">
                  <c:v>8.066528</c:v>
                </c:pt>
                <c:pt idx="12">
                  <c:v>8.586530</c:v>
                </c:pt>
                <c:pt idx="13">
                  <c:v>9.259647</c:v>
                </c:pt>
                <c:pt idx="14">
                  <c:v>10.001997</c:v>
                </c:pt>
                <c:pt idx="15">
                  <c:v>10.811246</c:v>
                </c:pt>
                <c:pt idx="16">
                  <c:v>11.685607</c:v>
                </c:pt>
                <c:pt idx="17">
                  <c:v>12.623693</c:v>
                </c:pt>
                <c:pt idx="18">
                  <c:v>13.624406</c:v>
                </c:pt>
                <c:pt idx="19">
                  <c:v>14.686869</c:v>
                </c:pt>
                <c:pt idx="20">
                  <c:v>15.810373</c:v>
                </c:pt>
                <c:pt idx="21">
                  <c:v>16.994335</c:v>
                </c:pt>
                <c:pt idx="22">
                  <c:v>18.238277</c:v>
                </c:pt>
                <c:pt idx="23">
                  <c:v>19.541798</c:v>
                </c:pt>
                <c:pt idx="24">
                  <c:v>20.904563</c:v>
                </c:pt>
                <c:pt idx="25">
                  <c:v>22.326286</c:v>
                </c:pt>
                <c:pt idx="26">
                  <c:v>23.806726</c:v>
                </c:pt>
                <c:pt idx="27">
                  <c:v>25.345675</c:v>
                </c:pt>
                <c:pt idx="28">
                  <c:v>26.942955</c:v>
                </c:pt>
                <c:pt idx="29">
                  <c:v>28.598410</c:v>
                </c:pt>
              </c:numCache>
            </c:numRef>
          </c:val>
          <c:smooth val="1"/>
        </c:ser>
        <c:ser>
          <c:idx val="2"/>
          <c:order val="2"/>
          <c:tx>
            <c:v>0</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in'!$R$5:$R$34</c:f>
              <c:numCache>
                <c:ptCount val="30"/>
                <c:pt idx="0">
                  <c:v>14.088148</c:v>
                </c:pt>
                <c:pt idx="1">
                  <c:v>8.641344</c:v>
                </c:pt>
                <c:pt idx="2">
                  <c:v>6.923172</c:v>
                </c:pt>
                <c:pt idx="3">
                  <c:v>6.181097</c:v>
                </c:pt>
                <c:pt idx="4">
                  <c:v>5.862721</c:v>
                </c:pt>
                <c:pt idx="5">
                  <c:v>5.782438</c:v>
                </c:pt>
                <c:pt idx="6">
                  <c:v>5.859526</c:v>
                </c:pt>
                <c:pt idx="7">
                  <c:v>6.052657</c:v>
                </c:pt>
                <c:pt idx="8">
                  <c:v>6.338071</c:v>
                </c:pt>
                <c:pt idx="9">
                  <c:v>6.700831</c:v>
                </c:pt>
                <c:pt idx="10">
                  <c:v>7.130859</c:v>
                </c:pt>
                <c:pt idx="11">
                  <c:v>7.620936</c:v>
                </c:pt>
                <c:pt idx="12">
                  <c:v>8.165636</c:v>
                </c:pt>
                <c:pt idx="13">
                  <c:v>8.857569</c:v>
                </c:pt>
                <c:pt idx="14">
                  <c:v>9.613292</c:v>
                </c:pt>
                <c:pt idx="15">
                  <c:v>10.431294</c:v>
                </c:pt>
                <c:pt idx="16">
                  <c:v>11.310419</c:v>
                </c:pt>
                <c:pt idx="17">
                  <c:v>12.249769</c:v>
                </c:pt>
                <c:pt idx="18">
                  <c:v>13.248634</c:v>
                </c:pt>
                <c:pt idx="19">
                  <c:v>14.306447</c:v>
                </c:pt>
                <c:pt idx="20">
                  <c:v>15.422748</c:v>
                </c:pt>
                <c:pt idx="21">
                  <c:v>16.597162</c:v>
                </c:pt>
                <c:pt idx="22">
                  <c:v>17.829377</c:v>
                </c:pt>
                <c:pt idx="23">
                  <c:v>19.119135</c:v>
                </c:pt>
                <c:pt idx="24">
                  <c:v>20.466218</c:v>
                </c:pt>
                <c:pt idx="25">
                  <c:v>21.870443</c:v>
                </c:pt>
                <c:pt idx="26">
                  <c:v>23.331653</c:v>
                </c:pt>
                <c:pt idx="27">
                  <c:v>24.849714</c:v>
                </c:pt>
                <c:pt idx="28">
                  <c:v>26.424509</c:v>
                </c:pt>
                <c:pt idx="29">
                  <c:v>28.055938</c:v>
                </c:pt>
              </c:numCache>
            </c:numRef>
          </c:val>
          <c:smooth val="1"/>
        </c:ser>
        <c:ser>
          <c:idx val="3"/>
          <c:order val="3"/>
          <c:tx>
            <c:v>5</c:v>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in'!$S$5:$S$34</c:f>
              <c:numCache>
                <c:ptCount val="30"/>
                <c:pt idx="0">
                  <c:v>10.238831</c:v>
                </c:pt>
                <c:pt idx="1">
                  <c:v>6.788197</c:v>
                </c:pt>
                <c:pt idx="2">
                  <c:v>5.731838</c:v>
                </c:pt>
                <c:pt idx="3">
                  <c:v>5.317262</c:v>
                </c:pt>
                <c:pt idx="4">
                  <c:v>5.192108</c:v>
                </c:pt>
                <c:pt idx="5">
                  <c:v>5.237478</c:v>
                </c:pt>
                <c:pt idx="6">
                  <c:v>5.401254</c:v>
                </c:pt>
                <c:pt idx="7">
                  <c:v>5.656429</c:v>
                </c:pt>
                <c:pt idx="8">
                  <c:v>5.987209</c:v>
                </c:pt>
                <c:pt idx="9">
                  <c:v>6.383453</c:v>
                </c:pt>
                <c:pt idx="10">
                  <c:v>6.838139</c:v>
                </c:pt>
                <c:pt idx="11">
                  <c:v>7.346098</c:v>
                </c:pt>
                <c:pt idx="12">
                  <c:v>7.903327</c:v>
                </c:pt>
                <c:pt idx="13">
                  <c:v>8.603844</c:v>
                </c:pt>
                <c:pt idx="14">
                  <c:v>9.364229</c:v>
                </c:pt>
                <c:pt idx="15">
                  <c:v>10.183519</c:v>
                </c:pt>
                <c:pt idx="16">
                  <c:v>11.060981</c:v>
                </c:pt>
                <c:pt idx="17">
                  <c:v>11.996040</c:v>
                </c:pt>
                <c:pt idx="18">
                  <c:v>12.988247</c:v>
                </c:pt>
                <c:pt idx="19">
                  <c:v>14.037240</c:v>
                </c:pt>
                <c:pt idx="20">
                  <c:v>15.142727</c:v>
                </c:pt>
                <c:pt idx="21">
                  <c:v>16.304467</c:v>
                </c:pt>
                <c:pt idx="22">
                  <c:v>17.522265</c:v>
                </c:pt>
                <c:pt idx="23">
                  <c:v>18.795955</c:v>
                </c:pt>
                <c:pt idx="24">
                  <c:v>20.125398</c:v>
                </c:pt>
                <c:pt idx="25">
                  <c:v>21.510477</c:v>
                </c:pt>
                <c:pt idx="26">
                  <c:v>22.951094</c:v>
                </c:pt>
                <c:pt idx="27">
                  <c:v>24.447162</c:v>
                </c:pt>
                <c:pt idx="28">
                  <c:v>25.998608</c:v>
                </c:pt>
                <c:pt idx="29">
                  <c:v>27.605368</c:v>
                </c:pt>
              </c:numCache>
            </c:numRef>
          </c:val>
          <c:smooth val="1"/>
        </c:ser>
        <c:ser>
          <c:idx val="4"/>
          <c:order val="4"/>
          <c:tx>
            <c:v>10</c:v>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in'!$T$5:$T$34</c:f>
              <c:numCache>
                <c:ptCount val="30"/>
                <c:pt idx="0">
                  <c:v>8.389529</c:v>
                </c:pt>
                <c:pt idx="1">
                  <c:v>5.935110</c:v>
                </c:pt>
                <c:pt idx="2">
                  <c:v>5.207304</c:v>
                </c:pt>
                <c:pt idx="3">
                  <c:v>4.953659</c:v>
                </c:pt>
                <c:pt idx="4">
                  <c:v>4.921855</c:v>
                </c:pt>
                <c:pt idx="5">
                  <c:v>5.026360</c:v>
                </c:pt>
                <c:pt idx="6">
                  <c:v>5.229380</c:v>
                </c:pt>
                <c:pt idx="7">
                  <c:v>5.511082</c:v>
                </c:pt>
                <c:pt idx="8">
                  <c:v>5.859671</c:v>
                </c:pt>
                <c:pt idx="9">
                  <c:v>6.267418</c:v>
                </c:pt>
                <c:pt idx="10">
                  <c:v>6.728842</c:v>
                </c:pt>
                <c:pt idx="11">
                  <c:v>7.239812</c:v>
                </c:pt>
                <c:pt idx="12">
                  <c:v>7.797051</c:v>
                </c:pt>
                <c:pt idx="13">
                  <c:v>8.495513</c:v>
                </c:pt>
                <c:pt idx="14">
                  <c:v>9.251411</c:v>
                </c:pt>
                <c:pt idx="15">
                  <c:v>10.064058</c:v>
                </c:pt>
                <c:pt idx="16">
                  <c:v>10.932929</c:v>
                </c:pt>
                <c:pt idx="17">
                  <c:v>11.857616</c:v>
                </c:pt>
                <c:pt idx="18">
                  <c:v>12.837795</c:v>
                </c:pt>
                <c:pt idx="19">
                  <c:v>13.873210</c:v>
                </c:pt>
                <c:pt idx="20">
                  <c:v>14.963650</c:v>
                </c:pt>
                <c:pt idx="21">
                  <c:v>16.108946</c:v>
                </c:pt>
                <c:pt idx="22">
                  <c:v>17.308955</c:v>
                </c:pt>
                <c:pt idx="23">
                  <c:v>18.563561</c:v>
                </c:pt>
                <c:pt idx="24">
                  <c:v>19.872665</c:v>
                </c:pt>
                <c:pt idx="25">
                  <c:v>21.236183</c:v>
                </c:pt>
                <c:pt idx="26">
                  <c:v>22.654043</c:v>
                </c:pt>
                <c:pt idx="27">
                  <c:v>24.126185</c:v>
                </c:pt>
                <c:pt idx="28">
                  <c:v>25.652556</c:v>
                </c:pt>
                <c:pt idx="29">
                  <c:v>27.233111</c:v>
                </c:pt>
              </c:numCache>
            </c:numRef>
          </c:val>
          <c:smooth val="1"/>
        </c:ser>
        <c:ser>
          <c:idx val="5"/>
          <c:order val="5"/>
          <c:tx>
            <c:v>15</c:v>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in'!$U$5:$U$34</c:f>
              <c:numCache>
                <c:ptCount val="30"/>
                <c:pt idx="0">
                  <c:v>4.540247</c:v>
                </c:pt>
                <c:pt idx="1">
                  <c:v>4.082102</c:v>
                </c:pt>
                <c:pt idx="2">
                  <c:v>4.016279</c:v>
                </c:pt>
                <c:pt idx="3">
                  <c:v>4.090366</c:v>
                </c:pt>
                <c:pt idx="4">
                  <c:v>4.252078</c:v>
                </c:pt>
                <c:pt idx="5">
                  <c:v>4.482588</c:v>
                </c:pt>
                <c:pt idx="6">
                  <c:v>4.772704</c:v>
                </c:pt>
                <c:pt idx="7">
                  <c:v>5.116910</c:v>
                </c:pt>
                <c:pt idx="8">
                  <c:v>5.511380</c:v>
                </c:pt>
                <c:pt idx="9">
                  <c:v>5.953173</c:v>
                </c:pt>
                <c:pt idx="10">
                  <c:v>6.439867</c:v>
                </c:pt>
                <c:pt idx="11">
                  <c:v>6.969376</c:v>
                </c:pt>
                <c:pt idx="12">
                  <c:v>7.539844</c:v>
                </c:pt>
                <c:pt idx="13">
                  <c:v>8.247706</c:v>
                </c:pt>
                <c:pt idx="14">
                  <c:v>9.009142</c:v>
                </c:pt>
                <c:pt idx="15">
                  <c:v>9.824014</c:v>
                </c:pt>
                <c:pt idx="16">
                  <c:v>10.692217</c:v>
                </c:pt>
                <c:pt idx="17">
                  <c:v>11.613670</c:v>
                </c:pt>
                <c:pt idx="18">
                  <c:v>12.588309</c:v>
                </c:pt>
                <c:pt idx="19">
                  <c:v>13.616081</c:v>
                </c:pt>
                <c:pt idx="20">
                  <c:v>14.696944</c:v>
                </c:pt>
                <c:pt idx="21">
                  <c:v>15.830866</c:v>
                </c:pt>
                <c:pt idx="22">
                  <c:v>17.017817</c:v>
                </c:pt>
                <c:pt idx="23">
                  <c:v>18.257774</c:v>
                </c:pt>
                <c:pt idx="24">
                  <c:v>19.550717</c:v>
                </c:pt>
                <c:pt idx="25">
                  <c:v>20.896629</c:v>
                </c:pt>
                <c:pt idx="26">
                  <c:v>22.295496</c:v>
                </c:pt>
                <c:pt idx="27">
                  <c:v>23.747307</c:v>
                </c:pt>
                <c:pt idx="28">
                  <c:v>25.252050</c:v>
                </c:pt>
                <c:pt idx="29">
                  <c:v>26.809716</c:v>
                </c:pt>
              </c:numCache>
            </c:numRef>
          </c:val>
          <c:smooth val="1"/>
        </c:ser>
        <c:ser>
          <c:idx val="6"/>
          <c:order val="6"/>
          <c:tx>
            <c:v>20</c:v>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in'!$V$5:$V$34</c:f>
              <c:numCache>
                <c:ptCount val="30"/>
                <c:pt idx="0">
                  <c:v>4.690983</c:v>
                </c:pt>
                <c:pt idx="1">
                  <c:v>4.229164</c:v>
                </c:pt>
                <c:pt idx="2">
                  <c:v>4.158743</c:v>
                </c:pt>
                <c:pt idx="3">
                  <c:v>4.227344</c:v>
                </c:pt>
                <c:pt idx="4">
                  <c:v>4.382720</c:v>
                </c:pt>
                <c:pt idx="5">
                  <c:v>4.606077</c:v>
                </c:pt>
                <c:pt idx="6">
                  <c:v>4.888254</c:v>
                </c:pt>
                <c:pt idx="7">
                  <c:v>5.223768</c:v>
                </c:pt>
                <c:pt idx="8">
                  <c:v>5.608819</c:v>
                </c:pt>
                <c:pt idx="9">
                  <c:v>6.040495</c:v>
                </c:pt>
                <c:pt idx="10">
                  <c:v>6.516400</c:v>
                </c:pt>
                <c:pt idx="11">
                  <c:v>7.034473</c:v>
                </c:pt>
                <c:pt idx="12">
                  <c:v>7.592882</c:v>
                </c:pt>
                <c:pt idx="13">
                  <c:v>8.288573</c:v>
                </c:pt>
                <c:pt idx="14">
                  <c:v>9.036936</c:v>
                </c:pt>
                <c:pt idx="15">
                  <c:v>9.837834</c:v>
                </c:pt>
                <c:pt idx="16">
                  <c:v>10.691162</c:v>
                </c:pt>
                <c:pt idx="17">
                  <c:v>11.596839</c:v>
                </c:pt>
                <c:pt idx="18">
                  <c:v>12.554799</c:v>
                </c:pt>
                <c:pt idx="19">
                  <c:v>13.564991</c:v>
                </c:pt>
                <c:pt idx="20">
                  <c:v>14.627373</c:v>
                </c:pt>
                <c:pt idx="21">
                  <c:v>15.741911</c:v>
                </c:pt>
                <c:pt idx="22">
                  <c:v>16.908578</c:v>
                </c:pt>
                <c:pt idx="23">
                  <c:v>18.127349</c:v>
                </c:pt>
                <c:pt idx="24">
                  <c:v>19.398204</c:v>
                </c:pt>
                <c:pt idx="25">
                  <c:v>20.721127</c:v>
                </c:pt>
                <c:pt idx="26">
                  <c:v>22.096104</c:v>
                </c:pt>
                <c:pt idx="27">
                  <c:v>23.523122</c:v>
                </c:pt>
                <c:pt idx="28">
                  <c:v>25.002171</c:v>
                </c:pt>
                <c:pt idx="29">
                  <c:v>26.533242</c:v>
                </c:pt>
              </c:numCache>
            </c:numRef>
          </c:val>
          <c:smooth val="1"/>
        </c:ser>
        <c:ser>
          <c:idx val="7"/>
          <c:order val="7"/>
          <c:tx>
            <c:v>25</c:v>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in'!$W$5:$W$34</c:f>
              <c:numCache>
                <c:ptCount val="30"/>
                <c:pt idx="0">
                  <c:v>6.841737</c:v>
                </c:pt>
                <c:pt idx="1">
                  <c:v>5.376296</c:v>
                </c:pt>
                <c:pt idx="2">
                  <c:v>4.968028</c:v>
                </c:pt>
                <c:pt idx="3">
                  <c:v>4.864594</c:v>
                </c:pt>
                <c:pt idx="4">
                  <c:v>4.913780</c:v>
                </c:pt>
                <c:pt idx="5">
                  <c:v>5.063493</c:v>
                </c:pt>
                <c:pt idx="6">
                  <c:v>5.290316</c:v>
                </c:pt>
                <c:pt idx="7">
                  <c:v>5.581654</c:v>
                </c:pt>
                <c:pt idx="8">
                  <c:v>5.929766</c:v>
                </c:pt>
                <c:pt idx="9">
                  <c:v>6.329384</c:v>
                </c:pt>
                <c:pt idx="10">
                  <c:v>6.776624</c:v>
                </c:pt>
                <c:pt idx="11">
                  <c:v>7.268438</c:v>
                </c:pt>
                <c:pt idx="12">
                  <c:v>7.802317</c:v>
                </c:pt>
                <c:pt idx="13">
                  <c:v>8.475256</c:v>
                </c:pt>
                <c:pt idx="14">
                  <c:v>9.201461</c:v>
                </c:pt>
                <c:pt idx="15">
                  <c:v>9.980520</c:v>
                </c:pt>
                <c:pt idx="16">
                  <c:v>10.812118</c:v>
                </c:pt>
                <c:pt idx="17">
                  <c:v>11.696010</c:v>
                </c:pt>
                <c:pt idx="18">
                  <c:v>12.632002</c:v>
                </c:pt>
                <c:pt idx="19">
                  <c:v>13.619940</c:v>
                </c:pt>
                <c:pt idx="20">
                  <c:v>14.659698</c:v>
                </c:pt>
                <c:pt idx="21">
                  <c:v>15.751173</c:v>
                </c:pt>
                <c:pt idx="22">
                  <c:v>16.894282</c:v>
                </c:pt>
                <c:pt idx="23">
                  <c:v>18.088953</c:v>
                </c:pt>
                <c:pt idx="24">
                  <c:v>19.335127</c:v>
                </c:pt>
                <c:pt idx="25">
                  <c:v>20.632754</c:v>
                </c:pt>
                <c:pt idx="26">
                  <c:v>21.981791</c:v>
                </c:pt>
                <c:pt idx="27">
                  <c:v>23.382202</c:v>
                </c:pt>
                <c:pt idx="28">
                  <c:v>24.833955</c:v>
                </c:pt>
                <c:pt idx="29">
                  <c:v>26.337023</c:v>
                </c:pt>
              </c:numCache>
            </c:numRef>
          </c:val>
          <c:smooth val="1"/>
        </c:ser>
        <c:ser>
          <c:idx val="8"/>
          <c:order val="8"/>
          <c:tx>
            <c:v>30</c:v>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in'!$X$5:$X$34</c:f>
              <c:numCache>
                <c:ptCount val="30"/>
                <c:pt idx="0">
                  <c:v>12.992508</c:v>
                </c:pt>
                <c:pt idx="1">
                  <c:v>8.523497</c:v>
                </c:pt>
                <c:pt idx="2">
                  <c:v>7.110801</c:v>
                </c:pt>
                <c:pt idx="3">
                  <c:v>6.502114</c:v>
                </c:pt>
                <c:pt idx="4">
                  <c:v>6.245259</c:v>
                </c:pt>
                <c:pt idx="5">
                  <c:v>6.188169</c:v>
                </c:pt>
                <c:pt idx="6">
                  <c:v>6.264605</c:v>
                </c:pt>
                <c:pt idx="7">
                  <c:v>6.440568</c:v>
                </c:pt>
                <c:pt idx="8">
                  <c:v>6.696442</c:v>
                </c:pt>
                <c:pt idx="9">
                  <c:v>7.019840</c:v>
                </c:pt>
                <c:pt idx="10">
                  <c:v>7.402357</c:v>
                </c:pt>
                <c:pt idx="11">
                  <c:v>7.837936</c:v>
                </c:pt>
                <c:pt idx="12">
                  <c:v>8.321996</c:v>
                </c:pt>
                <c:pt idx="13">
                  <c:v>8.950612</c:v>
                </c:pt>
                <c:pt idx="14">
                  <c:v>9.636049</c:v>
                </c:pt>
                <c:pt idx="15">
                  <c:v>10.377070</c:v>
                </c:pt>
                <c:pt idx="16">
                  <c:v>11.172731</c:v>
                </c:pt>
                <c:pt idx="17">
                  <c:v>12.022295</c:v>
                </c:pt>
                <c:pt idx="18">
                  <c:v>12.925182</c:v>
                </c:pt>
                <c:pt idx="19">
                  <c:v>13.880928</c:v>
                </c:pt>
                <c:pt idx="20">
                  <c:v>14.889157</c:v>
                </c:pt>
                <c:pt idx="21">
                  <c:v>15.949561</c:v>
                </c:pt>
                <c:pt idx="22">
                  <c:v>17.061886</c:v>
                </c:pt>
                <c:pt idx="23">
                  <c:v>18.225920</c:v>
                </c:pt>
                <c:pt idx="24">
                  <c:v>19.441486</c:v>
                </c:pt>
                <c:pt idx="25">
                  <c:v>20.708433</c:v>
                </c:pt>
                <c:pt idx="26">
                  <c:v>22.026633</c:v>
                </c:pt>
                <c:pt idx="27">
                  <c:v>23.395976</c:v>
                </c:pt>
                <c:pt idx="28">
                  <c:v>24.816367</c:v>
                </c:pt>
                <c:pt idx="29">
                  <c:v>26.287724</c:v>
                </c:pt>
              </c:numCache>
            </c:numRef>
          </c:val>
          <c:smooth val="1"/>
        </c:ser>
        <c:ser>
          <c:idx val="9"/>
          <c:order val="9"/>
          <c:tx>
            <c:v>35</c:v>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in'!$Y$5:$Y$34</c:f>
              <c:numCache>
                <c:ptCount val="30"/>
                <c:pt idx="0">
                  <c:v>25.143295</c:v>
                </c:pt>
                <c:pt idx="1">
                  <c:v>14.670759</c:v>
                </c:pt>
                <c:pt idx="2">
                  <c:v>11.253706</c:v>
                </c:pt>
                <c:pt idx="3">
                  <c:v>9.639867</c:v>
                </c:pt>
                <c:pt idx="4">
                  <c:v>8.777095</c:v>
                </c:pt>
                <c:pt idx="5">
                  <c:v>8.313355</c:v>
                </c:pt>
                <c:pt idx="6">
                  <c:v>8.096721</c:v>
                </c:pt>
                <c:pt idx="7">
                  <c:v>8.050365</c:v>
                </c:pt>
                <c:pt idx="8">
                  <c:v>8.130887</c:v>
                </c:pt>
                <c:pt idx="9">
                  <c:v>8.311639</c:v>
                </c:pt>
                <c:pt idx="10">
                  <c:v>8.575149</c:v>
                </c:pt>
                <c:pt idx="11">
                  <c:v>8.909322</c:v>
                </c:pt>
                <c:pt idx="12">
                  <c:v>9.305400</c:v>
                </c:pt>
                <c:pt idx="13">
                  <c:v>9.857076</c:v>
                </c:pt>
                <c:pt idx="14">
                  <c:v>10.473549</c:v>
                </c:pt>
                <c:pt idx="15">
                  <c:v>11.151934</c:v>
                </c:pt>
                <c:pt idx="16">
                  <c:v>11.890025</c:v>
                </c:pt>
                <c:pt idx="17">
                  <c:v>12.686106</c:v>
                </c:pt>
                <c:pt idx="18">
                  <c:v>13.538823</c:v>
                </c:pt>
                <c:pt idx="19">
                  <c:v>14.447092</c:v>
                </c:pt>
                <c:pt idx="20">
                  <c:v>15.410037</c:v>
                </c:pt>
                <c:pt idx="21">
                  <c:v>16.426938</c:v>
                </c:pt>
                <c:pt idx="22">
                  <c:v>17.497205</c:v>
                </c:pt>
                <c:pt idx="23">
                  <c:v>18.620341</c:v>
                </c:pt>
                <c:pt idx="24">
                  <c:v>19.795933</c:v>
                </c:pt>
                <c:pt idx="25">
                  <c:v>21.023630</c:v>
                </c:pt>
                <c:pt idx="26">
                  <c:v>22.303131</c:v>
                </c:pt>
                <c:pt idx="27">
                  <c:v>23.634181</c:v>
                </c:pt>
                <c:pt idx="28">
                  <c:v>25.016559</c:v>
                </c:pt>
                <c:pt idx="29">
                  <c:v>26.450072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40"/>
          <c:min val="1"/>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Verbrauch in kWh/100km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0.975"/>
        <c:minorUnit val="0.4875"/>
      </c:valAx>
      <c:spPr>
        <a:noFill/>
        <a:ln w="12700" cap="flat">
          <a:noFill/>
          <a:miter lim="400000"/>
        </a:ln>
        <a:effectLst/>
      </c:spPr>
    </c:plotArea>
    <c:legend>
      <c:legendPos val="r"/>
      <c:layout>
        <c:manualLayout>
          <c:xMode val="edge"/>
          <c:yMode val="edge"/>
          <c:x val="0.397382"/>
          <c:y val="0.16031"/>
          <c:w val="0.0675779"/>
          <c:h val="0.23565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3481"/>
          <c:y val="0.0832715"/>
          <c:w val="0.87494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(Highwa'!$A$3:$A$768</c:f>
              <c:numCache>
                <c:ptCount val="766"/>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numCache>
            </c:numRef>
          </c:xVal>
          <c:yVal>
            <c:numRef>
              <c:f>'NEFZ + EPA + WLTP - EPA (Highwa'!$B$3:$B$768</c:f>
              <c:numCache>
                <c:ptCount val="766"/>
                <c:pt idx="0">
                  <c:v>0.000000</c:v>
                </c:pt>
                <c:pt idx="1">
                  <c:v>0.000000</c:v>
                </c:pt>
                <c:pt idx="2">
                  <c:v>0.000000</c:v>
                </c:pt>
                <c:pt idx="3">
                  <c:v>2.000000</c:v>
                </c:pt>
                <c:pt idx="4">
                  <c:v>4.900000</c:v>
                </c:pt>
                <c:pt idx="5">
                  <c:v>8.100000</c:v>
                </c:pt>
                <c:pt idx="6">
                  <c:v>11.300000</c:v>
                </c:pt>
                <c:pt idx="7">
                  <c:v>14.500000</c:v>
                </c:pt>
                <c:pt idx="8">
                  <c:v>17.300000</c:v>
                </c:pt>
                <c:pt idx="9">
                  <c:v>19.600000</c:v>
                </c:pt>
                <c:pt idx="10">
                  <c:v>21.800000</c:v>
                </c:pt>
                <c:pt idx="11">
                  <c:v>24.000000</c:v>
                </c:pt>
                <c:pt idx="12">
                  <c:v>25.800000</c:v>
                </c:pt>
                <c:pt idx="13">
                  <c:v>27.100000</c:v>
                </c:pt>
                <c:pt idx="14">
                  <c:v>28.000000</c:v>
                </c:pt>
                <c:pt idx="15">
                  <c:v>29.000000</c:v>
                </c:pt>
                <c:pt idx="16">
                  <c:v>30.000000</c:v>
                </c:pt>
                <c:pt idx="17">
                  <c:v>30.700000</c:v>
                </c:pt>
                <c:pt idx="18">
                  <c:v>31.500000</c:v>
                </c:pt>
                <c:pt idx="19">
                  <c:v>32.200000</c:v>
                </c:pt>
                <c:pt idx="20">
                  <c:v>32.900000</c:v>
                </c:pt>
                <c:pt idx="21">
                  <c:v>33.500000</c:v>
                </c:pt>
                <c:pt idx="22">
                  <c:v>34.100000</c:v>
                </c:pt>
                <c:pt idx="23">
                  <c:v>34.600000</c:v>
                </c:pt>
                <c:pt idx="24">
                  <c:v>34.900000</c:v>
                </c:pt>
                <c:pt idx="25">
                  <c:v>35.100000</c:v>
                </c:pt>
                <c:pt idx="26">
                  <c:v>35.700000</c:v>
                </c:pt>
                <c:pt idx="27">
                  <c:v>35.900000</c:v>
                </c:pt>
                <c:pt idx="28">
                  <c:v>35.800000</c:v>
                </c:pt>
                <c:pt idx="29">
                  <c:v>35.300000</c:v>
                </c:pt>
                <c:pt idx="30">
                  <c:v>34.900000</c:v>
                </c:pt>
                <c:pt idx="31">
                  <c:v>34.500000</c:v>
                </c:pt>
                <c:pt idx="32">
                  <c:v>34.600000</c:v>
                </c:pt>
                <c:pt idx="33">
                  <c:v>34.800000</c:v>
                </c:pt>
                <c:pt idx="34">
                  <c:v>35.100000</c:v>
                </c:pt>
                <c:pt idx="35">
                  <c:v>35.700000</c:v>
                </c:pt>
                <c:pt idx="36">
                  <c:v>36.100000</c:v>
                </c:pt>
                <c:pt idx="37">
                  <c:v>36.200000</c:v>
                </c:pt>
                <c:pt idx="38">
                  <c:v>36.500000</c:v>
                </c:pt>
                <c:pt idx="39">
                  <c:v>36.700000</c:v>
                </c:pt>
                <c:pt idx="40">
                  <c:v>36.900000</c:v>
                </c:pt>
                <c:pt idx="41">
                  <c:v>37.000000</c:v>
                </c:pt>
                <c:pt idx="42">
                  <c:v>37.000000</c:v>
                </c:pt>
                <c:pt idx="43">
                  <c:v>37.000000</c:v>
                </c:pt>
                <c:pt idx="44">
                  <c:v>37.000000</c:v>
                </c:pt>
                <c:pt idx="45">
                  <c:v>37.000000</c:v>
                </c:pt>
                <c:pt idx="46">
                  <c:v>37.000000</c:v>
                </c:pt>
                <c:pt idx="47">
                  <c:v>37.100000</c:v>
                </c:pt>
                <c:pt idx="48">
                  <c:v>37.300000</c:v>
                </c:pt>
                <c:pt idx="49">
                  <c:v>37.800000</c:v>
                </c:pt>
                <c:pt idx="50">
                  <c:v>38.600000</c:v>
                </c:pt>
                <c:pt idx="51">
                  <c:v>39.300000</c:v>
                </c:pt>
                <c:pt idx="52">
                  <c:v>40.000000</c:v>
                </c:pt>
                <c:pt idx="53">
                  <c:v>40.700000</c:v>
                </c:pt>
                <c:pt idx="54">
                  <c:v>41.400000</c:v>
                </c:pt>
                <c:pt idx="55">
                  <c:v>42.200000</c:v>
                </c:pt>
                <c:pt idx="56">
                  <c:v>42.900000</c:v>
                </c:pt>
                <c:pt idx="57">
                  <c:v>43.500000</c:v>
                </c:pt>
                <c:pt idx="58">
                  <c:v>44.000000</c:v>
                </c:pt>
                <c:pt idx="59">
                  <c:v>44.300000</c:v>
                </c:pt>
                <c:pt idx="60">
                  <c:v>44.500000</c:v>
                </c:pt>
                <c:pt idx="61">
                  <c:v>44.800000</c:v>
                </c:pt>
                <c:pt idx="62">
                  <c:v>44.900000</c:v>
                </c:pt>
                <c:pt idx="63">
                  <c:v>45.000000</c:v>
                </c:pt>
                <c:pt idx="64">
                  <c:v>45.100000</c:v>
                </c:pt>
                <c:pt idx="65">
                  <c:v>45.400000</c:v>
                </c:pt>
                <c:pt idx="66">
                  <c:v>45.700000</c:v>
                </c:pt>
                <c:pt idx="67">
                  <c:v>46.000000</c:v>
                </c:pt>
                <c:pt idx="68">
                  <c:v>46.300000</c:v>
                </c:pt>
                <c:pt idx="69">
                  <c:v>46.500000</c:v>
                </c:pt>
                <c:pt idx="70">
                  <c:v>46.800000</c:v>
                </c:pt>
                <c:pt idx="71">
                  <c:v>46.900000</c:v>
                </c:pt>
                <c:pt idx="72">
                  <c:v>47.000000</c:v>
                </c:pt>
                <c:pt idx="73">
                  <c:v>47.100000</c:v>
                </c:pt>
                <c:pt idx="74">
                  <c:v>47.200000</c:v>
                </c:pt>
                <c:pt idx="75">
                  <c:v>47.300000</c:v>
                </c:pt>
                <c:pt idx="76">
                  <c:v>47.200000</c:v>
                </c:pt>
                <c:pt idx="77">
                  <c:v>47.100000</c:v>
                </c:pt>
                <c:pt idx="78">
                  <c:v>47.000000</c:v>
                </c:pt>
                <c:pt idx="79">
                  <c:v>46.900000</c:v>
                </c:pt>
                <c:pt idx="80">
                  <c:v>46.900000</c:v>
                </c:pt>
                <c:pt idx="81">
                  <c:v>46.900000</c:v>
                </c:pt>
                <c:pt idx="82">
                  <c:v>47.000000</c:v>
                </c:pt>
                <c:pt idx="83">
                  <c:v>47.100000</c:v>
                </c:pt>
                <c:pt idx="84">
                  <c:v>47.100000</c:v>
                </c:pt>
                <c:pt idx="85">
                  <c:v>47.200000</c:v>
                </c:pt>
                <c:pt idx="86">
                  <c:v>47.100000</c:v>
                </c:pt>
                <c:pt idx="87">
                  <c:v>47.000000</c:v>
                </c:pt>
                <c:pt idx="88">
                  <c:v>46.900000</c:v>
                </c:pt>
                <c:pt idx="89">
                  <c:v>46.500000</c:v>
                </c:pt>
                <c:pt idx="90">
                  <c:v>46.300000</c:v>
                </c:pt>
                <c:pt idx="91">
                  <c:v>46.200000</c:v>
                </c:pt>
                <c:pt idx="92">
                  <c:v>46.300000</c:v>
                </c:pt>
                <c:pt idx="93">
                  <c:v>46.500000</c:v>
                </c:pt>
                <c:pt idx="94">
                  <c:v>46.900000</c:v>
                </c:pt>
                <c:pt idx="95">
                  <c:v>47.100000</c:v>
                </c:pt>
                <c:pt idx="96">
                  <c:v>47.400000</c:v>
                </c:pt>
                <c:pt idx="97">
                  <c:v>47.700000</c:v>
                </c:pt>
                <c:pt idx="98">
                  <c:v>48.000000</c:v>
                </c:pt>
                <c:pt idx="99">
                  <c:v>48.200000</c:v>
                </c:pt>
                <c:pt idx="100">
                  <c:v>48.500000</c:v>
                </c:pt>
                <c:pt idx="101">
                  <c:v>48.800000</c:v>
                </c:pt>
                <c:pt idx="102">
                  <c:v>49.100000</c:v>
                </c:pt>
                <c:pt idx="103">
                  <c:v>49.200000</c:v>
                </c:pt>
                <c:pt idx="104">
                  <c:v>49.100000</c:v>
                </c:pt>
                <c:pt idx="105">
                  <c:v>49.100000</c:v>
                </c:pt>
                <c:pt idx="106">
                  <c:v>49.000000</c:v>
                </c:pt>
                <c:pt idx="107">
                  <c:v>49.000000</c:v>
                </c:pt>
                <c:pt idx="108">
                  <c:v>49.100000</c:v>
                </c:pt>
                <c:pt idx="109">
                  <c:v>49.200000</c:v>
                </c:pt>
                <c:pt idx="110">
                  <c:v>49.300000</c:v>
                </c:pt>
                <c:pt idx="111">
                  <c:v>49.400000</c:v>
                </c:pt>
                <c:pt idx="112">
                  <c:v>49.500000</c:v>
                </c:pt>
                <c:pt idx="113">
                  <c:v>49.500000</c:v>
                </c:pt>
                <c:pt idx="114">
                  <c:v>49.500000</c:v>
                </c:pt>
                <c:pt idx="115">
                  <c:v>49.400000</c:v>
                </c:pt>
                <c:pt idx="116">
                  <c:v>49.100000</c:v>
                </c:pt>
                <c:pt idx="117">
                  <c:v>48.900000</c:v>
                </c:pt>
                <c:pt idx="118">
                  <c:v>48.600000</c:v>
                </c:pt>
                <c:pt idx="119">
                  <c:v>48.400000</c:v>
                </c:pt>
                <c:pt idx="120">
                  <c:v>48.100000</c:v>
                </c:pt>
                <c:pt idx="121">
                  <c:v>47.700000</c:v>
                </c:pt>
                <c:pt idx="122">
                  <c:v>47.400000</c:v>
                </c:pt>
                <c:pt idx="123">
                  <c:v>47.300000</c:v>
                </c:pt>
                <c:pt idx="124">
                  <c:v>47.500000</c:v>
                </c:pt>
                <c:pt idx="125">
                  <c:v>47.800000</c:v>
                </c:pt>
                <c:pt idx="126">
                  <c:v>47.900000</c:v>
                </c:pt>
                <c:pt idx="127">
                  <c:v>48.000000</c:v>
                </c:pt>
                <c:pt idx="128">
                  <c:v>47.900000</c:v>
                </c:pt>
                <c:pt idx="129">
                  <c:v>47.900000</c:v>
                </c:pt>
                <c:pt idx="130">
                  <c:v>47.900000</c:v>
                </c:pt>
                <c:pt idx="131">
                  <c:v>48.000000</c:v>
                </c:pt>
                <c:pt idx="132">
                  <c:v>48.000000</c:v>
                </c:pt>
                <c:pt idx="133">
                  <c:v>48.000000</c:v>
                </c:pt>
                <c:pt idx="134">
                  <c:v>47.900000</c:v>
                </c:pt>
                <c:pt idx="135">
                  <c:v>47.300000</c:v>
                </c:pt>
                <c:pt idx="136">
                  <c:v>46.000000</c:v>
                </c:pt>
                <c:pt idx="137">
                  <c:v>43.300000</c:v>
                </c:pt>
                <c:pt idx="138">
                  <c:v>41.200000</c:v>
                </c:pt>
                <c:pt idx="139">
                  <c:v>39.500000</c:v>
                </c:pt>
                <c:pt idx="140">
                  <c:v>39.200000</c:v>
                </c:pt>
                <c:pt idx="141">
                  <c:v>39.000000</c:v>
                </c:pt>
                <c:pt idx="142">
                  <c:v>39.000000</c:v>
                </c:pt>
                <c:pt idx="143">
                  <c:v>39.100000</c:v>
                </c:pt>
                <c:pt idx="144">
                  <c:v>39.500000</c:v>
                </c:pt>
                <c:pt idx="145">
                  <c:v>40.100000</c:v>
                </c:pt>
                <c:pt idx="146">
                  <c:v>41.000000</c:v>
                </c:pt>
                <c:pt idx="147">
                  <c:v>42.000000</c:v>
                </c:pt>
                <c:pt idx="148">
                  <c:v>43.100000</c:v>
                </c:pt>
                <c:pt idx="149">
                  <c:v>43.700000</c:v>
                </c:pt>
                <c:pt idx="150">
                  <c:v>44.100000</c:v>
                </c:pt>
                <c:pt idx="151">
                  <c:v>44.300000</c:v>
                </c:pt>
                <c:pt idx="152">
                  <c:v>44.400000</c:v>
                </c:pt>
                <c:pt idx="153">
                  <c:v>44.600000</c:v>
                </c:pt>
                <c:pt idx="154">
                  <c:v>44.700000</c:v>
                </c:pt>
                <c:pt idx="155">
                  <c:v>44.900000</c:v>
                </c:pt>
                <c:pt idx="156">
                  <c:v>45.200000</c:v>
                </c:pt>
                <c:pt idx="157">
                  <c:v>45.700000</c:v>
                </c:pt>
                <c:pt idx="158">
                  <c:v>45.900000</c:v>
                </c:pt>
                <c:pt idx="159">
                  <c:v>46.300000</c:v>
                </c:pt>
                <c:pt idx="160">
                  <c:v>46.800000</c:v>
                </c:pt>
                <c:pt idx="161">
                  <c:v>46.900000</c:v>
                </c:pt>
                <c:pt idx="162">
                  <c:v>47.000000</c:v>
                </c:pt>
                <c:pt idx="163">
                  <c:v>47.100000</c:v>
                </c:pt>
                <c:pt idx="164">
                  <c:v>47.600000</c:v>
                </c:pt>
                <c:pt idx="165">
                  <c:v>47.900000</c:v>
                </c:pt>
                <c:pt idx="166">
                  <c:v>48.000000</c:v>
                </c:pt>
                <c:pt idx="167">
                  <c:v>48.000000</c:v>
                </c:pt>
                <c:pt idx="168">
                  <c:v>47.900000</c:v>
                </c:pt>
                <c:pt idx="169">
                  <c:v>47.800000</c:v>
                </c:pt>
                <c:pt idx="170">
                  <c:v>47.300000</c:v>
                </c:pt>
                <c:pt idx="171">
                  <c:v>46.700000</c:v>
                </c:pt>
                <c:pt idx="172">
                  <c:v>46.200000</c:v>
                </c:pt>
                <c:pt idx="173">
                  <c:v>45.900000</c:v>
                </c:pt>
                <c:pt idx="174">
                  <c:v>45.700000</c:v>
                </c:pt>
                <c:pt idx="175">
                  <c:v>45.500000</c:v>
                </c:pt>
                <c:pt idx="176">
                  <c:v>45.400000</c:v>
                </c:pt>
                <c:pt idx="177">
                  <c:v>45.300000</c:v>
                </c:pt>
                <c:pt idx="178">
                  <c:v>45.000000</c:v>
                </c:pt>
                <c:pt idx="179">
                  <c:v>44.000000</c:v>
                </c:pt>
                <c:pt idx="180">
                  <c:v>43.100000</c:v>
                </c:pt>
                <c:pt idx="181">
                  <c:v>42.200000</c:v>
                </c:pt>
                <c:pt idx="182">
                  <c:v>41.500000</c:v>
                </c:pt>
                <c:pt idx="183">
                  <c:v>41.500000</c:v>
                </c:pt>
                <c:pt idx="184">
                  <c:v>42.100000</c:v>
                </c:pt>
                <c:pt idx="185">
                  <c:v>42.900000</c:v>
                </c:pt>
                <c:pt idx="186">
                  <c:v>43.500000</c:v>
                </c:pt>
                <c:pt idx="187">
                  <c:v>43.900000</c:v>
                </c:pt>
                <c:pt idx="188">
                  <c:v>43.600000</c:v>
                </c:pt>
                <c:pt idx="189">
                  <c:v>43.300000</c:v>
                </c:pt>
                <c:pt idx="190">
                  <c:v>43.000000</c:v>
                </c:pt>
                <c:pt idx="191">
                  <c:v>43.100000</c:v>
                </c:pt>
                <c:pt idx="192">
                  <c:v>43.400000</c:v>
                </c:pt>
                <c:pt idx="193">
                  <c:v>43.900000</c:v>
                </c:pt>
                <c:pt idx="194">
                  <c:v>44.300000</c:v>
                </c:pt>
                <c:pt idx="195">
                  <c:v>44.600000</c:v>
                </c:pt>
                <c:pt idx="196">
                  <c:v>44.900000</c:v>
                </c:pt>
                <c:pt idx="197">
                  <c:v>44.800000</c:v>
                </c:pt>
                <c:pt idx="198">
                  <c:v>44.400000</c:v>
                </c:pt>
                <c:pt idx="199">
                  <c:v>43.900000</c:v>
                </c:pt>
                <c:pt idx="200">
                  <c:v>43.400000</c:v>
                </c:pt>
                <c:pt idx="201">
                  <c:v>43.200000</c:v>
                </c:pt>
                <c:pt idx="202">
                  <c:v>43.200000</c:v>
                </c:pt>
                <c:pt idx="203">
                  <c:v>43.100000</c:v>
                </c:pt>
                <c:pt idx="204">
                  <c:v>43.000000</c:v>
                </c:pt>
                <c:pt idx="205">
                  <c:v>43.000000</c:v>
                </c:pt>
                <c:pt idx="206">
                  <c:v>43.100000</c:v>
                </c:pt>
                <c:pt idx="207">
                  <c:v>43.400000</c:v>
                </c:pt>
                <c:pt idx="208">
                  <c:v>43.900000</c:v>
                </c:pt>
                <c:pt idx="209">
                  <c:v>44.000000</c:v>
                </c:pt>
                <c:pt idx="210">
                  <c:v>43.500000</c:v>
                </c:pt>
                <c:pt idx="211">
                  <c:v>42.600000</c:v>
                </c:pt>
                <c:pt idx="212">
                  <c:v>41.500000</c:v>
                </c:pt>
                <c:pt idx="213">
                  <c:v>40.700000</c:v>
                </c:pt>
                <c:pt idx="214">
                  <c:v>40.000000</c:v>
                </c:pt>
                <c:pt idx="215">
                  <c:v>40.000000</c:v>
                </c:pt>
                <c:pt idx="216">
                  <c:v>40.300000</c:v>
                </c:pt>
                <c:pt idx="217">
                  <c:v>41.000000</c:v>
                </c:pt>
                <c:pt idx="218">
                  <c:v>42.000000</c:v>
                </c:pt>
                <c:pt idx="219">
                  <c:v>42.700000</c:v>
                </c:pt>
                <c:pt idx="220">
                  <c:v>43.100000</c:v>
                </c:pt>
                <c:pt idx="221">
                  <c:v>43.200000</c:v>
                </c:pt>
                <c:pt idx="222">
                  <c:v>43.400000</c:v>
                </c:pt>
                <c:pt idx="223">
                  <c:v>43.900000</c:v>
                </c:pt>
                <c:pt idx="224">
                  <c:v>44.300000</c:v>
                </c:pt>
                <c:pt idx="225">
                  <c:v>44.700000</c:v>
                </c:pt>
                <c:pt idx="226">
                  <c:v>45.100000</c:v>
                </c:pt>
                <c:pt idx="227">
                  <c:v>45.400000</c:v>
                </c:pt>
                <c:pt idx="228">
                  <c:v>45.800000</c:v>
                </c:pt>
                <c:pt idx="229">
                  <c:v>46.500000</c:v>
                </c:pt>
                <c:pt idx="230">
                  <c:v>46.900000</c:v>
                </c:pt>
                <c:pt idx="231">
                  <c:v>47.200000</c:v>
                </c:pt>
                <c:pt idx="232">
                  <c:v>47.400000</c:v>
                </c:pt>
                <c:pt idx="233">
                  <c:v>47.300000</c:v>
                </c:pt>
                <c:pt idx="234">
                  <c:v>47.300000</c:v>
                </c:pt>
                <c:pt idx="235">
                  <c:v>47.200000</c:v>
                </c:pt>
                <c:pt idx="236">
                  <c:v>47.200000</c:v>
                </c:pt>
                <c:pt idx="237">
                  <c:v>47.200000</c:v>
                </c:pt>
                <c:pt idx="238">
                  <c:v>47.100000</c:v>
                </c:pt>
                <c:pt idx="239">
                  <c:v>47.000000</c:v>
                </c:pt>
                <c:pt idx="240">
                  <c:v>47.000000</c:v>
                </c:pt>
                <c:pt idx="241">
                  <c:v>46.900000</c:v>
                </c:pt>
                <c:pt idx="242">
                  <c:v>46.800000</c:v>
                </c:pt>
                <c:pt idx="243">
                  <c:v>46.900000</c:v>
                </c:pt>
                <c:pt idx="244">
                  <c:v>47.000000</c:v>
                </c:pt>
                <c:pt idx="245">
                  <c:v>47.200000</c:v>
                </c:pt>
                <c:pt idx="246">
                  <c:v>47.500000</c:v>
                </c:pt>
                <c:pt idx="247">
                  <c:v>47.900000</c:v>
                </c:pt>
                <c:pt idx="248">
                  <c:v>48.000000</c:v>
                </c:pt>
                <c:pt idx="249">
                  <c:v>48.000000</c:v>
                </c:pt>
                <c:pt idx="250">
                  <c:v>48.000000</c:v>
                </c:pt>
                <c:pt idx="251">
                  <c:v>48.000000</c:v>
                </c:pt>
                <c:pt idx="252">
                  <c:v>48.000000</c:v>
                </c:pt>
                <c:pt idx="253">
                  <c:v>48.100000</c:v>
                </c:pt>
                <c:pt idx="254">
                  <c:v>48.200000</c:v>
                </c:pt>
                <c:pt idx="255">
                  <c:v>48.200000</c:v>
                </c:pt>
                <c:pt idx="256">
                  <c:v>48.100000</c:v>
                </c:pt>
                <c:pt idx="257">
                  <c:v>48.600000</c:v>
                </c:pt>
                <c:pt idx="258">
                  <c:v>48.900000</c:v>
                </c:pt>
                <c:pt idx="259">
                  <c:v>49.100000</c:v>
                </c:pt>
                <c:pt idx="260">
                  <c:v>49.100000</c:v>
                </c:pt>
                <c:pt idx="261">
                  <c:v>49.100000</c:v>
                </c:pt>
                <c:pt idx="262">
                  <c:v>49.100000</c:v>
                </c:pt>
                <c:pt idx="263">
                  <c:v>49.100000</c:v>
                </c:pt>
                <c:pt idx="264">
                  <c:v>49.000000</c:v>
                </c:pt>
                <c:pt idx="265">
                  <c:v>48.900000</c:v>
                </c:pt>
                <c:pt idx="266">
                  <c:v>48.200000</c:v>
                </c:pt>
                <c:pt idx="267">
                  <c:v>47.700000</c:v>
                </c:pt>
                <c:pt idx="268">
                  <c:v>47.500000</c:v>
                </c:pt>
                <c:pt idx="269">
                  <c:v>47.200000</c:v>
                </c:pt>
                <c:pt idx="270">
                  <c:v>46.700000</c:v>
                </c:pt>
                <c:pt idx="271">
                  <c:v>46.200000</c:v>
                </c:pt>
                <c:pt idx="272">
                  <c:v>46.000000</c:v>
                </c:pt>
                <c:pt idx="273">
                  <c:v>45.800000</c:v>
                </c:pt>
                <c:pt idx="274">
                  <c:v>45.600000</c:v>
                </c:pt>
                <c:pt idx="275">
                  <c:v>45.400000</c:v>
                </c:pt>
                <c:pt idx="276">
                  <c:v>45.200000</c:v>
                </c:pt>
                <c:pt idx="277">
                  <c:v>45.000000</c:v>
                </c:pt>
                <c:pt idx="278">
                  <c:v>44.700000</c:v>
                </c:pt>
                <c:pt idx="279">
                  <c:v>44.500000</c:v>
                </c:pt>
                <c:pt idx="280">
                  <c:v>44.200000</c:v>
                </c:pt>
                <c:pt idx="281">
                  <c:v>43.500000</c:v>
                </c:pt>
                <c:pt idx="282">
                  <c:v>42.800000</c:v>
                </c:pt>
                <c:pt idx="283">
                  <c:v>42.000000</c:v>
                </c:pt>
                <c:pt idx="284">
                  <c:v>40.100000</c:v>
                </c:pt>
                <c:pt idx="285">
                  <c:v>38.600000</c:v>
                </c:pt>
                <c:pt idx="286">
                  <c:v>37.500000</c:v>
                </c:pt>
                <c:pt idx="287">
                  <c:v>35.800000</c:v>
                </c:pt>
                <c:pt idx="288">
                  <c:v>34.700000</c:v>
                </c:pt>
                <c:pt idx="289">
                  <c:v>34.000000</c:v>
                </c:pt>
                <c:pt idx="290">
                  <c:v>33.300000</c:v>
                </c:pt>
                <c:pt idx="291">
                  <c:v>32.500000</c:v>
                </c:pt>
                <c:pt idx="292">
                  <c:v>31.700000</c:v>
                </c:pt>
                <c:pt idx="293">
                  <c:v>30.600000</c:v>
                </c:pt>
                <c:pt idx="294">
                  <c:v>29.600000</c:v>
                </c:pt>
                <c:pt idx="295">
                  <c:v>28.800000</c:v>
                </c:pt>
                <c:pt idx="296">
                  <c:v>28.400000</c:v>
                </c:pt>
                <c:pt idx="297">
                  <c:v>28.600000</c:v>
                </c:pt>
                <c:pt idx="298">
                  <c:v>29.500000</c:v>
                </c:pt>
                <c:pt idx="299">
                  <c:v>31.400000</c:v>
                </c:pt>
                <c:pt idx="300">
                  <c:v>33.400000</c:v>
                </c:pt>
                <c:pt idx="301">
                  <c:v>35.600000</c:v>
                </c:pt>
                <c:pt idx="302">
                  <c:v>37.500000</c:v>
                </c:pt>
                <c:pt idx="303">
                  <c:v>39.100000</c:v>
                </c:pt>
                <c:pt idx="304">
                  <c:v>40.200000</c:v>
                </c:pt>
                <c:pt idx="305">
                  <c:v>41.100000</c:v>
                </c:pt>
                <c:pt idx="306">
                  <c:v>41.800000</c:v>
                </c:pt>
                <c:pt idx="307">
                  <c:v>42.400000</c:v>
                </c:pt>
                <c:pt idx="308">
                  <c:v>42.800000</c:v>
                </c:pt>
                <c:pt idx="309">
                  <c:v>43.300000</c:v>
                </c:pt>
                <c:pt idx="310">
                  <c:v>43.800000</c:v>
                </c:pt>
                <c:pt idx="311">
                  <c:v>44.300000</c:v>
                </c:pt>
                <c:pt idx="312">
                  <c:v>44.700000</c:v>
                </c:pt>
                <c:pt idx="313">
                  <c:v>45.000000</c:v>
                </c:pt>
                <c:pt idx="314">
                  <c:v>45.200000</c:v>
                </c:pt>
                <c:pt idx="315">
                  <c:v>45.400000</c:v>
                </c:pt>
                <c:pt idx="316">
                  <c:v>45.500000</c:v>
                </c:pt>
                <c:pt idx="317">
                  <c:v>45.800000</c:v>
                </c:pt>
                <c:pt idx="318">
                  <c:v>46.000000</c:v>
                </c:pt>
                <c:pt idx="319">
                  <c:v>46.100000</c:v>
                </c:pt>
                <c:pt idx="320">
                  <c:v>46.500000</c:v>
                </c:pt>
                <c:pt idx="321">
                  <c:v>46.800000</c:v>
                </c:pt>
                <c:pt idx="322">
                  <c:v>47.100000</c:v>
                </c:pt>
                <c:pt idx="323">
                  <c:v>47.700000</c:v>
                </c:pt>
                <c:pt idx="324">
                  <c:v>48.300000</c:v>
                </c:pt>
                <c:pt idx="325">
                  <c:v>49.000000</c:v>
                </c:pt>
                <c:pt idx="326">
                  <c:v>49.700000</c:v>
                </c:pt>
                <c:pt idx="327">
                  <c:v>50.300000</c:v>
                </c:pt>
                <c:pt idx="328">
                  <c:v>51.000000</c:v>
                </c:pt>
                <c:pt idx="329">
                  <c:v>51.700000</c:v>
                </c:pt>
                <c:pt idx="330">
                  <c:v>52.400000</c:v>
                </c:pt>
                <c:pt idx="331">
                  <c:v>53.100000</c:v>
                </c:pt>
                <c:pt idx="332">
                  <c:v>53.800000</c:v>
                </c:pt>
                <c:pt idx="333">
                  <c:v>54.500000</c:v>
                </c:pt>
                <c:pt idx="334">
                  <c:v>55.200000</c:v>
                </c:pt>
                <c:pt idx="335">
                  <c:v>55.800000</c:v>
                </c:pt>
                <c:pt idx="336">
                  <c:v>56.400000</c:v>
                </c:pt>
                <c:pt idx="337">
                  <c:v>56.900000</c:v>
                </c:pt>
                <c:pt idx="338">
                  <c:v>57.000000</c:v>
                </c:pt>
                <c:pt idx="339">
                  <c:v>57.100000</c:v>
                </c:pt>
                <c:pt idx="340">
                  <c:v>57.300000</c:v>
                </c:pt>
                <c:pt idx="341">
                  <c:v>57.600000</c:v>
                </c:pt>
                <c:pt idx="342">
                  <c:v>57.800000</c:v>
                </c:pt>
                <c:pt idx="343">
                  <c:v>58.000000</c:v>
                </c:pt>
                <c:pt idx="344">
                  <c:v>58.100000</c:v>
                </c:pt>
                <c:pt idx="345">
                  <c:v>58.400000</c:v>
                </c:pt>
                <c:pt idx="346">
                  <c:v>58.700000</c:v>
                </c:pt>
                <c:pt idx="347">
                  <c:v>58.800000</c:v>
                </c:pt>
                <c:pt idx="348">
                  <c:v>58.900000</c:v>
                </c:pt>
                <c:pt idx="349">
                  <c:v>59.000000</c:v>
                </c:pt>
                <c:pt idx="350">
                  <c:v>59.000000</c:v>
                </c:pt>
                <c:pt idx="351">
                  <c:v>58.900000</c:v>
                </c:pt>
                <c:pt idx="352">
                  <c:v>58.800000</c:v>
                </c:pt>
                <c:pt idx="353">
                  <c:v>58.600000</c:v>
                </c:pt>
                <c:pt idx="354">
                  <c:v>58.400000</c:v>
                </c:pt>
                <c:pt idx="355">
                  <c:v>58.200000</c:v>
                </c:pt>
                <c:pt idx="356">
                  <c:v>58.100000</c:v>
                </c:pt>
                <c:pt idx="357">
                  <c:v>58.000000</c:v>
                </c:pt>
                <c:pt idx="358">
                  <c:v>57.900000</c:v>
                </c:pt>
                <c:pt idx="359">
                  <c:v>57.600000</c:v>
                </c:pt>
                <c:pt idx="360">
                  <c:v>57.400000</c:v>
                </c:pt>
                <c:pt idx="361">
                  <c:v>57.200000</c:v>
                </c:pt>
                <c:pt idx="362">
                  <c:v>57.100000</c:v>
                </c:pt>
                <c:pt idx="363">
                  <c:v>57.000000</c:v>
                </c:pt>
                <c:pt idx="364">
                  <c:v>57.000000</c:v>
                </c:pt>
                <c:pt idx="365">
                  <c:v>56.900000</c:v>
                </c:pt>
                <c:pt idx="366">
                  <c:v>56.900000</c:v>
                </c:pt>
                <c:pt idx="367">
                  <c:v>56.900000</c:v>
                </c:pt>
                <c:pt idx="368">
                  <c:v>57.000000</c:v>
                </c:pt>
                <c:pt idx="369">
                  <c:v>57.000000</c:v>
                </c:pt>
                <c:pt idx="370">
                  <c:v>57.000000</c:v>
                </c:pt>
                <c:pt idx="371">
                  <c:v>57.000000</c:v>
                </c:pt>
                <c:pt idx="372">
                  <c:v>57.000000</c:v>
                </c:pt>
                <c:pt idx="373">
                  <c:v>57.000000</c:v>
                </c:pt>
                <c:pt idx="374">
                  <c:v>57.000000</c:v>
                </c:pt>
                <c:pt idx="375">
                  <c:v>57.000000</c:v>
                </c:pt>
                <c:pt idx="376">
                  <c:v>57.000000</c:v>
                </c:pt>
                <c:pt idx="377">
                  <c:v>56.900000</c:v>
                </c:pt>
                <c:pt idx="378">
                  <c:v>56.800000</c:v>
                </c:pt>
                <c:pt idx="379">
                  <c:v>56.500000</c:v>
                </c:pt>
                <c:pt idx="380">
                  <c:v>56.200000</c:v>
                </c:pt>
                <c:pt idx="381">
                  <c:v>56.000000</c:v>
                </c:pt>
                <c:pt idx="382">
                  <c:v>56.000000</c:v>
                </c:pt>
                <c:pt idx="383">
                  <c:v>56.000000</c:v>
                </c:pt>
                <c:pt idx="384">
                  <c:v>56.100000</c:v>
                </c:pt>
                <c:pt idx="385">
                  <c:v>56.400000</c:v>
                </c:pt>
                <c:pt idx="386">
                  <c:v>56.700000</c:v>
                </c:pt>
                <c:pt idx="387">
                  <c:v>56.900000</c:v>
                </c:pt>
                <c:pt idx="388">
                  <c:v>57.100000</c:v>
                </c:pt>
                <c:pt idx="389">
                  <c:v>57.300000</c:v>
                </c:pt>
                <c:pt idx="390">
                  <c:v>57.400000</c:v>
                </c:pt>
                <c:pt idx="391">
                  <c:v>57.400000</c:v>
                </c:pt>
                <c:pt idx="392">
                  <c:v>57.200000</c:v>
                </c:pt>
                <c:pt idx="393">
                  <c:v>57.000000</c:v>
                </c:pt>
                <c:pt idx="394">
                  <c:v>56.900000</c:v>
                </c:pt>
                <c:pt idx="395">
                  <c:v>56.600000</c:v>
                </c:pt>
                <c:pt idx="396">
                  <c:v>56.300000</c:v>
                </c:pt>
                <c:pt idx="397">
                  <c:v>56.100000</c:v>
                </c:pt>
                <c:pt idx="398">
                  <c:v>56.400000</c:v>
                </c:pt>
                <c:pt idx="399">
                  <c:v>56.700000</c:v>
                </c:pt>
                <c:pt idx="400">
                  <c:v>57.100000</c:v>
                </c:pt>
                <c:pt idx="401">
                  <c:v>57.500000</c:v>
                </c:pt>
                <c:pt idx="402">
                  <c:v>57.800000</c:v>
                </c:pt>
                <c:pt idx="403">
                  <c:v>58.000000</c:v>
                </c:pt>
                <c:pt idx="404">
                  <c:v>58.000000</c:v>
                </c:pt>
                <c:pt idx="405">
                  <c:v>58.000000</c:v>
                </c:pt>
                <c:pt idx="406">
                  <c:v>58.000000</c:v>
                </c:pt>
                <c:pt idx="407">
                  <c:v>58.000000</c:v>
                </c:pt>
                <c:pt idx="408">
                  <c:v>58.000000</c:v>
                </c:pt>
                <c:pt idx="409">
                  <c:v>57.900000</c:v>
                </c:pt>
                <c:pt idx="410">
                  <c:v>57.800000</c:v>
                </c:pt>
                <c:pt idx="411">
                  <c:v>57.700000</c:v>
                </c:pt>
                <c:pt idx="412">
                  <c:v>57.700000</c:v>
                </c:pt>
                <c:pt idx="413">
                  <c:v>57.800000</c:v>
                </c:pt>
                <c:pt idx="414">
                  <c:v>57.900000</c:v>
                </c:pt>
                <c:pt idx="415">
                  <c:v>58.000000</c:v>
                </c:pt>
                <c:pt idx="416">
                  <c:v>58.100000</c:v>
                </c:pt>
                <c:pt idx="417">
                  <c:v>58.400000</c:v>
                </c:pt>
                <c:pt idx="418">
                  <c:v>58.900000</c:v>
                </c:pt>
                <c:pt idx="419">
                  <c:v>59.100000</c:v>
                </c:pt>
                <c:pt idx="420">
                  <c:v>59.400000</c:v>
                </c:pt>
                <c:pt idx="421">
                  <c:v>59.800000</c:v>
                </c:pt>
                <c:pt idx="422">
                  <c:v>59.900000</c:v>
                </c:pt>
                <c:pt idx="423">
                  <c:v>59.900000</c:v>
                </c:pt>
                <c:pt idx="424">
                  <c:v>59.800000</c:v>
                </c:pt>
                <c:pt idx="425">
                  <c:v>59.600000</c:v>
                </c:pt>
                <c:pt idx="426">
                  <c:v>59.400000</c:v>
                </c:pt>
                <c:pt idx="427">
                  <c:v>59.200000</c:v>
                </c:pt>
                <c:pt idx="428">
                  <c:v>59.100000</c:v>
                </c:pt>
                <c:pt idx="429">
                  <c:v>59.000000</c:v>
                </c:pt>
                <c:pt idx="430">
                  <c:v>58.900000</c:v>
                </c:pt>
                <c:pt idx="431">
                  <c:v>58.700000</c:v>
                </c:pt>
                <c:pt idx="432">
                  <c:v>58.600000</c:v>
                </c:pt>
                <c:pt idx="433">
                  <c:v>58.500000</c:v>
                </c:pt>
                <c:pt idx="434">
                  <c:v>58.400000</c:v>
                </c:pt>
                <c:pt idx="435">
                  <c:v>58.400000</c:v>
                </c:pt>
                <c:pt idx="436">
                  <c:v>58.300000</c:v>
                </c:pt>
                <c:pt idx="437">
                  <c:v>58.200000</c:v>
                </c:pt>
                <c:pt idx="438">
                  <c:v>58.100000</c:v>
                </c:pt>
                <c:pt idx="439">
                  <c:v>58.000000</c:v>
                </c:pt>
                <c:pt idx="440">
                  <c:v>57.900000</c:v>
                </c:pt>
                <c:pt idx="441">
                  <c:v>57.900000</c:v>
                </c:pt>
                <c:pt idx="442">
                  <c:v>57.900000</c:v>
                </c:pt>
                <c:pt idx="443">
                  <c:v>57.900000</c:v>
                </c:pt>
                <c:pt idx="444">
                  <c:v>57.900000</c:v>
                </c:pt>
                <c:pt idx="445">
                  <c:v>58.000000</c:v>
                </c:pt>
                <c:pt idx="446">
                  <c:v>58.100000</c:v>
                </c:pt>
                <c:pt idx="447">
                  <c:v>58.100000</c:v>
                </c:pt>
                <c:pt idx="448">
                  <c:v>58.200000</c:v>
                </c:pt>
                <c:pt idx="449">
                  <c:v>58.200000</c:v>
                </c:pt>
                <c:pt idx="450">
                  <c:v>58.200000</c:v>
                </c:pt>
                <c:pt idx="451">
                  <c:v>58.100000</c:v>
                </c:pt>
                <c:pt idx="452">
                  <c:v>58.000000</c:v>
                </c:pt>
                <c:pt idx="453">
                  <c:v>58.000000</c:v>
                </c:pt>
                <c:pt idx="454">
                  <c:v>58.000000</c:v>
                </c:pt>
                <c:pt idx="455">
                  <c:v>58.000000</c:v>
                </c:pt>
                <c:pt idx="456">
                  <c:v>58.000000</c:v>
                </c:pt>
                <c:pt idx="457">
                  <c:v>58.000000</c:v>
                </c:pt>
                <c:pt idx="458">
                  <c:v>57.900000</c:v>
                </c:pt>
                <c:pt idx="459">
                  <c:v>57.900000</c:v>
                </c:pt>
                <c:pt idx="460">
                  <c:v>58.000000</c:v>
                </c:pt>
                <c:pt idx="461">
                  <c:v>58.100000</c:v>
                </c:pt>
                <c:pt idx="462">
                  <c:v>58.100000</c:v>
                </c:pt>
                <c:pt idx="463">
                  <c:v>58.200000</c:v>
                </c:pt>
                <c:pt idx="464">
                  <c:v>58.300000</c:v>
                </c:pt>
                <c:pt idx="465">
                  <c:v>58.300000</c:v>
                </c:pt>
                <c:pt idx="466">
                  <c:v>58.300000</c:v>
                </c:pt>
                <c:pt idx="467">
                  <c:v>58.200000</c:v>
                </c:pt>
                <c:pt idx="468">
                  <c:v>58.100000</c:v>
                </c:pt>
                <c:pt idx="469">
                  <c:v>58.000000</c:v>
                </c:pt>
                <c:pt idx="470">
                  <c:v>57.800000</c:v>
                </c:pt>
                <c:pt idx="471">
                  <c:v>57.500000</c:v>
                </c:pt>
                <c:pt idx="472">
                  <c:v>57.100000</c:v>
                </c:pt>
                <c:pt idx="473">
                  <c:v>57.000000</c:v>
                </c:pt>
                <c:pt idx="474">
                  <c:v>56.600000</c:v>
                </c:pt>
                <c:pt idx="475">
                  <c:v>56.100000</c:v>
                </c:pt>
                <c:pt idx="476">
                  <c:v>56.000000</c:v>
                </c:pt>
                <c:pt idx="477">
                  <c:v>55.800000</c:v>
                </c:pt>
                <c:pt idx="478">
                  <c:v>55.500000</c:v>
                </c:pt>
                <c:pt idx="479">
                  <c:v>55.200000</c:v>
                </c:pt>
                <c:pt idx="480">
                  <c:v>55.100000</c:v>
                </c:pt>
                <c:pt idx="481">
                  <c:v>55.000000</c:v>
                </c:pt>
                <c:pt idx="482">
                  <c:v>54.900000</c:v>
                </c:pt>
                <c:pt idx="483">
                  <c:v>54.900000</c:v>
                </c:pt>
                <c:pt idx="484">
                  <c:v>54.900000</c:v>
                </c:pt>
                <c:pt idx="485">
                  <c:v>54.900000</c:v>
                </c:pt>
                <c:pt idx="486">
                  <c:v>54.900000</c:v>
                </c:pt>
                <c:pt idx="487">
                  <c:v>54.900000</c:v>
                </c:pt>
                <c:pt idx="488">
                  <c:v>55.000000</c:v>
                </c:pt>
                <c:pt idx="489">
                  <c:v>55.000000</c:v>
                </c:pt>
                <c:pt idx="490">
                  <c:v>55.000000</c:v>
                </c:pt>
                <c:pt idx="491">
                  <c:v>55.000000</c:v>
                </c:pt>
                <c:pt idx="492">
                  <c:v>55.000000</c:v>
                </c:pt>
                <c:pt idx="493">
                  <c:v>55.000000</c:v>
                </c:pt>
                <c:pt idx="494">
                  <c:v>55.100000</c:v>
                </c:pt>
                <c:pt idx="495">
                  <c:v>55.100000</c:v>
                </c:pt>
                <c:pt idx="496">
                  <c:v>55.000000</c:v>
                </c:pt>
                <c:pt idx="497">
                  <c:v>54.900000</c:v>
                </c:pt>
                <c:pt idx="498">
                  <c:v>54.900000</c:v>
                </c:pt>
                <c:pt idx="499">
                  <c:v>54.800000</c:v>
                </c:pt>
                <c:pt idx="500">
                  <c:v>54.700000</c:v>
                </c:pt>
                <c:pt idx="501">
                  <c:v>54.600000</c:v>
                </c:pt>
                <c:pt idx="502">
                  <c:v>54.400000</c:v>
                </c:pt>
                <c:pt idx="503">
                  <c:v>54.300000</c:v>
                </c:pt>
                <c:pt idx="504">
                  <c:v>54.300000</c:v>
                </c:pt>
                <c:pt idx="505">
                  <c:v>54.200000</c:v>
                </c:pt>
                <c:pt idx="506">
                  <c:v>54.100000</c:v>
                </c:pt>
                <c:pt idx="507">
                  <c:v>54.100000</c:v>
                </c:pt>
                <c:pt idx="508">
                  <c:v>54.100000</c:v>
                </c:pt>
                <c:pt idx="509">
                  <c:v>54.000000</c:v>
                </c:pt>
                <c:pt idx="510">
                  <c:v>54.000000</c:v>
                </c:pt>
                <c:pt idx="511">
                  <c:v>54.000000</c:v>
                </c:pt>
                <c:pt idx="512">
                  <c:v>54.000000</c:v>
                </c:pt>
                <c:pt idx="513">
                  <c:v>54.000000</c:v>
                </c:pt>
                <c:pt idx="514">
                  <c:v>54.000000</c:v>
                </c:pt>
                <c:pt idx="515">
                  <c:v>54.000000</c:v>
                </c:pt>
                <c:pt idx="516">
                  <c:v>54.000000</c:v>
                </c:pt>
                <c:pt idx="517">
                  <c:v>54.100000</c:v>
                </c:pt>
                <c:pt idx="518">
                  <c:v>54.200000</c:v>
                </c:pt>
                <c:pt idx="519">
                  <c:v>54.500000</c:v>
                </c:pt>
                <c:pt idx="520">
                  <c:v>54.800000</c:v>
                </c:pt>
                <c:pt idx="521">
                  <c:v>54.900000</c:v>
                </c:pt>
                <c:pt idx="522">
                  <c:v>55.000000</c:v>
                </c:pt>
                <c:pt idx="523">
                  <c:v>55.100000</c:v>
                </c:pt>
                <c:pt idx="524">
                  <c:v>55.200000</c:v>
                </c:pt>
                <c:pt idx="525">
                  <c:v>55.200000</c:v>
                </c:pt>
                <c:pt idx="526">
                  <c:v>55.300000</c:v>
                </c:pt>
                <c:pt idx="527">
                  <c:v>55.400000</c:v>
                </c:pt>
                <c:pt idx="528">
                  <c:v>55.500000</c:v>
                </c:pt>
                <c:pt idx="529">
                  <c:v>55.600000</c:v>
                </c:pt>
                <c:pt idx="530">
                  <c:v>55.700000</c:v>
                </c:pt>
                <c:pt idx="531">
                  <c:v>55.800000</c:v>
                </c:pt>
                <c:pt idx="532">
                  <c:v>55.900000</c:v>
                </c:pt>
                <c:pt idx="533">
                  <c:v>56.000000</c:v>
                </c:pt>
                <c:pt idx="534">
                  <c:v>56.000000</c:v>
                </c:pt>
                <c:pt idx="535">
                  <c:v>56.000000</c:v>
                </c:pt>
                <c:pt idx="536">
                  <c:v>56.000000</c:v>
                </c:pt>
                <c:pt idx="537">
                  <c:v>56.000000</c:v>
                </c:pt>
                <c:pt idx="538">
                  <c:v>56.000000</c:v>
                </c:pt>
                <c:pt idx="539">
                  <c:v>56.000000</c:v>
                </c:pt>
                <c:pt idx="540">
                  <c:v>56.000000</c:v>
                </c:pt>
                <c:pt idx="541">
                  <c:v>56.000000</c:v>
                </c:pt>
                <c:pt idx="542">
                  <c:v>56.000000</c:v>
                </c:pt>
                <c:pt idx="543">
                  <c:v>56.000000</c:v>
                </c:pt>
                <c:pt idx="544">
                  <c:v>56.000000</c:v>
                </c:pt>
                <c:pt idx="545">
                  <c:v>56.000000</c:v>
                </c:pt>
                <c:pt idx="546">
                  <c:v>56.000000</c:v>
                </c:pt>
                <c:pt idx="547">
                  <c:v>55.900000</c:v>
                </c:pt>
                <c:pt idx="548">
                  <c:v>55.900000</c:v>
                </c:pt>
                <c:pt idx="549">
                  <c:v>55.900000</c:v>
                </c:pt>
                <c:pt idx="550">
                  <c:v>55.800000</c:v>
                </c:pt>
                <c:pt idx="551">
                  <c:v>55.600000</c:v>
                </c:pt>
                <c:pt idx="552">
                  <c:v>55.400000</c:v>
                </c:pt>
                <c:pt idx="553">
                  <c:v>55.200000</c:v>
                </c:pt>
                <c:pt idx="554">
                  <c:v>55.100000</c:v>
                </c:pt>
                <c:pt idx="555">
                  <c:v>55.000000</c:v>
                </c:pt>
                <c:pt idx="556">
                  <c:v>54.900000</c:v>
                </c:pt>
                <c:pt idx="557">
                  <c:v>54.600000</c:v>
                </c:pt>
                <c:pt idx="558">
                  <c:v>54.400000</c:v>
                </c:pt>
                <c:pt idx="559">
                  <c:v>54.200000</c:v>
                </c:pt>
                <c:pt idx="560">
                  <c:v>54.100000</c:v>
                </c:pt>
                <c:pt idx="561">
                  <c:v>53.800000</c:v>
                </c:pt>
                <c:pt idx="562">
                  <c:v>53.400000</c:v>
                </c:pt>
                <c:pt idx="563">
                  <c:v>53.300000</c:v>
                </c:pt>
                <c:pt idx="564">
                  <c:v>53.100000</c:v>
                </c:pt>
                <c:pt idx="565">
                  <c:v>52.900000</c:v>
                </c:pt>
                <c:pt idx="566">
                  <c:v>52.600000</c:v>
                </c:pt>
                <c:pt idx="567">
                  <c:v>52.400000</c:v>
                </c:pt>
                <c:pt idx="568">
                  <c:v>52.200000</c:v>
                </c:pt>
                <c:pt idx="569">
                  <c:v>52.100000</c:v>
                </c:pt>
                <c:pt idx="570">
                  <c:v>52.000000</c:v>
                </c:pt>
                <c:pt idx="571">
                  <c:v>52.000000</c:v>
                </c:pt>
                <c:pt idx="572">
                  <c:v>52.000000</c:v>
                </c:pt>
                <c:pt idx="573">
                  <c:v>52.000000</c:v>
                </c:pt>
                <c:pt idx="574">
                  <c:v>52.100000</c:v>
                </c:pt>
                <c:pt idx="575">
                  <c:v>52.000000</c:v>
                </c:pt>
                <c:pt idx="576">
                  <c:v>52.000000</c:v>
                </c:pt>
                <c:pt idx="577">
                  <c:v>51.900000</c:v>
                </c:pt>
                <c:pt idx="578">
                  <c:v>51.600000</c:v>
                </c:pt>
                <c:pt idx="579">
                  <c:v>51.400000</c:v>
                </c:pt>
                <c:pt idx="580">
                  <c:v>51.100000</c:v>
                </c:pt>
                <c:pt idx="581">
                  <c:v>50.700000</c:v>
                </c:pt>
                <c:pt idx="582">
                  <c:v>50.300000</c:v>
                </c:pt>
                <c:pt idx="583">
                  <c:v>49.800000</c:v>
                </c:pt>
                <c:pt idx="584">
                  <c:v>49.300000</c:v>
                </c:pt>
                <c:pt idx="585">
                  <c:v>48.700000</c:v>
                </c:pt>
                <c:pt idx="586">
                  <c:v>48.200000</c:v>
                </c:pt>
                <c:pt idx="587">
                  <c:v>48.100000</c:v>
                </c:pt>
                <c:pt idx="588">
                  <c:v>48.000000</c:v>
                </c:pt>
                <c:pt idx="589">
                  <c:v>48.000000</c:v>
                </c:pt>
                <c:pt idx="590">
                  <c:v>48.100000</c:v>
                </c:pt>
                <c:pt idx="591">
                  <c:v>48.400000</c:v>
                </c:pt>
                <c:pt idx="592">
                  <c:v>48.900000</c:v>
                </c:pt>
                <c:pt idx="593">
                  <c:v>49.000000</c:v>
                </c:pt>
                <c:pt idx="594">
                  <c:v>49.100000</c:v>
                </c:pt>
                <c:pt idx="595">
                  <c:v>49.100000</c:v>
                </c:pt>
                <c:pt idx="596">
                  <c:v>49.000000</c:v>
                </c:pt>
                <c:pt idx="597">
                  <c:v>49.000000</c:v>
                </c:pt>
                <c:pt idx="598">
                  <c:v>48.900000</c:v>
                </c:pt>
                <c:pt idx="599">
                  <c:v>48.600000</c:v>
                </c:pt>
                <c:pt idx="600">
                  <c:v>48.300000</c:v>
                </c:pt>
                <c:pt idx="601">
                  <c:v>48.000000</c:v>
                </c:pt>
                <c:pt idx="602">
                  <c:v>47.900000</c:v>
                </c:pt>
                <c:pt idx="603">
                  <c:v>47.800000</c:v>
                </c:pt>
                <c:pt idx="604">
                  <c:v>47.700000</c:v>
                </c:pt>
                <c:pt idx="605">
                  <c:v>47.900000</c:v>
                </c:pt>
                <c:pt idx="606">
                  <c:v>48.300000</c:v>
                </c:pt>
                <c:pt idx="607">
                  <c:v>49.000000</c:v>
                </c:pt>
                <c:pt idx="608">
                  <c:v>49.100000</c:v>
                </c:pt>
                <c:pt idx="609">
                  <c:v>49.000000</c:v>
                </c:pt>
                <c:pt idx="610">
                  <c:v>48.900000</c:v>
                </c:pt>
                <c:pt idx="611">
                  <c:v>48.000000</c:v>
                </c:pt>
                <c:pt idx="612">
                  <c:v>47.100000</c:v>
                </c:pt>
                <c:pt idx="613">
                  <c:v>46.200000</c:v>
                </c:pt>
                <c:pt idx="614">
                  <c:v>46.100000</c:v>
                </c:pt>
                <c:pt idx="615">
                  <c:v>46.100000</c:v>
                </c:pt>
                <c:pt idx="616">
                  <c:v>46.200000</c:v>
                </c:pt>
                <c:pt idx="617">
                  <c:v>46.900000</c:v>
                </c:pt>
                <c:pt idx="618">
                  <c:v>47.800000</c:v>
                </c:pt>
                <c:pt idx="619">
                  <c:v>49.000000</c:v>
                </c:pt>
                <c:pt idx="620">
                  <c:v>49.700000</c:v>
                </c:pt>
                <c:pt idx="621">
                  <c:v>50.600000</c:v>
                </c:pt>
                <c:pt idx="622">
                  <c:v>51.500000</c:v>
                </c:pt>
                <c:pt idx="623">
                  <c:v>52.200000</c:v>
                </c:pt>
                <c:pt idx="624">
                  <c:v>52.700000</c:v>
                </c:pt>
                <c:pt idx="625">
                  <c:v>53.000000</c:v>
                </c:pt>
                <c:pt idx="626">
                  <c:v>53.600000</c:v>
                </c:pt>
                <c:pt idx="627">
                  <c:v>54.000000</c:v>
                </c:pt>
                <c:pt idx="628">
                  <c:v>54.100000</c:v>
                </c:pt>
                <c:pt idx="629">
                  <c:v>54.400000</c:v>
                </c:pt>
                <c:pt idx="630">
                  <c:v>54.700000</c:v>
                </c:pt>
                <c:pt idx="631">
                  <c:v>55.100000</c:v>
                </c:pt>
                <c:pt idx="632">
                  <c:v>55.400000</c:v>
                </c:pt>
                <c:pt idx="633">
                  <c:v>55.400000</c:v>
                </c:pt>
                <c:pt idx="634">
                  <c:v>55.000000</c:v>
                </c:pt>
                <c:pt idx="635">
                  <c:v>54.500000</c:v>
                </c:pt>
                <c:pt idx="636">
                  <c:v>53.600000</c:v>
                </c:pt>
                <c:pt idx="637">
                  <c:v>52.500000</c:v>
                </c:pt>
                <c:pt idx="638">
                  <c:v>50.200000</c:v>
                </c:pt>
                <c:pt idx="639">
                  <c:v>48.200000</c:v>
                </c:pt>
                <c:pt idx="640">
                  <c:v>46.500000</c:v>
                </c:pt>
                <c:pt idx="641">
                  <c:v>46.200000</c:v>
                </c:pt>
                <c:pt idx="642">
                  <c:v>46.000000</c:v>
                </c:pt>
                <c:pt idx="643">
                  <c:v>46.000000</c:v>
                </c:pt>
                <c:pt idx="644">
                  <c:v>46.300000</c:v>
                </c:pt>
                <c:pt idx="645">
                  <c:v>46.800000</c:v>
                </c:pt>
                <c:pt idx="646">
                  <c:v>47.500000</c:v>
                </c:pt>
                <c:pt idx="647">
                  <c:v>48.200000</c:v>
                </c:pt>
                <c:pt idx="648">
                  <c:v>48.800000</c:v>
                </c:pt>
                <c:pt idx="649">
                  <c:v>49.500000</c:v>
                </c:pt>
                <c:pt idx="650">
                  <c:v>50.200000</c:v>
                </c:pt>
                <c:pt idx="651">
                  <c:v>50.700000</c:v>
                </c:pt>
                <c:pt idx="652">
                  <c:v>51.100000</c:v>
                </c:pt>
                <c:pt idx="653">
                  <c:v>51.700000</c:v>
                </c:pt>
                <c:pt idx="654">
                  <c:v>52.200000</c:v>
                </c:pt>
                <c:pt idx="655">
                  <c:v>52.500000</c:v>
                </c:pt>
                <c:pt idx="656">
                  <c:v>52.100000</c:v>
                </c:pt>
                <c:pt idx="657">
                  <c:v>51.600000</c:v>
                </c:pt>
                <c:pt idx="658">
                  <c:v>51.100000</c:v>
                </c:pt>
                <c:pt idx="659">
                  <c:v>51.000000</c:v>
                </c:pt>
                <c:pt idx="660">
                  <c:v>51.000000</c:v>
                </c:pt>
                <c:pt idx="661">
                  <c:v>51.100000</c:v>
                </c:pt>
                <c:pt idx="662">
                  <c:v>51.400000</c:v>
                </c:pt>
                <c:pt idx="663">
                  <c:v>51.700000</c:v>
                </c:pt>
                <c:pt idx="664">
                  <c:v>52.000000</c:v>
                </c:pt>
                <c:pt idx="665">
                  <c:v>52.200000</c:v>
                </c:pt>
                <c:pt idx="666">
                  <c:v>52.500000</c:v>
                </c:pt>
                <c:pt idx="667">
                  <c:v>52.800000</c:v>
                </c:pt>
                <c:pt idx="668">
                  <c:v>52.700000</c:v>
                </c:pt>
                <c:pt idx="669">
                  <c:v>52.600000</c:v>
                </c:pt>
                <c:pt idx="670">
                  <c:v>52.300000</c:v>
                </c:pt>
                <c:pt idx="671">
                  <c:v>52.300000</c:v>
                </c:pt>
                <c:pt idx="672">
                  <c:v>52.400000</c:v>
                </c:pt>
                <c:pt idx="673">
                  <c:v>52.500000</c:v>
                </c:pt>
                <c:pt idx="674">
                  <c:v>52.700000</c:v>
                </c:pt>
                <c:pt idx="675">
                  <c:v>52.700000</c:v>
                </c:pt>
                <c:pt idx="676">
                  <c:v>52.400000</c:v>
                </c:pt>
                <c:pt idx="677">
                  <c:v>52.100000</c:v>
                </c:pt>
                <c:pt idx="678">
                  <c:v>51.700000</c:v>
                </c:pt>
                <c:pt idx="679">
                  <c:v>51.100000</c:v>
                </c:pt>
                <c:pt idx="680">
                  <c:v>50.500000</c:v>
                </c:pt>
                <c:pt idx="681">
                  <c:v>50.100000</c:v>
                </c:pt>
                <c:pt idx="682">
                  <c:v>49.800000</c:v>
                </c:pt>
                <c:pt idx="683">
                  <c:v>49.700000</c:v>
                </c:pt>
                <c:pt idx="684">
                  <c:v>49.600000</c:v>
                </c:pt>
                <c:pt idx="685">
                  <c:v>49.500000</c:v>
                </c:pt>
                <c:pt idx="686">
                  <c:v>49.500000</c:v>
                </c:pt>
                <c:pt idx="687">
                  <c:v>49.700000</c:v>
                </c:pt>
                <c:pt idx="688">
                  <c:v>50.000000</c:v>
                </c:pt>
                <c:pt idx="689">
                  <c:v>50.200000</c:v>
                </c:pt>
                <c:pt idx="690">
                  <c:v>50.600000</c:v>
                </c:pt>
                <c:pt idx="691">
                  <c:v>51.100000</c:v>
                </c:pt>
                <c:pt idx="692">
                  <c:v>51.600000</c:v>
                </c:pt>
                <c:pt idx="693">
                  <c:v>51.900000</c:v>
                </c:pt>
                <c:pt idx="694">
                  <c:v>52.000000</c:v>
                </c:pt>
                <c:pt idx="695">
                  <c:v>52.100000</c:v>
                </c:pt>
                <c:pt idx="696">
                  <c:v>52.400000</c:v>
                </c:pt>
                <c:pt idx="697">
                  <c:v>52.900000</c:v>
                </c:pt>
                <c:pt idx="698">
                  <c:v>53.300000</c:v>
                </c:pt>
                <c:pt idx="699">
                  <c:v>53.700000</c:v>
                </c:pt>
                <c:pt idx="700">
                  <c:v>54.200000</c:v>
                </c:pt>
                <c:pt idx="701">
                  <c:v>54.500000</c:v>
                </c:pt>
                <c:pt idx="702">
                  <c:v>54.800000</c:v>
                </c:pt>
                <c:pt idx="703">
                  <c:v>55.000000</c:v>
                </c:pt>
                <c:pt idx="704">
                  <c:v>55.500000</c:v>
                </c:pt>
                <c:pt idx="705">
                  <c:v>55.900000</c:v>
                </c:pt>
                <c:pt idx="706">
                  <c:v>56.100000</c:v>
                </c:pt>
                <c:pt idx="707">
                  <c:v>56.300000</c:v>
                </c:pt>
                <c:pt idx="708">
                  <c:v>56.400000</c:v>
                </c:pt>
                <c:pt idx="709">
                  <c:v>56.500000</c:v>
                </c:pt>
                <c:pt idx="710">
                  <c:v>56.700000</c:v>
                </c:pt>
                <c:pt idx="711">
                  <c:v>56.900000</c:v>
                </c:pt>
                <c:pt idx="712">
                  <c:v>57.000000</c:v>
                </c:pt>
                <c:pt idx="713">
                  <c:v>57.300000</c:v>
                </c:pt>
                <c:pt idx="714">
                  <c:v>57.700000</c:v>
                </c:pt>
                <c:pt idx="715">
                  <c:v>58.200000</c:v>
                </c:pt>
                <c:pt idx="716">
                  <c:v>58.800000</c:v>
                </c:pt>
                <c:pt idx="717">
                  <c:v>59.100000</c:v>
                </c:pt>
                <c:pt idx="718">
                  <c:v>59.200000</c:v>
                </c:pt>
                <c:pt idx="719">
                  <c:v>59.100000</c:v>
                </c:pt>
                <c:pt idx="720">
                  <c:v>58.800000</c:v>
                </c:pt>
                <c:pt idx="721">
                  <c:v>58.500000</c:v>
                </c:pt>
                <c:pt idx="722">
                  <c:v>58.100000</c:v>
                </c:pt>
                <c:pt idx="723">
                  <c:v>57.700000</c:v>
                </c:pt>
                <c:pt idx="724">
                  <c:v>57.300000</c:v>
                </c:pt>
                <c:pt idx="725">
                  <c:v>57.100000</c:v>
                </c:pt>
                <c:pt idx="726">
                  <c:v>56.800000</c:v>
                </c:pt>
                <c:pt idx="727">
                  <c:v>56.500000</c:v>
                </c:pt>
                <c:pt idx="728">
                  <c:v>56.200000</c:v>
                </c:pt>
                <c:pt idx="729">
                  <c:v>55.500000</c:v>
                </c:pt>
                <c:pt idx="730">
                  <c:v>54.600000</c:v>
                </c:pt>
                <c:pt idx="731">
                  <c:v>54.100000</c:v>
                </c:pt>
                <c:pt idx="732">
                  <c:v>53.700000</c:v>
                </c:pt>
                <c:pt idx="733">
                  <c:v>53.200000</c:v>
                </c:pt>
                <c:pt idx="734">
                  <c:v>52.900000</c:v>
                </c:pt>
                <c:pt idx="735">
                  <c:v>52.500000</c:v>
                </c:pt>
                <c:pt idx="736">
                  <c:v>52.000000</c:v>
                </c:pt>
                <c:pt idx="737">
                  <c:v>51.300000</c:v>
                </c:pt>
                <c:pt idx="738">
                  <c:v>50.500000</c:v>
                </c:pt>
                <c:pt idx="739">
                  <c:v>49.500000</c:v>
                </c:pt>
                <c:pt idx="740">
                  <c:v>48.500000</c:v>
                </c:pt>
                <c:pt idx="741">
                  <c:v>47.600000</c:v>
                </c:pt>
                <c:pt idx="742">
                  <c:v>46.800000</c:v>
                </c:pt>
                <c:pt idx="743">
                  <c:v>45.600000</c:v>
                </c:pt>
                <c:pt idx="744">
                  <c:v>44.200000</c:v>
                </c:pt>
                <c:pt idx="745">
                  <c:v>42.500000</c:v>
                </c:pt>
                <c:pt idx="746">
                  <c:v>39.200000</c:v>
                </c:pt>
                <c:pt idx="747">
                  <c:v>35.900000</c:v>
                </c:pt>
                <c:pt idx="748">
                  <c:v>32.600000</c:v>
                </c:pt>
                <c:pt idx="749">
                  <c:v>29.300000</c:v>
                </c:pt>
                <c:pt idx="750">
                  <c:v>26.800000</c:v>
                </c:pt>
                <c:pt idx="751">
                  <c:v>24.500000</c:v>
                </c:pt>
                <c:pt idx="752">
                  <c:v>21.500000</c:v>
                </c:pt>
                <c:pt idx="753">
                  <c:v>19.500000</c:v>
                </c:pt>
                <c:pt idx="754">
                  <c:v>17.400000</c:v>
                </c:pt>
                <c:pt idx="755">
                  <c:v>15.100000</c:v>
                </c:pt>
                <c:pt idx="756">
                  <c:v>12.400000</c:v>
                </c:pt>
                <c:pt idx="757">
                  <c:v>9.700000</c:v>
                </c:pt>
                <c:pt idx="758">
                  <c:v>7.000000</c:v>
                </c:pt>
                <c:pt idx="759">
                  <c:v>5.000000</c:v>
                </c:pt>
                <c:pt idx="760">
                  <c:v>3.300000</c:v>
                </c:pt>
                <c:pt idx="761">
                  <c:v>2.000000</c:v>
                </c:pt>
                <c:pt idx="762">
                  <c:v>0.700000</c:v>
                </c:pt>
                <c:pt idx="763">
                  <c:v>0.000000</c:v>
                </c:pt>
                <c:pt idx="764">
                  <c:v>0.000000</c:v>
                </c:pt>
                <c:pt idx="76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200"/>
        <c:minorUnit val="10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021"/>
          <c:y val="0.0832715"/>
          <c:w val="0.84643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(High S'!$A$3:$A$603</c:f>
              <c:numCache>
                <c:ptCount val="601"/>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numCache>
            </c:numRef>
          </c:xVal>
          <c:yVal>
            <c:numRef>
              <c:f>'NEFZ + EPA + WLTP - EPA (High S'!$B$3:$B$603</c:f>
              <c:numCache>
                <c:ptCount val="601"/>
                <c:pt idx="0">
                  <c:v>0.000000</c:v>
                </c:pt>
                <c:pt idx="1">
                  <c:v>0.000000</c:v>
                </c:pt>
                <c:pt idx="2">
                  <c:v>0.000000</c:v>
                </c:pt>
                <c:pt idx="3">
                  <c:v>0.000000</c:v>
                </c:pt>
                <c:pt idx="4">
                  <c:v>0.000000</c:v>
                </c:pt>
                <c:pt idx="5">
                  <c:v>0.000000</c:v>
                </c:pt>
                <c:pt idx="6">
                  <c:v>0.200000</c:v>
                </c:pt>
                <c:pt idx="7">
                  <c:v>0.700000</c:v>
                </c:pt>
                <c:pt idx="8">
                  <c:v>1.100000</c:v>
                </c:pt>
                <c:pt idx="9">
                  <c:v>1.700000</c:v>
                </c:pt>
                <c:pt idx="10">
                  <c:v>6.000000</c:v>
                </c:pt>
                <c:pt idx="11">
                  <c:v>13.900000</c:v>
                </c:pt>
                <c:pt idx="12">
                  <c:v>20.500000</c:v>
                </c:pt>
                <c:pt idx="13">
                  <c:v>25.700000</c:v>
                </c:pt>
                <c:pt idx="14">
                  <c:v>25.000000</c:v>
                </c:pt>
                <c:pt idx="15">
                  <c:v>28.400000</c:v>
                </c:pt>
                <c:pt idx="16">
                  <c:v>32.300000</c:v>
                </c:pt>
                <c:pt idx="17">
                  <c:v>34.600000</c:v>
                </c:pt>
                <c:pt idx="18">
                  <c:v>36.500000</c:v>
                </c:pt>
                <c:pt idx="19">
                  <c:v>38.400000</c:v>
                </c:pt>
                <c:pt idx="20">
                  <c:v>39.900000</c:v>
                </c:pt>
                <c:pt idx="21">
                  <c:v>42.200000</c:v>
                </c:pt>
                <c:pt idx="22">
                  <c:v>43.800000</c:v>
                </c:pt>
                <c:pt idx="23">
                  <c:v>44.200000</c:v>
                </c:pt>
                <c:pt idx="24">
                  <c:v>43.400000</c:v>
                </c:pt>
                <c:pt idx="25">
                  <c:v>42.600000</c:v>
                </c:pt>
                <c:pt idx="26">
                  <c:v>40.300000</c:v>
                </c:pt>
                <c:pt idx="27">
                  <c:v>39.200000</c:v>
                </c:pt>
                <c:pt idx="28">
                  <c:v>38.400000</c:v>
                </c:pt>
                <c:pt idx="29">
                  <c:v>38.400000</c:v>
                </c:pt>
                <c:pt idx="30">
                  <c:v>39.200000</c:v>
                </c:pt>
                <c:pt idx="31">
                  <c:v>38.800000</c:v>
                </c:pt>
                <c:pt idx="32">
                  <c:v>38.800000</c:v>
                </c:pt>
                <c:pt idx="33">
                  <c:v>36.500000</c:v>
                </c:pt>
                <c:pt idx="34">
                  <c:v>32.300000</c:v>
                </c:pt>
                <c:pt idx="35">
                  <c:v>27.600000</c:v>
                </c:pt>
                <c:pt idx="36">
                  <c:v>22.300000</c:v>
                </c:pt>
                <c:pt idx="37">
                  <c:v>17.300000</c:v>
                </c:pt>
                <c:pt idx="38">
                  <c:v>11.500000</c:v>
                </c:pt>
                <c:pt idx="39">
                  <c:v>5.800000</c:v>
                </c:pt>
                <c:pt idx="40">
                  <c:v>1.200000</c:v>
                </c:pt>
                <c:pt idx="41">
                  <c:v>0.000000</c:v>
                </c:pt>
                <c:pt idx="42">
                  <c:v>0.000000</c:v>
                </c:pt>
                <c:pt idx="43">
                  <c:v>0.000000</c:v>
                </c:pt>
                <c:pt idx="44">
                  <c:v>0.000000</c:v>
                </c:pt>
                <c:pt idx="45">
                  <c:v>0.000000</c:v>
                </c:pt>
                <c:pt idx="46">
                  <c:v>0.000000</c:v>
                </c:pt>
                <c:pt idx="47">
                  <c:v>0.000000</c:v>
                </c:pt>
                <c:pt idx="48">
                  <c:v>0.000000</c:v>
                </c:pt>
                <c:pt idx="49">
                  <c:v>0.800000</c:v>
                </c:pt>
                <c:pt idx="50">
                  <c:v>9.200000</c:v>
                </c:pt>
                <c:pt idx="51">
                  <c:v>14.900000</c:v>
                </c:pt>
                <c:pt idx="52">
                  <c:v>18.200000</c:v>
                </c:pt>
                <c:pt idx="53">
                  <c:v>22.200000</c:v>
                </c:pt>
                <c:pt idx="54">
                  <c:v>27.200000</c:v>
                </c:pt>
                <c:pt idx="55">
                  <c:v>31.400000</c:v>
                </c:pt>
                <c:pt idx="56">
                  <c:v>33.800000</c:v>
                </c:pt>
                <c:pt idx="57">
                  <c:v>37.200000</c:v>
                </c:pt>
                <c:pt idx="58">
                  <c:v>40.800000</c:v>
                </c:pt>
                <c:pt idx="59">
                  <c:v>44.000000</c:v>
                </c:pt>
                <c:pt idx="60">
                  <c:v>46.300000</c:v>
                </c:pt>
                <c:pt idx="61">
                  <c:v>47.600000</c:v>
                </c:pt>
                <c:pt idx="62">
                  <c:v>49.500000</c:v>
                </c:pt>
                <c:pt idx="63">
                  <c:v>51.200000</c:v>
                </c:pt>
                <c:pt idx="64">
                  <c:v>53.000000</c:v>
                </c:pt>
                <c:pt idx="65">
                  <c:v>54.400000</c:v>
                </c:pt>
                <c:pt idx="66">
                  <c:v>55.600000</c:v>
                </c:pt>
                <c:pt idx="67">
                  <c:v>56.400000</c:v>
                </c:pt>
                <c:pt idx="68">
                  <c:v>56.100000</c:v>
                </c:pt>
                <c:pt idx="69">
                  <c:v>56.200000</c:v>
                </c:pt>
                <c:pt idx="70">
                  <c:v>55.800000</c:v>
                </c:pt>
                <c:pt idx="71">
                  <c:v>55.100000</c:v>
                </c:pt>
                <c:pt idx="72">
                  <c:v>54.400000</c:v>
                </c:pt>
                <c:pt idx="73">
                  <c:v>54.200000</c:v>
                </c:pt>
                <c:pt idx="74">
                  <c:v>54.400000</c:v>
                </c:pt>
                <c:pt idx="75">
                  <c:v>54.200000</c:v>
                </c:pt>
                <c:pt idx="76">
                  <c:v>53.500000</c:v>
                </c:pt>
                <c:pt idx="77">
                  <c:v>52.300000</c:v>
                </c:pt>
                <c:pt idx="78">
                  <c:v>52.000000</c:v>
                </c:pt>
                <c:pt idx="79">
                  <c:v>51.900000</c:v>
                </c:pt>
                <c:pt idx="80">
                  <c:v>51.800000</c:v>
                </c:pt>
                <c:pt idx="81">
                  <c:v>51.900000</c:v>
                </c:pt>
                <c:pt idx="82">
                  <c:v>52.000000</c:v>
                </c:pt>
                <c:pt idx="83">
                  <c:v>52.500000</c:v>
                </c:pt>
                <c:pt idx="84">
                  <c:v>53.400000</c:v>
                </c:pt>
                <c:pt idx="85">
                  <c:v>54.900000</c:v>
                </c:pt>
                <c:pt idx="86">
                  <c:v>56.800000</c:v>
                </c:pt>
                <c:pt idx="87">
                  <c:v>58.800000</c:v>
                </c:pt>
                <c:pt idx="88">
                  <c:v>60.600000</c:v>
                </c:pt>
                <c:pt idx="89">
                  <c:v>62.300000</c:v>
                </c:pt>
                <c:pt idx="90">
                  <c:v>64.200000</c:v>
                </c:pt>
                <c:pt idx="91">
                  <c:v>66.200000</c:v>
                </c:pt>
                <c:pt idx="92">
                  <c:v>67.800000</c:v>
                </c:pt>
                <c:pt idx="93">
                  <c:v>69.400000</c:v>
                </c:pt>
                <c:pt idx="94">
                  <c:v>70.400000</c:v>
                </c:pt>
                <c:pt idx="95">
                  <c:v>70.600000</c:v>
                </c:pt>
                <c:pt idx="96">
                  <c:v>70.700000</c:v>
                </c:pt>
                <c:pt idx="97">
                  <c:v>70.300000</c:v>
                </c:pt>
                <c:pt idx="98">
                  <c:v>68.200000</c:v>
                </c:pt>
                <c:pt idx="99">
                  <c:v>66.500000</c:v>
                </c:pt>
                <c:pt idx="100">
                  <c:v>64.900000</c:v>
                </c:pt>
                <c:pt idx="101">
                  <c:v>63.700000</c:v>
                </c:pt>
                <c:pt idx="102">
                  <c:v>62.500000</c:v>
                </c:pt>
                <c:pt idx="103">
                  <c:v>61.000000</c:v>
                </c:pt>
                <c:pt idx="104">
                  <c:v>59.300000</c:v>
                </c:pt>
                <c:pt idx="105">
                  <c:v>57.700000</c:v>
                </c:pt>
                <c:pt idx="106">
                  <c:v>56.000000</c:v>
                </c:pt>
                <c:pt idx="107">
                  <c:v>54.500000</c:v>
                </c:pt>
                <c:pt idx="108">
                  <c:v>52.800000</c:v>
                </c:pt>
                <c:pt idx="109">
                  <c:v>51.200000</c:v>
                </c:pt>
                <c:pt idx="110">
                  <c:v>49.500000</c:v>
                </c:pt>
                <c:pt idx="111">
                  <c:v>48.000000</c:v>
                </c:pt>
                <c:pt idx="112">
                  <c:v>46.300000</c:v>
                </c:pt>
                <c:pt idx="113">
                  <c:v>44.000000</c:v>
                </c:pt>
                <c:pt idx="114">
                  <c:v>41.100000</c:v>
                </c:pt>
                <c:pt idx="115">
                  <c:v>38.800000</c:v>
                </c:pt>
                <c:pt idx="116">
                  <c:v>37.700000</c:v>
                </c:pt>
                <c:pt idx="117">
                  <c:v>36.600000</c:v>
                </c:pt>
                <c:pt idx="118">
                  <c:v>35.300000</c:v>
                </c:pt>
                <c:pt idx="119">
                  <c:v>30.000000</c:v>
                </c:pt>
                <c:pt idx="120">
                  <c:v>24.400000</c:v>
                </c:pt>
                <c:pt idx="121">
                  <c:v>19.800000</c:v>
                </c:pt>
                <c:pt idx="122">
                  <c:v>15.500000</c:v>
                </c:pt>
                <c:pt idx="123">
                  <c:v>10.800000</c:v>
                </c:pt>
                <c:pt idx="124">
                  <c:v>6.300000</c:v>
                </c:pt>
                <c:pt idx="125">
                  <c:v>3.200000</c:v>
                </c:pt>
                <c:pt idx="126">
                  <c:v>2.100000</c:v>
                </c:pt>
                <c:pt idx="127">
                  <c:v>1.200000</c:v>
                </c:pt>
                <c:pt idx="128">
                  <c:v>0.000000</c:v>
                </c:pt>
                <c:pt idx="129">
                  <c:v>0.000000</c:v>
                </c:pt>
                <c:pt idx="130">
                  <c:v>0.000000</c:v>
                </c:pt>
                <c:pt idx="131">
                  <c:v>0.000000</c:v>
                </c:pt>
                <c:pt idx="132">
                  <c:v>0.000000</c:v>
                </c:pt>
                <c:pt idx="133">
                  <c:v>0.000000</c:v>
                </c:pt>
                <c:pt idx="134">
                  <c:v>0.000000</c:v>
                </c:pt>
                <c:pt idx="135">
                  <c:v>0.000000</c:v>
                </c:pt>
                <c:pt idx="136">
                  <c:v>2.700000</c:v>
                </c:pt>
                <c:pt idx="137">
                  <c:v>9.200000</c:v>
                </c:pt>
                <c:pt idx="138">
                  <c:v>16.100000</c:v>
                </c:pt>
                <c:pt idx="139">
                  <c:v>22.700000</c:v>
                </c:pt>
                <c:pt idx="140">
                  <c:v>29.200000</c:v>
                </c:pt>
                <c:pt idx="141">
                  <c:v>34.200000</c:v>
                </c:pt>
                <c:pt idx="142">
                  <c:v>38.800000</c:v>
                </c:pt>
                <c:pt idx="143">
                  <c:v>43.000000</c:v>
                </c:pt>
                <c:pt idx="144">
                  <c:v>45.300000</c:v>
                </c:pt>
                <c:pt idx="145">
                  <c:v>46.800000</c:v>
                </c:pt>
                <c:pt idx="146">
                  <c:v>48.000000</c:v>
                </c:pt>
                <c:pt idx="147">
                  <c:v>49.500000</c:v>
                </c:pt>
                <c:pt idx="148">
                  <c:v>50.300000</c:v>
                </c:pt>
                <c:pt idx="149">
                  <c:v>51.500000</c:v>
                </c:pt>
                <c:pt idx="150">
                  <c:v>52.200000</c:v>
                </c:pt>
                <c:pt idx="151">
                  <c:v>52.600000</c:v>
                </c:pt>
                <c:pt idx="152">
                  <c:v>53.000000</c:v>
                </c:pt>
                <c:pt idx="153">
                  <c:v>53.800000</c:v>
                </c:pt>
                <c:pt idx="154">
                  <c:v>53.800000</c:v>
                </c:pt>
                <c:pt idx="155">
                  <c:v>53.800000</c:v>
                </c:pt>
                <c:pt idx="156">
                  <c:v>54.600000</c:v>
                </c:pt>
                <c:pt idx="157">
                  <c:v>56.300000</c:v>
                </c:pt>
                <c:pt idx="158">
                  <c:v>56.900000</c:v>
                </c:pt>
                <c:pt idx="159">
                  <c:v>58.100000</c:v>
                </c:pt>
                <c:pt idx="160">
                  <c:v>58.400000</c:v>
                </c:pt>
                <c:pt idx="161">
                  <c:v>59.600000</c:v>
                </c:pt>
                <c:pt idx="162">
                  <c:v>59.900000</c:v>
                </c:pt>
                <c:pt idx="163">
                  <c:v>60.200000</c:v>
                </c:pt>
                <c:pt idx="164">
                  <c:v>60.500000</c:v>
                </c:pt>
                <c:pt idx="165">
                  <c:v>59.700000</c:v>
                </c:pt>
                <c:pt idx="166">
                  <c:v>58.300000</c:v>
                </c:pt>
                <c:pt idx="167">
                  <c:v>58.100000</c:v>
                </c:pt>
                <c:pt idx="168">
                  <c:v>57.800000</c:v>
                </c:pt>
                <c:pt idx="169">
                  <c:v>57.300000</c:v>
                </c:pt>
                <c:pt idx="170">
                  <c:v>57.500000</c:v>
                </c:pt>
                <c:pt idx="171">
                  <c:v>56.600000</c:v>
                </c:pt>
                <c:pt idx="172">
                  <c:v>57.000000</c:v>
                </c:pt>
                <c:pt idx="173">
                  <c:v>56.600000</c:v>
                </c:pt>
                <c:pt idx="174">
                  <c:v>56.500000</c:v>
                </c:pt>
                <c:pt idx="175">
                  <c:v>56.200000</c:v>
                </c:pt>
                <c:pt idx="176">
                  <c:v>56.400000</c:v>
                </c:pt>
                <c:pt idx="177">
                  <c:v>56.600000</c:v>
                </c:pt>
                <c:pt idx="178">
                  <c:v>56.400000</c:v>
                </c:pt>
                <c:pt idx="179">
                  <c:v>56.100000</c:v>
                </c:pt>
                <c:pt idx="180">
                  <c:v>56.000000</c:v>
                </c:pt>
                <c:pt idx="181">
                  <c:v>55.900000</c:v>
                </c:pt>
                <c:pt idx="182">
                  <c:v>54.800000</c:v>
                </c:pt>
                <c:pt idx="183">
                  <c:v>54.200000</c:v>
                </c:pt>
                <c:pt idx="184">
                  <c:v>54.600000</c:v>
                </c:pt>
                <c:pt idx="185">
                  <c:v>52.200000</c:v>
                </c:pt>
                <c:pt idx="186">
                  <c:v>54.700000</c:v>
                </c:pt>
                <c:pt idx="187">
                  <c:v>55.700000</c:v>
                </c:pt>
                <c:pt idx="188">
                  <c:v>57.000000</c:v>
                </c:pt>
                <c:pt idx="189">
                  <c:v>58.000000</c:v>
                </c:pt>
                <c:pt idx="190">
                  <c:v>58.100000</c:v>
                </c:pt>
                <c:pt idx="191">
                  <c:v>59.400000</c:v>
                </c:pt>
                <c:pt idx="192">
                  <c:v>59.900000</c:v>
                </c:pt>
                <c:pt idx="193">
                  <c:v>61.000000</c:v>
                </c:pt>
                <c:pt idx="194">
                  <c:v>61.400000</c:v>
                </c:pt>
                <c:pt idx="195">
                  <c:v>61.900000</c:v>
                </c:pt>
                <c:pt idx="196">
                  <c:v>62.500000</c:v>
                </c:pt>
                <c:pt idx="197">
                  <c:v>62.500000</c:v>
                </c:pt>
                <c:pt idx="198">
                  <c:v>62.700000</c:v>
                </c:pt>
                <c:pt idx="199">
                  <c:v>62.200000</c:v>
                </c:pt>
                <c:pt idx="200">
                  <c:v>62.500000</c:v>
                </c:pt>
                <c:pt idx="201">
                  <c:v>63.100000</c:v>
                </c:pt>
                <c:pt idx="202">
                  <c:v>62.700000</c:v>
                </c:pt>
                <c:pt idx="203">
                  <c:v>62.800000</c:v>
                </c:pt>
                <c:pt idx="204">
                  <c:v>63.000000</c:v>
                </c:pt>
                <c:pt idx="205">
                  <c:v>64.100000</c:v>
                </c:pt>
                <c:pt idx="206">
                  <c:v>63.900000</c:v>
                </c:pt>
                <c:pt idx="207">
                  <c:v>64.100000</c:v>
                </c:pt>
                <c:pt idx="208">
                  <c:v>64.300000</c:v>
                </c:pt>
                <c:pt idx="209">
                  <c:v>64.500000</c:v>
                </c:pt>
                <c:pt idx="210">
                  <c:v>64.900000</c:v>
                </c:pt>
                <c:pt idx="211">
                  <c:v>65.300000</c:v>
                </c:pt>
                <c:pt idx="212">
                  <c:v>66.000000</c:v>
                </c:pt>
                <c:pt idx="213">
                  <c:v>66.000000</c:v>
                </c:pt>
                <c:pt idx="214">
                  <c:v>66.400000</c:v>
                </c:pt>
                <c:pt idx="215">
                  <c:v>64.100000</c:v>
                </c:pt>
                <c:pt idx="216">
                  <c:v>63.600000</c:v>
                </c:pt>
                <c:pt idx="217">
                  <c:v>63.900000</c:v>
                </c:pt>
                <c:pt idx="218">
                  <c:v>64.100000</c:v>
                </c:pt>
                <c:pt idx="219">
                  <c:v>63.700000</c:v>
                </c:pt>
                <c:pt idx="220">
                  <c:v>64.300000</c:v>
                </c:pt>
                <c:pt idx="221">
                  <c:v>64.200000</c:v>
                </c:pt>
                <c:pt idx="222">
                  <c:v>63.900000</c:v>
                </c:pt>
                <c:pt idx="223">
                  <c:v>64.200000</c:v>
                </c:pt>
                <c:pt idx="224">
                  <c:v>63.400000</c:v>
                </c:pt>
                <c:pt idx="225">
                  <c:v>64.000000</c:v>
                </c:pt>
                <c:pt idx="226">
                  <c:v>63.900000</c:v>
                </c:pt>
                <c:pt idx="227">
                  <c:v>64.000000</c:v>
                </c:pt>
                <c:pt idx="228">
                  <c:v>63.800000</c:v>
                </c:pt>
                <c:pt idx="229">
                  <c:v>64.000000</c:v>
                </c:pt>
                <c:pt idx="230">
                  <c:v>63.300000</c:v>
                </c:pt>
                <c:pt idx="231">
                  <c:v>63.400000</c:v>
                </c:pt>
                <c:pt idx="232">
                  <c:v>63.900000</c:v>
                </c:pt>
                <c:pt idx="233">
                  <c:v>64.000000</c:v>
                </c:pt>
                <c:pt idx="234">
                  <c:v>64.300000</c:v>
                </c:pt>
                <c:pt idx="235">
                  <c:v>64.800000</c:v>
                </c:pt>
                <c:pt idx="236">
                  <c:v>65.100000</c:v>
                </c:pt>
                <c:pt idx="237">
                  <c:v>64.000000</c:v>
                </c:pt>
                <c:pt idx="238">
                  <c:v>64.200000</c:v>
                </c:pt>
                <c:pt idx="239">
                  <c:v>63.100000</c:v>
                </c:pt>
                <c:pt idx="240">
                  <c:v>63.700000</c:v>
                </c:pt>
                <c:pt idx="241">
                  <c:v>63.100000</c:v>
                </c:pt>
                <c:pt idx="242">
                  <c:v>63.700000</c:v>
                </c:pt>
                <c:pt idx="243">
                  <c:v>63.500000</c:v>
                </c:pt>
                <c:pt idx="244">
                  <c:v>63.000000</c:v>
                </c:pt>
                <c:pt idx="245">
                  <c:v>63.100000</c:v>
                </c:pt>
                <c:pt idx="246">
                  <c:v>63.000000</c:v>
                </c:pt>
                <c:pt idx="247">
                  <c:v>63.300000</c:v>
                </c:pt>
                <c:pt idx="248">
                  <c:v>63.400000</c:v>
                </c:pt>
                <c:pt idx="249">
                  <c:v>63.300000</c:v>
                </c:pt>
                <c:pt idx="250">
                  <c:v>62.500000</c:v>
                </c:pt>
                <c:pt idx="251">
                  <c:v>62.500000</c:v>
                </c:pt>
                <c:pt idx="252">
                  <c:v>62.900000</c:v>
                </c:pt>
                <c:pt idx="253">
                  <c:v>62.800000</c:v>
                </c:pt>
                <c:pt idx="254">
                  <c:v>62.200000</c:v>
                </c:pt>
                <c:pt idx="255">
                  <c:v>62.400000</c:v>
                </c:pt>
                <c:pt idx="256">
                  <c:v>62.300000</c:v>
                </c:pt>
                <c:pt idx="257">
                  <c:v>62.300000</c:v>
                </c:pt>
                <c:pt idx="258">
                  <c:v>62.400000</c:v>
                </c:pt>
                <c:pt idx="259">
                  <c:v>62.100000</c:v>
                </c:pt>
                <c:pt idx="260">
                  <c:v>62.500000</c:v>
                </c:pt>
                <c:pt idx="261">
                  <c:v>62.800000</c:v>
                </c:pt>
                <c:pt idx="262">
                  <c:v>62.300000</c:v>
                </c:pt>
                <c:pt idx="263">
                  <c:v>62.300000</c:v>
                </c:pt>
                <c:pt idx="264">
                  <c:v>62.400000</c:v>
                </c:pt>
                <c:pt idx="265">
                  <c:v>61.900000</c:v>
                </c:pt>
                <c:pt idx="266">
                  <c:v>62.800000</c:v>
                </c:pt>
                <c:pt idx="267">
                  <c:v>62.800000</c:v>
                </c:pt>
                <c:pt idx="268">
                  <c:v>62.300000</c:v>
                </c:pt>
                <c:pt idx="269">
                  <c:v>62.800000</c:v>
                </c:pt>
                <c:pt idx="270">
                  <c:v>62.400000</c:v>
                </c:pt>
                <c:pt idx="271">
                  <c:v>62.100000</c:v>
                </c:pt>
                <c:pt idx="272">
                  <c:v>61.900000</c:v>
                </c:pt>
                <c:pt idx="273">
                  <c:v>61.800000</c:v>
                </c:pt>
                <c:pt idx="274">
                  <c:v>62.100000</c:v>
                </c:pt>
                <c:pt idx="275">
                  <c:v>62.100000</c:v>
                </c:pt>
                <c:pt idx="276">
                  <c:v>62.100000</c:v>
                </c:pt>
                <c:pt idx="277">
                  <c:v>62.000000</c:v>
                </c:pt>
                <c:pt idx="278">
                  <c:v>62.400000</c:v>
                </c:pt>
                <c:pt idx="279">
                  <c:v>62.200000</c:v>
                </c:pt>
                <c:pt idx="280">
                  <c:v>62.200000</c:v>
                </c:pt>
                <c:pt idx="281">
                  <c:v>62.400000</c:v>
                </c:pt>
                <c:pt idx="282">
                  <c:v>62.700000</c:v>
                </c:pt>
                <c:pt idx="283">
                  <c:v>62.600000</c:v>
                </c:pt>
                <c:pt idx="284">
                  <c:v>63.700000</c:v>
                </c:pt>
                <c:pt idx="285">
                  <c:v>64.300000</c:v>
                </c:pt>
                <c:pt idx="286">
                  <c:v>64.800000</c:v>
                </c:pt>
                <c:pt idx="287">
                  <c:v>65.100000</c:v>
                </c:pt>
                <c:pt idx="288">
                  <c:v>65.900000</c:v>
                </c:pt>
                <c:pt idx="289">
                  <c:v>66.100000</c:v>
                </c:pt>
                <c:pt idx="290">
                  <c:v>67.000000</c:v>
                </c:pt>
                <c:pt idx="291">
                  <c:v>67.200000</c:v>
                </c:pt>
                <c:pt idx="292">
                  <c:v>67.500000</c:v>
                </c:pt>
                <c:pt idx="293">
                  <c:v>68.300000</c:v>
                </c:pt>
                <c:pt idx="294">
                  <c:v>68.300000</c:v>
                </c:pt>
                <c:pt idx="295">
                  <c:v>68.800000</c:v>
                </c:pt>
                <c:pt idx="296">
                  <c:v>69.100000</c:v>
                </c:pt>
                <c:pt idx="297">
                  <c:v>69.400000</c:v>
                </c:pt>
                <c:pt idx="298">
                  <c:v>71.700000</c:v>
                </c:pt>
                <c:pt idx="299">
                  <c:v>72.100000</c:v>
                </c:pt>
                <c:pt idx="300">
                  <c:v>74.900000</c:v>
                </c:pt>
                <c:pt idx="301">
                  <c:v>72.600000</c:v>
                </c:pt>
                <c:pt idx="302">
                  <c:v>72.200000</c:v>
                </c:pt>
                <c:pt idx="303">
                  <c:v>72.200000</c:v>
                </c:pt>
                <c:pt idx="304">
                  <c:v>72.000000</c:v>
                </c:pt>
                <c:pt idx="305">
                  <c:v>72.500000</c:v>
                </c:pt>
                <c:pt idx="306">
                  <c:v>72.800000</c:v>
                </c:pt>
                <c:pt idx="307">
                  <c:v>72.700000</c:v>
                </c:pt>
                <c:pt idx="308">
                  <c:v>71.800000</c:v>
                </c:pt>
                <c:pt idx="309">
                  <c:v>71.400000</c:v>
                </c:pt>
                <c:pt idx="310">
                  <c:v>71.100000</c:v>
                </c:pt>
                <c:pt idx="311">
                  <c:v>71.100000</c:v>
                </c:pt>
                <c:pt idx="312">
                  <c:v>70.900000</c:v>
                </c:pt>
                <c:pt idx="313">
                  <c:v>71.000000</c:v>
                </c:pt>
                <c:pt idx="314">
                  <c:v>71.000000</c:v>
                </c:pt>
                <c:pt idx="315">
                  <c:v>71.200000</c:v>
                </c:pt>
                <c:pt idx="316">
                  <c:v>72.100000</c:v>
                </c:pt>
                <c:pt idx="317">
                  <c:v>72.600000</c:v>
                </c:pt>
                <c:pt idx="318">
                  <c:v>73.600000</c:v>
                </c:pt>
                <c:pt idx="319">
                  <c:v>74.800000</c:v>
                </c:pt>
                <c:pt idx="320">
                  <c:v>75.700000</c:v>
                </c:pt>
                <c:pt idx="321">
                  <c:v>77.300000</c:v>
                </c:pt>
                <c:pt idx="322">
                  <c:v>78.400000</c:v>
                </c:pt>
                <c:pt idx="323">
                  <c:v>79.300000</c:v>
                </c:pt>
                <c:pt idx="324">
                  <c:v>78.200000</c:v>
                </c:pt>
                <c:pt idx="325">
                  <c:v>76.000000</c:v>
                </c:pt>
                <c:pt idx="326">
                  <c:v>75.600000</c:v>
                </c:pt>
                <c:pt idx="327">
                  <c:v>76.400000</c:v>
                </c:pt>
                <c:pt idx="328">
                  <c:v>77.600000</c:v>
                </c:pt>
                <c:pt idx="329">
                  <c:v>78.000000</c:v>
                </c:pt>
                <c:pt idx="330">
                  <c:v>79.100000</c:v>
                </c:pt>
                <c:pt idx="331">
                  <c:v>79.500000</c:v>
                </c:pt>
                <c:pt idx="332">
                  <c:v>79.900000</c:v>
                </c:pt>
                <c:pt idx="333">
                  <c:v>79.900000</c:v>
                </c:pt>
                <c:pt idx="334">
                  <c:v>80.300000</c:v>
                </c:pt>
                <c:pt idx="335">
                  <c:v>80.300000</c:v>
                </c:pt>
                <c:pt idx="336">
                  <c:v>79.500000</c:v>
                </c:pt>
                <c:pt idx="337">
                  <c:v>79.500000</c:v>
                </c:pt>
                <c:pt idx="338">
                  <c:v>79.100000</c:v>
                </c:pt>
                <c:pt idx="339">
                  <c:v>78.700000</c:v>
                </c:pt>
                <c:pt idx="340">
                  <c:v>77.600000</c:v>
                </c:pt>
                <c:pt idx="341">
                  <c:v>76.500000</c:v>
                </c:pt>
                <c:pt idx="342">
                  <c:v>74.300000</c:v>
                </c:pt>
                <c:pt idx="343">
                  <c:v>72.600000</c:v>
                </c:pt>
                <c:pt idx="344">
                  <c:v>70.800000</c:v>
                </c:pt>
                <c:pt idx="345">
                  <c:v>67.600000</c:v>
                </c:pt>
                <c:pt idx="346">
                  <c:v>66.400000</c:v>
                </c:pt>
                <c:pt idx="347">
                  <c:v>66.700000</c:v>
                </c:pt>
                <c:pt idx="348">
                  <c:v>66.100000</c:v>
                </c:pt>
                <c:pt idx="349">
                  <c:v>65.900000</c:v>
                </c:pt>
                <c:pt idx="350">
                  <c:v>66.200000</c:v>
                </c:pt>
                <c:pt idx="351">
                  <c:v>66.100000</c:v>
                </c:pt>
                <c:pt idx="352">
                  <c:v>67.100000</c:v>
                </c:pt>
                <c:pt idx="353">
                  <c:v>67.400000</c:v>
                </c:pt>
                <c:pt idx="354">
                  <c:v>68.300000</c:v>
                </c:pt>
                <c:pt idx="355">
                  <c:v>68.300000</c:v>
                </c:pt>
                <c:pt idx="356">
                  <c:v>68.700000</c:v>
                </c:pt>
                <c:pt idx="357">
                  <c:v>68.200000</c:v>
                </c:pt>
                <c:pt idx="358">
                  <c:v>68.100000</c:v>
                </c:pt>
                <c:pt idx="359">
                  <c:v>68.000000</c:v>
                </c:pt>
                <c:pt idx="360">
                  <c:v>67.100000</c:v>
                </c:pt>
                <c:pt idx="361">
                  <c:v>66.400000</c:v>
                </c:pt>
                <c:pt idx="362">
                  <c:v>66.100000</c:v>
                </c:pt>
                <c:pt idx="363">
                  <c:v>65.700000</c:v>
                </c:pt>
                <c:pt idx="364">
                  <c:v>66.000000</c:v>
                </c:pt>
                <c:pt idx="365">
                  <c:v>66.400000</c:v>
                </c:pt>
                <c:pt idx="366">
                  <c:v>66.000000</c:v>
                </c:pt>
                <c:pt idx="367">
                  <c:v>66.300000</c:v>
                </c:pt>
                <c:pt idx="368">
                  <c:v>67.000000</c:v>
                </c:pt>
                <c:pt idx="369">
                  <c:v>67.500000</c:v>
                </c:pt>
                <c:pt idx="370">
                  <c:v>67.900000</c:v>
                </c:pt>
                <c:pt idx="371">
                  <c:v>68.100000</c:v>
                </c:pt>
                <c:pt idx="372">
                  <c:v>68.500000</c:v>
                </c:pt>
                <c:pt idx="373">
                  <c:v>68.900000</c:v>
                </c:pt>
                <c:pt idx="374">
                  <c:v>68.600000</c:v>
                </c:pt>
                <c:pt idx="375">
                  <c:v>69.400000</c:v>
                </c:pt>
                <c:pt idx="376">
                  <c:v>69.400000</c:v>
                </c:pt>
                <c:pt idx="377">
                  <c:v>69.400000</c:v>
                </c:pt>
                <c:pt idx="378">
                  <c:v>70.000000</c:v>
                </c:pt>
                <c:pt idx="379">
                  <c:v>70.400000</c:v>
                </c:pt>
                <c:pt idx="380">
                  <c:v>70.600000</c:v>
                </c:pt>
                <c:pt idx="381">
                  <c:v>70.900000</c:v>
                </c:pt>
                <c:pt idx="382">
                  <c:v>70.300000</c:v>
                </c:pt>
                <c:pt idx="383">
                  <c:v>70.600000</c:v>
                </c:pt>
                <c:pt idx="384">
                  <c:v>70.300000</c:v>
                </c:pt>
                <c:pt idx="385">
                  <c:v>69.700000</c:v>
                </c:pt>
                <c:pt idx="386">
                  <c:v>69.900000</c:v>
                </c:pt>
                <c:pt idx="387">
                  <c:v>70.100000</c:v>
                </c:pt>
                <c:pt idx="388">
                  <c:v>69.600000</c:v>
                </c:pt>
                <c:pt idx="389">
                  <c:v>69.300000</c:v>
                </c:pt>
                <c:pt idx="390">
                  <c:v>69.900000</c:v>
                </c:pt>
                <c:pt idx="391">
                  <c:v>69.700000</c:v>
                </c:pt>
                <c:pt idx="392">
                  <c:v>69.500000</c:v>
                </c:pt>
                <c:pt idx="393">
                  <c:v>69.900000</c:v>
                </c:pt>
                <c:pt idx="394">
                  <c:v>70.200000</c:v>
                </c:pt>
                <c:pt idx="395">
                  <c:v>70.200000</c:v>
                </c:pt>
                <c:pt idx="396">
                  <c:v>70.200000</c:v>
                </c:pt>
                <c:pt idx="397">
                  <c:v>71.000000</c:v>
                </c:pt>
                <c:pt idx="398">
                  <c:v>70.800000</c:v>
                </c:pt>
                <c:pt idx="399">
                  <c:v>70.900000</c:v>
                </c:pt>
                <c:pt idx="400">
                  <c:v>70.700000</c:v>
                </c:pt>
                <c:pt idx="401">
                  <c:v>70.900000</c:v>
                </c:pt>
                <c:pt idx="402">
                  <c:v>71.200000</c:v>
                </c:pt>
                <c:pt idx="403">
                  <c:v>71.300000</c:v>
                </c:pt>
                <c:pt idx="404">
                  <c:v>70.800000</c:v>
                </c:pt>
                <c:pt idx="405">
                  <c:v>71.200000</c:v>
                </c:pt>
                <c:pt idx="406">
                  <c:v>71.700000</c:v>
                </c:pt>
                <c:pt idx="407">
                  <c:v>71.900000</c:v>
                </c:pt>
                <c:pt idx="408">
                  <c:v>72.600000</c:v>
                </c:pt>
                <c:pt idx="409">
                  <c:v>72.300000</c:v>
                </c:pt>
                <c:pt idx="410">
                  <c:v>72.300000</c:v>
                </c:pt>
                <c:pt idx="411">
                  <c:v>72.100000</c:v>
                </c:pt>
                <c:pt idx="412">
                  <c:v>72.000000</c:v>
                </c:pt>
                <c:pt idx="413">
                  <c:v>71.900000</c:v>
                </c:pt>
                <c:pt idx="414">
                  <c:v>72.600000</c:v>
                </c:pt>
                <c:pt idx="415">
                  <c:v>72.800000</c:v>
                </c:pt>
                <c:pt idx="416">
                  <c:v>73.200000</c:v>
                </c:pt>
                <c:pt idx="417">
                  <c:v>72.100000</c:v>
                </c:pt>
                <c:pt idx="418">
                  <c:v>71.500000</c:v>
                </c:pt>
                <c:pt idx="419">
                  <c:v>70.900000</c:v>
                </c:pt>
                <c:pt idx="420">
                  <c:v>70.400000</c:v>
                </c:pt>
                <c:pt idx="421">
                  <c:v>70.500000</c:v>
                </c:pt>
                <c:pt idx="422">
                  <c:v>70.900000</c:v>
                </c:pt>
                <c:pt idx="423">
                  <c:v>70.200000</c:v>
                </c:pt>
                <c:pt idx="424">
                  <c:v>71.000000</c:v>
                </c:pt>
                <c:pt idx="425">
                  <c:v>70.200000</c:v>
                </c:pt>
                <c:pt idx="426">
                  <c:v>70.300000</c:v>
                </c:pt>
                <c:pt idx="427">
                  <c:v>69.100000</c:v>
                </c:pt>
                <c:pt idx="428">
                  <c:v>68.800000</c:v>
                </c:pt>
                <c:pt idx="429">
                  <c:v>68.200000</c:v>
                </c:pt>
                <c:pt idx="430">
                  <c:v>68.300000</c:v>
                </c:pt>
                <c:pt idx="431">
                  <c:v>68.200000</c:v>
                </c:pt>
                <c:pt idx="432">
                  <c:v>67.700000</c:v>
                </c:pt>
                <c:pt idx="433">
                  <c:v>67.300000</c:v>
                </c:pt>
                <c:pt idx="434">
                  <c:v>67.500000</c:v>
                </c:pt>
                <c:pt idx="435">
                  <c:v>67.600000</c:v>
                </c:pt>
                <c:pt idx="436">
                  <c:v>67.600000</c:v>
                </c:pt>
                <c:pt idx="437">
                  <c:v>67.200000</c:v>
                </c:pt>
                <c:pt idx="438">
                  <c:v>67.000000</c:v>
                </c:pt>
                <c:pt idx="439">
                  <c:v>66.300000</c:v>
                </c:pt>
                <c:pt idx="440">
                  <c:v>66.600000</c:v>
                </c:pt>
                <c:pt idx="441">
                  <c:v>66.200000</c:v>
                </c:pt>
                <c:pt idx="442">
                  <c:v>66.400000</c:v>
                </c:pt>
                <c:pt idx="443">
                  <c:v>65.900000</c:v>
                </c:pt>
                <c:pt idx="444">
                  <c:v>66.100000</c:v>
                </c:pt>
                <c:pt idx="445">
                  <c:v>65.500000</c:v>
                </c:pt>
                <c:pt idx="446">
                  <c:v>62.200000</c:v>
                </c:pt>
                <c:pt idx="447">
                  <c:v>62.200000</c:v>
                </c:pt>
                <c:pt idx="448">
                  <c:v>61.400000</c:v>
                </c:pt>
                <c:pt idx="449">
                  <c:v>61.100000</c:v>
                </c:pt>
                <c:pt idx="450">
                  <c:v>61.400000</c:v>
                </c:pt>
                <c:pt idx="451">
                  <c:v>61.100000</c:v>
                </c:pt>
                <c:pt idx="452">
                  <c:v>61.400000</c:v>
                </c:pt>
                <c:pt idx="453">
                  <c:v>61.400000</c:v>
                </c:pt>
                <c:pt idx="454">
                  <c:v>61.800000</c:v>
                </c:pt>
                <c:pt idx="455">
                  <c:v>61.800000</c:v>
                </c:pt>
                <c:pt idx="456">
                  <c:v>61.800000</c:v>
                </c:pt>
                <c:pt idx="457">
                  <c:v>61.800000</c:v>
                </c:pt>
                <c:pt idx="458">
                  <c:v>62.200000</c:v>
                </c:pt>
                <c:pt idx="459">
                  <c:v>61.800000</c:v>
                </c:pt>
                <c:pt idx="460">
                  <c:v>62.200000</c:v>
                </c:pt>
                <c:pt idx="461">
                  <c:v>62.600000</c:v>
                </c:pt>
                <c:pt idx="462">
                  <c:v>62.200000</c:v>
                </c:pt>
                <c:pt idx="463">
                  <c:v>62.600000</c:v>
                </c:pt>
                <c:pt idx="464">
                  <c:v>62.200000</c:v>
                </c:pt>
                <c:pt idx="465">
                  <c:v>62.600000</c:v>
                </c:pt>
                <c:pt idx="466">
                  <c:v>62.600000</c:v>
                </c:pt>
                <c:pt idx="467">
                  <c:v>63.000000</c:v>
                </c:pt>
                <c:pt idx="468">
                  <c:v>62.600000</c:v>
                </c:pt>
                <c:pt idx="469">
                  <c:v>62.200000</c:v>
                </c:pt>
                <c:pt idx="470">
                  <c:v>61.100000</c:v>
                </c:pt>
                <c:pt idx="471">
                  <c:v>59.500000</c:v>
                </c:pt>
                <c:pt idx="472">
                  <c:v>58.800000</c:v>
                </c:pt>
                <c:pt idx="473">
                  <c:v>56.800000</c:v>
                </c:pt>
                <c:pt idx="474">
                  <c:v>55.700000</c:v>
                </c:pt>
                <c:pt idx="475">
                  <c:v>54.100000</c:v>
                </c:pt>
                <c:pt idx="476">
                  <c:v>51.500000</c:v>
                </c:pt>
                <c:pt idx="477">
                  <c:v>49.200000</c:v>
                </c:pt>
                <c:pt idx="478">
                  <c:v>48.800000</c:v>
                </c:pt>
                <c:pt idx="479">
                  <c:v>47.600000</c:v>
                </c:pt>
                <c:pt idx="480">
                  <c:v>44.900000</c:v>
                </c:pt>
                <c:pt idx="481">
                  <c:v>41.500000</c:v>
                </c:pt>
                <c:pt idx="482">
                  <c:v>37.200000</c:v>
                </c:pt>
                <c:pt idx="483">
                  <c:v>34.600000</c:v>
                </c:pt>
                <c:pt idx="484">
                  <c:v>33.000000</c:v>
                </c:pt>
                <c:pt idx="485">
                  <c:v>29.200000</c:v>
                </c:pt>
                <c:pt idx="486">
                  <c:v>22.300000</c:v>
                </c:pt>
                <c:pt idx="487">
                  <c:v>17.700000</c:v>
                </c:pt>
                <c:pt idx="488">
                  <c:v>17.300000</c:v>
                </c:pt>
                <c:pt idx="489">
                  <c:v>14.000000</c:v>
                </c:pt>
                <c:pt idx="490">
                  <c:v>10.000000</c:v>
                </c:pt>
                <c:pt idx="491">
                  <c:v>6.000000</c:v>
                </c:pt>
                <c:pt idx="492">
                  <c:v>2.000000</c:v>
                </c:pt>
                <c:pt idx="493">
                  <c:v>0.000000</c:v>
                </c:pt>
                <c:pt idx="494">
                  <c:v>0.000000</c:v>
                </c:pt>
                <c:pt idx="495">
                  <c:v>0.000000</c:v>
                </c:pt>
                <c:pt idx="496">
                  <c:v>0.000000</c:v>
                </c:pt>
                <c:pt idx="497">
                  <c:v>0.000000</c:v>
                </c:pt>
                <c:pt idx="498">
                  <c:v>0.000000</c:v>
                </c:pt>
                <c:pt idx="499">
                  <c:v>0.000000</c:v>
                </c:pt>
                <c:pt idx="500">
                  <c:v>0.000000</c:v>
                </c:pt>
                <c:pt idx="501">
                  <c:v>0.200000</c:v>
                </c:pt>
                <c:pt idx="502">
                  <c:v>4.400000</c:v>
                </c:pt>
                <c:pt idx="503">
                  <c:v>10.100000</c:v>
                </c:pt>
                <c:pt idx="504">
                  <c:v>15.600000</c:v>
                </c:pt>
                <c:pt idx="505">
                  <c:v>20.800000</c:v>
                </c:pt>
                <c:pt idx="506">
                  <c:v>25.100000</c:v>
                </c:pt>
                <c:pt idx="507">
                  <c:v>27.700000</c:v>
                </c:pt>
                <c:pt idx="508">
                  <c:v>28.200000</c:v>
                </c:pt>
                <c:pt idx="509">
                  <c:v>26.800000</c:v>
                </c:pt>
                <c:pt idx="510">
                  <c:v>24.800000</c:v>
                </c:pt>
                <c:pt idx="511">
                  <c:v>22.400000</c:v>
                </c:pt>
                <c:pt idx="512">
                  <c:v>17.100000</c:v>
                </c:pt>
                <c:pt idx="513">
                  <c:v>11.300000</c:v>
                </c:pt>
                <c:pt idx="514">
                  <c:v>6.900000</c:v>
                </c:pt>
                <c:pt idx="515">
                  <c:v>7.500000</c:v>
                </c:pt>
                <c:pt idx="516">
                  <c:v>11.100000</c:v>
                </c:pt>
                <c:pt idx="517">
                  <c:v>15.400000</c:v>
                </c:pt>
                <c:pt idx="518">
                  <c:v>19.900000</c:v>
                </c:pt>
                <c:pt idx="519">
                  <c:v>24.200000</c:v>
                </c:pt>
                <c:pt idx="520">
                  <c:v>27.100000</c:v>
                </c:pt>
                <c:pt idx="521">
                  <c:v>28.500000</c:v>
                </c:pt>
                <c:pt idx="522">
                  <c:v>28.200000</c:v>
                </c:pt>
                <c:pt idx="523">
                  <c:v>25.600000</c:v>
                </c:pt>
                <c:pt idx="524">
                  <c:v>21.700000</c:v>
                </c:pt>
                <c:pt idx="525">
                  <c:v>17.300000</c:v>
                </c:pt>
                <c:pt idx="526">
                  <c:v>12.100000</c:v>
                </c:pt>
                <c:pt idx="527">
                  <c:v>7.500000</c:v>
                </c:pt>
                <c:pt idx="528">
                  <c:v>5.800000</c:v>
                </c:pt>
                <c:pt idx="529">
                  <c:v>2.400000</c:v>
                </c:pt>
                <c:pt idx="530">
                  <c:v>1.200000</c:v>
                </c:pt>
                <c:pt idx="531">
                  <c:v>1.900000</c:v>
                </c:pt>
                <c:pt idx="532">
                  <c:v>6.700000</c:v>
                </c:pt>
                <c:pt idx="533">
                  <c:v>11.800000</c:v>
                </c:pt>
                <c:pt idx="534">
                  <c:v>16.800000</c:v>
                </c:pt>
                <c:pt idx="535">
                  <c:v>21.700000</c:v>
                </c:pt>
                <c:pt idx="536">
                  <c:v>25.900000</c:v>
                </c:pt>
                <c:pt idx="537">
                  <c:v>27.700000</c:v>
                </c:pt>
                <c:pt idx="538">
                  <c:v>28.000000</c:v>
                </c:pt>
                <c:pt idx="539">
                  <c:v>27.100000</c:v>
                </c:pt>
                <c:pt idx="540">
                  <c:v>24.400000</c:v>
                </c:pt>
                <c:pt idx="541">
                  <c:v>20.200000</c:v>
                </c:pt>
                <c:pt idx="542">
                  <c:v>15.200000</c:v>
                </c:pt>
                <c:pt idx="543">
                  <c:v>9.300000</c:v>
                </c:pt>
                <c:pt idx="544">
                  <c:v>5.000000</c:v>
                </c:pt>
                <c:pt idx="545">
                  <c:v>2.900000</c:v>
                </c:pt>
                <c:pt idx="546">
                  <c:v>2.400000</c:v>
                </c:pt>
                <c:pt idx="547">
                  <c:v>8.400000</c:v>
                </c:pt>
                <c:pt idx="548">
                  <c:v>13.500000</c:v>
                </c:pt>
                <c:pt idx="549">
                  <c:v>17.800000</c:v>
                </c:pt>
                <c:pt idx="550">
                  <c:v>22.200000</c:v>
                </c:pt>
                <c:pt idx="551">
                  <c:v>26.200000</c:v>
                </c:pt>
                <c:pt idx="552">
                  <c:v>30.000000</c:v>
                </c:pt>
                <c:pt idx="553">
                  <c:v>29.800000</c:v>
                </c:pt>
                <c:pt idx="554">
                  <c:v>26.000000</c:v>
                </c:pt>
                <c:pt idx="555">
                  <c:v>21.300000</c:v>
                </c:pt>
                <c:pt idx="556">
                  <c:v>16.200000</c:v>
                </c:pt>
                <c:pt idx="557">
                  <c:v>11.400000</c:v>
                </c:pt>
                <c:pt idx="558">
                  <c:v>6.600000</c:v>
                </c:pt>
                <c:pt idx="559">
                  <c:v>2.600000</c:v>
                </c:pt>
                <c:pt idx="560">
                  <c:v>0.000000</c:v>
                </c:pt>
                <c:pt idx="561">
                  <c:v>0.000000</c:v>
                </c:pt>
                <c:pt idx="562">
                  <c:v>0.000000</c:v>
                </c:pt>
                <c:pt idx="563">
                  <c:v>0.000000</c:v>
                </c:pt>
                <c:pt idx="564">
                  <c:v>0.000000</c:v>
                </c:pt>
                <c:pt idx="565">
                  <c:v>0.000000</c:v>
                </c:pt>
                <c:pt idx="566">
                  <c:v>0.000000</c:v>
                </c:pt>
                <c:pt idx="567">
                  <c:v>0.000000</c:v>
                </c:pt>
                <c:pt idx="568">
                  <c:v>0.300000</c:v>
                </c:pt>
                <c:pt idx="569">
                  <c:v>6.400000</c:v>
                </c:pt>
                <c:pt idx="570">
                  <c:v>12.700000</c:v>
                </c:pt>
                <c:pt idx="571">
                  <c:v>19.200000</c:v>
                </c:pt>
                <c:pt idx="572">
                  <c:v>23.800000</c:v>
                </c:pt>
                <c:pt idx="573">
                  <c:v>28.200000</c:v>
                </c:pt>
                <c:pt idx="574">
                  <c:v>34.900000</c:v>
                </c:pt>
                <c:pt idx="575">
                  <c:v>37.500000</c:v>
                </c:pt>
                <c:pt idx="576">
                  <c:v>40.300000</c:v>
                </c:pt>
                <c:pt idx="577">
                  <c:v>45.000000</c:v>
                </c:pt>
                <c:pt idx="578">
                  <c:v>49.900000</c:v>
                </c:pt>
                <c:pt idx="579">
                  <c:v>51.600000</c:v>
                </c:pt>
                <c:pt idx="580">
                  <c:v>51.200000</c:v>
                </c:pt>
                <c:pt idx="581">
                  <c:v>50.600000</c:v>
                </c:pt>
                <c:pt idx="582">
                  <c:v>49.900000</c:v>
                </c:pt>
                <c:pt idx="583">
                  <c:v>47.800000</c:v>
                </c:pt>
                <c:pt idx="584">
                  <c:v>44.600000</c:v>
                </c:pt>
                <c:pt idx="585">
                  <c:v>41.200000</c:v>
                </c:pt>
                <c:pt idx="586">
                  <c:v>37.800000</c:v>
                </c:pt>
                <c:pt idx="587">
                  <c:v>33.400000</c:v>
                </c:pt>
                <c:pt idx="588">
                  <c:v>28.000000</c:v>
                </c:pt>
                <c:pt idx="589">
                  <c:v>23.700000</c:v>
                </c:pt>
                <c:pt idx="590">
                  <c:v>18.800000</c:v>
                </c:pt>
                <c:pt idx="591">
                  <c:v>12.900000</c:v>
                </c:pt>
                <c:pt idx="592">
                  <c:v>6.200000</c:v>
                </c:pt>
                <c:pt idx="593">
                  <c:v>2.200000</c:v>
                </c:pt>
                <c:pt idx="594">
                  <c:v>0.000000</c:v>
                </c:pt>
                <c:pt idx="595">
                  <c:v>0.000000</c:v>
                </c:pt>
                <c:pt idx="596">
                  <c:v>0.000000</c:v>
                </c:pt>
                <c:pt idx="597">
                  <c:v>0.000000</c:v>
                </c:pt>
                <c:pt idx="598">
                  <c:v>0.000000</c:v>
                </c:pt>
                <c:pt idx="599">
                  <c:v>0.000000</c:v>
                </c:pt>
                <c:pt idx="600">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2.5"/>
        <c:minorUnit val="11.25"/>
      </c:valAx>
      <c:spPr>
        <a:noFill/>
        <a:ln w="12700" cap="flat">
          <a:noFill/>
          <a:miter lim="400000"/>
        </a:ln>
        <a:effectLst/>
      </c:spPr>
    </c:plotArea>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3479"/>
          <c:y val="0.0832715"/>
          <c:w val="0.831016"/>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(Low)'!$A$3:$A$592</c:f>
              <c:numCache>
                <c:ptCount val="590"/>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numCache>
            </c:numRef>
          </c:xVal>
          <c:yVal>
            <c:numRef>
              <c:f>'NEFZ + EPA + WLTP - WLTP (Low)'!$B$3:$B$592</c:f>
              <c:numCache>
                <c:ptCount val="590"/>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0.200000</c:v>
                </c:pt>
                <c:pt idx="13">
                  <c:v>1.700000</c:v>
                </c:pt>
                <c:pt idx="14">
                  <c:v>5.400000</c:v>
                </c:pt>
                <c:pt idx="15">
                  <c:v>9.900000</c:v>
                </c:pt>
                <c:pt idx="16">
                  <c:v>13.100000</c:v>
                </c:pt>
                <c:pt idx="17">
                  <c:v>16.900000</c:v>
                </c:pt>
                <c:pt idx="18">
                  <c:v>21.700000</c:v>
                </c:pt>
                <c:pt idx="19">
                  <c:v>26.000000</c:v>
                </c:pt>
                <c:pt idx="20">
                  <c:v>27.500000</c:v>
                </c:pt>
                <c:pt idx="21">
                  <c:v>28.100000</c:v>
                </c:pt>
                <c:pt idx="22">
                  <c:v>28.300000</c:v>
                </c:pt>
                <c:pt idx="23">
                  <c:v>28.800000</c:v>
                </c:pt>
                <c:pt idx="24">
                  <c:v>29.100000</c:v>
                </c:pt>
                <c:pt idx="25">
                  <c:v>30.800000</c:v>
                </c:pt>
                <c:pt idx="26">
                  <c:v>31.900000</c:v>
                </c:pt>
                <c:pt idx="27">
                  <c:v>34.100000</c:v>
                </c:pt>
                <c:pt idx="28">
                  <c:v>36.600000</c:v>
                </c:pt>
                <c:pt idx="29">
                  <c:v>39.100000</c:v>
                </c:pt>
                <c:pt idx="30">
                  <c:v>41.300000</c:v>
                </c:pt>
                <c:pt idx="31">
                  <c:v>42.500000</c:v>
                </c:pt>
                <c:pt idx="32">
                  <c:v>43.300000</c:v>
                </c:pt>
                <c:pt idx="33">
                  <c:v>43.900000</c:v>
                </c:pt>
                <c:pt idx="34">
                  <c:v>44.400000</c:v>
                </c:pt>
                <c:pt idx="35">
                  <c:v>44.500000</c:v>
                </c:pt>
                <c:pt idx="36">
                  <c:v>44.200000</c:v>
                </c:pt>
                <c:pt idx="37">
                  <c:v>42.700000</c:v>
                </c:pt>
                <c:pt idx="38">
                  <c:v>39.900000</c:v>
                </c:pt>
                <c:pt idx="39">
                  <c:v>37.000000</c:v>
                </c:pt>
                <c:pt idx="40">
                  <c:v>34.600000</c:v>
                </c:pt>
                <c:pt idx="41">
                  <c:v>32.300000</c:v>
                </c:pt>
                <c:pt idx="42">
                  <c:v>29.000000</c:v>
                </c:pt>
                <c:pt idx="43">
                  <c:v>25.100000</c:v>
                </c:pt>
                <c:pt idx="44">
                  <c:v>22.200000</c:v>
                </c:pt>
                <c:pt idx="45">
                  <c:v>20.900000</c:v>
                </c:pt>
                <c:pt idx="46">
                  <c:v>20.400000</c:v>
                </c:pt>
                <c:pt idx="47">
                  <c:v>19.500000</c:v>
                </c:pt>
                <c:pt idx="48">
                  <c:v>18.400000</c:v>
                </c:pt>
                <c:pt idx="49">
                  <c:v>17.800000</c:v>
                </c:pt>
                <c:pt idx="50">
                  <c:v>17.800000</c:v>
                </c:pt>
                <c:pt idx="51">
                  <c:v>17.400000</c:v>
                </c:pt>
                <c:pt idx="52">
                  <c:v>15.700000</c:v>
                </c:pt>
                <c:pt idx="53">
                  <c:v>13.100000</c:v>
                </c:pt>
                <c:pt idx="54">
                  <c:v>12.100000</c:v>
                </c:pt>
                <c:pt idx="55">
                  <c:v>12.000000</c:v>
                </c:pt>
                <c:pt idx="56">
                  <c:v>12.000000</c:v>
                </c:pt>
                <c:pt idx="57">
                  <c:v>12.000000</c:v>
                </c:pt>
                <c:pt idx="58">
                  <c:v>12.300000</c:v>
                </c:pt>
                <c:pt idx="59">
                  <c:v>12.600000</c:v>
                </c:pt>
                <c:pt idx="60">
                  <c:v>14.700000</c:v>
                </c:pt>
                <c:pt idx="61">
                  <c:v>15.300000</c:v>
                </c:pt>
                <c:pt idx="62">
                  <c:v>15.900000</c:v>
                </c:pt>
                <c:pt idx="63">
                  <c:v>16.200000</c:v>
                </c:pt>
                <c:pt idx="64">
                  <c:v>17.100000</c:v>
                </c:pt>
                <c:pt idx="65">
                  <c:v>17.800000</c:v>
                </c:pt>
                <c:pt idx="66">
                  <c:v>18.100000</c:v>
                </c:pt>
                <c:pt idx="67">
                  <c:v>18.400000</c:v>
                </c:pt>
                <c:pt idx="68">
                  <c:v>20.300000</c:v>
                </c:pt>
                <c:pt idx="69">
                  <c:v>23.200000</c:v>
                </c:pt>
                <c:pt idx="70">
                  <c:v>26.500000</c:v>
                </c:pt>
                <c:pt idx="71">
                  <c:v>29.800000</c:v>
                </c:pt>
                <c:pt idx="72">
                  <c:v>32.600000</c:v>
                </c:pt>
                <c:pt idx="73">
                  <c:v>34.400000</c:v>
                </c:pt>
                <c:pt idx="74">
                  <c:v>35.500000</c:v>
                </c:pt>
                <c:pt idx="75">
                  <c:v>36.400000</c:v>
                </c:pt>
                <c:pt idx="76">
                  <c:v>37.400000</c:v>
                </c:pt>
                <c:pt idx="77">
                  <c:v>38.500000</c:v>
                </c:pt>
                <c:pt idx="78">
                  <c:v>39.300000</c:v>
                </c:pt>
                <c:pt idx="79">
                  <c:v>39.500000</c:v>
                </c:pt>
                <c:pt idx="80">
                  <c:v>39.000000</c:v>
                </c:pt>
                <c:pt idx="81">
                  <c:v>38.500000</c:v>
                </c:pt>
                <c:pt idx="82">
                  <c:v>37.300000</c:v>
                </c:pt>
                <c:pt idx="83">
                  <c:v>37.000000</c:v>
                </c:pt>
                <c:pt idx="84">
                  <c:v>36.700000</c:v>
                </c:pt>
                <c:pt idx="85">
                  <c:v>35.900000</c:v>
                </c:pt>
                <c:pt idx="86">
                  <c:v>35.300000</c:v>
                </c:pt>
                <c:pt idx="87">
                  <c:v>34.600000</c:v>
                </c:pt>
                <c:pt idx="88">
                  <c:v>34.200000</c:v>
                </c:pt>
                <c:pt idx="89">
                  <c:v>31.900000</c:v>
                </c:pt>
                <c:pt idx="90">
                  <c:v>27.300000</c:v>
                </c:pt>
                <c:pt idx="91">
                  <c:v>22.000000</c:v>
                </c:pt>
                <c:pt idx="92">
                  <c:v>17.000000</c:v>
                </c:pt>
                <c:pt idx="93">
                  <c:v>14.200000</c:v>
                </c:pt>
                <c:pt idx="94">
                  <c:v>12.000000</c:v>
                </c:pt>
                <c:pt idx="95">
                  <c:v>9.100000</c:v>
                </c:pt>
                <c:pt idx="96">
                  <c:v>5.800000</c:v>
                </c:pt>
                <c:pt idx="97">
                  <c:v>3.600000</c:v>
                </c:pt>
                <c:pt idx="98">
                  <c:v>2.200000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0.200000</c:v>
                </c:pt>
                <c:pt idx="139">
                  <c:v>1.900000</c:v>
                </c:pt>
                <c:pt idx="140">
                  <c:v>6.100000</c:v>
                </c:pt>
                <c:pt idx="141">
                  <c:v>11.700000</c:v>
                </c:pt>
                <c:pt idx="142">
                  <c:v>16.400000</c:v>
                </c:pt>
                <c:pt idx="143">
                  <c:v>18.900000</c:v>
                </c:pt>
                <c:pt idx="144">
                  <c:v>19.900000</c:v>
                </c:pt>
                <c:pt idx="145">
                  <c:v>20.800000</c:v>
                </c:pt>
                <c:pt idx="146">
                  <c:v>22.800000</c:v>
                </c:pt>
                <c:pt idx="147">
                  <c:v>25.400000</c:v>
                </c:pt>
                <c:pt idx="148">
                  <c:v>27.700000</c:v>
                </c:pt>
                <c:pt idx="149">
                  <c:v>29.200000</c:v>
                </c:pt>
                <c:pt idx="150">
                  <c:v>29.800000</c:v>
                </c:pt>
                <c:pt idx="151">
                  <c:v>29.400000</c:v>
                </c:pt>
                <c:pt idx="152">
                  <c:v>27.200000</c:v>
                </c:pt>
                <c:pt idx="153">
                  <c:v>22.600000</c:v>
                </c:pt>
                <c:pt idx="154">
                  <c:v>17.300000</c:v>
                </c:pt>
                <c:pt idx="155">
                  <c:v>13.300000</c:v>
                </c:pt>
                <c:pt idx="156">
                  <c:v>12.000000</c:v>
                </c:pt>
                <c:pt idx="157">
                  <c:v>12.600000</c:v>
                </c:pt>
                <c:pt idx="158">
                  <c:v>14.100000</c:v>
                </c:pt>
                <c:pt idx="159">
                  <c:v>17.200000</c:v>
                </c:pt>
                <c:pt idx="160">
                  <c:v>20.100000</c:v>
                </c:pt>
                <c:pt idx="161">
                  <c:v>23.400000</c:v>
                </c:pt>
                <c:pt idx="162">
                  <c:v>25.500000</c:v>
                </c:pt>
                <c:pt idx="163">
                  <c:v>27.600000</c:v>
                </c:pt>
                <c:pt idx="164">
                  <c:v>29.500000</c:v>
                </c:pt>
                <c:pt idx="165">
                  <c:v>31.100000</c:v>
                </c:pt>
                <c:pt idx="166">
                  <c:v>32.100000</c:v>
                </c:pt>
                <c:pt idx="167">
                  <c:v>33.200000</c:v>
                </c:pt>
                <c:pt idx="168">
                  <c:v>35.200000</c:v>
                </c:pt>
                <c:pt idx="169">
                  <c:v>37.200000</c:v>
                </c:pt>
                <c:pt idx="170">
                  <c:v>38.000000</c:v>
                </c:pt>
                <c:pt idx="171">
                  <c:v>37.400000</c:v>
                </c:pt>
                <c:pt idx="172">
                  <c:v>35.100000</c:v>
                </c:pt>
                <c:pt idx="173">
                  <c:v>31.000000</c:v>
                </c:pt>
                <c:pt idx="174">
                  <c:v>27.100000</c:v>
                </c:pt>
                <c:pt idx="175">
                  <c:v>25.300000</c:v>
                </c:pt>
                <c:pt idx="176">
                  <c:v>25.100000</c:v>
                </c:pt>
                <c:pt idx="177">
                  <c:v>25.900000</c:v>
                </c:pt>
                <c:pt idx="178">
                  <c:v>27.800000</c:v>
                </c:pt>
                <c:pt idx="179">
                  <c:v>29.200000</c:v>
                </c:pt>
                <c:pt idx="180">
                  <c:v>29.600000</c:v>
                </c:pt>
                <c:pt idx="181">
                  <c:v>29.500000</c:v>
                </c:pt>
                <c:pt idx="182">
                  <c:v>29.200000</c:v>
                </c:pt>
                <c:pt idx="183">
                  <c:v>28.300000</c:v>
                </c:pt>
                <c:pt idx="184">
                  <c:v>26.100000</c:v>
                </c:pt>
                <c:pt idx="185">
                  <c:v>23.600000</c:v>
                </c:pt>
                <c:pt idx="186">
                  <c:v>21.000000</c:v>
                </c:pt>
                <c:pt idx="187">
                  <c:v>18.900000</c:v>
                </c:pt>
                <c:pt idx="188">
                  <c:v>17.100000</c:v>
                </c:pt>
                <c:pt idx="189">
                  <c:v>15.700000</c:v>
                </c:pt>
                <c:pt idx="190">
                  <c:v>14.500000</c:v>
                </c:pt>
                <c:pt idx="191">
                  <c:v>13.700000</c:v>
                </c:pt>
                <c:pt idx="192">
                  <c:v>12.900000</c:v>
                </c:pt>
                <c:pt idx="193">
                  <c:v>12.500000</c:v>
                </c:pt>
                <c:pt idx="194">
                  <c:v>12.200000</c:v>
                </c:pt>
                <c:pt idx="195">
                  <c:v>12.000000</c:v>
                </c:pt>
                <c:pt idx="196">
                  <c:v>12.000000</c:v>
                </c:pt>
                <c:pt idx="197">
                  <c:v>12.000000</c:v>
                </c:pt>
                <c:pt idx="198">
                  <c:v>12.000000</c:v>
                </c:pt>
                <c:pt idx="199">
                  <c:v>12.500000</c:v>
                </c:pt>
                <c:pt idx="200">
                  <c:v>13.000000</c:v>
                </c:pt>
                <c:pt idx="201">
                  <c:v>14.000000</c:v>
                </c:pt>
                <c:pt idx="202">
                  <c:v>15.000000</c:v>
                </c:pt>
                <c:pt idx="203">
                  <c:v>16.500000</c:v>
                </c:pt>
                <c:pt idx="204">
                  <c:v>19.000000</c:v>
                </c:pt>
                <c:pt idx="205">
                  <c:v>21.200000</c:v>
                </c:pt>
                <c:pt idx="206">
                  <c:v>23.800000</c:v>
                </c:pt>
                <c:pt idx="207">
                  <c:v>26.900000</c:v>
                </c:pt>
                <c:pt idx="208">
                  <c:v>29.600000</c:v>
                </c:pt>
                <c:pt idx="209">
                  <c:v>32.000000</c:v>
                </c:pt>
                <c:pt idx="210">
                  <c:v>35.200000</c:v>
                </c:pt>
                <c:pt idx="211">
                  <c:v>37.500000</c:v>
                </c:pt>
                <c:pt idx="212">
                  <c:v>39.200000</c:v>
                </c:pt>
                <c:pt idx="213">
                  <c:v>40.500000</c:v>
                </c:pt>
                <c:pt idx="214">
                  <c:v>41.600000</c:v>
                </c:pt>
                <c:pt idx="215">
                  <c:v>43.100000</c:v>
                </c:pt>
                <c:pt idx="216">
                  <c:v>45.000000</c:v>
                </c:pt>
                <c:pt idx="217">
                  <c:v>47.100000</c:v>
                </c:pt>
                <c:pt idx="218">
                  <c:v>49.000000</c:v>
                </c:pt>
                <c:pt idx="219">
                  <c:v>50.600000</c:v>
                </c:pt>
                <c:pt idx="220">
                  <c:v>51.800000</c:v>
                </c:pt>
                <c:pt idx="221">
                  <c:v>52.700000</c:v>
                </c:pt>
                <c:pt idx="222">
                  <c:v>53.100000</c:v>
                </c:pt>
                <c:pt idx="223">
                  <c:v>53.500000</c:v>
                </c:pt>
                <c:pt idx="224">
                  <c:v>53.800000</c:v>
                </c:pt>
                <c:pt idx="225">
                  <c:v>54.200000</c:v>
                </c:pt>
                <c:pt idx="226">
                  <c:v>54.800000</c:v>
                </c:pt>
                <c:pt idx="227">
                  <c:v>55.300000</c:v>
                </c:pt>
                <c:pt idx="228">
                  <c:v>55.800000</c:v>
                </c:pt>
                <c:pt idx="229">
                  <c:v>56.200000</c:v>
                </c:pt>
                <c:pt idx="230">
                  <c:v>56.500000</c:v>
                </c:pt>
                <c:pt idx="231">
                  <c:v>56.500000</c:v>
                </c:pt>
                <c:pt idx="232">
                  <c:v>56.200000</c:v>
                </c:pt>
                <c:pt idx="233">
                  <c:v>54.900000</c:v>
                </c:pt>
                <c:pt idx="234">
                  <c:v>52.900000</c:v>
                </c:pt>
                <c:pt idx="235">
                  <c:v>51.000000</c:v>
                </c:pt>
                <c:pt idx="236">
                  <c:v>49.800000</c:v>
                </c:pt>
                <c:pt idx="237">
                  <c:v>49.200000</c:v>
                </c:pt>
                <c:pt idx="238">
                  <c:v>48.400000</c:v>
                </c:pt>
                <c:pt idx="239">
                  <c:v>46.900000</c:v>
                </c:pt>
                <c:pt idx="240">
                  <c:v>44.300000</c:v>
                </c:pt>
                <c:pt idx="241">
                  <c:v>41.500000</c:v>
                </c:pt>
                <c:pt idx="242">
                  <c:v>39.500000</c:v>
                </c:pt>
                <c:pt idx="243">
                  <c:v>37.000000</c:v>
                </c:pt>
                <c:pt idx="244">
                  <c:v>34.600000</c:v>
                </c:pt>
                <c:pt idx="245">
                  <c:v>32.300000</c:v>
                </c:pt>
                <c:pt idx="246">
                  <c:v>29.000000</c:v>
                </c:pt>
                <c:pt idx="247">
                  <c:v>25.100000</c:v>
                </c:pt>
                <c:pt idx="248">
                  <c:v>22.200000</c:v>
                </c:pt>
                <c:pt idx="249">
                  <c:v>20.900000</c:v>
                </c:pt>
                <c:pt idx="250">
                  <c:v>20.400000</c:v>
                </c:pt>
                <c:pt idx="251">
                  <c:v>19.500000</c:v>
                </c:pt>
                <c:pt idx="252">
                  <c:v>18.400000</c:v>
                </c:pt>
                <c:pt idx="253">
                  <c:v>17.800000</c:v>
                </c:pt>
                <c:pt idx="254">
                  <c:v>17.800000</c:v>
                </c:pt>
                <c:pt idx="255">
                  <c:v>17.400000</c:v>
                </c:pt>
                <c:pt idx="256">
                  <c:v>15.700000</c:v>
                </c:pt>
                <c:pt idx="257">
                  <c:v>14.500000</c:v>
                </c:pt>
                <c:pt idx="258">
                  <c:v>15.400000</c:v>
                </c:pt>
                <c:pt idx="259">
                  <c:v>17.900000</c:v>
                </c:pt>
                <c:pt idx="260">
                  <c:v>20.600000</c:v>
                </c:pt>
                <c:pt idx="261">
                  <c:v>23.200000</c:v>
                </c:pt>
                <c:pt idx="262">
                  <c:v>25.700000</c:v>
                </c:pt>
                <c:pt idx="263">
                  <c:v>28.700000</c:v>
                </c:pt>
                <c:pt idx="264">
                  <c:v>32.500000</c:v>
                </c:pt>
                <c:pt idx="265">
                  <c:v>36.100000</c:v>
                </c:pt>
                <c:pt idx="266">
                  <c:v>39.000000</c:v>
                </c:pt>
                <c:pt idx="267">
                  <c:v>40.800000</c:v>
                </c:pt>
                <c:pt idx="268">
                  <c:v>42.900000</c:v>
                </c:pt>
                <c:pt idx="269">
                  <c:v>44.400000</c:v>
                </c:pt>
                <c:pt idx="270">
                  <c:v>45.900000</c:v>
                </c:pt>
                <c:pt idx="271">
                  <c:v>46.000000</c:v>
                </c:pt>
                <c:pt idx="272">
                  <c:v>45.600000</c:v>
                </c:pt>
                <c:pt idx="273">
                  <c:v>45.300000</c:v>
                </c:pt>
                <c:pt idx="274">
                  <c:v>43.700000</c:v>
                </c:pt>
                <c:pt idx="275">
                  <c:v>40.800000</c:v>
                </c:pt>
                <c:pt idx="276">
                  <c:v>38.000000</c:v>
                </c:pt>
                <c:pt idx="277">
                  <c:v>34.400000</c:v>
                </c:pt>
                <c:pt idx="278">
                  <c:v>30.900000</c:v>
                </c:pt>
                <c:pt idx="279">
                  <c:v>25.500000</c:v>
                </c:pt>
                <c:pt idx="280">
                  <c:v>21.400000</c:v>
                </c:pt>
                <c:pt idx="281">
                  <c:v>20.200000</c:v>
                </c:pt>
                <c:pt idx="282">
                  <c:v>22.900000</c:v>
                </c:pt>
                <c:pt idx="283">
                  <c:v>26.600000</c:v>
                </c:pt>
                <c:pt idx="284">
                  <c:v>30.200000</c:v>
                </c:pt>
                <c:pt idx="285">
                  <c:v>34.100000</c:v>
                </c:pt>
                <c:pt idx="286">
                  <c:v>37.400000</c:v>
                </c:pt>
                <c:pt idx="287">
                  <c:v>40.700000</c:v>
                </c:pt>
                <c:pt idx="288">
                  <c:v>44.000000</c:v>
                </c:pt>
                <c:pt idx="289">
                  <c:v>47.300000</c:v>
                </c:pt>
                <c:pt idx="290">
                  <c:v>49.200000</c:v>
                </c:pt>
                <c:pt idx="291">
                  <c:v>49.800000</c:v>
                </c:pt>
                <c:pt idx="292">
                  <c:v>49.200000</c:v>
                </c:pt>
                <c:pt idx="293">
                  <c:v>48.100000</c:v>
                </c:pt>
                <c:pt idx="294">
                  <c:v>47.300000</c:v>
                </c:pt>
                <c:pt idx="295">
                  <c:v>46.800000</c:v>
                </c:pt>
                <c:pt idx="296">
                  <c:v>46.700000</c:v>
                </c:pt>
                <c:pt idx="297">
                  <c:v>46.800000</c:v>
                </c:pt>
                <c:pt idx="298">
                  <c:v>47.100000</c:v>
                </c:pt>
                <c:pt idx="299">
                  <c:v>47.300000</c:v>
                </c:pt>
                <c:pt idx="300">
                  <c:v>47.300000</c:v>
                </c:pt>
                <c:pt idx="301">
                  <c:v>47.100000</c:v>
                </c:pt>
                <c:pt idx="302">
                  <c:v>46.600000</c:v>
                </c:pt>
                <c:pt idx="303">
                  <c:v>45.800000</c:v>
                </c:pt>
                <c:pt idx="304">
                  <c:v>44.800000</c:v>
                </c:pt>
                <c:pt idx="305">
                  <c:v>43.300000</c:v>
                </c:pt>
                <c:pt idx="306">
                  <c:v>41.800000</c:v>
                </c:pt>
                <c:pt idx="307">
                  <c:v>40.800000</c:v>
                </c:pt>
                <c:pt idx="308">
                  <c:v>40.300000</c:v>
                </c:pt>
                <c:pt idx="309">
                  <c:v>40.100000</c:v>
                </c:pt>
                <c:pt idx="310">
                  <c:v>39.700000</c:v>
                </c:pt>
                <c:pt idx="311">
                  <c:v>39.200000</c:v>
                </c:pt>
                <c:pt idx="312">
                  <c:v>38.500000</c:v>
                </c:pt>
                <c:pt idx="313">
                  <c:v>37.400000</c:v>
                </c:pt>
                <c:pt idx="314">
                  <c:v>36.000000</c:v>
                </c:pt>
                <c:pt idx="315">
                  <c:v>34.400000</c:v>
                </c:pt>
                <c:pt idx="316">
                  <c:v>33.000000</c:v>
                </c:pt>
                <c:pt idx="317">
                  <c:v>31.700000</c:v>
                </c:pt>
                <c:pt idx="318">
                  <c:v>30.000000</c:v>
                </c:pt>
                <c:pt idx="319">
                  <c:v>28.000000</c:v>
                </c:pt>
                <c:pt idx="320">
                  <c:v>26.100000</c:v>
                </c:pt>
                <c:pt idx="321">
                  <c:v>25.600000</c:v>
                </c:pt>
                <c:pt idx="322">
                  <c:v>24.900000</c:v>
                </c:pt>
                <c:pt idx="323">
                  <c:v>24.900000</c:v>
                </c:pt>
                <c:pt idx="324">
                  <c:v>24.300000</c:v>
                </c:pt>
                <c:pt idx="325">
                  <c:v>23.900000</c:v>
                </c:pt>
                <c:pt idx="326">
                  <c:v>23.900000</c:v>
                </c:pt>
                <c:pt idx="327">
                  <c:v>23.600000</c:v>
                </c:pt>
                <c:pt idx="328">
                  <c:v>23.300000</c:v>
                </c:pt>
                <c:pt idx="329">
                  <c:v>20.500000</c:v>
                </c:pt>
                <c:pt idx="330">
                  <c:v>17.500000</c:v>
                </c:pt>
                <c:pt idx="331">
                  <c:v>16.900000</c:v>
                </c:pt>
                <c:pt idx="332">
                  <c:v>16.700000</c:v>
                </c:pt>
                <c:pt idx="333">
                  <c:v>15.900000</c:v>
                </c:pt>
                <c:pt idx="334">
                  <c:v>15.600000</c:v>
                </c:pt>
                <c:pt idx="335">
                  <c:v>15.000000</c:v>
                </c:pt>
                <c:pt idx="336">
                  <c:v>14.500000</c:v>
                </c:pt>
                <c:pt idx="337">
                  <c:v>14.300000</c:v>
                </c:pt>
                <c:pt idx="338">
                  <c:v>14.500000</c:v>
                </c:pt>
                <c:pt idx="339">
                  <c:v>15.400000</c:v>
                </c:pt>
                <c:pt idx="340">
                  <c:v>17.800000</c:v>
                </c:pt>
                <c:pt idx="341">
                  <c:v>21.100000</c:v>
                </c:pt>
                <c:pt idx="342">
                  <c:v>24.100000</c:v>
                </c:pt>
                <c:pt idx="343">
                  <c:v>25.000000</c:v>
                </c:pt>
                <c:pt idx="344">
                  <c:v>25.300000</c:v>
                </c:pt>
                <c:pt idx="345">
                  <c:v>25.500000</c:v>
                </c:pt>
                <c:pt idx="346">
                  <c:v>26.400000</c:v>
                </c:pt>
                <c:pt idx="347">
                  <c:v>26.600000</c:v>
                </c:pt>
                <c:pt idx="348">
                  <c:v>27.100000</c:v>
                </c:pt>
                <c:pt idx="349">
                  <c:v>27.700000</c:v>
                </c:pt>
                <c:pt idx="350">
                  <c:v>28.100000</c:v>
                </c:pt>
                <c:pt idx="351">
                  <c:v>28.200000</c:v>
                </c:pt>
                <c:pt idx="352">
                  <c:v>28.100000</c:v>
                </c:pt>
                <c:pt idx="353">
                  <c:v>28.000000</c:v>
                </c:pt>
                <c:pt idx="354">
                  <c:v>27.900000</c:v>
                </c:pt>
                <c:pt idx="355">
                  <c:v>27.900000</c:v>
                </c:pt>
                <c:pt idx="356">
                  <c:v>28.100000</c:v>
                </c:pt>
                <c:pt idx="357">
                  <c:v>28.200000</c:v>
                </c:pt>
                <c:pt idx="358">
                  <c:v>28.000000</c:v>
                </c:pt>
                <c:pt idx="359">
                  <c:v>26.900000</c:v>
                </c:pt>
                <c:pt idx="360">
                  <c:v>25.000000</c:v>
                </c:pt>
                <c:pt idx="361">
                  <c:v>23.200000</c:v>
                </c:pt>
                <c:pt idx="362">
                  <c:v>21.900000</c:v>
                </c:pt>
                <c:pt idx="363">
                  <c:v>21.100000</c:v>
                </c:pt>
                <c:pt idx="364">
                  <c:v>20.700000</c:v>
                </c:pt>
                <c:pt idx="365">
                  <c:v>20.700000</c:v>
                </c:pt>
                <c:pt idx="366">
                  <c:v>20.800000</c:v>
                </c:pt>
                <c:pt idx="367">
                  <c:v>21.200000</c:v>
                </c:pt>
                <c:pt idx="368">
                  <c:v>22.100000</c:v>
                </c:pt>
                <c:pt idx="369">
                  <c:v>23.500000</c:v>
                </c:pt>
                <c:pt idx="370">
                  <c:v>24.300000</c:v>
                </c:pt>
                <c:pt idx="371">
                  <c:v>24.500000</c:v>
                </c:pt>
                <c:pt idx="372">
                  <c:v>23.800000</c:v>
                </c:pt>
                <c:pt idx="373">
                  <c:v>21.300000</c:v>
                </c:pt>
                <c:pt idx="374">
                  <c:v>17.700000</c:v>
                </c:pt>
                <c:pt idx="375">
                  <c:v>14.400000</c:v>
                </c:pt>
                <c:pt idx="376">
                  <c:v>11.900000</c:v>
                </c:pt>
                <c:pt idx="377">
                  <c:v>10.200000</c:v>
                </c:pt>
                <c:pt idx="378">
                  <c:v>8.900000</c:v>
                </c:pt>
                <c:pt idx="379">
                  <c:v>8.000000</c:v>
                </c:pt>
                <c:pt idx="380">
                  <c:v>7.200000</c:v>
                </c:pt>
                <c:pt idx="381">
                  <c:v>6.100000</c:v>
                </c:pt>
                <c:pt idx="382">
                  <c:v>4.900000</c:v>
                </c:pt>
                <c:pt idx="383">
                  <c:v>3.700000</c:v>
                </c:pt>
                <c:pt idx="384">
                  <c:v>2.300000</c:v>
                </c:pt>
                <c:pt idx="385">
                  <c:v>0.900000</c:v>
                </c:pt>
                <c:pt idx="386">
                  <c:v>0.000000</c:v>
                </c:pt>
                <c:pt idx="387">
                  <c:v>0.000000</c:v>
                </c:pt>
                <c:pt idx="388">
                  <c:v>0.000000</c:v>
                </c:pt>
                <c:pt idx="389">
                  <c:v>0.000000</c:v>
                </c:pt>
                <c:pt idx="390">
                  <c:v>0.000000</c:v>
                </c:pt>
                <c:pt idx="391">
                  <c:v>0.000000</c:v>
                </c:pt>
                <c:pt idx="392">
                  <c:v>0.500000</c:v>
                </c:pt>
                <c:pt idx="393">
                  <c:v>2.100000</c:v>
                </c:pt>
                <c:pt idx="394">
                  <c:v>4.800000</c:v>
                </c:pt>
                <c:pt idx="395">
                  <c:v>8.300000</c:v>
                </c:pt>
                <c:pt idx="396">
                  <c:v>12.300000</c:v>
                </c:pt>
                <c:pt idx="397">
                  <c:v>16.600000</c:v>
                </c:pt>
                <c:pt idx="398">
                  <c:v>20.900000</c:v>
                </c:pt>
                <c:pt idx="399">
                  <c:v>24.200000</c:v>
                </c:pt>
                <c:pt idx="400">
                  <c:v>25.600000</c:v>
                </c:pt>
                <c:pt idx="401">
                  <c:v>25.600000</c:v>
                </c:pt>
                <c:pt idx="402">
                  <c:v>24.900000</c:v>
                </c:pt>
                <c:pt idx="403">
                  <c:v>23.300000</c:v>
                </c:pt>
                <c:pt idx="404">
                  <c:v>21.600000</c:v>
                </c:pt>
                <c:pt idx="405">
                  <c:v>20.200000</c:v>
                </c:pt>
                <c:pt idx="406">
                  <c:v>18.700000</c:v>
                </c:pt>
                <c:pt idx="407">
                  <c:v>17.000000</c:v>
                </c:pt>
                <c:pt idx="408">
                  <c:v>15.300000</c:v>
                </c:pt>
                <c:pt idx="409">
                  <c:v>14.200000</c:v>
                </c:pt>
                <c:pt idx="410">
                  <c:v>13.900000</c:v>
                </c:pt>
                <c:pt idx="411">
                  <c:v>14.000000</c:v>
                </c:pt>
                <c:pt idx="412">
                  <c:v>14.200000</c:v>
                </c:pt>
                <c:pt idx="413">
                  <c:v>14.500000</c:v>
                </c:pt>
                <c:pt idx="414">
                  <c:v>14.900000</c:v>
                </c:pt>
                <c:pt idx="415">
                  <c:v>15.900000</c:v>
                </c:pt>
                <c:pt idx="416">
                  <c:v>17.400000</c:v>
                </c:pt>
                <c:pt idx="417">
                  <c:v>18.700000</c:v>
                </c:pt>
                <c:pt idx="418">
                  <c:v>19.100000</c:v>
                </c:pt>
                <c:pt idx="419">
                  <c:v>18.800000</c:v>
                </c:pt>
                <c:pt idx="420">
                  <c:v>17.600000</c:v>
                </c:pt>
                <c:pt idx="421">
                  <c:v>16.600000</c:v>
                </c:pt>
                <c:pt idx="422">
                  <c:v>16.200000</c:v>
                </c:pt>
                <c:pt idx="423">
                  <c:v>16.400000</c:v>
                </c:pt>
                <c:pt idx="424">
                  <c:v>17.200000</c:v>
                </c:pt>
                <c:pt idx="425">
                  <c:v>19.100000</c:v>
                </c:pt>
                <c:pt idx="426">
                  <c:v>22.600000</c:v>
                </c:pt>
                <c:pt idx="427">
                  <c:v>27.400000</c:v>
                </c:pt>
                <c:pt idx="428">
                  <c:v>31.600000</c:v>
                </c:pt>
                <c:pt idx="429">
                  <c:v>33.400000</c:v>
                </c:pt>
                <c:pt idx="430">
                  <c:v>33.500000</c:v>
                </c:pt>
                <c:pt idx="431">
                  <c:v>32.800000</c:v>
                </c:pt>
                <c:pt idx="432">
                  <c:v>31.900000</c:v>
                </c:pt>
                <c:pt idx="433">
                  <c:v>31.300000</c:v>
                </c:pt>
                <c:pt idx="434">
                  <c:v>31.100000</c:v>
                </c:pt>
                <c:pt idx="435">
                  <c:v>30.600000</c:v>
                </c:pt>
                <c:pt idx="436">
                  <c:v>29.200000</c:v>
                </c:pt>
                <c:pt idx="437">
                  <c:v>26.700000</c:v>
                </c:pt>
                <c:pt idx="438">
                  <c:v>23.000000</c:v>
                </c:pt>
                <c:pt idx="439">
                  <c:v>18.200000</c:v>
                </c:pt>
                <c:pt idx="440">
                  <c:v>12.900000</c:v>
                </c:pt>
                <c:pt idx="441">
                  <c:v>7.700000</c:v>
                </c:pt>
                <c:pt idx="442">
                  <c:v>3.800000</c:v>
                </c:pt>
                <c:pt idx="443">
                  <c:v>1.300000</c:v>
                </c:pt>
                <c:pt idx="444">
                  <c:v>0.200000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0.500000</c:v>
                </c:pt>
                <c:pt idx="513">
                  <c:v>2.500000</c:v>
                </c:pt>
                <c:pt idx="514">
                  <c:v>6.600000</c:v>
                </c:pt>
                <c:pt idx="515">
                  <c:v>11.800000</c:v>
                </c:pt>
                <c:pt idx="516">
                  <c:v>16.800000</c:v>
                </c:pt>
                <c:pt idx="517">
                  <c:v>20.500000</c:v>
                </c:pt>
                <c:pt idx="518">
                  <c:v>21.900000</c:v>
                </c:pt>
                <c:pt idx="519">
                  <c:v>21.900000</c:v>
                </c:pt>
                <c:pt idx="520">
                  <c:v>21.300000</c:v>
                </c:pt>
                <c:pt idx="521">
                  <c:v>20.300000</c:v>
                </c:pt>
                <c:pt idx="522">
                  <c:v>19.200000</c:v>
                </c:pt>
                <c:pt idx="523">
                  <c:v>17.800000</c:v>
                </c:pt>
                <c:pt idx="524">
                  <c:v>15.500000</c:v>
                </c:pt>
                <c:pt idx="525">
                  <c:v>11.900000</c:v>
                </c:pt>
                <c:pt idx="526">
                  <c:v>7.600000</c:v>
                </c:pt>
                <c:pt idx="527">
                  <c:v>4.000000</c:v>
                </c:pt>
                <c:pt idx="528">
                  <c:v>2.000000</c:v>
                </c:pt>
                <c:pt idx="529">
                  <c:v>1.000000</c:v>
                </c:pt>
                <c:pt idx="530">
                  <c:v>0.000000</c:v>
                </c:pt>
                <c:pt idx="531">
                  <c:v>0.000000</c:v>
                </c:pt>
                <c:pt idx="532">
                  <c:v>0.000000</c:v>
                </c:pt>
                <c:pt idx="533">
                  <c:v>0.200000</c:v>
                </c:pt>
                <c:pt idx="534">
                  <c:v>1.200000</c:v>
                </c:pt>
                <c:pt idx="535">
                  <c:v>3.200000</c:v>
                </c:pt>
                <c:pt idx="536">
                  <c:v>5.200000</c:v>
                </c:pt>
                <c:pt idx="537">
                  <c:v>8.200000</c:v>
                </c:pt>
                <c:pt idx="538">
                  <c:v>13.000000</c:v>
                </c:pt>
                <c:pt idx="539">
                  <c:v>18.800000</c:v>
                </c:pt>
                <c:pt idx="540">
                  <c:v>23.100000</c:v>
                </c:pt>
                <c:pt idx="541">
                  <c:v>24.500000</c:v>
                </c:pt>
                <c:pt idx="542">
                  <c:v>24.500000</c:v>
                </c:pt>
                <c:pt idx="543">
                  <c:v>24.300000</c:v>
                </c:pt>
                <c:pt idx="544">
                  <c:v>23.600000</c:v>
                </c:pt>
                <c:pt idx="545">
                  <c:v>22.300000</c:v>
                </c:pt>
                <c:pt idx="546">
                  <c:v>20.100000</c:v>
                </c:pt>
                <c:pt idx="547">
                  <c:v>18.500000</c:v>
                </c:pt>
                <c:pt idx="548">
                  <c:v>17.200000</c:v>
                </c:pt>
                <c:pt idx="549">
                  <c:v>16.300000</c:v>
                </c:pt>
                <c:pt idx="550">
                  <c:v>15.400000</c:v>
                </c:pt>
                <c:pt idx="551">
                  <c:v>14.700000</c:v>
                </c:pt>
                <c:pt idx="552">
                  <c:v>14.300000</c:v>
                </c:pt>
                <c:pt idx="553">
                  <c:v>13.700000</c:v>
                </c:pt>
                <c:pt idx="554">
                  <c:v>13.300000</c:v>
                </c:pt>
                <c:pt idx="555">
                  <c:v>13.100000</c:v>
                </c:pt>
                <c:pt idx="556">
                  <c:v>13.100000</c:v>
                </c:pt>
                <c:pt idx="557">
                  <c:v>13.300000</c:v>
                </c:pt>
                <c:pt idx="558">
                  <c:v>13.800000</c:v>
                </c:pt>
                <c:pt idx="559">
                  <c:v>14.500000</c:v>
                </c:pt>
                <c:pt idx="560">
                  <c:v>16.500000</c:v>
                </c:pt>
                <c:pt idx="561">
                  <c:v>17.000000</c:v>
                </c:pt>
                <c:pt idx="562">
                  <c:v>17.000000</c:v>
                </c:pt>
                <c:pt idx="563">
                  <c:v>17.000000</c:v>
                </c:pt>
                <c:pt idx="564">
                  <c:v>15.400000</c:v>
                </c:pt>
                <c:pt idx="565">
                  <c:v>10.100000</c:v>
                </c:pt>
                <c:pt idx="566">
                  <c:v>4.800000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0.000000</c:v>
                </c:pt>
                <c:pt idx="589">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33479"/>
          <c:y val="0.0832715"/>
          <c:w val="0.831016"/>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(Middl'!$A$3:$A$435</c:f>
              <c:numCache>
                <c:ptCount val="433"/>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numCache>
            </c:numRef>
          </c:xVal>
          <c:yVal>
            <c:numRef>
              <c:f>'NEFZ + EPA + WLTP - WLTP (Middl'!$B$3:$B$435</c:f>
              <c:numCache>
                <c:ptCount val="43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1.000000</c:v>
                </c:pt>
                <c:pt idx="12">
                  <c:v>2.100000</c:v>
                </c:pt>
                <c:pt idx="13">
                  <c:v>4.800000</c:v>
                </c:pt>
                <c:pt idx="14">
                  <c:v>9.100000</c:v>
                </c:pt>
                <c:pt idx="15">
                  <c:v>14.200000</c:v>
                </c:pt>
                <c:pt idx="16">
                  <c:v>19.800000</c:v>
                </c:pt>
                <c:pt idx="17">
                  <c:v>25.500000</c:v>
                </c:pt>
                <c:pt idx="18">
                  <c:v>30.500000</c:v>
                </c:pt>
                <c:pt idx="19">
                  <c:v>34.800000</c:v>
                </c:pt>
                <c:pt idx="20">
                  <c:v>38.800000</c:v>
                </c:pt>
                <c:pt idx="21">
                  <c:v>42.900000</c:v>
                </c:pt>
                <c:pt idx="22">
                  <c:v>46.400000</c:v>
                </c:pt>
                <c:pt idx="23">
                  <c:v>48.300000</c:v>
                </c:pt>
                <c:pt idx="24">
                  <c:v>48.700000</c:v>
                </c:pt>
                <c:pt idx="25">
                  <c:v>48.500000</c:v>
                </c:pt>
                <c:pt idx="26">
                  <c:v>48.400000</c:v>
                </c:pt>
                <c:pt idx="27">
                  <c:v>48.200000</c:v>
                </c:pt>
                <c:pt idx="28">
                  <c:v>47.800000</c:v>
                </c:pt>
                <c:pt idx="29">
                  <c:v>47.000000</c:v>
                </c:pt>
                <c:pt idx="30">
                  <c:v>45.900000</c:v>
                </c:pt>
                <c:pt idx="31">
                  <c:v>44.900000</c:v>
                </c:pt>
                <c:pt idx="32">
                  <c:v>44.400000</c:v>
                </c:pt>
                <c:pt idx="33">
                  <c:v>44.300000</c:v>
                </c:pt>
                <c:pt idx="34">
                  <c:v>44.500000</c:v>
                </c:pt>
                <c:pt idx="35">
                  <c:v>45.100000</c:v>
                </c:pt>
                <c:pt idx="36">
                  <c:v>45.700000</c:v>
                </c:pt>
                <c:pt idx="37">
                  <c:v>46.000000</c:v>
                </c:pt>
                <c:pt idx="38">
                  <c:v>46.000000</c:v>
                </c:pt>
                <c:pt idx="39">
                  <c:v>46.000000</c:v>
                </c:pt>
                <c:pt idx="40">
                  <c:v>46.100000</c:v>
                </c:pt>
                <c:pt idx="41">
                  <c:v>46.700000</c:v>
                </c:pt>
                <c:pt idx="42">
                  <c:v>47.700000</c:v>
                </c:pt>
                <c:pt idx="43">
                  <c:v>48.900000</c:v>
                </c:pt>
                <c:pt idx="44">
                  <c:v>50.300000</c:v>
                </c:pt>
                <c:pt idx="45">
                  <c:v>51.600000</c:v>
                </c:pt>
                <c:pt idx="46">
                  <c:v>52.600000</c:v>
                </c:pt>
                <c:pt idx="47">
                  <c:v>53.000000</c:v>
                </c:pt>
                <c:pt idx="48">
                  <c:v>53.000000</c:v>
                </c:pt>
                <c:pt idx="49">
                  <c:v>52.900000</c:v>
                </c:pt>
                <c:pt idx="50">
                  <c:v>52.700000</c:v>
                </c:pt>
                <c:pt idx="51">
                  <c:v>52.600000</c:v>
                </c:pt>
                <c:pt idx="52">
                  <c:v>53.100000</c:v>
                </c:pt>
                <c:pt idx="53">
                  <c:v>54.300000</c:v>
                </c:pt>
                <c:pt idx="54">
                  <c:v>55.200000</c:v>
                </c:pt>
                <c:pt idx="55">
                  <c:v>55.500000</c:v>
                </c:pt>
                <c:pt idx="56">
                  <c:v>55.900000</c:v>
                </c:pt>
                <c:pt idx="57">
                  <c:v>56.300000</c:v>
                </c:pt>
                <c:pt idx="58">
                  <c:v>56.700000</c:v>
                </c:pt>
                <c:pt idx="59">
                  <c:v>56.900000</c:v>
                </c:pt>
                <c:pt idx="60">
                  <c:v>56.800000</c:v>
                </c:pt>
                <c:pt idx="61">
                  <c:v>56.000000</c:v>
                </c:pt>
                <c:pt idx="62">
                  <c:v>54.200000</c:v>
                </c:pt>
                <c:pt idx="63">
                  <c:v>52.100000</c:v>
                </c:pt>
                <c:pt idx="64">
                  <c:v>50.100000</c:v>
                </c:pt>
                <c:pt idx="65">
                  <c:v>47.200000</c:v>
                </c:pt>
                <c:pt idx="66">
                  <c:v>43.200000</c:v>
                </c:pt>
                <c:pt idx="67">
                  <c:v>39.200000</c:v>
                </c:pt>
                <c:pt idx="68">
                  <c:v>36.500000</c:v>
                </c:pt>
                <c:pt idx="69">
                  <c:v>34.300000</c:v>
                </c:pt>
                <c:pt idx="70">
                  <c:v>31.000000</c:v>
                </c:pt>
                <c:pt idx="71">
                  <c:v>26.000000</c:v>
                </c:pt>
                <c:pt idx="72">
                  <c:v>20.700000</c:v>
                </c:pt>
                <c:pt idx="73">
                  <c:v>15.400000</c:v>
                </c:pt>
                <c:pt idx="74">
                  <c:v>13.100000</c:v>
                </c:pt>
                <c:pt idx="75">
                  <c:v>12.000000</c:v>
                </c:pt>
                <c:pt idx="76">
                  <c:v>12.500000</c:v>
                </c:pt>
                <c:pt idx="77">
                  <c:v>14.000000</c:v>
                </c:pt>
                <c:pt idx="78">
                  <c:v>19.000000</c:v>
                </c:pt>
                <c:pt idx="79">
                  <c:v>23.200000</c:v>
                </c:pt>
                <c:pt idx="80">
                  <c:v>28.000000</c:v>
                </c:pt>
                <c:pt idx="81">
                  <c:v>32.000000</c:v>
                </c:pt>
                <c:pt idx="82">
                  <c:v>34.000000</c:v>
                </c:pt>
                <c:pt idx="83">
                  <c:v>36.000000</c:v>
                </c:pt>
                <c:pt idx="84">
                  <c:v>38.000000</c:v>
                </c:pt>
                <c:pt idx="85">
                  <c:v>40.000000</c:v>
                </c:pt>
                <c:pt idx="86">
                  <c:v>40.300000</c:v>
                </c:pt>
                <c:pt idx="87">
                  <c:v>40.500000</c:v>
                </c:pt>
                <c:pt idx="88">
                  <c:v>39.000000</c:v>
                </c:pt>
                <c:pt idx="89">
                  <c:v>35.700000</c:v>
                </c:pt>
                <c:pt idx="90">
                  <c:v>31.800000</c:v>
                </c:pt>
                <c:pt idx="91">
                  <c:v>27.100000</c:v>
                </c:pt>
                <c:pt idx="92">
                  <c:v>22.800000</c:v>
                </c:pt>
                <c:pt idx="93">
                  <c:v>21.100000</c:v>
                </c:pt>
                <c:pt idx="94">
                  <c:v>18.900000</c:v>
                </c:pt>
                <c:pt idx="95">
                  <c:v>18.900000</c:v>
                </c:pt>
                <c:pt idx="96">
                  <c:v>21.300000</c:v>
                </c:pt>
                <c:pt idx="97">
                  <c:v>23.900000</c:v>
                </c:pt>
                <c:pt idx="98">
                  <c:v>25.900000</c:v>
                </c:pt>
                <c:pt idx="99">
                  <c:v>28.400000</c:v>
                </c:pt>
                <c:pt idx="100">
                  <c:v>30.300000</c:v>
                </c:pt>
                <c:pt idx="101">
                  <c:v>30.900000</c:v>
                </c:pt>
                <c:pt idx="102">
                  <c:v>31.100000</c:v>
                </c:pt>
                <c:pt idx="103">
                  <c:v>31.800000</c:v>
                </c:pt>
                <c:pt idx="104">
                  <c:v>32.700000</c:v>
                </c:pt>
                <c:pt idx="105">
                  <c:v>33.200000</c:v>
                </c:pt>
                <c:pt idx="106">
                  <c:v>32.400000</c:v>
                </c:pt>
                <c:pt idx="107">
                  <c:v>28.300000</c:v>
                </c:pt>
                <c:pt idx="108">
                  <c:v>25.800000</c:v>
                </c:pt>
                <c:pt idx="109">
                  <c:v>23.100000</c:v>
                </c:pt>
                <c:pt idx="110">
                  <c:v>21.800000</c:v>
                </c:pt>
                <c:pt idx="111">
                  <c:v>21.200000</c:v>
                </c:pt>
                <c:pt idx="112">
                  <c:v>21.000000</c:v>
                </c:pt>
                <c:pt idx="113">
                  <c:v>21.000000</c:v>
                </c:pt>
                <c:pt idx="114">
                  <c:v>20.900000</c:v>
                </c:pt>
                <c:pt idx="115">
                  <c:v>19.900000</c:v>
                </c:pt>
                <c:pt idx="116">
                  <c:v>17.900000</c:v>
                </c:pt>
                <c:pt idx="117">
                  <c:v>15.100000</c:v>
                </c:pt>
                <c:pt idx="118">
                  <c:v>12.800000</c:v>
                </c:pt>
                <c:pt idx="119">
                  <c:v>12.000000</c:v>
                </c:pt>
                <c:pt idx="120">
                  <c:v>13.200000</c:v>
                </c:pt>
                <c:pt idx="121">
                  <c:v>17.100000</c:v>
                </c:pt>
                <c:pt idx="122">
                  <c:v>21.100000</c:v>
                </c:pt>
                <c:pt idx="123">
                  <c:v>21.800000</c:v>
                </c:pt>
                <c:pt idx="124">
                  <c:v>21.200000</c:v>
                </c:pt>
                <c:pt idx="125">
                  <c:v>18.500000</c:v>
                </c:pt>
                <c:pt idx="126">
                  <c:v>13.900000</c:v>
                </c:pt>
                <c:pt idx="127">
                  <c:v>12.000000</c:v>
                </c:pt>
                <c:pt idx="128">
                  <c:v>12.000000</c:v>
                </c:pt>
                <c:pt idx="129">
                  <c:v>13.000000</c:v>
                </c:pt>
                <c:pt idx="130">
                  <c:v>16.000000</c:v>
                </c:pt>
                <c:pt idx="131">
                  <c:v>18.500000</c:v>
                </c:pt>
                <c:pt idx="132">
                  <c:v>20.600000</c:v>
                </c:pt>
                <c:pt idx="133">
                  <c:v>22.500000</c:v>
                </c:pt>
                <c:pt idx="134">
                  <c:v>24.000000</c:v>
                </c:pt>
                <c:pt idx="135">
                  <c:v>26.600000</c:v>
                </c:pt>
                <c:pt idx="136">
                  <c:v>29.900000</c:v>
                </c:pt>
                <c:pt idx="137">
                  <c:v>34.800000</c:v>
                </c:pt>
                <c:pt idx="138">
                  <c:v>37.800000</c:v>
                </c:pt>
                <c:pt idx="139">
                  <c:v>40.200000</c:v>
                </c:pt>
                <c:pt idx="140">
                  <c:v>41.600000</c:v>
                </c:pt>
                <c:pt idx="141">
                  <c:v>41.900000</c:v>
                </c:pt>
                <c:pt idx="142">
                  <c:v>42.000000</c:v>
                </c:pt>
                <c:pt idx="143">
                  <c:v>42.200000</c:v>
                </c:pt>
                <c:pt idx="144">
                  <c:v>42.400000</c:v>
                </c:pt>
                <c:pt idx="145">
                  <c:v>42.700000</c:v>
                </c:pt>
                <c:pt idx="146">
                  <c:v>43.100000</c:v>
                </c:pt>
                <c:pt idx="147">
                  <c:v>43.700000</c:v>
                </c:pt>
                <c:pt idx="148">
                  <c:v>44.000000</c:v>
                </c:pt>
                <c:pt idx="149">
                  <c:v>44.100000</c:v>
                </c:pt>
                <c:pt idx="150">
                  <c:v>45.300000</c:v>
                </c:pt>
                <c:pt idx="151">
                  <c:v>46.400000</c:v>
                </c:pt>
                <c:pt idx="152">
                  <c:v>47.200000</c:v>
                </c:pt>
                <c:pt idx="153">
                  <c:v>47.300000</c:v>
                </c:pt>
                <c:pt idx="154">
                  <c:v>47.400000</c:v>
                </c:pt>
                <c:pt idx="155">
                  <c:v>47.400000</c:v>
                </c:pt>
                <c:pt idx="156">
                  <c:v>47.500000</c:v>
                </c:pt>
                <c:pt idx="157">
                  <c:v>47.900000</c:v>
                </c:pt>
                <c:pt idx="158">
                  <c:v>48.600000</c:v>
                </c:pt>
                <c:pt idx="159">
                  <c:v>49.400000</c:v>
                </c:pt>
                <c:pt idx="160">
                  <c:v>49.800000</c:v>
                </c:pt>
                <c:pt idx="161">
                  <c:v>49.800000</c:v>
                </c:pt>
                <c:pt idx="162">
                  <c:v>49.700000</c:v>
                </c:pt>
                <c:pt idx="163">
                  <c:v>49.300000</c:v>
                </c:pt>
                <c:pt idx="164">
                  <c:v>48.500000</c:v>
                </c:pt>
                <c:pt idx="165">
                  <c:v>47.600000</c:v>
                </c:pt>
                <c:pt idx="166">
                  <c:v>46.300000</c:v>
                </c:pt>
                <c:pt idx="167">
                  <c:v>43.700000</c:v>
                </c:pt>
                <c:pt idx="168">
                  <c:v>39.300000</c:v>
                </c:pt>
                <c:pt idx="169">
                  <c:v>34.100000</c:v>
                </c:pt>
                <c:pt idx="170">
                  <c:v>29.000000</c:v>
                </c:pt>
                <c:pt idx="171">
                  <c:v>23.700000</c:v>
                </c:pt>
                <c:pt idx="172">
                  <c:v>18.400000</c:v>
                </c:pt>
                <c:pt idx="173">
                  <c:v>14.300000</c:v>
                </c:pt>
                <c:pt idx="174">
                  <c:v>12.000000</c:v>
                </c:pt>
                <c:pt idx="175">
                  <c:v>12.800000</c:v>
                </c:pt>
                <c:pt idx="176">
                  <c:v>16.000000</c:v>
                </c:pt>
                <c:pt idx="177">
                  <c:v>19.100000</c:v>
                </c:pt>
                <c:pt idx="178">
                  <c:v>22.400000</c:v>
                </c:pt>
                <c:pt idx="179">
                  <c:v>25.600000</c:v>
                </c:pt>
                <c:pt idx="180">
                  <c:v>30.100000</c:v>
                </c:pt>
                <c:pt idx="181">
                  <c:v>35.300000</c:v>
                </c:pt>
                <c:pt idx="182">
                  <c:v>39.900000</c:v>
                </c:pt>
                <c:pt idx="183">
                  <c:v>44.500000</c:v>
                </c:pt>
                <c:pt idx="184">
                  <c:v>47.500000</c:v>
                </c:pt>
                <c:pt idx="185">
                  <c:v>50.900000</c:v>
                </c:pt>
                <c:pt idx="186">
                  <c:v>54.100000</c:v>
                </c:pt>
                <c:pt idx="187">
                  <c:v>56.300000</c:v>
                </c:pt>
                <c:pt idx="188">
                  <c:v>58.100000</c:v>
                </c:pt>
                <c:pt idx="189">
                  <c:v>59.800000</c:v>
                </c:pt>
                <c:pt idx="190">
                  <c:v>61.100000</c:v>
                </c:pt>
                <c:pt idx="191">
                  <c:v>62.100000</c:v>
                </c:pt>
                <c:pt idx="192">
                  <c:v>62.800000</c:v>
                </c:pt>
                <c:pt idx="193">
                  <c:v>63.300000</c:v>
                </c:pt>
                <c:pt idx="194">
                  <c:v>63.600000</c:v>
                </c:pt>
                <c:pt idx="195">
                  <c:v>64.000000</c:v>
                </c:pt>
                <c:pt idx="196">
                  <c:v>64.700000</c:v>
                </c:pt>
                <c:pt idx="197">
                  <c:v>65.200000</c:v>
                </c:pt>
                <c:pt idx="198">
                  <c:v>65.300000</c:v>
                </c:pt>
                <c:pt idx="199">
                  <c:v>65.300000</c:v>
                </c:pt>
                <c:pt idx="200">
                  <c:v>65.400000</c:v>
                </c:pt>
                <c:pt idx="201">
                  <c:v>65.700000</c:v>
                </c:pt>
                <c:pt idx="202">
                  <c:v>66.000000</c:v>
                </c:pt>
                <c:pt idx="203">
                  <c:v>65.600000</c:v>
                </c:pt>
                <c:pt idx="204">
                  <c:v>63.500000</c:v>
                </c:pt>
                <c:pt idx="205">
                  <c:v>59.700000</c:v>
                </c:pt>
                <c:pt idx="206">
                  <c:v>54.600000</c:v>
                </c:pt>
                <c:pt idx="207">
                  <c:v>49.300000</c:v>
                </c:pt>
                <c:pt idx="208">
                  <c:v>44.900000</c:v>
                </c:pt>
                <c:pt idx="209">
                  <c:v>42.300000</c:v>
                </c:pt>
                <c:pt idx="210">
                  <c:v>41.400000</c:v>
                </c:pt>
                <c:pt idx="211">
                  <c:v>41.300000</c:v>
                </c:pt>
                <c:pt idx="212">
                  <c:v>42.100000</c:v>
                </c:pt>
                <c:pt idx="213">
                  <c:v>44.700000</c:v>
                </c:pt>
                <c:pt idx="214">
                  <c:v>48.400000</c:v>
                </c:pt>
                <c:pt idx="215">
                  <c:v>51.400000</c:v>
                </c:pt>
                <c:pt idx="216">
                  <c:v>52.700000</c:v>
                </c:pt>
                <c:pt idx="217">
                  <c:v>53.000000</c:v>
                </c:pt>
                <c:pt idx="218">
                  <c:v>52.500000</c:v>
                </c:pt>
                <c:pt idx="219">
                  <c:v>51.300000</c:v>
                </c:pt>
                <c:pt idx="220">
                  <c:v>49.700000</c:v>
                </c:pt>
                <c:pt idx="221">
                  <c:v>47.400000</c:v>
                </c:pt>
                <c:pt idx="222">
                  <c:v>43.700000</c:v>
                </c:pt>
                <c:pt idx="223">
                  <c:v>39.700000</c:v>
                </c:pt>
                <c:pt idx="224">
                  <c:v>35.500000</c:v>
                </c:pt>
                <c:pt idx="225">
                  <c:v>31.100000</c:v>
                </c:pt>
                <c:pt idx="226">
                  <c:v>26.300000</c:v>
                </c:pt>
                <c:pt idx="227">
                  <c:v>21.900000</c:v>
                </c:pt>
                <c:pt idx="228">
                  <c:v>18.000000</c:v>
                </c:pt>
                <c:pt idx="229">
                  <c:v>17.000000</c:v>
                </c:pt>
                <c:pt idx="230">
                  <c:v>18.000000</c:v>
                </c:pt>
                <c:pt idx="231">
                  <c:v>21.400000</c:v>
                </c:pt>
                <c:pt idx="232">
                  <c:v>24.800000</c:v>
                </c:pt>
                <c:pt idx="233">
                  <c:v>27.900000</c:v>
                </c:pt>
                <c:pt idx="234">
                  <c:v>30.800000</c:v>
                </c:pt>
                <c:pt idx="235">
                  <c:v>33.000000</c:v>
                </c:pt>
                <c:pt idx="236">
                  <c:v>35.100000</c:v>
                </c:pt>
                <c:pt idx="237">
                  <c:v>37.100000</c:v>
                </c:pt>
                <c:pt idx="238">
                  <c:v>38.900000</c:v>
                </c:pt>
                <c:pt idx="239">
                  <c:v>41.400000</c:v>
                </c:pt>
                <c:pt idx="240">
                  <c:v>44.000000</c:v>
                </c:pt>
                <c:pt idx="241">
                  <c:v>46.300000</c:v>
                </c:pt>
                <c:pt idx="242">
                  <c:v>47.700000</c:v>
                </c:pt>
                <c:pt idx="243">
                  <c:v>48.200000</c:v>
                </c:pt>
                <c:pt idx="244">
                  <c:v>48.700000</c:v>
                </c:pt>
                <c:pt idx="245">
                  <c:v>49.300000</c:v>
                </c:pt>
                <c:pt idx="246">
                  <c:v>49.800000</c:v>
                </c:pt>
                <c:pt idx="247">
                  <c:v>50.200000</c:v>
                </c:pt>
                <c:pt idx="248">
                  <c:v>50.900000</c:v>
                </c:pt>
                <c:pt idx="249">
                  <c:v>51.800000</c:v>
                </c:pt>
                <c:pt idx="250">
                  <c:v>52.500000</c:v>
                </c:pt>
                <c:pt idx="251">
                  <c:v>53.300000</c:v>
                </c:pt>
                <c:pt idx="252">
                  <c:v>54.500000</c:v>
                </c:pt>
                <c:pt idx="253">
                  <c:v>55.700000</c:v>
                </c:pt>
                <c:pt idx="254">
                  <c:v>56.500000</c:v>
                </c:pt>
                <c:pt idx="255">
                  <c:v>56.800000</c:v>
                </c:pt>
                <c:pt idx="256">
                  <c:v>57.000000</c:v>
                </c:pt>
                <c:pt idx="257">
                  <c:v>57.200000</c:v>
                </c:pt>
                <c:pt idx="258">
                  <c:v>57.700000</c:v>
                </c:pt>
                <c:pt idx="259">
                  <c:v>58.700000</c:v>
                </c:pt>
                <c:pt idx="260">
                  <c:v>60.100000</c:v>
                </c:pt>
                <c:pt idx="261">
                  <c:v>61.100000</c:v>
                </c:pt>
                <c:pt idx="262">
                  <c:v>61.700000</c:v>
                </c:pt>
                <c:pt idx="263">
                  <c:v>62.300000</c:v>
                </c:pt>
                <c:pt idx="264">
                  <c:v>62.900000</c:v>
                </c:pt>
                <c:pt idx="265">
                  <c:v>63.300000</c:v>
                </c:pt>
                <c:pt idx="266">
                  <c:v>63.400000</c:v>
                </c:pt>
                <c:pt idx="267">
                  <c:v>63.500000</c:v>
                </c:pt>
                <c:pt idx="268">
                  <c:v>64.500000</c:v>
                </c:pt>
                <c:pt idx="269">
                  <c:v>65.800000</c:v>
                </c:pt>
                <c:pt idx="270">
                  <c:v>66.800000</c:v>
                </c:pt>
                <c:pt idx="271">
                  <c:v>67.400000</c:v>
                </c:pt>
                <c:pt idx="272">
                  <c:v>68.800000</c:v>
                </c:pt>
                <c:pt idx="273">
                  <c:v>71.100000</c:v>
                </c:pt>
                <c:pt idx="274">
                  <c:v>72.300000</c:v>
                </c:pt>
                <c:pt idx="275">
                  <c:v>72.800000</c:v>
                </c:pt>
                <c:pt idx="276">
                  <c:v>73.400000</c:v>
                </c:pt>
                <c:pt idx="277">
                  <c:v>74.600000</c:v>
                </c:pt>
                <c:pt idx="278">
                  <c:v>76.000000</c:v>
                </c:pt>
                <c:pt idx="279">
                  <c:v>76.600000</c:v>
                </c:pt>
                <c:pt idx="280">
                  <c:v>76.500000</c:v>
                </c:pt>
                <c:pt idx="281">
                  <c:v>76.200000</c:v>
                </c:pt>
                <c:pt idx="282">
                  <c:v>75.800000</c:v>
                </c:pt>
                <c:pt idx="283">
                  <c:v>75.400000</c:v>
                </c:pt>
                <c:pt idx="284">
                  <c:v>74.800000</c:v>
                </c:pt>
                <c:pt idx="285">
                  <c:v>73.900000</c:v>
                </c:pt>
                <c:pt idx="286">
                  <c:v>72.700000</c:v>
                </c:pt>
                <c:pt idx="287">
                  <c:v>71.300000</c:v>
                </c:pt>
                <c:pt idx="288">
                  <c:v>70.400000</c:v>
                </c:pt>
                <c:pt idx="289">
                  <c:v>70.000000</c:v>
                </c:pt>
                <c:pt idx="290">
                  <c:v>70.000000</c:v>
                </c:pt>
                <c:pt idx="291">
                  <c:v>69.000000</c:v>
                </c:pt>
                <c:pt idx="292">
                  <c:v>68.000000</c:v>
                </c:pt>
                <c:pt idx="293">
                  <c:v>68.000000</c:v>
                </c:pt>
                <c:pt idx="294">
                  <c:v>68.000000</c:v>
                </c:pt>
                <c:pt idx="295">
                  <c:v>68.100000</c:v>
                </c:pt>
                <c:pt idx="296">
                  <c:v>68.400000</c:v>
                </c:pt>
                <c:pt idx="297">
                  <c:v>68.600000</c:v>
                </c:pt>
                <c:pt idx="298">
                  <c:v>68.700000</c:v>
                </c:pt>
                <c:pt idx="299">
                  <c:v>68.500000</c:v>
                </c:pt>
                <c:pt idx="300">
                  <c:v>68.100000</c:v>
                </c:pt>
                <c:pt idx="301">
                  <c:v>67.300000</c:v>
                </c:pt>
                <c:pt idx="302">
                  <c:v>66.200000</c:v>
                </c:pt>
                <c:pt idx="303">
                  <c:v>64.800000</c:v>
                </c:pt>
                <c:pt idx="304">
                  <c:v>63.600000</c:v>
                </c:pt>
                <c:pt idx="305">
                  <c:v>62.600000</c:v>
                </c:pt>
                <c:pt idx="306">
                  <c:v>62.100000</c:v>
                </c:pt>
                <c:pt idx="307">
                  <c:v>61.900000</c:v>
                </c:pt>
                <c:pt idx="308">
                  <c:v>61.900000</c:v>
                </c:pt>
                <c:pt idx="309">
                  <c:v>61.800000</c:v>
                </c:pt>
                <c:pt idx="310">
                  <c:v>61.500000</c:v>
                </c:pt>
                <c:pt idx="311">
                  <c:v>60.900000</c:v>
                </c:pt>
                <c:pt idx="312">
                  <c:v>59.700000</c:v>
                </c:pt>
                <c:pt idx="313">
                  <c:v>54.600000</c:v>
                </c:pt>
                <c:pt idx="314">
                  <c:v>49.300000</c:v>
                </c:pt>
                <c:pt idx="315">
                  <c:v>44.900000</c:v>
                </c:pt>
                <c:pt idx="316">
                  <c:v>42.300000</c:v>
                </c:pt>
                <c:pt idx="317">
                  <c:v>41.400000</c:v>
                </c:pt>
                <c:pt idx="318">
                  <c:v>41.300000</c:v>
                </c:pt>
                <c:pt idx="319">
                  <c:v>42.100000</c:v>
                </c:pt>
                <c:pt idx="320">
                  <c:v>44.700000</c:v>
                </c:pt>
                <c:pt idx="321">
                  <c:v>48.400000</c:v>
                </c:pt>
                <c:pt idx="322">
                  <c:v>51.400000</c:v>
                </c:pt>
                <c:pt idx="323">
                  <c:v>52.700000</c:v>
                </c:pt>
                <c:pt idx="324">
                  <c:v>54.000000</c:v>
                </c:pt>
                <c:pt idx="325">
                  <c:v>57.000000</c:v>
                </c:pt>
                <c:pt idx="326">
                  <c:v>58.100000</c:v>
                </c:pt>
                <c:pt idx="327">
                  <c:v>59.200000</c:v>
                </c:pt>
                <c:pt idx="328">
                  <c:v>59.000000</c:v>
                </c:pt>
                <c:pt idx="329">
                  <c:v>59.100000</c:v>
                </c:pt>
                <c:pt idx="330">
                  <c:v>59.500000</c:v>
                </c:pt>
                <c:pt idx="331">
                  <c:v>60.500000</c:v>
                </c:pt>
                <c:pt idx="332">
                  <c:v>62.300000</c:v>
                </c:pt>
                <c:pt idx="333">
                  <c:v>63.900000</c:v>
                </c:pt>
                <c:pt idx="334">
                  <c:v>65.100000</c:v>
                </c:pt>
                <c:pt idx="335">
                  <c:v>64.100000</c:v>
                </c:pt>
                <c:pt idx="336">
                  <c:v>62.700000</c:v>
                </c:pt>
                <c:pt idx="337">
                  <c:v>62.000000</c:v>
                </c:pt>
                <c:pt idx="338">
                  <c:v>61.300000</c:v>
                </c:pt>
                <c:pt idx="339">
                  <c:v>60.900000</c:v>
                </c:pt>
                <c:pt idx="340">
                  <c:v>60.500000</c:v>
                </c:pt>
                <c:pt idx="341">
                  <c:v>60.200000</c:v>
                </c:pt>
                <c:pt idx="342">
                  <c:v>59.800000</c:v>
                </c:pt>
                <c:pt idx="343">
                  <c:v>59.400000</c:v>
                </c:pt>
                <c:pt idx="344">
                  <c:v>58.600000</c:v>
                </c:pt>
                <c:pt idx="345">
                  <c:v>57.500000</c:v>
                </c:pt>
                <c:pt idx="346">
                  <c:v>56.600000</c:v>
                </c:pt>
                <c:pt idx="347">
                  <c:v>56.000000</c:v>
                </c:pt>
                <c:pt idx="348">
                  <c:v>55.500000</c:v>
                </c:pt>
                <c:pt idx="349">
                  <c:v>55.000000</c:v>
                </c:pt>
                <c:pt idx="350">
                  <c:v>54.400000</c:v>
                </c:pt>
                <c:pt idx="351">
                  <c:v>54.100000</c:v>
                </c:pt>
                <c:pt idx="352">
                  <c:v>54.000000</c:v>
                </c:pt>
                <c:pt idx="353">
                  <c:v>53.900000</c:v>
                </c:pt>
                <c:pt idx="354">
                  <c:v>53.900000</c:v>
                </c:pt>
                <c:pt idx="355">
                  <c:v>54.000000</c:v>
                </c:pt>
                <c:pt idx="356">
                  <c:v>54.200000</c:v>
                </c:pt>
                <c:pt idx="357">
                  <c:v>55.000000</c:v>
                </c:pt>
                <c:pt idx="358">
                  <c:v>55.800000</c:v>
                </c:pt>
                <c:pt idx="359">
                  <c:v>56.200000</c:v>
                </c:pt>
                <c:pt idx="360">
                  <c:v>56.100000</c:v>
                </c:pt>
                <c:pt idx="361">
                  <c:v>55.100000</c:v>
                </c:pt>
                <c:pt idx="362">
                  <c:v>52.700000</c:v>
                </c:pt>
                <c:pt idx="363">
                  <c:v>48.400000</c:v>
                </c:pt>
                <c:pt idx="364">
                  <c:v>43.100000</c:v>
                </c:pt>
                <c:pt idx="365">
                  <c:v>37.800000</c:v>
                </c:pt>
                <c:pt idx="366">
                  <c:v>32.500000</c:v>
                </c:pt>
                <c:pt idx="367">
                  <c:v>27.200000</c:v>
                </c:pt>
                <c:pt idx="368">
                  <c:v>25.100000</c:v>
                </c:pt>
                <c:pt idx="369">
                  <c:v>26.000000</c:v>
                </c:pt>
                <c:pt idx="370">
                  <c:v>29.300000</c:v>
                </c:pt>
                <c:pt idx="371">
                  <c:v>34.600000</c:v>
                </c:pt>
                <c:pt idx="372">
                  <c:v>40.400000</c:v>
                </c:pt>
                <c:pt idx="373">
                  <c:v>45.300000</c:v>
                </c:pt>
                <c:pt idx="374">
                  <c:v>49.000000</c:v>
                </c:pt>
                <c:pt idx="375">
                  <c:v>51.100000</c:v>
                </c:pt>
                <c:pt idx="376">
                  <c:v>52.100000</c:v>
                </c:pt>
                <c:pt idx="377">
                  <c:v>52.200000</c:v>
                </c:pt>
                <c:pt idx="378">
                  <c:v>52.100000</c:v>
                </c:pt>
                <c:pt idx="379">
                  <c:v>51.700000</c:v>
                </c:pt>
                <c:pt idx="380">
                  <c:v>50.900000</c:v>
                </c:pt>
                <c:pt idx="381">
                  <c:v>49.200000</c:v>
                </c:pt>
                <c:pt idx="382">
                  <c:v>45.900000</c:v>
                </c:pt>
                <c:pt idx="383">
                  <c:v>40.600000</c:v>
                </c:pt>
                <c:pt idx="384">
                  <c:v>35.300000</c:v>
                </c:pt>
                <c:pt idx="385">
                  <c:v>30.000000</c:v>
                </c:pt>
                <c:pt idx="386">
                  <c:v>24.700000</c:v>
                </c:pt>
                <c:pt idx="387">
                  <c:v>19.300000</c:v>
                </c:pt>
                <c:pt idx="388">
                  <c:v>16.000000</c:v>
                </c:pt>
                <c:pt idx="389">
                  <c:v>13.200000</c:v>
                </c:pt>
                <c:pt idx="390">
                  <c:v>10.700000</c:v>
                </c:pt>
                <c:pt idx="391">
                  <c:v>8.800000</c:v>
                </c:pt>
                <c:pt idx="392">
                  <c:v>7.200000</c:v>
                </c:pt>
                <c:pt idx="393">
                  <c:v>5.500000</c:v>
                </c:pt>
                <c:pt idx="394">
                  <c:v>3.200000</c:v>
                </c:pt>
                <c:pt idx="395">
                  <c:v>1.100000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25"/>
        <c:minorUnit val="6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0"/>
        <c:minorUnit val="10"/>
      </c:valAx>
      <c:spPr>
        <a:noFill/>
        <a:ln w="12700" cap="flat">
          <a:noFill/>
          <a:miter lim="400000"/>
        </a:ln>
        <a:effectLst/>
      </c:spPr>
    </c:plotArea>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2407"/>
          <c:y val="0.0832715"/>
          <c:w val="0.812863"/>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(High)'!$A$3:$A$457</c:f>
              <c:numCache>
                <c:ptCount val="455"/>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pt idx="323">
                  <c:v>324.000000</c:v>
                </c:pt>
                <c:pt idx="324">
                  <c:v>325.000000</c:v>
                </c:pt>
                <c:pt idx="325">
                  <c:v>326.000000</c:v>
                </c:pt>
                <c:pt idx="326">
                  <c:v>327.000000</c:v>
                </c:pt>
                <c:pt idx="327">
                  <c:v>328.000000</c:v>
                </c:pt>
                <c:pt idx="328">
                  <c:v>329.000000</c:v>
                </c:pt>
                <c:pt idx="329">
                  <c:v>330.000000</c:v>
                </c:pt>
                <c:pt idx="330">
                  <c:v>331.000000</c:v>
                </c:pt>
                <c:pt idx="331">
                  <c:v>332.000000</c:v>
                </c:pt>
                <c:pt idx="332">
                  <c:v>333.000000</c:v>
                </c:pt>
                <c:pt idx="333">
                  <c:v>334.000000</c:v>
                </c:pt>
                <c:pt idx="334">
                  <c:v>335.000000</c:v>
                </c:pt>
                <c:pt idx="335">
                  <c:v>336.000000</c:v>
                </c:pt>
                <c:pt idx="336">
                  <c:v>337.000000</c:v>
                </c:pt>
                <c:pt idx="337">
                  <c:v>338.000000</c:v>
                </c:pt>
                <c:pt idx="338">
                  <c:v>339.000000</c:v>
                </c:pt>
                <c:pt idx="339">
                  <c:v>340.000000</c:v>
                </c:pt>
                <c:pt idx="340">
                  <c:v>341.000000</c:v>
                </c:pt>
                <c:pt idx="341">
                  <c:v>342.000000</c:v>
                </c:pt>
                <c:pt idx="342">
                  <c:v>343.000000</c:v>
                </c:pt>
                <c:pt idx="343">
                  <c:v>344.000000</c:v>
                </c:pt>
                <c:pt idx="344">
                  <c:v>345.000000</c:v>
                </c:pt>
                <c:pt idx="345">
                  <c:v>346.000000</c:v>
                </c:pt>
                <c:pt idx="346">
                  <c:v>347.000000</c:v>
                </c:pt>
                <c:pt idx="347">
                  <c:v>348.000000</c:v>
                </c:pt>
                <c:pt idx="348">
                  <c:v>349.000000</c:v>
                </c:pt>
                <c:pt idx="349">
                  <c:v>350.000000</c:v>
                </c:pt>
                <c:pt idx="350">
                  <c:v>351.000000</c:v>
                </c:pt>
                <c:pt idx="351">
                  <c:v>352.000000</c:v>
                </c:pt>
                <c:pt idx="352">
                  <c:v>353.000000</c:v>
                </c:pt>
                <c:pt idx="353">
                  <c:v>354.000000</c:v>
                </c:pt>
                <c:pt idx="354">
                  <c:v>355.000000</c:v>
                </c:pt>
                <c:pt idx="355">
                  <c:v>356.000000</c:v>
                </c:pt>
                <c:pt idx="356">
                  <c:v>357.000000</c:v>
                </c:pt>
                <c:pt idx="357">
                  <c:v>358.000000</c:v>
                </c:pt>
                <c:pt idx="358">
                  <c:v>359.000000</c:v>
                </c:pt>
                <c:pt idx="359">
                  <c:v>360.000000</c:v>
                </c:pt>
                <c:pt idx="360">
                  <c:v>361.000000</c:v>
                </c:pt>
                <c:pt idx="361">
                  <c:v>362.000000</c:v>
                </c:pt>
                <c:pt idx="362">
                  <c:v>363.000000</c:v>
                </c:pt>
                <c:pt idx="363">
                  <c:v>364.000000</c:v>
                </c:pt>
                <c:pt idx="364">
                  <c:v>365.000000</c:v>
                </c:pt>
                <c:pt idx="365">
                  <c:v>366.000000</c:v>
                </c:pt>
                <c:pt idx="366">
                  <c:v>367.000000</c:v>
                </c:pt>
                <c:pt idx="367">
                  <c:v>368.000000</c:v>
                </c:pt>
                <c:pt idx="368">
                  <c:v>369.000000</c:v>
                </c:pt>
                <c:pt idx="369">
                  <c:v>370.000000</c:v>
                </c:pt>
                <c:pt idx="370">
                  <c:v>371.000000</c:v>
                </c:pt>
                <c:pt idx="371">
                  <c:v>372.000000</c:v>
                </c:pt>
                <c:pt idx="372">
                  <c:v>373.000000</c:v>
                </c:pt>
                <c:pt idx="373">
                  <c:v>374.000000</c:v>
                </c:pt>
                <c:pt idx="374">
                  <c:v>375.000000</c:v>
                </c:pt>
                <c:pt idx="375">
                  <c:v>376.000000</c:v>
                </c:pt>
                <c:pt idx="376">
                  <c:v>377.000000</c:v>
                </c:pt>
                <c:pt idx="377">
                  <c:v>378.000000</c:v>
                </c:pt>
                <c:pt idx="378">
                  <c:v>379.000000</c:v>
                </c:pt>
                <c:pt idx="379">
                  <c:v>380.000000</c:v>
                </c:pt>
                <c:pt idx="380">
                  <c:v>381.000000</c:v>
                </c:pt>
                <c:pt idx="381">
                  <c:v>382.000000</c:v>
                </c:pt>
                <c:pt idx="382">
                  <c:v>383.000000</c:v>
                </c:pt>
                <c:pt idx="383">
                  <c:v>384.000000</c:v>
                </c:pt>
                <c:pt idx="384">
                  <c:v>385.000000</c:v>
                </c:pt>
                <c:pt idx="385">
                  <c:v>386.000000</c:v>
                </c:pt>
                <c:pt idx="386">
                  <c:v>387.000000</c:v>
                </c:pt>
                <c:pt idx="387">
                  <c:v>388.000000</c:v>
                </c:pt>
                <c:pt idx="388">
                  <c:v>389.000000</c:v>
                </c:pt>
                <c:pt idx="389">
                  <c:v>390.000000</c:v>
                </c:pt>
                <c:pt idx="390">
                  <c:v>391.000000</c:v>
                </c:pt>
                <c:pt idx="391">
                  <c:v>392.000000</c:v>
                </c:pt>
                <c:pt idx="392">
                  <c:v>393.000000</c:v>
                </c:pt>
                <c:pt idx="393">
                  <c:v>394.000000</c:v>
                </c:pt>
                <c:pt idx="394">
                  <c:v>395.000000</c:v>
                </c:pt>
                <c:pt idx="395">
                  <c:v>396.000000</c:v>
                </c:pt>
                <c:pt idx="396">
                  <c:v>397.000000</c:v>
                </c:pt>
                <c:pt idx="397">
                  <c:v>398.000000</c:v>
                </c:pt>
                <c:pt idx="398">
                  <c:v>399.000000</c:v>
                </c:pt>
                <c:pt idx="399">
                  <c:v>400.000000</c:v>
                </c:pt>
                <c:pt idx="400">
                  <c:v>401.000000</c:v>
                </c:pt>
                <c:pt idx="401">
                  <c:v>402.000000</c:v>
                </c:pt>
                <c:pt idx="402">
                  <c:v>403.000000</c:v>
                </c:pt>
                <c:pt idx="403">
                  <c:v>404.000000</c:v>
                </c:pt>
                <c:pt idx="404">
                  <c:v>405.000000</c:v>
                </c:pt>
                <c:pt idx="405">
                  <c:v>406.000000</c:v>
                </c:pt>
                <c:pt idx="406">
                  <c:v>407.000000</c:v>
                </c:pt>
                <c:pt idx="407">
                  <c:v>408.000000</c:v>
                </c:pt>
                <c:pt idx="408">
                  <c:v>409.000000</c:v>
                </c:pt>
                <c:pt idx="409">
                  <c:v>410.000000</c:v>
                </c:pt>
                <c:pt idx="410">
                  <c:v>411.000000</c:v>
                </c:pt>
                <c:pt idx="411">
                  <c:v>412.000000</c:v>
                </c:pt>
                <c:pt idx="412">
                  <c:v>413.000000</c:v>
                </c:pt>
                <c:pt idx="413">
                  <c:v>414.000000</c:v>
                </c:pt>
                <c:pt idx="414">
                  <c:v>415.000000</c:v>
                </c:pt>
                <c:pt idx="415">
                  <c:v>416.000000</c:v>
                </c:pt>
                <c:pt idx="416">
                  <c:v>417.000000</c:v>
                </c:pt>
                <c:pt idx="417">
                  <c:v>418.000000</c:v>
                </c:pt>
                <c:pt idx="418">
                  <c:v>419.000000</c:v>
                </c:pt>
                <c:pt idx="419">
                  <c:v>420.000000</c:v>
                </c:pt>
                <c:pt idx="420">
                  <c:v>421.000000</c:v>
                </c:pt>
                <c:pt idx="421">
                  <c:v>422.000000</c:v>
                </c:pt>
                <c:pt idx="422">
                  <c:v>423.000000</c:v>
                </c:pt>
                <c:pt idx="423">
                  <c:v>424.000000</c:v>
                </c:pt>
                <c:pt idx="424">
                  <c:v>425.000000</c:v>
                </c:pt>
                <c:pt idx="425">
                  <c:v>426.000000</c:v>
                </c:pt>
                <c:pt idx="426">
                  <c:v>427.000000</c:v>
                </c:pt>
                <c:pt idx="427">
                  <c:v>428.000000</c:v>
                </c:pt>
                <c:pt idx="428">
                  <c:v>429.000000</c:v>
                </c:pt>
                <c:pt idx="429">
                  <c:v>430.000000</c:v>
                </c:pt>
                <c:pt idx="430">
                  <c:v>431.000000</c:v>
                </c:pt>
                <c:pt idx="431">
                  <c:v>432.000000</c:v>
                </c:pt>
                <c:pt idx="432">
                  <c:v>433.000000</c:v>
                </c:pt>
                <c:pt idx="433">
                  <c:v>434.000000</c:v>
                </c:pt>
                <c:pt idx="434">
                  <c:v>435.000000</c:v>
                </c:pt>
                <c:pt idx="435">
                  <c:v>436.000000</c:v>
                </c:pt>
                <c:pt idx="436">
                  <c:v>437.000000</c:v>
                </c:pt>
                <c:pt idx="437">
                  <c:v>438.000000</c:v>
                </c:pt>
                <c:pt idx="438">
                  <c:v>439.000000</c:v>
                </c:pt>
                <c:pt idx="439">
                  <c:v>440.000000</c:v>
                </c:pt>
                <c:pt idx="440">
                  <c:v>441.000000</c:v>
                </c:pt>
                <c:pt idx="441">
                  <c:v>442.000000</c:v>
                </c:pt>
                <c:pt idx="442">
                  <c:v>443.000000</c:v>
                </c:pt>
                <c:pt idx="443">
                  <c:v>444.000000</c:v>
                </c:pt>
                <c:pt idx="444">
                  <c:v>445.000000</c:v>
                </c:pt>
                <c:pt idx="445">
                  <c:v>446.000000</c:v>
                </c:pt>
                <c:pt idx="446">
                  <c:v>447.000000</c:v>
                </c:pt>
                <c:pt idx="447">
                  <c:v>448.000000</c:v>
                </c:pt>
                <c:pt idx="448">
                  <c:v>449.000000</c:v>
                </c:pt>
                <c:pt idx="449">
                  <c:v>450.000000</c:v>
                </c:pt>
                <c:pt idx="450">
                  <c:v>451.000000</c:v>
                </c:pt>
                <c:pt idx="451">
                  <c:v>452.000000</c:v>
                </c:pt>
                <c:pt idx="452">
                  <c:v>453.000000</c:v>
                </c:pt>
                <c:pt idx="453">
                  <c:v>454.000000</c:v>
                </c:pt>
                <c:pt idx="454">
                  <c:v>455.000000</c:v>
                </c:pt>
              </c:numCache>
            </c:numRef>
          </c:xVal>
          <c:yVal>
            <c:numRef>
              <c:f>'NEFZ + EPA + WLTP - WLTP (High)'!$B$3:$B$457</c:f>
              <c:numCache>
                <c:ptCount val="455"/>
                <c:pt idx="0">
                  <c:v>0.000000</c:v>
                </c:pt>
                <c:pt idx="1">
                  <c:v>0.000000</c:v>
                </c:pt>
                <c:pt idx="2">
                  <c:v>0.000000</c:v>
                </c:pt>
                <c:pt idx="3">
                  <c:v>0.000000</c:v>
                </c:pt>
                <c:pt idx="4">
                  <c:v>0.800000</c:v>
                </c:pt>
                <c:pt idx="5">
                  <c:v>3.600000</c:v>
                </c:pt>
                <c:pt idx="6">
                  <c:v>8.600000</c:v>
                </c:pt>
                <c:pt idx="7">
                  <c:v>14.600000</c:v>
                </c:pt>
                <c:pt idx="8">
                  <c:v>20.000000</c:v>
                </c:pt>
                <c:pt idx="9">
                  <c:v>24.400000</c:v>
                </c:pt>
                <c:pt idx="10">
                  <c:v>28.200000</c:v>
                </c:pt>
                <c:pt idx="11">
                  <c:v>31.700000</c:v>
                </c:pt>
                <c:pt idx="12">
                  <c:v>35.000000</c:v>
                </c:pt>
                <c:pt idx="13">
                  <c:v>37.600000</c:v>
                </c:pt>
                <c:pt idx="14">
                  <c:v>39.700000</c:v>
                </c:pt>
                <c:pt idx="15">
                  <c:v>41.500000</c:v>
                </c:pt>
                <c:pt idx="16">
                  <c:v>43.600000</c:v>
                </c:pt>
                <c:pt idx="17">
                  <c:v>46.000000</c:v>
                </c:pt>
                <c:pt idx="18">
                  <c:v>48.400000</c:v>
                </c:pt>
                <c:pt idx="19">
                  <c:v>50.500000</c:v>
                </c:pt>
                <c:pt idx="20">
                  <c:v>51.900000</c:v>
                </c:pt>
                <c:pt idx="21">
                  <c:v>52.600000</c:v>
                </c:pt>
                <c:pt idx="22">
                  <c:v>52.800000</c:v>
                </c:pt>
                <c:pt idx="23">
                  <c:v>52.900000</c:v>
                </c:pt>
                <c:pt idx="24">
                  <c:v>53.100000</c:v>
                </c:pt>
                <c:pt idx="25">
                  <c:v>53.300000</c:v>
                </c:pt>
                <c:pt idx="26">
                  <c:v>53.100000</c:v>
                </c:pt>
                <c:pt idx="27">
                  <c:v>52.300000</c:v>
                </c:pt>
                <c:pt idx="28">
                  <c:v>50.700000</c:v>
                </c:pt>
                <c:pt idx="29">
                  <c:v>48.800000</c:v>
                </c:pt>
                <c:pt idx="30">
                  <c:v>46.500000</c:v>
                </c:pt>
                <c:pt idx="31">
                  <c:v>43.800000</c:v>
                </c:pt>
                <c:pt idx="32">
                  <c:v>40.300000</c:v>
                </c:pt>
                <c:pt idx="33">
                  <c:v>36.000000</c:v>
                </c:pt>
                <c:pt idx="34">
                  <c:v>30.700000</c:v>
                </c:pt>
                <c:pt idx="35">
                  <c:v>25.400000</c:v>
                </c:pt>
                <c:pt idx="36">
                  <c:v>21.000000</c:v>
                </c:pt>
                <c:pt idx="37">
                  <c:v>16.700000</c:v>
                </c:pt>
                <c:pt idx="38">
                  <c:v>13.400000</c:v>
                </c:pt>
                <c:pt idx="39">
                  <c:v>12.000000</c:v>
                </c:pt>
                <c:pt idx="40">
                  <c:v>12.100000</c:v>
                </c:pt>
                <c:pt idx="41">
                  <c:v>12.800000</c:v>
                </c:pt>
                <c:pt idx="42">
                  <c:v>15.600000</c:v>
                </c:pt>
                <c:pt idx="43">
                  <c:v>19.900000</c:v>
                </c:pt>
                <c:pt idx="44">
                  <c:v>23.400000</c:v>
                </c:pt>
                <c:pt idx="45">
                  <c:v>24.600000</c:v>
                </c:pt>
                <c:pt idx="46">
                  <c:v>25.200000</c:v>
                </c:pt>
                <c:pt idx="47">
                  <c:v>26.400000</c:v>
                </c:pt>
                <c:pt idx="48">
                  <c:v>28.800000</c:v>
                </c:pt>
                <c:pt idx="49">
                  <c:v>31.800000</c:v>
                </c:pt>
                <c:pt idx="50">
                  <c:v>35.300000</c:v>
                </c:pt>
                <c:pt idx="51">
                  <c:v>39.500000</c:v>
                </c:pt>
                <c:pt idx="52">
                  <c:v>44.500000</c:v>
                </c:pt>
                <c:pt idx="53">
                  <c:v>49.300000</c:v>
                </c:pt>
                <c:pt idx="54">
                  <c:v>53.300000</c:v>
                </c:pt>
                <c:pt idx="55">
                  <c:v>56.400000</c:v>
                </c:pt>
                <c:pt idx="56">
                  <c:v>58.900000</c:v>
                </c:pt>
                <c:pt idx="57">
                  <c:v>61.200000</c:v>
                </c:pt>
                <c:pt idx="58">
                  <c:v>62.600000</c:v>
                </c:pt>
                <c:pt idx="59">
                  <c:v>63.000000</c:v>
                </c:pt>
                <c:pt idx="60">
                  <c:v>62.500000</c:v>
                </c:pt>
                <c:pt idx="61">
                  <c:v>60.900000</c:v>
                </c:pt>
                <c:pt idx="62">
                  <c:v>59.300000</c:v>
                </c:pt>
                <c:pt idx="63">
                  <c:v>58.600000</c:v>
                </c:pt>
                <c:pt idx="64">
                  <c:v>58.600000</c:v>
                </c:pt>
                <c:pt idx="65">
                  <c:v>58.700000</c:v>
                </c:pt>
                <c:pt idx="66">
                  <c:v>58.800000</c:v>
                </c:pt>
                <c:pt idx="67">
                  <c:v>58.800000</c:v>
                </c:pt>
                <c:pt idx="68">
                  <c:v>58.800000</c:v>
                </c:pt>
                <c:pt idx="69">
                  <c:v>59.100000</c:v>
                </c:pt>
                <c:pt idx="70">
                  <c:v>60.100000</c:v>
                </c:pt>
                <c:pt idx="71">
                  <c:v>61.700000</c:v>
                </c:pt>
                <c:pt idx="72">
                  <c:v>63.000000</c:v>
                </c:pt>
                <c:pt idx="73">
                  <c:v>63.700000</c:v>
                </c:pt>
                <c:pt idx="74">
                  <c:v>63.900000</c:v>
                </c:pt>
                <c:pt idx="75">
                  <c:v>63.500000</c:v>
                </c:pt>
                <c:pt idx="76">
                  <c:v>62.300000</c:v>
                </c:pt>
                <c:pt idx="77">
                  <c:v>60.300000</c:v>
                </c:pt>
                <c:pt idx="78">
                  <c:v>58.900000</c:v>
                </c:pt>
                <c:pt idx="79">
                  <c:v>58.400000</c:v>
                </c:pt>
                <c:pt idx="80">
                  <c:v>58.800000</c:v>
                </c:pt>
                <c:pt idx="81">
                  <c:v>60.200000</c:v>
                </c:pt>
                <c:pt idx="82">
                  <c:v>62.300000</c:v>
                </c:pt>
                <c:pt idx="83">
                  <c:v>63.900000</c:v>
                </c:pt>
                <c:pt idx="84">
                  <c:v>64.500000</c:v>
                </c:pt>
                <c:pt idx="85">
                  <c:v>64.400000</c:v>
                </c:pt>
                <c:pt idx="86">
                  <c:v>63.500000</c:v>
                </c:pt>
                <c:pt idx="87">
                  <c:v>62.000000</c:v>
                </c:pt>
                <c:pt idx="88">
                  <c:v>61.200000</c:v>
                </c:pt>
                <c:pt idx="89">
                  <c:v>61.300000</c:v>
                </c:pt>
                <c:pt idx="90">
                  <c:v>62.600000</c:v>
                </c:pt>
                <c:pt idx="91">
                  <c:v>65.300000</c:v>
                </c:pt>
                <c:pt idx="92">
                  <c:v>68.000000</c:v>
                </c:pt>
                <c:pt idx="93">
                  <c:v>69.400000</c:v>
                </c:pt>
                <c:pt idx="94">
                  <c:v>69.700000</c:v>
                </c:pt>
                <c:pt idx="95">
                  <c:v>69.300000</c:v>
                </c:pt>
                <c:pt idx="96">
                  <c:v>68.100000</c:v>
                </c:pt>
                <c:pt idx="97">
                  <c:v>66.900000</c:v>
                </c:pt>
                <c:pt idx="98">
                  <c:v>66.200000</c:v>
                </c:pt>
                <c:pt idx="99">
                  <c:v>65.700000</c:v>
                </c:pt>
                <c:pt idx="100">
                  <c:v>64.900000</c:v>
                </c:pt>
                <c:pt idx="101">
                  <c:v>63.200000</c:v>
                </c:pt>
                <c:pt idx="102">
                  <c:v>60.300000</c:v>
                </c:pt>
                <c:pt idx="103">
                  <c:v>55.800000</c:v>
                </c:pt>
                <c:pt idx="104">
                  <c:v>50.500000</c:v>
                </c:pt>
                <c:pt idx="105">
                  <c:v>45.200000</c:v>
                </c:pt>
                <c:pt idx="106">
                  <c:v>40.100000</c:v>
                </c:pt>
                <c:pt idx="107">
                  <c:v>36.200000</c:v>
                </c:pt>
                <c:pt idx="108">
                  <c:v>32.900000</c:v>
                </c:pt>
                <c:pt idx="109">
                  <c:v>29.800000</c:v>
                </c:pt>
                <c:pt idx="110">
                  <c:v>26.600000</c:v>
                </c:pt>
                <c:pt idx="111">
                  <c:v>23.000000</c:v>
                </c:pt>
                <c:pt idx="112">
                  <c:v>19.400000</c:v>
                </c:pt>
                <c:pt idx="113">
                  <c:v>16.300000</c:v>
                </c:pt>
                <c:pt idx="114">
                  <c:v>14.600000</c:v>
                </c:pt>
                <c:pt idx="115">
                  <c:v>14.200000</c:v>
                </c:pt>
                <c:pt idx="116">
                  <c:v>14.300000</c:v>
                </c:pt>
                <c:pt idx="117">
                  <c:v>14.600000</c:v>
                </c:pt>
                <c:pt idx="118">
                  <c:v>15.100000</c:v>
                </c:pt>
                <c:pt idx="119">
                  <c:v>16.400000</c:v>
                </c:pt>
                <c:pt idx="120">
                  <c:v>19.100000</c:v>
                </c:pt>
                <c:pt idx="121">
                  <c:v>22.500000</c:v>
                </c:pt>
                <c:pt idx="122">
                  <c:v>24.400000</c:v>
                </c:pt>
                <c:pt idx="123">
                  <c:v>24.800000</c:v>
                </c:pt>
                <c:pt idx="124">
                  <c:v>22.700000</c:v>
                </c:pt>
                <c:pt idx="125">
                  <c:v>17.400000</c:v>
                </c:pt>
                <c:pt idx="126">
                  <c:v>13.800000</c:v>
                </c:pt>
                <c:pt idx="127">
                  <c:v>12.000000</c:v>
                </c:pt>
                <c:pt idx="128">
                  <c:v>12.000000</c:v>
                </c:pt>
                <c:pt idx="129">
                  <c:v>12.000000</c:v>
                </c:pt>
                <c:pt idx="130">
                  <c:v>13.900000</c:v>
                </c:pt>
                <c:pt idx="131">
                  <c:v>18.800000</c:v>
                </c:pt>
                <c:pt idx="132">
                  <c:v>25.100000</c:v>
                </c:pt>
                <c:pt idx="133">
                  <c:v>29.800000</c:v>
                </c:pt>
                <c:pt idx="134">
                  <c:v>33.800000</c:v>
                </c:pt>
                <c:pt idx="135">
                  <c:v>38.200000</c:v>
                </c:pt>
                <c:pt idx="136">
                  <c:v>43.400000</c:v>
                </c:pt>
                <c:pt idx="137">
                  <c:v>48.900000</c:v>
                </c:pt>
                <c:pt idx="138">
                  <c:v>53.800000</c:v>
                </c:pt>
                <c:pt idx="139">
                  <c:v>57.800000</c:v>
                </c:pt>
                <c:pt idx="140">
                  <c:v>61.500000</c:v>
                </c:pt>
                <c:pt idx="141">
                  <c:v>65.000000</c:v>
                </c:pt>
                <c:pt idx="142">
                  <c:v>68.400000</c:v>
                </c:pt>
                <c:pt idx="143">
                  <c:v>71.600000</c:v>
                </c:pt>
                <c:pt idx="144">
                  <c:v>73.000000</c:v>
                </c:pt>
                <c:pt idx="145">
                  <c:v>74.300000</c:v>
                </c:pt>
                <c:pt idx="146">
                  <c:v>76.200000</c:v>
                </c:pt>
                <c:pt idx="147">
                  <c:v>77.900000</c:v>
                </c:pt>
                <c:pt idx="148">
                  <c:v>79.500000</c:v>
                </c:pt>
                <c:pt idx="149">
                  <c:v>81.000000</c:v>
                </c:pt>
                <c:pt idx="150">
                  <c:v>82.300000</c:v>
                </c:pt>
                <c:pt idx="151">
                  <c:v>83.500000</c:v>
                </c:pt>
                <c:pt idx="152">
                  <c:v>84.600000</c:v>
                </c:pt>
                <c:pt idx="153">
                  <c:v>85.500000</c:v>
                </c:pt>
                <c:pt idx="154">
                  <c:v>86.300000</c:v>
                </c:pt>
                <c:pt idx="155">
                  <c:v>87.100000</c:v>
                </c:pt>
                <c:pt idx="156">
                  <c:v>88.100000</c:v>
                </c:pt>
                <c:pt idx="157">
                  <c:v>89.100000</c:v>
                </c:pt>
                <c:pt idx="158">
                  <c:v>90.100000</c:v>
                </c:pt>
                <c:pt idx="159">
                  <c:v>91.000000</c:v>
                </c:pt>
                <c:pt idx="160">
                  <c:v>91.700000</c:v>
                </c:pt>
                <c:pt idx="161">
                  <c:v>92.300000</c:v>
                </c:pt>
                <c:pt idx="162">
                  <c:v>92.800000</c:v>
                </c:pt>
                <c:pt idx="163">
                  <c:v>93.100000</c:v>
                </c:pt>
                <c:pt idx="164">
                  <c:v>93.100000</c:v>
                </c:pt>
                <c:pt idx="165">
                  <c:v>93.100000</c:v>
                </c:pt>
                <c:pt idx="166">
                  <c:v>93.100000</c:v>
                </c:pt>
                <c:pt idx="167">
                  <c:v>93.100000</c:v>
                </c:pt>
                <c:pt idx="168">
                  <c:v>93.100000</c:v>
                </c:pt>
                <c:pt idx="169">
                  <c:v>93.100000</c:v>
                </c:pt>
                <c:pt idx="170">
                  <c:v>93.100000</c:v>
                </c:pt>
                <c:pt idx="171">
                  <c:v>93.100000</c:v>
                </c:pt>
                <c:pt idx="172">
                  <c:v>93.100000</c:v>
                </c:pt>
                <c:pt idx="173">
                  <c:v>93.200000</c:v>
                </c:pt>
                <c:pt idx="174">
                  <c:v>93.200000</c:v>
                </c:pt>
                <c:pt idx="175">
                  <c:v>93.300000</c:v>
                </c:pt>
                <c:pt idx="176">
                  <c:v>93.700000</c:v>
                </c:pt>
                <c:pt idx="177">
                  <c:v>94.200000</c:v>
                </c:pt>
                <c:pt idx="178">
                  <c:v>95.000000</c:v>
                </c:pt>
                <c:pt idx="179">
                  <c:v>95.800000</c:v>
                </c:pt>
                <c:pt idx="180">
                  <c:v>96.400000</c:v>
                </c:pt>
                <c:pt idx="181">
                  <c:v>96.800000</c:v>
                </c:pt>
                <c:pt idx="182">
                  <c:v>97.000000</c:v>
                </c:pt>
                <c:pt idx="183">
                  <c:v>97.100000</c:v>
                </c:pt>
                <c:pt idx="184">
                  <c:v>97.200000</c:v>
                </c:pt>
                <c:pt idx="185">
                  <c:v>97.300000</c:v>
                </c:pt>
                <c:pt idx="186">
                  <c:v>97.400000</c:v>
                </c:pt>
                <c:pt idx="187">
                  <c:v>97.400000</c:v>
                </c:pt>
                <c:pt idx="188">
                  <c:v>97.400000</c:v>
                </c:pt>
                <c:pt idx="189">
                  <c:v>97.400000</c:v>
                </c:pt>
                <c:pt idx="190">
                  <c:v>97.300000</c:v>
                </c:pt>
                <c:pt idx="191">
                  <c:v>97.300000</c:v>
                </c:pt>
                <c:pt idx="192">
                  <c:v>97.300000</c:v>
                </c:pt>
                <c:pt idx="193">
                  <c:v>97.300000</c:v>
                </c:pt>
                <c:pt idx="194">
                  <c:v>97.200000</c:v>
                </c:pt>
                <c:pt idx="195">
                  <c:v>97.100000</c:v>
                </c:pt>
                <c:pt idx="196">
                  <c:v>97.000000</c:v>
                </c:pt>
                <c:pt idx="197">
                  <c:v>96.900000</c:v>
                </c:pt>
                <c:pt idx="198">
                  <c:v>96.700000</c:v>
                </c:pt>
                <c:pt idx="199">
                  <c:v>96.400000</c:v>
                </c:pt>
                <c:pt idx="200">
                  <c:v>96.100000</c:v>
                </c:pt>
                <c:pt idx="201">
                  <c:v>95.700000</c:v>
                </c:pt>
                <c:pt idx="202">
                  <c:v>95.500000</c:v>
                </c:pt>
                <c:pt idx="203">
                  <c:v>95.300000</c:v>
                </c:pt>
                <c:pt idx="204">
                  <c:v>95.200000</c:v>
                </c:pt>
                <c:pt idx="205">
                  <c:v>95.000000</c:v>
                </c:pt>
                <c:pt idx="206">
                  <c:v>94.900000</c:v>
                </c:pt>
                <c:pt idx="207">
                  <c:v>94.700000</c:v>
                </c:pt>
                <c:pt idx="208">
                  <c:v>94.500000</c:v>
                </c:pt>
                <c:pt idx="209">
                  <c:v>94.400000</c:v>
                </c:pt>
                <c:pt idx="210">
                  <c:v>94.400000</c:v>
                </c:pt>
                <c:pt idx="211">
                  <c:v>94.300000</c:v>
                </c:pt>
                <c:pt idx="212">
                  <c:v>94.300000</c:v>
                </c:pt>
                <c:pt idx="213">
                  <c:v>94.100000</c:v>
                </c:pt>
                <c:pt idx="214">
                  <c:v>93.900000</c:v>
                </c:pt>
                <c:pt idx="215">
                  <c:v>93.400000</c:v>
                </c:pt>
                <c:pt idx="216">
                  <c:v>92.800000</c:v>
                </c:pt>
                <c:pt idx="217">
                  <c:v>92.000000</c:v>
                </c:pt>
                <c:pt idx="218">
                  <c:v>91.300000</c:v>
                </c:pt>
                <c:pt idx="219">
                  <c:v>90.600000</c:v>
                </c:pt>
                <c:pt idx="220">
                  <c:v>90.000000</c:v>
                </c:pt>
                <c:pt idx="221">
                  <c:v>89.300000</c:v>
                </c:pt>
                <c:pt idx="222">
                  <c:v>88.700000</c:v>
                </c:pt>
                <c:pt idx="223">
                  <c:v>88.100000</c:v>
                </c:pt>
                <c:pt idx="224">
                  <c:v>87.400000</c:v>
                </c:pt>
                <c:pt idx="225">
                  <c:v>86.700000</c:v>
                </c:pt>
                <c:pt idx="226">
                  <c:v>86.000000</c:v>
                </c:pt>
                <c:pt idx="227">
                  <c:v>85.300000</c:v>
                </c:pt>
                <c:pt idx="228">
                  <c:v>84.700000</c:v>
                </c:pt>
                <c:pt idx="229">
                  <c:v>84.100000</c:v>
                </c:pt>
                <c:pt idx="230">
                  <c:v>83.500000</c:v>
                </c:pt>
                <c:pt idx="231">
                  <c:v>82.900000</c:v>
                </c:pt>
                <c:pt idx="232">
                  <c:v>82.300000</c:v>
                </c:pt>
                <c:pt idx="233">
                  <c:v>81.700000</c:v>
                </c:pt>
                <c:pt idx="234">
                  <c:v>81.100000</c:v>
                </c:pt>
                <c:pt idx="235">
                  <c:v>80.500000</c:v>
                </c:pt>
                <c:pt idx="236">
                  <c:v>79.900000</c:v>
                </c:pt>
                <c:pt idx="237">
                  <c:v>79.400000</c:v>
                </c:pt>
                <c:pt idx="238">
                  <c:v>79.000000</c:v>
                </c:pt>
                <c:pt idx="239">
                  <c:v>78.700000</c:v>
                </c:pt>
                <c:pt idx="240">
                  <c:v>78.700000</c:v>
                </c:pt>
                <c:pt idx="241">
                  <c:v>78.800000</c:v>
                </c:pt>
                <c:pt idx="242">
                  <c:v>79.100000</c:v>
                </c:pt>
                <c:pt idx="243">
                  <c:v>79.400000</c:v>
                </c:pt>
                <c:pt idx="244">
                  <c:v>79.600000</c:v>
                </c:pt>
                <c:pt idx="245">
                  <c:v>79.800000</c:v>
                </c:pt>
                <c:pt idx="246">
                  <c:v>79.800000</c:v>
                </c:pt>
                <c:pt idx="247">
                  <c:v>79.600000</c:v>
                </c:pt>
                <c:pt idx="248">
                  <c:v>79.300000</c:v>
                </c:pt>
                <c:pt idx="249">
                  <c:v>78.900000</c:v>
                </c:pt>
                <c:pt idx="250">
                  <c:v>78.500000</c:v>
                </c:pt>
                <c:pt idx="251">
                  <c:v>78.200000</c:v>
                </c:pt>
                <c:pt idx="252">
                  <c:v>77.900000</c:v>
                </c:pt>
                <c:pt idx="253">
                  <c:v>77.700000</c:v>
                </c:pt>
                <c:pt idx="254">
                  <c:v>77.700000</c:v>
                </c:pt>
                <c:pt idx="255">
                  <c:v>77.800000</c:v>
                </c:pt>
                <c:pt idx="256">
                  <c:v>77.900000</c:v>
                </c:pt>
                <c:pt idx="257">
                  <c:v>78.100000</c:v>
                </c:pt>
                <c:pt idx="258">
                  <c:v>78.300000</c:v>
                </c:pt>
                <c:pt idx="259">
                  <c:v>78.300000</c:v>
                </c:pt>
                <c:pt idx="260">
                  <c:v>78.400000</c:v>
                </c:pt>
                <c:pt idx="261">
                  <c:v>78.400000</c:v>
                </c:pt>
                <c:pt idx="262">
                  <c:v>78.400000</c:v>
                </c:pt>
                <c:pt idx="263">
                  <c:v>78.200000</c:v>
                </c:pt>
                <c:pt idx="264">
                  <c:v>78.000000</c:v>
                </c:pt>
                <c:pt idx="265">
                  <c:v>77.700000</c:v>
                </c:pt>
                <c:pt idx="266">
                  <c:v>77.300000</c:v>
                </c:pt>
                <c:pt idx="267">
                  <c:v>76.900000</c:v>
                </c:pt>
                <c:pt idx="268">
                  <c:v>76.600000</c:v>
                </c:pt>
                <c:pt idx="269">
                  <c:v>76.200000</c:v>
                </c:pt>
                <c:pt idx="270">
                  <c:v>75.700000</c:v>
                </c:pt>
                <c:pt idx="271">
                  <c:v>75.200000</c:v>
                </c:pt>
                <c:pt idx="272">
                  <c:v>74.700000</c:v>
                </c:pt>
                <c:pt idx="273">
                  <c:v>74.400000</c:v>
                </c:pt>
                <c:pt idx="274">
                  <c:v>74.300000</c:v>
                </c:pt>
                <c:pt idx="275">
                  <c:v>74.400000</c:v>
                </c:pt>
                <c:pt idx="276">
                  <c:v>74.600000</c:v>
                </c:pt>
                <c:pt idx="277">
                  <c:v>74.900000</c:v>
                </c:pt>
                <c:pt idx="278">
                  <c:v>75.100000</c:v>
                </c:pt>
                <c:pt idx="279">
                  <c:v>75.300000</c:v>
                </c:pt>
                <c:pt idx="280">
                  <c:v>75.500000</c:v>
                </c:pt>
                <c:pt idx="281">
                  <c:v>75.800000</c:v>
                </c:pt>
                <c:pt idx="282">
                  <c:v>75.900000</c:v>
                </c:pt>
                <c:pt idx="283">
                  <c:v>76.000000</c:v>
                </c:pt>
                <c:pt idx="284">
                  <c:v>76.000000</c:v>
                </c:pt>
                <c:pt idx="285">
                  <c:v>76.000000</c:v>
                </c:pt>
                <c:pt idx="286">
                  <c:v>75.900000</c:v>
                </c:pt>
                <c:pt idx="287">
                  <c:v>75.900000</c:v>
                </c:pt>
                <c:pt idx="288">
                  <c:v>75.800000</c:v>
                </c:pt>
                <c:pt idx="289">
                  <c:v>75.700000</c:v>
                </c:pt>
                <c:pt idx="290">
                  <c:v>75.500000</c:v>
                </c:pt>
                <c:pt idx="291">
                  <c:v>75.200000</c:v>
                </c:pt>
                <c:pt idx="292">
                  <c:v>75.000000</c:v>
                </c:pt>
                <c:pt idx="293">
                  <c:v>74.700000</c:v>
                </c:pt>
                <c:pt idx="294">
                  <c:v>74.100000</c:v>
                </c:pt>
                <c:pt idx="295">
                  <c:v>73.700000</c:v>
                </c:pt>
                <c:pt idx="296">
                  <c:v>73.300000</c:v>
                </c:pt>
                <c:pt idx="297">
                  <c:v>73.500000</c:v>
                </c:pt>
                <c:pt idx="298">
                  <c:v>74.000000</c:v>
                </c:pt>
                <c:pt idx="299">
                  <c:v>74.900000</c:v>
                </c:pt>
                <c:pt idx="300">
                  <c:v>76.100000</c:v>
                </c:pt>
                <c:pt idx="301">
                  <c:v>77.700000</c:v>
                </c:pt>
                <c:pt idx="302">
                  <c:v>79.200000</c:v>
                </c:pt>
                <c:pt idx="303">
                  <c:v>80.300000</c:v>
                </c:pt>
                <c:pt idx="304">
                  <c:v>80.800000</c:v>
                </c:pt>
                <c:pt idx="305">
                  <c:v>81.000000</c:v>
                </c:pt>
                <c:pt idx="306">
                  <c:v>81.000000</c:v>
                </c:pt>
                <c:pt idx="307">
                  <c:v>81.000000</c:v>
                </c:pt>
                <c:pt idx="308">
                  <c:v>81.000000</c:v>
                </c:pt>
                <c:pt idx="309">
                  <c:v>81.000000</c:v>
                </c:pt>
                <c:pt idx="310">
                  <c:v>80.900000</c:v>
                </c:pt>
                <c:pt idx="311">
                  <c:v>80.600000</c:v>
                </c:pt>
                <c:pt idx="312">
                  <c:v>80.300000</c:v>
                </c:pt>
                <c:pt idx="313">
                  <c:v>80.000000</c:v>
                </c:pt>
                <c:pt idx="314">
                  <c:v>79.900000</c:v>
                </c:pt>
                <c:pt idx="315">
                  <c:v>79.800000</c:v>
                </c:pt>
                <c:pt idx="316">
                  <c:v>79.800000</c:v>
                </c:pt>
                <c:pt idx="317">
                  <c:v>79.800000</c:v>
                </c:pt>
                <c:pt idx="318">
                  <c:v>79.900000</c:v>
                </c:pt>
                <c:pt idx="319">
                  <c:v>80.000000</c:v>
                </c:pt>
                <c:pt idx="320">
                  <c:v>80.400000</c:v>
                </c:pt>
                <c:pt idx="321">
                  <c:v>80.800000</c:v>
                </c:pt>
                <c:pt idx="322">
                  <c:v>81.200000</c:v>
                </c:pt>
                <c:pt idx="323">
                  <c:v>81.500000</c:v>
                </c:pt>
                <c:pt idx="324">
                  <c:v>81.600000</c:v>
                </c:pt>
                <c:pt idx="325">
                  <c:v>81.600000</c:v>
                </c:pt>
                <c:pt idx="326">
                  <c:v>81.400000</c:v>
                </c:pt>
                <c:pt idx="327">
                  <c:v>80.700000</c:v>
                </c:pt>
                <c:pt idx="328">
                  <c:v>79.600000</c:v>
                </c:pt>
                <c:pt idx="329">
                  <c:v>78.200000</c:v>
                </c:pt>
                <c:pt idx="330">
                  <c:v>76.800000</c:v>
                </c:pt>
                <c:pt idx="331">
                  <c:v>75.300000</c:v>
                </c:pt>
                <c:pt idx="332">
                  <c:v>73.800000</c:v>
                </c:pt>
                <c:pt idx="333">
                  <c:v>72.100000</c:v>
                </c:pt>
                <c:pt idx="334">
                  <c:v>70.200000</c:v>
                </c:pt>
                <c:pt idx="335">
                  <c:v>68.200000</c:v>
                </c:pt>
                <c:pt idx="336">
                  <c:v>66.100000</c:v>
                </c:pt>
                <c:pt idx="337">
                  <c:v>63.800000</c:v>
                </c:pt>
                <c:pt idx="338">
                  <c:v>61.600000</c:v>
                </c:pt>
                <c:pt idx="339">
                  <c:v>60.200000</c:v>
                </c:pt>
                <c:pt idx="340">
                  <c:v>59.800000</c:v>
                </c:pt>
                <c:pt idx="341">
                  <c:v>60.400000</c:v>
                </c:pt>
                <c:pt idx="342">
                  <c:v>61.800000</c:v>
                </c:pt>
                <c:pt idx="343">
                  <c:v>62.600000</c:v>
                </c:pt>
                <c:pt idx="344">
                  <c:v>62.700000</c:v>
                </c:pt>
                <c:pt idx="345">
                  <c:v>61.900000</c:v>
                </c:pt>
                <c:pt idx="346">
                  <c:v>60.000000</c:v>
                </c:pt>
                <c:pt idx="347">
                  <c:v>58.400000</c:v>
                </c:pt>
                <c:pt idx="348">
                  <c:v>57.800000</c:v>
                </c:pt>
                <c:pt idx="349">
                  <c:v>57.800000</c:v>
                </c:pt>
                <c:pt idx="350">
                  <c:v>57.800000</c:v>
                </c:pt>
                <c:pt idx="351">
                  <c:v>57.300000</c:v>
                </c:pt>
                <c:pt idx="352">
                  <c:v>56.200000</c:v>
                </c:pt>
                <c:pt idx="353">
                  <c:v>54.300000</c:v>
                </c:pt>
                <c:pt idx="354">
                  <c:v>50.800000</c:v>
                </c:pt>
                <c:pt idx="355">
                  <c:v>45.500000</c:v>
                </c:pt>
                <c:pt idx="356">
                  <c:v>40.200000</c:v>
                </c:pt>
                <c:pt idx="357">
                  <c:v>34.900000</c:v>
                </c:pt>
                <c:pt idx="358">
                  <c:v>29.600000</c:v>
                </c:pt>
                <c:pt idx="359">
                  <c:v>27.300000</c:v>
                </c:pt>
                <c:pt idx="360">
                  <c:v>29.300000</c:v>
                </c:pt>
                <c:pt idx="361">
                  <c:v>32.900000</c:v>
                </c:pt>
                <c:pt idx="362">
                  <c:v>35.600000</c:v>
                </c:pt>
                <c:pt idx="363">
                  <c:v>36.700000</c:v>
                </c:pt>
                <c:pt idx="364">
                  <c:v>37.600000</c:v>
                </c:pt>
                <c:pt idx="365">
                  <c:v>39.400000</c:v>
                </c:pt>
                <c:pt idx="366">
                  <c:v>42.500000</c:v>
                </c:pt>
                <c:pt idx="367">
                  <c:v>46.500000</c:v>
                </c:pt>
                <c:pt idx="368">
                  <c:v>50.200000</c:v>
                </c:pt>
                <c:pt idx="369">
                  <c:v>52.800000</c:v>
                </c:pt>
                <c:pt idx="370">
                  <c:v>54.300000</c:v>
                </c:pt>
                <c:pt idx="371">
                  <c:v>54.900000</c:v>
                </c:pt>
                <c:pt idx="372">
                  <c:v>54.900000</c:v>
                </c:pt>
                <c:pt idx="373">
                  <c:v>54.700000</c:v>
                </c:pt>
                <c:pt idx="374">
                  <c:v>54.100000</c:v>
                </c:pt>
                <c:pt idx="375">
                  <c:v>53.200000</c:v>
                </c:pt>
                <c:pt idx="376">
                  <c:v>52.100000</c:v>
                </c:pt>
                <c:pt idx="377">
                  <c:v>50.700000</c:v>
                </c:pt>
                <c:pt idx="378">
                  <c:v>49.100000</c:v>
                </c:pt>
                <c:pt idx="379">
                  <c:v>47.400000</c:v>
                </c:pt>
                <c:pt idx="380">
                  <c:v>45.200000</c:v>
                </c:pt>
                <c:pt idx="381">
                  <c:v>41.800000</c:v>
                </c:pt>
                <c:pt idx="382">
                  <c:v>36.500000</c:v>
                </c:pt>
                <c:pt idx="383">
                  <c:v>31.200000</c:v>
                </c:pt>
                <c:pt idx="384">
                  <c:v>27.600000</c:v>
                </c:pt>
                <c:pt idx="385">
                  <c:v>26.900000</c:v>
                </c:pt>
                <c:pt idx="386">
                  <c:v>27.300000</c:v>
                </c:pt>
                <c:pt idx="387">
                  <c:v>27.500000</c:v>
                </c:pt>
                <c:pt idx="388">
                  <c:v>27.400000</c:v>
                </c:pt>
                <c:pt idx="389">
                  <c:v>27.100000</c:v>
                </c:pt>
                <c:pt idx="390">
                  <c:v>26.700000</c:v>
                </c:pt>
                <c:pt idx="391">
                  <c:v>26.800000</c:v>
                </c:pt>
                <c:pt idx="392">
                  <c:v>28.200000</c:v>
                </c:pt>
                <c:pt idx="393">
                  <c:v>31.100000</c:v>
                </c:pt>
                <c:pt idx="394">
                  <c:v>34.800000</c:v>
                </c:pt>
                <c:pt idx="395">
                  <c:v>38.400000</c:v>
                </c:pt>
                <c:pt idx="396">
                  <c:v>40.900000</c:v>
                </c:pt>
                <c:pt idx="397">
                  <c:v>41.700000</c:v>
                </c:pt>
                <c:pt idx="398">
                  <c:v>40.900000</c:v>
                </c:pt>
                <c:pt idx="399">
                  <c:v>38.300000</c:v>
                </c:pt>
                <c:pt idx="400">
                  <c:v>35.300000</c:v>
                </c:pt>
                <c:pt idx="401">
                  <c:v>34.300000</c:v>
                </c:pt>
                <c:pt idx="402">
                  <c:v>34.600000</c:v>
                </c:pt>
                <c:pt idx="403">
                  <c:v>36.300000</c:v>
                </c:pt>
                <c:pt idx="404">
                  <c:v>39.500000</c:v>
                </c:pt>
                <c:pt idx="405">
                  <c:v>41.800000</c:v>
                </c:pt>
                <c:pt idx="406">
                  <c:v>42.500000</c:v>
                </c:pt>
                <c:pt idx="407">
                  <c:v>41.900000</c:v>
                </c:pt>
                <c:pt idx="408">
                  <c:v>40.100000</c:v>
                </c:pt>
                <c:pt idx="409">
                  <c:v>36.600000</c:v>
                </c:pt>
                <c:pt idx="410">
                  <c:v>31.300000</c:v>
                </c:pt>
                <c:pt idx="411">
                  <c:v>26.000000</c:v>
                </c:pt>
                <c:pt idx="412">
                  <c:v>20.600000</c:v>
                </c:pt>
                <c:pt idx="413">
                  <c:v>19.100000</c:v>
                </c:pt>
                <c:pt idx="414">
                  <c:v>19.700000</c:v>
                </c:pt>
                <c:pt idx="415">
                  <c:v>21.100000</c:v>
                </c:pt>
                <c:pt idx="416">
                  <c:v>22.000000</c:v>
                </c:pt>
                <c:pt idx="417">
                  <c:v>22.100000</c:v>
                </c:pt>
                <c:pt idx="418">
                  <c:v>21.400000</c:v>
                </c:pt>
                <c:pt idx="419">
                  <c:v>19.600000</c:v>
                </c:pt>
                <c:pt idx="420">
                  <c:v>18.300000</c:v>
                </c:pt>
                <c:pt idx="421">
                  <c:v>18.000000</c:v>
                </c:pt>
                <c:pt idx="422">
                  <c:v>18.300000</c:v>
                </c:pt>
                <c:pt idx="423">
                  <c:v>18.500000</c:v>
                </c:pt>
                <c:pt idx="424">
                  <c:v>17.900000</c:v>
                </c:pt>
                <c:pt idx="425">
                  <c:v>15.000000</c:v>
                </c:pt>
                <c:pt idx="426">
                  <c:v>9.900000</c:v>
                </c:pt>
                <c:pt idx="427">
                  <c:v>4.600000</c:v>
                </c:pt>
                <c:pt idx="428">
                  <c:v>1.200000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25"/>
        <c:minorUnit val="6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5"/>
        <c:minorUnit val="12.5"/>
      </c:valAx>
      <c:spPr>
        <a:noFill/>
        <a:ln w="12700" cap="flat">
          <a:noFill/>
          <a:miter lim="400000"/>
        </a:ln>
        <a:effectLst/>
      </c:spPr>
    </c:plotArea>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52407"/>
          <c:y val="0.0832715"/>
          <c:w val="0.812863"/>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0&quot; &quot;"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WLTP (Extra'!$A$3:$A$325</c:f>
              <c:numCache>
                <c:ptCount val="323"/>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14.000000</c:v>
                </c:pt>
                <c:pt idx="14">
                  <c:v>15.000000</c:v>
                </c:pt>
                <c:pt idx="15">
                  <c:v>16.000000</c:v>
                </c:pt>
                <c:pt idx="16">
                  <c:v>17.000000</c:v>
                </c:pt>
                <c:pt idx="17">
                  <c:v>18.000000</c:v>
                </c:pt>
                <c:pt idx="18">
                  <c:v>19.000000</c:v>
                </c:pt>
                <c:pt idx="19">
                  <c:v>20.000000</c:v>
                </c:pt>
                <c:pt idx="20">
                  <c:v>21.000000</c:v>
                </c:pt>
                <c:pt idx="21">
                  <c:v>22.000000</c:v>
                </c:pt>
                <c:pt idx="22">
                  <c:v>23.000000</c:v>
                </c:pt>
                <c:pt idx="23">
                  <c:v>24.000000</c:v>
                </c:pt>
                <c:pt idx="24">
                  <c:v>25.000000</c:v>
                </c:pt>
                <c:pt idx="25">
                  <c:v>26.000000</c:v>
                </c:pt>
                <c:pt idx="26">
                  <c:v>27.000000</c:v>
                </c:pt>
                <c:pt idx="27">
                  <c:v>28.000000</c:v>
                </c:pt>
                <c:pt idx="28">
                  <c:v>29.000000</c:v>
                </c:pt>
                <c:pt idx="29">
                  <c:v>30.000000</c:v>
                </c:pt>
                <c:pt idx="30">
                  <c:v>31.000000</c:v>
                </c:pt>
                <c:pt idx="31">
                  <c:v>32.000000</c:v>
                </c:pt>
                <c:pt idx="32">
                  <c:v>33.000000</c:v>
                </c:pt>
                <c:pt idx="33">
                  <c:v>34.000000</c:v>
                </c:pt>
                <c:pt idx="34">
                  <c:v>35.000000</c:v>
                </c:pt>
                <c:pt idx="35">
                  <c:v>36.000000</c:v>
                </c:pt>
                <c:pt idx="36">
                  <c:v>37.000000</c:v>
                </c:pt>
                <c:pt idx="37">
                  <c:v>38.000000</c:v>
                </c:pt>
                <c:pt idx="38">
                  <c:v>39.000000</c:v>
                </c:pt>
                <c:pt idx="39">
                  <c:v>40.000000</c:v>
                </c:pt>
                <c:pt idx="40">
                  <c:v>41.000000</c:v>
                </c:pt>
                <c:pt idx="41">
                  <c:v>42.000000</c:v>
                </c:pt>
                <c:pt idx="42">
                  <c:v>43.000000</c:v>
                </c:pt>
                <c:pt idx="43">
                  <c:v>44.000000</c:v>
                </c:pt>
                <c:pt idx="44">
                  <c:v>45.000000</c:v>
                </c:pt>
                <c:pt idx="45">
                  <c:v>46.000000</c:v>
                </c:pt>
                <c:pt idx="46">
                  <c:v>47.000000</c:v>
                </c:pt>
                <c:pt idx="47">
                  <c:v>48.000000</c:v>
                </c:pt>
                <c:pt idx="48">
                  <c:v>49.000000</c:v>
                </c:pt>
                <c:pt idx="49">
                  <c:v>50.000000</c:v>
                </c:pt>
                <c:pt idx="50">
                  <c:v>51.000000</c:v>
                </c:pt>
                <c:pt idx="51">
                  <c:v>52.000000</c:v>
                </c:pt>
                <c:pt idx="52">
                  <c:v>53.000000</c:v>
                </c:pt>
                <c:pt idx="53">
                  <c:v>54.000000</c:v>
                </c:pt>
                <c:pt idx="54">
                  <c:v>55.000000</c:v>
                </c:pt>
                <c:pt idx="55">
                  <c:v>56.000000</c:v>
                </c:pt>
                <c:pt idx="56">
                  <c:v>57.000000</c:v>
                </c:pt>
                <c:pt idx="57">
                  <c:v>58.000000</c:v>
                </c:pt>
                <c:pt idx="58">
                  <c:v>59.000000</c:v>
                </c:pt>
                <c:pt idx="59">
                  <c:v>60.000000</c:v>
                </c:pt>
                <c:pt idx="60">
                  <c:v>61.000000</c:v>
                </c:pt>
                <c:pt idx="61">
                  <c:v>62.000000</c:v>
                </c:pt>
                <c:pt idx="62">
                  <c:v>63.000000</c:v>
                </c:pt>
                <c:pt idx="63">
                  <c:v>64.000000</c:v>
                </c:pt>
                <c:pt idx="64">
                  <c:v>65.000000</c:v>
                </c:pt>
                <c:pt idx="65">
                  <c:v>66.000000</c:v>
                </c:pt>
                <c:pt idx="66">
                  <c:v>67.000000</c:v>
                </c:pt>
                <c:pt idx="67">
                  <c:v>68.000000</c:v>
                </c:pt>
                <c:pt idx="68">
                  <c:v>69.000000</c:v>
                </c:pt>
                <c:pt idx="69">
                  <c:v>70.000000</c:v>
                </c:pt>
                <c:pt idx="70">
                  <c:v>71.000000</c:v>
                </c:pt>
                <c:pt idx="71">
                  <c:v>72.000000</c:v>
                </c:pt>
                <c:pt idx="72">
                  <c:v>73.000000</c:v>
                </c:pt>
                <c:pt idx="73">
                  <c:v>74.000000</c:v>
                </c:pt>
                <c:pt idx="74">
                  <c:v>75.000000</c:v>
                </c:pt>
                <c:pt idx="75">
                  <c:v>76.000000</c:v>
                </c:pt>
                <c:pt idx="76">
                  <c:v>77.000000</c:v>
                </c:pt>
                <c:pt idx="77">
                  <c:v>78.000000</c:v>
                </c:pt>
                <c:pt idx="78">
                  <c:v>79.000000</c:v>
                </c:pt>
                <c:pt idx="79">
                  <c:v>80.000000</c:v>
                </c:pt>
                <c:pt idx="80">
                  <c:v>81.000000</c:v>
                </c:pt>
                <c:pt idx="81">
                  <c:v>82.000000</c:v>
                </c:pt>
                <c:pt idx="82">
                  <c:v>83.000000</c:v>
                </c:pt>
                <c:pt idx="83">
                  <c:v>84.000000</c:v>
                </c:pt>
                <c:pt idx="84">
                  <c:v>85.000000</c:v>
                </c:pt>
                <c:pt idx="85">
                  <c:v>86.000000</c:v>
                </c:pt>
                <c:pt idx="86">
                  <c:v>87.000000</c:v>
                </c:pt>
                <c:pt idx="87">
                  <c:v>88.000000</c:v>
                </c:pt>
                <c:pt idx="88">
                  <c:v>89.000000</c:v>
                </c:pt>
                <c:pt idx="89">
                  <c:v>90.000000</c:v>
                </c:pt>
                <c:pt idx="90">
                  <c:v>91.000000</c:v>
                </c:pt>
                <c:pt idx="91">
                  <c:v>92.000000</c:v>
                </c:pt>
                <c:pt idx="92">
                  <c:v>93.000000</c:v>
                </c:pt>
                <c:pt idx="93">
                  <c:v>94.000000</c:v>
                </c:pt>
                <c:pt idx="94">
                  <c:v>95.000000</c:v>
                </c:pt>
                <c:pt idx="95">
                  <c:v>96.000000</c:v>
                </c:pt>
                <c:pt idx="96">
                  <c:v>97.000000</c:v>
                </c:pt>
                <c:pt idx="97">
                  <c:v>98.000000</c:v>
                </c:pt>
                <c:pt idx="98">
                  <c:v>99.000000</c:v>
                </c:pt>
                <c:pt idx="99">
                  <c:v>100.000000</c:v>
                </c:pt>
                <c:pt idx="100">
                  <c:v>101.000000</c:v>
                </c:pt>
                <c:pt idx="101">
                  <c:v>102.000000</c:v>
                </c:pt>
                <c:pt idx="102">
                  <c:v>103.000000</c:v>
                </c:pt>
                <c:pt idx="103">
                  <c:v>104.000000</c:v>
                </c:pt>
                <c:pt idx="104">
                  <c:v>105.000000</c:v>
                </c:pt>
                <c:pt idx="105">
                  <c:v>106.000000</c:v>
                </c:pt>
                <c:pt idx="106">
                  <c:v>107.000000</c:v>
                </c:pt>
                <c:pt idx="107">
                  <c:v>108.000000</c:v>
                </c:pt>
                <c:pt idx="108">
                  <c:v>109.000000</c:v>
                </c:pt>
                <c:pt idx="109">
                  <c:v>110.000000</c:v>
                </c:pt>
                <c:pt idx="110">
                  <c:v>111.000000</c:v>
                </c:pt>
                <c:pt idx="111">
                  <c:v>112.000000</c:v>
                </c:pt>
                <c:pt idx="112">
                  <c:v>113.000000</c:v>
                </c:pt>
                <c:pt idx="113">
                  <c:v>114.000000</c:v>
                </c:pt>
                <c:pt idx="114">
                  <c:v>115.000000</c:v>
                </c:pt>
                <c:pt idx="115">
                  <c:v>116.000000</c:v>
                </c:pt>
                <c:pt idx="116">
                  <c:v>117.000000</c:v>
                </c:pt>
                <c:pt idx="117">
                  <c:v>118.000000</c:v>
                </c:pt>
                <c:pt idx="118">
                  <c:v>119.000000</c:v>
                </c:pt>
                <c:pt idx="119">
                  <c:v>120.000000</c:v>
                </c:pt>
                <c:pt idx="120">
                  <c:v>121.000000</c:v>
                </c:pt>
                <c:pt idx="121">
                  <c:v>122.000000</c:v>
                </c:pt>
                <c:pt idx="122">
                  <c:v>123.000000</c:v>
                </c:pt>
                <c:pt idx="123">
                  <c:v>124.000000</c:v>
                </c:pt>
                <c:pt idx="124">
                  <c:v>125.000000</c:v>
                </c:pt>
                <c:pt idx="125">
                  <c:v>126.000000</c:v>
                </c:pt>
                <c:pt idx="126">
                  <c:v>127.000000</c:v>
                </c:pt>
                <c:pt idx="127">
                  <c:v>128.000000</c:v>
                </c:pt>
                <c:pt idx="128">
                  <c:v>129.000000</c:v>
                </c:pt>
                <c:pt idx="129">
                  <c:v>130.000000</c:v>
                </c:pt>
                <c:pt idx="130">
                  <c:v>131.000000</c:v>
                </c:pt>
                <c:pt idx="131">
                  <c:v>132.000000</c:v>
                </c:pt>
                <c:pt idx="132">
                  <c:v>133.000000</c:v>
                </c:pt>
                <c:pt idx="133">
                  <c:v>134.000000</c:v>
                </c:pt>
                <c:pt idx="134">
                  <c:v>135.000000</c:v>
                </c:pt>
                <c:pt idx="135">
                  <c:v>136.000000</c:v>
                </c:pt>
                <c:pt idx="136">
                  <c:v>137.000000</c:v>
                </c:pt>
                <c:pt idx="137">
                  <c:v>138.000000</c:v>
                </c:pt>
                <c:pt idx="138">
                  <c:v>139.000000</c:v>
                </c:pt>
                <c:pt idx="139">
                  <c:v>140.000000</c:v>
                </c:pt>
                <c:pt idx="140">
                  <c:v>141.000000</c:v>
                </c:pt>
                <c:pt idx="141">
                  <c:v>142.000000</c:v>
                </c:pt>
                <c:pt idx="142">
                  <c:v>143.000000</c:v>
                </c:pt>
                <c:pt idx="143">
                  <c:v>144.000000</c:v>
                </c:pt>
                <c:pt idx="144">
                  <c:v>145.000000</c:v>
                </c:pt>
                <c:pt idx="145">
                  <c:v>146.000000</c:v>
                </c:pt>
                <c:pt idx="146">
                  <c:v>147.000000</c:v>
                </c:pt>
                <c:pt idx="147">
                  <c:v>148.000000</c:v>
                </c:pt>
                <c:pt idx="148">
                  <c:v>149.000000</c:v>
                </c:pt>
                <c:pt idx="149">
                  <c:v>150.000000</c:v>
                </c:pt>
                <c:pt idx="150">
                  <c:v>151.000000</c:v>
                </c:pt>
                <c:pt idx="151">
                  <c:v>152.000000</c:v>
                </c:pt>
                <c:pt idx="152">
                  <c:v>153.000000</c:v>
                </c:pt>
                <c:pt idx="153">
                  <c:v>154.000000</c:v>
                </c:pt>
                <c:pt idx="154">
                  <c:v>155.000000</c:v>
                </c:pt>
                <c:pt idx="155">
                  <c:v>156.000000</c:v>
                </c:pt>
                <c:pt idx="156">
                  <c:v>157.000000</c:v>
                </c:pt>
                <c:pt idx="157">
                  <c:v>158.000000</c:v>
                </c:pt>
                <c:pt idx="158">
                  <c:v>159.000000</c:v>
                </c:pt>
                <c:pt idx="159">
                  <c:v>160.000000</c:v>
                </c:pt>
                <c:pt idx="160">
                  <c:v>161.000000</c:v>
                </c:pt>
                <c:pt idx="161">
                  <c:v>162.000000</c:v>
                </c:pt>
                <c:pt idx="162">
                  <c:v>163.000000</c:v>
                </c:pt>
                <c:pt idx="163">
                  <c:v>164.000000</c:v>
                </c:pt>
                <c:pt idx="164">
                  <c:v>165.000000</c:v>
                </c:pt>
                <c:pt idx="165">
                  <c:v>166.000000</c:v>
                </c:pt>
                <c:pt idx="166">
                  <c:v>167.000000</c:v>
                </c:pt>
                <c:pt idx="167">
                  <c:v>168.000000</c:v>
                </c:pt>
                <c:pt idx="168">
                  <c:v>169.000000</c:v>
                </c:pt>
                <c:pt idx="169">
                  <c:v>170.000000</c:v>
                </c:pt>
                <c:pt idx="170">
                  <c:v>171.000000</c:v>
                </c:pt>
                <c:pt idx="171">
                  <c:v>172.000000</c:v>
                </c:pt>
                <c:pt idx="172">
                  <c:v>173.000000</c:v>
                </c:pt>
                <c:pt idx="173">
                  <c:v>174.000000</c:v>
                </c:pt>
                <c:pt idx="174">
                  <c:v>175.000000</c:v>
                </c:pt>
                <c:pt idx="175">
                  <c:v>176.000000</c:v>
                </c:pt>
                <c:pt idx="176">
                  <c:v>177.000000</c:v>
                </c:pt>
                <c:pt idx="177">
                  <c:v>178.000000</c:v>
                </c:pt>
                <c:pt idx="178">
                  <c:v>179.000000</c:v>
                </c:pt>
                <c:pt idx="179">
                  <c:v>180.000000</c:v>
                </c:pt>
                <c:pt idx="180">
                  <c:v>181.000000</c:v>
                </c:pt>
                <c:pt idx="181">
                  <c:v>182.000000</c:v>
                </c:pt>
                <c:pt idx="182">
                  <c:v>183.000000</c:v>
                </c:pt>
                <c:pt idx="183">
                  <c:v>184.000000</c:v>
                </c:pt>
                <c:pt idx="184">
                  <c:v>185.000000</c:v>
                </c:pt>
                <c:pt idx="185">
                  <c:v>186.000000</c:v>
                </c:pt>
                <c:pt idx="186">
                  <c:v>187.000000</c:v>
                </c:pt>
                <c:pt idx="187">
                  <c:v>188.000000</c:v>
                </c:pt>
                <c:pt idx="188">
                  <c:v>189.000000</c:v>
                </c:pt>
                <c:pt idx="189">
                  <c:v>190.000000</c:v>
                </c:pt>
                <c:pt idx="190">
                  <c:v>191.000000</c:v>
                </c:pt>
                <c:pt idx="191">
                  <c:v>192.000000</c:v>
                </c:pt>
                <c:pt idx="192">
                  <c:v>193.000000</c:v>
                </c:pt>
                <c:pt idx="193">
                  <c:v>194.000000</c:v>
                </c:pt>
                <c:pt idx="194">
                  <c:v>195.000000</c:v>
                </c:pt>
                <c:pt idx="195">
                  <c:v>196.000000</c:v>
                </c:pt>
                <c:pt idx="196">
                  <c:v>197.000000</c:v>
                </c:pt>
                <c:pt idx="197">
                  <c:v>198.000000</c:v>
                </c:pt>
                <c:pt idx="198">
                  <c:v>199.000000</c:v>
                </c:pt>
                <c:pt idx="199">
                  <c:v>200.000000</c:v>
                </c:pt>
                <c:pt idx="200">
                  <c:v>201.000000</c:v>
                </c:pt>
                <c:pt idx="201">
                  <c:v>202.000000</c:v>
                </c:pt>
                <c:pt idx="202">
                  <c:v>203.000000</c:v>
                </c:pt>
                <c:pt idx="203">
                  <c:v>204.000000</c:v>
                </c:pt>
                <c:pt idx="204">
                  <c:v>205.000000</c:v>
                </c:pt>
                <c:pt idx="205">
                  <c:v>206.000000</c:v>
                </c:pt>
                <c:pt idx="206">
                  <c:v>207.000000</c:v>
                </c:pt>
                <c:pt idx="207">
                  <c:v>208.000000</c:v>
                </c:pt>
                <c:pt idx="208">
                  <c:v>209.000000</c:v>
                </c:pt>
                <c:pt idx="209">
                  <c:v>210.000000</c:v>
                </c:pt>
                <c:pt idx="210">
                  <c:v>211.000000</c:v>
                </c:pt>
                <c:pt idx="211">
                  <c:v>212.000000</c:v>
                </c:pt>
                <c:pt idx="212">
                  <c:v>213.000000</c:v>
                </c:pt>
                <c:pt idx="213">
                  <c:v>214.000000</c:v>
                </c:pt>
                <c:pt idx="214">
                  <c:v>215.000000</c:v>
                </c:pt>
                <c:pt idx="215">
                  <c:v>216.000000</c:v>
                </c:pt>
                <c:pt idx="216">
                  <c:v>217.000000</c:v>
                </c:pt>
                <c:pt idx="217">
                  <c:v>218.000000</c:v>
                </c:pt>
                <c:pt idx="218">
                  <c:v>219.000000</c:v>
                </c:pt>
                <c:pt idx="219">
                  <c:v>220.000000</c:v>
                </c:pt>
                <c:pt idx="220">
                  <c:v>221.000000</c:v>
                </c:pt>
                <c:pt idx="221">
                  <c:v>222.000000</c:v>
                </c:pt>
                <c:pt idx="222">
                  <c:v>223.000000</c:v>
                </c:pt>
                <c:pt idx="223">
                  <c:v>224.000000</c:v>
                </c:pt>
                <c:pt idx="224">
                  <c:v>225.000000</c:v>
                </c:pt>
                <c:pt idx="225">
                  <c:v>226.000000</c:v>
                </c:pt>
                <c:pt idx="226">
                  <c:v>227.000000</c:v>
                </c:pt>
                <c:pt idx="227">
                  <c:v>228.000000</c:v>
                </c:pt>
                <c:pt idx="228">
                  <c:v>229.000000</c:v>
                </c:pt>
                <c:pt idx="229">
                  <c:v>230.000000</c:v>
                </c:pt>
                <c:pt idx="230">
                  <c:v>231.000000</c:v>
                </c:pt>
                <c:pt idx="231">
                  <c:v>232.000000</c:v>
                </c:pt>
                <c:pt idx="232">
                  <c:v>233.000000</c:v>
                </c:pt>
                <c:pt idx="233">
                  <c:v>234.000000</c:v>
                </c:pt>
                <c:pt idx="234">
                  <c:v>235.000000</c:v>
                </c:pt>
                <c:pt idx="235">
                  <c:v>236.000000</c:v>
                </c:pt>
                <c:pt idx="236">
                  <c:v>237.000000</c:v>
                </c:pt>
                <c:pt idx="237">
                  <c:v>238.000000</c:v>
                </c:pt>
                <c:pt idx="238">
                  <c:v>239.000000</c:v>
                </c:pt>
                <c:pt idx="239">
                  <c:v>240.000000</c:v>
                </c:pt>
                <c:pt idx="240">
                  <c:v>241.000000</c:v>
                </c:pt>
                <c:pt idx="241">
                  <c:v>242.000000</c:v>
                </c:pt>
                <c:pt idx="242">
                  <c:v>243.000000</c:v>
                </c:pt>
                <c:pt idx="243">
                  <c:v>244.000000</c:v>
                </c:pt>
                <c:pt idx="244">
                  <c:v>245.000000</c:v>
                </c:pt>
                <c:pt idx="245">
                  <c:v>246.000000</c:v>
                </c:pt>
                <c:pt idx="246">
                  <c:v>247.000000</c:v>
                </c:pt>
                <c:pt idx="247">
                  <c:v>248.000000</c:v>
                </c:pt>
                <c:pt idx="248">
                  <c:v>249.000000</c:v>
                </c:pt>
                <c:pt idx="249">
                  <c:v>250.000000</c:v>
                </c:pt>
                <c:pt idx="250">
                  <c:v>251.000000</c:v>
                </c:pt>
                <c:pt idx="251">
                  <c:v>252.000000</c:v>
                </c:pt>
                <c:pt idx="252">
                  <c:v>253.000000</c:v>
                </c:pt>
                <c:pt idx="253">
                  <c:v>254.000000</c:v>
                </c:pt>
                <c:pt idx="254">
                  <c:v>255.000000</c:v>
                </c:pt>
                <c:pt idx="255">
                  <c:v>256.000000</c:v>
                </c:pt>
                <c:pt idx="256">
                  <c:v>257.000000</c:v>
                </c:pt>
                <c:pt idx="257">
                  <c:v>258.000000</c:v>
                </c:pt>
                <c:pt idx="258">
                  <c:v>259.000000</c:v>
                </c:pt>
                <c:pt idx="259">
                  <c:v>260.000000</c:v>
                </c:pt>
                <c:pt idx="260">
                  <c:v>261.000000</c:v>
                </c:pt>
                <c:pt idx="261">
                  <c:v>262.000000</c:v>
                </c:pt>
                <c:pt idx="262">
                  <c:v>263.000000</c:v>
                </c:pt>
                <c:pt idx="263">
                  <c:v>264.000000</c:v>
                </c:pt>
                <c:pt idx="264">
                  <c:v>265.000000</c:v>
                </c:pt>
                <c:pt idx="265">
                  <c:v>266.000000</c:v>
                </c:pt>
                <c:pt idx="266">
                  <c:v>267.000000</c:v>
                </c:pt>
                <c:pt idx="267">
                  <c:v>268.000000</c:v>
                </c:pt>
                <c:pt idx="268">
                  <c:v>269.000000</c:v>
                </c:pt>
                <c:pt idx="269">
                  <c:v>270.000000</c:v>
                </c:pt>
                <c:pt idx="270">
                  <c:v>271.000000</c:v>
                </c:pt>
                <c:pt idx="271">
                  <c:v>272.000000</c:v>
                </c:pt>
                <c:pt idx="272">
                  <c:v>273.000000</c:v>
                </c:pt>
                <c:pt idx="273">
                  <c:v>274.000000</c:v>
                </c:pt>
                <c:pt idx="274">
                  <c:v>275.000000</c:v>
                </c:pt>
                <c:pt idx="275">
                  <c:v>276.000000</c:v>
                </c:pt>
                <c:pt idx="276">
                  <c:v>277.000000</c:v>
                </c:pt>
                <c:pt idx="277">
                  <c:v>278.000000</c:v>
                </c:pt>
                <c:pt idx="278">
                  <c:v>279.000000</c:v>
                </c:pt>
                <c:pt idx="279">
                  <c:v>280.000000</c:v>
                </c:pt>
                <c:pt idx="280">
                  <c:v>281.000000</c:v>
                </c:pt>
                <c:pt idx="281">
                  <c:v>282.000000</c:v>
                </c:pt>
                <c:pt idx="282">
                  <c:v>283.000000</c:v>
                </c:pt>
                <c:pt idx="283">
                  <c:v>284.000000</c:v>
                </c:pt>
                <c:pt idx="284">
                  <c:v>285.000000</c:v>
                </c:pt>
                <c:pt idx="285">
                  <c:v>286.000000</c:v>
                </c:pt>
                <c:pt idx="286">
                  <c:v>287.000000</c:v>
                </c:pt>
                <c:pt idx="287">
                  <c:v>288.000000</c:v>
                </c:pt>
                <c:pt idx="288">
                  <c:v>289.000000</c:v>
                </c:pt>
                <c:pt idx="289">
                  <c:v>290.000000</c:v>
                </c:pt>
                <c:pt idx="290">
                  <c:v>291.000000</c:v>
                </c:pt>
                <c:pt idx="291">
                  <c:v>292.000000</c:v>
                </c:pt>
                <c:pt idx="292">
                  <c:v>293.000000</c:v>
                </c:pt>
                <c:pt idx="293">
                  <c:v>294.000000</c:v>
                </c:pt>
                <c:pt idx="294">
                  <c:v>295.000000</c:v>
                </c:pt>
                <c:pt idx="295">
                  <c:v>296.000000</c:v>
                </c:pt>
                <c:pt idx="296">
                  <c:v>297.000000</c:v>
                </c:pt>
                <c:pt idx="297">
                  <c:v>298.000000</c:v>
                </c:pt>
                <c:pt idx="298">
                  <c:v>299.000000</c:v>
                </c:pt>
                <c:pt idx="299">
                  <c:v>300.000000</c:v>
                </c:pt>
                <c:pt idx="300">
                  <c:v>301.000000</c:v>
                </c:pt>
                <c:pt idx="301">
                  <c:v>302.000000</c:v>
                </c:pt>
                <c:pt idx="302">
                  <c:v>303.000000</c:v>
                </c:pt>
                <c:pt idx="303">
                  <c:v>304.000000</c:v>
                </c:pt>
                <c:pt idx="304">
                  <c:v>305.000000</c:v>
                </c:pt>
                <c:pt idx="305">
                  <c:v>306.000000</c:v>
                </c:pt>
                <c:pt idx="306">
                  <c:v>307.000000</c:v>
                </c:pt>
                <c:pt idx="307">
                  <c:v>308.000000</c:v>
                </c:pt>
                <c:pt idx="308">
                  <c:v>309.000000</c:v>
                </c:pt>
                <c:pt idx="309">
                  <c:v>310.000000</c:v>
                </c:pt>
                <c:pt idx="310">
                  <c:v>311.000000</c:v>
                </c:pt>
                <c:pt idx="311">
                  <c:v>312.000000</c:v>
                </c:pt>
                <c:pt idx="312">
                  <c:v>313.000000</c:v>
                </c:pt>
                <c:pt idx="313">
                  <c:v>314.000000</c:v>
                </c:pt>
                <c:pt idx="314">
                  <c:v>315.000000</c:v>
                </c:pt>
                <c:pt idx="315">
                  <c:v>316.000000</c:v>
                </c:pt>
                <c:pt idx="316">
                  <c:v>317.000000</c:v>
                </c:pt>
                <c:pt idx="317">
                  <c:v>318.000000</c:v>
                </c:pt>
                <c:pt idx="318">
                  <c:v>319.000000</c:v>
                </c:pt>
                <c:pt idx="319">
                  <c:v>320.000000</c:v>
                </c:pt>
                <c:pt idx="320">
                  <c:v>321.000000</c:v>
                </c:pt>
                <c:pt idx="321">
                  <c:v>322.000000</c:v>
                </c:pt>
                <c:pt idx="322">
                  <c:v>323.000000</c:v>
                </c:pt>
              </c:numCache>
            </c:numRef>
          </c:xVal>
          <c:yVal>
            <c:numRef>
              <c:f>'NEFZ + EPA + WLTP - WLTP (Extra'!$B$3:$B$325</c:f>
              <c:numCache>
                <c:ptCount val="323"/>
                <c:pt idx="0">
                  <c:v>0.000000</c:v>
                </c:pt>
                <c:pt idx="1">
                  <c:v>2.200000</c:v>
                </c:pt>
                <c:pt idx="2">
                  <c:v>4.400000</c:v>
                </c:pt>
                <c:pt idx="3">
                  <c:v>6.300000</c:v>
                </c:pt>
                <c:pt idx="4">
                  <c:v>7.900000</c:v>
                </c:pt>
                <c:pt idx="5">
                  <c:v>9.200000</c:v>
                </c:pt>
                <c:pt idx="6">
                  <c:v>10.400000</c:v>
                </c:pt>
                <c:pt idx="7">
                  <c:v>11.500000</c:v>
                </c:pt>
                <c:pt idx="8">
                  <c:v>12.900000</c:v>
                </c:pt>
                <c:pt idx="9">
                  <c:v>14.700000</c:v>
                </c:pt>
                <c:pt idx="10">
                  <c:v>17.000000</c:v>
                </c:pt>
                <c:pt idx="11">
                  <c:v>19.800000</c:v>
                </c:pt>
                <c:pt idx="12">
                  <c:v>23.100000</c:v>
                </c:pt>
                <c:pt idx="13">
                  <c:v>26.700000</c:v>
                </c:pt>
                <c:pt idx="14">
                  <c:v>30.500000</c:v>
                </c:pt>
                <c:pt idx="15">
                  <c:v>34.100000</c:v>
                </c:pt>
                <c:pt idx="16">
                  <c:v>37.500000</c:v>
                </c:pt>
                <c:pt idx="17">
                  <c:v>40.600000</c:v>
                </c:pt>
                <c:pt idx="18">
                  <c:v>43.300000</c:v>
                </c:pt>
                <c:pt idx="19">
                  <c:v>45.700000</c:v>
                </c:pt>
                <c:pt idx="20">
                  <c:v>47.700000</c:v>
                </c:pt>
                <c:pt idx="21">
                  <c:v>49.300000</c:v>
                </c:pt>
                <c:pt idx="22">
                  <c:v>50.500000</c:v>
                </c:pt>
                <c:pt idx="23">
                  <c:v>51.300000</c:v>
                </c:pt>
                <c:pt idx="24">
                  <c:v>52.100000</c:v>
                </c:pt>
                <c:pt idx="25">
                  <c:v>52.700000</c:v>
                </c:pt>
                <c:pt idx="26">
                  <c:v>53.400000</c:v>
                </c:pt>
                <c:pt idx="27">
                  <c:v>54.000000</c:v>
                </c:pt>
                <c:pt idx="28">
                  <c:v>54.500000</c:v>
                </c:pt>
                <c:pt idx="29">
                  <c:v>55.000000</c:v>
                </c:pt>
                <c:pt idx="30">
                  <c:v>55.600000</c:v>
                </c:pt>
                <c:pt idx="31">
                  <c:v>56.300000</c:v>
                </c:pt>
                <c:pt idx="32">
                  <c:v>57.200000</c:v>
                </c:pt>
                <c:pt idx="33">
                  <c:v>58.500000</c:v>
                </c:pt>
                <c:pt idx="34">
                  <c:v>60.200000</c:v>
                </c:pt>
                <c:pt idx="35">
                  <c:v>62.300000</c:v>
                </c:pt>
                <c:pt idx="36">
                  <c:v>64.700000</c:v>
                </c:pt>
                <c:pt idx="37">
                  <c:v>67.100000</c:v>
                </c:pt>
                <c:pt idx="38">
                  <c:v>69.200000</c:v>
                </c:pt>
                <c:pt idx="39">
                  <c:v>70.700000</c:v>
                </c:pt>
                <c:pt idx="40">
                  <c:v>71.900000</c:v>
                </c:pt>
                <c:pt idx="41">
                  <c:v>72.700000</c:v>
                </c:pt>
                <c:pt idx="42">
                  <c:v>73.400000</c:v>
                </c:pt>
                <c:pt idx="43">
                  <c:v>73.800000</c:v>
                </c:pt>
                <c:pt idx="44">
                  <c:v>74.100000</c:v>
                </c:pt>
                <c:pt idx="45">
                  <c:v>74.000000</c:v>
                </c:pt>
                <c:pt idx="46">
                  <c:v>73.600000</c:v>
                </c:pt>
                <c:pt idx="47">
                  <c:v>72.500000</c:v>
                </c:pt>
                <c:pt idx="48">
                  <c:v>70.800000</c:v>
                </c:pt>
                <c:pt idx="49">
                  <c:v>68.600000</c:v>
                </c:pt>
                <c:pt idx="50">
                  <c:v>66.200000</c:v>
                </c:pt>
                <c:pt idx="51">
                  <c:v>64.000000</c:v>
                </c:pt>
                <c:pt idx="52">
                  <c:v>62.200000</c:v>
                </c:pt>
                <c:pt idx="53">
                  <c:v>60.900000</c:v>
                </c:pt>
                <c:pt idx="54">
                  <c:v>60.200000</c:v>
                </c:pt>
                <c:pt idx="55">
                  <c:v>60.000000</c:v>
                </c:pt>
                <c:pt idx="56">
                  <c:v>60.400000</c:v>
                </c:pt>
                <c:pt idx="57">
                  <c:v>61.400000</c:v>
                </c:pt>
                <c:pt idx="58">
                  <c:v>63.200000</c:v>
                </c:pt>
                <c:pt idx="59">
                  <c:v>65.600000</c:v>
                </c:pt>
                <c:pt idx="60">
                  <c:v>68.400000</c:v>
                </c:pt>
                <c:pt idx="61">
                  <c:v>71.600000</c:v>
                </c:pt>
                <c:pt idx="62">
                  <c:v>74.900000</c:v>
                </c:pt>
                <c:pt idx="63">
                  <c:v>78.400000</c:v>
                </c:pt>
                <c:pt idx="64">
                  <c:v>81.800000</c:v>
                </c:pt>
                <c:pt idx="65">
                  <c:v>84.900000</c:v>
                </c:pt>
                <c:pt idx="66">
                  <c:v>87.400000</c:v>
                </c:pt>
                <c:pt idx="67">
                  <c:v>89.000000</c:v>
                </c:pt>
                <c:pt idx="68">
                  <c:v>90.000000</c:v>
                </c:pt>
                <c:pt idx="69">
                  <c:v>90.600000</c:v>
                </c:pt>
                <c:pt idx="70">
                  <c:v>91.000000</c:v>
                </c:pt>
                <c:pt idx="71">
                  <c:v>91.500000</c:v>
                </c:pt>
                <c:pt idx="72">
                  <c:v>92.000000</c:v>
                </c:pt>
                <c:pt idx="73">
                  <c:v>92.700000</c:v>
                </c:pt>
                <c:pt idx="74">
                  <c:v>93.400000</c:v>
                </c:pt>
                <c:pt idx="75">
                  <c:v>94.200000</c:v>
                </c:pt>
                <c:pt idx="76">
                  <c:v>94.900000</c:v>
                </c:pt>
                <c:pt idx="77">
                  <c:v>95.700000</c:v>
                </c:pt>
                <c:pt idx="78">
                  <c:v>96.600000</c:v>
                </c:pt>
                <c:pt idx="79">
                  <c:v>97.700000</c:v>
                </c:pt>
                <c:pt idx="80">
                  <c:v>98.900000</c:v>
                </c:pt>
                <c:pt idx="81">
                  <c:v>100.400000</c:v>
                </c:pt>
                <c:pt idx="82">
                  <c:v>102.000000</c:v>
                </c:pt>
                <c:pt idx="83">
                  <c:v>103.600000</c:v>
                </c:pt>
                <c:pt idx="84">
                  <c:v>105.200000</c:v>
                </c:pt>
                <c:pt idx="85">
                  <c:v>106.800000</c:v>
                </c:pt>
                <c:pt idx="86">
                  <c:v>108.500000</c:v>
                </c:pt>
                <c:pt idx="87">
                  <c:v>110.200000</c:v>
                </c:pt>
                <c:pt idx="88">
                  <c:v>111.900000</c:v>
                </c:pt>
                <c:pt idx="89">
                  <c:v>113.700000</c:v>
                </c:pt>
                <c:pt idx="90">
                  <c:v>115.300000</c:v>
                </c:pt>
                <c:pt idx="91">
                  <c:v>116.800000</c:v>
                </c:pt>
                <c:pt idx="92">
                  <c:v>118.200000</c:v>
                </c:pt>
                <c:pt idx="93">
                  <c:v>119.500000</c:v>
                </c:pt>
                <c:pt idx="94">
                  <c:v>120.700000</c:v>
                </c:pt>
                <c:pt idx="95">
                  <c:v>121.800000</c:v>
                </c:pt>
                <c:pt idx="96">
                  <c:v>122.600000</c:v>
                </c:pt>
                <c:pt idx="97">
                  <c:v>123.200000</c:v>
                </c:pt>
                <c:pt idx="98">
                  <c:v>123.600000</c:v>
                </c:pt>
                <c:pt idx="99">
                  <c:v>123.700000</c:v>
                </c:pt>
                <c:pt idx="100">
                  <c:v>123.600000</c:v>
                </c:pt>
                <c:pt idx="101">
                  <c:v>123.300000</c:v>
                </c:pt>
                <c:pt idx="102">
                  <c:v>123.000000</c:v>
                </c:pt>
                <c:pt idx="103">
                  <c:v>122.500000</c:v>
                </c:pt>
                <c:pt idx="104">
                  <c:v>122.100000</c:v>
                </c:pt>
                <c:pt idx="105">
                  <c:v>121.500000</c:v>
                </c:pt>
                <c:pt idx="106">
                  <c:v>120.800000</c:v>
                </c:pt>
                <c:pt idx="107">
                  <c:v>120.000000</c:v>
                </c:pt>
                <c:pt idx="108">
                  <c:v>119.100000</c:v>
                </c:pt>
                <c:pt idx="109">
                  <c:v>118.100000</c:v>
                </c:pt>
                <c:pt idx="110">
                  <c:v>117.100000</c:v>
                </c:pt>
                <c:pt idx="111">
                  <c:v>116.200000</c:v>
                </c:pt>
                <c:pt idx="112">
                  <c:v>115.500000</c:v>
                </c:pt>
                <c:pt idx="113">
                  <c:v>114.900000</c:v>
                </c:pt>
                <c:pt idx="114">
                  <c:v>114.500000</c:v>
                </c:pt>
                <c:pt idx="115">
                  <c:v>114.100000</c:v>
                </c:pt>
                <c:pt idx="116">
                  <c:v>113.900000</c:v>
                </c:pt>
                <c:pt idx="117">
                  <c:v>113.700000</c:v>
                </c:pt>
                <c:pt idx="118">
                  <c:v>113.300000</c:v>
                </c:pt>
                <c:pt idx="119">
                  <c:v>112.900000</c:v>
                </c:pt>
                <c:pt idx="120">
                  <c:v>112.200000</c:v>
                </c:pt>
                <c:pt idx="121">
                  <c:v>111.400000</c:v>
                </c:pt>
                <c:pt idx="122">
                  <c:v>110.500000</c:v>
                </c:pt>
                <c:pt idx="123">
                  <c:v>109.500000</c:v>
                </c:pt>
                <c:pt idx="124">
                  <c:v>108.500000</c:v>
                </c:pt>
                <c:pt idx="125">
                  <c:v>107.700000</c:v>
                </c:pt>
                <c:pt idx="126">
                  <c:v>107.100000</c:v>
                </c:pt>
                <c:pt idx="127">
                  <c:v>106.600000</c:v>
                </c:pt>
                <c:pt idx="128">
                  <c:v>106.400000</c:v>
                </c:pt>
                <c:pt idx="129">
                  <c:v>106.200000</c:v>
                </c:pt>
                <c:pt idx="130">
                  <c:v>106.200000</c:v>
                </c:pt>
                <c:pt idx="131">
                  <c:v>106.200000</c:v>
                </c:pt>
                <c:pt idx="132">
                  <c:v>106.400000</c:v>
                </c:pt>
                <c:pt idx="133">
                  <c:v>106.500000</c:v>
                </c:pt>
                <c:pt idx="134">
                  <c:v>106.800000</c:v>
                </c:pt>
                <c:pt idx="135">
                  <c:v>107.200000</c:v>
                </c:pt>
                <c:pt idx="136">
                  <c:v>107.800000</c:v>
                </c:pt>
                <c:pt idx="137">
                  <c:v>108.500000</c:v>
                </c:pt>
                <c:pt idx="138">
                  <c:v>109.400000</c:v>
                </c:pt>
                <c:pt idx="139">
                  <c:v>110.500000</c:v>
                </c:pt>
                <c:pt idx="140">
                  <c:v>111.700000</c:v>
                </c:pt>
                <c:pt idx="141">
                  <c:v>113.000000</c:v>
                </c:pt>
                <c:pt idx="142">
                  <c:v>114.100000</c:v>
                </c:pt>
                <c:pt idx="143">
                  <c:v>115.100000</c:v>
                </c:pt>
                <c:pt idx="144">
                  <c:v>115.900000</c:v>
                </c:pt>
                <c:pt idx="145">
                  <c:v>116.500000</c:v>
                </c:pt>
                <c:pt idx="146">
                  <c:v>116.700000</c:v>
                </c:pt>
                <c:pt idx="147">
                  <c:v>116.600000</c:v>
                </c:pt>
                <c:pt idx="148">
                  <c:v>116.200000</c:v>
                </c:pt>
                <c:pt idx="149">
                  <c:v>115.200000</c:v>
                </c:pt>
                <c:pt idx="150">
                  <c:v>113.800000</c:v>
                </c:pt>
                <c:pt idx="151">
                  <c:v>112.000000</c:v>
                </c:pt>
                <c:pt idx="152">
                  <c:v>110.100000</c:v>
                </c:pt>
                <c:pt idx="153">
                  <c:v>108.300000</c:v>
                </c:pt>
                <c:pt idx="154">
                  <c:v>107.000000</c:v>
                </c:pt>
                <c:pt idx="155">
                  <c:v>106.100000</c:v>
                </c:pt>
                <c:pt idx="156">
                  <c:v>105.800000</c:v>
                </c:pt>
                <c:pt idx="157">
                  <c:v>105.700000</c:v>
                </c:pt>
                <c:pt idx="158">
                  <c:v>105.700000</c:v>
                </c:pt>
                <c:pt idx="159">
                  <c:v>105.600000</c:v>
                </c:pt>
                <c:pt idx="160">
                  <c:v>105.300000</c:v>
                </c:pt>
                <c:pt idx="161">
                  <c:v>104.900000</c:v>
                </c:pt>
                <c:pt idx="162">
                  <c:v>104.400000</c:v>
                </c:pt>
                <c:pt idx="163">
                  <c:v>104.000000</c:v>
                </c:pt>
                <c:pt idx="164">
                  <c:v>103.800000</c:v>
                </c:pt>
                <c:pt idx="165">
                  <c:v>103.900000</c:v>
                </c:pt>
                <c:pt idx="166">
                  <c:v>104.400000</c:v>
                </c:pt>
                <c:pt idx="167">
                  <c:v>105.100000</c:v>
                </c:pt>
                <c:pt idx="168">
                  <c:v>106.100000</c:v>
                </c:pt>
                <c:pt idx="169">
                  <c:v>107.200000</c:v>
                </c:pt>
                <c:pt idx="170">
                  <c:v>108.500000</c:v>
                </c:pt>
                <c:pt idx="171">
                  <c:v>109.900000</c:v>
                </c:pt>
                <c:pt idx="172">
                  <c:v>111.300000</c:v>
                </c:pt>
                <c:pt idx="173">
                  <c:v>112.700000</c:v>
                </c:pt>
                <c:pt idx="174">
                  <c:v>113.900000</c:v>
                </c:pt>
                <c:pt idx="175">
                  <c:v>115.000000</c:v>
                </c:pt>
                <c:pt idx="176">
                  <c:v>116.000000</c:v>
                </c:pt>
                <c:pt idx="177">
                  <c:v>116.800000</c:v>
                </c:pt>
                <c:pt idx="178">
                  <c:v>117.600000</c:v>
                </c:pt>
                <c:pt idx="179">
                  <c:v>118.400000</c:v>
                </c:pt>
                <c:pt idx="180">
                  <c:v>119.200000</c:v>
                </c:pt>
                <c:pt idx="181">
                  <c:v>120.000000</c:v>
                </c:pt>
                <c:pt idx="182">
                  <c:v>120.800000</c:v>
                </c:pt>
                <c:pt idx="183">
                  <c:v>121.600000</c:v>
                </c:pt>
                <c:pt idx="184">
                  <c:v>122.300000</c:v>
                </c:pt>
                <c:pt idx="185">
                  <c:v>123.100000</c:v>
                </c:pt>
                <c:pt idx="186">
                  <c:v>123.800000</c:v>
                </c:pt>
                <c:pt idx="187">
                  <c:v>124.400000</c:v>
                </c:pt>
                <c:pt idx="188">
                  <c:v>125.000000</c:v>
                </c:pt>
                <c:pt idx="189">
                  <c:v>125.400000</c:v>
                </c:pt>
                <c:pt idx="190">
                  <c:v>125.800000</c:v>
                </c:pt>
                <c:pt idx="191">
                  <c:v>126.100000</c:v>
                </c:pt>
                <c:pt idx="192">
                  <c:v>126.400000</c:v>
                </c:pt>
                <c:pt idx="193">
                  <c:v>126.600000</c:v>
                </c:pt>
                <c:pt idx="194">
                  <c:v>126.700000</c:v>
                </c:pt>
                <c:pt idx="195">
                  <c:v>126.800000</c:v>
                </c:pt>
                <c:pt idx="196">
                  <c:v>126.900000</c:v>
                </c:pt>
                <c:pt idx="197">
                  <c:v>126.900000</c:v>
                </c:pt>
                <c:pt idx="198">
                  <c:v>126.900000</c:v>
                </c:pt>
                <c:pt idx="199">
                  <c:v>126.800000</c:v>
                </c:pt>
                <c:pt idx="200">
                  <c:v>126.600000</c:v>
                </c:pt>
                <c:pt idx="201">
                  <c:v>126.300000</c:v>
                </c:pt>
                <c:pt idx="202">
                  <c:v>126.000000</c:v>
                </c:pt>
                <c:pt idx="203">
                  <c:v>125.700000</c:v>
                </c:pt>
                <c:pt idx="204">
                  <c:v>125.600000</c:v>
                </c:pt>
                <c:pt idx="205">
                  <c:v>125.600000</c:v>
                </c:pt>
                <c:pt idx="206">
                  <c:v>125.800000</c:v>
                </c:pt>
                <c:pt idx="207">
                  <c:v>126.200000</c:v>
                </c:pt>
                <c:pt idx="208">
                  <c:v>126.600000</c:v>
                </c:pt>
                <c:pt idx="209">
                  <c:v>127.000000</c:v>
                </c:pt>
                <c:pt idx="210">
                  <c:v>127.400000</c:v>
                </c:pt>
                <c:pt idx="211">
                  <c:v>127.600000</c:v>
                </c:pt>
                <c:pt idx="212">
                  <c:v>127.800000</c:v>
                </c:pt>
                <c:pt idx="213">
                  <c:v>127.900000</c:v>
                </c:pt>
                <c:pt idx="214">
                  <c:v>128.000000</c:v>
                </c:pt>
                <c:pt idx="215">
                  <c:v>128.100000</c:v>
                </c:pt>
                <c:pt idx="216">
                  <c:v>128.200000</c:v>
                </c:pt>
                <c:pt idx="217">
                  <c:v>128.300000</c:v>
                </c:pt>
                <c:pt idx="218">
                  <c:v>128.400000</c:v>
                </c:pt>
                <c:pt idx="219">
                  <c:v>128.500000</c:v>
                </c:pt>
                <c:pt idx="220">
                  <c:v>128.600000</c:v>
                </c:pt>
                <c:pt idx="221">
                  <c:v>128.600000</c:v>
                </c:pt>
                <c:pt idx="222">
                  <c:v>128.500000</c:v>
                </c:pt>
                <c:pt idx="223">
                  <c:v>128.300000</c:v>
                </c:pt>
                <c:pt idx="224">
                  <c:v>128.100000</c:v>
                </c:pt>
                <c:pt idx="225">
                  <c:v>127.900000</c:v>
                </c:pt>
                <c:pt idx="226">
                  <c:v>127.600000</c:v>
                </c:pt>
                <c:pt idx="227">
                  <c:v>127.400000</c:v>
                </c:pt>
                <c:pt idx="228">
                  <c:v>127.200000</c:v>
                </c:pt>
                <c:pt idx="229">
                  <c:v>127.000000</c:v>
                </c:pt>
                <c:pt idx="230">
                  <c:v>126.900000</c:v>
                </c:pt>
                <c:pt idx="231">
                  <c:v>126.800000</c:v>
                </c:pt>
                <c:pt idx="232">
                  <c:v>126.700000</c:v>
                </c:pt>
                <c:pt idx="233">
                  <c:v>126.800000</c:v>
                </c:pt>
                <c:pt idx="234">
                  <c:v>126.900000</c:v>
                </c:pt>
                <c:pt idx="235">
                  <c:v>127.100000</c:v>
                </c:pt>
                <c:pt idx="236">
                  <c:v>127.400000</c:v>
                </c:pt>
                <c:pt idx="237">
                  <c:v>127.700000</c:v>
                </c:pt>
                <c:pt idx="238">
                  <c:v>128.100000</c:v>
                </c:pt>
                <c:pt idx="239">
                  <c:v>128.500000</c:v>
                </c:pt>
                <c:pt idx="240">
                  <c:v>129.000000</c:v>
                </c:pt>
                <c:pt idx="241">
                  <c:v>129.500000</c:v>
                </c:pt>
                <c:pt idx="242">
                  <c:v>130.100000</c:v>
                </c:pt>
                <c:pt idx="243">
                  <c:v>130.600000</c:v>
                </c:pt>
                <c:pt idx="244">
                  <c:v>131.000000</c:v>
                </c:pt>
                <c:pt idx="245">
                  <c:v>131.200000</c:v>
                </c:pt>
                <c:pt idx="246">
                  <c:v>131.300000</c:v>
                </c:pt>
                <c:pt idx="247">
                  <c:v>131.200000</c:v>
                </c:pt>
                <c:pt idx="248">
                  <c:v>130.700000</c:v>
                </c:pt>
                <c:pt idx="249">
                  <c:v>129.800000</c:v>
                </c:pt>
                <c:pt idx="250">
                  <c:v>128.400000</c:v>
                </c:pt>
                <c:pt idx="251">
                  <c:v>126.500000</c:v>
                </c:pt>
                <c:pt idx="252">
                  <c:v>124.100000</c:v>
                </c:pt>
                <c:pt idx="253">
                  <c:v>121.600000</c:v>
                </c:pt>
                <c:pt idx="254">
                  <c:v>119.000000</c:v>
                </c:pt>
                <c:pt idx="255">
                  <c:v>116.500000</c:v>
                </c:pt>
                <c:pt idx="256">
                  <c:v>114.100000</c:v>
                </c:pt>
                <c:pt idx="257">
                  <c:v>111.800000</c:v>
                </c:pt>
                <c:pt idx="258">
                  <c:v>109.500000</c:v>
                </c:pt>
                <c:pt idx="259">
                  <c:v>107.100000</c:v>
                </c:pt>
                <c:pt idx="260">
                  <c:v>104.800000</c:v>
                </c:pt>
                <c:pt idx="261">
                  <c:v>102.500000</c:v>
                </c:pt>
                <c:pt idx="262">
                  <c:v>100.400000</c:v>
                </c:pt>
                <c:pt idx="263">
                  <c:v>98.600000</c:v>
                </c:pt>
                <c:pt idx="264">
                  <c:v>97.200000</c:v>
                </c:pt>
                <c:pt idx="265">
                  <c:v>95.900000</c:v>
                </c:pt>
                <c:pt idx="266">
                  <c:v>94.800000</c:v>
                </c:pt>
                <c:pt idx="267">
                  <c:v>93.800000</c:v>
                </c:pt>
                <c:pt idx="268">
                  <c:v>92.800000</c:v>
                </c:pt>
                <c:pt idx="269">
                  <c:v>91.800000</c:v>
                </c:pt>
                <c:pt idx="270">
                  <c:v>91.000000</c:v>
                </c:pt>
                <c:pt idx="271">
                  <c:v>90.200000</c:v>
                </c:pt>
                <c:pt idx="272">
                  <c:v>89.600000</c:v>
                </c:pt>
                <c:pt idx="273">
                  <c:v>89.100000</c:v>
                </c:pt>
                <c:pt idx="274">
                  <c:v>88.600000</c:v>
                </c:pt>
                <c:pt idx="275">
                  <c:v>88.100000</c:v>
                </c:pt>
                <c:pt idx="276">
                  <c:v>87.600000</c:v>
                </c:pt>
                <c:pt idx="277">
                  <c:v>87.100000</c:v>
                </c:pt>
                <c:pt idx="278">
                  <c:v>86.600000</c:v>
                </c:pt>
                <c:pt idx="279">
                  <c:v>86.100000</c:v>
                </c:pt>
                <c:pt idx="280">
                  <c:v>85.500000</c:v>
                </c:pt>
                <c:pt idx="281">
                  <c:v>85.000000</c:v>
                </c:pt>
                <c:pt idx="282">
                  <c:v>84.400000</c:v>
                </c:pt>
                <c:pt idx="283">
                  <c:v>83.800000</c:v>
                </c:pt>
                <c:pt idx="284">
                  <c:v>83.200000</c:v>
                </c:pt>
                <c:pt idx="285">
                  <c:v>82.600000</c:v>
                </c:pt>
                <c:pt idx="286">
                  <c:v>82.000000</c:v>
                </c:pt>
                <c:pt idx="287">
                  <c:v>81.300000</c:v>
                </c:pt>
                <c:pt idx="288">
                  <c:v>80.400000</c:v>
                </c:pt>
                <c:pt idx="289">
                  <c:v>79.100000</c:v>
                </c:pt>
                <c:pt idx="290">
                  <c:v>77.400000</c:v>
                </c:pt>
                <c:pt idx="291">
                  <c:v>75.100000</c:v>
                </c:pt>
                <c:pt idx="292">
                  <c:v>72.300000</c:v>
                </c:pt>
                <c:pt idx="293">
                  <c:v>69.100000</c:v>
                </c:pt>
                <c:pt idx="294">
                  <c:v>65.900000</c:v>
                </c:pt>
                <c:pt idx="295">
                  <c:v>62.700000</c:v>
                </c:pt>
                <c:pt idx="296">
                  <c:v>59.700000</c:v>
                </c:pt>
                <c:pt idx="297">
                  <c:v>57.000000</c:v>
                </c:pt>
                <c:pt idx="298">
                  <c:v>54.600000</c:v>
                </c:pt>
                <c:pt idx="299">
                  <c:v>52.200000</c:v>
                </c:pt>
                <c:pt idx="300">
                  <c:v>49.700000</c:v>
                </c:pt>
                <c:pt idx="301">
                  <c:v>46.800000</c:v>
                </c:pt>
                <c:pt idx="302">
                  <c:v>43.500000</c:v>
                </c:pt>
                <c:pt idx="303">
                  <c:v>39.900000</c:v>
                </c:pt>
                <c:pt idx="304">
                  <c:v>36.400000</c:v>
                </c:pt>
                <c:pt idx="305">
                  <c:v>33.200000</c:v>
                </c:pt>
                <c:pt idx="306">
                  <c:v>30.500000</c:v>
                </c:pt>
                <c:pt idx="307">
                  <c:v>28.300000</c:v>
                </c:pt>
                <c:pt idx="308">
                  <c:v>26.300000</c:v>
                </c:pt>
                <c:pt idx="309">
                  <c:v>24.400000</c:v>
                </c:pt>
                <c:pt idx="310">
                  <c:v>22.500000</c:v>
                </c:pt>
                <c:pt idx="311">
                  <c:v>20.500000</c:v>
                </c:pt>
                <c:pt idx="312">
                  <c:v>18.200000</c:v>
                </c:pt>
                <c:pt idx="313">
                  <c:v>15.500000</c:v>
                </c:pt>
                <c:pt idx="314">
                  <c:v>12.300000</c:v>
                </c:pt>
                <c:pt idx="315">
                  <c:v>8.700000</c:v>
                </c:pt>
                <c:pt idx="316">
                  <c:v>5.200000</c:v>
                </c:pt>
                <c:pt idx="317">
                  <c:v>0.000000</c:v>
                </c:pt>
                <c:pt idx="318">
                  <c:v>0.000000</c:v>
                </c:pt>
                <c:pt idx="319">
                  <c:v>0.000000</c:v>
                </c:pt>
                <c:pt idx="320">
                  <c:v>0.000000</c:v>
                </c:pt>
                <c:pt idx="321">
                  <c:v>0.000000</c:v>
                </c:pt>
                <c:pt idx="322">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0.0&quot; &quot;"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5"/>
        <c:minorUnit val="17.5"/>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93481"/>
          <c:y val="0.0832715"/>
          <c:w val="0.874941"/>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(Air Co'!$A$3:$A$603</c:f>
              <c:numCache>
                <c:ptCount val="601"/>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numCache>
            </c:numRef>
          </c:xVal>
          <c:yVal>
            <c:numRef>
              <c:f>'NEFZ + EPA + WLTP - EPA (Air Co'!$B$3:$B$603</c:f>
              <c:numCache>
                <c:ptCount val="6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0.900000</c:v>
                </c:pt>
                <c:pt idx="20">
                  <c:v>3.000000</c:v>
                </c:pt>
                <c:pt idx="21">
                  <c:v>2.900000</c:v>
                </c:pt>
                <c:pt idx="22">
                  <c:v>3.300000</c:v>
                </c:pt>
                <c:pt idx="23">
                  <c:v>3.500000</c:v>
                </c:pt>
                <c:pt idx="24">
                  <c:v>2.200000</c:v>
                </c:pt>
                <c:pt idx="25">
                  <c:v>1.400000</c:v>
                </c:pt>
                <c:pt idx="26">
                  <c:v>0.000000</c:v>
                </c:pt>
                <c:pt idx="27">
                  <c:v>0.000000</c:v>
                </c:pt>
                <c:pt idx="28">
                  <c:v>0.000000</c:v>
                </c:pt>
                <c:pt idx="29">
                  <c:v>0.000000</c:v>
                </c:pt>
                <c:pt idx="30">
                  <c:v>0.000000</c:v>
                </c:pt>
                <c:pt idx="31">
                  <c:v>0.000000</c:v>
                </c:pt>
                <c:pt idx="32">
                  <c:v>0.000000</c:v>
                </c:pt>
                <c:pt idx="33">
                  <c:v>0.400000</c:v>
                </c:pt>
                <c:pt idx="34">
                  <c:v>3.300000</c:v>
                </c:pt>
                <c:pt idx="35">
                  <c:v>6.000000</c:v>
                </c:pt>
                <c:pt idx="36">
                  <c:v>8.000000</c:v>
                </c:pt>
                <c:pt idx="37">
                  <c:v>8.700000</c:v>
                </c:pt>
                <c:pt idx="38">
                  <c:v>10.000000</c:v>
                </c:pt>
                <c:pt idx="39">
                  <c:v>12.400000</c:v>
                </c:pt>
                <c:pt idx="40">
                  <c:v>13.800000</c:v>
                </c:pt>
                <c:pt idx="41">
                  <c:v>14.700000</c:v>
                </c:pt>
                <c:pt idx="42">
                  <c:v>14.800000</c:v>
                </c:pt>
                <c:pt idx="43">
                  <c:v>16.600000</c:v>
                </c:pt>
                <c:pt idx="44">
                  <c:v>18.300000</c:v>
                </c:pt>
                <c:pt idx="45">
                  <c:v>19.000000</c:v>
                </c:pt>
                <c:pt idx="46">
                  <c:v>19.200000</c:v>
                </c:pt>
                <c:pt idx="47">
                  <c:v>19.300000</c:v>
                </c:pt>
                <c:pt idx="48">
                  <c:v>19.700000</c:v>
                </c:pt>
                <c:pt idx="49">
                  <c:v>20.500000</c:v>
                </c:pt>
                <c:pt idx="50">
                  <c:v>21.000000</c:v>
                </c:pt>
                <c:pt idx="51">
                  <c:v>21.200000</c:v>
                </c:pt>
                <c:pt idx="52">
                  <c:v>21.600000</c:v>
                </c:pt>
                <c:pt idx="53">
                  <c:v>22.200000</c:v>
                </c:pt>
                <c:pt idx="54">
                  <c:v>23.800000</c:v>
                </c:pt>
                <c:pt idx="55">
                  <c:v>24.600000</c:v>
                </c:pt>
                <c:pt idx="56">
                  <c:v>24.300000</c:v>
                </c:pt>
                <c:pt idx="57">
                  <c:v>23.300000</c:v>
                </c:pt>
                <c:pt idx="58">
                  <c:v>22.700000</c:v>
                </c:pt>
                <c:pt idx="59">
                  <c:v>21.400000</c:v>
                </c:pt>
                <c:pt idx="60">
                  <c:v>20.400000</c:v>
                </c:pt>
                <c:pt idx="61">
                  <c:v>19.500000</c:v>
                </c:pt>
                <c:pt idx="62">
                  <c:v>17.900000</c:v>
                </c:pt>
                <c:pt idx="63">
                  <c:v>15.600000</c:v>
                </c:pt>
                <c:pt idx="64">
                  <c:v>11.700000</c:v>
                </c:pt>
                <c:pt idx="65">
                  <c:v>7.800000</c:v>
                </c:pt>
                <c:pt idx="66">
                  <c:v>7.200000</c:v>
                </c:pt>
                <c:pt idx="67">
                  <c:v>9.300000</c:v>
                </c:pt>
                <c:pt idx="68">
                  <c:v>12.900000</c:v>
                </c:pt>
                <c:pt idx="69">
                  <c:v>15.800000</c:v>
                </c:pt>
                <c:pt idx="70">
                  <c:v>16.200000</c:v>
                </c:pt>
                <c:pt idx="71">
                  <c:v>16.900000</c:v>
                </c:pt>
                <c:pt idx="72">
                  <c:v>18.300000</c:v>
                </c:pt>
                <c:pt idx="73">
                  <c:v>20.300000</c:v>
                </c:pt>
                <c:pt idx="74">
                  <c:v>21.600000</c:v>
                </c:pt>
                <c:pt idx="75">
                  <c:v>22.400000</c:v>
                </c:pt>
                <c:pt idx="76">
                  <c:v>23.000000</c:v>
                </c:pt>
                <c:pt idx="77">
                  <c:v>22.800000</c:v>
                </c:pt>
                <c:pt idx="78">
                  <c:v>22.100000</c:v>
                </c:pt>
                <c:pt idx="79">
                  <c:v>21.200000</c:v>
                </c:pt>
                <c:pt idx="80">
                  <c:v>19.500000</c:v>
                </c:pt>
                <c:pt idx="81">
                  <c:v>17.100000</c:v>
                </c:pt>
                <c:pt idx="82">
                  <c:v>14.100000</c:v>
                </c:pt>
                <c:pt idx="83">
                  <c:v>10.500000</c:v>
                </c:pt>
                <c:pt idx="84">
                  <c:v>7.600000</c:v>
                </c:pt>
                <c:pt idx="85">
                  <c:v>7.500000</c:v>
                </c:pt>
                <c:pt idx="86">
                  <c:v>10.000000</c:v>
                </c:pt>
                <c:pt idx="87">
                  <c:v>13.100000</c:v>
                </c:pt>
                <c:pt idx="88">
                  <c:v>14.100000</c:v>
                </c:pt>
                <c:pt idx="89">
                  <c:v>16.400000</c:v>
                </c:pt>
                <c:pt idx="90">
                  <c:v>19.600000</c:v>
                </c:pt>
                <c:pt idx="91">
                  <c:v>22.400000</c:v>
                </c:pt>
                <c:pt idx="92">
                  <c:v>24.700000</c:v>
                </c:pt>
                <c:pt idx="93">
                  <c:v>26.100000</c:v>
                </c:pt>
                <c:pt idx="94">
                  <c:v>25.800000</c:v>
                </c:pt>
                <c:pt idx="95">
                  <c:v>26.600000</c:v>
                </c:pt>
                <c:pt idx="96">
                  <c:v>27.800000</c:v>
                </c:pt>
                <c:pt idx="97">
                  <c:v>28.500000</c:v>
                </c:pt>
                <c:pt idx="98">
                  <c:v>28.900000</c:v>
                </c:pt>
                <c:pt idx="99">
                  <c:v>29.300000</c:v>
                </c:pt>
                <c:pt idx="100">
                  <c:v>29.500000</c:v>
                </c:pt>
                <c:pt idx="101">
                  <c:v>29.400000</c:v>
                </c:pt>
                <c:pt idx="102">
                  <c:v>29.400000</c:v>
                </c:pt>
                <c:pt idx="103">
                  <c:v>29.800000</c:v>
                </c:pt>
                <c:pt idx="104">
                  <c:v>30.300000</c:v>
                </c:pt>
                <c:pt idx="105">
                  <c:v>30.600000</c:v>
                </c:pt>
                <c:pt idx="106">
                  <c:v>30.500000</c:v>
                </c:pt>
                <c:pt idx="107">
                  <c:v>30.500000</c:v>
                </c:pt>
                <c:pt idx="108">
                  <c:v>30.100000</c:v>
                </c:pt>
                <c:pt idx="109">
                  <c:v>29.300000</c:v>
                </c:pt>
                <c:pt idx="110">
                  <c:v>28.400000</c:v>
                </c:pt>
                <c:pt idx="111">
                  <c:v>27.600000</c:v>
                </c:pt>
                <c:pt idx="112">
                  <c:v>26.800000</c:v>
                </c:pt>
                <c:pt idx="113">
                  <c:v>25.500000</c:v>
                </c:pt>
                <c:pt idx="114">
                  <c:v>23.700000</c:v>
                </c:pt>
                <c:pt idx="115">
                  <c:v>21.700000</c:v>
                </c:pt>
                <c:pt idx="116">
                  <c:v>19.300000</c:v>
                </c:pt>
                <c:pt idx="117">
                  <c:v>16.700000</c:v>
                </c:pt>
                <c:pt idx="118">
                  <c:v>14.400000</c:v>
                </c:pt>
                <c:pt idx="119">
                  <c:v>11.500000</c:v>
                </c:pt>
                <c:pt idx="120">
                  <c:v>7.900000</c:v>
                </c:pt>
                <c:pt idx="121">
                  <c:v>6.600000</c:v>
                </c:pt>
                <c:pt idx="122">
                  <c:v>9.400000</c:v>
                </c:pt>
                <c:pt idx="123">
                  <c:v>12.400000</c:v>
                </c:pt>
                <c:pt idx="124">
                  <c:v>14.800000</c:v>
                </c:pt>
                <c:pt idx="125">
                  <c:v>16.100000</c:v>
                </c:pt>
                <c:pt idx="126">
                  <c:v>19.300000</c:v>
                </c:pt>
                <c:pt idx="127">
                  <c:v>22.600000</c:v>
                </c:pt>
                <c:pt idx="128">
                  <c:v>25.500000</c:v>
                </c:pt>
                <c:pt idx="129">
                  <c:v>26.400000</c:v>
                </c:pt>
                <c:pt idx="130">
                  <c:v>26.700000</c:v>
                </c:pt>
                <c:pt idx="131">
                  <c:v>27.800000</c:v>
                </c:pt>
                <c:pt idx="132">
                  <c:v>29.400000</c:v>
                </c:pt>
                <c:pt idx="133">
                  <c:v>31.100000</c:v>
                </c:pt>
                <c:pt idx="134">
                  <c:v>32.500000</c:v>
                </c:pt>
                <c:pt idx="135">
                  <c:v>33.600000</c:v>
                </c:pt>
                <c:pt idx="136">
                  <c:v>34.600000</c:v>
                </c:pt>
                <c:pt idx="137">
                  <c:v>35.400000</c:v>
                </c:pt>
                <c:pt idx="138">
                  <c:v>36.100000</c:v>
                </c:pt>
                <c:pt idx="139">
                  <c:v>37.000000</c:v>
                </c:pt>
                <c:pt idx="140">
                  <c:v>37.700000</c:v>
                </c:pt>
                <c:pt idx="141">
                  <c:v>38.100000</c:v>
                </c:pt>
                <c:pt idx="142">
                  <c:v>38.300000</c:v>
                </c:pt>
                <c:pt idx="143">
                  <c:v>38.100000</c:v>
                </c:pt>
                <c:pt idx="144">
                  <c:v>37.800000</c:v>
                </c:pt>
                <c:pt idx="145">
                  <c:v>36.600000</c:v>
                </c:pt>
                <c:pt idx="146">
                  <c:v>34.800000</c:v>
                </c:pt>
                <c:pt idx="147">
                  <c:v>33.200000</c:v>
                </c:pt>
                <c:pt idx="148">
                  <c:v>32.400000</c:v>
                </c:pt>
                <c:pt idx="149">
                  <c:v>32.300000</c:v>
                </c:pt>
                <c:pt idx="150">
                  <c:v>32.300000</c:v>
                </c:pt>
                <c:pt idx="151">
                  <c:v>32.400000</c:v>
                </c:pt>
                <c:pt idx="152">
                  <c:v>32.400000</c:v>
                </c:pt>
                <c:pt idx="153">
                  <c:v>32.400000</c:v>
                </c:pt>
                <c:pt idx="154">
                  <c:v>32.500000</c:v>
                </c:pt>
                <c:pt idx="155">
                  <c:v>33.300000</c:v>
                </c:pt>
                <c:pt idx="156">
                  <c:v>34.400000</c:v>
                </c:pt>
                <c:pt idx="157">
                  <c:v>35.500000</c:v>
                </c:pt>
                <c:pt idx="158">
                  <c:v>36.600000</c:v>
                </c:pt>
                <c:pt idx="159">
                  <c:v>37.400000</c:v>
                </c:pt>
                <c:pt idx="160">
                  <c:v>38.000000</c:v>
                </c:pt>
                <c:pt idx="161">
                  <c:v>38.400000</c:v>
                </c:pt>
                <c:pt idx="162">
                  <c:v>38.500000</c:v>
                </c:pt>
                <c:pt idx="163">
                  <c:v>38.600000</c:v>
                </c:pt>
                <c:pt idx="164">
                  <c:v>38.400000</c:v>
                </c:pt>
                <c:pt idx="165">
                  <c:v>38.200000</c:v>
                </c:pt>
                <c:pt idx="166">
                  <c:v>37.500000</c:v>
                </c:pt>
                <c:pt idx="167">
                  <c:v>36.900000</c:v>
                </c:pt>
                <c:pt idx="168">
                  <c:v>36.300000</c:v>
                </c:pt>
                <c:pt idx="169">
                  <c:v>34.800000</c:v>
                </c:pt>
                <c:pt idx="170">
                  <c:v>33.000000</c:v>
                </c:pt>
                <c:pt idx="171">
                  <c:v>31.400000</c:v>
                </c:pt>
                <c:pt idx="172">
                  <c:v>30.700000</c:v>
                </c:pt>
                <c:pt idx="173">
                  <c:v>30.300000</c:v>
                </c:pt>
                <c:pt idx="174">
                  <c:v>30.000000</c:v>
                </c:pt>
                <c:pt idx="175">
                  <c:v>29.300000</c:v>
                </c:pt>
                <c:pt idx="176">
                  <c:v>27.400000</c:v>
                </c:pt>
                <c:pt idx="177">
                  <c:v>25.100000</c:v>
                </c:pt>
                <c:pt idx="178">
                  <c:v>21.800000</c:v>
                </c:pt>
                <c:pt idx="179">
                  <c:v>17.200000</c:v>
                </c:pt>
                <c:pt idx="180">
                  <c:v>12.500000</c:v>
                </c:pt>
                <c:pt idx="181">
                  <c:v>8.100000</c:v>
                </c:pt>
                <c:pt idx="182">
                  <c:v>4.500000</c:v>
                </c:pt>
                <c:pt idx="183">
                  <c:v>2.000000</c:v>
                </c:pt>
                <c:pt idx="184">
                  <c:v>1.000000</c:v>
                </c:pt>
                <c:pt idx="185">
                  <c:v>0.600000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1.000000</c:v>
                </c:pt>
                <c:pt idx="206">
                  <c:v>0.500000</c:v>
                </c:pt>
                <c:pt idx="207">
                  <c:v>2.600000</c:v>
                </c:pt>
                <c:pt idx="208">
                  <c:v>7.700000</c:v>
                </c:pt>
                <c:pt idx="209">
                  <c:v>12.300000</c:v>
                </c:pt>
                <c:pt idx="210">
                  <c:v>15.800000</c:v>
                </c:pt>
                <c:pt idx="211">
                  <c:v>17.300000</c:v>
                </c:pt>
                <c:pt idx="212">
                  <c:v>19.400000</c:v>
                </c:pt>
                <c:pt idx="213">
                  <c:v>23.300000</c:v>
                </c:pt>
                <c:pt idx="214">
                  <c:v>27.200000</c:v>
                </c:pt>
                <c:pt idx="215">
                  <c:v>31.000000</c:v>
                </c:pt>
                <c:pt idx="216">
                  <c:v>33.600000</c:v>
                </c:pt>
                <c:pt idx="217">
                  <c:v>34.200000</c:v>
                </c:pt>
                <c:pt idx="218">
                  <c:v>35.800000</c:v>
                </c:pt>
                <c:pt idx="219">
                  <c:v>37.300000</c:v>
                </c:pt>
                <c:pt idx="220">
                  <c:v>38.300000</c:v>
                </c:pt>
                <c:pt idx="221">
                  <c:v>39.200000</c:v>
                </c:pt>
                <c:pt idx="222">
                  <c:v>40.100000</c:v>
                </c:pt>
                <c:pt idx="223">
                  <c:v>40.900000</c:v>
                </c:pt>
                <c:pt idx="224">
                  <c:v>41.000000</c:v>
                </c:pt>
                <c:pt idx="225">
                  <c:v>40.400000</c:v>
                </c:pt>
                <c:pt idx="226">
                  <c:v>39.700000</c:v>
                </c:pt>
                <c:pt idx="227">
                  <c:v>39.100000</c:v>
                </c:pt>
                <c:pt idx="228">
                  <c:v>38.100000</c:v>
                </c:pt>
                <c:pt idx="229">
                  <c:v>36.700000</c:v>
                </c:pt>
                <c:pt idx="230">
                  <c:v>35.900000</c:v>
                </c:pt>
                <c:pt idx="231">
                  <c:v>35.900000</c:v>
                </c:pt>
                <c:pt idx="232">
                  <c:v>35.700000</c:v>
                </c:pt>
                <c:pt idx="233">
                  <c:v>34.900000</c:v>
                </c:pt>
                <c:pt idx="234">
                  <c:v>33.900000</c:v>
                </c:pt>
                <c:pt idx="235">
                  <c:v>32.600000</c:v>
                </c:pt>
                <c:pt idx="236">
                  <c:v>31.900000</c:v>
                </c:pt>
                <c:pt idx="237">
                  <c:v>31.100000</c:v>
                </c:pt>
                <c:pt idx="238">
                  <c:v>30.600000</c:v>
                </c:pt>
                <c:pt idx="239">
                  <c:v>30.300000</c:v>
                </c:pt>
                <c:pt idx="240">
                  <c:v>30.100000</c:v>
                </c:pt>
                <c:pt idx="241">
                  <c:v>29.900000</c:v>
                </c:pt>
                <c:pt idx="242">
                  <c:v>29.800000</c:v>
                </c:pt>
                <c:pt idx="243">
                  <c:v>29.800000</c:v>
                </c:pt>
                <c:pt idx="244">
                  <c:v>29.800000</c:v>
                </c:pt>
                <c:pt idx="245">
                  <c:v>29.800000</c:v>
                </c:pt>
                <c:pt idx="246">
                  <c:v>29.700000</c:v>
                </c:pt>
                <c:pt idx="247">
                  <c:v>29.700000</c:v>
                </c:pt>
                <c:pt idx="248">
                  <c:v>29.600000</c:v>
                </c:pt>
                <c:pt idx="249">
                  <c:v>28.400000</c:v>
                </c:pt>
                <c:pt idx="250">
                  <c:v>25.800000</c:v>
                </c:pt>
                <c:pt idx="251">
                  <c:v>22.800000</c:v>
                </c:pt>
                <c:pt idx="252">
                  <c:v>19.000000</c:v>
                </c:pt>
                <c:pt idx="253">
                  <c:v>14.000000</c:v>
                </c:pt>
                <c:pt idx="254">
                  <c:v>8.600000</c:v>
                </c:pt>
                <c:pt idx="255">
                  <c:v>4.100000</c:v>
                </c:pt>
                <c:pt idx="256">
                  <c:v>1.300000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0.100000</c:v>
                </c:pt>
                <c:pt idx="282">
                  <c:v>4.500000</c:v>
                </c:pt>
                <c:pt idx="283">
                  <c:v>9.100000</c:v>
                </c:pt>
                <c:pt idx="284">
                  <c:v>13.600000</c:v>
                </c:pt>
                <c:pt idx="285">
                  <c:v>18.200000</c:v>
                </c:pt>
                <c:pt idx="286">
                  <c:v>22.600000</c:v>
                </c:pt>
                <c:pt idx="287">
                  <c:v>26.200000</c:v>
                </c:pt>
                <c:pt idx="288">
                  <c:v>29.300000</c:v>
                </c:pt>
                <c:pt idx="289">
                  <c:v>32.100000</c:v>
                </c:pt>
                <c:pt idx="290">
                  <c:v>34.500000</c:v>
                </c:pt>
                <c:pt idx="291">
                  <c:v>36.800000</c:v>
                </c:pt>
                <c:pt idx="292">
                  <c:v>38.400000</c:v>
                </c:pt>
                <c:pt idx="293">
                  <c:v>40.000000</c:v>
                </c:pt>
                <c:pt idx="294">
                  <c:v>41.200000</c:v>
                </c:pt>
                <c:pt idx="295">
                  <c:v>41.900000</c:v>
                </c:pt>
                <c:pt idx="296">
                  <c:v>42.200000</c:v>
                </c:pt>
                <c:pt idx="297">
                  <c:v>42.700000</c:v>
                </c:pt>
                <c:pt idx="298">
                  <c:v>43.000000</c:v>
                </c:pt>
                <c:pt idx="299">
                  <c:v>43.300000</c:v>
                </c:pt>
                <c:pt idx="300">
                  <c:v>43.500000</c:v>
                </c:pt>
                <c:pt idx="301">
                  <c:v>43.700000</c:v>
                </c:pt>
                <c:pt idx="302">
                  <c:v>44.300000</c:v>
                </c:pt>
                <c:pt idx="303">
                  <c:v>45.400000</c:v>
                </c:pt>
                <c:pt idx="304">
                  <c:v>45.900000</c:v>
                </c:pt>
                <c:pt idx="305">
                  <c:v>46.800000</c:v>
                </c:pt>
                <c:pt idx="306">
                  <c:v>47.600000</c:v>
                </c:pt>
                <c:pt idx="307">
                  <c:v>48.200000</c:v>
                </c:pt>
                <c:pt idx="308">
                  <c:v>48.600000</c:v>
                </c:pt>
                <c:pt idx="309">
                  <c:v>48.700000</c:v>
                </c:pt>
                <c:pt idx="310">
                  <c:v>48.600000</c:v>
                </c:pt>
                <c:pt idx="311">
                  <c:v>49.000000</c:v>
                </c:pt>
                <c:pt idx="312">
                  <c:v>49.800000</c:v>
                </c:pt>
                <c:pt idx="313">
                  <c:v>50.500000</c:v>
                </c:pt>
                <c:pt idx="314">
                  <c:v>51.200000</c:v>
                </c:pt>
                <c:pt idx="315">
                  <c:v>52.100000</c:v>
                </c:pt>
                <c:pt idx="316">
                  <c:v>52.700000</c:v>
                </c:pt>
                <c:pt idx="317">
                  <c:v>53.400000</c:v>
                </c:pt>
                <c:pt idx="318">
                  <c:v>52.400000</c:v>
                </c:pt>
                <c:pt idx="319">
                  <c:v>54.500000</c:v>
                </c:pt>
                <c:pt idx="320">
                  <c:v>54.800000</c:v>
                </c:pt>
                <c:pt idx="321">
                  <c:v>54.800000</c:v>
                </c:pt>
                <c:pt idx="322">
                  <c:v>54.700000</c:v>
                </c:pt>
                <c:pt idx="323">
                  <c:v>54.300000</c:v>
                </c:pt>
                <c:pt idx="324">
                  <c:v>54.000000</c:v>
                </c:pt>
                <c:pt idx="325">
                  <c:v>53.800000</c:v>
                </c:pt>
                <c:pt idx="326">
                  <c:v>53.500000</c:v>
                </c:pt>
                <c:pt idx="327">
                  <c:v>53.300000</c:v>
                </c:pt>
                <c:pt idx="328">
                  <c:v>52.900000</c:v>
                </c:pt>
                <c:pt idx="329">
                  <c:v>52.600000</c:v>
                </c:pt>
                <c:pt idx="330">
                  <c:v>52.000000</c:v>
                </c:pt>
                <c:pt idx="331">
                  <c:v>51.600000</c:v>
                </c:pt>
                <c:pt idx="332">
                  <c:v>51.000000</c:v>
                </c:pt>
                <c:pt idx="333">
                  <c:v>50.300000</c:v>
                </c:pt>
                <c:pt idx="334">
                  <c:v>49.300000</c:v>
                </c:pt>
                <c:pt idx="335">
                  <c:v>48.100000</c:v>
                </c:pt>
                <c:pt idx="336">
                  <c:v>46.500000</c:v>
                </c:pt>
                <c:pt idx="337">
                  <c:v>43.600000</c:v>
                </c:pt>
                <c:pt idx="338">
                  <c:v>40.700000</c:v>
                </c:pt>
                <c:pt idx="339">
                  <c:v>37.200000</c:v>
                </c:pt>
                <c:pt idx="340">
                  <c:v>34.400000</c:v>
                </c:pt>
                <c:pt idx="341">
                  <c:v>31.400000</c:v>
                </c:pt>
                <c:pt idx="342">
                  <c:v>28.600000</c:v>
                </c:pt>
                <c:pt idx="343">
                  <c:v>24.200000</c:v>
                </c:pt>
                <c:pt idx="344">
                  <c:v>18.100000</c:v>
                </c:pt>
                <c:pt idx="345">
                  <c:v>12.300000</c:v>
                </c:pt>
                <c:pt idx="346">
                  <c:v>8.100000</c:v>
                </c:pt>
                <c:pt idx="347">
                  <c:v>4.800000</c:v>
                </c:pt>
                <c:pt idx="348">
                  <c:v>2.600000</c:v>
                </c:pt>
                <c:pt idx="349">
                  <c:v>2.100000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4.300000</c:v>
                </c:pt>
                <c:pt idx="372">
                  <c:v>9.100000</c:v>
                </c:pt>
                <c:pt idx="373">
                  <c:v>13.200000</c:v>
                </c:pt>
                <c:pt idx="374">
                  <c:v>16.300000</c:v>
                </c:pt>
                <c:pt idx="375">
                  <c:v>19.100000</c:v>
                </c:pt>
                <c:pt idx="376">
                  <c:v>20.900000</c:v>
                </c:pt>
                <c:pt idx="377">
                  <c:v>22.700000</c:v>
                </c:pt>
                <c:pt idx="378">
                  <c:v>24.800000</c:v>
                </c:pt>
                <c:pt idx="379">
                  <c:v>26.900000</c:v>
                </c:pt>
                <c:pt idx="380">
                  <c:v>28.800000</c:v>
                </c:pt>
                <c:pt idx="381">
                  <c:v>30.000000</c:v>
                </c:pt>
                <c:pt idx="382">
                  <c:v>30.400000</c:v>
                </c:pt>
                <c:pt idx="383">
                  <c:v>30.600000</c:v>
                </c:pt>
                <c:pt idx="384">
                  <c:v>30.900000</c:v>
                </c:pt>
                <c:pt idx="385">
                  <c:v>31.100000</c:v>
                </c:pt>
                <c:pt idx="386">
                  <c:v>30.800000</c:v>
                </c:pt>
                <c:pt idx="387">
                  <c:v>31.100000</c:v>
                </c:pt>
                <c:pt idx="388">
                  <c:v>31.500000</c:v>
                </c:pt>
                <c:pt idx="389">
                  <c:v>32.400000</c:v>
                </c:pt>
                <c:pt idx="390">
                  <c:v>33.100000</c:v>
                </c:pt>
                <c:pt idx="391">
                  <c:v>33.300000</c:v>
                </c:pt>
                <c:pt idx="392">
                  <c:v>33.400000</c:v>
                </c:pt>
                <c:pt idx="393">
                  <c:v>33.700000</c:v>
                </c:pt>
                <c:pt idx="394">
                  <c:v>34.100000</c:v>
                </c:pt>
                <c:pt idx="395">
                  <c:v>34.700000</c:v>
                </c:pt>
                <c:pt idx="396">
                  <c:v>35.000000</c:v>
                </c:pt>
                <c:pt idx="397">
                  <c:v>35.400000</c:v>
                </c:pt>
                <c:pt idx="398">
                  <c:v>35.800000</c:v>
                </c:pt>
                <c:pt idx="399">
                  <c:v>36.000000</c:v>
                </c:pt>
                <c:pt idx="400">
                  <c:v>36.200000</c:v>
                </c:pt>
                <c:pt idx="401">
                  <c:v>36.300000</c:v>
                </c:pt>
                <c:pt idx="402">
                  <c:v>36.400000</c:v>
                </c:pt>
                <c:pt idx="403">
                  <c:v>36.500000</c:v>
                </c:pt>
                <c:pt idx="404">
                  <c:v>36.900000</c:v>
                </c:pt>
                <c:pt idx="405">
                  <c:v>37.200000</c:v>
                </c:pt>
                <c:pt idx="406">
                  <c:v>37.300000</c:v>
                </c:pt>
                <c:pt idx="407">
                  <c:v>37.800000</c:v>
                </c:pt>
                <c:pt idx="408">
                  <c:v>38.200000</c:v>
                </c:pt>
                <c:pt idx="409">
                  <c:v>38.600000</c:v>
                </c:pt>
                <c:pt idx="410">
                  <c:v>38.800000</c:v>
                </c:pt>
                <c:pt idx="411">
                  <c:v>38.600000</c:v>
                </c:pt>
                <c:pt idx="412">
                  <c:v>38.900000</c:v>
                </c:pt>
                <c:pt idx="413">
                  <c:v>39.000000</c:v>
                </c:pt>
                <c:pt idx="414">
                  <c:v>38.800000</c:v>
                </c:pt>
                <c:pt idx="415">
                  <c:v>38.600000</c:v>
                </c:pt>
                <c:pt idx="416">
                  <c:v>38.100000</c:v>
                </c:pt>
                <c:pt idx="417">
                  <c:v>37.600000</c:v>
                </c:pt>
                <c:pt idx="418">
                  <c:v>37.600000</c:v>
                </c:pt>
                <c:pt idx="419">
                  <c:v>37.300000</c:v>
                </c:pt>
                <c:pt idx="420">
                  <c:v>37.000000</c:v>
                </c:pt>
                <c:pt idx="421">
                  <c:v>36.600000</c:v>
                </c:pt>
                <c:pt idx="422">
                  <c:v>36.200000</c:v>
                </c:pt>
                <c:pt idx="423">
                  <c:v>36.000000</c:v>
                </c:pt>
                <c:pt idx="424">
                  <c:v>36.000000</c:v>
                </c:pt>
                <c:pt idx="425">
                  <c:v>35.500000</c:v>
                </c:pt>
                <c:pt idx="426">
                  <c:v>34.500000</c:v>
                </c:pt>
                <c:pt idx="427">
                  <c:v>33.000000</c:v>
                </c:pt>
                <c:pt idx="428">
                  <c:v>31.000000</c:v>
                </c:pt>
                <c:pt idx="429">
                  <c:v>27.500000</c:v>
                </c:pt>
                <c:pt idx="430">
                  <c:v>22.600000</c:v>
                </c:pt>
                <c:pt idx="431">
                  <c:v>20.000000</c:v>
                </c:pt>
                <c:pt idx="432">
                  <c:v>19.000000</c:v>
                </c:pt>
                <c:pt idx="433">
                  <c:v>19.400000</c:v>
                </c:pt>
                <c:pt idx="434">
                  <c:v>19.200000</c:v>
                </c:pt>
                <c:pt idx="435">
                  <c:v>20.600000</c:v>
                </c:pt>
                <c:pt idx="436">
                  <c:v>22.900000</c:v>
                </c:pt>
                <c:pt idx="437">
                  <c:v>24.600000</c:v>
                </c:pt>
                <c:pt idx="438">
                  <c:v>25.500000</c:v>
                </c:pt>
                <c:pt idx="439">
                  <c:v>26.900000</c:v>
                </c:pt>
                <c:pt idx="440">
                  <c:v>27.300000</c:v>
                </c:pt>
                <c:pt idx="441">
                  <c:v>28.200000</c:v>
                </c:pt>
                <c:pt idx="442">
                  <c:v>29.600000</c:v>
                </c:pt>
                <c:pt idx="443">
                  <c:v>30.200000</c:v>
                </c:pt>
                <c:pt idx="444">
                  <c:v>30.700000</c:v>
                </c:pt>
                <c:pt idx="445">
                  <c:v>31.300000</c:v>
                </c:pt>
                <c:pt idx="446">
                  <c:v>31.700000</c:v>
                </c:pt>
                <c:pt idx="447">
                  <c:v>32.200000</c:v>
                </c:pt>
                <c:pt idx="448">
                  <c:v>32.500000</c:v>
                </c:pt>
                <c:pt idx="449">
                  <c:v>33.000000</c:v>
                </c:pt>
                <c:pt idx="450">
                  <c:v>33.200000</c:v>
                </c:pt>
                <c:pt idx="451">
                  <c:v>33.300000</c:v>
                </c:pt>
                <c:pt idx="452">
                  <c:v>33.100000</c:v>
                </c:pt>
                <c:pt idx="453">
                  <c:v>32.700000</c:v>
                </c:pt>
                <c:pt idx="454">
                  <c:v>32.300000</c:v>
                </c:pt>
                <c:pt idx="455">
                  <c:v>31.900000</c:v>
                </c:pt>
                <c:pt idx="456">
                  <c:v>31.500000</c:v>
                </c:pt>
                <c:pt idx="457">
                  <c:v>31.200000</c:v>
                </c:pt>
                <c:pt idx="458">
                  <c:v>30.800000</c:v>
                </c:pt>
                <c:pt idx="459">
                  <c:v>30.500000</c:v>
                </c:pt>
                <c:pt idx="460">
                  <c:v>30.200000</c:v>
                </c:pt>
                <c:pt idx="461">
                  <c:v>29.900000</c:v>
                </c:pt>
                <c:pt idx="462">
                  <c:v>30.200000</c:v>
                </c:pt>
                <c:pt idx="463">
                  <c:v>30.600000</c:v>
                </c:pt>
                <c:pt idx="464">
                  <c:v>30.900000</c:v>
                </c:pt>
                <c:pt idx="465">
                  <c:v>31.200000</c:v>
                </c:pt>
                <c:pt idx="466">
                  <c:v>31.800000</c:v>
                </c:pt>
                <c:pt idx="467">
                  <c:v>32.400000</c:v>
                </c:pt>
                <c:pt idx="468">
                  <c:v>32.500000</c:v>
                </c:pt>
                <c:pt idx="469">
                  <c:v>32.300000</c:v>
                </c:pt>
                <c:pt idx="470">
                  <c:v>32.300000</c:v>
                </c:pt>
                <c:pt idx="471">
                  <c:v>32.800000</c:v>
                </c:pt>
                <c:pt idx="472">
                  <c:v>32.900000</c:v>
                </c:pt>
                <c:pt idx="473">
                  <c:v>32.800000</c:v>
                </c:pt>
                <c:pt idx="474">
                  <c:v>32.800000</c:v>
                </c:pt>
                <c:pt idx="475">
                  <c:v>33.300000</c:v>
                </c:pt>
                <c:pt idx="476">
                  <c:v>33.400000</c:v>
                </c:pt>
                <c:pt idx="477">
                  <c:v>32.900000</c:v>
                </c:pt>
                <c:pt idx="478">
                  <c:v>32.900000</c:v>
                </c:pt>
                <c:pt idx="479">
                  <c:v>32.800000</c:v>
                </c:pt>
                <c:pt idx="480">
                  <c:v>32.900000</c:v>
                </c:pt>
                <c:pt idx="481">
                  <c:v>32.800000</c:v>
                </c:pt>
                <c:pt idx="482">
                  <c:v>32.800000</c:v>
                </c:pt>
                <c:pt idx="483">
                  <c:v>32.400000</c:v>
                </c:pt>
                <c:pt idx="484">
                  <c:v>31.600000</c:v>
                </c:pt>
                <c:pt idx="485">
                  <c:v>30.600000</c:v>
                </c:pt>
                <c:pt idx="486">
                  <c:v>30.300000</c:v>
                </c:pt>
                <c:pt idx="487">
                  <c:v>30.300000</c:v>
                </c:pt>
                <c:pt idx="488">
                  <c:v>29.800000</c:v>
                </c:pt>
                <c:pt idx="489">
                  <c:v>29.300000</c:v>
                </c:pt>
                <c:pt idx="490">
                  <c:v>28.900000</c:v>
                </c:pt>
                <c:pt idx="491">
                  <c:v>28.800000</c:v>
                </c:pt>
                <c:pt idx="492">
                  <c:v>29.300000</c:v>
                </c:pt>
                <c:pt idx="493">
                  <c:v>30.000000</c:v>
                </c:pt>
                <c:pt idx="494">
                  <c:v>30.200000</c:v>
                </c:pt>
                <c:pt idx="495">
                  <c:v>30.400000</c:v>
                </c:pt>
                <c:pt idx="496">
                  <c:v>30.700000</c:v>
                </c:pt>
                <c:pt idx="497">
                  <c:v>30.800000</c:v>
                </c:pt>
                <c:pt idx="498">
                  <c:v>29.800000</c:v>
                </c:pt>
                <c:pt idx="499">
                  <c:v>28.700000</c:v>
                </c:pt>
                <c:pt idx="500">
                  <c:v>28.900000</c:v>
                </c:pt>
                <c:pt idx="501">
                  <c:v>29.200000</c:v>
                </c:pt>
                <c:pt idx="502">
                  <c:v>29.400000</c:v>
                </c:pt>
                <c:pt idx="503">
                  <c:v>28.600000</c:v>
                </c:pt>
                <c:pt idx="504">
                  <c:v>27.000000</c:v>
                </c:pt>
                <c:pt idx="505">
                  <c:v>27.200000</c:v>
                </c:pt>
                <c:pt idx="506">
                  <c:v>26.600000</c:v>
                </c:pt>
                <c:pt idx="507">
                  <c:v>23.200000</c:v>
                </c:pt>
                <c:pt idx="508">
                  <c:v>21.200000</c:v>
                </c:pt>
                <c:pt idx="509">
                  <c:v>21.200000</c:v>
                </c:pt>
                <c:pt idx="510">
                  <c:v>20.800000</c:v>
                </c:pt>
                <c:pt idx="511">
                  <c:v>17.900000</c:v>
                </c:pt>
                <c:pt idx="512">
                  <c:v>13.200000</c:v>
                </c:pt>
                <c:pt idx="513">
                  <c:v>9.500000</c:v>
                </c:pt>
                <c:pt idx="514">
                  <c:v>6.400000</c:v>
                </c:pt>
                <c:pt idx="515">
                  <c:v>4.100000</c:v>
                </c:pt>
                <c:pt idx="516">
                  <c:v>2.500000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0.600000</c:v>
                </c:pt>
                <c:pt idx="538">
                  <c:v>3.300000</c:v>
                </c:pt>
                <c:pt idx="539">
                  <c:v>5.900000</c:v>
                </c:pt>
                <c:pt idx="540">
                  <c:v>8.900000</c:v>
                </c:pt>
                <c:pt idx="541">
                  <c:v>10.200000</c:v>
                </c:pt>
                <c:pt idx="542">
                  <c:v>10.400000</c:v>
                </c:pt>
                <c:pt idx="543">
                  <c:v>9.900000</c:v>
                </c:pt>
                <c:pt idx="544">
                  <c:v>9.900000</c:v>
                </c:pt>
                <c:pt idx="545">
                  <c:v>10.500000</c:v>
                </c:pt>
                <c:pt idx="546">
                  <c:v>11.300000</c:v>
                </c:pt>
                <c:pt idx="547">
                  <c:v>12.400000</c:v>
                </c:pt>
                <c:pt idx="548">
                  <c:v>12.800000</c:v>
                </c:pt>
                <c:pt idx="549">
                  <c:v>14.000000</c:v>
                </c:pt>
                <c:pt idx="550">
                  <c:v>14.600000</c:v>
                </c:pt>
                <c:pt idx="551">
                  <c:v>15.500000</c:v>
                </c:pt>
                <c:pt idx="552">
                  <c:v>17.000000</c:v>
                </c:pt>
                <c:pt idx="553">
                  <c:v>17.500000</c:v>
                </c:pt>
                <c:pt idx="554">
                  <c:v>18.100000</c:v>
                </c:pt>
                <c:pt idx="555">
                  <c:v>18.400000</c:v>
                </c:pt>
                <c:pt idx="556">
                  <c:v>18.500000</c:v>
                </c:pt>
                <c:pt idx="557">
                  <c:v>18.200000</c:v>
                </c:pt>
                <c:pt idx="558">
                  <c:v>18.500000</c:v>
                </c:pt>
                <c:pt idx="559">
                  <c:v>18.300000</c:v>
                </c:pt>
                <c:pt idx="560">
                  <c:v>18.200000</c:v>
                </c:pt>
                <c:pt idx="561">
                  <c:v>17.900000</c:v>
                </c:pt>
                <c:pt idx="562">
                  <c:v>17.700000</c:v>
                </c:pt>
                <c:pt idx="563">
                  <c:v>17.700000</c:v>
                </c:pt>
                <c:pt idx="564">
                  <c:v>17.300000</c:v>
                </c:pt>
                <c:pt idx="565">
                  <c:v>17.400000</c:v>
                </c:pt>
                <c:pt idx="566">
                  <c:v>16.800000</c:v>
                </c:pt>
                <c:pt idx="567">
                  <c:v>17.500000</c:v>
                </c:pt>
                <c:pt idx="568">
                  <c:v>17.700000</c:v>
                </c:pt>
                <c:pt idx="569">
                  <c:v>17.500000</c:v>
                </c:pt>
                <c:pt idx="570">
                  <c:v>17.600000</c:v>
                </c:pt>
                <c:pt idx="571">
                  <c:v>17.300000</c:v>
                </c:pt>
                <c:pt idx="572">
                  <c:v>17.400000</c:v>
                </c:pt>
                <c:pt idx="573">
                  <c:v>17.600000</c:v>
                </c:pt>
                <c:pt idx="574">
                  <c:v>17.600000</c:v>
                </c:pt>
                <c:pt idx="575">
                  <c:v>17.900000</c:v>
                </c:pt>
                <c:pt idx="576">
                  <c:v>18.000000</c:v>
                </c:pt>
                <c:pt idx="577">
                  <c:v>17.800000</c:v>
                </c:pt>
                <c:pt idx="578">
                  <c:v>17.700000</c:v>
                </c:pt>
                <c:pt idx="579">
                  <c:v>17.500000</c:v>
                </c:pt>
                <c:pt idx="580">
                  <c:v>17.700000</c:v>
                </c:pt>
                <c:pt idx="581">
                  <c:v>17.700000</c:v>
                </c:pt>
                <c:pt idx="582">
                  <c:v>18.100000</c:v>
                </c:pt>
                <c:pt idx="583">
                  <c:v>18.400000</c:v>
                </c:pt>
                <c:pt idx="584">
                  <c:v>19.200000</c:v>
                </c:pt>
                <c:pt idx="585">
                  <c:v>18.900000</c:v>
                </c:pt>
                <c:pt idx="586">
                  <c:v>18.000000</c:v>
                </c:pt>
                <c:pt idx="587">
                  <c:v>15.600000</c:v>
                </c:pt>
                <c:pt idx="588">
                  <c:v>13.300000</c:v>
                </c:pt>
                <c:pt idx="589">
                  <c:v>10.000000</c:v>
                </c:pt>
                <c:pt idx="590">
                  <c:v>7.700000</c:v>
                </c:pt>
                <c:pt idx="591">
                  <c:v>5.800000</c:v>
                </c:pt>
                <c:pt idx="592">
                  <c:v>3.700000</c:v>
                </c:pt>
                <c:pt idx="593">
                  <c:v>2.400000</c:v>
                </c:pt>
                <c:pt idx="594">
                  <c:v>0.000000</c:v>
                </c:pt>
                <c:pt idx="595">
                  <c:v>0.000000</c:v>
                </c:pt>
                <c:pt idx="596">
                  <c:v>0.000000</c:v>
                </c:pt>
                <c:pt idx="597">
                  <c:v>0.000000</c:v>
                </c:pt>
                <c:pt idx="598">
                  <c:v>0.000000</c:v>
                </c:pt>
                <c:pt idx="599">
                  <c:v>0.000000</c:v>
                </c:pt>
                <c:pt idx="600">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50"/>
        <c:minorUnit val="7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83558"/>
          <c:y val="0.0832715"/>
          <c:w val="0.865224"/>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(Cold T'!$A$3:$A$1877</c:f>
              <c:numCache>
                <c:ptCount val="1875"/>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pt idx="766">
                  <c:v>766.000000</c:v>
                </c:pt>
                <c:pt idx="767">
                  <c:v>767.000000</c:v>
                </c:pt>
                <c:pt idx="768">
                  <c:v>768.000000</c:v>
                </c:pt>
                <c:pt idx="769">
                  <c:v>769.000000</c:v>
                </c:pt>
                <c:pt idx="770">
                  <c:v>770.000000</c:v>
                </c:pt>
                <c:pt idx="771">
                  <c:v>771.000000</c:v>
                </c:pt>
                <c:pt idx="772">
                  <c:v>772.000000</c:v>
                </c:pt>
                <c:pt idx="773">
                  <c:v>773.000000</c:v>
                </c:pt>
                <c:pt idx="774">
                  <c:v>774.000000</c:v>
                </c:pt>
                <c:pt idx="775">
                  <c:v>775.000000</c:v>
                </c:pt>
                <c:pt idx="776">
                  <c:v>776.000000</c:v>
                </c:pt>
                <c:pt idx="777">
                  <c:v>777.000000</c:v>
                </c:pt>
                <c:pt idx="778">
                  <c:v>778.000000</c:v>
                </c:pt>
                <c:pt idx="779">
                  <c:v>779.000000</c:v>
                </c:pt>
                <c:pt idx="780">
                  <c:v>780.000000</c:v>
                </c:pt>
                <c:pt idx="781">
                  <c:v>781.000000</c:v>
                </c:pt>
                <c:pt idx="782">
                  <c:v>782.000000</c:v>
                </c:pt>
                <c:pt idx="783">
                  <c:v>783.000000</c:v>
                </c:pt>
                <c:pt idx="784">
                  <c:v>784.000000</c:v>
                </c:pt>
                <c:pt idx="785">
                  <c:v>785.000000</c:v>
                </c:pt>
                <c:pt idx="786">
                  <c:v>786.000000</c:v>
                </c:pt>
                <c:pt idx="787">
                  <c:v>787.000000</c:v>
                </c:pt>
                <c:pt idx="788">
                  <c:v>788.000000</c:v>
                </c:pt>
                <c:pt idx="789">
                  <c:v>789.000000</c:v>
                </c:pt>
                <c:pt idx="790">
                  <c:v>790.000000</c:v>
                </c:pt>
                <c:pt idx="791">
                  <c:v>791.000000</c:v>
                </c:pt>
                <c:pt idx="792">
                  <c:v>792.000000</c:v>
                </c:pt>
                <c:pt idx="793">
                  <c:v>793.000000</c:v>
                </c:pt>
                <c:pt idx="794">
                  <c:v>794.000000</c:v>
                </c:pt>
                <c:pt idx="795">
                  <c:v>795.000000</c:v>
                </c:pt>
                <c:pt idx="796">
                  <c:v>796.000000</c:v>
                </c:pt>
                <c:pt idx="797">
                  <c:v>797.000000</c:v>
                </c:pt>
                <c:pt idx="798">
                  <c:v>798.000000</c:v>
                </c:pt>
                <c:pt idx="799">
                  <c:v>799.000000</c:v>
                </c:pt>
                <c:pt idx="800">
                  <c:v>800.000000</c:v>
                </c:pt>
                <c:pt idx="801">
                  <c:v>801.000000</c:v>
                </c:pt>
                <c:pt idx="802">
                  <c:v>802.000000</c:v>
                </c:pt>
                <c:pt idx="803">
                  <c:v>803.000000</c:v>
                </c:pt>
                <c:pt idx="804">
                  <c:v>804.000000</c:v>
                </c:pt>
                <c:pt idx="805">
                  <c:v>805.000000</c:v>
                </c:pt>
                <c:pt idx="806">
                  <c:v>806.000000</c:v>
                </c:pt>
                <c:pt idx="807">
                  <c:v>807.000000</c:v>
                </c:pt>
                <c:pt idx="808">
                  <c:v>808.000000</c:v>
                </c:pt>
                <c:pt idx="809">
                  <c:v>809.000000</c:v>
                </c:pt>
                <c:pt idx="810">
                  <c:v>810.000000</c:v>
                </c:pt>
                <c:pt idx="811">
                  <c:v>811.000000</c:v>
                </c:pt>
                <c:pt idx="812">
                  <c:v>812.000000</c:v>
                </c:pt>
                <c:pt idx="813">
                  <c:v>813.000000</c:v>
                </c:pt>
                <c:pt idx="814">
                  <c:v>814.000000</c:v>
                </c:pt>
                <c:pt idx="815">
                  <c:v>815.000000</c:v>
                </c:pt>
                <c:pt idx="816">
                  <c:v>816.000000</c:v>
                </c:pt>
                <c:pt idx="817">
                  <c:v>817.000000</c:v>
                </c:pt>
                <c:pt idx="818">
                  <c:v>818.000000</c:v>
                </c:pt>
                <c:pt idx="819">
                  <c:v>819.000000</c:v>
                </c:pt>
                <c:pt idx="820">
                  <c:v>820.000000</c:v>
                </c:pt>
                <c:pt idx="821">
                  <c:v>821.000000</c:v>
                </c:pt>
                <c:pt idx="822">
                  <c:v>822.000000</c:v>
                </c:pt>
                <c:pt idx="823">
                  <c:v>823.000000</c:v>
                </c:pt>
                <c:pt idx="824">
                  <c:v>824.000000</c:v>
                </c:pt>
                <c:pt idx="825">
                  <c:v>825.000000</c:v>
                </c:pt>
                <c:pt idx="826">
                  <c:v>826.000000</c:v>
                </c:pt>
                <c:pt idx="827">
                  <c:v>827.000000</c:v>
                </c:pt>
                <c:pt idx="828">
                  <c:v>828.000000</c:v>
                </c:pt>
                <c:pt idx="829">
                  <c:v>829.000000</c:v>
                </c:pt>
                <c:pt idx="830">
                  <c:v>830.000000</c:v>
                </c:pt>
                <c:pt idx="831">
                  <c:v>831.000000</c:v>
                </c:pt>
                <c:pt idx="832">
                  <c:v>832.000000</c:v>
                </c:pt>
                <c:pt idx="833">
                  <c:v>833.000000</c:v>
                </c:pt>
                <c:pt idx="834">
                  <c:v>834.000000</c:v>
                </c:pt>
                <c:pt idx="835">
                  <c:v>835.000000</c:v>
                </c:pt>
                <c:pt idx="836">
                  <c:v>836.000000</c:v>
                </c:pt>
                <c:pt idx="837">
                  <c:v>837.000000</c:v>
                </c:pt>
                <c:pt idx="838">
                  <c:v>838.000000</c:v>
                </c:pt>
                <c:pt idx="839">
                  <c:v>839.000000</c:v>
                </c:pt>
                <c:pt idx="840">
                  <c:v>840.000000</c:v>
                </c:pt>
                <c:pt idx="841">
                  <c:v>841.000000</c:v>
                </c:pt>
                <c:pt idx="842">
                  <c:v>842.000000</c:v>
                </c:pt>
                <c:pt idx="843">
                  <c:v>843.000000</c:v>
                </c:pt>
                <c:pt idx="844">
                  <c:v>844.000000</c:v>
                </c:pt>
                <c:pt idx="845">
                  <c:v>845.000000</c:v>
                </c:pt>
                <c:pt idx="846">
                  <c:v>846.000000</c:v>
                </c:pt>
                <c:pt idx="847">
                  <c:v>847.000000</c:v>
                </c:pt>
                <c:pt idx="848">
                  <c:v>848.000000</c:v>
                </c:pt>
                <c:pt idx="849">
                  <c:v>849.000000</c:v>
                </c:pt>
                <c:pt idx="850">
                  <c:v>850.000000</c:v>
                </c:pt>
                <c:pt idx="851">
                  <c:v>851.000000</c:v>
                </c:pt>
                <c:pt idx="852">
                  <c:v>852.000000</c:v>
                </c:pt>
                <c:pt idx="853">
                  <c:v>853.000000</c:v>
                </c:pt>
                <c:pt idx="854">
                  <c:v>854.000000</c:v>
                </c:pt>
                <c:pt idx="855">
                  <c:v>855.000000</c:v>
                </c:pt>
                <c:pt idx="856">
                  <c:v>856.000000</c:v>
                </c:pt>
                <c:pt idx="857">
                  <c:v>857.000000</c:v>
                </c:pt>
                <c:pt idx="858">
                  <c:v>858.000000</c:v>
                </c:pt>
                <c:pt idx="859">
                  <c:v>859.000000</c:v>
                </c:pt>
                <c:pt idx="860">
                  <c:v>860.000000</c:v>
                </c:pt>
                <c:pt idx="861">
                  <c:v>861.000000</c:v>
                </c:pt>
                <c:pt idx="862">
                  <c:v>862.000000</c:v>
                </c:pt>
                <c:pt idx="863">
                  <c:v>863.000000</c:v>
                </c:pt>
                <c:pt idx="864">
                  <c:v>864.000000</c:v>
                </c:pt>
                <c:pt idx="865">
                  <c:v>865.000000</c:v>
                </c:pt>
                <c:pt idx="866">
                  <c:v>866.000000</c:v>
                </c:pt>
                <c:pt idx="867">
                  <c:v>867.000000</c:v>
                </c:pt>
                <c:pt idx="868">
                  <c:v>868.000000</c:v>
                </c:pt>
                <c:pt idx="869">
                  <c:v>869.000000</c:v>
                </c:pt>
                <c:pt idx="870">
                  <c:v>870.000000</c:v>
                </c:pt>
                <c:pt idx="871">
                  <c:v>871.000000</c:v>
                </c:pt>
                <c:pt idx="872">
                  <c:v>872.000000</c:v>
                </c:pt>
                <c:pt idx="873">
                  <c:v>873.000000</c:v>
                </c:pt>
                <c:pt idx="874">
                  <c:v>874.000000</c:v>
                </c:pt>
                <c:pt idx="875">
                  <c:v>875.000000</c:v>
                </c:pt>
                <c:pt idx="876">
                  <c:v>876.000000</c:v>
                </c:pt>
                <c:pt idx="877">
                  <c:v>877.000000</c:v>
                </c:pt>
                <c:pt idx="878">
                  <c:v>878.000000</c:v>
                </c:pt>
                <c:pt idx="879">
                  <c:v>879.000000</c:v>
                </c:pt>
                <c:pt idx="880">
                  <c:v>880.000000</c:v>
                </c:pt>
                <c:pt idx="881">
                  <c:v>881.000000</c:v>
                </c:pt>
                <c:pt idx="882">
                  <c:v>882.000000</c:v>
                </c:pt>
                <c:pt idx="883">
                  <c:v>883.000000</c:v>
                </c:pt>
                <c:pt idx="884">
                  <c:v>884.000000</c:v>
                </c:pt>
                <c:pt idx="885">
                  <c:v>885.000000</c:v>
                </c:pt>
                <c:pt idx="886">
                  <c:v>886.000000</c:v>
                </c:pt>
                <c:pt idx="887">
                  <c:v>887.000000</c:v>
                </c:pt>
                <c:pt idx="888">
                  <c:v>888.000000</c:v>
                </c:pt>
                <c:pt idx="889">
                  <c:v>889.000000</c:v>
                </c:pt>
                <c:pt idx="890">
                  <c:v>890.000000</c:v>
                </c:pt>
                <c:pt idx="891">
                  <c:v>891.000000</c:v>
                </c:pt>
                <c:pt idx="892">
                  <c:v>892.000000</c:v>
                </c:pt>
                <c:pt idx="893">
                  <c:v>893.000000</c:v>
                </c:pt>
                <c:pt idx="894">
                  <c:v>894.000000</c:v>
                </c:pt>
                <c:pt idx="895">
                  <c:v>895.000000</c:v>
                </c:pt>
                <c:pt idx="896">
                  <c:v>896.000000</c:v>
                </c:pt>
                <c:pt idx="897">
                  <c:v>897.000000</c:v>
                </c:pt>
                <c:pt idx="898">
                  <c:v>898.000000</c:v>
                </c:pt>
                <c:pt idx="899">
                  <c:v>899.000000</c:v>
                </c:pt>
                <c:pt idx="900">
                  <c:v>900.000000</c:v>
                </c:pt>
                <c:pt idx="901">
                  <c:v>901.000000</c:v>
                </c:pt>
                <c:pt idx="902">
                  <c:v>902.000000</c:v>
                </c:pt>
                <c:pt idx="903">
                  <c:v>903.000000</c:v>
                </c:pt>
                <c:pt idx="904">
                  <c:v>904.000000</c:v>
                </c:pt>
                <c:pt idx="905">
                  <c:v>905.000000</c:v>
                </c:pt>
                <c:pt idx="906">
                  <c:v>906.000000</c:v>
                </c:pt>
                <c:pt idx="907">
                  <c:v>907.000000</c:v>
                </c:pt>
                <c:pt idx="908">
                  <c:v>908.000000</c:v>
                </c:pt>
                <c:pt idx="909">
                  <c:v>909.000000</c:v>
                </c:pt>
                <c:pt idx="910">
                  <c:v>910.000000</c:v>
                </c:pt>
                <c:pt idx="911">
                  <c:v>911.000000</c:v>
                </c:pt>
                <c:pt idx="912">
                  <c:v>912.000000</c:v>
                </c:pt>
                <c:pt idx="913">
                  <c:v>913.000000</c:v>
                </c:pt>
                <c:pt idx="914">
                  <c:v>914.000000</c:v>
                </c:pt>
                <c:pt idx="915">
                  <c:v>915.000000</c:v>
                </c:pt>
                <c:pt idx="916">
                  <c:v>916.000000</c:v>
                </c:pt>
                <c:pt idx="917">
                  <c:v>917.000000</c:v>
                </c:pt>
                <c:pt idx="918">
                  <c:v>918.000000</c:v>
                </c:pt>
                <c:pt idx="919">
                  <c:v>919.000000</c:v>
                </c:pt>
                <c:pt idx="920">
                  <c:v>920.000000</c:v>
                </c:pt>
                <c:pt idx="921">
                  <c:v>921.000000</c:v>
                </c:pt>
                <c:pt idx="922">
                  <c:v>922.000000</c:v>
                </c:pt>
                <c:pt idx="923">
                  <c:v>923.000000</c:v>
                </c:pt>
                <c:pt idx="924">
                  <c:v>924.000000</c:v>
                </c:pt>
                <c:pt idx="925">
                  <c:v>925.000000</c:v>
                </c:pt>
                <c:pt idx="926">
                  <c:v>926.000000</c:v>
                </c:pt>
                <c:pt idx="927">
                  <c:v>927.000000</c:v>
                </c:pt>
                <c:pt idx="928">
                  <c:v>928.000000</c:v>
                </c:pt>
                <c:pt idx="929">
                  <c:v>929.000000</c:v>
                </c:pt>
                <c:pt idx="930">
                  <c:v>930.000000</c:v>
                </c:pt>
                <c:pt idx="931">
                  <c:v>931.000000</c:v>
                </c:pt>
                <c:pt idx="932">
                  <c:v>932.000000</c:v>
                </c:pt>
                <c:pt idx="933">
                  <c:v>933.000000</c:v>
                </c:pt>
                <c:pt idx="934">
                  <c:v>934.000000</c:v>
                </c:pt>
                <c:pt idx="935">
                  <c:v>935.000000</c:v>
                </c:pt>
                <c:pt idx="936">
                  <c:v>936.000000</c:v>
                </c:pt>
                <c:pt idx="937">
                  <c:v>937.000000</c:v>
                </c:pt>
                <c:pt idx="938">
                  <c:v>938.000000</c:v>
                </c:pt>
                <c:pt idx="939">
                  <c:v>939.000000</c:v>
                </c:pt>
                <c:pt idx="940">
                  <c:v>940.000000</c:v>
                </c:pt>
                <c:pt idx="941">
                  <c:v>941.000000</c:v>
                </c:pt>
                <c:pt idx="942">
                  <c:v>942.000000</c:v>
                </c:pt>
                <c:pt idx="943">
                  <c:v>943.000000</c:v>
                </c:pt>
                <c:pt idx="944">
                  <c:v>944.000000</c:v>
                </c:pt>
                <c:pt idx="945">
                  <c:v>945.000000</c:v>
                </c:pt>
                <c:pt idx="946">
                  <c:v>946.000000</c:v>
                </c:pt>
                <c:pt idx="947">
                  <c:v>947.000000</c:v>
                </c:pt>
                <c:pt idx="948">
                  <c:v>948.000000</c:v>
                </c:pt>
                <c:pt idx="949">
                  <c:v>949.000000</c:v>
                </c:pt>
                <c:pt idx="950">
                  <c:v>950.000000</c:v>
                </c:pt>
                <c:pt idx="951">
                  <c:v>951.000000</c:v>
                </c:pt>
                <c:pt idx="952">
                  <c:v>952.000000</c:v>
                </c:pt>
                <c:pt idx="953">
                  <c:v>953.000000</c:v>
                </c:pt>
                <c:pt idx="954">
                  <c:v>954.000000</c:v>
                </c:pt>
                <c:pt idx="955">
                  <c:v>955.000000</c:v>
                </c:pt>
                <c:pt idx="956">
                  <c:v>956.000000</c:v>
                </c:pt>
                <c:pt idx="957">
                  <c:v>957.000000</c:v>
                </c:pt>
                <c:pt idx="958">
                  <c:v>958.000000</c:v>
                </c:pt>
                <c:pt idx="959">
                  <c:v>959.000000</c:v>
                </c:pt>
                <c:pt idx="960">
                  <c:v>960.000000</c:v>
                </c:pt>
                <c:pt idx="961">
                  <c:v>961.000000</c:v>
                </c:pt>
                <c:pt idx="962">
                  <c:v>962.000000</c:v>
                </c:pt>
                <c:pt idx="963">
                  <c:v>963.000000</c:v>
                </c:pt>
                <c:pt idx="964">
                  <c:v>964.000000</c:v>
                </c:pt>
                <c:pt idx="965">
                  <c:v>965.000000</c:v>
                </c:pt>
                <c:pt idx="966">
                  <c:v>966.000000</c:v>
                </c:pt>
                <c:pt idx="967">
                  <c:v>967.000000</c:v>
                </c:pt>
                <c:pt idx="968">
                  <c:v>968.000000</c:v>
                </c:pt>
                <c:pt idx="969">
                  <c:v>969.000000</c:v>
                </c:pt>
                <c:pt idx="970">
                  <c:v>970.000000</c:v>
                </c:pt>
                <c:pt idx="971">
                  <c:v>971.000000</c:v>
                </c:pt>
                <c:pt idx="972">
                  <c:v>972.000000</c:v>
                </c:pt>
                <c:pt idx="973">
                  <c:v>973.000000</c:v>
                </c:pt>
                <c:pt idx="974">
                  <c:v>974.000000</c:v>
                </c:pt>
                <c:pt idx="975">
                  <c:v>975.000000</c:v>
                </c:pt>
                <c:pt idx="976">
                  <c:v>976.000000</c:v>
                </c:pt>
                <c:pt idx="977">
                  <c:v>977.000000</c:v>
                </c:pt>
                <c:pt idx="978">
                  <c:v>978.000000</c:v>
                </c:pt>
                <c:pt idx="979">
                  <c:v>979.000000</c:v>
                </c:pt>
                <c:pt idx="980">
                  <c:v>980.000000</c:v>
                </c:pt>
                <c:pt idx="981">
                  <c:v>981.000000</c:v>
                </c:pt>
                <c:pt idx="982">
                  <c:v>982.000000</c:v>
                </c:pt>
                <c:pt idx="983">
                  <c:v>983.000000</c:v>
                </c:pt>
                <c:pt idx="984">
                  <c:v>984.000000</c:v>
                </c:pt>
                <c:pt idx="985">
                  <c:v>985.000000</c:v>
                </c:pt>
                <c:pt idx="986">
                  <c:v>986.000000</c:v>
                </c:pt>
                <c:pt idx="987">
                  <c:v>987.000000</c:v>
                </c:pt>
                <c:pt idx="988">
                  <c:v>988.000000</c:v>
                </c:pt>
                <c:pt idx="989">
                  <c:v>989.000000</c:v>
                </c:pt>
                <c:pt idx="990">
                  <c:v>990.000000</c:v>
                </c:pt>
                <c:pt idx="991">
                  <c:v>991.000000</c:v>
                </c:pt>
                <c:pt idx="992">
                  <c:v>992.000000</c:v>
                </c:pt>
                <c:pt idx="993">
                  <c:v>993.000000</c:v>
                </c:pt>
                <c:pt idx="994">
                  <c:v>994.000000</c:v>
                </c:pt>
                <c:pt idx="995">
                  <c:v>995.000000</c:v>
                </c:pt>
                <c:pt idx="996">
                  <c:v>996.000000</c:v>
                </c:pt>
                <c:pt idx="997">
                  <c:v>997.000000</c:v>
                </c:pt>
                <c:pt idx="998">
                  <c:v>998.000000</c:v>
                </c:pt>
                <c:pt idx="999">
                  <c:v>999.000000</c:v>
                </c:pt>
                <c:pt idx="1000">
                  <c:v>1000.000000</c:v>
                </c:pt>
                <c:pt idx="1001">
                  <c:v>1001.000000</c:v>
                </c:pt>
                <c:pt idx="1002">
                  <c:v>1002.000000</c:v>
                </c:pt>
                <c:pt idx="1003">
                  <c:v>1003.000000</c:v>
                </c:pt>
                <c:pt idx="1004">
                  <c:v>1004.000000</c:v>
                </c:pt>
                <c:pt idx="1005">
                  <c:v>1005.000000</c:v>
                </c:pt>
                <c:pt idx="1006">
                  <c:v>1006.000000</c:v>
                </c:pt>
                <c:pt idx="1007">
                  <c:v>1007.000000</c:v>
                </c:pt>
                <c:pt idx="1008">
                  <c:v>1008.000000</c:v>
                </c:pt>
                <c:pt idx="1009">
                  <c:v>1009.000000</c:v>
                </c:pt>
                <c:pt idx="1010">
                  <c:v>1010.000000</c:v>
                </c:pt>
                <c:pt idx="1011">
                  <c:v>1011.000000</c:v>
                </c:pt>
                <c:pt idx="1012">
                  <c:v>1012.000000</c:v>
                </c:pt>
                <c:pt idx="1013">
                  <c:v>1013.000000</c:v>
                </c:pt>
                <c:pt idx="1014">
                  <c:v>1014.000000</c:v>
                </c:pt>
                <c:pt idx="1015">
                  <c:v>1015.000000</c:v>
                </c:pt>
                <c:pt idx="1016">
                  <c:v>1016.000000</c:v>
                </c:pt>
                <c:pt idx="1017">
                  <c:v>1017.000000</c:v>
                </c:pt>
                <c:pt idx="1018">
                  <c:v>1018.000000</c:v>
                </c:pt>
                <c:pt idx="1019">
                  <c:v>1019.000000</c:v>
                </c:pt>
                <c:pt idx="1020">
                  <c:v>1020.000000</c:v>
                </c:pt>
                <c:pt idx="1021">
                  <c:v>1021.000000</c:v>
                </c:pt>
                <c:pt idx="1022">
                  <c:v>1022.000000</c:v>
                </c:pt>
                <c:pt idx="1023">
                  <c:v>1023.000000</c:v>
                </c:pt>
                <c:pt idx="1024">
                  <c:v>1024.000000</c:v>
                </c:pt>
                <c:pt idx="1025">
                  <c:v>1025.000000</c:v>
                </c:pt>
                <c:pt idx="1026">
                  <c:v>1026.000000</c:v>
                </c:pt>
                <c:pt idx="1027">
                  <c:v>1027.000000</c:v>
                </c:pt>
                <c:pt idx="1028">
                  <c:v>1028.000000</c:v>
                </c:pt>
                <c:pt idx="1029">
                  <c:v>1029.000000</c:v>
                </c:pt>
                <c:pt idx="1030">
                  <c:v>1030.000000</c:v>
                </c:pt>
                <c:pt idx="1031">
                  <c:v>1031.000000</c:v>
                </c:pt>
                <c:pt idx="1032">
                  <c:v>1032.000000</c:v>
                </c:pt>
                <c:pt idx="1033">
                  <c:v>1033.000000</c:v>
                </c:pt>
                <c:pt idx="1034">
                  <c:v>1034.000000</c:v>
                </c:pt>
                <c:pt idx="1035">
                  <c:v>1035.000000</c:v>
                </c:pt>
                <c:pt idx="1036">
                  <c:v>1036.000000</c:v>
                </c:pt>
                <c:pt idx="1037">
                  <c:v>1037.000000</c:v>
                </c:pt>
                <c:pt idx="1038">
                  <c:v>1038.000000</c:v>
                </c:pt>
                <c:pt idx="1039">
                  <c:v>1039.000000</c:v>
                </c:pt>
                <c:pt idx="1040">
                  <c:v>1040.000000</c:v>
                </c:pt>
                <c:pt idx="1041">
                  <c:v>1041.000000</c:v>
                </c:pt>
                <c:pt idx="1042">
                  <c:v>1042.000000</c:v>
                </c:pt>
                <c:pt idx="1043">
                  <c:v>1043.000000</c:v>
                </c:pt>
                <c:pt idx="1044">
                  <c:v>1044.000000</c:v>
                </c:pt>
                <c:pt idx="1045">
                  <c:v>1045.000000</c:v>
                </c:pt>
                <c:pt idx="1046">
                  <c:v>1046.000000</c:v>
                </c:pt>
                <c:pt idx="1047">
                  <c:v>1047.000000</c:v>
                </c:pt>
                <c:pt idx="1048">
                  <c:v>1048.000000</c:v>
                </c:pt>
                <c:pt idx="1049">
                  <c:v>1049.000000</c:v>
                </c:pt>
                <c:pt idx="1050">
                  <c:v>1050.000000</c:v>
                </c:pt>
                <c:pt idx="1051">
                  <c:v>1051.000000</c:v>
                </c:pt>
                <c:pt idx="1052">
                  <c:v>1052.000000</c:v>
                </c:pt>
                <c:pt idx="1053">
                  <c:v>1053.000000</c:v>
                </c:pt>
                <c:pt idx="1054">
                  <c:v>1054.000000</c:v>
                </c:pt>
                <c:pt idx="1055">
                  <c:v>1055.000000</c:v>
                </c:pt>
                <c:pt idx="1056">
                  <c:v>1056.000000</c:v>
                </c:pt>
                <c:pt idx="1057">
                  <c:v>1057.000000</c:v>
                </c:pt>
                <c:pt idx="1058">
                  <c:v>1058.000000</c:v>
                </c:pt>
                <c:pt idx="1059">
                  <c:v>1059.000000</c:v>
                </c:pt>
                <c:pt idx="1060">
                  <c:v>1060.000000</c:v>
                </c:pt>
                <c:pt idx="1061">
                  <c:v>1061.000000</c:v>
                </c:pt>
                <c:pt idx="1062">
                  <c:v>1062.000000</c:v>
                </c:pt>
                <c:pt idx="1063">
                  <c:v>1063.000000</c:v>
                </c:pt>
                <c:pt idx="1064">
                  <c:v>1064.000000</c:v>
                </c:pt>
                <c:pt idx="1065">
                  <c:v>1065.000000</c:v>
                </c:pt>
                <c:pt idx="1066">
                  <c:v>1066.000000</c:v>
                </c:pt>
                <c:pt idx="1067">
                  <c:v>1067.000000</c:v>
                </c:pt>
                <c:pt idx="1068">
                  <c:v>1068.000000</c:v>
                </c:pt>
                <c:pt idx="1069">
                  <c:v>1069.000000</c:v>
                </c:pt>
                <c:pt idx="1070">
                  <c:v>1070.000000</c:v>
                </c:pt>
                <c:pt idx="1071">
                  <c:v>1071.000000</c:v>
                </c:pt>
                <c:pt idx="1072">
                  <c:v>1072.000000</c:v>
                </c:pt>
                <c:pt idx="1073">
                  <c:v>1073.000000</c:v>
                </c:pt>
                <c:pt idx="1074">
                  <c:v>1074.000000</c:v>
                </c:pt>
                <c:pt idx="1075">
                  <c:v>1075.000000</c:v>
                </c:pt>
                <c:pt idx="1076">
                  <c:v>1076.000000</c:v>
                </c:pt>
                <c:pt idx="1077">
                  <c:v>1077.000000</c:v>
                </c:pt>
                <c:pt idx="1078">
                  <c:v>1078.000000</c:v>
                </c:pt>
                <c:pt idx="1079">
                  <c:v>1079.000000</c:v>
                </c:pt>
                <c:pt idx="1080">
                  <c:v>1080.000000</c:v>
                </c:pt>
                <c:pt idx="1081">
                  <c:v>1081.000000</c:v>
                </c:pt>
                <c:pt idx="1082">
                  <c:v>1082.000000</c:v>
                </c:pt>
                <c:pt idx="1083">
                  <c:v>1083.000000</c:v>
                </c:pt>
                <c:pt idx="1084">
                  <c:v>1084.000000</c:v>
                </c:pt>
                <c:pt idx="1085">
                  <c:v>1085.000000</c:v>
                </c:pt>
                <c:pt idx="1086">
                  <c:v>1086.000000</c:v>
                </c:pt>
                <c:pt idx="1087">
                  <c:v>1087.000000</c:v>
                </c:pt>
                <c:pt idx="1088">
                  <c:v>1088.000000</c:v>
                </c:pt>
                <c:pt idx="1089">
                  <c:v>1089.000000</c:v>
                </c:pt>
                <c:pt idx="1090">
                  <c:v>1090.000000</c:v>
                </c:pt>
                <c:pt idx="1091">
                  <c:v>1091.000000</c:v>
                </c:pt>
                <c:pt idx="1092">
                  <c:v>1092.000000</c:v>
                </c:pt>
                <c:pt idx="1093">
                  <c:v>1093.000000</c:v>
                </c:pt>
                <c:pt idx="1094">
                  <c:v>1094.000000</c:v>
                </c:pt>
                <c:pt idx="1095">
                  <c:v>1095.000000</c:v>
                </c:pt>
                <c:pt idx="1096">
                  <c:v>1096.000000</c:v>
                </c:pt>
                <c:pt idx="1097">
                  <c:v>1097.000000</c:v>
                </c:pt>
                <c:pt idx="1098">
                  <c:v>1098.000000</c:v>
                </c:pt>
                <c:pt idx="1099">
                  <c:v>1099.000000</c:v>
                </c:pt>
                <c:pt idx="1100">
                  <c:v>1100.000000</c:v>
                </c:pt>
                <c:pt idx="1101">
                  <c:v>1101.000000</c:v>
                </c:pt>
                <c:pt idx="1102">
                  <c:v>1102.000000</c:v>
                </c:pt>
                <c:pt idx="1103">
                  <c:v>1103.000000</c:v>
                </c:pt>
                <c:pt idx="1104">
                  <c:v>1104.000000</c:v>
                </c:pt>
                <c:pt idx="1105">
                  <c:v>1105.000000</c:v>
                </c:pt>
                <c:pt idx="1106">
                  <c:v>1106.000000</c:v>
                </c:pt>
                <c:pt idx="1107">
                  <c:v>1107.000000</c:v>
                </c:pt>
                <c:pt idx="1108">
                  <c:v>1108.000000</c:v>
                </c:pt>
                <c:pt idx="1109">
                  <c:v>1109.000000</c:v>
                </c:pt>
                <c:pt idx="1110">
                  <c:v>1110.000000</c:v>
                </c:pt>
                <c:pt idx="1111">
                  <c:v>1111.000000</c:v>
                </c:pt>
                <c:pt idx="1112">
                  <c:v>1112.000000</c:v>
                </c:pt>
                <c:pt idx="1113">
                  <c:v>1113.000000</c:v>
                </c:pt>
                <c:pt idx="1114">
                  <c:v>1114.000000</c:v>
                </c:pt>
                <c:pt idx="1115">
                  <c:v>1115.000000</c:v>
                </c:pt>
                <c:pt idx="1116">
                  <c:v>1116.000000</c:v>
                </c:pt>
                <c:pt idx="1117">
                  <c:v>1117.000000</c:v>
                </c:pt>
                <c:pt idx="1118">
                  <c:v>1118.000000</c:v>
                </c:pt>
                <c:pt idx="1119">
                  <c:v>1119.000000</c:v>
                </c:pt>
                <c:pt idx="1120">
                  <c:v>1120.000000</c:v>
                </c:pt>
                <c:pt idx="1121">
                  <c:v>1121.000000</c:v>
                </c:pt>
                <c:pt idx="1122">
                  <c:v>1122.000000</c:v>
                </c:pt>
                <c:pt idx="1123">
                  <c:v>1123.000000</c:v>
                </c:pt>
                <c:pt idx="1124">
                  <c:v>1124.000000</c:v>
                </c:pt>
                <c:pt idx="1125">
                  <c:v>1125.000000</c:v>
                </c:pt>
                <c:pt idx="1126">
                  <c:v>1126.000000</c:v>
                </c:pt>
                <c:pt idx="1127">
                  <c:v>1127.000000</c:v>
                </c:pt>
                <c:pt idx="1128">
                  <c:v>1128.000000</c:v>
                </c:pt>
                <c:pt idx="1129">
                  <c:v>1129.000000</c:v>
                </c:pt>
                <c:pt idx="1130">
                  <c:v>1130.000000</c:v>
                </c:pt>
                <c:pt idx="1131">
                  <c:v>1131.000000</c:v>
                </c:pt>
                <c:pt idx="1132">
                  <c:v>1132.000000</c:v>
                </c:pt>
                <c:pt idx="1133">
                  <c:v>1133.000000</c:v>
                </c:pt>
                <c:pt idx="1134">
                  <c:v>1134.000000</c:v>
                </c:pt>
                <c:pt idx="1135">
                  <c:v>1135.000000</c:v>
                </c:pt>
                <c:pt idx="1136">
                  <c:v>1136.000000</c:v>
                </c:pt>
                <c:pt idx="1137">
                  <c:v>1137.000000</c:v>
                </c:pt>
                <c:pt idx="1138">
                  <c:v>1138.000000</c:v>
                </c:pt>
                <c:pt idx="1139">
                  <c:v>1139.000000</c:v>
                </c:pt>
                <c:pt idx="1140">
                  <c:v>1140.000000</c:v>
                </c:pt>
                <c:pt idx="1141">
                  <c:v>1141.000000</c:v>
                </c:pt>
                <c:pt idx="1142">
                  <c:v>1142.000000</c:v>
                </c:pt>
                <c:pt idx="1143">
                  <c:v>1143.000000</c:v>
                </c:pt>
                <c:pt idx="1144">
                  <c:v>1144.000000</c:v>
                </c:pt>
                <c:pt idx="1145">
                  <c:v>1145.000000</c:v>
                </c:pt>
                <c:pt idx="1146">
                  <c:v>1146.000000</c:v>
                </c:pt>
                <c:pt idx="1147">
                  <c:v>1147.000000</c:v>
                </c:pt>
                <c:pt idx="1148">
                  <c:v>1148.000000</c:v>
                </c:pt>
                <c:pt idx="1149">
                  <c:v>1149.000000</c:v>
                </c:pt>
                <c:pt idx="1150">
                  <c:v>1150.000000</c:v>
                </c:pt>
                <c:pt idx="1151">
                  <c:v>1151.000000</c:v>
                </c:pt>
                <c:pt idx="1152">
                  <c:v>1152.000000</c:v>
                </c:pt>
                <c:pt idx="1153">
                  <c:v>1153.000000</c:v>
                </c:pt>
                <c:pt idx="1154">
                  <c:v>1154.000000</c:v>
                </c:pt>
                <c:pt idx="1155">
                  <c:v>1155.000000</c:v>
                </c:pt>
                <c:pt idx="1156">
                  <c:v>1156.000000</c:v>
                </c:pt>
                <c:pt idx="1157">
                  <c:v>1157.000000</c:v>
                </c:pt>
                <c:pt idx="1158">
                  <c:v>1158.000000</c:v>
                </c:pt>
                <c:pt idx="1159">
                  <c:v>1159.000000</c:v>
                </c:pt>
                <c:pt idx="1160">
                  <c:v>1160.000000</c:v>
                </c:pt>
                <c:pt idx="1161">
                  <c:v>1161.000000</c:v>
                </c:pt>
                <c:pt idx="1162">
                  <c:v>1162.000000</c:v>
                </c:pt>
                <c:pt idx="1163">
                  <c:v>1163.000000</c:v>
                </c:pt>
                <c:pt idx="1164">
                  <c:v>1164.000000</c:v>
                </c:pt>
                <c:pt idx="1165">
                  <c:v>1165.000000</c:v>
                </c:pt>
                <c:pt idx="1166">
                  <c:v>1166.000000</c:v>
                </c:pt>
                <c:pt idx="1167">
                  <c:v>1167.000000</c:v>
                </c:pt>
                <c:pt idx="1168">
                  <c:v>1168.000000</c:v>
                </c:pt>
                <c:pt idx="1169">
                  <c:v>1169.000000</c:v>
                </c:pt>
                <c:pt idx="1170">
                  <c:v>1170.000000</c:v>
                </c:pt>
                <c:pt idx="1171">
                  <c:v>1171.000000</c:v>
                </c:pt>
                <c:pt idx="1172">
                  <c:v>1172.000000</c:v>
                </c:pt>
                <c:pt idx="1173">
                  <c:v>1173.000000</c:v>
                </c:pt>
                <c:pt idx="1174">
                  <c:v>1174.000000</c:v>
                </c:pt>
                <c:pt idx="1175">
                  <c:v>1175.000000</c:v>
                </c:pt>
                <c:pt idx="1176">
                  <c:v>1176.000000</c:v>
                </c:pt>
                <c:pt idx="1177">
                  <c:v>1177.000000</c:v>
                </c:pt>
                <c:pt idx="1178">
                  <c:v>1178.000000</c:v>
                </c:pt>
                <c:pt idx="1179">
                  <c:v>1179.000000</c:v>
                </c:pt>
                <c:pt idx="1180">
                  <c:v>1180.000000</c:v>
                </c:pt>
                <c:pt idx="1181">
                  <c:v>1181.000000</c:v>
                </c:pt>
                <c:pt idx="1182">
                  <c:v>1182.000000</c:v>
                </c:pt>
                <c:pt idx="1183">
                  <c:v>1183.000000</c:v>
                </c:pt>
                <c:pt idx="1184">
                  <c:v>1184.000000</c:v>
                </c:pt>
                <c:pt idx="1185">
                  <c:v>1185.000000</c:v>
                </c:pt>
                <c:pt idx="1186">
                  <c:v>1186.000000</c:v>
                </c:pt>
                <c:pt idx="1187">
                  <c:v>1187.000000</c:v>
                </c:pt>
                <c:pt idx="1188">
                  <c:v>1188.000000</c:v>
                </c:pt>
                <c:pt idx="1189">
                  <c:v>1189.000000</c:v>
                </c:pt>
                <c:pt idx="1190">
                  <c:v>1190.000000</c:v>
                </c:pt>
                <c:pt idx="1191">
                  <c:v>1191.000000</c:v>
                </c:pt>
                <c:pt idx="1192">
                  <c:v>1192.000000</c:v>
                </c:pt>
                <c:pt idx="1193">
                  <c:v>1193.000000</c:v>
                </c:pt>
                <c:pt idx="1194">
                  <c:v>1194.000000</c:v>
                </c:pt>
                <c:pt idx="1195">
                  <c:v>1195.000000</c:v>
                </c:pt>
                <c:pt idx="1196">
                  <c:v>1196.000000</c:v>
                </c:pt>
                <c:pt idx="1197">
                  <c:v>1197.000000</c:v>
                </c:pt>
                <c:pt idx="1198">
                  <c:v>1198.000000</c:v>
                </c:pt>
                <c:pt idx="1199">
                  <c:v>1199.000000</c:v>
                </c:pt>
                <c:pt idx="1200">
                  <c:v>1200.000000</c:v>
                </c:pt>
                <c:pt idx="1201">
                  <c:v>1201.000000</c:v>
                </c:pt>
                <c:pt idx="1202">
                  <c:v>1202.000000</c:v>
                </c:pt>
                <c:pt idx="1203">
                  <c:v>1203.000000</c:v>
                </c:pt>
                <c:pt idx="1204">
                  <c:v>1204.000000</c:v>
                </c:pt>
                <c:pt idx="1205">
                  <c:v>1205.000000</c:v>
                </c:pt>
                <c:pt idx="1206">
                  <c:v>1206.000000</c:v>
                </c:pt>
                <c:pt idx="1207">
                  <c:v>1207.000000</c:v>
                </c:pt>
                <c:pt idx="1208">
                  <c:v>1208.000000</c:v>
                </c:pt>
                <c:pt idx="1209">
                  <c:v>1209.000000</c:v>
                </c:pt>
                <c:pt idx="1210">
                  <c:v>1210.000000</c:v>
                </c:pt>
                <c:pt idx="1211">
                  <c:v>1211.000000</c:v>
                </c:pt>
                <c:pt idx="1212">
                  <c:v>1212.000000</c:v>
                </c:pt>
                <c:pt idx="1213">
                  <c:v>1213.000000</c:v>
                </c:pt>
                <c:pt idx="1214">
                  <c:v>1214.000000</c:v>
                </c:pt>
                <c:pt idx="1215">
                  <c:v>1215.000000</c:v>
                </c:pt>
                <c:pt idx="1216">
                  <c:v>1216.000000</c:v>
                </c:pt>
                <c:pt idx="1217">
                  <c:v>1217.000000</c:v>
                </c:pt>
                <c:pt idx="1218">
                  <c:v>1218.000000</c:v>
                </c:pt>
                <c:pt idx="1219">
                  <c:v>1219.000000</c:v>
                </c:pt>
                <c:pt idx="1220">
                  <c:v>1220.000000</c:v>
                </c:pt>
                <c:pt idx="1221">
                  <c:v>1221.000000</c:v>
                </c:pt>
                <c:pt idx="1222">
                  <c:v>1222.000000</c:v>
                </c:pt>
                <c:pt idx="1223">
                  <c:v>1223.000000</c:v>
                </c:pt>
                <c:pt idx="1224">
                  <c:v>1224.000000</c:v>
                </c:pt>
                <c:pt idx="1225">
                  <c:v>1225.000000</c:v>
                </c:pt>
                <c:pt idx="1226">
                  <c:v>1226.000000</c:v>
                </c:pt>
                <c:pt idx="1227">
                  <c:v>1227.000000</c:v>
                </c:pt>
                <c:pt idx="1228">
                  <c:v>1228.000000</c:v>
                </c:pt>
                <c:pt idx="1229">
                  <c:v>1229.000000</c:v>
                </c:pt>
                <c:pt idx="1230">
                  <c:v>1230.000000</c:v>
                </c:pt>
                <c:pt idx="1231">
                  <c:v>1231.000000</c:v>
                </c:pt>
                <c:pt idx="1232">
                  <c:v>1232.000000</c:v>
                </c:pt>
                <c:pt idx="1233">
                  <c:v>1233.000000</c:v>
                </c:pt>
                <c:pt idx="1234">
                  <c:v>1234.000000</c:v>
                </c:pt>
                <c:pt idx="1235">
                  <c:v>1235.000000</c:v>
                </c:pt>
                <c:pt idx="1236">
                  <c:v>1236.000000</c:v>
                </c:pt>
                <c:pt idx="1237">
                  <c:v>1237.000000</c:v>
                </c:pt>
                <c:pt idx="1238">
                  <c:v>1238.000000</c:v>
                </c:pt>
                <c:pt idx="1239">
                  <c:v>1239.000000</c:v>
                </c:pt>
                <c:pt idx="1240">
                  <c:v>1240.000000</c:v>
                </c:pt>
                <c:pt idx="1241">
                  <c:v>1241.000000</c:v>
                </c:pt>
                <c:pt idx="1242">
                  <c:v>1242.000000</c:v>
                </c:pt>
                <c:pt idx="1243">
                  <c:v>1243.000000</c:v>
                </c:pt>
                <c:pt idx="1244">
                  <c:v>1244.000000</c:v>
                </c:pt>
                <c:pt idx="1245">
                  <c:v>1245.000000</c:v>
                </c:pt>
                <c:pt idx="1246">
                  <c:v>1246.000000</c:v>
                </c:pt>
                <c:pt idx="1247">
                  <c:v>1247.000000</c:v>
                </c:pt>
                <c:pt idx="1248">
                  <c:v>1248.000000</c:v>
                </c:pt>
                <c:pt idx="1249">
                  <c:v>1249.000000</c:v>
                </c:pt>
                <c:pt idx="1250">
                  <c:v>1250.000000</c:v>
                </c:pt>
                <c:pt idx="1251">
                  <c:v>1251.000000</c:v>
                </c:pt>
                <c:pt idx="1252">
                  <c:v>1252.000000</c:v>
                </c:pt>
                <c:pt idx="1253">
                  <c:v>1253.000000</c:v>
                </c:pt>
                <c:pt idx="1254">
                  <c:v>1254.000000</c:v>
                </c:pt>
                <c:pt idx="1255">
                  <c:v>1255.000000</c:v>
                </c:pt>
                <c:pt idx="1256">
                  <c:v>1256.000000</c:v>
                </c:pt>
                <c:pt idx="1257">
                  <c:v>1257.000000</c:v>
                </c:pt>
                <c:pt idx="1258">
                  <c:v>1258.000000</c:v>
                </c:pt>
                <c:pt idx="1259">
                  <c:v>1259.000000</c:v>
                </c:pt>
                <c:pt idx="1260">
                  <c:v>1260.000000</c:v>
                </c:pt>
                <c:pt idx="1261">
                  <c:v>1261.000000</c:v>
                </c:pt>
                <c:pt idx="1262">
                  <c:v>1262.000000</c:v>
                </c:pt>
                <c:pt idx="1263">
                  <c:v>1263.000000</c:v>
                </c:pt>
                <c:pt idx="1264">
                  <c:v>1264.000000</c:v>
                </c:pt>
                <c:pt idx="1265">
                  <c:v>1265.000000</c:v>
                </c:pt>
                <c:pt idx="1266">
                  <c:v>1266.000000</c:v>
                </c:pt>
                <c:pt idx="1267">
                  <c:v>1267.000000</c:v>
                </c:pt>
                <c:pt idx="1268">
                  <c:v>1268.000000</c:v>
                </c:pt>
                <c:pt idx="1269">
                  <c:v>1269.000000</c:v>
                </c:pt>
                <c:pt idx="1270">
                  <c:v>1270.000000</c:v>
                </c:pt>
                <c:pt idx="1271">
                  <c:v>1271.000000</c:v>
                </c:pt>
                <c:pt idx="1272">
                  <c:v>1272.000000</c:v>
                </c:pt>
                <c:pt idx="1273">
                  <c:v>1273.000000</c:v>
                </c:pt>
                <c:pt idx="1274">
                  <c:v>1274.000000</c:v>
                </c:pt>
                <c:pt idx="1275">
                  <c:v>1275.000000</c:v>
                </c:pt>
                <c:pt idx="1276">
                  <c:v>1276.000000</c:v>
                </c:pt>
                <c:pt idx="1277">
                  <c:v>1277.000000</c:v>
                </c:pt>
                <c:pt idx="1278">
                  <c:v>1278.000000</c:v>
                </c:pt>
                <c:pt idx="1279">
                  <c:v>1279.000000</c:v>
                </c:pt>
                <c:pt idx="1280">
                  <c:v>1280.000000</c:v>
                </c:pt>
                <c:pt idx="1281">
                  <c:v>1281.000000</c:v>
                </c:pt>
                <c:pt idx="1282">
                  <c:v>1282.000000</c:v>
                </c:pt>
                <c:pt idx="1283">
                  <c:v>1283.000000</c:v>
                </c:pt>
                <c:pt idx="1284">
                  <c:v>1284.000000</c:v>
                </c:pt>
                <c:pt idx="1285">
                  <c:v>1285.000000</c:v>
                </c:pt>
                <c:pt idx="1286">
                  <c:v>1286.000000</c:v>
                </c:pt>
                <c:pt idx="1287">
                  <c:v>1287.000000</c:v>
                </c:pt>
                <c:pt idx="1288">
                  <c:v>1288.000000</c:v>
                </c:pt>
                <c:pt idx="1289">
                  <c:v>1289.000000</c:v>
                </c:pt>
                <c:pt idx="1290">
                  <c:v>1290.000000</c:v>
                </c:pt>
                <c:pt idx="1291">
                  <c:v>1291.000000</c:v>
                </c:pt>
                <c:pt idx="1292">
                  <c:v>1292.000000</c:v>
                </c:pt>
                <c:pt idx="1293">
                  <c:v>1293.000000</c:v>
                </c:pt>
                <c:pt idx="1294">
                  <c:v>1294.000000</c:v>
                </c:pt>
                <c:pt idx="1295">
                  <c:v>1295.000000</c:v>
                </c:pt>
                <c:pt idx="1296">
                  <c:v>1296.000000</c:v>
                </c:pt>
                <c:pt idx="1297">
                  <c:v>1297.000000</c:v>
                </c:pt>
                <c:pt idx="1298">
                  <c:v>1298.000000</c:v>
                </c:pt>
                <c:pt idx="1299">
                  <c:v>1299.000000</c:v>
                </c:pt>
                <c:pt idx="1300">
                  <c:v>1300.000000</c:v>
                </c:pt>
                <c:pt idx="1301">
                  <c:v>1301.000000</c:v>
                </c:pt>
                <c:pt idx="1302">
                  <c:v>1302.000000</c:v>
                </c:pt>
                <c:pt idx="1303">
                  <c:v>1303.000000</c:v>
                </c:pt>
                <c:pt idx="1304">
                  <c:v>1304.000000</c:v>
                </c:pt>
                <c:pt idx="1305">
                  <c:v>1305.000000</c:v>
                </c:pt>
                <c:pt idx="1306">
                  <c:v>1306.000000</c:v>
                </c:pt>
                <c:pt idx="1307">
                  <c:v>1307.000000</c:v>
                </c:pt>
                <c:pt idx="1308">
                  <c:v>1308.000000</c:v>
                </c:pt>
                <c:pt idx="1309">
                  <c:v>1309.000000</c:v>
                </c:pt>
                <c:pt idx="1310">
                  <c:v>1310.000000</c:v>
                </c:pt>
                <c:pt idx="1311">
                  <c:v>1311.000000</c:v>
                </c:pt>
                <c:pt idx="1312">
                  <c:v>1312.000000</c:v>
                </c:pt>
                <c:pt idx="1313">
                  <c:v>1313.000000</c:v>
                </c:pt>
                <c:pt idx="1314">
                  <c:v>1314.000000</c:v>
                </c:pt>
                <c:pt idx="1315">
                  <c:v>1315.000000</c:v>
                </c:pt>
                <c:pt idx="1316">
                  <c:v>1316.000000</c:v>
                </c:pt>
                <c:pt idx="1317">
                  <c:v>1317.000000</c:v>
                </c:pt>
                <c:pt idx="1318">
                  <c:v>1318.000000</c:v>
                </c:pt>
                <c:pt idx="1319">
                  <c:v>1319.000000</c:v>
                </c:pt>
                <c:pt idx="1320">
                  <c:v>1320.000000</c:v>
                </c:pt>
                <c:pt idx="1321">
                  <c:v>1321.000000</c:v>
                </c:pt>
                <c:pt idx="1322">
                  <c:v>1322.000000</c:v>
                </c:pt>
                <c:pt idx="1323">
                  <c:v>1323.000000</c:v>
                </c:pt>
                <c:pt idx="1324">
                  <c:v>1324.000000</c:v>
                </c:pt>
                <c:pt idx="1325">
                  <c:v>1325.000000</c:v>
                </c:pt>
                <c:pt idx="1326">
                  <c:v>1326.000000</c:v>
                </c:pt>
                <c:pt idx="1327">
                  <c:v>1327.000000</c:v>
                </c:pt>
                <c:pt idx="1328">
                  <c:v>1328.000000</c:v>
                </c:pt>
                <c:pt idx="1329">
                  <c:v>1329.000000</c:v>
                </c:pt>
                <c:pt idx="1330">
                  <c:v>1330.000000</c:v>
                </c:pt>
                <c:pt idx="1331">
                  <c:v>1331.000000</c:v>
                </c:pt>
                <c:pt idx="1332">
                  <c:v>1332.000000</c:v>
                </c:pt>
                <c:pt idx="1333">
                  <c:v>1333.000000</c:v>
                </c:pt>
                <c:pt idx="1334">
                  <c:v>1334.000000</c:v>
                </c:pt>
                <c:pt idx="1335">
                  <c:v>1335.000000</c:v>
                </c:pt>
                <c:pt idx="1336">
                  <c:v>1336.000000</c:v>
                </c:pt>
                <c:pt idx="1337">
                  <c:v>1337.000000</c:v>
                </c:pt>
                <c:pt idx="1338">
                  <c:v>1338.000000</c:v>
                </c:pt>
                <c:pt idx="1339">
                  <c:v>1339.000000</c:v>
                </c:pt>
                <c:pt idx="1340">
                  <c:v>1340.000000</c:v>
                </c:pt>
                <c:pt idx="1341">
                  <c:v>1341.000000</c:v>
                </c:pt>
                <c:pt idx="1342">
                  <c:v>1342.000000</c:v>
                </c:pt>
                <c:pt idx="1343">
                  <c:v>1343.000000</c:v>
                </c:pt>
                <c:pt idx="1344">
                  <c:v>1344.000000</c:v>
                </c:pt>
                <c:pt idx="1345">
                  <c:v>1345.000000</c:v>
                </c:pt>
                <c:pt idx="1346">
                  <c:v>1346.000000</c:v>
                </c:pt>
                <c:pt idx="1347">
                  <c:v>1347.000000</c:v>
                </c:pt>
                <c:pt idx="1348">
                  <c:v>1348.000000</c:v>
                </c:pt>
                <c:pt idx="1349">
                  <c:v>1349.000000</c:v>
                </c:pt>
                <c:pt idx="1350">
                  <c:v>1350.000000</c:v>
                </c:pt>
                <c:pt idx="1351">
                  <c:v>1351.000000</c:v>
                </c:pt>
                <c:pt idx="1352">
                  <c:v>1352.000000</c:v>
                </c:pt>
                <c:pt idx="1353">
                  <c:v>1353.000000</c:v>
                </c:pt>
                <c:pt idx="1354">
                  <c:v>1354.000000</c:v>
                </c:pt>
                <c:pt idx="1355">
                  <c:v>1355.000000</c:v>
                </c:pt>
                <c:pt idx="1356">
                  <c:v>1356.000000</c:v>
                </c:pt>
                <c:pt idx="1357">
                  <c:v>1357.000000</c:v>
                </c:pt>
                <c:pt idx="1358">
                  <c:v>1358.000000</c:v>
                </c:pt>
                <c:pt idx="1359">
                  <c:v>1359.000000</c:v>
                </c:pt>
                <c:pt idx="1360">
                  <c:v>1360.000000</c:v>
                </c:pt>
                <c:pt idx="1361">
                  <c:v>1361.000000</c:v>
                </c:pt>
                <c:pt idx="1362">
                  <c:v>1362.000000</c:v>
                </c:pt>
                <c:pt idx="1363">
                  <c:v>1363.000000</c:v>
                </c:pt>
                <c:pt idx="1364">
                  <c:v>1364.000000</c:v>
                </c:pt>
                <c:pt idx="1365">
                  <c:v>1365.000000</c:v>
                </c:pt>
                <c:pt idx="1366">
                  <c:v>1366.000000</c:v>
                </c:pt>
                <c:pt idx="1367">
                  <c:v>1367.000000</c:v>
                </c:pt>
                <c:pt idx="1368">
                  <c:v>1368.000000</c:v>
                </c:pt>
                <c:pt idx="1369">
                  <c:v>1369.000000</c:v>
                </c:pt>
                <c:pt idx="1370">
                  <c:v>1370.000000</c:v>
                </c:pt>
                <c:pt idx="1371">
                  <c:v>1371.000000</c:v>
                </c:pt>
                <c:pt idx="1372">
                  <c:v>1372.000000</c:v>
                </c:pt>
                <c:pt idx="1373">
                  <c:v>1373.000000</c:v>
                </c:pt>
                <c:pt idx="1374">
                  <c:v>1374.000000</c:v>
                </c:pt>
                <c:pt idx="1375">
                  <c:v>1375.000000</c:v>
                </c:pt>
                <c:pt idx="1376">
                  <c:v>1376.000000</c:v>
                </c:pt>
                <c:pt idx="1377">
                  <c:v>1377.000000</c:v>
                </c:pt>
                <c:pt idx="1378">
                  <c:v>1378.000000</c:v>
                </c:pt>
                <c:pt idx="1379">
                  <c:v>1379.000000</c:v>
                </c:pt>
                <c:pt idx="1380">
                  <c:v>1380.000000</c:v>
                </c:pt>
                <c:pt idx="1381">
                  <c:v>1381.000000</c:v>
                </c:pt>
                <c:pt idx="1382">
                  <c:v>1382.000000</c:v>
                </c:pt>
                <c:pt idx="1383">
                  <c:v>1383.000000</c:v>
                </c:pt>
                <c:pt idx="1384">
                  <c:v>1384.000000</c:v>
                </c:pt>
                <c:pt idx="1385">
                  <c:v>1385.000000</c:v>
                </c:pt>
                <c:pt idx="1386">
                  <c:v>1386.000000</c:v>
                </c:pt>
                <c:pt idx="1387">
                  <c:v>1387.000000</c:v>
                </c:pt>
                <c:pt idx="1388">
                  <c:v>1388.000000</c:v>
                </c:pt>
                <c:pt idx="1389">
                  <c:v>1389.000000</c:v>
                </c:pt>
                <c:pt idx="1390">
                  <c:v>1390.000000</c:v>
                </c:pt>
                <c:pt idx="1391">
                  <c:v>1391.000000</c:v>
                </c:pt>
                <c:pt idx="1392">
                  <c:v>1392.000000</c:v>
                </c:pt>
                <c:pt idx="1393">
                  <c:v>1393.000000</c:v>
                </c:pt>
                <c:pt idx="1394">
                  <c:v>1394.000000</c:v>
                </c:pt>
                <c:pt idx="1395">
                  <c:v>1395.000000</c:v>
                </c:pt>
                <c:pt idx="1396">
                  <c:v>1396.000000</c:v>
                </c:pt>
                <c:pt idx="1397">
                  <c:v>1397.000000</c:v>
                </c:pt>
                <c:pt idx="1398">
                  <c:v>1398.000000</c:v>
                </c:pt>
                <c:pt idx="1399">
                  <c:v>1399.000000</c:v>
                </c:pt>
                <c:pt idx="1400">
                  <c:v>1400.000000</c:v>
                </c:pt>
                <c:pt idx="1401">
                  <c:v>1401.000000</c:v>
                </c:pt>
                <c:pt idx="1402">
                  <c:v>1402.000000</c:v>
                </c:pt>
                <c:pt idx="1403">
                  <c:v>1403.000000</c:v>
                </c:pt>
                <c:pt idx="1404">
                  <c:v>1404.000000</c:v>
                </c:pt>
                <c:pt idx="1405">
                  <c:v>1405.000000</c:v>
                </c:pt>
                <c:pt idx="1406">
                  <c:v>1406.000000</c:v>
                </c:pt>
                <c:pt idx="1407">
                  <c:v>1407.000000</c:v>
                </c:pt>
                <c:pt idx="1408">
                  <c:v>1408.000000</c:v>
                </c:pt>
                <c:pt idx="1409">
                  <c:v>1409.000000</c:v>
                </c:pt>
                <c:pt idx="1410">
                  <c:v>1410.000000</c:v>
                </c:pt>
                <c:pt idx="1411">
                  <c:v>1411.000000</c:v>
                </c:pt>
                <c:pt idx="1412">
                  <c:v>1412.000000</c:v>
                </c:pt>
                <c:pt idx="1413">
                  <c:v>1413.000000</c:v>
                </c:pt>
                <c:pt idx="1414">
                  <c:v>1414.000000</c:v>
                </c:pt>
                <c:pt idx="1415">
                  <c:v>1415.000000</c:v>
                </c:pt>
                <c:pt idx="1416">
                  <c:v>1416.000000</c:v>
                </c:pt>
                <c:pt idx="1417">
                  <c:v>1417.000000</c:v>
                </c:pt>
                <c:pt idx="1418">
                  <c:v>1418.000000</c:v>
                </c:pt>
                <c:pt idx="1419">
                  <c:v>1419.000000</c:v>
                </c:pt>
                <c:pt idx="1420">
                  <c:v>1420.000000</c:v>
                </c:pt>
                <c:pt idx="1421">
                  <c:v>1421.000000</c:v>
                </c:pt>
                <c:pt idx="1422">
                  <c:v>1422.000000</c:v>
                </c:pt>
                <c:pt idx="1423">
                  <c:v>1423.000000</c:v>
                </c:pt>
                <c:pt idx="1424">
                  <c:v>1424.000000</c:v>
                </c:pt>
                <c:pt idx="1425">
                  <c:v>1425.000000</c:v>
                </c:pt>
                <c:pt idx="1426">
                  <c:v>1426.000000</c:v>
                </c:pt>
                <c:pt idx="1427">
                  <c:v>1427.000000</c:v>
                </c:pt>
                <c:pt idx="1428">
                  <c:v>1428.000000</c:v>
                </c:pt>
                <c:pt idx="1429">
                  <c:v>1429.000000</c:v>
                </c:pt>
                <c:pt idx="1430">
                  <c:v>1430.000000</c:v>
                </c:pt>
                <c:pt idx="1431">
                  <c:v>1431.000000</c:v>
                </c:pt>
                <c:pt idx="1432">
                  <c:v>1432.000000</c:v>
                </c:pt>
                <c:pt idx="1433">
                  <c:v>1433.000000</c:v>
                </c:pt>
                <c:pt idx="1434">
                  <c:v>1434.000000</c:v>
                </c:pt>
                <c:pt idx="1435">
                  <c:v>1435.000000</c:v>
                </c:pt>
                <c:pt idx="1436">
                  <c:v>1436.000000</c:v>
                </c:pt>
                <c:pt idx="1437">
                  <c:v>1437.000000</c:v>
                </c:pt>
                <c:pt idx="1438">
                  <c:v>1438.000000</c:v>
                </c:pt>
                <c:pt idx="1439">
                  <c:v>1439.000000</c:v>
                </c:pt>
                <c:pt idx="1440">
                  <c:v>1440.000000</c:v>
                </c:pt>
                <c:pt idx="1441">
                  <c:v>1441.000000</c:v>
                </c:pt>
                <c:pt idx="1442">
                  <c:v>1442.000000</c:v>
                </c:pt>
                <c:pt idx="1443">
                  <c:v>1443.000000</c:v>
                </c:pt>
                <c:pt idx="1444">
                  <c:v>1444.000000</c:v>
                </c:pt>
                <c:pt idx="1445">
                  <c:v>1445.000000</c:v>
                </c:pt>
                <c:pt idx="1446">
                  <c:v>1446.000000</c:v>
                </c:pt>
                <c:pt idx="1447">
                  <c:v>1447.000000</c:v>
                </c:pt>
                <c:pt idx="1448">
                  <c:v>1448.000000</c:v>
                </c:pt>
                <c:pt idx="1449">
                  <c:v>1449.000000</c:v>
                </c:pt>
                <c:pt idx="1450">
                  <c:v>1450.000000</c:v>
                </c:pt>
                <c:pt idx="1451">
                  <c:v>1451.000000</c:v>
                </c:pt>
                <c:pt idx="1452">
                  <c:v>1452.000000</c:v>
                </c:pt>
                <c:pt idx="1453">
                  <c:v>1453.000000</c:v>
                </c:pt>
                <c:pt idx="1454">
                  <c:v>1454.000000</c:v>
                </c:pt>
                <c:pt idx="1455">
                  <c:v>1455.000000</c:v>
                </c:pt>
                <c:pt idx="1456">
                  <c:v>1456.000000</c:v>
                </c:pt>
                <c:pt idx="1457">
                  <c:v>1457.000000</c:v>
                </c:pt>
                <c:pt idx="1458">
                  <c:v>1458.000000</c:v>
                </c:pt>
                <c:pt idx="1459">
                  <c:v>1459.000000</c:v>
                </c:pt>
                <c:pt idx="1460">
                  <c:v>1460.000000</c:v>
                </c:pt>
                <c:pt idx="1461">
                  <c:v>1461.000000</c:v>
                </c:pt>
                <c:pt idx="1462">
                  <c:v>1462.000000</c:v>
                </c:pt>
                <c:pt idx="1463">
                  <c:v>1463.000000</c:v>
                </c:pt>
                <c:pt idx="1464">
                  <c:v>1464.000000</c:v>
                </c:pt>
                <c:pt idx="1465">
                  <c:v>1465.000000</c:v>
                </c:pt>
                <c:pt idx="1466">
                  <c:v>1466.000000</c:v>
                </c:pt>
                <c:pt idx="1467">
                  <c:v>1467.000000</c:v>
                </c:pt>
                <c:pt idx="1468">
                  <c:v>1468.000000</c:v>
                </c:pt>
                <c:pt idx="1469">
                  <c:v>1469.000000</c:v>
                </c:pt>
                <c:pt idx="1470">
                  <c:v>1470.000000</c:v>
                </c:pt>
                <c:pt idx="1471">
                  <c:v>1471.000000</c:v>
                </c:pt>
                <c:pt idx="1472">
                  <c:v>1472.000000</c:v>
                </c:pt>
                <c:pt idx="1473">
                  <c:v>1473.000000</c:v>
                </c:pt>
                <c:pt idx="1474">
                  <c:v>1474.000000</c:v>
                </c:pt>
                <c:pt idx="1475">
                  <c:v>1475.000000</c:v>
                </c:pt>
                <c:pt idx="1476">
                  <c:v>1476.000000</c:v>
                </c:pt>
                <c:pt idx="1477">
                  <c:v>1477.000000</c:v>
                </c:pt>
                <c:pt idx="1478">
                  <c:v>1478.000000</c:v>
                </c:pt>
                <c:pt idx="1479">
                  <c:v>1479.000000</c:v>
                </c:pt>
                <c:pt idx="1480">
                  <c:v>1480.000000</c:v>
                </c:pt>
                <c:pt idx="1481">
                  <c:v>1481.000000</c:v>
                </c:pt>
                <c:pt idx="1482">
                  <c:v>1482.000000</c:v>
                </c:pt>
                <c:pt idx="1483">
                  <c:v>1483.000000</c:v>
                </c:pt>
                <c:pt idx="1484">
                  <c:v>1484.000000</c:v>
                </c:pt>
                <c:pt idx="1485">
                  <c:v>1485.000000</c:v>
                </c:pt>
                <c:pt idx="1486">
                  <c:v>1486.000000</c:v>
                </c:pt>
                <c:pt idx="1487">
                  <c:v>1487.000000</c:v>
                </c:pt>
                <c:pt idx="1488">
                  <c:v>1488.000000</c:v>
                </c:pt>
                <c:pt idx="1489">
                  <c:v>1489.000000</c:v>
                </c:pt>
                <c:pt idx="1490">
                  <c:v>1490.000000</c:v>
                </c:pt>
                <c:pt idx="1491">
                  <c:v>1491.000000</c:v>
                </c:pt>
                <c:pt idx="1492">
                  <c:v>1492.000000</c:v>
                </c:pt>
                <c:pt idx="1493">
                  <c:v>1493.000000</c:v>
                </c:pt>
                <c:pt idx="1494">
                  <c:v>1494.000000</c:v>
                </c:pt>
                <c:pt idx="1495">
                  <c:v>1495.000000</c:v>
                </c:pt>
                <c:pt idx="1496">
                  <c:v>1496.000000</c:v>
                </c:pt>
                <c:pt idx="1497">
                  <c:v>1497.000000</c:v>
                </c:pt>
                <c:pt idx="1498">
                  <c:v>1498.000000</c:v>
                </c:pt>
                <c:pt idx="1499">
                  <c:v>1499.000000</c:v>
                </c:pt>
                <c:pt idx="1500">
                  <c:v>1500.000000</c:v>
                </c:pt>
                <c:pt idx="1501">
                  <c:v>1501.000000</c:v>
                </c:pt>
                <c:pt idx="1502">
                  <c:v>1502.000000</c:v>
                </c:pt>
                <c:pt idx="1503">
                  <c:v>1503.000000</c:v>
                </c:pt>
                <c:pt idx="1504">
                  <c:v>1504.000000</c:v>
                </c:pt>
                <c:pt idx="1505">
                  <c:v>1505.000000</c:v>
                </c:pt>
                <c:pt idx="1506">
                  <c:v>1506.000000</c:v>
                </c:pt>
                <c:pt idx="1507">
                  <c:v>1507.000000</c:v>
                </c:pt>
                <c:pt idx="1508">
                  <c:v>1508.000000</c:v>
                </c:pt>
                <c:pt idx="1509">
                  <c:v>1509.000000</c:v>
                </c:pt>
                <c:pt idx="1510">
                  <c:v>1510.000000</c:v>
                </c:pt>
                <c:pt idx="1511">
                  <c:v>1511.000000</c:v>
                </c:pt>
                <c:pt idx="1512">
                  <c:v>1512.000000</c:v>
                </c:pt>
                <c:pt idx="1513">
                  <c:v>1513.000000</c:v>
                </c:pt>
                <c:pt idx="1514">
                  <c:v>1514.000000</c:v>
                </c:pt>
                <c:pt idx="1515">
                  <c:v>1515.000000</c:v>
                </c:pt>
                <c:pt idx="1516">
                  <c:v>1516.000000</c:v>
                </c:pt>
                <c:pt idx="1517">
                  <c:v>1517.000000</c:v>
                </c:pt>
                <c:pt idx="1518">
                  <c:v>1518.000000</c:v>
                </c:pt>
                <c:pt idx="1519">
                  <c:v>1519.000000</c:v>
                </c:pt>
                <c:pt idx="1520">
                  <c:v>1520.000000</c:v>
                </c:pt>
                <c:pt idx="1521">
                  <c:v>1521.000000</c:v>
                </c:pt>
                <c:pt idx="1522">
                  <c:v>1522.000000</c:v>
                </c:pt>
                <c:pt idx="1523">
                  <c:v>1523.000000</c:v>
                </c:pt>
                <c:pt idx="1524">
                  <c:v>1524.000000</c:v>
                </c:pt>
                <c:pt idx="1525">
                  <c:v>1525.000000</c:v>
                </c:pt>
                <c:pt idx="1526">
                  <c:v>1526.000000</c:v>
                </c:pt>
                <c:pt idx="1527">
                  <c:v>1527.000000</c:v>
                </c:pt>
                <c:pt idx="1528">
                  <c:v>1528.000000</c:v>
                </c:pt>
                <c:pt idx="1529">
                  <c:v>1529.000000</c:v>
                </c:pt>
                <c:pt idx="1530">
                  <c:v>1530.000000</c:v>
                </c:pt>
                <c:pt idx="1531">
                  <c:v>1531.000000</c:v>
                </c:pt>
                <c:pt idx="1532">
                  <c:v>1532.000000</c:v>
                </c:pt>
                <c:pt idx="1533">
                  <c:v>1533.000000</c:v>
                </c:pt>
                <c:pt idx="1534">
                  <c:v>1534.000000</c:v>
                </c:pt>
                <c:pt idx="1535">
                  <c:v>1535.000000</c:v>
                </c:pt>
                <c:pt idx="1536">
                  <c:v>1536.000000</c:v>
                </c:pt>
                <c:pt idx="1537">
                  <c:v>1537.000000</c:v>
                </c:pt>
                <c:pt idx="1538">
                  <c:v>1538.000000</c:v>
                </c:pt>
                <c:pt idx="1539">
                  <c:v>1539.000000</c:v>
                </c:pt>
                <c:pt idx="1540">
                  <c:v>1540.000000</c:v>
                </c:pt>
                <c:pt idx="1541">
                  <c:v>1541.000000</c:v>
                </c:pt>
                <c:pt idx="1542">
                  <c:v>1542.000000</c:v>
                </c:pt>
                <c:pt idx="1543">
                  <c:v>1543.000000</c:v>
                </c:pt>
                <c:pt idx="1544">
                  <c:v>1544.000000</c:v>
                </c:pt>
                <c:pt idx="1545">
                  <c:v>1545.000000</c:v>
                </c:pt>
                <c:pt idx="1546">
                  <c:v>1546.000000</c:v>
                </c:pt>
                <c:pt idx="1547">
                  <c:v>1547.000000</c:v>
                </c:pt>
                <c:pt idx="1548">
                  <c:v>1548.000000</c:v>
                </c:pt>
                <c:pt idx="1549">
                  <c:v>1549.000000</c:v>
                </c:pt>
                <c:pt idx="1550">
                  <c:v>1550.000000</c:v>
                </c:pt>
                <c:pt idx="1551">
                  <c:v>1551.000000</c:v>
                </c:pt>
                <c:pt idx="1552">
                  <c:v>1552.000000</c:v>
                </c:pt>
                <c:pt idx="1553">
                  <c:v>1553.000000</c:v>
                </c:pt>
                <c:pt idx="1554">
                  <c:v>1554.000000</c:v>
                </c:pt>
                <c:pt idx="1555">
                  <c:v>1555.000000</c:v>
                </c:pt>
                <c:pt idx="1556">
                  <c:v>1556.000000</c:v>
                </c:pt>
                <c:pt idx="1557">
                  <c:v>1557.000000</c:v>
                </c:pt>
                <c:pt idx="1558">
                  <c:v>1558.000000</c:v>
                </c:pt>
                <c:pt idx="1559">
                  <c:v>1559.000000</c:v>
                </c:pt>
                <c:pt idx="1560">
                  <c:v>1560.000000</c:v>
                </c:pt>
                <c:pt idx="1561">
                  <c:v>1561.000000</c:v>
                </c:pt>
                <c:pt idx="1562">
                  <c:v>1562.000000</c:v>
                </c:pt>
                <c:pt idx="1563">
                  <c:v>1563.000000</c:v>
                </c:pt>
                <c:pt idx="1564">
                  <c:v>1564.000000</c:v>
                </c:pt>
                <c:pt idx="1565">
                  <c:v>1565.000000</c:v>
                </c:pt>
                <c:pt idx="1566">
                  <c:v>1566.000000</c:v>
                </c:pt>
                <c:pt idx="1567">
                  <c:v>1567.000000</c:v>
                </c:pt>
                <c:pt idx="1568">
                  <c:v>1568.000000</c:v>
                </c:pt>
                <c:pt idx="1569">
                  <c:v>1569.000000</c:v>
                </c:pt>
                <c:pt idx="1570">
                  <c:v>1570.000000</c:v>
                </c:pt>
                <c:pt idx="1571">
                  <c:v>1571.000000</c:v>
                </c:pt>
                <c:pt idx="1572">
                  <c:v>1572.000000</c:v>
                </c:pt>
                <c:pt idx="1573">
                  <c:v>1573.000000</c:v>
                </c:pt>
                <c:pt idx="1574">
                  <c:v>1574.000000</c:v>
                </c:pt>
                <c:pt idx="1575">
                  <c:v>1575.000000</c:v>
                </c:pt>
                <c:pt idx="1576">
                  <c:v>1576.000000</c:v>
                </c:pt>
                <c:pt idx="1577">
                  <c:v>1577.000000</c:v>
                </c:pt>
                <c:pt idx="1578">
                  <c:v>1578.000000</c:v>
                </c:pt>
                <c:pt idx="1579">
                  <c:v>1579.000000</c:v>
                </c:pt>
                <c:pt idx="1580">
                  <c:v>1580.000000</c:v>
                </c:pt>
                <c:pt idx="1581">
                  <c:v>1581.000000</c:v>
                </c:pt>
                <c:pt idx="1582">
                  <c:v>1582.000000</c:v>
                </c:pt>
                <c:pt idx="1583">
                  <c:v>1583.000000</c:v>
                </c:pt>
                <c:pt idx="1584">
                  <c:v>1584.000000</c:v>
                </c:pt>
                <c:pt idx="1585">
                  <c:v>1585.000000</c:v>
                </c:pt>
                <c:pt idx="1586">
                  <c:v>1586.000000</c:v>
                </c:pt>
                <c:pt idx="1587">
                  <c:v>1587.000000</c:v>
                </c:pt>
                <c:pt idx="1588">
                  <c:v>1588.000000</c:v>
                </c:pt>
                <c:pt idx="1589">
                  <c:v>1589.000000</c:v>
                </c:pt>
                <c:pt idx="1590">
                  <c:v>1590.000000</c:v>
                </c:pt>
                <c:pt idx="1591">
                  <c:v>1591.000000</c:v>
                </c:pt>
                <c:pt idx="1592">
                  <c:v>1592.000000</c:v>
                </c:pt>
                <c:pt idx="1593">
                  <c:v>1593.000000</c:v>
                </c:pt>
                <c:pt idx="1594">
                  <c:v>1594.000000</c:v>
                </c:pt>
                <c:pt idx="1595">
                  <c:v>1595.000000</c:v>
                </c:pt>
                <c:pt idx="1596">
                  <c:v>1596.000000</c:v>
                </c:pt>
                <c:pt idx="1597">
                  <c:v>1597.000000</c:v>
                </c:pt>
                <c:pt idx="1598">
                  <c:v>1598.000000</c:v>
                </c:pt>
                <c:pt idx="1599">
                  <c:v>1599.000000</c:v>
                </c:pt>
                <c:pt idx="1600">
                  <c:v>1600.000000</c:v>
                </c:pt>
                <c:pt idx="1601">
                  <c:v>1601.000000</c:v>
                </c:pt>
                <c:pt idx="1602">
                  <c:v>1602.000000</c:v>
                </c:pt>
                <c:pt idx="1603">
                  <c:v>1603.000000</c:v>
                </c:pt>
                <c:pt idx="1604">
                  <c:v>1604.000000</c:v>
                </c:pt>
                <c:pt idx="1605">
                  <c:v>1605.000000</c:v>
                </c:pt>
                <c:pt idx="1606">
                  <c:v>1606.000000</c:v>
                </c:pt>
                <c:pt idx="1607">
                  <c:v>1607.000000</c:v>
                </c:pt>
                <c:pt idx="1608">
                  <c:v>1608.000000</c:v>
                </c:pt>
                <c:pt idx="1609">
                  <c:v>1609.000000</c:v>
                </c:pt>
                <c:pt idx="1610">
                  <c:v>1610.000000</c:v>
                </c:pt>
                <c:pt idx="1611">
                  <c:v>1611.000000</c:v>
                </c:pt>
                <c:pt idx="1612">
                  <c:v>1612.000000</c:v>
                </c:pt>
                <c:pt idx="1613">
                  <c:v>1613.000000</c:v>
                </c:pt>
                <c:pt idx="1614">
                  <c:v>1614.000000</c:v>
                </c:pt>
                <c:pt idx="1615">
                  <c:v>1615.000000</c:v>
                </c:pt>
                <c:pt idx="1616">
                  <c:v>1616.000000</c:v>
                </c:pt>
                <c:pt idx="1617">
                  <c:v>1617.000000</c:v>
                </c:pt>
                <c:pt idx="1618">
                  <c:v>1618.000000</c:v>
                </c:pt>
                <c:pt idx="1619">
                  <c:v>1619.000000</c:v>
                </c:pt>
                <c:pt idx="1620">
                  <c:v>1620.000000</c:v>
                </c:pt>
                <c:pt idx="1621">
                  <c:v>1621.000000</c:v>
                </c:pt>
                <c:pt idx="1622">
                  <c:v>1622.000000</c:v>
                </c:pt>
                <c:pt idx="1623">
                  <c:v>1623.000000</c:v>
                </c:pt>
                <c:pt idx="1624">
                  <c:v>1624.000000</c:v>
                </c:pt>
                <c:pt idx="1625">
                  <c:v>1625.000000</c:v>
                </c:pt>
                <c:pt idx="1626">
                  <c:v>1626.000000</c:v>
                </c:pt>
                <c:pt idx="1627">
                  <c:v>1627.000000</c:v>
                </c:pt>
                <c:pt idx="1628">
                  <c:v>1628.000000</c:v>
                </c:pt>
                <c:pt idx="1629">
                  <c:v>1629.000000</c:v>
                </c:pt>
                <c:pt idx="1630">
                  <c:v>1630.000000</c:v>
                </c:pt>
                <c:pt idx="1631">
                  <c:v>1631.000000</c:v>
                </c:pt>
                <c:pt idx="1632">
                  <c:v>1632.000000</c:v>
                </c:pt>
                <c:pt idx="1633">
                  <c:v>1633.000000</c:v>
                </c:pt>
                <c:pt idx="1634">
                  <c:v>1634.000000</c:v>
                </c:pt>
                <c:pt idx="1635">
                  <c:v>1635.000000</c:v>
                </c:pt>
                <c:pt idx="1636">
                  <c:v>1636.000000</c:v>
                </c:pt>
                <c:pt idx="1637">
                  <c:v>1637.000000</c:v>
                </c:pt>
                <c:pt idx="1638">
                  <c:v>1638.000000</c:v>
                </c:pt>
                <c:pt idx="1639">
                  <c:v>1639.000000</c:v>
                </c:pt>
                <c:pt idx="1640">
                  <c:v>1640.000000</c:v>
                </c:pt>
                <c:pt idx="1641">
                  <c:v>1641.000000</c:v>
                </c:pt>
                <c:pt idx="1642">
                  <c:v>1642.000000</c:v>
                </c:pt>
                <c:pt idx="1643">
                  <c:v>1643.000000</c:v>
                </c:pt>
                <c:pt idx="1644">
                  <c:v>1644.000000</c:v>
                </c:pt>
                <c:pt idx="1645">
                  <c:v>1645.000000</c:v>
                </c:pt>
                <c:pt idx="1646">
                  <c:v>1646.000000</c:v>
                </c:pt>
                <c:pt idx="1647">
                  <c:v>1647.000000</c:v>
                </c:pt>
                <c:pt idx="1648">
                  <c:v>1648.000000</c:v>
                </c:pt>
                <c:pt idx="1649">
                  <c:v>1649.000000</c:v>
                </c:pt>
                <c:pt idx="1650">
                  <c:v>1650.000000</c:v>
                </c:pt>
                <c:pt idx="1651">
                  <c:v>1651.000000</c:v>
                </c:pt>
                <c:pt idx="1652">
                  <c:v>1652.000000</c:v>
                </c:pt>
                <c:pt idx="1653">
                  <c:v>1653.000000</c:v>
                </c:pt>
                <c:pt idx="1654">
                  <c:v>1654.000000</c:v>
                </c:pt>
                <c:pt idx="1655">
                  <c:v>1655.000000</c:v>
                </c:pt>
                <c:pt idx="1656">
                  <c:v>1656.000000</c:v>
                </c:pt>
                <c:pt idx="1657">
                  <c:v>1657.000000</c:v>
                </c:pt>
                <c:pt idx="1658">
                  <c:v>1658.000000</c:v>
                </c:pt>
                <c:pt idx="1659">
                  <c:v>1659.000000</c:v>
                </c:pt>
                <c:pt idx="1660">
                  <c:v>1660.000000</c:v>
                </c:pt>
                <c:pt idx="1661">
                  <c:v>1661.000000</c:v>
                </c:pt>
                <c:pt idx="1662">
                  <c:v>1662.000000</c:v>
                </c:pt>
                <c:pt idx="1663">
                  <c:v>1663.000000</c:v>
                </c:pt>
                <c:pt idx="1664">
                  <c:v>1664.000000</c:v>
                </c:pt>
                <c:pt idx="1665">
                  <c:v>1665.000000</c:v>
                </c:pt>
                <c:pt idx="1666">
                  <c:v>1666.000000</c:v>
                </c:pt>
                <c:pt idx="1667">
                  <c:v>1667.000000</c:v>
                </c:pt>
                <c:pt idx="1668">
                  <c:v>1668.000000</c:v>
                </c:pt>
                <c:pt idx="1669">
                  <c:v>1669.000000</c:v>
                </c:pt>
                <c:pt idx="1670">
                  <c:v>1670.000000</c:v>
                </c:pt>
                <c:pt idx="1671">
                  <c:v>1671.000000</c:v>
                </c:pt>
                <c:pt idx="1672">
                  <c:v>1672.000000</c:v>
                </c:pt>
                <c:pt idx="1673">
                  <c:v>1673.000000</c:v>
                </c:pt>
                <c:pt idx="1674">
                  <c:v>1674.000000</c:v>
                </c:pt>
                <c:pt idx="1675">
                  <c:v>1675.000000</c:v>
                </c:pt>
                <c:pt idx="1676">
                  <c:v>1676.000000</c:v>
                </c:pt>
                <c:pt idx="1677">
                  <c:v>1677.000000</c:v>
                </c:pt>
                <c:pt idx="1678">
                  <c:v>1678.000000</c:v>
                </c:pt>
                <c:pt idx="1679">
                  <c:v>1679.000000</c:v>
                </c:pt>
                <c:pt idx="1680">
                  <c:v>1680.000000</c:v>
                </c:pt>
                <c:pt idx="1681">
                  <c:v>1681.000000</c:v>
                </c:pt>
                <c:pt idx="1682">
                  <c:v>1682.000000</c:v>
                </c:pt>
                <c:pt idx="1683">
                  <c:v>1683.000000</c:v>
                </c:pt>
                <c:pt idx="1684">
                  <c:v>1684.000000</c:v>
                </c:pt>
                <c:pt idx="1685">
                  <c:v>1685.000000</c:v>
                </c:pt>
                <c:pt idx="1686">
                  <c:v>1686.000000</c:v>
                </c:pt>
                <c:pt idx="1687">
                  <c:v>1687.000000</c:v>
                </c:pt>
                <c:pt idx="1688">
                  <c:v>1688.000000</c:v>
                </c:pt>
                <c:pt idx="1689">
                  <c:v>1689.000000</c:v>
                </c:pt>
                <c:pt idx="1690">
                  <c:v>1690.000000</c:v>
                </c:pt>
                <c:pt idx="1691">
                  <c:v>1691.000000</c:v>
                </c:pt>
                <c:pt idx="1692">
                  <c:v>1692.000000</c:v>
                </c:pt>
                <c:pt idx="1693">
                  <c:v>1693.000000</c:v>
                </c:pt>
                <c:pt idx="1694">
                  <c:v>1694.000000</c:v>
                </c:pt>
                <c:pt idx="1695">
                  <c:v>1695.000000</c:v>
                </c:pt>
                <c:pt idx="1696">
                  <c:v>1696.000000</c:v>
                </c:pt>
                <c:pt idx="1697">
                  <c:v>1697.000000</c:v>
                </c:pt>
                <c:pt idx="1698">
                  <c:v>1698.000000</c:v>
                </c:pt>
                <c:pt idx="1699">
                  <c:v>1699.000000</c:v>
                </c:pt>
                <c:pt idx="1700">
                  <c:v>1700.000000</c:v>
                </c:pt>
                <c:pt idx="1701">
                  <c:v>1701.000000</c:v>
                </c:pt>
                <c:pt idx="1702">
                  <c:v>1702.000000</c:v>
                </c:pt>
                <c:pt idx="1703">
                  <c:v>1703.000000</c:v>
                </c:pt>
                <c:pt idx="1704">
                  <c:v>1704.000000</c:v>
                </c:pt>
                <c:pt idx="1705">
                  <c:v>1705.000000</c:v>
                </c:pt>
                <c:pt idx="1706">
                  <c:v>1706.000000</c:v>
                </c:pt>
                <c:pt idx="1707">
                  <c:v>1707.000000</c:v>
                </c:pt>
                <c:pt idx="1708">
                  <c:v>1708.000000</c:v>
                </c:pt>
                <c:pt idx="1709">
                  <c:v>1709.000000</c:v>
                </c:pt>
                <c:pt idx="1710">
                  <c:v>1710.000000</c:v>
                </c:pt>
                <c:pt idx="1711">
                  <c:v>1711.000000</c:v>
                </c:pt>
                <c:pt idx="1712">
                  <c:v>1712.000000</c:v>
                </c:pt>
                <c:pt idx="1713">
                  <c:v>1713.000000</c:v>
                </c:pt>
                <c:pt idx="1714">
                  <c:v>1714.000000</c:v>
                </c:pt>
                <c:pt idx="1715">
                  <c:v>1715.000000</c:v>
                </c:pt>
                <c:pt idx="1716">
                  <c:v>1716.000000</c:v>
                </c:pt>
                <c:pt idx="1717">
                  <c:v>1717.000000</c:v>
                </c:pt>
                <c:pt idx="1718">
                  <c:v>1718.000000</c:v>
                </c:pt>
                <c:pt idx="1719">
                  <c:v>1719.000000</c:v>
                </c:pt>
                <c:pt idx="1720">
                  <c:v>1720.000000</c:v>
                </c:pt>
                <c:pt idx="1721">
                  <c:v>1721.000000</c:v>
                </c:pt>
                <c:pt idx="1722">
                  <c:v>1722.000000</c:v>
                </c:pt>
                <c:pt idx="1723">
                  <c:v>1723.000000</c:v>
                </c:pt>
                <c:pt idx="1724">
                  <c:v>1724.000000</c:v>
                </c:pt>
                <c:pt idx="1725">
                  <c:v>1725.000000</c:v>
                </c:pt>
                <c:pt idx="1726">
                  <c:v>1726.000000</c:v>
                </c:pt>
                <c:pt idx="1727">
                  <c:v>1727.000000</c:v>
                </c:pt>
                <c:pt idx="1728">
                  <c:v>1728.000000</c:v>
                </c:pt>
                <c:pt idx="1729">
                  <c:v>1729.000000</c:v>
                </c:pt>
                <c:pt idx="1730">
                  <c:v>1730.000000</c:v>
                </c:pt>
                <c:pt idx="1731">
                  <c:v>1731.000000</c:v>
                </c:pt>
                <c:pt idx="1732">
                  <c:v>1732.000000</c:v>
                </c:pt>
                <c:pt idx="1733">
                  <c:v>1733.000000</c:v>
                </c:pt>
                <c:pt idx="1734">
                  <c:v>1734.000000</c:v>
                </c:pt>
                <c:pt idx="1735">
                  <c:v>1735.000000</c:v>
                </c:pt>
                <c:pt idx="1736">
                  <c:v>1736.000000</c:v>
                </c:pt>
                <c:pt idx="1737">
                  <c:v>1737.000000</c:v>
                </c:pt>
                <c:pt idx="1738">
                  <c:v>1738.000000</c:v>
                </c:pt>
                <c:pt idx="1739">
                  <c:v>1739.000000</c:v>
                </c:pt>
                <c:pt idx="1740">
                  <c:v>1740.000000</c:v>
                </c:pt>
                <c:pt idx="1741">
                  <c:v>1741.000000</c:v>
                </c:pt>
                <c:pt idx="1742">
                  <c:v>1742.000000</c:v>
                </c:pt>
                <c:pt idx="1743">
                  <c:v>1743.000000</c:v>
                </c:pt>
                <c:pt idx="1744">
                  <c:v>1744.000000</c:v>
                </c:pt>
                <c:pt idx="1745">
                  <c:v>1745.000000</c:v>
                </c:pt>
                <c:pt idx="1746">
                  <c:v>1746.000000</c:v>
                </c:pt>
                <c:pt idx="1747">
                  <c:v>1747.000000</c:v>
                </c:pt>
                <c:pt idx="1748">
                  <c:v>1748.000000</c:v>
                </c:pt>
                <c:pt idx="1749">
                  <c:v>1749.000000</c:v>
                </c:pt>
                <c:pt idx="1750">
                  <c:v>1750.000000</c:v>
                </c:pt>
                <c:pt idx="1751">
                  <c:v>1751.000000</c:v>
                </c:pt>
                <c:pt idx="1752">
                  <c:v>1752.000000</c:v>
                </c:pt>
                <c:pt idx="1753">
                  <c:v>1753.000000</c:v>
                </c:pt>
                <c:pt idx="1754">
                  <c:v>1754.000000</c:v>
                </c:pt>
                <c:pt idx="1755">
                  <c:v>1755.000000</c:v>
                </c:pt>
                <c:pt idx="1756">
                  <c:v>1756.000000</c:v>
                </c:pt>
                <c:pt idx="1757">
                  <c:v>1757.000000</c:v>
                </c:pt>
                <c:pt idx="1758">
                  <c:v>1758.000000</c:v>
                </c:pt>
                <c:pt idx="1759">
                  <c:v>1759.000000</c:v>
                </c:pt>
                <c:pt idx="1760">
                  <c:v>1760.000000</c:v>
                </c:pt>
                <c:pt idx="1761">
                  <c:v>1761.000000</c:v>
                </c:pt>
                <c:pt idx="1762">
                  <c:v>1762.000000</c:v>
                </c:pt>
                <c:pt idx="1763">
                  <c:v>1763.000000</c:v>
                </c:pt>
                <c:pt idx="1764">
                  <c:v>1764.000000</c:v>
                </c:pt>
                <c:pt idx="1765">
                  <c:v>1765.000000</c:v>
                </c:pt>
                <c:pt idx="1766">
                  <c:v>1766.000000</c:v>
                </c:pt>
                <c:pt idx="1767">
                  <c:v>1767.000000</c:v>
                </c:pt>
                <c:pt idx="1768">
                  <c:v>1768.000000</c:v>
                </c:pt>
                <c:pt idx="1769">
                  <c:v>1769.000000</c:v>
                </c:pt>
                <c:pt idx="1770">
                  <c:v>1770.000000</c:v>
                </c:pt>
                <c:pt idx="1771">
                  <c:v>1771.000000</c:v>
                </c:pt>
                <c:pt idx="1772">
                  <c:v>1772.000000</c:v>
                </c:pt>
                <c:pt idx="1773">
                  <c:v>1773.000000</c:v>
                </c:pt>
                <c:pt idx="1774">
                  <c:v>1774.000000</c:v>
                </c:pt>
                <c:pt idx="1775">
                  <c:v>1775.000000</c:v>
                </c:pt>
                <c:pt idx="1776">
                  <c:v>1776.000000</c:v>
                </c:pt>
                <c:pt idx="1777">
                  <c:v>1777.000000</c:v>
                </c:pt>
                <c:pt idx="1778">
                  <c:v>1778.000000</c:v>
                </c:pt>
                <c:pt idx="1779">
                  <c:v>1779.000000</c:v>
                </c:pt>
                <c:pt idx="1780">
                  <c:v>1780.000000</c:v>
                </c:pt>
                <c:pt idx="1781">
                  <c:v>1781.000000</c:v>
                </c:pt>
                <c:pt idx="1782">
                  <c:v>1782.000000</c:v>
                </c:pt>
                <c:pt idx="1783">
                  <c:v>1783.000000</c:v>
                </c:pt>
                <c:pt idx="1784">
                  <c:v>1784.000000</c:v>
                </c:pt>
                <c:pt idx="1785">
                  <c:v>1785.000000</c:v>
                </c:pt>
                <c:pt idx="1786">
                  <c:v>1786.000000</c:v>
                </c:pt>
                <c:pt idx="1787">
                  <c:v>1787.000000</c:v>
                </c:pt>
                <c:pt idx="1788">
                  <c:v>1788.000000</c:v>
                </c:pt>
                <c:pt idx="1789">
                  <c:v>1789.000000</c:v>
                </c:pt>
                <c:pt idx="1790">
                  <c:v>1790.000000</c:v>
                </c:pt>
                <c:pt idx="1791">
                  <c:v>1791.000000</c:v>
                </c:pt>
                <c:pt idx="1792">
                  <c:v>1792.000000</c:v>
                </c:pt>
                <c:pt idx="1793">
                  <c:v>1793.000000</c:v>
                </c:pt>
                <c:pt idx="1794">
                  <c:v>1794.000000</c:v>
                </c:pt>
                <c:pt idx="1795">
                  <c:v>1795.000000</c:v>
                </c:pt>
                <c:pt idx="1796">
                  <c:v>1796.000000</c:v>
                </c:pt>
                <c:pt idx="1797">
                  <c:v>1797.000000</c:v>
                </c:pt>
                <c:pt idx="1798">
                  <c:v>1798.000000</c:v>
                </c:pt>
                <c:pt idx="1799">
                  <c:v>1799.000000</c:v>
                </c:pt>
                <c:pt idx="1800">
                  <c:v>1800.000000</c:v>
                </c:pt>
                <c:pt idx="1801">
                  <c:v>1801.000000</c:v>
                </c:pt>
                <c:pt idx="1802">
                  <c:v>1802.000000</c:v>
                </c:pt>
                <c:pt idx="1803">
                  <c:v>1803.000000</c:v>
                </c:pt>
                <c:pt idx="1804">
                  <c:v>1804.000000</c:v>
                </c:pt>
                <c:pt idx="1805">
                  <c:v>1805.000000</c:v>
                </c:pt>
                <c:pt idx="1806">
                  <c:v>1806.000000</c:v>
                </c:pt>
                <c:pt idx="1807">
                  <c:v>1807.000000</c:v>
                </c:pt>
                <c:pt idx="1808">
                  <c:v>1808.000000</c:v>
                </c:pt>
                <c:pt idx="1809">
                  <c:v>1809.000000</c:v>
                </c:pt>
                <c:pt idx="1810">
                  <c:v>1810.000000</c:v>
                </c:pt>
                <c:pt idx="1811">
                  <c:v>1811.000000</c:v>
                </c:pt>
                <c:pt idx="1812">
                  <c:v>1812.000000</c:v>
                </c:pt>
                <c:pt idx="1813">
                  <c:v>1813.000000</c:v>
                </c:pt>
                <c:pt idx="1814">
                  <c:v>1814.000000</c:v>
                </c:pt>
                <c:pt idx="1815">
                  <c:v>1815.000000</c:v>
                </c:pt>
                <c:pt idx="1816">
                  <c:v>1816.000000</c:v>
                </c:pt>
                <c:pt idx="1817">
                  <c:v>1817.000000</c:v>
                </c:pt>
                <c:pt idx="1818">
                  <c:v>1818.000000</c:v>
                </c:pt>
                <c:pt idx="1819">
                  <c:v>1819.000000</c:v>
                </c:pt>
                <c:pt idx="1820">
                  <c:v>1820.000000</c:v>
                </c:pt>
                <c:pt idx="1821">
                  <c:v>1821.000000</c:v>
                </c:pt>
                <c:pt idx="1822">
                  <c:v>1822.000000</c:v>
                </c:pt>
                <c:pt idx="1823">
                  <c:v>1823.000000</c:v>
                </c:pt>
                <c:pt idx="1824">
                  <c:v>1824.000000</c:v>
                </c:pt>
                <c:pt idx="1825">
                  <c:v>1825.000000</c:v>
                </c:pt>
                <c:pt idx="1826">
                  <c:v>1826.000000</c:v>
                </c:pt>
                <c:pt idx="1827">
                  <c:v>1827.000000</c:v>
                </c:pt>
                <c:pt idx="1828">
                  <c:v>1828.000000</c:v>
                </c:pt>
                <c:pt idx="1829">
                  <c:v>1829.000000</c:v>
                </c:pt>
                <c:pt idx="1830">
                  <c:v>1830.000000</c:v>
                </c:pt>
                <c:pt idx="1831">
                  <c:v>1831.000000</c:v>
                </c:pt>
                <c:pt idx="1832">
                  <c:v>1832.000000</c:v>
                </c:pt>
                <c:pt idx="1833">
                  <c:v>1833.000000</c:v>
                </c:pt>
                <c:pt idx="1834">
                  <c:v>1834.000000</c:v>
                </c:pt>
                <c:pt idx="1835">
                  <c:v>1835.000000</c:v>
                </c:pt>
                <c:pt idx="1836">
                  <c:v>1836.000000</c:v>
                </c:pt>
                <c:pt idx="1837">
                  <c:v>1837.000000</c:v>
                </c:pt>
                <c:pt idx="1838">
                  <c:v>1838.000000</c:v>
                </c:pt>
                <c:pt idx="1839">
                  <c:v>1839.000000</c:v>
                </c:pt>
                <c:pt idx="1840">
                  <c:v>1840.000000</c:v>
                </c:pt>
                <c:pt idx="1841">
                  <c:v>1841.000000</c:v>
                </c:pt>
                <c:pt idx="1842">
                  <c:v>1842.000000</c:v>
                </c:pt>
                <c:pt idx="1843">
                  <c:v>1843.000000</c:v>
                </c:pt>
                <c:pt idx="1844">
                  <c:v>1844.000000</c:v>
                </c:pt>
                <c:pt idx="1845">
                  <c:v>1845.000000</c:v>
                </c:pt>
                <c:pt idx="1846">
                  <c:v>1846.000000</c:v>
                </c:pt>
                <c:pt idx="1847">
                  <c:v>1847.000000</c:v>
                </c:pt>
                <c:pt idx="1848">
                  <c:v>1848.000000</c:v>
                </c:pt>
                <c:pt idx="1849">
                  <c:v>1849.000000</c:v>
                </c:pt>
                <c:pt idx="1850">
                  <c:v>1850.000000</c:v>
                </c:pt>
                <c:pt idx="1851">
                  <c:v>1851.000000</c:v>
                </c:pt>
                <c:pt idx="1852">
                  <c:v>1852.000000</c:v>
                </c:pt>
                <c:pt idx="1853">
                  <c:v>1853.000000</c:v>
                </c:pt>
                <c:pt idx="1854">
                  <c:v>1854.000000</c:v>
                </c:pt>
                <c:pt idx="1855">
                  <c:v>1855.000000</c:v>
                </c:pt>
                <c:pt idx="1856">
                  <c:v>1856.000000</c:v>
                </c:pt>
                <c:pt idx="1857">
                  <c:v>1857.000000</c:v>
                </c:pt>
                <c:pt idx="1858">
                  <c:v>1858.000000</c:v>
                </c:pt>
                <c:pt idx="1859">
                  <c:v>1859.000000</c:v>
                </c:pt>
                <c:pt idx="1860">
                  <c:v>1860.000000</c:v>
                </c:pt>
                <c:pt idx="1861">
                  <c:v>1861.000000</c:v>
                </c:pt>
                <c:pt idx="1862">
                  <c:v>1862.000000</c:v>
                </c:pt>
                <c:pt idx="1863">
                  <c:v>1863.000000</c:v>
                </c:pt>
                <c:pt idx="1864">
                  <c:v>1864.000000</c:v>
                </c:pt>
                <c:pt idx="1865">
                  <c:v>1865.000000</c:v>
                </c:pt>
                <c:pt idx="1866">
                  <c:v>1866.000000</c:v>
                </c:pt>
                <c:pt idx="1867">
                  <c:v>1867.000000</c:v>
                </c:pt>
                <c:pt idx="1868">
                  <c:v>1868.000000</c:v>
                </c:pt>
                <c:pt idx="1869">
                  <c:v>1869.000000</c:v>
                </c:pt>
                <c:pt idx="1870">
                  <c:v>1870.000000</c:v>
                </c:pt>
                <c:pt idx="1871">
                  <c:v>1871.000000</c:v>
                </c:pt>
                <c:pt idx="1872">
                  <c:v>1872.000000</c:v>
                </c:pt>
                <c:pt idx="1873">
                  <c:v>1873.000000</c:v>
                </c:pt>
                <c:pt idx="1874">
                  <c:v>1874.000000</c:v>
                </c:pt>
              </c:numCache>
            </c:numRef>
          </c:xVal>
          <c:yVal>
            <c:numRef>
              <c:f>'NEFZ + EPA + WLTP - EPA (Cold T'!$B$3:$B$1877</c:f>
              <c:numCache>
                <c:ptCount val="187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3.000000</c:v>
                </c:pt>
                <c:pt idx="22">
                  <c:v>5.900000</c:v>
                </c:pt>
                <c:pt idx="23">
                  <c:v>8.600000</c:v>
                </c:pt>
                <c:pt idx="24">
                  <c:v>11.500000</c:v>
                </c:pt>
                <c:pt idx="25">
                  <c:v>14.300000</c:v>
                </c:pt>
                <c:pt idx="26">
                  <c:v>16.900000</c:v>
                </c:pt>
                <c:pt idx="27">
                  <c:v>17.300000</c:v>
                </c:pt>
                <c:pt idx="28">
                  <c:v>18.100000</c:v>
                </c:pt>
                <c:pt idx="29">
                  <c:v>20.700000</c:v>
                </c:pt>
                <c:pt idx="30">
                  <c:v>21.700000</c:v>
                </c:pt>
                <c:pt idx="31">
                  <c:v>22.400000</c:v>
                </c:pt>
                <c:pt idx="32">
                  <c:v>22.500000</c:v>
                </c:pt>
                <c:pt idx="33">
                  <c:v>22.100000</c:v>
                </c:pt>
                <c:pt idx="34">
                  <c:v>21.500000</c:v>
                </c:pt>
                <c:pt idx="35">
                  <c:v>20.900000</c:v>
                </c:pt>
                <c:pt idx="36">
                  <c:v>20.400000</c:v>
                </c:pt>
                <c:pt idx="37">
                  <c:v>19.800000</c:v>
                </c:pt>
                <c:pt idx="38">
                  <c:v>17.000000</c:v>
                </c:pt>
                <c:pt idx="39">
                  <c:v>14.900000</c:v>
                </c:pt>
                <c:pt idx="40">
                  <c:v>14.900000</c:v>
                </c:pt>
                <c:pt idx="41">
                  <c:v>15.200000</c:v>
                </c:pt>
                <c:pt idx="42">
                  <c:v>15.500000</c:v>
                </c:pt>
                <c:pt idx="43">
                  <c:v>16.000000</c:v>
                </c:pt>
                <c:pt idx="44">
                  <c:v>17.100000</c:v>
                </c:pt>
                <c:pt idx="45">
                  <c:v>19.100000</c:v>
                </c:pt>
                <c:pt idx="46">
                  <c:v>21.100000</c:v>
                </c:pt>
                <c:pt idx="47">
                  <c:v>22.700000</c:v>
                </c:pt>
                <c:pt idx="48">
                  <c:v>22.900000</c:v>
                </c:pt>
                <c:pt idx="49">
                  <c:v>22.700000</c:v>
                </c:pt>
                <c:pt idx="50">
                  <c:v>22.600000</c:v>
                </c:pt>
                <c:pt idx="51">
                  <c:v>21.300000</c:v>
                </c:pt>
                <c:pt idx="52">
                  <c:v>19.000000</c:v>
                </c:pt>
                <c:pt idx="53">
                  <c:v>17.100000</c:v>
                </c:pt>
                <c:pt idx="54">
                  <c:v>15.800000</c:v>
                </c:pt>
                <c:pt idx="55">
                  <c:v>15.800000</c:v>
                </c:pt>
                <c:pt idx="56">
                  <c:v>17.700000</c:v>
                </c:pt>
                <c:pt idx="57">
                  <c:v>19.800000</c:v>
                </c:pt>
                <c:pt idx="58">
                  <c:v>21.600000</c:v>
                </c:pt>
                <c:pt idx="59">
                  <c:v>23.200000</c:v>
                </c:pt>
                <c:pt idx="60">
                  <c:v>24.200000</c:v>
                </c:pt>
                <c:pt idx="61">
                  <c:v>24.600000</c:v>
                </c:pt>
                <c:pt idx="62">
                  <c:v>24.900000</c:v>
                </c:pt>
                <c:pt idx="63">
                  <c:v>25.000000</c:v>
                </c:pt>
                <c:pt idx="64">
                  <c:v>24.600000</c:v>
                </c:pt>
                <c:pt idx="65">
                  <c:v>24.500000</c:v>
                </c:pt>
                <c:pt idx="66">
                  <c:v>24.700000</c:v>
                </c:pt>
                <c:pt idx="67">
                  <c:v>24.800000</c:v>
                </c:pt>
                <c:pt idx="68">
                  <c:v>24.700000</c:v>
                </c:pt>
                <c:pt idx="69">
                  <c:v>24.600000</c:v>
                </c:pt>
                <c:pt idx="70">
                  <c:v>24.600000</c:v>
                </c:pt>
                <c:pt idx="71">
                  <c:v>25.100000</c:v>
                </c:pt>
                <c:pt idx="72">
                  <c:v>25.600000</c:v>
                </c:pt>
                <c:pt idx="73">
                  <c:v>25.700000</c:v>
                </c:pt>
                <c:pt idx="74">
                  <c:v>25.400000</c:v>
                </c:pt>
                <c:pt idx="75">
                  <c:v>24.900000</c:v>
                </c:pt>
                <c:pt idx="76">
                  <c:v>25.000000</c:v>
                </c:pt>
                <c:pt idx="77">
                  <c:v>25.400000</c:v>
                </c:pt>
                <c:pt idx="78">
                  <c:v>26.000000</c:v>
                </c:pt>
                <c:pt idx="79">
                  <c:v>26.000000</c:v>
                </c:pt>
                <c:pt idx="80">
                  <c:v>25.700000</c:v>
                </c:pt>
                <c:pt idx="81">
                  <c:v>26.100000</c:v>
                </c:pt>
                <c:pt idx="82">
                  <c:v>26.700000</c:v>
                </c:pt>
                <c:pt idx="83">
                  <c:v>27.500000</c:v>
                </c:pt>
                <c:pt idx="84">
                  <c:v>28.600000</c:v>
                </c:pt>
                <c:pt idx="85">
                  <c:v>29.300000</c:v>
                </c:pt>
                <c:pt idx="86">
                  <c:v>29.800000</c:v>
                </c:pt>
                <c:pt idx="87">
                  <c:v>30.100000</c:v>
                </c:pt>
                <c:pt idx="88">
                  <c:v>30.400000</c:v>
                </c:pt>
                <c:pt idx="89">
                  <c:v>30.700000</c:v>
                </c:pt>
                <c:pt idx="90">
                  <c:v>30.700000</c:v>
                </c:pt>
                <c:pt idx="91">
                  <c:v>30.500000</c:v>
                </c:pt>
                <c:pt idx="92">
                  <c:v>30.400000</c:v>
                </c:pt>
                <c:pt idx="93">
                  <c:v>30.300000</c:v>
                </c:pt>
                <c:pt idx="94">
                  <c:v>30.400000</c:v>
                </c:pt>
                <c:pt idx="95">
                  <c:v>30.800000</c:v>
                </c:pt>
                <c:pt idx="96">
                  <c:v>30.400000</c:v>
                </c:pt>
                <c:pt idx="97">
                  <c:v>29.900000</c:v>
                </c:pt>
                <c:pt idx="98">
                  <c:v>29.500000</c:v>
                </c:pt>
                <c:pt idx="99">
                  <c:v>29.800000</c:v>
                </c:pt>
                <c:pt idx="100">
                  <c:v>30.300000</c:v>
                </c:pt>
                <c:pt idx="101">
                  <c:v>30.700000</c:v>
                </c:pt>
                <c:pt idx="102">
                  <c:v>30.900000</c:v>
                </c:pt>
                <c:pt idx="103">
                  <c:v>31.000000</c:v>
                </c:pt>
                <c:pt idx="104">
                  <c:v>30.900000</c:v>
                </c:pt>
                <c:pt idx="105">
                  <c:v>30.400000</c:v>
                </c:pt>
                <c:pt idx="106">
                  <c:v>29.800000</c:v>
                </c:pt>
                <c:pt idx="107">
                  <c:v>29.900000</c:v>
                </c:pt>
                <c:pt idx="108">
                  <c:v>30.200000</c:v>
                </c:pt>
                <c:pt idx="109">
                  <c:v>30.700000</c:v>
                </c:pt>
                <c:pt idx="110">
                  <c:v>31.200000</c:v>
                </c:pt>
                <c:pt idx="111">
                  <c:v>31.800000</c:v>
                </c:pt>
                <c:pt idx="112">
                  <c:v>32.200000</c:v>
                </c:pt>
                <c:pt idx="113">
                  <c:v>32.400000</c:v>
                </c:pt>
                <c:pt idx="114">
                  <c:v>32.200000</c:v>
                </c:pt>
                <c:pt idx="115">
                  <c:v>31.700000</c:v>
                </c:pt>
                <c:pt idx="116">
                  <c:v>28.600000</c:v>
                </c:pt>
                <c:pt idx="117">
                  <c:v>25.300000</c:v>
                </c:pt>
                <c:pt idx="118">
                  <c:v>22.000000</c:v>
                </c:pt>
                <c:pt idx="119">
                  <c:v>18.700000</c:v>
                </c:pt>
                <c:pt idx="120">
                  <c:v>15.400000</c:v>
                </c:pt>
                <c:pt idx="121">
                  <c:v>12.100000</c:v>
                </c:pt>
                <c:pt idx="122">
                  <c:v>8.800000</c:v>
                </c:pt>
                <c:pt idx="123">
                  <c:v>5.500000</c:v>
                </c:pt>
                <c:pt idx="124">
                  <c:v>2.200000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3.300000</c:v>
                </c:pt>
                <c:pt idx="165">
                  <c:v>6.600000</c:v>
                </c:pt>
                <c:pt idx="166">
                  <c:v>9.900000</c:v>
                </c:pt>
                <c:pt idx="167">
                  <c:v>13.200000</c:v>
                </c:pt>
                <c:pt idx="168">
                  <c:v>16.500000</c:v>
                </c:pt>
                <c:pt idx="169">
                  <c:v>19.800000</c:v>
                </c:pt>
                <c:pt idx="170">
                  <c:v>22.200000</c:v>
                </c:pt>
                <c:pt idx="171">
                  <c:v>24.300000</c:v>
                </c:pt>
                <c:pt idx="172">
                  <c:v>25.800000</c:v>
                </c:pt>
                <c:pt idx="173">
                  <c:v>26.400000</c:v>
                </c:pt>
                <c:pt idx="174">
                  <c:v>25.700000</c:v>
                </c:pt>
                <c:pt idx="175">
                  <c:v>25.100000</c:v>
                </c:pt>
                <c:pt idx="176">
                  <c:v>24.700000</c:v>
                </c:pt>
                <c:pt idx="177">
                  <c:v>25.000000</c:v>
                </c:pt>
                <c:pt idx="178">
                  <c:v>25.200000</c:v>
                </c:pt>
                <c:pt idx="179">
                  <c:v>25.400000</c:v>
                </c:pt>
                <c:pt idx="180">
                  <c:v>25.800000</c:v>
                </c:pt>
                <c:pt idx="181">
                  <c:v>27.200000</c:v>
                </c:pt>
                <c:pt idx="182">
                  <c:v>26.500000</c:v>
                </c:pt>
                <c:pt idx="183">
                  <c:v>24.000000</c:v>
                </c:pt>
                <c:pt idx="184">
                  <c:v>22.700000</c:v>
                </c:pt>
                <c:pt idx="185">
                  <c:v>19.400000</c:v>
                </c:pt>
                <c:pt idx="186">
                  <c:v>17.700000</c:v>
                </c:pt>
                <c:pt idx="187">
                  <c:v>17.200000</c:v>
                </c:pt>
                <c:pt idx="188">
                  <c:v>18.100000</c:v>
                </c:pt>
                <c:pt idx="189">
                  <c:v>18.600000</c:v>
                </c:pt>
                <c:pt idx="190">
                  <c:v>20.000000</c:v>
                </c:pt>
                <c:pt idx="191">
                  <c:v>22.200000</c:v>
                </c:pt>
                <c:pt idx="192">
                  <c:v>24.500000</c:v>
                </c:pt>
                <c:pt idx="193">
                  <c:v>27.300000</c:v>
                </c:pt>
                <c:pt idx="194">
                  <c:v>30.500000</c:v>
                </c:pt>
                <c:pt idx="195">
                  <c:v>33.500000</c:v>
                </c:pt>
                <c:pt idx="196">
                  <c:v>36.200000</c:v>
                </c:pt>
                <c:pt idx="197">
                  <c:v>37.300000</c:v>
                </c:pt>
                <c:pt idx="198">
                  <c:v>39.300000</c:v>
                </c:pt>
                <c:pt idx="199">
                  <c:v>40.500000</c:v>
                </c:pt>
                <c:pt idx="200">
                  <c:v>42.100000</c:v>
                </c:pt>
                <c:pt idx="201">
                  <c:v>43.500000</c:v>
                </c:pt>
                <c:pt idx="202">
                  <c:v>45.100000</c:v>
                </c:pt>
                <c:pt idx="203">
                  <c:v>46.000000</c:v>
                </c:pt>
                <c:pt idx="204">
                  <c:v>46.800000</c:v>
                </c:pt>
                <c:pt idx="205">
                  <c:v>47.500000</c:v>
                </c:pt>
                <c:pt idx="206">
                  <c:v>47.500000</c:v>
                </c:pt>
                <c:pt idx="207">
                  <c:v>47.300000</c:v>
                </c:pt>
                <c:pt idx="208">
                  <c:v>47.200000</c:v>
                </c:pt>
                <c:pt idx="209">
                  <c:v>47.000000</c:v>
                </c:pt>
                <c:pt idx="210">
                  <c:v>47.000000</c:v>
                </c:pt>
                <c:pt idx="211">
                  <c:v>47.000000</c:v>
                </c:pt>
                <c:pt idx="212">
                  <c:v>47.000000</c:v>
                </c:pt>
                <c:pt idx="213">
                  <c:v>47.000000</c:v>
                </c:pt>
                <c:pt idx="214">
                  <c:v>47.200000</c:v>
                </c:pt>
                <c:pt idx="215">
                  <c:v>47.400000</c:v>
                </c:pt>
                <c:pt idx="216">
                  <c:v>47.900000</c:v>
                </c:pt>
                <c:pt idx="217">
                  <c:v>48.500000</c:v>
                </c:pt>
                <c:pt idx="218">
                  <c:v>49.100000</c:v>
                </c:pt>
                <c:pt idx="219">
                  <c:v>49.500000</c:v>
                </c:pt>
                <c:pt idx="220">
                  <c:v>50.000000</c:v>
                </c:pt>
                <c:pt idx="221">
                  <c:v>50.600000</c:v>
                </c:pt>
                <c:pt idx="222">
                  <c:v>51.000000</c:v>
                </c:pt>
                <c:pt idx="223">
                  <c:v>51.500000</c:v>
                </c:pt>
                <c:pt idx="224">
                  <c:v>52.200000</c:v>
                </c:pt>
                <c:pt idx="225">
                  <c:v>53.200000</c:v>
                </c:pt>
                <c:pt idx="226">
                  <c:v>54.100000</c:v>
                </c:pt>
                <c:pt idx="227">
                  <c:v>54.600000</c:v>
                </c:pt>
                <c:pt idx="228">
                  <c:v>54.900000</c:v>
                </c:pt>
                <c:pt idx="229">
                  <c:v>55.000000</c:v>
                </c:pt>
                <c:pt idx="230">
                  <c:v>54.900000</c:v>
                </c:pt>
                <c:pt idx="231">
                  <c:v>54.600000</c:v>
                </c:pt>
                <c:pt idx="232">
                  <c:v>54.600000</c:v>
                </c:pt>
                <c:pt idx="233">
                  <c:v>54.800000</c:v>
                </c:pt>
                <c:pt idx="234">
                  <c:v>55.100000</c:v>
                </c:pt>
                <c:pt idx="235">
                  <c:v>55.500000</c:v>
                </c:pt>
                <c:pt idx="236">
                  <c:v>55.700000</c:v>
                </c:pt>
                <c:pt idx="237">
                  <c:v>56.100000</c:v>
                </c:pt>
                <c:pt idx="238">
                  <c:v>56.300000</c:v>
                </c:pt>
                <c:pt idx="239">
                  <c:v>56.600000</c:v>
                </c:pt>
                <c:pt idx="240">
                  <c:v>56.700000</c:v>
                </c:pt>
                <c:pt idx="241">
                  <c:v>56.700000</c:v>
                </c:pt>
                <c:pt idx="242">
                  <c:v>56.500000</c:v>
                </c:pt>
                <c:pt idx="243">
                  <c:v>56.500000</c:v>
                </c:pt>
                <c:pt idx="244">
                  <c:v>56.500000</c:v>
                </c:pt>
                <c:pt idx="245">
                  <c:v>56.500000</c:v>
                </c:pt>
                <c:pt idx="246">
                  <c:v>56.500000</c:v>
                </c:pt>
                <c:pt idx="247">
                  <c:v>56.500000</c:v>
                </c:pt>
                <c:pt idx="248">
                  <c:v>56.400000</c:v>
                </c:pt>
                <c:pt idx="249">
                  <c:v>56.100000</c:v>
                </c:pt>
                <c:pt idx="250">
                  <c:v>55.800000</c:v>
                </c:pt>
                <c:pt idx="251">
                  <c:v>55.100000</c:v>
                </c:pt>
                <c:pt idx="252">
                  <c:v>54.600000</c:v>
                </c:pt>
                <c:pt idx="253">
                  <c:v>54.200000</c:v>
                </c:pt>
                <c:pt idx="254">
                  <c:v>54.000000</c:v>
                </c:pt>
                <c:pt idx="255">
                  <c:v>53.700000</c:v>
                </c:pt>
                <c:pt idx="256">
                  <c:v>53.600000</c:v>
                </c:pt>
                <c:pt idx="257">
                  <c:v>53.900000</c:v>
                </c:pt>
                <c:pt idx="258">
                  <c:v>54.000000</c:v>
                </c:pt>
                <c:pt idx="259">
                  <c:v>54.100000</c:v>
                </c:pt>
                <c:pt idx="260">
                  <c:v>54.100000</c:v>
                </c:pt>
                <c:pt idx="261">
                  <c:v>53.800000</c:v>
                </c:pt>
                <c:pt idx="262">
                  <c:v>53.400000</c:v>
                </c:pt>
                <c:pt idx="263">
                  <c:v>53.000000</c:v>
                </c:pt>
                <c:pt idx="264">
                  <c:v>52.600000</c:v>
                </c:pt>
                <c:pt idx="265">
                  <c:v>52.100000</c:v>
                </c:pt>
                <c:pt idx="266">
                  <c:v>52.400000</c:v>
                </c:pt>
                <c:pt idx="267">
                  <c:v>52.000000</c:v>
                </c:pt>
                <c:pt idx="268">
                  <c:v>51.900000</c:v>
                </c:pt>
                <c:pt idx="269">
                  <c:v>51.700000</c:v>
                </c:pt>
                <c:pt idx="270">
                  <c:v>51.500000</c:v>
                </c:pt>
                <c:pt idx="271">
                  <c:v>51.600000</c:v>
                </c:pt>
                <c:pt idx="272">
                  <c:v>51.800000</c:v>
                </c:pt>
                <c:pt idx="273">
                  <c:v>52.100000</c:v>
                </c:pt>
                <c:pt idx="274">
                  <c:v>52.500000</c:v>
                </c:pt>
                <c:pt idx="275">
                  <c:v>53.000000</c:v>
                </c:pt>
                <c:pt idx="276">
                  <c:v>53.500000</c:v>
                </c:pt>
                <c:pt idx="277">
                  <c:v>54.000000</c:v>
                </c:pt>
                <c:pt idx="278">
                  <c:v>54.900000</c:v>
                </c:pt>
                <c:pt idx="279">
                  <c:v>55.400000</c:v>
                </c:pt>
                <c:pt idx="280">
                  <c:v>55.600000</c:v>
                </c:pt>
                <c:pt idx="281">
                  <c:v>56.000000</c:v>
                </c:pt>
                <c:pt idx="282">
                  <c:v>56.000000</c:v>
                </c:pt>
                <c:pt idx="283">
                  <c:v>55.800000</c:v>
                </c:pt>
                <c:pt idx="284">
                  <c:v>55.200000</c:v>
                </c:pt>
                <c:pt idx="285">
                  <c:v>54.500000</c:v>
                </c:pt>
                <c:pt idx="286">
                  <c:v>53.600000</c:v>
                </c:pt>
                <c:pt idx="287">
                  <c:v>52.500000</c:v>
                </c:pt>
                <c:pt idx="288">
                  <c:v>51.500000</c:v>
                </c:pt>
                <c:pt idx="289">
                  <c:v>51.500000</c:v>
                </c:pt>
                <c:pt idx="290">
                  <c:v>51.500000</c:v>
                </c:pt>
                <c:pt idx="291">
                  <c:v>51.100000</c:v>
                </c:pt>
                <c:pt idx="292">
                  <c:v>50.100000</c:v>
                </c:pt>
                <c:pt idx="293">
                  <c:v>50.000000</c:v>
                </c:pt>
                <c:pt idx="294">
                  <c:v>50.100000</c:v>
                </c:pt>
                <c:pt idx="295">
                  <c:v>50.000000</c:v>
                </c:pt>
                <c:pt idx="296">
                  <c:v>49.600000</c:v>
                </c:pt>
                <c:pt idx="297">
                  <c:v>49.500000</c:v>
                </c:pt>
                <c:pt idx="298">
                  <c:v>49.500000</c:v>
                </c:pt>
                <c:pt idx="299">
                  <c:v>49.500000</c:v>
                </c:pt>
                <c:pt idx="300">
                  <c:v>49.100000</c:v>
                </c:pt>
                <c:pt idx="301">
                  <c:v>48.600000</c:v>
                </c:pt>
                <c:pt idx="302">
                  <c:v>48.100000</c:v>
                </c:pt>
                <c:pt idx="303">
                  <c:v>47.200000</c:v>
                </c:pt>
                <c:pt idx="304">
                  <c:v>46.100000</c:v>
                </c:pt>
                <c:pt idx="305">
                  <c:v>45.000000</c:v>
                </c:pt>
                <c:pt idx="306">
                  <c:v>43.800000</c:v>
                </c:pt>
                <c:pt idx="307">
                  <c:v>42.600000</c:v>
                </c:pt>
                <c:pt idx="308">
                  <c:v>41.500000</c:v>
                </c:pt>
                <c:pt idx="309">
                  <c:v>40.300000</c:v>
                </c:pt>
                <c:pt idx="310">
                  <c:v>38.500000</c:v>
                </c:pt>
                <c:pt idx="311">
                  <c:v>37.000000</c:v>
                </c:pt>
                <c:pt idx="312">
                  <c:v>35.200000</c:v>
                </c:pt>
                <c:pt idx="313">
                  <c:v>33.800000</c:v>
                </c:pt>
                <c:pt idx="314">
                  <c:v>32.500000</c:v>
                </c:pt>
                <c:pt idx="315">
                  <c:v>31.500000</c:v>
                </c:pt>
                <c:pt idx="316">
                  <c:v>30.600000</c:v>
                </c:pt>
                <c:pt idx="317">
                  <c:v>30.500000</c:v>
                </c:pt>
                <c:pt idx="318">
                  <c:v>30.000000</c:v>
                </c:pt>
                <c:pt idx="319">
                  <c:v>29.000000</c:v>
                </c:pt>
                <c:pt idx="320">
                  <c:v>27.500000</c:v>
                </c:pt>
                <c:pt idx="321">
                  <c:v>24.800000</c:v>
                </c:pt>
                <c:pt idx="322">
                  <c:v>21.500000</c:v>
                </c:pt>
                <c:pt idx="323">
                  <c:v>20.100000</c:v>
                </c:pt>
                <c:pt idx="324">
                  <c:v>19.100000</c:v>
                </c:pt>
                <c:pt idx="325">
                  <c:v>18.500000</c:v>
                </c:pt>
                <c:pt idx="326">
                  <c:v>17.000000</c:v>
                </c:pt>
                <c:pt idx="327">
                  <c:v>15.500000</c:v>
                </c:pt>
                <c:pt idx="328">
                  <c:v>12.500000</c:v>
                </c:pt>
                <c:pt idx="329">
                  <c:v>10.800000</c:v>
                </c:pt>
                <c:pt idx="330">
                  <c:v>8.000000</c:v>
                </c:pt>
                <c:pt idx="331">
                  <c:v>4.700000</c:v>
                </c:pt>
                <c:pt idx="332">
                  <c:v>1.400000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1.000000</c:v>
                </c:pt>
                <c:pt idx="348">
                  <c:v>4.300000</c:v>
                </c:pt>
                <c:pt idx="349">
                  <c:v>7.600000</c:v>
                </c:pt>
                <c:pt idx="350">
                  <c:v>10.900000</c:v>
                </c:pt>
                <c:pt idx="351">
                  <c:v>14.200000</c:v>
                </c:pt>
                <c:pt idx="352">
                  <c:v>17.300000</c:v>
                </c:pt>
                <c:pt idx="353">
                  <c:v>20.000000</c:v>
                </c:pt>
                <c:pt idx="354">
                  <c:v>22.500000</c:v>
                </c:pt>
                <c:pt idx="355">
                  <c:v>23.700000</c:v>
                </c:pt>
                <c:pt idx="356">
                  <c:v>25.200000</c:v>
                </c:pt>
                <c:pt idx="357">
                  <c:v>26.600000</c:v>
                </c:pt>
                <c:pt idx="358">
                  <c:v>28.100000</c:v>
                </c:pt>
                <c:pt idx="359">
                  <c:v>30.000000</c:v>
                </c:pt>
                <c:pt idx="360">
                  <c:v>30.800000</c:v>
                </c:pt>
                <c:pt idx="361">
                  <c:v>31.600000</c:v>
                </c:pt>
                <c:pt idx="362">
                  <c:v>32.100000</c:v>
                </c:pt>
                <c:pt idx="363">
                  <c:v>32.800000</c:v>
                </c:pt>
                <c:pt idx="364">
                  <c:v>33.600000</c:v>
                </c:pt>
                <c:pt idx="365">
                  <c:v>34.500000</c:v>
                </c:pt>
                <c:pt idx="366">
                  <c:v>34.600000</c:v>
                </c:pt>
                <c:pt idx="367">
                  <c:v>34.900000</c:v>
                </c:pt>
                <c:pt idx="368">
                  <c:v>34.800000</c:v>
                </c:pt>
                <c:pt idx="369">
                  <c:v>34.500000</c:v>
                </c:pt>
                <c:pt idx="370">
                  <c:v>34.700000</c:v>
                </c:pt>
                <c:pt idx="371">
                  <c:v>35.500000</c:v>
                </c:pt>
                <c:pt idx="372">
                  <c:v>36.000000</c:v>
                </c:pt>
                <c:pt idx="373">
                  <c:v>36.000000</c:v>
                </c:pt>
                <c:pt idx="374">
                  <c:v>36.000000</c:v>
                </c:pt>
                <c:pt idx="375">
                  <c:v>36.000000</c:v>
                </c:pt>
                <c:pt idx="376">
                  <c:v>36.000000</c:v>
                </c:pt>
                <c:pt idx="377">
                  <c:v>36.000000</c:v>
                </c:pt>
                <c:pt idx="378">
                  <c:v>36.100000</c:v>
                </c:pt>
                <c:pt idx="379">
                  <c:v>36.400000</c:v>
                </c:pt>
                <c:pt idx="380">
                  <c:v>36.500000</c:v>
                </c:pt>
                <c:pt idx="381">
                  <c:v>36.400000</c:v>
                </c:pt>
                <c:pt idx="382">
                  <c:v>36.000000</c:v>
                </c:pt>
                <c:pt idx="383">
                  <c:v>35.100000</c:v>
                </c:pt>
                <c:pt idx="384">
                  <c:v>34.100000</c:v>
                </c:pt>
                <c:pt idx="385">
                  <c:v>33.500000</c:v>
                </c:pt>
                <c:pt idx="386">
                  <c:v>31.400000</c:v>
                </c:pt>
                <c:pt idx="387">
                  <c:v>29.000000</c:v>
                </c:pt>
                <c:pt idx="388">
                  <c:v>25.700000</c:v>
                </c:pt>
                <c:pt idx="389">
                  <c:v>23.000000</c:v>
                </c:pt>
                <c:pt idx="390">
                  <c:v>20.300000</c:v>
                </c:pt>
                <c:pt idx="391">
                  <c:v>17.500000</c:v>
                </c:pt>
                <c:pt idx="392">
                  <c:v>14.500000</c:v>
                </c:pt>
                <c:pt idx="393">
                  <c:v>12.000000</c:v>
                </c:pt>
                <c:pt idx="394">
                  <c:v>8.700000</c:v>
                </c:pt>
                <c:pt idx="395">
                  <c:v>5.400000</c:v>
                </c:pt>
                <c:pt idx="396">
                  <c:v>2.100000</c:v>
                </c:pt>
                <c:pt idx="397">
                  <c:v>0.000000</c:v>
                </c:pt>
                <c:pt idx="398">
                  <c:v>0.000000</c:v>
                </c:pt>
                <c:pt idx="399">
                  <c:v>0.000000</c:v>
                </c:pt>
                <c:pt idx="400">
                  <c:v>0.000000</c:v>
                </c:pt>
                <c:pt idx="401">
                  <c:v>0.000000</c:v>
                </c:pt>
                <c:pt idx="402">
                  <c:v>0.000000</c:v>
                </c:pt>
                <c:pt idx="403">
                  <c:v>2.600000</c:v>
                </c:pt>
                <c:pt idx="404">
                  <c:v>5.900000</c:v>
                </c:pt>
                <c:pt idx="405">
                  <c:v>9.200000</c:v>
                </c:pt>
                <c:pt idx="406">
                  <c:v>12.500000</c:v>
                </c:pt>
                <c:pt idx="407">
                  <c:v>15.800000</c:v>
                </c:pt>
                <c:pt idx="408">
                  <c:v>19.100000</c:v>
                </c:pt>
                <c:pt idx="409">
                  <c:v>22.400000</c:v>
                </c:pt>
                <c:pt idx="410">
                  <c:v>25.000000</c:v>
                </c:pt>
                <c:pt idx="411">
                  <c:v>25.600000</c:v>
                </c:pt>
                <c:pt idx="412">
                  <c:v>27.500000</c:v>
                </c:pt>
                <c:pt idx="413">
                  <c:v>29.000000</c:v>
                </c:pt>
                <c:pt idx="414">
                  <c:v>30.000000</c:v>
                </c:pt>
                <c:pt idx="415">
                  <c:v>30.100000</c:v>
                </c:pt>
                <c:pt idx="416">
                  <c:v>30.000000</c:v>
                </c:pt>
                <c:pt idx="417">
                  <c:v>29.700000</c:v>
                </c:pt>
                <c:pt idx="418">
                  <c:v>29.300000</c:v>
                </c:pt>
                <c:pt idx="419">
                  <c:v>28.800000</c:v>
                </c:pt>
                <c:pt idx="420">
                  <c:v>28.000000</c:v>
                </c:pt>
                <c:pt idx="421">
                  <c:v>25.000000</c:v>
                </c:pt>
                <c:pt idx="422">
                  <c:v>21.700000</c:v>
                </c:pt>
                <c:pt idx="423">
                  <c:v>18.400000</c:v>
                </c:pt>
                <c:pt idx="424">
                  <c:v>15.100000</c:v>
                </c:pt>
                <c:pt idx="425">
                  <c:v>11.800000</c:v>
                </c:pt>
                <c:pt idx="426">
                  <c:v>8.500000</c:v>
                </c:pt>
                <c:pt idx="427">
                  <c:v>5.200000</c:v>
                </c:pt>
                <c:pt idx="428">
                  <c:v>1.900000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3.300000</c:v>
                </c:pt>
                <c:pt idx="449">
                  <c:v>6.600000</c:v>
                </c:pt>
                <c:pt idx="450">
                  <c:v>9.900000</c:v>
                </c:pt>
                <c:pt idx="451">
                  <c:v>13.200000</c:v>
                </c:pt>
                <c:pt idx="452">
                  <c:v>16.500000</c:v>
                </c:pt>
                <c:pt idx="453">
                  <c:v>19.800000</c:v>
                </c:pt>
                <c:pt idx="454">
                  <c:v>23.100000</c:v>
                </c:pt>
                <c:pt idx="455">
                  <c:v>26.400000</c:v>
                </c:pt>
                <c:pt idx="456">
                  <c:v>27.800000</c:v>
                </c:pt>
                <c:pt idx="457">
                  <c:v>29.100000</c:v>
                </c:pt>
                <c:pt idx="458">
                  <c:v>31.500000</c:v>
                </c:pt>
                <c:pt idx="459">
                  <c:v>33.000000</c:v>
                </c:pt>
                <c:pt idx="460">
                  <c:v>33.600000</c:v>
                </c:pt>
                <c:pt idx="461">
                  <c:v>34.800000</c:v>
                </c:pt>
                <c:pt idx="462">
                  <c:v>35.100000</c:v>
                </c:pt>
                <c:pt idx="463">
                  <c:v>35.600000</c:v>
                </c:pt>
                <c:pt idx="464">
                  <c:v>36.100000</c:v>
                </c:pt>
                <c:pt idx="465">
                  <c:v>36.000000</c:v>
                </c:pt>
                <c:pt idx="466">
                  <c:v>36.100000</c:v>
                </c:pt>
                <c:pt idx="467">
                  <c:v>36.200000</c:v>
                </c:pt>
                <c:pt idx="468">
                  <c:v>36.000000</c:v>
                </c:pt>
                <c:pt idx="469">
                  <c:v>35.700000</c:v>
                </c:pt>
                <c:pt idx="470">
                  <c:v>36.000000</c:v>
                </c:pt>
                <c:pt idx="471">
                  <c:v>36.000000</c:v>
                </c:pt>
                <c:pt idx="472">
                  <c:v>35.600000</c:v>
                </c:pt>
                <c:pt idx="473">
                  <c:v>35.500000</c:v>
                </c:pt>
                <c:pt idx="474">
                  <c:v>35.400000</c:v>
                </c:pt>
                <c:pt idx="475">
                  <c:v>35.200000</c:v>
                </c:pt>
                <c:pt idx="476">
                  <c:v>35.200000</c:v>
                </c:pt>
                <c:pt idx="477">
                  <c:v>35.200000</c:v>
                </c:pt>
                <c:pt idx="478">
                  <c:v>35.200000</c:v>
                </c:pt>
                <c:pt idx="479">
                  <c:v>35.200000</c:v>
                </c:pt>
                <c:pt idx="480">
                  <c:v>35.200000</c:v>
                </c:pt>
                <c:pt idx="481">
                  <c:v>35.000000</c:v>
                </c:pt>
                <c:pt idx="482">
                  <c:v>35.100000</c:v>
                </c:pt>
                <c:pt idx="483">
                  <c:v>35.200000</c:v>
                </c:pt>
                <c:pt idx="484">
                  <c:v>35.500000</c:v>
                </c:pt>
                <c:pt idx="485">
                  <c:v>35.200000</c:v>
                </c:pt>
                <c:pt idx="486">
                  <c:v>35.000000</c:v>
                </c:pt>
                <c:pt idx="487">
                  <c:v>35.000000</c:v>
                </c:pt>
                <c:pt idx="488">
                  <c:v>35.000000</c:v>
                </c:pt>
                <c:pt idx="489">
                  <c:v>34.800000</c:v>
                </c:pt>
                <c:pt idx="490">
                  <c:v>34.600000</c:v>
                </c:pt>
                <c:pt idx="491">
                  <c:v>34.500000</c:v>
                </c:pt>
                <c:pt idx="492">
                  <c:v>33.500000</c:v>
                </c:pt>
                <c:pt idx="493">
                  <c:v>32.000000</c:v>
                </c:pt>
                <c:pt idx="494">
                  <c:v>30.100000</c:v>
                </c:pt>
                <c:pt idx="495">
                  <c:v>28.000000</c:v>
                </c:pt>
                <c:pt idx="496">
                  <c:v>25.500000</c:v>
                </c:pt>
                <c:pt idx="497">
                  <c:v>22.500000</c:v>
                </c:pt>
                <c:pt idx="498">
                  <c:v>19.800000</c:v>
                </c:pt>
                <c:pt idx="499">
                  <c:v>16.500000</c:v>
                </c:pt>
                <c:pt idx="500">
                  <c:v>13.200000</c:v>
                </c:pt>
                <c:pt idx="501">
                  <c:v>10.300000</c:v>
                </c:pt>
                <c:pt idx="502">
                  <c:v>7.200000</c:v>
                </c:pt>
                <c:pt idx="503">
                  <c:v>4.000000</c:v>
                </c:pt>
                <c:pt idx="504">
                  <c:v>1.000000</c:v>
                </c:pt>
                <c:pt idx="505">
                  <c:v>0.000000</c:v>
                </c:pt>
                <c:pt idx="506">
                  <c:v>0.000000</c:v>
                </c:pt>
                <c:pt idx="507">
                  <c:v>0.000000</c:v>
                </c:pt>
                <c:pt idx="508">
                  <c:v>0.000000</c:v>
                </c:pt>
                <c:pt idx="509">
                  <c:v>0.000000</c:v>
                </c:pt>
                <c:pt idx="510">
                  <c:v>0.000000</c:v>
                </c:pt>
                <c:pt idx="511">
                  <c:v>1.200000</c:v>
                </c:pt>
                <c:pt idx="512">
                  <c:v>3.500000</c:v>
                </c:pt>
                <c:pt idx="513">
                  <c:v>5.500000</c:v>
                </c:pt>
                <c:pt idx="514">
                  <c:v>6.500000</c:v>
                </c:pt>
                <c:pt idx="515">
                  <c:v>8.500000</c:v>
                </c:pt>
                <c:pt idx="516">
                  <c:v>9.600000</c:v>
                </c:pt>
                <c:pt idx="517">
                  <c:v>10.500000</c:v>
                </c:pt>
                <c:pt idx="518">
                  <c:v>11.900000</c:v>
                </c:pt>
                <c:pt idx="519">
                  <c:v>14.000000</c:v>
                </c:pt>
                <c:pt idx="520">
                  <c:v>16.000000</c:v>
                </c:pt>
                <c:pt idx="521">
                  <c:v>17.700000</c:v>
                </c:pt>
                <c:pt idx="522">
                  <c:v>19.000000</c:v>
                </c:pt>
                <c:pt idx="523">
                  <c:v>20.100000</c:v>
                </c:pt>
                <c:pt idx="524">
                  <c:v>21.000000</c:v>
                </c:pt>
                <c:pt idx="525">
                  <c:v>22.000000</c:v>
                </c:pt>
                <c:pt idx="526">
                  <c:v>23.000000</c:v>
                </c:pt>
                <c:pt idx="527">
                  <c:v>23.800000</c:v>
                </c:pt>
                <c:pt idx="528">
                  <c:v>24.500000</c:v>
                </c:pt>
                <c:pt idx="529">
                  <c:v>24.900000</c:v>
                </c:pt>
                <c:pt idx="530">
                  <c:v>25.000000</c:v>
                </c:pt>
                <c:pt idx="531">
                  <c:v>25.000000</c:v>
                </c:pt>
                <c:pt idx="532">
                  <c:v>25.000000</c:v>
                </c:pt>
                <c:pt idx="533">
                  <c:v>25.000000</c:v>
                </c:pt>
                <c:pt idx="534">
                  <c:v>25.000000</c:v>
                </c:pt>
                <c:pt idx="535">
                  <c:v>25.000000</c:v>
                </c:pt>
                <c:pt idx="536">
                  <c:v>25.600000</c:v>
                </c:pt>
                <c:pt idx="537">
                  <c:v>25.800000</c:v>
                </c:pt>
                <c:pt idx="538">
                  <c:v>26.000000</c:v>
                </c:pt>
                <c:pt idx="539">
                  <c:v>25.600000</c:v>
                </c:pt>
                <c:pt idx="540">
                  <c:v>25.200000</c:v>
                </c:pt>
                <c:pt idx="541">
                  <c:v>25.000000</c:v>
                </c:pt>
                <c:pt idx="542">
                  <c:v>25.000000</c:v>
                </c:pt>
                <c:pt idx="543">
                  <c:v>25.000000</c:v>
                </c:pt>
                <c:pt idx="544">
                  <c:v>24.400000</c:v>
                </c:pt>
                <c:pt idx="545">
                  <c:v>23.100000</c:v>
                </c:pt>
                <c:pt idx="546">
                  <c:v>19.800000</c:v>
                </c:pt>
                <c:pt idx="547">
                  <c:v>16.500000</c:v>
                </c:pt>
                <c:pt idx="548">
                  <c:v>13.200000</c:v>
                </c:pt>
                <c:pt idx="549">
                  <c:v>9.900000</c:v>
                </c:pt>
                <c:pt idx="550">
                  <c:v>6.600000</c:v>
                </c:pt>
                <c:pt idx="551">
                  <c:v>3.300000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3.300000</c:v>
                </c:pt>
                <c:pt idx="570">
                  <c:v>6.600000</c:v>
                </c:pt>
                <c:pt idx="571">
                  <c:v>9.900000</c:v>
                </c:pt>
                <c:pt idx="572">
                  <c:v>13.000000</c:v>
                </c:pt>
                <c:pt idx="573">
                  <c:v>14.600000</c:v>
                </c:pt>
                <c:pt idx="574">
                  <c:v>16.000000</c:v>
                </c:pt>
                <c:pt idx="575">
                  <c:v>17.000000</c:v>
                </c:pt>
                <c:pt idx="576">
                  <c:v>17.000000</c:v>
                </c:pt>
                <c:pt idx="577">
                  <c:v>17.000000</c:v>
                </c:pt>
                <c:pt idx="578">
                  <c:v>17.500000</c:v>
                </c:pt>
                <c:pt idx="579">
                  <c:v>17.700000</c:v>
                </c:pt>
                <c:pt idx="580">
                  <c:v>17.700000</c:v>
                </c:pt>
                <c:pt idx="581">
                  <c:v>17.500000</c:v>
                </c:pt>
                <c:pt idx="582">
                  <c:v>17.000000</c:v>
                </c:pt>
                <c:pt idx="583">
                  <c:v>16.900000</c:v>
                </c:pt>
                <c:pt idx="584">
                  <c:v>16.600000</c:v>
                </c:pt>
                <c:pt idx="585">
                  <c:v>17.000000</c:v>
                </c:pt>
                <c:pt idx="586">
                  <c:v>17.100000</c:v>
                </c:pt>
                <c:pt idx="587">
                  <c:v>17.000000</c:v>
                </c:pt>
                <c:pt idx="588">
                  <c:v>16.600000</c:v>
                </c:pt>
                <c:pt idx="589">
                  <c:v>16.500000</c:v>
                </c:pt>
                <c:pt idx="590">
                  <c:v>16.500000</c:v>
                </c:pt>
                <c:pt idx="591">
                  <c:v>16.600000</c:v>
                </c:pt>
                <c:pt idx="592">
                  <c:v>17.000000</c:v>
                </c:pt>
                <c:pt idx="593">
                  <c:v>17.600000</c:v>
                </c:pt>
                <c:pt idx="594">
                  <c:v>18.500000</c:v>
                </c:pt>
                <c:pt idx="595">
                  <c:v>19.200000</c:v>
                </c:pt>
                <c:pt idx="596">
                  <c:v>20.200000</c:v>
                </c:pt>
                <c:pt idx="597">
                  <c:v>21.000000</c:v>
                </c:pt>
                <c:pt idx="598">
                  <c:v>21.100000</c:v>
                </c:pt>
                <c:pt idx="599">
                  <c:v>21.200000</c:v>
                </c:pt>
                <c:pt idx="600">
                  <c:v>21.600000</c:v>
                </c:pt>
                <c:pt idx="601">
                  <c:v>22.000000</c:v>
                </c:pt>
                <c:pt idx="602">
                  <c:v>22.400000</c:v>
                </c:pt>
                <c:pt idx="603">
                  <c:v>22.500000</c:v>
                </c:pt>
                <c:pt idx="604">
                  <c:v>22.500000</c:v>
                </c:pt>
                <c:pt idx="605">
                  <c:v>22.500000</c:v>
                </c:pt>
                <c:pt idx="606">
                  <c:v>22.700000</c:v>
                </c:pt>
                <c:pt idx="607">
                  <c:v>23.700000</c:v>
                </c:pt>
                <c:pt idx="608">
                  <c:v>25.100000</c:v>
                </c:pt>
                <c:pt idx="609">
                  <c:v>26.000000</c:v>
                </c:pt>
                <c:pt idx="610">
                  <c:v>26.500000</c:v>
                </c:pt>
                <c:pt idx="611">
                  <c:v>27.000000</c:v>
                </c:pt>
                <c:pt idx="612">
                  <c:v>26.100000</c:v>
                </c:pt>
                <c:pt idx="613">
                  <c:v>22.800000</c:v>
                </c:pt>
                <c:pt idx="614">
                  <c:v>19.500000</c:v>
                </c:pt>
                <c:pt idx="615">
                  <c:v>16.200000</c:v>
                </c:pt>
                <c:pt idx="616">
                  <c:v>12.900000</c:v>
                </c:pt>
                <c:pt idx="617">
                  <c:v>9.600000</c:v>
                </c:pt>
                <c:pt idx="618">
                  <c:v>6.300000</c:v>
                </c:pt>
                <c:pt idx="619">
                  <c:v>3.000000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2.000000</c:v>
                </c:pt>
                <c:pt idx="647">
                  <c:v>4.500000</c:v>
                </c:pt>
                <c:pt idx="648">
                  <c:v>7.800000</c:v>
                </c:pt>
                <c:pt idx="649">
                  <c:v>10.200000</c:v>
                </c:pt>
                <c:pt idx="650">
                  <c:v>12.500000</c:v>
                </c:pt>
                <c:pt idx="651">
                  <c:v>14.000000</c:v>
                </c:pt>
                <c:pt idx="652">
                  <c:v>15.300000</c:v>
                </c:pt>
                <c:pt idx="653">
                  <c:v>17.500000</c:v>
                </c:pt>
                <c:pt idx="654">
                  <c:v>19.600000</c:v>
                </c:pt>
                <c:pt idx="655">
                  <c:v>21.000000</c:v>
                </c:pt>
                <c:pt idx="656">
                  <c:v>22.200000</c:v>
                </c:pt>
                <c:pt idx="657">
                  <c:v>23.300000</c:v>
                </c:pt>
                <c:pt idx="658">
                  <c:v>24.500000</c:v>
                </c:pt>
                <c:pt idx="659">
                  <c:v>25.300000</c:v>
                </c:pt>
                <c:pt idx="660">
                  <c:v>25.600000</c:v>
                </c:pt>
                <c:pt idx="661">
                  <c:v>26.000000</c:v>
                </c:pt>
                <c:pt idx="662">
                  <c:v>26.100000</c:v>
                </c:pt>
                <c:pt idx="663">
                  <c:v>26.200000</c:v>
                </c:pt>
                <c:pt idx="664">
                  <c:v>26.200000</c:v>
                </c:pt>
                <c:pt idx="665">
                  <c:v>26.400000</c:v>
                </c:pt>
                <c:pt idx="666">
                  <c:v>26.500000</c:v>
                </c:pt>
                <c:pt idx="667">
                  <c:v>26.500000</c:v>
                </c:pt>
                <c:pt idx="668">
                  <c:v>26.000000</c:v>
                </c:pt>
                <c:pt idx="669">
                  <c:v>25.500000</c:v>
                </c:pt>
                <c:pt idx="670">
                  <c:v>23.600000</c:v>
                </c:pt>
                <c:pt idx="671">
                  <c:v>21.400000</c:v>
                </c:pt>
                <c:pt idx="672">
                  <c:v>18.500000</c:v>
                </c:pt>
                <c:pt idx="673">
                  <c:v>16.400000</c:v>
                </c:pt>
                <c:pt idx="674">
                  <c:v>14.500000</c:v>
                </c:pt>
                <c:pt idx="675">
                  <c:v>11.600000</c:v>
                </c:pt>
                <c:pt idx="676">
                  <c:v>8.700000</c:v>
                </c:pt>
                <c:pt idx="677">
                  <c:v>5.800000</c:v>
                </c:pt>
                <c:pt idx="678">
                  <c:v>3.500000</c:v>
                </c:pt>
                <c:pt idx="679">
                  <c:v>2.000000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0.000000</c:v>
                </c:pt>
                <c:pt idx="694">
                  <c:v>1.400000</c:v>
                </c:pt>
                <c:pt idx="695">
                  <c:v>3.300000</c:v>
                </c:pt>
                <c:pt idx="696">
                  <c:v>4.400000</c:v>
                </c:pt>
                <c:pt idx="697">
                  <c:v>6.500000</c:v>
                </c:pt>
                <c:pt idx="698">
                  <c:v>9.200000</c:v>
                </c:pt>
                <c:pt idx="699">
                  <c:v>11.300000</c:v>
                </c:pt>
                <c:pt idx="700">
                  <c:v>13.500000</c:v>
                </c:pt>
                <c:pt idx="701">
                  <c:v>14.600000</c:v>
                </c:pt>
                <c:pt idx="702">
                  <c:v>16.400000</c:v>
                </c:pt>
                <c:pt idx="703">
                  <c:v>16.700000</c:v>
                </c:pt>
                <c:pt idx="704">
                  <c:v>16.500000</c:v>
                </c:pt>
                <c:pt idx="705">
                  <c:v>16.500000</c:v>
                </c:pt>
                <c:pt idx="706">
                  <c:v>18.200000</c:v>
                </c:pt>
                <c:pt idx="707">
                  <c:v>19.200000</c:v>
                </c:pt>
                <c:pt idx="708">
                  <c:v>20.100000</c:v>
                </c:pt>
                <c:pt idx="709">
                  <c:v>21.500000</c:v>
                </c:pt>
                <c:pt idx="710">
                  <c:v>22.500000</c:v>
                </c:pt>
                <c:pt idx="711">
                  <c:v>22.500000</c:v>
                </c:pt>
                <c:pt idx="712">
                  <c:v>22.100000</c:v>
                </c:pt>
                <c:pt idx="713">
                  <c:v>22.700000</c:v>
                </c:pt>
                <c:pt idx="714">
                  <c:v>23.300000</c:v>
                </c:pt>
                <c:pt idx="715">
                  <c:v>23.500000</c:v>
                </c:pt>
                <c:pt idx="716">
                  <c:v>22.500000</c:v>
                </c:pt>
                <c:pt idx="717">
                  <c:v>21.600000</c:v>
                </c:pt>
                <c:pt idx="718">
                  <c:v>20.500000</c:v>
                </c:pt>
                <c:pt idx="719">
                  <c:v>18.000000</c:v>
                </c:pt>
                <c:pt idx="720">
                  <c:v>15.000000</c:v>
                </c:pt>
                <c:pt idx="721">
                  <c:v>12.000000</c:v>
                </c:pt>
                <c:pt idx="722">
                  <c:v>9.000000</c:v>
                </c:pt>
                <c:pt idx="723">
                  <c:v>6.200000</c:v>
                </c:pt>
                <c:pt idx="724">
                  <c:v>4.500000</c:v>
                </c:pt>
                <c:pt idx="725">
                  <c:v>3.000000</c:v>
                </c:pt>
                <c:pt idx="726">
                  <c:v>2.100000</c:v>
                </c:pt>
                <c:pt idx="727">
                  <c:v>0.500000</c:v>
                </c:pt>
                <c:pt idx="728">
                  <c:v>0.500000</c:v>
                </c:pt>
                <c:pt idx="729">
                  <c:v>3.200000</c:v>
                </c:pt>
                <c:pt idx="730">
                  <c:v>6.500000</c:v>
                </c:pt>
                <c:pt idx="731">
                  <c:v>9.600000</c:v>
                </c:pt>
                <c:pt idx="732">
                  <c:v>12.500000</c:v>
                </c:pt>
                <c:pt idx="733">
                  <c:v>14.000000</c:v>
                </c:pt>
                <c:pt idx="734">
                  <c:v>16.000000</c:v>
                </c:pt>
                <c:pt idx="735">
                  <c:v>18.000000</c:v>
                </c:pt>
                <c:pt idx="736">
                  <c:v>19.600000</c:v>
                </c:pt>
                <c:pt idx="737">
                  <c:v>21.500000</c:v>
                </c:pt>
                <c:pt idx="738">
                  <c:v>23.100000</c:v>
                </c:pt>
                <c:pt idx="739">
                  <c:v>24.500000</c:v>
                </c:pt>
                <c:pt idx="740">
                  <c:v>25.500000</c:v>
                </c:pt>
                <c:pt idx="741">
                  <c:v>26.500000</c:v>
                </c:pt>
                <c:pt idx="742">
                  <c:v>27.100000</c:v>
                </c:pt>
                <c:pt idx="743">
                  <c:v>27.600000</c:v>
                </c:pt>
                <c:pt idx="744">
                  <c:v>27.900000</c:v>
                </c:pt>
                <c:pt idx="745">
                  <c:v>28.300000</c:v>
                </c:pt>
                <c:pt idx="746">
                  <c:v>28.600000</c:v>
                </c:pt>
                <c:pt idx="747">
                  <c:v>28.600000</c:v>
                </c:pt>
                <c:pt idx="748">
                  <c:v>28.300000</c:v>
                </c:pt>
                <c:pt idx="749">
                  <c:v>28.200000</c:v>
                </c:pt>
                <c:pt idx="750">
                  <c:v>28.000000</c:v>
                </c:pt>
                <c:pt idx="751">
                  <c:v>27.500000</c:v>
                </c:pt>
                <c:pt idx="752">
                  <c:v>26.800000</c:v>
                </c:pt>
                <c:pt idx="753">
                  <c:v>25.500000</c:v>
                </c:pt>
                <c:pt idx="754">
                  <c:v>23.500000</c:v>
                </c:pt>
                <c:pt idx="755">
                  <c:v>21.500000</c:v>
                </c:pt>
                <c:pt idx="756">
                  <c:v>19.000000</c:v>
                </c:pt>
                <c:pt idx="757">
                  <c:v>16.500000</c:v>
                </c:pt>
                <c:pt idx="758">
                  <c:v>14.900000</c:v>
                </c:pt>
                <c:pt idx="759">
                  <c:v>12.500000</c:v>
                </c:pt>
                <c:pt idx="760">
                  <c:v>9.400000</c:v>
                </c:pt>
                <c:pt idx="761">
                  <c:v>6.200000</c:v>
                </c:pt>
                <c:pt idx="762">
                  <c:v>3.000000</c:v>
                </c:pt>
                <c:pt idx="763">
                  <c:v>1.500000</c:v>
                </c:pt>
                <c:pt idx="764">
                  <c:v>1.500000</c:v>
                </c:pt>
                <c:pt idx="765">
                  <c:v>0.500000</c:v>
                </c:pt>
                <c:pt idx="766">
                  <c:v>0.000000</c:v>
                </c:pt>
                <c:pt idx="767">
                  <c:v>3.000000</c:v>
                </c:pt>
                <c:pt idx="768">
                  <c:v>6.300000</c:v>
                </c:pt>
                <c:pt idx="769">
                  <c:v>9.600000</c:v>
                </c:pt>
                <c:pt idx="770">
                  <c:v>12.900000</c:v>
                </c:pt>
                <c:pt idx="771">
                  <c:v>15.800000</c:v>
                </c:pt>
                <c:pt idx="772">
                  <c:v>17.500000</c:v>
                </c:pt>
                <c:pt idx="773">
                  <c:v>18.400000</c:v>
                </c:pt>
                <c:pt idx="774">
                  <c:v>19.500000</c:v>
                </c:pt>
                <c:pt idx="775">
                  <c:v>20.700000</c:v>
                </c:pt>
                <c:pt idx="776">
                  <c:v>22.000000</c:v>
                </c:pt>
                <c:pt idx="777">
                  <c:v>23.200000</c:v>
                </c:pt>
                <c:pt idx="778">
                  <c:v>25.000000</c:v>
                </c:pt>
                <c:pt idx="779">
                  <c:v>26.500000</c:v>
                </c:pt>
                <c:pt idx="780">
                  <c:v>27.500000</c:v>
                </c:pt>
                <c:pt idx="781">
                  <c:v>28.000000</c:v>
                </c:pt>
                <c:pt idx="782">
                  <c:v>28.300000</c:v>
                </c:pt>
                <c:pt idx="783">
                  <c:v>28.900000</c:v>
                </c:pt>
                <c:pt idx="784">
                  <c:v>28.900000</c:v>
                </c:pt>
                <c:pt idx="785">
                  <c:v>28.900000</c:v>
                </c:pt>
                <c:pt idx="786">
                  <c:v>28.800000</c:v>
                </c:pt>
                <c:pt idx="787">
                  <c:v>28.500000</c:v>
                </c:pt>
                <c:pt idx="788">
                  <c:v>28.300000</c:v>
                </c:pt>
                <c:pt idx="789">
                  <c:v>28.300000</c:v>
                </c:pt>
                <c:pt idx="790">
                  <c:v>28.300000</c:v>
                </c:pt>
                <c:pt idx="791">
                  <c:v>28.200000</c:v>
                </c:pt>
                <c:pt idx="792">
                  <c:v>27.600000</c:v>
                </c:pt>
                <c:pt idx="793">
                  <c:v>27.500000</c:v>
                </c:pt>
                <c:pt idx="794">
                  <c:v>27.500000</c:v>
                </c:pt>
                <c:pt idx="795">
                  <c:v>27.500000</c:v>
                </c:pt>
                <c:pt idx="796">
                  <c:v>27.500000</c:v>
                </c:pt>
                <c:pt idx="797">
                  <c:v>27.500000</c:v>
                </c:pt>
                <c:pt idx="798">
                  <c:v>27.500000</c:v>
                </c:pt>
                <c:pt idx="799">
                  <c:v>27.600000</c:v>
                </c:pt>
                <c:pt idx="800">
                  <c:v>28.000000</c:v>
                </c:pt>
                <c:pt idx="801">
                  <c:v>28.500000</c:v>
                </c:pt>
                <c:pt idx="802">
                  <c:v>30.000000</c:v>
                </c:pt>
                <c:pt idx="803">
                  <c:v>31.000000</c:v>
                </c:pt>
                <c:pt idx="804">
                  <c:v>32.000000</c:v>
                </c:pt>
                <c:pt idx="805">
                  <c:v>33.000000</c:v>
                </c:pt>
                <c:pt idx="806">
                  <c:v>33.000000</c:v>
                </c:pt>
                <c:pt idx="807">
                  <c:v>33.600000</c:v>
                </c:pt>
                <c:pt idx="808">
                  <c:v>34.000000</c:v>
                </c:pt>
                <c:pt idx="809">
                  <c:v>34.300000</c:v>
                </c:pt>
                <c:pt idx="810">
                  <c:v>34.200000</c:v>
                </c:pt>
                <c:pt idx="811">
                  <c:v>34.000000</c:v>
                </c:pt>
                <c:pt idx="812">
                  <c:v>34.000000</c:v>
                </c:pt>
                <c:pt idx="813">
                  <c:v>33.900000</c:v>
                </c:pt>
                <c:pt idx="814">
                  <c:v>33.600000</c:v>
                </c:pt>
                <c:pt idx="815">
                  <c:v>33.100000</c:v>
                </c:pt>
                <c:pt idx="816">
                  <c:v>33.000000</c:v>
                </c:pt>
                <c:pt idx="817">
                  <c:v>32.500000</c:v>
                </c:pt>
                <c:pt idx="818">
                  <c:v>32.000000</c:v>
                </c:pt>
                <c:pt idx="819">
                  <c:v>31.900000</c:v>
                </c:pt>
                <c:pt idx="820">
                  <c:v>31.600000</c:v>
                </c:pt>
                <c:pt idx="821">
                  <c:v>31.500000</c:v>
                </c:pt>
                <c:pt idx="822">
                  <c:v>30.600000</c:v>
                </c:pt>
                <c:pt idx="823">
                  <c:v>30.000000</c:v>
                </c:pt>
                <c:pt idx="824">
                  <c:v>29.900000</c:v>
                </c:pt>
                <c:pt idx="825">
                  <c:v>29.900000</c:v>
                </c:pt>
                <c:pt idx="826">
                  <c:v>29.900000</c:v>
                </c:pt>
                <c:pt idx="827">
                  <c:v>29.900000</c:v>
                </c:pt>
                <c:pt idx="828">
                  <c:v>29.600000</c:v>
                </c:pt>
                <c:pt idx="829">
                  <c:v>29.500000</c:v>
                </c:pt>
                <c:pt idx="830">
                  <c:v>29.500000</c:v>
                </c:pt>
                <c:pt idx="831">
                  <c:v>29.300000</c:v>
                </c:pt>
                <c:pt idx="832">
                  <c:v>28.900000</c:v>
                </c:pt>
                <c:pt idx="833">
                  <c:v>28.200000</c:v>
                </c:pt>
                <c:pt idx="834">
                  <c:v>27.700000</c:v>
                </c:pt>
                <c:pt idx="835">
                  <c:v>27.000000</c:v>
                </c:pt>
                <c:pt idx="836">
                  <c:v>25.500000</c:v>
                </c:pt>
                <c:pt idx="837">
                  <c:v>23.700000</c:v>
                </c:pt>
                <c:pt idx="838">
                  <c:v>22.000000</c:v>
                </c:pt>
                <c:pt idx="839">
                  <c:v>20.500000</c:v>
                </c:pt>
                <c:pt idx="840">
                  <c:v>19.200000</c:v>
                </c:pt>
                <c:pt idx="841">
                  <c:v>19.200000</c:v>
                </c:pt>
                <c:pt idx="842">
                  <c:v>20.100000</c:v>
                </c:pt>
                <c:pt idx="843">
                  <c:v>20.900000</c:v>
                </c:pt>
                <c:pt idx="844">
                  <c:v>21.400000</c:v>
                </c:pt>
                <c:pt idx="845">
                  <c:v>22.000000</c:v>
                </c:pt>
                <c:pt idx="846">
                  <c:v>22.600000</c:v>
                </c:pt>
                <c:pt idx="847">
                  <c:v>23.200000</c:v>
                </c:pt>
                <c:pt idx="848">
                  <c:v>24.000000</c:v>
                </c:pt>
                <c:pt idx="849">
                  <c:v>25.000000</c:v>
                </c:pt>
                <c:pt idx="850">
                  <c:v>26.000000</c:v>
                </c:pt>
                <c:pt idx="851">
                  <c:v>26.600000</c:v>
                </c:pt>
                <c:pt idx="852">
                  <c:v>26.600000</c:v>
                </c:pt>
                <c:pt idx="853">
                  <c:v>26.800000</c:v>
                </c:pt>
                <c:pt idx="854">
                  <c:v>27.000000</c:v>
                </c:pt>
                <c:pt idx="855">
                  <c:v>27.200000</c:v>
                </c:pt>
                <c:pt idx="856">
                  <c:v>27.800000</c:v>
                </c:pt>
                <c:pt idx="857">
                  <c:v>28.100000</c:v>
                </c:pt>
                <c:pt idx="858">
                  <c:v>28.800000</c:v>
                </c:pt>
                <c:pt idx="859">
                  <c:v>28.900000</c:v>
                </c:pt>
                <c:pt idx="860">
                  <c:v>29.000000</c:v>
                </c:pt>
                <c:pt idx="861">
                  <c:v>29.100000</c:v>
                </c:pt>
                <c:pt idx="862">
                  <c:v>29.000000</c:v>
                </c:pt>
                <c:pt idx="863">
                  <c:v>28.100000</c:v>
                </c:pt>
                <c:pt idx="864">
                  <c:v>27.500000</c:v>
                </c:pt>
                <c:pt idx="865">
                  <c:v>27.000000</c:v>
                </c:pt>
                <c:pt idx="866">
                  <c:v>25.800000</c:v>
                </c:pt>
                <c:pt idx="867">
                  <c:v>25.000000</c:v>
                </c:pt>
                <c:pt idx="868">
                  <c:v>24.500000</c:v>
                </c:pt>
                <c:pt idx="869">
                  <c:v>24.800000</c:v>
                </c:pt>
                <c:pt idx="870">
                  <c:v>25.100000</c:v>
                </c:pt>
                <c:pt idx="871">
                  <c:v>25.500000</c:v>
                </c:pt>
                <c:pt idx="872">
                  <c:v>25.700000</c:v>
                </c:pt>
                <c:pt idx="873">
                  <c:v>26.200000</c:v>
                </c:pt>
                <c:pt idx="874">
                  <c:v>26.900000</c:v>
                </c:pt>
                <c:pt idx="875">
                  <c:v>27.500000</c:v>
                </c:pt>
                <c:pt idx="876">
                  <c:v>27.800000</c:v>
                </c:pt>
                <c:pt idx="877">
                  <c:v>28.400000</c:v>
                </c:pt>
                <c:pt idx="878">
                  <c:v>29.000000</c:v>
                </c:pt>
                <c:pt idx="879">
                  <c:v>29.200000</c:v>
                </c:pt>
                <c:pt idx="880">
                  <c:v>29.100000</c:v>
                </c:pt>
                <c:pt idx="881">
                  <c:v>29.000000</c:v>
                </c:pt>
                <c:pt idx="882">
                  <c:v>28.900000</c:v>
                </c:pt>
                <c:pt idx="883">
                  <c:v>28.500000</c:v>
                </c:pt>
                <c:pt idx="884">
                  <c:v>28.100000</c:v>
                </c:pt>
                <c:pt idx="885">
                  <c:v>28.000000</c:v>
                </c:pt>
                <c:pt idx="886">
                  <c:v>28.000000</c:v>
                </c:pt>
                <c:pt idx="887">
                  <c:v>27.600000</c:v>
                </c:pt>
                <c:pt idx="888">
                  <c:v>27.200000</c:v>
                </c:pt>
                <c:pt idx="889">
                  <c:v>26.600000</c:v>
                </c:pt>
                <c:pt idx="890">
                  <c:v>27.000000</c:v>
                </c:pt>
                <c:pt idx="891">
                  <c:v>27.500000</c:v>
                </c:pt>
                <c:pt idx="892">
                  <c:v>27.800000</c:v>
                </c:pt>
                <c:pt idx="893">
                  <c:v>28.000000</c:v>
                </c:pt>
                <c:pt idx="894">
                  <c:v>27.800000</c:v>
                </c:pt>
                <c:pt idx="895">
                  <c:v>28.000000</c:v>
                </c:pt>
                <c:pt idx="896">
                  <c:v>28.000000</c:v>
                </c:pt>
                <c:pt idx="897">
                  <c:v>28.000000</c:v>
                </c:pt>
                <c:pt idx="898">
                  <c:v>27.700000</c:v>
                </c:pt>
                <c:pt idx="899">
                  <c:v>27.400000</c:v>
                </c:pt>
                <c:pt idx="900">
                  <c:v>26.900000</c:v>
                </c:pt>
                <c:pt idx="901">
                  <c:v>26.600000</c:v>
                </c:pt>
                <c:pt idx="902">
                  <c:v>26.500000</c:v>
                </c:pt>
                <c:pt idx="903">
                  <c:v>26.500000</c:v>
                </c:pt>
                <c:pt idx="904">
                  <c:v>26.500000</c:v>
                </c:pt>
                <c:pt idx="905">
                  <c:v>26.300000</c:v>
                </c:pt>
                <c:pt idx="906">
                  <c:v>26.200000</c:v>
                </c:pt>
                <c:pt idx="907">
                  <c:v>26.200000</c:v>
                </c:pt>
                <c:pt idx="908">
                  <c:v>25.900000</c:v>
                </c:pt>
                <c:pt idx="909">
                  <c:v>25.600000</c:v>
                </c:pt>
                <c:pt idx="910">
                  <c:v>25.600000</c:v>
                </c:pt>
                <c:pt idx="911">
                  <c:v>25.900000</c:v>
                </c:pt>
                <c:pt idx="912">
                  <c:v>25.800000</c:v>
                </c:pt>
                <c:pt idx="913">
                  <c:v>25.500000</c:v>
                </c:pt>
                <c:pt idx="914">
                  <c:v>24.600000</c:v>
                </c:pt>
                <c:pt idx="915">
                  <c:v>23.500000</c:v>
                </c:pt>
                <c:pt idx="916">
                  <c:v>22.200000</c:v>
                </c:pt>
                <c:pt idx="917">
                  <c:v>21.600000</c:v>
                </c:pt>
                <c:pt idx="918">
                  <c:v>21.600000</c:v>
                </c:pt>
                <c:pt idx="919">
                  <c:v>21.700000</c:v>
                </c:pt>
                <c:pt idx="920">
                  <c:v>22.600000</c:v>
                </c:pt>
                <c:pt idx="921">
                  <c:v>23.400000</c:v>
                </c:pt>
                <c:pt idx="922">
                  <c:v>24.000000</c:v>
                </c:pt>
                <c:pt idx="923">
                  <c:v>24.200000</c:v>
                </c:pt>
                <c:pt idx="924">
                  <c:v>24.400000</c:v>
                </c:pt>
                <c:pt idx="925">
                  <c:v>24.900000</c:v>
                </c:pt>
                <c:pt idx="926">
                  <c:v>25.100000</c:v>
                </c:pt>
                <c:pt idx="927">
                  <c:v>25.200000</c:v>
                </c:pt>
                <c:pt idx="928">
                  <c:v>25.300000</c:v>
                </c:pt>
                <c:pt idx="929">
                  <c:v>25.500000</c:v>
                </c:pt>
                <c:pt idx="930">
                  <c:v>25.200000</c:v>
                </c:pt>
                <c:pt idx="931">
                  <c:v>25.000000</c:v>
                </c:pt>
                <c:pt idx="932">
                  <c:v>25.000000</c:v>
                </c:pt>
                <c:pt idx="933">
                  <c:v>25.000000</c:v>
                </c:pt>
                <c:pt idx="934">
                  <c:v>24.700000</c:v>
                </c:pt>
                <c:pt idx="935">
                  <c:v>24.500000</c:v>
                </c:pt>
                <c:pt idx="936">
                  <c:v>24.300000</c:v>
                </c:pt>
                <c:pt idx="937">
                  <c:v>24.300000</c:v>
                </c:pt>
                <c:pt idx="938">
                  <c:v>24.500000</c:v>
                </c:pt>
                <c:pt idx="939">
                  <c:v>25.000000</c:v>
                </c:pt>
                <c:pt idx="940">
                  <c:v>25.000000</c:v>
                </c:pt>
                <c:pt idx="941">
                  <c:v>24.600000</c:v>
                </c:pt>
                <c:pt idx="942">
                  <c:v>24.600000</c:v>
                </c:pt>
                <c:pt idx="943">
                  <c:v>24.100000</c:v>
                </c:pt>
                <c:pt idx="944">
                  <c:v>24.500000</c:v>
                </c:pt>
                <c:pt idx="945">
                  <c:v>25.100000</c:v>
                </c:pt>
                <c:pt idx="946">
                  <c:v>25.600000</c:v>
                </c:pt>
                <c:pt idx="947">
                  <c:v>25.100000</c:v>
                </c:pt>
                <c:pt idx="948">
                  <c:v>24.000000</c:v>
                </c:pt>
                <c:pt idx="949">
                  <c:v>22.000000</c:v>
                </c:pt>
                <c:pt idx="950">
                  <c:v>20.100000</c:v>
                </c:pt>
                <c:pt idx="951">
                  <c:v>16.900000</c:v>
                </c:pt>
                <c:pt idx="952">
                  <c:v>13.600000</c:v>
                </c:pt>
                <c:pt idx="953">
                  <c:v>10.300000</c:v>
                </c:pt>
                <c:pt idx="954">
                  <c:v>7.000000</c:v>
                </c:pt>
                <c:pt idx="955">
                  <c:v>3.700000</c:v>
                </c:pt>
                <c:pt idx="956">
                  <c:v>0.400000</c:v>
                </c:pt>
                <c:pt idx="957">
                  <c:v>0.000000</c:v>
                </c:pt>
                <c:pt idx="958">
                  <c:v>0.000000</c:v>
                </c:pt>
                <c:pt idx="959">
                  <c:v>0.000000</c:v>
                </c:pt>
                <c:pt idx="960">
                  <c:v>2.000000</c:v>
                </c:pt>
                <c:pt idx="961">
                  <c:v>5.300000</c:v>
                </c:pt>
                <c:pt idx="962">
                  <c:v>8.600000</c:v>
                </c:pt>
                <c:pt idx="963">
                  <c:v>11.900000</c:v>
                </c:pt>
                <c:pt idx="964">
                  <c:v>15.200000</c:v>
                </c:pt>
                <c:pt idx="965">
                  <c:v>17.500000</c:v>
                </c:pt>
                <c:pt idx="966">
                  <c:v>18.600000</c:v>
                </c:pt>
                <c:pt idx="967">
                  <c:v>20.000000</c:v>
                </c:pt>
                <c:pt idx="968">
                  <c:v>21.100000</c:v>
                </c:pt>
                <c:pt idx="969">
                  <c:v>22.000000</c:v>
                </c:pt>
                <c:pt idx="970">
                  <c:v>23.000000</c:v>
                </c:pt>
                <c:pt idx="971">
                  <c:v>24.500000</c:v>
                </c:pt>
                <c:pt idx="972">
                  <c:v>26.300000</c:v>
                </c:pt>
                <c:pt idx="973">
                  <c:v>27.500000</c:v>
                </c:pt>
                <c:pt idx="974">
                  <c:v>28.100000</c:v>
                </c:pt>
                <c:pt idx="975">
                  <c:v>28.400000</c:v>
                </c:pt>
                <c:pt idx="976">
                  <c:v>28.500000</c:v>
                </c:pt>
                <c:pt idx="977">
                  <c:v>28.500000</c:v>
                </c:pt>
                <c:pt idx="978">
                  <c:v>28.500000</c:v>
                </c:pt>
                <c:pt idx="979">
                  <c:v>27.700000</c:v>
                </c:pt>
                <c:pt idx="980">
                  <c:v>27.500000</c:v>
                </c:pt>
                <c:pt idx="981">
                  <c:v>27.200000</c:v>
                </c:pt>
                <c:pt idx="982">
                  <c:v>26.800000</c:v>
                </c:pt>
                <c:pt idx="983">
                  <c:v>26.500000</c:v>
                </c:pt>
                <c:pt idx="984">
                  <c:v>26.000000</c:v>
                </c:pt>
                <c:pt idx="985">
                  <c:v>25.700000</c:v>
                </c:pt>
                <c:pt idx="986">
                  <c:v>25.200000</c:v>
                </c:pt>
                <c:pt idx="987">
                  <c:v>24.000000</c:v>
                </c:pt>
                <c:pt idx="988">
                  <c:v>22.000000</c:v>
                </c:pt>
                <c:pt idx="989">
                  <c:v>21.500000</c:v>
                </c:pt>
                <c:pt idx="990">
                  <c:v>21.500000</c:v>
                </c:pt>
                <c:pt idx="991">
                  <c:v>21.800000</c:v>
                </c:pt>
                <c:pt idx="992">
                  <c:v>22.500000</c:v>
                </c:pt>
                <c:pt idx="993">
                  <c:v>23.000000</c:v>
                </c:pt>
                <c:pt idx="994">
                  <c:v>22.800000</c:v>
                </c:pt>
                <c:pt idx="995">
                  <c:v>22.800000</c:v>
                </c:pt>
                <c:pt idx="996">
                  <c:v>23.000000</c:v>
                </c:pt>
                <c:pt idx="997">
                  <c:v>22.700000</c:v>
                </c:pt>
                <c:pt idx="998">
                  <c:v>22.700000</c:v>
                </c:pt>
                <c:pt idx="999">
                  <c:v>22.700000</c:v>
                </c:pt>
                <c:pt idx="1000">
                  <c:v>23.500000</c:v>
                </c:pt>
                <c:pt idx="1001">
                  <c:v>24.000000</c:v>
                </c:pt>
                <c:pt idx="1002">
                  <c:v>24.600000</c:v>
                </c:pt>
                <c:pt idx="1003">
                  <c:v>24.800000</c:v>
                </c:pt>
                <c:pt idx="1004">
                  <c:v>25.100000</c:v>
                </c:pt>
                <c:pt idx="1005">
                  <c:v>25.500000</c:v>
                </c:pt>
                <c:pt idx="1006">
                  <c:v>25.600000</c:v>
                </c:pt>
                <c:pt idx="1007">
                  <c:v>25.500000</c:v>
                </c:pt>
                <c:pt idx="1008">
                  <c:v>25.000000</c:v>
                </c:pt>
                <c:pt idx="1009">
                  <c:v>24.100000</c:v>
                </c:pt>
                <c:pt idx="1010">
                  <c:v>23.700000</c:v>
                </c:pt>
                <c:pt idx="1011">
                  <c:v>23.200000</c:v>
                </c:pt>
                <c:pt idx="1012">
                  <c:v>22.900000</c:v>
                </c:pt>
                <c:pt idx="1013">
                  <c:v>22.500000</c:v>
                </c:pt>
                <c:pt idx="1014">
                  <c:v>22.000000</c:v>
                </c:pt>
                <c:pt idx="1015">
                  <c:v>21.600000</c:v>
                </c:pt>
                <c:pt idx="1016">
                  <c:v>20.500000</c:v>
                </c:pt>
                <c:pt idx="1017">
                  <c:v>17.500000</c:v>
                </c:pt>
                <c:pt idx="1018">
                  <c:v>14.200000</c:v>
                </c:pt>
                <c:pt idx="1019">
                  <c:v>10.900000</c:v>
                </c:pt>
                <c:pt idx="1020">
                  <c:v>7.600000</c:v>
                </c:pt>
                <c:pt idx="1021">
                  <c:v>4.300000</c:v>
                </c:pt>
                <c:pt idx="1022">
                  <c:v>1.000000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1.200000</c:v>
                </c:pt>
                <c:pt idx="1054">
                  <c:v>4.000000</c:v>
                </c:pt>
                <c:pt idx="1055">
                  <c:v>7.300000</c:v>
                </c:pt>
                <c:pt idx="1056">
                  <c:v>10.600000</c:v>
                </c:pt>
                <c:pt idx="1057">
                  <c:v>13.900000</c:v>
                </c:pt>
                <c:pt idx="1058">
                  <c:v>17.000000</c:v>
                </c:pt>
                <c:pt idx="1059">
                  <c:v>18.500000</c:v>
                </c:pt>
                <c:pt idx="1060">
                  <c:v>20.000000</c:v>
                </c:pt>
                <c:pt idx="1061">
                  <c:v>21.800000</c:v>
                </c:pt>
                <c:pt idx="1062">
                  <c:v>23.000000</c:v>
                </c:pt>
                <c:pt idx="1063">
                  <c:v>24.000000</c:v>
                </c:pt>
                <c:pt idx="1064">
                  <c:v>24.800000</c:v>
                </c:pt>
                <c:pt idx="1065">
                  <c:v>25.600000</c:v>
                </c:pt>
                <c:pt idx="1066">
                  <c:v>26.500000</c:v>
                </c:pt>
                <c:pt idx="1067">
                  <c:v>26.800000</c:v>
                </c:pt>
                <c:pt idx="1068">
                  <c:v>27.400000</c:v>
                </c:pt>
                <c:pt idx="1069">
                  <c:v>27.900000</c:v>
                </c:pt>
                <c:pt idx="1070">
                  <c:v>28.300000</c:v>
                </c:pt>
                <c:pt idx="1071">
                  <c:v>28.000000</c:v>
                </c:pt>
                <c:pt idx="1072">
                  <c:v>27.500000</c:v>
                </c:pt>
                <c:pt idx="1073">
                  <c:v>27.000000</c:v>
                </c:pt>
                <c:pt idx="1074">
                  <c:v>27.000000</c:v>
                </c:pt>
                <c:pt idx="1075">
                  <c:v>26.300000</c:v>
                </c:pt>
                <c:pt idx="1076">
                  <c:v>24.500000</c:v>
                </c:pt>
                <c:pt idx="1077">
                  <c:v>22.500000</c:v>
                </c:pt>
                <c:pt idx="1078">
                  <c:v>21.500000</c:v>
                </c:pt>
                <c:pt idx="1079">
                  <c:v>20.600000</c:v>
                </c:pt>
                <c:pt idx="1080">
                  <c:v>18.000000</c:v>
                </c:pt>
                <c:pt idx="1081">
                  <c:v>15.000000</c:v>
                </c:pt>
                <c:pt idx="1082">
                  <c:v>12.300000</c:v>
                </c:pt>
                <c:pt idx="1083">
                  <c:v>11.100000</c:v>
                </c:pt>
                <c:pt idx="1084">
                  <c:v>10.600000</c:v>
                </c:pt>
                <c:pt idx="1085">
                  <c:v>10.000000</c:v>
                </c:pt>
                <c:pt idx="1086">
                  <c:v>9.500000</c:v>
                </c:pt>
                <c:pt idx="1087">
                  <c:v>9.100000</c:v>
                </c:pt>
                <c:pt idx="1088">
                  <c:v>8.700000</c:v>
                </c:pt>
                <c:pt idx="1089">
                  <c:v>8.600000</c:v>
                </c:pt>
                <c:pt idx="1090">
                  <c:v>8.800000</c:v>
                </c:pt>
                <c:pt idx="1091">
                  <c:v>9.000000</c:v>
                </c:pt>
                <c:pt idx="1092">
                  <c:v>8.700000</c:v>
                </c:pt>
                <c:pt idx="1093">
                  <c:v>8.600000</c:v>
                </c:pt>
                <c:pt idx="1094">
                  <c:v>8.000000</c:v>
                </c:pt>
                <c:pt idx="1095">
                  <c:v>7.000000</c:v>
                </c:pt>
                <c:pt idx="1096">
                  <c:v>5.000000</c:v>
                </c:pt>
                <c:pt idx="1097">
                  <c:v>4.200000</c:v>
                </c:pt>
                <c:pt idx="1098">
                  <c:v>2.600000</c:v>
                </c:pt>
                <c:pt idx="1099">
                  <c:v>1.000000</c:v>
                </c:pt>
                <c:pt idx="1100">
                  <c:v>0.000000</c:v>
                </c:pt>
                <c:pt idx="1101">
                  <c:v>0.100000</c:v>
                </c:pt>
                <c:pt idx="1102">
                  <c:v>0.600000</c:v>
                </c:pt>
                <c:pt idx="1103">
                  <c:v>1.600000</c:v>
                </c:pt>
                <c:pt idx="1104">
                  <c:v>3.600000</c:v>
                </c:pt>
                <c:pt idx="1105">
                  <c:v>6.900000</c:v>
                </c:pt>
                <c:pt idx="1106">
                  <c:v>10.000000</c:v>
                </c:pt>
                <c:pt idx="1107">
                  <c:v>12.800000</c:v>
                </c:pt>
                <c:pt idx="1108">
                  <c:v>14.000000</c:v>
                </c:pt>
                <c:pt idx="1109">
                  <c:v>14.500000</c:v>
                </c:pt>
                <c:pt idx="1110">
                  <c:v>16.000000</c:v>
                </c:pt>
                <c:pt idx="1111">
                  <c:v>18.100000</c:v>
                </c:pt>
                <c:pt idx="1112">
                  <c:v>20.000000</c:v>
                </c:pt>
                <c:pt idx="1113">
                  <c:v>21.000000</c:v>
                </c:pt>
                <c:pt idx="1114">
                  <c:v>21.200000</c:v>
                </c:pt>
                <c:pt idx="1115">
                  <c:v>21.300000</c:v>
                </c:pt>
                <c:pt idx="1116">
                  <c:v>21.400000</c:v>
                </c:pt>
                <c:pt idx="1117">
                  <c:v>21.700000</c:v>
                </c:pt>
                <c:pt idx="1118">
                  <c:v>22.500000</c:v>
                </c:pt>
                <c:pt idx="1119">
                  <c:v>23.000000</c:v>
                </c:pt>
                <c:pt idx="1120">
                  <c:v>23.800000</c:v>
                </c:pt>
                <c:pt idx="1121">
                  <c:v>24.500000</c:v>
                </c:pt>
                <c:pt idx="1122">
                  <c:v>25.000000</c:v>
                </c:pt>
                <c:pt idx="1123">
                  <c:v>24.900000</c:v>
                </c:pt>
                <c:pt idx="1124">
                  <c:v>24.800000</c:v>
                </c:pt>
                <c:pt idx="1125">
                  <c:v>25.000000</c:v>
                </c:pt>
                <c:pt idx="1126">
                  <c:v>25.400000</c:v>
                </c:pt>
                <c:pt idx="1127">
                  <c:v>25.800000</c:v>
                </c:pt>
                <c:pt idx="1128">
                  <c:v>26.000000</c:v>
                </c:pt>
                <c:pt idx="1129">
                  <c:v>26.400000</c:v>
                </c:pt>
                <c:pt idx="1130">
                  <c:v>26.600000</c:v>
                </c:pt>
                <c:pt idx="1131">
                  <c:v>26.900000</c:v>
                </c:pt>
                <c:pt idx="1132">
                  <c:v>27.000000</c:v>
                </c:pt>
                <c:pt idx="1133">
                  <c:v>27.000000</c:v>
                </c:pt>
                <c:pt idx="1134">
                  <c:v>27.000000</c:v>
                </c:pt>
                <c:pt idx="1135">
                  <c:v>26.900000</c:v>
                </c:pt>
                <c:pt idx="1136">
                  <c:v>26.800000</c:v>
                </c:pt>
                <c:pt idx="1137">
                  <c:v>26.800000</c:v>
                </c:pt>
                <c:pt idx="1138">
                  <c:v>26.500000</c:v>
                </c:pt>
                <c:pt idx="1139">
                  <c:v>26.400000</c:v>
                </c:pt>
                <c:pt idx="1140">
                  <c:v>26.000000</c:v>
                </c:pt>
                <c:pt idx="1141">
                  <c:v>25.500000</c:v>
                </c:pt>
                <c:pt idx="1142">
                  <c:v>24.600000</c:v>
                </c:pt>
                <c:pt idx="1143">
                  <c:v>23.500000</c:v>
                </c:pt>
                <c:pt idx="1144">
                  <c:v>21.500000</c:v>
                </c:pt>
                <c:pt idx="1145">
                  <c:v>20.000000</c:v>
                </c:pt>
                <c:pt idx="1146">
                  <c:v>17.500000</c:v>
                </c:pt>
                <c:pt idx="1147">
                  <c:v>16.000000</c:v>
                </c:pt>
                <c:pt idx="1148">
                  <c:v>14.000000</c:v>
                </c:pt>
                <c:pt idx="1149">
                  <c:v>10.700000</c:v>
                </c:pt>
                <c:pt idx="1150">
                  <c:v>7.400000</c:v>
                </c:pt>
                <c:pt idx="1151">
                  <c:v>4.100000</c:v>
                </c:pt>
                <c:pt idx="1152">
                  <c:v>0.800000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2.100000</c:v>
                </c:pt>
                <c:pt idx="1170">
                  <c:v>5.400000</c:v>
                </c:pt>
                <c:pt idx="1171">
                  <c:v>8.700000</c:v>
                </c:pt>
                <c:pt idx="1172">
                  <c:v>12.000000</c:v>
                </c:pt>
                <c:pt idx="1173">
                  <c:v>15.300000</c:v>
                </c:pt>
                <c:pt idx="1174">
                  <c:v>18.600000</c:v>
                </c:pt>
                <c:pt idx="1175">
                  <c:v>21.100000</c:v>
                </c:pt>
                <c:pt idx="1176">
                  <c:v>23.000000</c:v>
                </c:pt>
                <c:pt idx="1177">
                  <c:v>23.500000</c:v>
                </c:pt>
                <c:pt idx="1178">
                  <c:v>23.000000</c:v>
                </c:pt>
                <c:pt idx="1179">
                  <c:v>22.500000</c:v>
                </c:pt>
                <c:pt idx="1180">
                  <c:v>20.000000</c:v>
                </c:pt>
                <c:pt idx="1181">
                  <c:v>16.700000</c:v>
                </c:pt>
                <c:pt idx="1182">
                  <c:v>13.400000</c:v>
                </c:pt>
                <c:pt idx="1183">
                  <c:v>10.100000</c:v>
                </c:pt>
                <c:pt idx="1184">
                  <c:v>6.800000</c:v>
                </c:pt>
                <c:pt idx="1185">
                  <c:v>3.500000</c:v>
                </c:pt>
                <c:pt idx="1186">
                  <c:v>0.200000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0.200000</c:v>
                </c:pt>
                <c:pt idx="1198">
                  <c:v>1.500000</c:v>
                </c:pt>
                <c:pt idx="1199">
                  <c:v>3.500000</c:v>
                </c:pt>
                <c:pt idx="1200">
                  <c:v>6.500000</c:v>
                </c:pt>
                <c:pt idx="1201">
                  <c:v>9.800000</c:v>
                </c:pt>
                <c:pt idx="1202">
                  <c:v>12.000000</c:v>
                </c:pt>
                <c:pt idx="1203">
                  <c:v>12.900000</c:v>
                </c:pt>
                <c:pt idx="1204">
                  <c:v>13.000000</c:v>
                </c:pt>
                <c:pt idx="1205">
                  <c:v>12.600000</c:v>
                </c:pt>
                <c:pt idx="1206">
                  <c:v>12.800000</c:v>
                </c:pt>
                <c:pt idx="1207">
                  <c:v>13.100000</c:v>
                </c:pt>
                <c:pt idx="1208">
                  <c:v>13.100000</c:v>
                </c:pt>
                <c:pt idx="1209">
                  <c:v>14.000000</c:v>
                </c:pt>
                <c:pt idx="1210">
                  <c:v>15.500000</c:v>
                </c:pt>
                <c:pt idx="1211">
                  <c:v>17.000000</c:v>
                </c:pt>
                <c:pt idx="1212">
                  <c:v>18.600000</c:v>
                </c:pt>
                <c:pt idx="1213">
                  <c:v>19.700000</c:v>
                </c:pt>
                <c:pt idx="1214">
                  <c:v>21.000000</c:v>
                </c:pt>
                <c:pt idx="1215">
                  <c:v>21.500000</c:v>
                </c:pt>
                <c:pt idx="1216">
                  <c:v>21.800000</c:v>
                </c:pt>
                <c:pt idx="1217">
                  <c:v>21.800000</c:v>
                </c:pt>
                <c:pt idx="1218">
                  <c:v>21.500000</c:v>
                </c:pt>
                <c:pt idx="1219">
                  <c:v>21.200000</c:v>
                </c:pt>
                <c:pt idx="1220">
                  <c:v>21.500000</c:v>
                </c:pt>
                <c:pt idx="1221">
                  <c:v>21.800000</c:v>
                </c:pt>
                <c:pt idx="1222">
                  <c:v>22.000000</c:v>
                </c:pt>
                <c:pt idx="1223">
                  <c:v>21.900000</c:v>
                </c:pt>
                <c:pt idx="1224">
                  <c:v>21.700000</c:v>
                </c:pt>
                <c:pt idx="1225">
                  <c:v>21.500000</c:v>
                </c:pt>
                <c:pt idx="1226">
                  <c:v>21.500000</c:v>
                </c:pt>
                <c:pt idx="1227">
                  <c:v>21.400000</c:v>
                </c:pt>
                <c:pt idx="1228">
                  <c:v>20.100000</c:v>
                </c:pt>
                <c:pt idx="1229">
                  <c:v>19.500000</c:v>
                </c:pt>
                <c:pt idx="1230">
                  <c:v>19.200000</c:v>
                </c:pt>
                <c:pt idx="1231">
                  <c:v>19.600000</c:v>
                </c:pt>
                <c:pt idx="1232">
                  <c:v>19.800000</c:v>
                </c:pt>
                <c:pt idx="1233">
                  <c:v>20.000000</c:v>
                </c:pt>
                <c:pt idx="1234">
                  <c:v>19.500000</c:v>
                </c:pt>
                <c:pt idx="1235">
                  <c:v>17.500000</c:v>
                </c:pt>
                <c:pt idx="1236">
                  <c:v>15.500000</c:v>
                </c:pt>
                <c:pt idx="1237">
                  <c:v>13.000000</c:v>
                </c:pt>
                <c:pt idx="1238">
                  <c:v>10.000000</c:v>
                </c:pt>
                <c:pt idx="1239">
                  <c:v>8.000000</c:v>
                </c:pt>
                <c:pt idx="1240">
                  <c:v>6.000000</c:v>
                </c:pt>
                <c:pt idx="1241">
                  <c:v>4.000000</c:v>
                </c:pt>
                <c:pt idx="1242">
                  <c:v>2.500000</c:v>
                </c:pt>
                <c:pt idx="1243">
                  <c:v>0.700000</c:v>
                </c:pt>
                <c:pt idx="1244">
                  <c:v>0.000000</c:v>
                </c:pt>
                <c:pt idx="1245">
                  <c:v>0.000000</c:v>
                </c:pt>
                <c:pt idx="1246">
                  <c:v>0.000000</c:v>
                </c:pt>
                <c:pt idx="1247">
                  <c:v>0.000000</c:v>
                </c:pt>
                <c:pt idx="1248">
                  <c:v>0.000000</c:v>
                </c:pt>
                <c:pt idx="1249">
                  <c:v>0.000000</c:v>
                </c:pt>
                <c:pt idx="1250">
                  <c:v>0.000000</c:v>
                </c:pt>
                <c:pt idx="1251">
                  <c:v>0.000000</c:v>
                </c:pt>
                <c:pt idx="1252">
                  <c:v>1.000000</c:v>
                </c:pt>
                <c:pt idx="1253">
                  <c:v>1.000000</c:v>
                </c:pt>
                <c:pt idx="1254">
                  <c:v>1.000000</c:v>
                </c:pt>
                <c:pt idx="1255">
                  <c:v>1.000000</c:v>
                </c:pt>
                <c:pt idx="1256">
                  <c:v>1.000000</c:v>
                </c:pt>
                <c:pt idx="1257">
                  <c:v>1.600000</c:v>
                </c:pt>
                <c:pt idx="1258">
                  <c:v>3.000000</c:v>
                </c:pt>
                <c:pt idx="1259">
                  <c:v>4.000000</c:v>
                </c:pt>
                <c:pt idx="1260">
                  <c:v>5.000000</c:v>
                </c:pt>
                <c:pt idx="1261">
                  <c:v>6.300000</c:v>
                </c:pt>
                <c:pt idx="1262">
                  <c:v>8.000000</c:v>
                </c:pt>
                <c:pt idx="1263">
                  <c:v>10.000000</c:v>
                </c:pt>
                <c:pt idx="1264">
                  <c:v>10.500000</c:v>
                </c:pt>
                <c:pt idx="1265">
                  <c:v>9.500000</c:v>
                </c:pt>
                <c:pt idx="1266">
                  <c:v>8.500000</c:v>
                </c:pt>
                <c:pt idx="1267">
                  <c:v>7.600000</c:v>
                </c:pt>
                <c:pt idx="1268">
                  <c:v>8.800000</c:v>
                </c:pt>
                <c:pt idx="1269">
                  <c:v>11.000000</c:v>
                </c:pt>
                <c:pt idx="1270">
                  <c:v>14.000000</c:v>
                </c:pt>
                <c:pt idx="1271">
                  <c:v>17.000000</c:v>
                </c:pt>
                <c:pt idx="1272">
                  <c:v>19.500000</c:v>
                </c:pt>
                <c:pt idx="1273">
                  <c:v>21.000000</c:v>
                </c:pt>
                <c:pt idx="1274">
                  <c:v>21.800000</c:v>
                </c:pt>
                <c:pt idx="1275">
                  <c:v>22.200000</c:v>
                </c:pt>
                <c:pt idx="1276">
                  <c:v>23.000000</c:v>
                </c:pt>
                <c:pt idx="1277">
                  <c:v>23.600000</c:v>
                </c:pt>
                <c:pt idx="1278">
                  <c:v>24.100000</c:v>
                </c:pt>
                <c:pt idx="1279">
                  <c:v>24.500000</c:v>
                </c:pt>
                <c:pt idx="1280">
                  <c:v>24.500000</c:v>
                </c:pt>
                <c:pt idx="1281">
                  <c:v>24.000000</c:v>
                </c:pt>
                <c:pt idx="1282">
                  <c:v>23.500000</c:v>
                </c:pt>
                <c:pt idx="1283">
                  <c:v>23.500000</c:v>
                </c:pt>
                <c:pt idx="1284">
                  <c:v>23.500000</c:v>
                </c:pt>
                <c:pt idx="1285">
                  <c:v>23.500000</c:v>
                </c:pt>
                <c:pt idx="1286">
                  <c:v>23.500000</c:v>
                </c:pt>
                <c:pt idx="1287">
                  <c:v>23.500000</c:v>
                </c:pt>
                <c:pt idx="1288">
                  <c:v>24.000000</c:v>
                </c:pt>
                <c:pt idx="1289">
                  <c:v>24.100000</c:v>
                </c:pt>
                <c:pt idx="1290">
                  <c:v>24.500000</c:v>
                </c:pt>
                <c:pt idx="1291">
                  <c:v>24.700000</c:v>
                </c:pt>
                <c:pt idx="1292">
                  <c:v>25.000000</c:v>
                </c:pt>
                <c:pt idx="1293">
                  <c:v>25.400000</c:v>
                </c:pt>
                <c:pt idx="1294">
                  <c:v>25.600000</c:v>
                </c:pt>
                <c:pt idx="1295">
                  <c:v>25.700000</c:v>
                </c:pt>
                <c:pt idx="1296">
                  <c:v>26.000000</c:v>
                </c:pt>
                <c:pt idx="1297">
                  <c:v>26.200000</c:v>
                </c:pt>
                <c:pt idx="1298">
                  <c:v>27.000000</c:v>
                </c:pt>
                <c:pt idx="1299">
                  <c:v>27.800000</c:v>
                </c:pt>
                <c:pt idx="1300">
                  <c:v>28.300000</c:v>
                </c:pt>
                <c:pt idx="1301">
                  <c:v>29.000000</c:v>
                </c:pt>
                <c:pt idx="1302">
                  <c:v>29.100000</c:v>
                </c:pt>
                <c:pt idx="1303">
                  <c:v>29.000000</c:v>
                </c:pt>
                <c:pt idx="1304">
                  <c:v>28.000000</c:v>
                </c:pt>
                <c:pt idx="1305">
                  <c:v>24.700000</c:v>
                </c:pt>
                <c:pt idx="1306">
                  <c:v>21.400000</c:v>
                </c:pt>
                <c:pt idx="1307">
                  <c:v>18.100000</c:v>
                </c:pt>
                <c:pt idx="1308">
                  <c:v>14.800000</c:v>
                </c:pt>
                <c:pt idx="1309">
                  <c:v>11.500000</c:v>
                </c:pt>
                <c:pt idx="1310">
                  <c:v>8.200000</c:v>
                </c:pt>
                <c:pt idx="1311">
                  <c:v>4.900000</c:v>
                </c:pt>
                <c:pt idx="1312">
                  <c:v>1.600000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1.500000</c:v>
                </c:pt>
                <c:pt idx="1339">
                  <c:v>4.800000</c:v>
                </c:pt>
                <c:pt idx="1340">
                  <c:v>8.100000</c:v>
                </c:pt>
                <c:pt idx="1341">
                  <c:v>11.400000</c:v>
                </c:pt>
                <c:pt idx="1342">
                  <c:v>13.200000</c:v>
                </c:pt>
                <c:pt idx="1343">
                  <c:v>15.100000</c:v>
                </c:pt>
                <c:pt idx="1344">
                  <c:v>16.800000</c:v>
                </c:pt>
                <c:pt idx="1345">
                  <c:v>18.300000</c:v>
                </c:pt>
                <c:pt idx="1346">
                  <c:v>19.500000</c:v>
                </c:pt>
                <c:pt idx="1347">
                  <c:v>20.300000</c:v>
                </c:pt>
                <c:pt idx="1348">
                  <c:v>21.300000</c:v>
                </c:pt>
                <c:pt idx="1349">
                  <c:v>21.900000</c:v>
                </c:pt>
                <c:pt idx="1350">
                  <c:v>22.100000</c:v>
                </c:pt>
                <c:pt idx="1351">
                  <c:v>22.400000</c:v>
                </c:pt>
                <c:pt idx="1352">
                  <c:v>22.000000</c:v>
                </c:pt>
                <c:pt idx="1353">
                  <c:v>21.600000</c:v>
                </c:pt>
                <c:pt idx="1354">
                  <c:v>21.100000</c:v>
                </c:pt>
                <c:pt idx="1355">
                  <c:v>20.500000</c:v>
                </c:pt>
                <c:pt idx="1356">
                  <c:v>20.000000</c:v>
                </c:pt>
                <c:pt idx="1357">
                  <c:v>19.600000</c:v>
                </c:pt>
                <c:pt idx="1358">
                  <c:v>18.500000</c:v>
                </c:pt>
                <c:pt idx="1359">
                  <c:v>17.500000</c:v>
                </c:pt>
                <c:pt idx="1360">
                  <c:v>16.500000</c:v>
                </c:pt>
                <c:pt idx="1361">
                  <c:v>15.500000</c:v>
                </c:pt>
                <c:pt idx="1362">
                  <c:v>14.000000</c:v>
                </c:pt>
                <c:pt idx="1363">
                  <c:v>11.000000</c:v>
                </c:pt>
                <c:pt idx="1364">
                  <c:v>8.000000</c:v>
                </c:pt>
                <c:pt idx="1365">
                  <c:v>5.200000</c:v>
                </c:pt>
                <c:pt idx="1366">
                  <c:v>2.500000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3.000000</c:v>
                </c:pt>
                <c:pt idx="1391">
                  <c:v>5.900000</c:v>
                </c:pt>
                <c:pt idx="1392">
                  <c:v>8.600000</c:v>
                </c:pt>
                <c:pt idx="1393">
                  <c:v>11.500000</c:v>
                </c:pt>
                <c:pt idx="1394">
                  <c:v>14.300000</c:v>
                </c:pt>
                <c:pt idx="1395">
                  <c:v>16.900000</c:v>
                </c:pt>
                <c:pt idx="1396">
                  <c:v>17.300000</c:v>
                </c:pt>
                <c:pt idx="1397">
                  <c:v>18.100000</c:v>
                </c:pt>
                <c:pt idx="1398">
                  <c:v>20.700000</c:v>
                </c:pt>
                <c:pt idx="1399">
                  <c:v>21.700000</c:v>
                </c:pt>
                <c:pt idx="1400">
                  <c:v>22.400000</c:v>
                </c:pt>
                <c:pt idx="1401">
                  <c:v>22.500000</c:v>
                </c:pt>
                <c:pt idx="1402">
                  <c:v>22.100000</c:v>
                </c:pt>
                <c:pt idx="1403">
                  <c:v>21.500000</c:v>
                </c:pt>
                <c:pt idx="1404">
                  <c:v>20.900000</c:v>
                </c:pt>
                <c:pt idx="1405">
                  <c:v>20.400000</c:v>
                </c:pt>
                <c:pt idx="1406">
                  <c:v>19.800000</c:v>
                </c:pt>
                <c:pt idx="1407">
                  <c:v>17.000000</c:v>
                </c:pt>
                <c:pt idx="1408">
                  <c:v>14.900000</c:v>
                </c:pt>
                <c:pt idx="1409">
                  <c:v>14.900000</c:v>
                </c:pt>
                <c:pt idx="1410">
                  <c:v>15.200000</c:v>
                </c:pt>
                <c:pt idx="1411">
                  <c:v>15.500000</c:v>
                </c:pt>
                <c:pt idx="1412">
                  <c:v>16.000000</c:v>
                </c:pt>
                <c:pt idx="1413">
                  <c:v>17.100000</c:v>
                </c:pt>
                <c:pt idx="1414">
                  <c:v>19.100000</c:v>
                </c:pt>
                <c:pt idx="1415">
                  <c:v>21.100000</c:v>
                </c:pt>
                <c:pt idx="1416">
                  <c:v>22.700000</c:v>
                </c:pt>
                <c:pt idx="1417">
                  <c:v>22.900000</c:v>
                </c:pt>
                <c:pt idx="1418">
                  <c:v>22.700000</c:v>
                </c:pt>
                <c:pt idx="1419">
                  <c:v>22.600000</c:v>
                </c:pt>
                <c:pt idx="1420">
                  <c:v>21.300000</c:v>
                </c:pt>
                <c:pt idx="1421">
                  <c:v>19.000000</c:v>
                </c:pt>
                <c:pt idx="1422">
                  <c:v>17.100000</c:v>
                </c:pt>
                <c:pt idx="1423">
                  <c:v>15.800000</c:v>
                </c:pt>
                <c:pt idx="1424">
                  <c:v>15.800000</c:v>
                </c:pt>
                <c:pt idx="1425">
                  <c:v>17.700000</c:v>
                </c:pt>
                <c:pt idx="1426">
                  <c:v>19.800000</c:v>
                </c:pt>
                <c:pt idx="1427">
                  <c:v>21.600000</c:v>
                </c:pt>
                <c:pt idx="1428">
                  <c:v>23.200000</c:v>
                </c:pt>
                <c:pt idx="1429">
                  <c:v>24.200000</c:v>
                </c:pt>
                <c:pt idx="1430">
                  <c:v>24.600000</c:v>
                </c:pt>
                <c:pt idx="1431">
                  <c:v>24.900000</c:v>
                </c:pt>
                <c:pt idx="1432">
                  <c:v>25.000000</c:v>
                </c:pt>
                <c:pt idx="1433">
                  <c:v>24.600000</c:v>
                </c:pt>
                <c:pt idx="1434">
                  <c:v>24.500000</c:v>
                </c:pt>
                <c:pt idx="1435">
                  <c:v>24.700000</c:v>
                </c:pt>
                <c:pt idx="1436">
                  <c:v>24.800000</c:v>
                </c:pt>
                <c:pt idx="1437">
                  <c:v>24.700000</c:v>
                </c:pt>
                <c:pt idx="1438">
                  <c:v>24.600000</c:v>
                </c:pt>
                <c:pt idx="1439">
                  <c:v>24.600000</c:v>
                </c:pt>
                <c:pt idx="1440">
                  <c:v>25.100000</c:v>
                </c:pt>
                <c:pt idx="1441">
                  <c:v>25.600000</c:v>
                </c:pt>
                <c:pt idx="1442">
                  <c:v>25.700000</c:v>
                </c:pt>
                <c:pt idx="1443">
                  <c:v>25.400000</c:v>
                </c:pt>
                <c:pt idx="1444">
                  <c:v>24.900000</c:v>
                </c:pt>
                <c:pt idx="1445">
                  <c:v>25.000000</c:v>
                </c:pt>
                <c:pt idx="1446">
                  <c:v>25.400000</c:v>
                </c:pt>
                <c:pt idx="1447">
                  <c:v>26.000000</c:v>
                </c:pt>
                <c:pt idx="1448">
                  <c:v>26.000000</c:v>
                </c:pt>
                <c:pt idx="1449">
                  <c:v>25.700000</c:v>
                </c:pt>
                <c:pt idx="1450">
                  <c:v>26.100000</c:v>
                </c:pt>
                <c:pt idx="1451">
                  <c:v>26.700000</c:v>
                </c:pt>
                <c:pt idx="1452">
                  <c:v>27.500000</c:v>
                </c:pt>
                <c:pt idx="1453">
                  <c:v>28.600000</c:v>
                </c:pt>
                <c:pt idx="1454">
                  <c:v>29.300000</c:v>
                </c:pt>
                <c:pt idx="1455">
                  <c:v>29.800000</c:v>
                </c:pt>
                <c:pt idx="1456">
                  <c:v>30.100000</c:v>
                </c:pt>
                <c:pt idx="1457">
                  <c:v>30.400000</c:v>
                </c:pt>
                <c:pt idx="1458">
                  <c:v>30.700000</c:v>
                </c:pt>
                <c:pt idx="1459">
                  <c:v>30.700000</c:v>
                </c:pt>
                <c:pt idx="1460">
                  <c:v>30.500000</c:v>
                </c:pt>
                <c:pt idx="1461">
                  <c:v>30.400000</c:v>
                </c:pt>
                <c:pt idx="1462">
                  <c:v>30.300000</c:v>
                </c:pt>
                <c:pt idx="1463">
                  <c:v>30.400000</c:v>
                </c:pt>
                <c:pt idx="1464">
                  <c:v>30.800000</c:v>
                </c:pt>
                <c:pt idx="1465">
                  <c:v>30.400000</c:v>
                </c:pt>
                <c:pt idx="1466">
                  <c:v>29.900000</c:v>
                </c:pt>
                <c:pt idx="1467">
                  <c:v>29.500000</c:v>
                </c:pt>
                <c:pt idx="1468">
                  <c:v>29.800000</c:v>
                </c:pt>
                <c:pt idx="1469">
                  <c:v>30.300000</c:v>
                </c:pt>
                <c:pt idx="1470">
                  <c:v>30.700000</c:v>
                </c:pt>
                <c:pt idx="1471">
                  <c:v>30.900000</c:v>
                </c:pt>
                <c:pt idx="1472">
                  <c:v>31.000000</c:v>
                </c:pt>
                <c:pt idx="1473">
                  <c:v>30.900000</c:v>
                </c:pt>
                <c:pt idx="1474">
                  <c:v>30.400000</c:v>
                </c:pt>
                <c:pt idx="1475">
                  <c:v>29.800000</c:v>
                </c:pt>
                <c:pt idx="1476">
                  <c:v>29.900000</c:v>
                </c:pt>
                <c:pt idx="1477">
                  <c:v>30.200000</c:v>
                </c:pt>
                <c:pt idx="1478">
                  <c:v>30.700000</c:v>
                </c:pt>
                <c:pt idx="1479">
                  <c:v>31.200000</c:v>
                </c:pt>
                <c:pt idx="1480">
                  <c:v>31.800000</c:v>
                </c:pt>
                <c:pt idx="1481">
                  <c:v>32.200000</c:v>
                </c:pt>
                <c:pt idx="1482">
                  <c:v>32.400000</c:v>
                </c:pt>
                <c:pt idx="1483">
                  <c:v>32.200000</c:v>
                </c:pt>
                <c:pt idx="1484">
                  <c:v>31.700000</c:v>
                </c:pt>
                <c:pt idx="1485">
                  <c:v>28.600000</c:v>
                </c:pt>
                <c:pt idx="1486">
                  <c:v>25.300000</c:v>
                </c:pt>
                <c:pt idx="1487">
                  <c:v>22.000000</c:v>
                </c:pt>
                <c:pt idx="1488">
                  <c:v>18.700000</c:v>
                </c:pt>
                <c:pt idx="1489">
                  <c:v>15.400000</c:v>
                </c:pt>
                <c:pt idx="1490">
                  <c:v>12.100000</c:v>
                </c:pt>
                <c:pt idx="1491">
                  <c:v>8.800000</c:v>
                </c:pt>
                <c:pt idx="1492">
                  <c:v>5.500000</c:v>
                </c:pt>
                <c:pt idx="1493">
                  <c:v>2.200000</c:v>
                </c:pt>
                <c:pt idx="1494">
                  <c:v>0.000000</c:v>
                </c:pt>
                <c:pt idx="1495">
                  <c:v>0.000000</c:v>
                </c:pt>
                <c:pt idx="1496">
                  <c:v>0.000000</c:v>
                </c:pt>
                <c:pt idx="1497">
                  <c:v>0.000000</c:v>
                </c:pt>
                <c:pt idx="1498">
                  <c:v>0.000000</c:v>
                </c:pt>
                <c:pt idx="1499">
                  <c:v>0.000000</c:v>
                </c:pt>
                <c:pt idx="1500">
                  <c:v>0.000000</c:v>
                </c:pt>
                <c:pt idx="1501">
                  <c:v>0.000000</c:v>
                </c:pt>
                <c:pt idx="1502">
                  <c:v>0.000000</c:v>
                </c:pt>
                <c:pt idx="1503">
                  <c:v>0.000000</c:v>
                </c:pt>
                <c:pt idx="1504">
                  <c:v>0.000000</c:v>
                </c:pt>
                <c:pt idx="1505">
                  <c:v>0.000000</c:v>
                </c:pt>
                <c:pt idx="1506">
                  <c:v>0.000000</c:v>
                </c:pt>
                <c:pt idx="1507">
                  <c:v>0.000000</c:v>
                </c:pt>
                <c:pt idx="1508">
                  <c:v>0.000000</c:v>
                </c:pt>
                <c:pt idx="1509">
                  <c:v>0.000000</c:v>
                </c:pt>
                <c:pt idx="1510">
                  <c:v>0.000000</c:v>
                </c:pt>
                <c:pt idx="1511">
                  <c:v>0.000000</c:v>
                </c:pt>
                <c:pt idx="1512">
                  <c:v>0.000000</c:v>
                </c:pt>
                <c:pt idx="1513">
                  <c:v>0.000000</c:v>
                </c:pt>
                <c:pt idx="1514">
                  <c:v>0.000000</c:v>
                </c:pt>
                <c:pt idx="1515">
                  <c:v>0.000000</c:v>
                </c:pt>
                <c:pt idx="1516">
                  <c:v>0.000000</c:v>
                </c:pt>
                <c:pt idx="1517">
                  <c:v>0.000000</c:v>
                </c:pt>
                <c:pt idx="1518">
                  <c:v>0.000000</c:v>
                </c:pt>
                <c:pt idx="1519">
                  <c:v>0.000000</c:v>
                </c:pt>
                <c:pt idx="1520">
                  <c:v>0.000000</c:v>
                </c:pt>
                <c:pt idx="1521">
                  <c:v>0.000000</c:v>
                </c:pt>
                <c:pt idx="1522">
                  <c:v>0.000000</c:v>
                </c:pt>
                <c:pt idx="1523">
                  <c:v>0.000000</c:v>
                </c:pt>
                <c:pt idx="1524">
                  <c:v>0.000000</c:v>
                </c:pt>
                <c:pt idx="1525">
                  <c:v>0.000000</c:v>
                </c:pt>
                <c:pt idx="1526">
                  <c:v>0.000000</c:v>
                </c:pt>
                <c:pt idx="1527">
                  <c:v>0.000000</c:v>
                </c:pt>
                <c:pt idx="1528">
                  <c:v>0.000000</c:v>
                </c:pt>
                <c:pt idx="1529">
                  <c:v>0.000000</c:v>
                </c:pt>
                <c:pt idx="1530">
                  <c:v>0.000000</c:v>
                </c:pt>
                <c:pt idx="1531">
                  <c:v>0.000000</c:v>
                </c:pt>
                <c:pt idx="1532">
                  <c:v>0.000000</c:v>
                </c:pt>
                <c:pt idx="1533">
                  <c:v>3.300000</c:v>
                </c:pt>
                <c:pt idx="1534">
                  <c:v>6.600000</c:v>
                </c:pt>
                <c:pt idx="1535">
                  <c:v>9.900000</c:v>
                </c:pt>
                <c:pt idx="1536">
                  <c:v>13.200000</c:v>
                </c:pt>
                <c:pt idx="1537">
                  <c:v>16.500000</c:v>
                </c:pt>
                <c:pt idx="1538">
                  <c:v>19.800000</c:v>
                </c:pt>
                <c:pt idx="1539">
                  <c:v>22.200000</c:v>
                </c:pt>
                <c:pt idx="1540">
                  <c:v>24.300000</c:v>
                </c:pt>
                <c:pt idx="1541">
                  <c:v>25.800000</c:v>
                </c:pt>
                <c:pt idx="1542">
                  <c:v>26.400000</c:v>
                </c:pt>
                <c:pt idx="1543">
                  <c:v>25.700000</c:v>
                </c:pt>
                <c:pt idx="1544">
                  <c:v>25.100000</c:v>
                </c:pt>
                <c:pt idx="1545">
                  <c:v>24.700000</c:v>
                </c:pt>
                <c:pt idx="1546">
                  <c:v>25.000000</c:v>
                </c:pt>
                <c:pt idx="1547">
                  <c:v>25.200000</c:v>
                </c:pt>
                <c:pt idx="1548">
                  <c:v>25.400000</c:v>
                </c:pt>
                <c:pt idx="1549">
                  <c:v>25.800000</c:v>
                </c:pt>
                <c:pt idx="1550">
                  <c:v>27.200000</c:v>
                </c:pt>
                <c:pt idx="1551">
                  <c:v>26.500000</c:v>
                </c:pt>
                <c:pt idx="1552">
                  <c:v>24.000000</c:v>
                </c:pt>
                <c:pt idx="1553">
                  <c:v>22.700000</c:v>
                </c:pt>
                <c:pt idx="1554">
                  <c:v>19.400000</c:v>
                </c:pt>
                <c:pt idx="1555">
                  <c:v>17.700000</c:v>
                </c:pt>
                <c:pt idx="1556">
                  <c:v>17.200000</c:v>
                </c:pt>
                <c:pt idx="1557">
                  <c:v>18.100000</c:v>
                </c:pt>
                <c:pt idx="1558">
                  <c:v>18.600000</c:v>
                </c:pt>
                <c:pt idx="1559">
                  <c:v>20.000000</c:v>
                </c:pt>
                <c:pt idx="1560">
                  <c:v>22.200000</c:v>
                </c:pt>
                <c:pt idx="1561">
                  <c:v>24.500000</c:v>
                </c:pt>
                <c:pt idx="1562">
                  <c:v>27.300000</c:v>
                </c:pt>
                <c:pt idx="1563">
                  <c:v>30.500000</c:v>
                </c:pt>
                <c:pt idx="1564">
                  <c:v>33.500000</c:v>
                </c:pt>
                <c:pt idx="1565">
                  <c:v>36.200000</c:v>
                </c:pt>
                <c:pt idx="1566">
                  <c:v>37.300000</c:v>
                </c:pt>
                <c:pt idx="1567">
                  <c:v>39.300000</c:v>
                </c:pt>
                <c:pt idx="1568">
                  <c:v>40.500000</c:v>
                </c:pt>
                <c:pt idx="1569">
                  <c:v>42.100000</c:v>
                </c:pt>
                <c:pt idx="1570">
                  <c:v>43.500000</c:v>
                </c:pt>
                <c:pt idx="1571">
                  <c:v>45.100000</c:v>
                </c:pt>
                <c:pt idx="1572">
                  <c:v>46.000000</c:v>
                </c:pt>
                <c:pt idx="1573">
                  <c:v>46.800000</c:v>
                </c:pt>
                <c:pt idx="1574">
                  <c:v>47.500000</c:v>
                </c:pt>
                <c:pt idx="1575">
                  <c:v>47.500000</c:v>
                </c:pt>
                <c:pt idx="1576">
                  <c:v>47.300000</c:v>
                </c:pt>
                <c:pt idx="1577">
                  <c:v>47.200000</c:v>
                </c:pt>
                <c:pt idx="1578">
                  <c:v>47.000000</c:v>
                </c:pt>
                <c:pt idx="1579">
                  <c:v>47.000000</c:v>
                </c:pt>
                <c:pt idx="1580">
                  <c:v>47.000000</c:v>
                </c:pt>
                <c:pt idx="1581">
                  <c:v>47.000000</c:v>
                </c:pt>
                <c:pt idx="1582">
                  <c:v>47.000000</c:v>
                </c:pt>
                <c:pt idx="1583">
                  <c:v>47.200000</c:v>
                </c:pt>
                <c:pt idx="1584">
                  <c:v>47.400000</c:v>
                </c:pt>
                <c:pt idx="1585">
                  <c:v>47.900000</c:v>
                </c:pt>
                <c:pt idx="1586">
                  <c:v>48.500000</c:v>
                </c:pt>
                <c:pt idx="1587">
                  <c:v>49.100000</c:v>
                </c:pt>
                <c:pt idx="1588">
                  <c:v>49.500000</c:v>
                </c:pt>
                <c:pt idx="1589">
                  <c:v>50.000000</c:v>
                </c:pt>
                <c:pt idx="1590">
                  <c:v>50.600000</c:v>
                </c:pt>
                <c:pt idx="1591">
                  <c:v>51.000000</c:v>
                </c:pt>
                <c:pt idx="1592">
                  <c:v>51.500000</c:v>
                </c:pt>
                <c:pt idx="1593">
                  <c:v>52.200000</c:v>
                </c:pt>
                <c:pt idx="1594">
                  <c:v>53.200000</c:v>
                </c:pt>
                <c:pt idx="1595">
                  <c:v>54.100000</c:v>
                </c:pt>
                <c:pt idx="1596">
                  <c:v>54.600000</c:v>
                </c:pt>
                <c:pt idx="1597">
                  <c:v>54.900000</c:v>
                </c:pt>
                <c:pt idx="1598">
                  <c:v>55.000000</c:v>
                </c:pt>
                <c:pt idx="1599">
                  <c:v>54.900000</c:v>
                </c:pt>
                <c:pt idx="1600">
                  <c:v>54.600000</c:v>
                </c:pt>
                <c:pt idx="1601">
                  <c:v>54.600000</c:v>
                </c:pt>
                <c:pt idx="1602">
                  <c:v>54.800000</c:v>
                </c:pt>
                <c:pt idx="1603">
                  <c:v>55.100000</c:v>
                </c:pt>
                <c:pt idx="1604">
                  <c:v>55.500000</c:v>
                </c:pt>
                <c:pt idx="1605">
                  <c:v>55.700000</c:v>
                </c:pt>
                <c:pt idx="1606">
                  <c:v>56.100000</c:v>
                </c:pt>
                <c:pt idx="1607">
                  <c:v>56.300000</c:v>
                </c:pt>
                <c:pt idx="1608">
                  <c:v>56.600000</c:v>
                </c:pt>
                <c:pt idx="1609">
                  <c:v>56.700000</c:v>
                </c:pt>
                <c:pt idx="1610">
                  <c:v>56.700000</c:v>
                </c:pt>
                <c:pt idx="1611">
                  <c:v>56.500000</c:v>
                </c:pt>
                <c:pt idx="1612">
                  <c:v>56.500000</c:v>
                </c:pt>
                <c:pt idx="1613">
                  <c:v>56.500000</c:v>
                </c:pt>
                <c:pt idx="1614">
                  <c:v>56.500000</c:v>
                </c:pt>
                <c:pt idx="1615">
                  <c:v>56.500000</c:v>
                </c:pt>
                <c:pt idx="1616">
                  <c:v>56.500000</c:v>
                </c:pt>
                <c:pt idx="1617">
                  <c:v>56.400000</c:v>
                </c:pt>
                <c:pt idx="1618">
                  <c:v>56.100000</c:v>
                </c:pt>
                <c:pt idx="1619">
                  <c:v>55.800000</c:v>
                </c:pt>
                <c:pt idx="1620">
                  <c:v>55.100000</c:v>
                </c:pt>
                <c:pt idx="1621">
                  <c:v>54.600000</c:v>
                </c:pt>
                <c:pt idx="1622">
                  <c:v>54.200000</c:v>
                </c:pt>
                <c:pt idx="1623">
                  <c:v>54.000000</c:v>
                </c:pt>
                <c:pt idx="1624">
                  <c:v>53.700000</c:v>
                </c:pt>
                <c:pt idx="1625">
                  <c:v>53.600000</c:v>
                </c:pt>
                <c:pt idx="1626">
                  <c:v>53.900000</c:v>
                </c:pt>
                <c:pt idx="1627">
                  <c:v>54.000000</c:v>
                </c:pt>
                <c:pt idx="1628">
                  <c:v>54.100000</c:v>
                </c:pt>
                <c:pt idx="1629">
                  <c:v>54.100000</c:v>
                </c:pt>
                <c:pt idx="1630">
                  <c:v>53.800000</c:v>
                </c:pt>
                <c:pt idx="1631">
                  <c:v>53.400000</c:v>
                </c:pt>
                <c:pt idx="1632">
                  <c:v>53.000000</c:v>
                </c:pt>
                <c:pt idx="1633">
                  <c:v>52.600000</c:v>
                </c:pt>
                <c:pt idx="1634">
                  <c:v>52.100000</c:v>
                </c:pt>
                <c:pt idx="1635">
                  <c:v>52.400000</c:v>
                </c:pt>
                <c:pt idx="1636">
                  <c:v>52.000000</c:v>
                </c:pt>
                <c:pt idx="1637">
                  <c:v>51.900000</c:v>
                </c:pt>
                <c:pt idx="1638">
                  <c:v>51.700000</c:v>
                </c:pt>
                <c:pt idx="1639">
                  <c:v>51.500000</c:v>
                </c:pt>
                <c:pt idx="1640">
                  <c:v>51.600000</c:v>
                </c:pt>
                <c:pt idx="1641">
                  <c:v>51.800000</c:v>
                </c:pt>
                <c:pt idx="1642">
                  <c:v>52.100000</c:v>
                </c:pt>
                <c:pt idx="1643">
                  <c:v>52.500000</c:v>
                </c:pt>
                <c:pt idx="1644">
                  <c:v>53.000000</c:v>
                </c:pt>
                <c:pt idx="1645">
                  <c:v>53.500000</c:v>
                </c:pt>
                <c:pt idx="1646">
                  <c:v>54.000000</c:v>
                </c:pt>
                <c:pt idx="1647">
                  <c:v>54.900000</c:v>
                </c:pt>
                <c:pt idx="1648">
                  <c:v>55.400000</c:v>
                </c:pt>
                <c:pt idx="1649">
                  <c:v>55.600000</c:v>
                </c:pt>
                <c:pt idx="1650">
                  <c:v>56.000000</c:v>
                </c:pt>
                <c:pt idx="1651">
                  <c:v>56.000000</c:v>
                </c:pt>
                <c:pt idx="1652">
                  <c:v>55.800000</c:v>
                </c:pt>
                <c:pt idx="1653">
                  <c:v>55.200000</c:v>
                </c:pt>
                <c:pt idx="1654">
                  <c:v>54.500000</c:v>
                </c:pt>
                <c:pt idx="1655">
                  <c:v>53.600000</c:v>
                </c:pt>
                <c:pt idx="1656">
                  <c:v>52.500000</c:v>
                </c:pt>
                <c:pt idx="1657">
                  <c:v>51.500000</c:v>
                </c:pt>
                <c:pt idx="1658">
                  <c:v>51.500000</c:v>
                </c:pt>
                <c:pt idx="1659">
                  <c:v>51.500000</c:v>
                </c:pt>
                <c:pt idx="1660">
                  <c:v>51.100000</c:v>
                </c:pt>
                <c:pt idx="1661">
                  <c:v>50.100000</c:v>
                </c:pt>
                <c:pt idx="1662">
                  <c:v>50.000000</c:v>
                </c:pt>
                <c:pt idx="1663">
                  <c:v>50.100000</c:v>
                </c:pt>
                <c:pt idx="1664">
                  <c:v>50.000000</c:v>
                </c:pt>
                <c:pt idx="1665">
                  <c:v>49.600000</c:v>
                </c:pt>
                <c:pt idx="1666">
                  <c:v>49.500000</c:v>
                </c:pt>
                <c:pt idx="1667">
                  <c:v>49.500000</c:v>
                </c:pt>
                <c:pt idx="1668">
                  <c:v>49.500000</c:v>
                </c:pt>
                <c:pt idx="1669">
                  <c:v>49.100000</c:v>
                </c:pt>
                <c:pt idx="1670">
                  <c:v>48.600000</c:v>
                </c:pt>
                <c:pt idx="1671">
                  <c:v>48.100000</c:v>
                </c:pt>
                <c:pt idx="1672">
                  <c:v>47.200000</c:v>
                </c:pt>
                <c:pt idx="1673">
                  <c:v>46.100000</c:v>
                </c:pt>
                <c:pt idx="1674">
                  <c:v>45.000000</c:v>
                </c:pt>
                <c:pt idx="1675">
                  <c:v>43.800000</c:v>
                </c:pt>
                <c:pt idx="1676">
                  <c:v>42.600000</c:v>
                </c:pt>
                <c:pt idx="1677">
                  <c:v>41.500000</c:v>
                </c:pt>
                <c:pt idx="1678">
                  <c:v>40.300000</c:v>
                </c:pt>
                <c:pt idx="1679">
                  <c:v>38.500000</c:v>
                </c:pt>
                <c:pt idx="1680">
                  <c:v>37.000000</c:v>
                </c:pt>
                <c:pt idx="1681">
                  <c:v>35.200000</c:v>
                </c:pt>
                <c:pt idx="1682">
                  <c:v>33.800000</c:v>
                </c:pt>
                <c:pt idx="1683">
                  <c:v>32.500000</c:v>
                </c:pt>
                <c:pt idx="1684">
                  <c:v>31.500000</c:v>
                </c:pt>
                <c:pt idx="1685">
                  <c:v>30.600000</c:v>
                </c:pt>
                <c:pt idx="1686">
                  <c:v>30.500000</c:v>
                </c:pt>
                <c:pt idx="1687">
                  <c:v>30.000000</c:v>
                </c:pt>
                <c:pt idx="1688">
                  <c:v>29.000000</c:v>
                </c:pt>
                <c:pt idx="1689">
                  <c:v>27.500000</c:v>
                </c:pt>
                <c:pt idx="1690">
                  <c:v>24.800000</c:v>
                </c:pt>
                <c:pt idx="1691">
                  <c:v>21.500000</c:v>
                </c:pt>
                <c:pt idx="1692">
                  <c:v>20.100000</c:v>
                </c:pt>
                <c:pt idx="1693">
                  <c:v>19.100000</c:v>
                </c:pt>
                <c:pt idx="1694">
                  <c:v>18.500000</c:v>
                </c:pt>
                <c:pt idx="1695">
                  <c:v>17.000000</c:v>
                </c:pt>
                <c:pt idx="1696">
                  <c:v>15.500000</c:v>
                </c:pt>
                <c:pt idx="1697">
                  <c:v>12.500000</c:v>
                </c:pt>
                <c:pt idx="1698">
                  <c:v>10.800000</c:v>
                </c:pt>
                <c:pt idx="1699">
                  <c:v>8.000000</c:v>
                </c:pt>
                <c:pt idx="1700">
                  <c:v>4.700000</c:v>
                </c:pt>
                <c:pt idx="1701">
                  <c:v>1.400000</c:v>
                </c:pt>
                <c:pt idx="1702">
                  <c:v>0.000000</c:v>
                </c:pt>
                <c:pt idx="1703">
                  <c:v>0.000000</c:v>
                </c:pt>
                <c:pt idx="1704">
                  <c:v>0.000000</c:v>
                </c:pt>
                <c:pt idx="1705">
                  <c:v>0.000000</c:v>
                </c:pt>
                <c:pt idx="1706">
                  <c:v>0.000000</c:v>
                </c:pt>
                <c:pt idx="1707">
                  <c:v>0.000000</c:v>
                </c:pt>
                <c:pt idx="1708">
                  <c:v>0.000000</c:v>
                </c:pt>
                <c:pt idx="1709">
                  <c:v>0.000000</c:v>
                </c:pt>
                <c:pt idx="1710">
                  <c:v>0.000000</c:v>
                </c:pt>
                <c:pt idx="1711">
                  <c:v>0.000000</c:v>
                </c:pt>
                <c:pt idx="1712">
                  <c:v>0.000000</c:v>
                </c:pt>
                <c:pt idx="1713">
                  <c:v>0.000000</c:v>
                </c:pt>
                <c:pt idx="1714">
                  <c:v>0.000000</c:v>
                </c:pt>
                <c:pt idx="1715">
                  <c:v>0.000000</c:v>
                </c:pt>
                <c:pt idx="1716">
                  <c:v>1.000000</c:v>
                </c:pt>
                <c:pt idx="1717">
                  <c:v>4.300000</c:v>
                </c:pt>
                <c:pt idx="1718">
                  <c:v>7.600000</c:v>
                </c:pt>
                <c:pt idx="1719">
                  <c:v>10.900000</c:v>
                </c:pt>
                <c:pt idx="1720">
                  <c:v>14.200000</c:v>
                </c:pt>
                <c:pt idx="1721">
                  <c:v>17.300000</c:v>
                </c:pt>
                <c:pt idx="1722">
                  <c:v>20.000000</c:v>
                </c:pt>
                <c:pt idx="1723">
                  <c:v>22.500000</c:v>
                </c:pt>
                <c:pt idx="1724">
                  <c:v>23.700000</c:v>
                </c:pt>
                <c:pt idx="1725">
                  <c:v>25.200000</c:v>
                </c:pt>
                <c:pt idx="1726">
                  <c:v>26.600000</c:v>
                </c:pt>
                <c:pt idx="1727">
                  <c:v>28.100000</c:v>
                </c:pt>
                <c:pt idx="1728">
                  <c:v>30.000000</c:v>
                </c:pt>
                <c:pt idx="1729">
                  <c:v>30.800000</c:v>
                </c:pt>
                <c:pt idx="1730">
                  <c:v>31.600000</c:v>
                </c:pt>
                <c:pt idx="1731">
                  <c:v>32.100000</c:v>
                </c:pt>
                <c:pt idx="1732">
                  <c:v>32.800000</c:v>
                </c:pt>
                <c:pt idx="1733">
                  <c:v>33.600000</c:v>
                </c:pt>
                <c:pt idx="1734">
                  <c:v>34.500000</c:v>
                </c:pt>
                <c:pt idx="1735">
                  <c:v>34.600000</c:v>
                </c:pt>
                <c:pt idx="1736">
                  <c:v>34.900000</c:v>
                </c:pt>
                <c:pt idx="1737">
                  <c:v>34.800000</c:v>
                </c:pt>
                <c:pt idx="1738">
                  <c:v>34.500000</c:v>
                </c:pt>
                <c:pt idx="1739">
                  <c:v>34.700000</c:v>
                </c:pt>
                <c:pt idx="1740">
                  <c:v>35.500000</c:v>
                </c:pt>
                <c:pt idx="1741">
                  <c:v>36.000000</c:v>
                </c:pt>
                <c:pt idx="1742">
                  <c:v>36.000000</c:v>
                </c:pt>
                <c:pt idx="1743">
                  <c:v>36.000000</c:v>
                </c:pt>
                <c:pt idx="1744">
                  <c:v>36.000000</c:v>
                </c:pt>
                <c:pt idx="1745">
                  <c:v>36.000000</c:v>
                </c:pt>
                <c:pt idx="1746">
                  <c:v>36.000000</c:v>
                </c:pt>
                <c:pt idx="1747">
                  <c:v>36.100000</c:v>
                </c:pt>
                <c:pt idx="1748">
                  <c:v>36.400000</c:v>
                </c:pt>
                <c:pt idx="1749">
                  <c:v>36.500000</c:v>
                </c:pt>
                <c:pt idx="1750">
                  <c:v>36.400000</c:v>
                </c:pt>
                <c:pt idx="1751">
                  <c:v>36.000000</c:v>
                </c:pt>
                <c:pt idx="1752">
                  <c:v>35.100000</c:v>
                </c:pt>
                <c:pt idx="1753">
                  <c:v>34.100000</c:v>
                </c:pt>
                <c:pt idx="1754">
                  <c:v>33.500000</c:v>
                </c:pt>
                <c:pt idx="1755">
                  <c:v>31.400000</c:v>
                </c:pt>
                <c:pt idx="1756">
                  <c:v>29.000000</c:v>
                </c:pt>
                <c:pt idx="1757">
                  <c:v>25.700000</c:v>
                </c:pt>
                <c:pt idx="1758">
                  <c:v>23.000000</c:v>
                </c:pt>
                <c:pt idx="1759">
                  <c:v>20.300000</c:v>
                </c:pt>
                <c:pt idx="1760">
                  <c:v>17.500000</c:v>
                </c:pt>
                <c:pt idx="1761">
                  <c:v>14.500000</c:v>
                </c:pt>
                <c:pt idx="1762">
                  <c:v>12.000000</c:v>
                </c:pt>
                <c:pt idx="1763">
                  <c:v>8.700000</c:v>
                </c:pt>
                <c:pt idx="1764">
                  <c:v>5.400000</c:v>
                </c:pt>
                <c:pt idx="1765">
                  <c:v>2.100000</c:v>
                </c:pt>
                <c:pt idx="1766">
                  <c:v>0.000000</c:v>
                </c:pt>
                <c:pt idx="1767">
                  <c:v>0.000000</c:v>
                </c:pt>
                <c:pt idx="1768">
                  <c:v>0.000000</c:v>
                </c:pt>
                <c:pt idx="1769">
                  <c:v>0.000000</c:v>
                </c:pt>
                <c:pt idx="1770">
                  <c:v>0.000000</c:v>
                </c:pt>
                <c:pt idx="1771">
                  <c:v>0.000000</c:v>
                </c:pt>
                <c:pt idx="1772">
                  <c:v>2.600000</c:v>
                </c:pt>
                <c:pt idx="1773">
                  <c:v>5.900000</c:v>
                </c:pt>
                <c:pt idx="1774">
                  <c:v>9.200000</c:v>
                </c:pt>
                <c:pt idx="1775">
                  <c:v>12.500000</c:v>
                </c:pt>
                <c:pt idx="1776">
                  <c:v>15.800000</c:v>
                </c:pt>
                <c:pt idx="1777">
                  <c:v>19.100000</c:v>
                </c:pt>
                <c:pt idx="1778">
                  <c:v>22.400000</c:v>
                </c:pt>
                <c:pt idx="1779">
                  <c:v>25.000000</c:v>
                </c:pt>
                <c:pt idx="1780">
                  <c:v>25.600000</c:v>
                </c:pt>
                <c:pt idx="1781">
                  <c:v>27.500000</c:v>
                </c:pt>
                <c:pt idx="1782">
                  <c:v>29.000000</c:v>
                </c:pt>
                <c:pt idx="1783">
                  <c:v>30.000000</c:v>
                </c:pt>
                <c:pt idx="1784">
                  <c:v>30.100000</c:v>
                </c:pt>
                <c:pt idx="1785">
                  <c:v>30.000000</c:v>
                </c:pt>
                <c:pt idx="1786">
                  <c:v>29.700000</c:v>
                </c:pt>
                <c:pt idx="1787">
                  <c:v>29.300000</c:v>
                </c:pt>
                <c:pt idx="1788">
                  <c:v>28.800000</c:v>
                </c:pt>
                <c:pt idx="1789">
                  <c:v>28.000000</c:v>
                </c:pt>
                <c:pt idx="1790">
                  <c:v>25.000000</c:v>
                </c:pt>
                <c:pt idx="1791">
                  <c:v>21.700000</c:v>
                </c:pt>
                <c:pt idx="1792">
                  <c:v>18.400000</c:v>
                </c:pt>
                <c:pt idx="1793">
                  <c:v>15.100000</c:v>
                </c:pt>
                <c:pt idx="1794">
                  <c:v>11.800000</c:v>
                </c:pt>
                <c:pt idx="1795">
                  <c:v>8.500000</c:v>
                </c:pt>
                <c:pt idx="1796">
                  <c:v>5.200000</c:v>
                </c:pt>
                <c:pt idx="1797">
                  <c:v>1.900000</c:v>
                </c:pt>
                <c:pt idx="1798">
                  <c:v>0.000000</c:v>
                </c:pt>
                <c:pt idx="1799">
                  <c:v>0.000000</c:v>
                </c:pt>
                <c:pt idx="1800">
                  <c:v>0.000000</c:v>
                </c:pt>
                <c:pt idx="1801">
                  <c:v>0.000000</c:v>
                </c:pt>
                <c:pt idx="1802">
                  <c:v>0.000000</c:v>
                </c:pt>
                <c:pt idx="1803">
                  <c:v>0.000000</c:v>
                </c:pt>
                <c:pt idx="1804">
                  <c:v>0.000000</c:v>
                </c:pt>
                <c:pt idx="1805">
                  <c:v>0.000000</c:v>
                </c:pt>
                <c:pt idx="1806">
                  <c:v>0.000000</c:v>
                </c:pt>
                <c:pt idx="1807">
                  <c:v>0.000000</c:v>
                </c:pt>
                <c:pt idx="1808">
                  <c:v>0.000000</c:v>
                </c:pt>
                <c:pt idx="1809">
                  <c:v>0.000000</c:v>
                </c:pt>
                <c:pt idx="1810">
                  <c:v>0.000000</c:v>
                </c:pt>
                <c:pt idx="1811">
                  <c:v>0.000000</c:v>
                </c:pt>
                <c:pt idx="1812">
                  <c:v>0.000000</c:v>
                </c:pt>
                <c:pt idx="1813">
                  <c:v>0.000000</c:v>
                </c:pt>
                <c:pt idx="1814">
                  <c:v>0.000000</c:v>
                </c:pt>
                <c:pt idx="1815">
                  <c:v>0.000000</c:v>
                </c:pt>
                <c:pt idx="1816">
                  <c:v>0.000000</c:v>
                </c:pt>
                <c:pt idx="1817">
                  <c:v>3.300000</c:v>
                </c:pt>
                <c:pt idx="1818">
                  <c:v>6.600000</c:v>
                </c:pt>
                <c:pt idx="1819">
                  <c:v>9.900000</c:v>
                </c:pt>
                <c:pt idx="1820">
                  <c:v>13.200000</c:v>
                </c:pt>
                <c:pt idx="1821">
                  <c:v>16.500000</c:v>
                </c:pt>
                <c:pt idx="1822">
                  <c:v>19.800000</c:v>
                </c:pt>
                <c:pt idx="1823">
                  <c:v>23.100000</c:v>
                </c:pt>
                <c:pt idx="1824">
                  <c:v>26.400000</c:v>
                </c:pt>
                <c:pt idx="1825">
                  <c:v>27.800000</c:v>
                </c:pt>
                <c:pt idx="1826">
                  <c:v>29.100000</c:v>
                </c:pt>
                <c:pt idx="1827">
                  <c:v>31.500000</c:v>
                </c:pt>
                <c:pt idx="1828">
                  <c:v>33.000000</c:v>
                </c:pt>
                <c:pt idx="1829">
                  <c:v>33.600000</c:v>
                </c:pt>
                <c:pt idx="1830">
                  <c:v>34.800000</c:v>
                </c:pt>
                <c:pt idx="1831">
                  <c:v>35.100000</c:v>
                </c:pt>
                <c:pt idx="1832">
                  <c:v>35.600000</c:v>
                </c:pt>
                <c:pt idx="1833">
                  <c:v>36.100000</c:v>
                </c:pt>
                <c:pt idx="1834">
                  <c:v>36.000000</c:v>
                </c:pt>
                <c:pt idx="1835">
                  <c:v>36.100000</c:v>
                </c:pt>
                <c:pt idx="1836">
                  <c:v>36.200000</c:v>
                </c:pt>
                <c:pt idx="1837">
                  <c:v>36.000000</c:v>
                </c:pt>
                <c:pt idx="1838">
                  <c:v>35.700000</c:v>
                </c:pt>
                <c:pt idx="1839">
                  <c:v>36.000000</c:v>
                </c:pt>
                <c:pt idx="1840">
                  <c:v>36.000000</c:v>
                </c:pt>
                <c:pt idx="1841">
                  <c:v>35.600000</c:v>
                </c:pt>
                <c:pt idx="1842">
                  <c:v>35.500000</c:v>
                </c:pt>
                <c:pt idx="1843">
                  <c:v>35.400000</c:v>
                </c:pt>
                <c:pt idx="1844">
                  <c:v>35.200000</c:v>
                </c:pt>
                <c:pt idx="1845">
                  <c:v>35.200000</c:v>
                </c:pt>
                <c:pt idx="1846">
                  <c:v>35.200000</c:v>
                </c:pt>
                <c:pt idx="1847">
                  <c:v>35.200000</c:v>
                </c:pt>
                <c:pt idx="1848">
                  <c:v>35.200000</c:v>
                </c:pt>
                <c:pt idx="1849">
                  <c:v>35.200000</c:v>
                </c:pt>
                <c:pt idx="1850">
                  <c:v>35.000000</c:v>
                </c:pt>
                <c:pt idx="1851">
                  <c:v>35.100000</c:v>
                </c:pt>
                <c:pt idx="1852">
                  <c:v>35.200000</c:v>
                </c:pt>
                <c:pt idx="1853">
                  <c:v>35.500000</c:v>
                </c:pt>
                <c:pt idx="1854">
                  <c:v>35.200000</c:v>
                </c:pt>
                <c:pt idx="1855">
                  <c:v>35.000000</c:v>
                </c:pt>
                <c:pt idx="1856">
                  <c:v>35.000000</c:v>
                </c:pt>
                <c:pt idx="1857">
                  <c:v>35.000000</c:v>
                </c:pt>
                <c:pt idx="1858">
                  <c:v>34.800000</c:v>
                </c:pt>
                <c:pt idx="1859">
                  <c:v>34.600000</c:v>
                </c:pt>
                <c:pt idx="1860">
                  <c:v>34.500000</c:v>
                </c:pt>
                <c:pt idx="1861">
                  <c:v>33.500000</c:v>
                </c:pt>
                <c:pt idx="1862">
                  <c:v>32.000000</c:v>
                </c:pt>
                <c:pt idx="1863">
                  <c:v>30.100000</c:v>
                </c:pt>
                <c:pt idx="1864">
                  <c:v>28.000000</c:v>
                </c:pt>
                <c:pt idx="1865">
                  <c:v>25.500000</c:v>
                </c:pt>
                <c:pt idx="1866">
                  <c:v>22.500000</c:v>
                </c:pt>
                <c:pt idx="1867">
                  <c:v>19.800000</c:v>
                </c:pt>
                <c:pt idx="1868">
                  <c:v>16.500000</c:v>
                </c:pt>
                <c:pt idx="1869">
                  <c:v>13.200000</c:v>
                </c:pt>
                <c:pt idx="1870">
                  <c:v>10.300000</c:v>
                </c:pt>
                <c:pt idx="1871">
                  <c:v>7.200000</c:v>
                </c:pt>
                <c:pt idx="1872">
                  <c:v>4.000000</c:v>
                </c:pt>
                <c:pt idx="1873">
                  <c:v>1.000000</c:v>
                </c:pt>
                <c:pt idx="187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0"/>
        <c:minorUnit val="2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74986"/>
          <c:y val="0.119122"/>
          <c:w val="0.881537"/>
          <c:h val="0.760227"/>
        </c:manualLayout>
      </c:layout>
      <c:scatterChart>
        <c:scatterStyle val="lineMarker"/>
        <c:varyColors val="0"/>
        <c:ser>
          <c:idx val="0"/>
          <c:order val="0"/>
          <c:tx>
            <c:v>Verbrauch/Geschwindigkeit</c:v>
          </c:tx>
          <c:spPr>
            <a:solidFill>
              <a:srgbClr val="FFFFFF"/>
            </a:solidFill>
            <a:ln w="12700" cap="flat">
              <a:noFill/>
              <a:prstDash val="solid"/>
              <a:miter lim="400000"/>
            </a:ln>
            <a:effectLst/>
          </c:spPr>
          <c:marker>
            <c:symbol val="x"/>
            <c:size val="3"/>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'User reported ranges'!$D$2:$D$25</c:f>
              <c:numCache>
                <c:ptCount val="24"/>
                <c:pt idx="0">
                  <c:v>42.800000</c:v>
                </c:pt>
                <c:pt idx="1">
                  <c:v>46.000000</c:v>
                </c:pt>
                <c:pt idx="2">
                  <c:v>51.100000</c:v>
                </c:pt>
                <c:pt idx="3">
                  <c:v>56.200000</c:v>
                </c:pt>
                <c:pt idx="4">
                  <c:v>82.700000</c:v>
                </c:pt>
                <c:pt idx="5">
                  <c:v>82.500000</c:v>
                </c:pt>
                <c:pt idx="6">
                  <c:v>101.400000</c:v>
                </c:pt>
                <c:pt idx="7">
                  <c:v>52.400000</c:v>
                </c:pt>
                <c:pt idx="8">
                  <c:v>82.500000</c:v>
                </c:pt>
                <c:pt idx="9">
                  <c:v>48.000000</c:v>
                </c:pt>
                <c:pt idx="10">
                  <c:v>46.000000</c:v>
                </c:pt>
                <c:pt idx="11">
                  <c:v>82.200000</c:v>
                </c:pt>
                <c:pt idx="12">
                  <c:v>42.800000</c:v>
                </c:pt>
                <c:pt idx="13">
                  <c:v>51.100000</c:v>
                </c:pt>
                <c:pt idx="14">
                  <c:v>56.200000</c:v>
                </c:pt>
                <c:pt idx="15">
                  <c:v>77.900000</c:v>
                </c:pt>
                <c:pt idx="16">
                  <c:v>78.200000</c:v>
                </c:pt>
                <c:pt idx="17">
                  <c:v>78.900000</c:v>
                </c:pt>
                <c:pt idx="18">
                  <c:v>89.600000</c:v>
                </c:pt>
                <c:pt idx="19">
                  <c:v>42.200000</c:v>
                </c:pt>
                <c:pt idx="20">
                  <c:v>92.000000</c:v>
                </c:pt>
                <c:pt idx="21">
                  <c:v>120.000000</c:v>
                </c:pt>
                <c:pt idx="22">
                  <c:v>125.000000</c:v>
                </c:pt>
                <c:pt idx="23">
                  <c:v>130.000000</c:v>
                </c:pt>
              </c:numCache>
            </c:numRef>
          </c:xVal>
          <c:yVal>
            <c:numRef>
              <c:f>'User reported ranges'!$F$2:$F$25</c:f>
              <c:numCache>
                <c:ptCount val="24"/>
                <c:pt idx="0">
                  <c:v>9.500000</c:v>
                </c:pt>
                <c:pt idx="1">
                  <c:v>7.600000</c:v>
                </c:pt>
                <c:pt idx="2">
                  <c:v>8.900000</c:v>
                </c:pt>
                <c:pt idx="3">
                  <c:v>9.800000</c:v>
                </c:pt>
                <c:pt idx="4">
                  <c:v>10.600000</c:v>
                </c:pt>
                <c:pt idx="5">
                  <c:v>10.500000</c:v>
                </c:pt>
                <c:pt idx="6">
                  <c:v>22.400000</c:v>
                </c:pt>
                <c:pt idx="7">
                  <c:v>9.000000</c:v>
                </c:pt>
                <c:pt idx="8">
                  <c:v>10.500000</c:v>
                </c:pt>
                <c:pt idx="9">
                  <c:v>8.400000</c:v>
                </c:pt>
                <c:pt idx="10">
                  <c:v>7.600000</c:v>
                </c:pt>
                <c:pt idx="11">
                  <c:v>10.600000</c:v>
                </c:pt>
                <c:pt idx="12">
                  <c:v>9.500000</c:v>
                </c:pt>
                <c:pt idx="13">
                  <c:v>8.900000</c:v>
                </c:pt>
                <c:pt idx="14">
                  <c:v>9.800000</c:v>
                </c:pt>
                <c:pt idx="15">
                  <c:v>12.000000</c:v>
                </c:pt>
                <c:pt idx="16">
                  <c:v>12.600000</c:v>
                </c:pt>
                <c:pt idx="17">
                  <c:v>11.400000</c:v>
                </c:pt>
                <c:pt idx="18">
                  <c:v>12.800000</c:v>
                </c:pt>
                <c:pt idx="19">
                  <c:v>9.200000</c:v>
                </c:pt>
                <c:pt idx="20">
                  <c:v>13.500000</c:v>
                </c:pt>
                <c:pt idx="21">
                  <c:v>18.200000</c:v>
                </c:pt>
                <c:pt idx="22">
                  <c:v>18.700000</c:v>
                </c:pt>
                <c:pt idx="23">
                  <c:v>19.400000</c:v>
                </c:pt>
              </c:numCache>
            </c:numRef>
          </c:yVal>
          <c:smooth val="0"/>
        </c:ser>
        <c:axId val="2094734552"/>
        <c:axId val="2094734553"/>
      </c:scatterChart>
      <c:valAx>
        <c:axId val="2094734552"/>
        <c:scaling>
          <c:orientation val="minMax"/>
        </c:scaling>
        <c:delete val="0"/>
        <c:axPos val="b"/>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km/h</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32.5"/>
        <c:minorUnit val="16.25"/>
      </c:val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kWh/100km</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6"/>
        <c:minorUnit val="3"/>
      </c:valAx>
      <c:spPr>
        <a:noFill/>
        <a:ln w="12700" cap="flat">
          <a:noFill/>
          <a:miter lim="400000"/>
        </a:ln>
        <a:effectLst/>
      </c:spPr>
    </c:plotArea>
    <c:legend>
      <c:legendPos val="t"/>
      <c:layout>
        <c:manualLayout>
          <c:xMode val="edge"/>
          <c:yMode val="edge"/>
          <c:x val="0.0924651"/>
          <c:y val="0"/>
          <c:w val="0.853524"/>
          <c:h val="0.0626176"/>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Reichweite in Abhängigkeit von der Temperatur und Geschwindigkeit in km</a:t>
            </a:r>
          </a:p>
        </c:rich>
      </c:tx>
      <c:layout>
        <c:manualLayout>
          <c:xMode val="edge"/>
          <c:yMode val="edge"/>
          <c:x val="0.176062"/>
          <c:y val="0"/>
          <c:w val="0.647876"/>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v>-10</c:v>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in'!$Z$5:$Z$34</c:f>
              <c:numCache>
                <c:ptCount val="30"/>
                <c:pt idx="0">
                  <c:v>74.915295</c:v>
                </c:pt>
                <c:pt idx="1">
                  <c:v>133.503482</c:v>
                </c:pt>
                <c:pt idx="2">
                  <c:v>178.678227</c:v>
                </c:pt>
                <c:pt idx="3">
                  <c:v>211.889438</c:v>
                </c:pt>
                <c:pt idx="4">
                  <c:v>234.291310</c:v>
                </c:pt>
                <c:pt idx="5">
                  <c:v>247.208433</c:v>
                </c:pt>
                <c:pt idx="6">
                  <c:v>252.209810</c:v>
                </c:pt>
                <c:pt idx="7">
                  <c:v>250.987171</c:v>
                </c:pt>
                <c:pt idx="8">
                  <c:v>245.181825</c:v>
                </c:pt>
                <c:pt idx="9">
                  <c:v>236.246325</c:v>
                </c:pt>
                <c:pt idx="10">
                  <c:v>225.371550</c:v>
                </c:pt>
                <c:pt idx="11">
                  <c:v>213.473140</c:v>
                </c:pt>
                <c:pt idx="12">
                  <c:v>201.216577</c:v>
                </c:pt>
                <c:pt idx="13">
                  <c:v>187.148977</c:v>
                </c:pt>
                <c:pt idx="14">
                  <c:v>173.671254</c:v>
                </c:pt>
                <c:pt idx="15">
                  <c:v>160.974699</c:v>
                </c:pt>
                <c:pt idx="16">
                  <c:v>149.152394</c:v>
                </c:pt>
                <c:pt idx="17">
                  <c:v>138.231716</c:v>
                </c:pt>
                <c:pt idx="18">
                  <c:v>128.198073</c:v>
                </c:pt>
                <c:pt idx="19">
                  <c:v>119.011598</c:v>
                </c:pt>
                <c:pt idx="20">
                  <c:v>110.618527</c:v>
                </c:pt>
                <c:pt idx="21">
                  <c:v>102.958721</c:v>
                </c:pt>
                <c:pt idx="22">
                  <c:v>95.970490</c:v>
                </c:pt>
                <c:pt idx="23">
                  <c:v>89.593550</c:v>
                </c:pt>
                <c:pt idx="24">
                  <c:v>83.770745</c:v>
                </c:pt>
                <c:pt idx="25">
                  <c:v>78.448943</c:v>
                </c:pt>
                <c:pt idx="26">
                  <c:v>73.579413</c:v>
                </c:pt>
                <c:pt idx="27">
                  <c:v>69.117869</c:v>
                </c:pt>
                <c:pt idx="28">
                  <c:v>65.024316</c:v>
                </c:pt>
                <c:pt idx="29">
                  <c:v>61.262793</c:v>
                </c:pt>
              </c:numCache>
            </c:numRef>
          </c:val>
          <c:smooth val="1"/>
        </c:ser>
        <c:ser>
          <c:idx val="1"/>
          <c:order val="1"/>
          <c:tx>
            <c:strRef>
              <c:f>'RangeCalculation - Verbrauch in'!$AA$2:$AA$4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in'!$AA$5:$AA$34</c:f>
              <c:numCache>
                <c:ptCount val="30"/>
                <c:pt idx="0">
                  <c:v>104.275876</c:v>
                </c:pt>
                <c:pt idx="1">
                  <c:v>180.867219</c:v>
                </c:pt>
                <c:pt idx="2">
                  <c:v>236.748796</c:v>
                </c:pt>
                <c:pt idx="3">
                  <c:v>275.530793</c:v>
                </c:pt>
                <c:pt idx="4">
                  <c:v>299.822217</c:v>
                </c:pt>
                <c:pt idx="5">
                  <c:v>312.076193</c:v>
                </c:pt>
                <c:pt idx="6">
                  <c:v>314.761828</c:v>
                </c:pt>
                <c:pt idx="7">
                  <c:v>310.261622</c:v>
                </c:pt>
                <c:pt idx="8">
                  <c:v>300.714189</c:v>
                </c:pt>
                <c:pt idx="9">
                  <c:v>287.905499</c:v>
                </c:pt>
                <c:pt idx="10">
                  <c:v>273.233601</c:v>
                </c:pt>
                <c:pt idx="11">
                  <c:v>257.731697</c:v>
                </c:pt>
                <c:pt idx="12">
                  <c:v>242.123420</c:v>
                </c:pt>
                <c:pt idx="13">
                  <c:v>224.522609</c:v>
                </c:pt>
                <c:pt idx="14">
                  <c:v>207.858494</c:v>
                </c:pt>
                <c:pt idx="15">
                  <c:v>192.299764</c:v>
                </c:pt>
                <c:pt idx="16">
                  <c:v>177.911163</c:v>
                </c:pt>
                <c:pt idx="17">
                  <c:v>164.690317</c:v>
                </c:pt>
                <c:pt idx="18">
                  <c:v>152.593808</c:v>
                </c:pt>
                <c:pt idx="19">
                  <c:v>141.555014</c:v>
                </c:pt>
                <c:pt idx="20">
                  <c:v>131.495951</c:v>
                </c:pt>
                <c:pt idx="21">
                  <c:v>122.334881</c:v>
                </c:pt>
                <c:pt idx="22">
                  <c:v>113.991030</c:v>
                </c:pt>
                <c:pt idx="23">
                  <c:v>106.387343</c:v>
                </c:pt>
                <c:pt idx="24">
                  <c:v>99.451973</c:v>
                </c:pt>
                <c:pt idx="25">
                  <c:v>93.118937</c:v>
                </c:pt>
                <c:pt idx="26">
                  <c:v>87.328262</c:v>
                </c:pt>
                <c:pt idx="27">
                  <c:v>82.025828</c:v>
                </c:pt>
                <c:pt idx="28">
                  <c:v>77.163029</c:v>
                </c:pt>
                <c:pt idx="29">
                  <c:v>72.696350</c:v>
                </c:pt>
              </c:numCache>
            </c:numRef>
          </c:val>
          <c:smooth val="1"/>
        </c:ser>
        <c:ser>
          <c:idx val="2"/>
          <c:order val="2"/>
          <c:tx>
            <c:strRef>
              <c:f>'RangeCalculation - Verbrauch in'!$AB$2:$AB$4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in'!$AB$5:$AB$34</c:f>
              <c:numCache>
                <c:ptCount val="30"/>
                <c:pt idx="0">
                  <c:v>158.111632</c:v>
                </c:pt>
                <c:pt idx="1">
                  <c:v>257.772407</c:v>
                </c:pt>
                <c:pt idx="2">
                  <c:v>321.745582</c:v>
                </c:pt>
                <c:pt idx="3">
                  <c:v>360.372918</c:v>
                </c:pt>
                <c:pt idx="4">
                  <c:v>379.943058</c:v>
                </c:pt>
                <c:pt idx="5">
                  <c:v>385.218134</c:v>
                </c:pt>
                <c:pt idx="6">
                  <c:v>380.150216</c:v>
                </c:pt>
                <c:pt idx="7">
                  <c:v>368.020174</c:v>
                </c:pt>
                <c:pt idx="8">
                  <c:v>351.447650</c:v>
                </c:pt>
                <c:pt idx="9">
                  <c:v>332.421442</c:v>
                </c:pt>
                <c:pt idx="10">
                  <c:v>312.374717</c:v>
                </c:pt>
                <c:pt idx="11">
                  <c:v>292.286931</c:v>
                </c:pt>
                <c:pt idx="12">
                  <c:v>272.789527</c:v>
                </c:pt>
                <c:pt idx="13">
                  <c:v>251.479836</c:v>
                </c:pt>
                <c:pt idx="14">
                  <c:v>231.710430</c:v>
                </c:pt>
                <c:pt idx="15">
                  <c:v>213.540148</c:v>
                </c:pt>
                <c:pt idx="16">
                  <c:v>196.942307</c:v>
                </c:pt>
                <c:pt idx="17">
                  <c:v>181.840165</c:v>
                </c:pt>
                <c:pt idx="18">
                  <c:v>168.130538</c:v>
                </c:pt>
                <c:pt idx="19">
                  <c:v>155.699034</c:v>
                </c:pt>
                <c:pt idx="20">
                  <c:v>144.429512</c:v>
                </c:pt>
                <c:pt idx="21">
                  <c:v>134.209695</c:v>
                </c:pt>
                <c:pt idx="22">
                  <c:v>124.934261</c:v>
                </c:pt>
                <c:pt idx="23">
                  <c:v>116.506319</c:v>
                </c:pt>
                <c:pt idx="24">
                  <c:v>108.837890</c:v>
                </c:pt>
                <c:pt idx="25">
                  <c:v>101.849788</c:v>
                </c:pt>
                <c:pt idx="26">
                  <c:v>95.471161</c:v>
                </c:pt>
                <c:pt idx="27">
                  <c:v>89.638860</c:v>
                </c:pt>
                <c:pt idx="28">
                  <c:v>84.296742</c:v>
                </c:pt>
                <c:pt idx="29">
                  <c:v>79.394956</c:v>
                </c:pt>
              </c:numCache>
            </c:numRef>
          </c:val>
          <c:smooth val="1"/>
        </c:ser>
        <c:ser>
          <c:idx val="3"/>
          <c:order val="3"/>
          <c:tx>
            <c:strRef>
              <c:f>'RangeCalculation - Verbrauch in'!$AC$2:$AC$4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in'!$AC$5:$AC$34</c:f>
              <c:numCache>
                <c:ptCount val="30"/>
                <c:pt idx="0">
                  <c:v>246.561361</c:v>
                </c:pt>
                <c:pt idx="1">
                  <c:v>371.895522</c:v>
                </c:pt>
                <c:pt idx="2">
                  <c:v>440.434622</c:v>
                </c:pt>
                <c:pt idx="3">
                  <c:v>474.774448</c:v>
                </c:pt>
                <c:pt idx="4">
                  <c:v>486.218661</c:v>
                </c:pt>
                <c:pt idx="5">
                  <c:v>482.006803</c:v>
                </c:pt>
                <c:pt idx="6">
                  <c:v>467.391487</c:v>
                </c:pt>
                <c:pt idx="7">
                  <c:v>446.306353</c:v>
                </c:pt>
                <c:pt idx="8">
                  <c:v>421.648888</c:v>
                </c:pt>
                <c:pt idx="9">
                  <c:v>395.475617</c:v>
                </c:pt>
                <c:pt idx="10">
                  <c:v>369.179392</c:v>
                </c:pt>
                <c:pt idx="11">
                  <c:v>343.651843</c:v>
                </c:pt>
                <c:pt idx="12">
                  <c:v>319.422451</c:v>
                </c:pt>
                <c:pt idx="13">
                  <c:v>293.415358</c:v>
                </c:pt>
                <c:pt idx="14">
                  <c:v>269.589738</c:v>
                </c:pt>
                <c:pt idx="15">
                  <c:v>247.900543</c:v>
                </c:pt>
                <c:pt idx="16">
                  <c:v>228.234738</c:v>
                </c:pt>
                <c:pt idx="17">
                  <c:v>210.444440</c:v>
                </c:pt>
                <c:pt idx="18">
                  <c:v>194.368027</c:v>
                </c:pt>
                <c:pt idx="19">
                  <c:v>179.843043</c:v>
                </c:pt>
                <c:pt idx="20">
                  <c:v>166.713700</c:v>
                </c:pt>
                <c:pt idx="21">
                  <c:v>154.834864</c:v>
                </c:pt>
                <c:pt idx="22">
                  <c:v>144.073840</c:v>
                </c:pt>
                <c:pt idx="23">
                  <c:v>134.310817</c:v>
                </c:pt>
                <c:pt idx="24">
                  <c:v>125.438515</c:v>
                </c:pt>
                <c:pt idx="25">
                  <c:v>117.361412</c:v>
                </c:pt>
                <c:pt idx="26">
                  <c:v>109.994756</c:v>
                </c:pt>
                <c:pt idx="27">
                  <c:v>103.263519</c:v>
                </c:pt>
                <c:pt idx="28">
                  <c:v>97.101352</c:v>
                </c:pt>
                <c:pt idx="29">
                  <c:v>91.449605</c:v>
                </c:pt>
              </c:numCache>
            </c:numRef>
          </c:val>
          <c:smooth val="1"/>
        </c:ser>
        <c:ser>
          <c:idx val="4"/>
          <c:order val="4"/>
          <c:tx>
            <c:strRef>
              <c:f>'RangeCalculation - Verbrauch in'!$AD$2:$AD$4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in'!$AD$5:$AD$34</c:f>
              <c:numCache>
                <c:ptCount val="30"/>
                <c:pt idx="0">
                  <c:v>318.611458</c:v>
                </c:pt>
                <c:pt idx="1">
                  <c:v>450.370793</c:v>
                </c:pt>
                <c:pt idx="2">
                  <c:v>513.317478</c:v>
                </c:pt>
                <c:pt idx="3">
                  <c:v>539.601151</c:v>
                </c:pt>
                <c:pt idx="4">
                  <c:v>543.087972</c:v>
                </c:pt>
                <c:pt idx="5">
                  <c:v>531.796336</c:v>
                </c:pt>
                <c:pt idx="6">
                  <c:v>511.150479</c:v>
                </c:pt>
                <c:pt idx="7">
                  <c:v>485.022763</c:v>
                </c:pt>
                <c:pt idx="8">
                  <c:v>456.168931</c:v>
                </c:pt>
                <c:pt idx="9">
                  <c:v>426.491443</c:v>
                </c:pt>
                <c:pt idx="10">
                  <c:v>397.245160</c:v>
                </c:pt>
                <c:pt idx="11">
                  <c:v>369.208464</c:v>
                </c:pt>
                <c:pt idx="12">
                  <c:v>342.821939</c:v>
                </c:pt>
                <c:pt idx="13">
                  <c:v>314.636689</c:v>
                </c:pt>
                <c:pt idx="14">
                  <c:v>288.928905</c:v>
                </c:pt>
                <c:pt idx="15">
                  <c:v>265.598628</c:v>
                </c:pt>
                <c:pt idx="16">
                  <c:v>244.490746</c:v>
                </c:pt>
                <c:pt idx="17">
                  <c:v>225.424745</c:v>
                </c:pt>
                <c:pt idx="18">
                  <c:v>208.213323</c:v>
                </c:pt>
                <c:pt idx="19">
                  <c:v>192.673511</c:v>
                </c:pt>
                <c:pt idx="20">
                  <c:v>178.632886</c:v>
                </c:pt>
                <c:pt idx="21">
                  <c:v>165.932647</c:v>
                </c:pt>
                <c:pt idx="22">
                  <c:v>154.428730</c:v>
                </c:pt>
                <c:pt idx="23">
                  <c:v>143.991766</c:v>
                </c:pt>
                <c:pt idx="24">
                  <c:v>134.506368</c:v>
                </c:pt>
                <c:pt idx="25">
                  <c:v>125.870079</c:v>
                </c:pt>
                <c:pt idx="26">
                  <c:v>117.992183</c:v>
                </c:pt>
                <c:pt idx="27">
                  <c:v>110.792485</c:v>
                </c:pt>
                <c:pt idx="28">
                  <c:v>104.200142</c:v>
                </c:pt>
                <c:pt idx="29">
                  <c:v>98.152577</c:v>
                </c:pt>
              </c:numCache>
            </c:numRef>
          </c:val>
          <c:smooth val="1"/>
        </c:ser>
        <c:ser>
          <c:idx val="5"/>
          <c:order val="5"/>
          <c:tx>
            <c:strRef>
              <c:f>'RangeCalculation - Verbrauch in'!$AE$2:$AE$4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in'!$AE$5:$AE$34</c:f>
              <c:numCache>
                <c:ptCount val="30"/>
                <c:pt idx="0">
                  <c:v>621.441938</c:v>
                </c:pt>
                <c:pt idx="1">
                  <c:v>691.188026</c:v>
                </c:pt>
                <c:pt idx="2">
                  <c:v>702.515890</c:v>
                </c:pt>
                <c:pt idx="3">
                  <c:v>689.791597</c:v>
                </c:pt>
                <c:pt idx="4">
                  <c:v>663.557843</c:v>
                </c:pt>
                <c:pt idx="5">
                  <c:v>629.435464</c:v>
                </c:pt>
                <c:pt idx="6">
                  <c:v>591.174365</c:v>
                </c:pt>
                <c:pt idx="7">
                  <c:v>551.406979</c:v>
                </c:pt>
                <c:pt idx="8">
                  <c:v>511.940710</c:v>
                </c:pt>
                <c:pt idx="9">
                  <c:v>473.948933</c:v>
                </c:pt>
                <c:pt idx="10">
                  <c:v>438.130168</c:v>
                </c:pt>
                <c:pt idx="11">
                  <c:v>404.842583</c:v>
                </c:pt>
                <c:pt idx="12">
                  <c:v>374.211974</c:v>
                </c:pt>
                <c:pt idx="13">
                  <c:v>342.095121</c:v>
                </c:pt>
                <c:pt idx="14">
                  <c:v>313.181889</c:v>
                </c:pt>
                <c:pt idx="15">
                  <c:v>287.204404</c:v>
                </c:pt>
                <c:pt idx="16">
                  <c:v>263.883529</c:v>
                </c:pt>
                <c:pt idx="17">
                  <c:v>242.946452</c:v>
                </c:pt>
                <c:pt idx="18">
                  <c:v>224.136544</c:v>
                </c:pt>
                <c:pt idx="19">
                  <c:v>207.218220</c:v>
                </c:pt>
                <c:pt idx="20">
                  <c:v>191.978680</c:v>
                </c:pt>
                <c:pt idx="21">
                  <c:v>178.227775</c:v>
                </c:pt>
                <c:pt idx="22">
                  <c:v>165.796825</c:v>
                </c:pt>
                <c:pt idx="23">
                  <c:v>154.536915</c:v>
                </c:pt>
                <c:pt idx="24">
                  <c:v>144.316961</c:v>
                </c:pt>
                <c:pt idx="25">
                  <c:v>135.021779</c:v>
                </c:pt>
                <c:pt idx="26">
                  <c:v>126.550222</c:v>
                </c:pt>
                <c:pt idx="27">
                  <c:v>118.813473</c:v>
                </c:pt>
                <c:pt idx="28">
                  <c:v>111.733504</c:v>
                </c:pt>
                <c:pt idx="29">
                  <c:v>105.241697</c:v>
                </c:pt>
              </c:numCache>
            </c:numRef>
          </c:val>
          <c:smooth val="1"/>
        </c:ser>
        <c:ser>
          <c:idx val="6"/>
          <c:order val="6"/>
          <c:tx>
            <c:strRef>
              <c:f>'RangeCalculation - Verbrauch in'!$AF$2:$AF$4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in'!$AF$5:$AF$34</c:f>
              <c:numCache>
                <c:ptCount val="30"/>
                <c:pt idx="0">
                  <c:v>614.135642</c:v>
                </c:pt>
                <c:pt idx="1">
                  <c:v>681.198448</c:v>
                </c:pt>
                <c:pt idx="2">
                  <c:v>692.733387</c:v>
                </c:pt>
                <c:pt idx="3">
                  <c:v>681.491717</c:v>
                </c:pt>
                <c:pt idx="4">
                  <c:v>657.331459</c:v>
                </c:pt>
                <c:pt idx="5">
                  <c:v>625.456351</c:v>
                </c:pt>
                <c:pt idx="6">
                  <c:v>589.351558</c:v>
                </c:pt>
                <c:pt idx="7">
                  <c:v>551.498502</c:v>
                </c:pt>
                <c:pt idx="8">
                  <c:v>513.637515</c:v>
                </c:pt>
                <c:pt idx="9">
                  <c:v>476.931095</c:v>
                </c:pt>
                <c:pt idx="10">
                  <c:v>442.099907</c:v>
                </c:pt>
                <c:pt idx="11">
                  <c:v>409.540284</c:v>
                </c:pt>
                <c:pt idx="12">
                  <c:v>379.421163</c:v>
                </c:pt>
                <c:pt idx="13">
                  <c:v>347.574919</c:v>
                </c:pt>
                <c:pt idx="14">
                  <c:v>318.791676</c:v>
                </c:pt>
                <c:pt idx="15">
                  <c:v>292.838841</c:v>
                </c:pt>
                <c:pt idx="16">
                  <c:v>269.465553</c:v>
                </c:pt>
                <c:pt idx="17">
                  <c:v>248.421149</c:v>
                </c:pt>
                <c:pt idx="18">
                  <c:v>229.466045</c:v>
                </c:pt>
                <c:pt idx="19">
                  <c:v>212.377587</c:v>
                </c:pt>
                <c:pt idx="20">
                  <c:v>196.952658</c:v>
                </c:pt>
                <c:pt idx="21">
                  <c:v>183.008271</c:v>
                </c:pt>
                <c:pt idx="22">
                  <c:v>170.380977</c:v>
                </c:pt>
                <c:pt idx="23">
                  <c:v>158.925615</c:v>
                </c:pt>
                <c:pt idx="24">
                  <c:v>148.513751</c:v>
                </c:pt>
                <c:pt idx="25">
                  <c:v>139.032013</c:v>
                </c:pt>
                <c:pt idx="26">
                  <c:v>130.380452</c:v>
                </c:pt>
                <c:pt idx="27">
                  <c:v>122.470988</c:v>
                </c:pt>
                <c:pt idx="28">
                  <c:v>115.225993</c:v>
                </c:pt>
                <c:pt idx="29">
                  <c:v>108.577007</c:v>
                </c:pt>
              </c:numCache>
            </c:numRef>
          </c:val>
          <c:smooth val="1"/>
        </c:ser>
        <c:ser>
          <c:idx val="7"/>
          <c:order val="7"/>
          <c:tx>
            <c:strRef>
              <c:f>'RangeCalculation - Verbrauch in'!$AG$2:$AG$4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in'!$AG$5:$AG$34</c:f>
              <c:numCache>
                <c:ptCount val="30"/>
                <c:pt idx="0">
                  <c:v>434.100289</c:v>
                </c:pt>
                <c:pt idx="1">
                  <c:v>552.424953</c:v>
                </c:pt>
                <c:pt idx="2">
                  <c:v>597.822753</c:v>
                </c:pt>
                <c:pt idx="3">
                  <c:v>610.534047</c:v>
                </c:pt>
                <c:pt idx="4">
                  <c:v>604.422612</c:v>
                </c:pt>
                <c:pt idx="5">
                  <c:v>586.551644</c:v>
                </c:pt>
                <c:pt idx="6">
                  <c:v>561.403109</c:v>
                </c:pt>
                <c:pt idx="7">
                  <c:v>532.100373</c:v>
                </c:pt>
                <c:pt idx="8">
                  <c:v>500.862957</c:v>
                </c:pt>
                <c:pt idx="9">
                  <c:v>469.239958</c:v>
                </c:pt>
                <c:pt idx="10">
                  <c:v>438.271312</c:v>
                </c:pt>
                <c:pt idx="11">
                  <c:v>408.616016</c:v>
                </c:pt>
                <c:pt idx="12">
                  <c:v>380.656169</c:v>
                </c:pt>
                <c:pt idx="13">
                  <c:v>350.431905</c:v>
                </c:pt>
                <c:pt idx="14">
                  <c:v>322.774836</c:v>
                </c:pt>
                <c:pt idx="15">
                  <c:v>297.579688</c:v>
                </c:pt>
                <c:pt idx="16">
                  <c:v>274.691786</c:v>
                </c:pt>
                <c:pt idx="17">
                  <c:v>253.932755</c:v>
                </c:pt>
                <c:pt idx="18">
                  <c:v>235.117125</c:v>
                </c:pt>
                <c:pt idx="19">
                  <c:v>218.062638</c:v>
                </c:pt>
                <c:pt idx="20">
                  <c:v>202.596265</c:v>
                </c:pt>
                <c:pt idx="21">
                  <c:v>188.557382</c:v>
                </c:pt>
                <c:pt idx="22">
                  <c:v>175.799126</c:v>
                </c:pt>
                <c:pt idx="23">
                  <c:v>164.188608</c:v>
                </c:pt>
                <c:pt idx="24">
                  <c:v>153.606439</c:v>
                </c:pt>
                <c:pt idx="25">
                  <c:v>143.945883</c:v>
                </c:pt>
                <c:pt idx="26">
                  <c:v>135.111827</c:v>
                </c:pt>
                <c:pt idx="27">
                  <c:v>127.019687</c:v>
                </c:pt>
                <c:pt idx="28">
                  <c:v>119.594321</c:v>
                </c:pt>
                <c:pt idx="29">
                  <c:v>112.769012</c:v>
                </c:pt>
              </c:numCache>
            </c:numRef>
          </c:val>
          <c:smooth val="1"/>
        </c:ser>
        <c:ser>
          <c:idx val="8"/>
          <c:order val="8"/>
          <c:tx>
            <c:strRef>
              <c:f>'RangeCalculation - Verbrauch in'!$AH$2:$AH$4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in'!$AH$5:$AH$34</c:f>
              <c:numCache>
                <c:ptCount val="30"/>
                <c:pt idx="0">
                  <c:v>226.307339</c:v>
                </c:pt>
                <c:pt idx="1">
                  <c:v>344.964029</c:v>
                </c:pt>
                <c:pt idx="2">
                  <c:v>413.497744</c:v>
                </c:pt>
                <c:pt idx="3">
                  <c:v>452.206759</c:v>
                </c:pt>
                <c:pt idx="4">
                  <c:v>470.805171</c:v>
                </c:pt>
                <c:pt idx="5">
                  <c:v>475.148598</c:v>
                </c:pt>
                <c:pt idx="6">
                  <c:v>469.351203</c:v>
                </c:pt>
                <c:pt idx="7">
                  <c:v>456.528024</c:v>
                </c:pt>
                <c:pt idx="8">
                  <c:v>439.083922</c:v>
                </c:pt>
                <c:pt idx="9">
                  <c:v>418.855692</c:v>
                </c:pt>
                <c:pt idx="10">
                  <c:v>397.211334</c:v>
                </c:pt>
                <c:pt idx="11">
                  <c:v>375.137008</c:v>
                </c:pt>
                <c:pt idx="12">
                  <c:v>353.316697</c:v>
                </c:pt>
                <c:pt idx="13">
                  <c:v>328.502675</c:v>
                </c:pt>
                <c:pt idx="14">
                  <c:v>305.135432</c:v>
                </c:pt>
                <c:pt idx="15">
                  <c:v>283.345864</c:v>
                </c:pt>
                <c:pt idx="16">
                  <c:v>263.167533</c:v>
                </c:pt>
                <c:pt idx="17">
                  <c:v>244.570613</c:v>
                </c:pt>
                <c:pt idx="18">
                  <c:v>227.486160</c:v>
                </c:pt>
                <c:pt idx="19">
                  <c:v>211.823016</c:v>
                </c:pt>
                <c:pt idx="20">
                  <c:v>197.479286</c:v>
                </c:pt>
                <c:pt idx="21">
                  <c:v>184.349907</c:v>
                </c:pt>
                <c:pt idx="22">
                  <c:v>172.331480</c:v>
                </c:pt>
                <c:pt idx="23">
                  <c:v>161.325188</c:v>
                </c:pt>
                <c:pt idx="24">
                  <c:v>151.238438</c:v>
                </c:pt>
                <c:pt idx="25">
                  <c:v>141.985633</c:v>
                </c:pt>
                <c:pt idx="26">
                  <c:v>133.488399</c:v>
                </c:pt>
                <c:pt idx="27">
                  <c:v>125.675458</c:v>
                </c:pt>
                <c:pt idx="28">
                  <c:v>118.482290</c:v>
                </c:pt>
                <c:pt idx="29">
                  <c:v>111.850687</c:v>
                </c:pt>
              </c:numCache>
            </c:numRef>
          </c:val>
          <c:smooth val="1"/>
        </c:ser>
        <c:ser>
          <c:idx val="9"/>
          <c:order val="9"/>
          <c:tx>
            <c:strRef>
              <c:f>'RangeCalculation - Verbrauch in'!$AI$2:$AI$4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in'!$AI$5:$AI$34</c:f>
              <c:numCache>
                <c:ptCount val="30"/>
                <c:pt idx="0">
                  <c:v>115.760484</c:v>
                </c:pt>
                <c:pt idx="1">
                  <c:v>198.394648</c:v>
                </c:pt>
                <c:pt idx="2">
                  <c:v>258.634799</c:v>
                </c:pt>
                <c:pt idx="3">
                  <c:v>301.933615</c:v>
                </c:pt>
                <c:pt idx="4">
                  <c:v>331.613139</c:v>
                </c:pt>
                <c:pt idx="5">
                  <c:v>350.111351</c:v>
                </c:pt>
                <c:pt idx="6">
                  <c:v>359.478857</c:v>
                </c:pt>
                <c:pt idx="7">
                  <c:v>361.548823</c:v>
                </c:pt>
                <c:pt idx="8">
                  <c:v>357.968343</c:v>
                </c:pt>
                <c:pt idx="9">
                  <c:v>350.183639</c:v>
                </c:pt>
                <c:pt idx="10">
                  <c:v>339.422689</c:v>
                </c:pt>
                <c:pt idx="11">
                  <c:v>326.691541</c:v>
                </c:pt>
                <c:pt idx="12">
                  <c:v>312.786128</c:v>
                </c:pt>
                <c:pt idx="13">
                  <c:v>295.280258</c:v>
                </c:pt>
                <c:pt idx="14">
                  <c:v>277.900068</c:v>
                </c:pt>
                <c:pt idx="15">
                  <c:v>260.995092</c:v>
                </c:pt>
                <c:pt idx="16">
                  <c:v>244.793437</c:v>
                </c:pt>
                <c:pt idx="17">
                  <c:v>229.432108</c:v>
                </c:pt>
                <c:pt idx="18">
                  <c:v>214.981763</c:v>
                </c:pt>
                <c:pt idx="19">
                  <c:v>201.466148</c:v>
                </c:pt>
                <c:pt idx="20">
                  <c:v>188.876905</c:v>
                </c:pt>
                <c:pt idx="21">
                  <c:v>177.184570</c:v>
                </c:pt>
                <c:pt idx="22">
                  <c:v>166.346572</c:v>
                </c:pt>
                <c:pt idx="23">
                  <c:v>156.312925</c:v>
                </c:pt>
                <c:pt idx="24">
                  <c:v>147.030199</c:v>
                </c:pt>
                <c:pt idx="25">
                  <c:v>138.444220</c:v>
                </c:pt>
                <c:pt idx="26">
                  <c:v>130.501857</c:v>
                </c:pt>
                <c:pt idx="27">
                  <c:v>123.152141</c:v>
                </c:pt>
                <c:pt idx="28">
                  <c:v>116.346938</c:v>
                </c:pt>
                <c:pt idx="29">
                  <c:v>110.041287</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max val="500"/>
          <c:min val="0"/>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Reichweite in km</a:t>
                </a:r>
              </a:p>
            </c:rich>
          </c:tx>
          <c:layout/>
          <c:overlay val="1"/>
        </c:title>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0"/>
        <c:minorUnit val="5"/>
      </c:valAx>
      <c:spPr>
        <a:noFill/>
        <a:ln w="12700" cap="flat">
          <a:noFill/>
          <a:miter lim="400000"/>
        </a:ln>
        <a:effectLst/>
      </c:spPr>
    </c:plotArea>
    <c:legend>
      <c:legendPos val="r"/>
      <c:layout>
        <c:manualLayout>
          <c:xMode val="edge"/>
          <c:yMode val="edge"/>
          <c:x val="0.512424"/>
          <c:y val="0.124956"/>
          <c:w val="0.0888792"/>
          <c:h val="0.235051"/>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47963"/>
          <c:y val="0.0409556"/>
          <c:w val="0.837366"/>
          <c:h val="0.828797"/>
        </c:manualLayout>
      </c:layout>
      <c:scatterChart>
        <c:scatterStyle val="lineMarker"/>
        <c:varyColors val="0"/>
        <c:ser>
          <c:idx val="0"/>
          <c:order val="0"/>
          <c:tx>
            <c:strRef>
              <c:f>'RangeCalculation - Cell dischar'!$B$2</c:f>
              <c:strCache>
                <c:ptCount val="1"/>
                <c:pt idx="0">
                  <c:v>Discharge cap</c:v>
                </c:pt>
              </c:strCache>
            </c:strRef>
          </c:tx>
          <c:spPr>
            <a:solidFill>
              <a:srgbClr val="FFFFFF"/>
            </a:solidFill>
            <a:ln w="12700" cap="flat">
              <a:solidFill>
                <a:srgbClr val="51A7F9"/>
              </a:solidFill>
              <a:prstDash val="solid"/>
              <a:miter lim="400000"/>
            </a:ln>
            <a:effectLst/>
          </c:spPr>
          <c:marker>
            <c:symbol val="x"/>
            <c:size val="10"/>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'RangeCalculation - Cell dischar'!$A$3:$A$6</c:f>
              <c:numCache>
                <c:ptCount val="4"/>
                <c:pt idx="0">
                  <c:v>-10.000000</c:v>
                </c:pt>
                <c:pt idx="1">
                  <c:v>0.000000</c:v>
                </c:pt>
                <c:pt idx="2">
                  <c:v>25.000000</c:v>
                </c:pt>
                <c:pt idx="3">
                  <c:v>60.000000</c:v>
                </c:pt>
              </c:numCache>
            </c:numRef>
          </c:xVal>
          <c:yVal>
            <c:numRef>
              <c:f>'RangeCalculation - Cell dischar'!$B$3:$B$6</c:f>
              <c:numCache>
                <c:ptCount val="4"/>
                <c:pt idx="0">
                  <c:v>0.600000</c:v>
                </c:pt>
                <c:pt idx="1">
                  <c:v>0.750000</c:v>
                </c:pt>
                <c:pt idx="2">
                  <c:v>1.000000</c:v>
                </c:pt>
                <c:pt idx="3">
                  <c:v>0.950000</c:v>
                </c:pt>
              </c:numCache>
            </c:numRef>
          </c:yVal>
          <c:smooth val="0"/>
        </c:ser>
        <c:axId val="2094734552"/>
        <c:axId val="2094734553"/>
      </c:scatterChart>
      <c:valAx>
        <c:axId val="2094734552"/>
        <c:scaling>
          <c:orientation val="minMax"/>
        </c:scaling>
        <c:delete val="0"/>
        <c:axPos val="b"/>
        <c:majorGridlines>
          <c:spPr>
            <a:ln w="3175" cap="flat">
              <a:solidFill>
                <a:srgbClr val="B8B8B8"/>
              </a:solidFill>
              <a:prstDash val="solid"/>
              <a:miter lim="400000"/>
            </a:ln>
          </c:spPr>
        </c:majorGridlines>
        <c:minorGridlines>
          <c:spPr>
            <a:ln w="3175" cap="flat">
              <a:solidFill>
                <a:srgbClr val="B8B8B8"/>
              </a:solidFill>
              <a:prstDash val="solid"/>
              <a:miter lim="400000"/>
            </a:ln>
          </c:spPr>
        </c:min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Temperature in C</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83333"/>
        <c:minorUnit val="2.91667"/>
      </c:valAx>
      <c:valAx>
        <c:axId val="2094734553"/>
        <c:scaling>
          <c:orientation val="minMax"/>
          <c:min val="0.5"/>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Charge Capacity</a:t>
                </a:r>
              </a:p>
            </c:rich>
          </c:tx>
          <c:layout/>
          <c:overlay val="1"/>
        </c:title>
        <c:numFmt formatCode="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0.025"/>
        <c:minorUnit val="0.0125"/>
      </c:valAx>
      <c:spPr>
        <a:noFill/>
        <a:ln w="12700" cap="flat">
          <a:noFill/>
          <a:miter lim="400000"/>
        </a:ln>
        <a:effectLst/>
      </c:spPr>
    </c:plotArea>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Windwiderstand in N in Abhängigkeitt von Temperatur und Geschwindigkeit</a:t>
            </a:r>
          </a:p>
        </c:rich>
      </c:tx>
      <c:layout>
        <c:manualLayout>
          <c:xMode val="edge"/>
          <c:yMode val="edge"/>
          <c:x val="0.174426"/>
          <c:y val="0"/>
          <c:w val="0.651149"/>
          <c:h val="0.0455111"/>
        </c:manualLayout>
      </c:layout>
      <c:overlay val="1"/>
      <c:spPr>
        <a:noFill/>
        <a:effectLst/>
      </c:spPr>
    </c:title>
    <c:autoTitleDeleted val="1"/>
    <c:plotArea>
      <c:layout>
        <c:manualLayout>
          <c:layoutTarget val="inner"/>
          <c:xMode val="edge"/>
          <c:yMode val="edge"/>
          <c:x val="0.0898697"/>
          <c:y val="0.0455111"/>
          <c:w val="0.895688"/>
          <c:h val="0.881599"/>
        </c:manualLayout>
      </c:layout>
      <c:lineChart>
        <c:grouping val="standard"/>
        <c:varyColors val="0"/>
        <c:ser>
          <c:idx val="0"/>
          <c:order val="0"/>
          <c:tx>
            <c:strRef>
              <c:f>'RangeCalculation - Verbrauch in'!$C$2:$C$4</c:f>
              <c:strCache>
                <c:ptCount val="1"/>
                <c:pt idx="0">
                  <c:v>Luftwiderstand in Abhängigkeit zur Temperatur in N -10</c:v>
                </c:pt>
              </c:strCache>
            </c:strRef>
          </c:tx>
          <c:spPr>
            <a:solidFill>
              <a:srgbClr val="FFFFFF"/>
            </a:solidFill>
            <a:ln w="127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chemeClr val="accent1">
                    <a:hueOff val="-70121"/>
                    <a:satOff val="13614"/>
                    <a:lumOff val="-2564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in'!$C$5:$C$34</c:f>
              <c:numCache>
                <c:ptCount val="30"/>
                <c:pt idx="0">
                  <c:v>0.892906</c:v>
                </c:pt>
                <c:pt idx="1">
                  <c:v>3.571625</c:v>
                </c:pt>
                <c:pt idx="2">
                  <c:v>8.036157</c:v>
                </c:pt>
                <c:pt idx="3">
                  <c:v>14.286501</c:v>
                </c:pt>
                <c:pt idx="4">
                  <c:v>22.322658</c:v>
                </c:pt>
                <c:pt idx="5">
                  <c:v>32.144627</c:v>
                </c:pt>
                <c:pt idx="6">
                  <c:v>43.752409</c:v>
                </c:pt>
                <c:pt idx="7">
                  <c:v>57.146004</c:v>
                </c:pt>
                <c:pt idx="8">
                  <c:v>72.325411</c:v>
                </c:pt>
                <c:pt idx="9">
                  <c:v>89.290631</c:v>
                </c:pt>
                <c:pt idx="10">
                  <c:v>108.041663</c:v>
                </c:pt>
                <c:pt idx="11">
                  <c:v>128.578508</c:v>
                </c:pt>
                <c:pt idx="12">
                  <c:v>150.901166</c:v>
                </c:pt>
                <c:pt idx="13">
                  <c:v>175.009636</c:v>
                </c:pt>
                <c:pt idx="14">
                  <c:v>200.903919</c:v>
                </c:pt>
                <c:pt idx="15">
                  <c:v>228.584015</c:v>
                </c:pt>
                <c:pt idx="16">
                  <c:v>258.049923</c:v>
                </c:pt>
                <c:pt idx="17">
                  <c:v>289.301644</c:v>
                </c:pt>
                <c:pt idx="18">
                  <c:v>322.339177</c:v>
                </c:pt>
                <c:pt idx="19">
                  <c:v>357.162523</c:v>
                </c:pt>
                <c:pt idx="20">
                  <c:v>393.771682</c:v>
                </c:pt>
                <c:pt idx="21">
                  <c:v>432.166653</c:v>
                </c:pt>
                <c:pt idx="22">
                  <c:v>472.347437</c:v>
                </c:pt>
                <c:pt idx="23">
                  <c:v>514.314033</c:v>
                </c:pt>
                <c:pt idx="24">
                  <c:v>558.066442</c:v>
                </c:pt>
                <c:pt idx="25">
                  <c:v>603.604664</c:v>
                </c:pt>
                <c:pt idx="26">
                  <c:v>650.928698</c:v>
                </c:pt>
                <c:pt idx="27">
                  <c:v>700.038545</c:v>
                </c:pt>
                <c:pt idx="28">
                  <c:v>750.934205</c:v>
                </c:pt>
                <c:pt idx="29">
                  <c:v>803.615677</c:v>
                </c:pt>
              </c:numCache>
            </c:numRef>
          </c:val>
          <c:smooth val="1"/>
        </c:ser>
        <c:ser>
          <c:idx val="1"/>
          <c:order val="1"/>
          <c:tx>
            <c:strRef>
              <c:f>'RangeCalculation - Verbrauch in'!$D$2:$D$4</c:f>
              <c:strCache>
                <c:ptCount val="1"/>
                <c:pt idx="0">
                  <c:v>-5</c:v>
                </c:pt>
              </c:strCache>
            </c:strRef>
          </c:tx>
          <c:spPr>
            <a:solidFill>
              <a:srgbClr val="FFFFFF"/>
            </a:solidFill>
            <a:ln w="12700" cap="flat">
              <a:solidFill>
                <a:schemeClr val="accent1">
                  <a:hueOff val="-53954"/>
                  <a:satOff val="-4348"/>
                  <a:lumOff val="-11375"/>
                </a:schemeClr>
              </a:solidFill>
              <a:prstDash val="solid"/>
              <a:miter lim="400000"/>
            </a:ln>
            <a:effectLst/>
          </c:spPr>
          <c:marker>
            <c:symbol val="none"/>
            <c:size val="4"/>
            <c:spPr>
              <a:solidFill>
                <a:srgbClr val="FFFFFF"/>
              </a:solidFill>
              <a:ln w="50800" cap="flat">
                <a:solidFill>
                  <a:schemeClr val="accent1">
                    <a:hueOff val="-53954"/>
                    <a:satOff val="-4348"/>
                    <a:lumOff val="-1137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in'!$D$5:$D$34</c:f>
              <c:numCache>
                <c:ptCount val="30"/>
                <c:pt idx="0">
                  <c:v>0.876264</c:v>
                </c:pt>
                <c:pt idx="1">
                  <c:v>3.505055</c:v>
                </c:pt>
                <c:pt idx="2">
                  <c:v>7.886374</c:v>
                </c:pt>
                <c:pt idx="3">
                  <c:v>14.020220</c:v>
                </c:pt>
                <c:pt idx="4">
                  <c:v>21.906594</c:v>
                </c:pt>
                <c:pt idx="5">
                  <c:v>31.545495</c:v>
                </c:pt>
                <c:pt idx="6">
                  <c:v>42.936924</c:v>
                </c:pt>
                <c:pt idx="7">
                  <c:v>56.080880</c:v>
                </c:pt>
                <c:pt idx="8">
                  <c:v>70.977364</c:v>
                </c:pt>
                <c:pt idx="9">
                  <c:v>87.626375</c:v>
                </c:pt>
                <c:pt idx="10">
                  <c:v>106.027914</c:v>
                </c:pt>
                <c:pt idx="11">
                  <c:v>126.181981</c:v>
                </c:pt>
                <c:pt idx="12">
                  <c:v>148.088574</c:v>
                </c:pt>
                <c:pt idx="13">
                  <c:v>171.747696</c:v>
                </c:pt>
                <c:pt idx="14">
                  <c:v>197.159345</c:v>
                </c:pt>
                <c:pt idx="15">
                  <c:v>224.323521</c:v>
                </c:pt>
                <c:pt idx="16">
                  <c:v>253.240225</c:v>
                </c:pt>
                <c:pt idx="17">
                  <c:v>283.909456</c:v>
                </c:pt>
                <c:pt idx="18">
                  <c:v>316.331215</c:v>
                </c:pt>
                <c:pt idx="19">
                  <c:v>350.505502</c:v>
                </c:pt>
                <c:pt idx="20">
                  <c:v>386.432315</c:v>
                </c:pt>
                <c:pt idx="21">
                  <c:v>424.111657</c:v>
                </c:pt>
                <c:pt idx="22">
                  <c:v>463.543526</c:v>
                </c:pt>
                <c:pt idx="23">
                  <c:v>504.727922</c:v>
                </c:pt>
                <c:pt idx="24">
                  <c:v>547.664846</c:v>
                </c:pt>
                <c:pt idx="25">
                  <c:v>592.354298</c:v>
                </c:pt>
                <c:pt idx="26">
                  <c:v>638.796277</c:v>
                </c:pt>
                <c:pt idx="27">
                  <c:v>686.990783</c:v>
                </c:pt>
                <c:pt idx="28">
                  <c:v>736.937817</c:v>
                </c:pt>
                <c:pt idx="29">
                  <c:v>788.637378</c:v>
                </c:pt>
              </c:numCache>
            </c:numRef>
          </c:val>
          <c:smooth val="1"/>
        </c:ser>
        <c:ser>
          <c:idx val="2"/>
          <c:order val="2"/>
          <c:tx>
            <c:strRef>
              <c:f>'RangeCalculation - Verbrauch in'!$E$2:$E$4</c:f>
              <c:strCache>
                <c:ptCount val="1"/>
                <c:pt idx="0">
                  <c:v>0</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in'!$E$5:$E$34</c:f>
              <c:numCache>
                <c:ptCount val="30"/>
                <c:pt idx="0">
                  <c:v>0.860087</c:v>
                </c:pt>
                <c:pt idx="1">
                  <c:v>3.440349</c:v>
                </c:pt>
                <c:pt idx="2">
                  <c:v>7.740785</c:v>
                </c:pt>
                <c:pt idx="3">
                  <c:v>13.761395</c:v>
                </c:pt>
                <c:pt idx="4">
                  <c:v>21.502180</c:v>
                </c:pt>
                <c:pt idx="5">
                  <c:v>30.963139</c:v>
                </c:pt>
                <c:pt idx="6">
                  <c:v>42.144272</c:v>
                </c:pt>
                <c:pt idx="7">
                  <c:v>55.045580</c:v>
                </c:pt>
                <c:pt idx="8">
                  <c:v>69.667063</c:v>
                </c:pt>
                <c:pt idx="9">
                  <c:v>86.008719</c:v>
                </c:pt>
                <c:pt idx="10">
                  <c:v>104.070550</c:v>
                </c:pt>
                <c:pt idx="11">
                  <c:v>123.852556</c:v>
                </c:pt>
                <c:pt idx="12">
                  <c:v>145.354735</c:v>
                </c:pt>
                <c:pt idx="13">
                  <c:v>168.577090</c:v>
                </c:pt>
                <c:pt idx="14">
                  <c:v>193.519618</c:v>
                </c:pt>
                <c:pt idx="15">
                  <c:v>220.182321</c:v>
                </c:pt>
                <c:pt idx="16">
                  <c:v>248.565198</c:v>
                </c:pt>
                <c:pt idx="17">
                  <c:v>278.668250</c:v>
                </c:pt>
                <c:pt idx="18">
                  <c:v>310.491476</c:v>
                </c:pt>
                <c:pt idx="19">
                  <c:v>344.034877</c:v>
                </c:pt>
                <c:pt idx="20">
                  <c:v>379.298451</c:v>
                </c:pt>
                <c:pt idx="21">
                  <c:v>416.282201</c:v>
                </c:pt>
                <c:pt idx="22">
                  <c:v>454.986124</c:v>
                </c:pt>
                <c:pt idx="23">
                  <c:v>495.410222</c:v>
                </c:pt>
                <c:pt idx="24">
                  <c:v>537.554495</c:v>
                </c:pt>
                <c:pt idx="25">
                  <c:v>581.418941</c:v>
                </c:pt>
                <c:pt idx="26">
                  <c:v>627.003562</c:v>
                </c:pt>
                <c:pt idx="27">
                  <c:v>674.308358</c:v>
                </c:pt>
                <c:pt idx="28">
                  <c:v>723.333328</c:v>
                </c:pt>
                <c:pt idx="29">
                  <c:v>774.078472</c:v>
                </c:pt>
              </c:numCache>
            </c:numRef>
          </c:val>
          <c:smooth val="1"/>
        </c:ser>
        <c:ser>
          <c:idx val="3"/>
          <c:order val="3"/>
          <c:tx>
            <c:strRef>
              <c:f>'RangeCalculation - Verbrauch in'!$F$2:$F$4</c:f>
              <c:strCache>
                <c:ptCount val="1"/>
                <c:pt idx="0">
                  <c:v>5</c:v>
                </c:pt>
              </c:strCache>
            </c:strRef>
          </c:tx>
          <c:spPr>
            <a:solidFill>
              <a:srgbClr val="FFFFFF"/>
            </a:solidFill>
            <a:ln w="12700" cap="flat">
              <a:solidFill>
                <a:schemeClr val="accent1">
                  <a:satOff val="11152"/>
                  <a:lumOff val="9508"/>
                </a:schemeClr>
              </a:solidFill>
              <a:prstDash val="solid"/>
              <a:miter lim="400000"/>
            </a:ln>
            <a:effectLst/>
          </c:spPr>
          <c:marker>
            <c:symbol val="none"/>
            <c:size val="4"/>
            <c:spPr>
              <a:solidFill>
                <a:srgbClr val="FFFFFF"/>
              </a:solidFill>
              <a:ln w="50800" cap="flat">
                <a:solidFill>
                  <a:schemeClr val="accent2">
                    <a:hueOff val="-407110"/>
                    <a:satOff val="1462"/>
                    <a:lumOff val="-14855"/>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in'!$F$5:$F$34</c:f>
              <c:numCache>
                <c:ptCount val="30"/>
                <c:pt idx="0">
                  <c:v>0.844776</c:v>
                </c:pt>
                <c:pt idx="1">
                  <c:v>3.379104</c:v>
                </c:pt>
                <c:pt idx="2">
                  <c:v>7.602984</c:v>
                </c:pt>
                <c:pt idx="3">
                  <c:v>13.516417</c:v>
                </c:pt>
                <c:pt idx="4">
                  <c:v>21.119401</c:v>
                </c:pt>
                <c:pt idx="5">
                  <c:v>30.411938</c:v>
                </c:pt>
                <c:pt idx="6">
                  <c:v>41.394026</c:v>
                </c:pt>
                <c:pt idx="7">
                  <c:v>54.065667</c:v>
                </c:pt>
                <c:pt idx="8">
                  <c:v>68.426859</c:v>
                </c:pt>
                <c:pt idx="9">
                  <c:v>84.477604</c:v>
                </c:pt>
                <c:pt idx="10">
                  <c:v>102.217901</c:v>
                </c:pt>
                <c:pt idx="11">
                  <c:v>121.647750</c:v>
                </c:pt>
                <c:pt idx="12">
                  <c:v>142.767151</c:v>
                </c:pt>
                <c:pt idx="13">
                  <c:v>165.576104</c:v>
                </c:pt>
                <c:pt idx="14">
                  <c:v>190.074609</c:v>
                </c:pt>
                <c:pt idx="15">
                  <c:v>216.262667</c:v>
                </c:pt>
                <c:pt idx="16">
                  <c:v>244.140276</c:v>
                </c:pt>
                <c:pt idx="17">
                  <c:v>273.707437</c:v>
                </c:pt>
                <c:pt idx="18">
                  <c:v>304.964151</c:v>
                </c:pt>
                <c:pt idx="19">
                  <c:v>337.910417</c:v>
                </c:pt>
                <c:pt idx="20">
                  <c:v>372.546234</c:v>
                </c:pt>
                <c:pt idx="21">
                  <c:v>408.871604</c:v>
                </c:pt>
                <c:pt idx="22">
                  <c:v>446.886526</c:v>
                </c:pt>
                <c:pt idx="23">
                  <c:v>486.591000</c:v>
                </c:pt>
                <c:pt idx="24">
                  <c:v>527.985026</c:v>
                </c:pt>
                <c:pt idx="25">
                  <c:v>571.068604</c:v>
                </c:pt>
                <c:pt idx="26">
                  <c:v>615.841734</c:v>
                </c:pt>
                <c:pt idx="27">
                  <c:v>662.304417</c:v>
                </c:pt>
                <c:pt idx="28">
                  <c:v>710.456651</c:v>
                </c:pt>
                <c:pt idx="29">
                  <c:v>760.298437</c:v>
                </c:pt>
              </c:numCache>
            </c:numRef>
          </c:val>
          <c:smooth val="1"/>
        </c:ser>
        <c:ser>
          <c:idx val="4"/>
          <c:order val="4"/>
          <c:tx>
            <c:strRef>
              <c:f>'RangeCalculation - Verbrauch in'!$G$2:$G$4</c:f>
              <c:strCache>
                <c:ptCount val="1"/>
                <c:pt idx="0">
                  <c:v>10</c:v>
                </c:pt>
              </c:strCache>
            </c:strRef>
          </c:tx>
          <c:spPr>
            <a:solidFill>
              <a:srgbClr val="FFFFFF"/>
            </a:solidFill>
            <a:ln w="12700" cap="flat">
              <a:solidFill>
                <a:schemeClr val="accent2">
                  <a:hueOff val="-407110"/>
                  <a:satOff val="1462"/>
                  <a:lumOff val="-14855"/>
                </a:schemeClr>
              </a:solidFill>
              <a:prstDash val="solid"/>
              <a:miter lim="400000"/>
            </a:ln>
            <a:effectLst/>
          </c:spPr>
          <c:marker>
            <c:symbol val="none"/>
            <c:size val="4"/>
            <c:spPr>
              <a:solidFill>
                <a:srgbClr val="FFFFFF"/>
              </a:solidFill>
              <a:ln w="50800" cap="flat">
                <a:solidFill>
                  <a:schemeClr val="accent2">
                    <a:hueOff val="-344320"/>
                    <a:satOff val="14681"/>
                    <a:lumOff val="12979"/>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in'!$G$5:$G$34</c:f>
              <c:numCache>
                <c:ptCount val="30"/>
                <c:pt idx="0">
                  <c:v>0.829864</c:v>
                </c:pt>
                <c:pt idx="1">
                  <c:v>3.319457</c:v>
                </c:pt>
                <c:pt idx="2">
                  <c:v>7.468779</c:v>
                </c:pt>
                <c:pt idx="3">
                  <c:v>13.277829</c:v>
                </c:pt>
                <c:pt idx="4">
                  <c:v>20.746608</c:v>
                </c:pt>
                <c:pt idx="5">
                  <c:v>29.875115</c:v>
                </c:pt>
                <c:pt idx="6">
                  <c:v>40.663351</c:v>
                </c:pt>
                <c:pt idx="7">
                  <c:v>53.111316</c:v>
                </c:pt>
                <c:pt idx="8">
                  <c:v>67.219009</c:v>
                </c:pt>
                <c:pt idx="9">
                  <c:v>82.986431</c:v>
                </c:pt>
                <c:pt idx="10">
                  <c:v>100.413582</c:v>
                </c:pt>
                <c:pt idx="11">
                  <c:v>119.500461</c:v>
                </c:pt>
                <c:pt idx="12">
                  <c:v>140.247069</c:v>
                </c:pt>
                <c:pt idx="13">
                  <c:v>162.653405</c:v>
                </c:pt>
                <c:pt idx="14">
                  <c:v>186.719470</c:v>
                </c:pt>
                <c:pt idx="15">
                  <c:v>212.445264</c:v>
                </c:pt>
                <c:pt idx="16">
                  <c:v>239.830787</c:v>
                </c:pt>
                <c:pt idx="17">
                  <c:v>268.876037</c:v>
                </c:pt>
                <c:pt idx="18">
                  <c:v>299.581017</c:v>
                </c:pt>
                <c:pt idx="19">
                  <c:v>331.945725</c:v>
                </c:pt>
                <c:pt idx="20">
                  <c:v>365.970162</c:v>
                </c:pt>
                <c:pt idx="21">
                  <c:v>401.654328</c:v>
                </c:pt>
                <c:pt idx="22">
                  <c:v>438.998222</c:v>
                </c:pt>
                <c:pt idx="23">
                  <c:v>478.001844</c:v>
                </c:pt>
                <c:pt idx="24">
                  <c:v>518.665196</c:v>
                </c:pt>
                <c:pt idx="25">
                  <c:v>560.988276</c:v>
                </c:pt>
                <c:pt idx="26">
                  <c:v>604.971084</c:v>
                </c:pt>
                <c:pt idx="27">
                  <c:v>650.613622</c:v>
                </c:pt>
                <c:pt idx="28">
                  <c:v>697.915887</c:v>
                </c:pt>
                <c:pt idx="29">
                  <c:v>746.877882</c:v>
                </c:pt>
              </c:numCache>
            </c:numRef>
          </c:val>
          <c:smooth val="1"/>
        </c:ser>
        <c:ser>
          <c:idx val="5"/>
          <c:order val="5"/>
          <c:tx>
            <c:strRef>
              <c:f>'RangeCalculation - Verbrauch in'!$H$2:$H$4</c:f>
              <c:strCache>
                <c:ptCount val="1"/>
                <c:pt idx="0">
                  <c:v>15</c:v>
                </c:pt>
              </c:strCache>
            </c:strRef>
          </c:tx>
          <c:spPr>
            <a:solidFill>
              <a:srgbClr val="FFFFFF"/>
            </a:solidFill>
            <a:ln w="12700" cap="flat">
              <a:solidFill>
                <a:schemeClr val="accent2"/>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in'!$H$5:$H$34</c:f>
              <c:numCache>
                <c:ptCount val="30"/>
                <c:pt idx="0">
                  <c:v>0.815485</c:v>
                </c:pt>
                <c:pt idx="1">
                  <c:v>3.261941</c:v>
                </c:pt>
                <c:pt idx="2">
                  <c:v>7.339366</c:v>
                </c:pt>
                <c:pt idx="3">
                  <c:v>13.047762</c:v>
                </c:pt>
                <c:pt idx="4">
                  <c:v>20.387129</c:v>
                </c:pt>
                <c:pt idx="5">
                  <c:v>29.357465</c:v>
                </c:pt>
                <c:pt idx="6">
                  <c:v>39.958772</c:v>
                </c:pt>
                <c:pt idx="7">
                  <c:v>52.191049</c:v>
                </c:pt>
                <c:pt idx="8">
                  <c:v>66.054297</c:v>
                </c:pt>
                <c:pt idx="9">
                  <c:v>81.548515</c:v>
                </c:pt>
                <c:pt idx="10">
                  <c:v>98.673703</c:v>
                </c:pt>
                <c:pt idx="11">
                  <c:v>117.429861</c:v>
                </c:pt>
                <c:pt idx="12">
                  <c:v>137.816990</c:v>
                </c:pt>
                <c:pt idx="13">
                  <c:v>159.835089</c:v>
                </c:pt>
                <c:pt idx="14">
                  <c:v>183.484158</c:v>
                </c:pt>
                <c:pt idx="15">
                  <c:v>208.764198</c:v>
                </c:pt>
                <c:pt idx="16">
                  <c:v>235.675207</c:v>
                </c:pt>
                <c:pt idx="17">
                  <c:v>264.217188</c:v>
                </c:pt>
                <c:pt idx="18">
                  <c:v>294.390138</c:v>
                </c:pt>
                <c:pt idx="19">
                  <c:v>326.194059</c:v>
                </c:pt>
                <c:pt idx="20">
                  <c:v>359.628950</c:v>
                </c:pt>
                <c:pt idx="21">
                  <c:v>394.694811</c:v>
                </c:pt>
                <c:pt idx="22">
                  <c:v>431.391643</c:v>
                </c:pt>
                <c:pt idx="23">
                  <c:v>469.719444</c:v>
                </c:pt>
                <c:pt idx="24">
                  <c:v>509.678217</c:v>
                </c:pt>
                <c:pt idx="25">
                  <c:v>551.267959</c:v>
                </c:pt>
                <c:pt idx="26">
                  <c:v>594.488672</c:v>
                </c:pt>
                <c:pt idx="27">
                  <c:v>639.340355</c:v>
                </c:pt>
                <c:pt idx="28">
                  <c:v>685.823008</c:v>
                </c:pt>
                <c:pt idx="29">
                  <c:v>733.936632</c:v>
                </c:pt>
              </c:numCache>
            </c:numRef>
          </c:val>
          <c:smooth val="1"/>
        </c:ser>
        <c:ser>
          <c:idx val="6"/>
          <c:order val="6"/>
          <c:tx>
            <c:strRef>
              <c:f>'RangeCalculation - Verbrauch in'!$I$2:$I$4</c:f>
              <c:strCache>
                <c:ptCount val="1"/>
                <c:pt idx="0">
                  <c:v>20</c:v>
                </c:pt>
              </c:strCache>
            </c:strRef>
          </c:tx>
          <c:spPr>
            <a:solidFill>
              <a:srgbClr val="FFFFFF"/>
            </a:solidFill>
            <a:ln w="12700" cap="flat">
              <a:solidFill>
                <a:schemeClr val="accent4"/>
              </a:solidFill>
              <a:prstDash val="solid"/>
              <a:miter lim="400000"/>
            </a:ln>
            <a:effectLst/>
          </c:spPr>
          <c:marker>
            <c:symbol val="none"/>
            <c:size val="4"/>
            <c:spPr>
              <a:solidFill>
                <a:srgbClr val="FFFFFF"/>
              </a:solidFill>
              <a:ln w="50800" cap="flat">
                <a:solidFill>
                  <a:schemeClr val="accent4"/>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in'!$I$5:$I$34</c:f>
              <c:numCache>
                <c:ptCount val="30"/>
                <c:pt idx="0">
                  <c:v>0.801572</c:v>
                </c:pt>
                <c:pt idx="1">
                  <c:v>3.206288</c:v>
                </c:pt>
                <c:pt idx="2">
                  <c:v>7.214148</c:v>
                </c:pt>
                <c:pt idx="3">
                  <c:v>12.825152</c:v>
                </c:pt>
                <c:pt idx="4">
                  <c:v>20.039299</c:v>
                </c:pt>
                <c:pt idx="5">
                  <c:v>28.856591</c:v>
                </c:pt>
                <c:pt idx="6">
                  <c:v>39.277027</c:v>
                </c:pt>
                <c:pt idx="7">
                  <c:v>51.300606</c:v>
                </c:pt>
                <c:pt idx="8">
                  <c:v>64.927330</c:v>
                </c:pt>
                <c:pt idx="9">
                  <c:v>80.157197</c:v>
                </c:pt>
                <c:pt idx="10">
                  <c:v>96.990209</c:v>
                </c:pt>
                <c:pt idx="11">
                  <c:v>115.426364</c:v>
                </c:pt>
                <c:pt idx="12">
                  <c:v>135.465663</c:v>
                </c:pt>
                <c:pt idx="13">
                  <c:v>157.108106</c:v>
                </c:pt>
                <c:pt idx="14">
                  <c:v>180.353694</c:v>
                </c:pt>
                <c:pt idx="15">
                  <c:v>205.202425</c:v>
                </c:pt>
                <c:pt idx="16">
                  <c:v>231.654300</c:v>
                </c:pt>
                <c:pt idx="17">
                  <c:v>259.709319</c:v>
                </c:pt>
                <c:pt idx="18">
                  <c:v>289.367482</c:v>
                </c:pt>
                <c:pt idx="19">
                  <c:v>320.628789</c:v>
                </c:pt>
                <c:pt idx="20">
                  <c:v>353.493239</c:v>
                </c:pt>
                <c:pt idx="21">
                  <c:v>387.960834</c:v>
                </c:pt>
                <c:pt idx="22">
                  <c:v>424.031573</c:v>
                </c:pt>
                <c:pt idx="23">
                  <c:v>461.705456</c:v>
                </c:pt>
                <c:pt idx="24">
                  <c:v>500.982482</c:v>
                </c:pt>
                <c:pt idx="25">
                  <c:v>541.862653</c:v>
                </c:pt>
                <c:pt idx="26">
                  <c:v>584.345967</c:v>
                </c:pt>
                <c:pt idx="27">
                  <c:v>628.432426</c:v>
                </c:pt>
                <c:pt idx="28">
                  <c:v>674.122028</c:v>
                </c:pt>
                <c:pt idx="29">
                  <c:v>721.414774</c:v>
                </c:pt>
              </c:numCache>
            </c:numRef>
          </c:val>
          <c:smooth val="1"/>
        </c:ser>
        <c:ser>
          <c:idx val="7"/>
          <c:order val="7"/>
          <c:tx>
            <c:strRef>
              <c:f>'RangeCalculation - Verbrauch in'!$J$2:$J$4</c:f>
              <c:strCache>
                <c:ptCount val="1"/>
                <c:pt idx="0">
                  <c:v>25</c:v>
                </c:pt>
              </c:strCache>
            </c:strRef>
          </c:tx>
          <c:spPr>
            <a:solidFill>
              <a:srgbClr val="FFFFFF"/>
            </a:solidFill>
            <a:ln w="12700" cap="flat">
              <a:solidFill>
                <a:schemeClr val="accent5">
                  <a:hueOff val="-152372"/>
                  <a:lumOff val="11860"/>
                </a:schemeClr>
              </a:solidFill>
              <a:prstDash val="solid"/>
              <a:miter lim="400000"/>
            </a:ln>
            <a:effectLst/>
          </c:spPr>
          <c:marker>
            <c:symbol val="none"/>
            <c:size val="4"/>
            <c:spPr>
              <a:solidFill>
                <a:srgbClr val="FFFFFF"/>
              </a:solidFill>
              <a:ln w="50800" cap="flat">
                <a:solidFill>
                  <a:schemeClr val="accent5">
                    <a:hueOff val="-152372"/>
                    <a:lumOff val="11860"/>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in'!$J$5:$J$34</c:f>
              <c:numCache>
                <c:ptCount val="30"/>
                <c:pt idx="0">
                  <c:v>0.788125</c:v>
                </c:pt>
                <c:pt idx="1">
                  <c:v>3.152499</c:v>
                </c:pt>
                <c:pt idx="2">
                  <c:v>7.093123</c:v>
                </c:pt>
                <c:pt idx="3">
                  <c:v>12.609997</c:v>
                </c:pt>
                <c:pt idx="4">
                  <c:v>19.703120</c:v>
                </c:pt>
                <c:pt idx="5">
                  <c:v>28.372492</c:v>
                </c:pt>
                <c:pt idx="6">
                  <c:v>38.618115</c:v>
                </c:pt>
                <c:pt idx="7">
                  <c:v>50.439986</c:v>
                </c:pt>
                <c:pt idx="8">
                  <c:v>63.838108</c:v>
                </c:pt>
                <c:pt idx="9">
                  <c:v>78.812479</c:v>
                </c:pt>
                <c:pt idx="10">
                  <c:v>95.363099</c:v>
                </c:pt>
                <c:pt idx="11">
                  <c:v>113.489969</c:v>
                </c:pt>
                <c:pt idx="12">
                  <c:v>133.193089</c:v>
                </c:pt>
                <c:pt idx="13">
                  <c:v>154.472458</c:v>
                </c:pt>
                <c:pt idx="14">
                  <c:v>177.328077</c:v>
                </c:pt>
                <c:pt idx="15">
                  <c:v>201.759946</c:v>
                </c:pt>
                <c:pt idx="16">
                  <c:v>227.768064</c:v>
                </c:pt>
                <c:pt idx="17">
                  <c:v>255.352431</c:v>
                </c:pt>
                <c:pt idx="18">
                  <c:v>284.513048</c:v>
                </c:pt>
                <c:pt idx="19">
                  <c:v>315.249915</c:v>
                </c:pt>
                <c:pt idx="20">
                  <c:v>347.563031</c:v>
                </c:pt>
                <c:pt idx="21">
                  <c:v>381.452397</c:v>
                </c:pt>
                <c:pt idx="22">
                  <c:v>416.918013</c:v>
                </c:pt>
                <c:pt idx="23">
                  <c:v>453.959878</c:v>
                </c:pt>
                <c:pt idx="24">
                  <c:v>492.577992</c:v>
                </c:pt>
                <c:pt idx="25">
                  <c:v>532.772357</c:v>
                </c:pt>
                <c:pt idx="26">
                  <c:v>574.542970</c:v>
                </c:pt>
                <c:pt idx="27">
                  <c:v>617.889834</c:v>
                </c:pt>
                <c:pt idx="28">
                  <c:v>662.812947</c:v>
                </c:pt>
                <c:pt idx="29">
                  <c:v>709.312309</c:v>
                </c:pt>
              </c:numCache>
            </c:numRef>
          </c:val>
          <c:smooth val="1"/>
        </c:ser>
        <c:ser>
          <c:idx val="8"/>
          <c:order val="8"/>
          <c:tx>
            <c:strRef>
              <c:f>'RangeCalculation - Verbrauch in'!$K$2:$K$4</c:f>
              <c:strCache>
                <c:ptCount val="1"/>
                <c:pt idx="0">
                  <c:v>30</c:v>
                </c:pt>
              </c:strCache>
            </c:strRef>
          </c:tx>
          <c:spPr>
            <a:solidFill>
              <a:srgbClr val="FFFFFF"/>
            </a:solidFill>
            <a:ln w="12700" cap="flat">
              <a:solidFill>
                <a:schemeClr val="accent5">
                  <a:hueOff val="-361660"/>
                  <a:satOff val="-28656"/>
                  <a:lumOff val="-9266"/>
                </a:schemeClr>
              </a:solidFill>
              <a:prstDash val="solid"/>
              <a:miter lim="400000"/>
            </a:ln>
            <a:effectLst/>
          </c:spPr>
          <c:marker>
            <c:symbol val="none"/>
            <c:size val="4"/>
            <c:spPr>
              <a:solidFill>
                <a:srgbClr val="FFFFFF"/>
              </a:solidFill>
              <a:ln w="50800" cap="flat">
                <a:solidFill>
                  <a:schemeClr val="accent5">
                    <a:hueOff val="-361660"/>
                    <a:satOff val="-28656"/>
                    <a:lumOff val="-9266"/>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in'!$K$5:$K$34</c:f>
              <c:numCache>
                <c:ptCount val="30"/>
                <c:pt idx="0">
                  <c:v>0.775144</c:v>
                </c:pt>
                <c:pt idx="1">
                  <c:v>3.100574</c:v>
                </c:pt>
                <c:pt idx="2">
                  <c:v>6.976292</c:v>
                </c:pt>
                <c:pt idx="3">
                  <c:v>12.402298</c:v>
                </c:pt>
                <c:pt idx="4">
                  <c:v>19.378590</c:v>
                </c:pt>
                <c:pt idx="5">
                  <c:v>27.905169</c:v>
                </c:pt>
                <c:pt idx="6">
                  <c:v>37.982036</c:v>
                </c:pt>
                <c:pt idx="7">
                  <c:v>49.609190</c:v>
                </c:pt>
                <c:pt idx="8">
                  <c:v>62.786631</c:v>
                </c:pt>
                <c:pt idx="9">
                  <c:v>77.514360</c:v>
                </c:pt>
                <c:pt idx="10">
                  <c:v>93.792375</c:v>
                </c:pt>
                <c:pt idx="11">
                  <c:v>111.620678</c:v>
                </c:pt>
                <c:pt idx="12">
                  <c:v>130.999268</c:v>
                </c:pt>
                <c:pt idx="13">
                  <c:v>151.928145</c:v>
                </c:pt>
                <c:pt idx="14">
                  <c:v>174.407309</c:v>
                </c:pt>
                <c:pt idx="15">
                  <c:v>198.436760</c:v>
                </c:pt>
                <c:pt idx="16">
                  <c:v>224.016499</c:v>
                </c:pt>
                <c:pt idx="17">
                  <c:v>251.146525</c:v>
                </c:pt>
                <c:pt idx="18">
                  <c:v>279.826838</c:v>
                </c:pt>
                <c:pt idx="19">
                  <c:v>310.057438</c:v>
                </c:pt>
                <c:pt idx="20">
                  <c:v>341.838326</c:v>
                </c:pt>
                <c:pt idx="21">
                  <c:v>375.169500</c:v>
                </c:pt>
                <c:pt idx="22">
                  <c:v>410.050962</c:v>
                </c:pt>
                <c:pt idx="23">
                  <c:v>446.482711</c:v>
                </c:pt>
                <c:pt idx="24">
                  <c:v>484.464747</c:v>
                </c:pt>
                <c:pt idx="25">
                  <c:v>523.997071</c:v>
                </c:pt>
                <c:pt idx="26">
                  <c:v>565.079681</c:v>
                </c:pt>
                <c:pt idx="27">
                  <c:v>607.712579</c:v>
                </c:pt>
                <c:pt idx="28">
                  <c:v>651.895764</c:v>
                </c:pt>
                <c:pt idx="29">
                  <c:v>697.629236</c:v>
                </c:pt>
              </c:numCache>
            </c:numRef>
          </c:val>
          <c:smooth val="1"/>
        </c:ser>
        <c:ser>
          <c:idx val="9"/>
          <c:order val="9"/>
          <c:tx>
            <c:strRef>
              <c:f>'RangeCalculation - Verbrauch in'!$L$2:$L$4</c:f>
              <c:strCache>
                <c:ptCount val="1"/>
                <c:pt idx="0">
                  <c:v>35</c:v>
                </c:pt>
              </c:strCache>
            </c:strRef>
          </c:tx>
          <c:spPr>
            <a:solidFill>
              <a:srgbClr val="FFFFFF"/>
            </a:solidFill>
            <a:ln w="127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chemeClr val="accent5">
                    <a:hueOff val="-104259"/>
                    <a:satOff val="-22231"/>
                    <a:lumOff val="-18174"/>
                  </a:schemeClr>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'RangeCalculation - Verbrauch in'!$A$5:$A$34</c:f>
              <c:strCache>
                <c:ptCount val="3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strCache>
            </c:strRef>
          </c:cat>
          <c:val>
            <c:numRef>
              <c:f>'RangeCalculation - Verbrauch in'!$L$5:$L$34</c:f>
              <c:numCache>
                <c:ptCount val="30"/>
                <c:pt idx="0">
                  <c:v>0.762562</c:v>
                </c:pt>
                <c:pt idx="1">
                  <c:v>3.050247</c:v>
                </c:pt>
                <c:pt idx="2">
                  <c:v>6.863056</c:v>
                </c:pt>
                <c:pt idx="3">
                  <c:v>12.200989</c:v>
                </c:pt>
                <c:pt idx="4">
                  <c:v>19.064046</c:v>
                </c:pt>
                <c:pt idx="5">
                  <c:v>27.452226</c:v>
                </c:pt>
                <c:pt idx="6">
                  <c:v>37.365529</c:v>
                </c:pt>
                <c:pt idx="7">
                  <c:v>48.803957</c:v>
                </c:pt>
                <c:pt idx="8">
                  <c:v>61.767508</c:v>
                </c:pt>
                <c:pt idx="9">
                  <c:v>76.256182</c:v>
                </c:pt>
                <c:pt idx="10">
                  <c:v>92.269981</c:v>
                </c:pt>
                <c:pt idx="11">
                  <c:v>109.808903</c:v>
                </c:pt>
                <c:pt idx="12">
                  <c:v>128.872948</c:v>
                </c:pt>
                <c:pt idx="13">
                  <c:v>149.462118</c:v>
                </c:pt>
                <c:pt idx="14">
                  <c:v>171.576411</c:v>
                </c:pt>
                <c:pt idx="15">
                  <c:v>195.215827</c:v>
                </c:pt>
                <c:pt idx="16">
                  <c:v>220.380367</c:v>
                </c:pt>
                <c:pt idx="17">
                  <c:v>247.070031</c:v>
                </c:pt>
                <c:pt idx="18">
                  <c:v>275.284819</c:v>
                </c:pt>
                <c:pt idx="19">
                  <c:v>305.024730</c:v>
                </c:pt>
                <c:pt idx="20">
                  <c:v>336.289765</c:v>
                </c:pt>
                <c:pt idx="21">
                  <c:v>369.079923</c:v>
                </c:pt>
                <c:pt idx="22">
                  <c:v>403.395205</c:v>
                </c:pt>
                <c:pt idx="23">
                  <c:v>439.235611</c:v>
                </c:pt>
                <c:pt idx="24">
                  <c:v>476.601141</c:v>
                </c:pt>
                <c:pt idx="25">
                  <c:v>515.491794</c:v>
                </c:pt>
                <c:pt idx="26">
                  <c:v>555.907570</c:v>
                </c:pt>
                <c:pt idx="27">
                  <c:v>597.848471</c:v>
                </c:pt>
                <c:pt idx="28">
                  <c:v>641.314495</c:v>
                </c:pt>
                <c:pt idx="29">
                  <c:v>686.305642</c:v>
                </c:pt>
              </c:numCache>
            </c:numRef>
          </c:val>
          <c:smooth val="1"/>
        </c:ser>
        <c:marker val="1"/>
        <c:axId val="2094734552"/>
        <c:axId val="2094734553"/>
      </c:lineChart>
      <c:catAx>
        <c:axId val="2094734552"/>
        <c:scaling>
          <c:orientation val="minMax"/>
        </c:scaling>
        <c:delete val="0"/>
        <c:axPos val="b"/>
        <c:majorGridlines>
          <c:spPr>
            <a:ln w="3175" cap="flat">
              <a:solidFill>
                <a:srgbClr val="B8B8B8"/>
              </a:solidFill>
              <a:prstDash val="solid"/>
              <a:miter lim="400000"/>
            </a:ln>
          </c:spPr>
        </c:majorGridlines>
        <c:title>
          <c:tx>
            <c:rich>
              <a:bodyPr rot="0"/>
              <a:lstStyle/>
              <a:p>
                <a:pPr>
                  <a:defRPr b="0" i="0" strike="noStrike" sz="1100" u="none">
                    <a:solidFill>
                      <a:srgbClr val="000000"/>
                    </a:solidFill>
                    <a:latin typeface="Helvetica"/>
                  </a:defRPr>
                </a:pPr>
                <a:r>
                  <a:rPr b="0" i="0" strike="noStrike" sz="1100" u="none">
                    <a:solidFill>
                      <a:srgbClr val="000000"/>
                    </a:solidFill>
                    <a:latin typeface="Helvetica"/>
                  </a:rPr>
                  <a:t>Geschwindigkeit in km/h</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title>
          <c:tx>
            <c:rich>
              <a:bodyPr rot="-5400000"/>
              <a:lstStyle/>
              <a:p>
                <a:pPr>
                  <a:defRPr b="0" i="0" strike="noStrike" sz="1100" u="none">
                    <a:solidFill>
                      <a:srgbClr val="000000"/>
                    </a:solidFill>
                    <a:latin typeface="Helvetica"/>
                  </a:defRPr>
                </a:pPr>
                <a:r>
                  <a:rPr b="0" i="0" strike="noStrike" sz="1100" u="none">
                    <a:solidFill>
                      <a:srgbClr val="000000"/>
                    </a:solidFill>
                    <a:latin typeface="Helvetica"/>
                  </a:rPr>
                  <a:t>Widerstand in N</a:t>
                </a:r>
              </a:p>
            </c:rich>
          </c:tx>
          <c:layout/>
          <c:overlay val="1"/>
        </c:title>
        <c:numFmt formatCode="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valAx>
      <c:spPr>
        <a:noFill/>
        <a:ln w="12700" cap="flat">
          <a:noFill/>
          <a:miter lim="400000"/>
        </a:ln>
        <a:effectLst/>
      </c:spPr>
    </c:plotArea>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Grundstadtfahrzyklus </a:t>
            </a:r>
          </a:p>
        </c:rich>
      </c:tx>
      <c:layout>
        <c:manualLayout>
          <c:xMode val="edge"/>
          <c:yMode val="edge"/>
          <c:x val="0.322657"/>
          <c:y val="0"/>
          <c:w val="0.354687"/>
          <c:h val="0.0902778"/>
        </c:manualLayout>
      </c:layout>
      <c:overlay val="1"/>
      <c:spPr>
        <a:noFill/>
        <a:effectLst/>
      </c:spPr>
    </c:title>
    <c:autoTitleDeleted val="1"/>
    <c:plotArea>
      <c:layout>
        <c:manualLayout>
          <c:layoutTarget val="inner"/>
          <c:xMode val="edge"/>
          <c:yMode val="edge"/>
          <c:x val="0.0518338"/>
          <c:y val="0.0902778"/>
          <c:w val="0.92744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Quell'!$H$3:$H$28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NEFZ vom 15.2.2012 Quell'!$F$3:$F$28</c:f>
              <c:numCache>
                <c:ptCount val="25"/>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legend>
      <c:legendPos val="r"/>
      <c:layout>
        <c:manualLayout>
          <c:xMode val="edge"/>
          <c:yMode val="edge"/>
          <c:x val="0.0385216"/>
          <c:y val="0.123785"/>
          <c:w val="0.917586"/>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NEFZ Außerstädtischer Fahrzyklus </a:t>
            </a:r>
          </a:p>
        </c:rich>
      </c:tx>
      <c:layout>
        <c:manualLayout>
          <c:xMode val="edge"/>
          <c:yMode val="edge"/>
          <c:x val="0.280982"/>
          <c:y val="0"/>
          <c:w val="0.438035"/>
          <c:h val="0.0902778"/>
        </c:manualLayout>
      </c:layout>
      <c:overlay val="1"/>
      <c:spPr>
        <a:noFill/>
        <a:effectLst/>
      </c:spPr>
    </c:title>
    <c:autoTitleDeleted val="1"/>
    <c:plotArea>
      <c:layout>
        <c:manualLayout>
          <c:layoutTarget val="inner"/>
          <c:xMode val="edge"/>
          <c:yMode val="edge"/>
          <c:x val="0.06403"/>
          <c:y val="0.0902778"/>
          <c:w val="0.915519"/>
          <c:h val="0.843403"/>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NEFZ vom 15.2.2012 Quell'!$H$32:$H$52</c:f>
              <c:numCache>
                <c:ptCount val="21"/>
                <c:pt idx="0">
                  <c:v>20.000000</c:v>
                </c:pt>
                <c:pt idx="1">
                  <c:v>25.000000</c:v>
                </c:pt>
                <c:pt idx="2">
                  <c:v>27.000000</c:v>
                </c:pt>
                <c:pt idx="3">
                  <c:v>36.000000</c:v>
                </c:pt>
                <c:pt idx="4">
                  <c:v>38.000000</c:v>
                </c:pt>
                <c:pt idx="5">
                  <c:v>46.000000</c:v>
                </c:pt>
                <c:pt idx="6">
                  <c:v>48.000000</c:v>
                </c:pt>
                <c:pt idx="7">
                  <c:v>61.000000</c:v>
                </c:pt>
                <c:pt idx="8">
                  <c:v>111.000000</c:v>
                </c:pt>
                <c:pt idx="9">
                  <c:v>119.000000</c:v>
                </c:pt>
                <c:pt idx="10">
                  <c:v>188.000000</c:v>
                </c:pt>
                <c:pt idx="11">
                  <c:v>201.000000</c:v>
                </c:pt>
                <c:pt idx="12">
                  <c:v>251.000000</c:v>
                </c:pt>
                <c:pt idx="13">
                  <c:v>286.000000</c:v>
                </c:pt>
                <c:pt idx="14">
                  <c:v>316.000000</c:v>
                </c:pt>
                <c:pt idx="15">
                  <c:v>336.000000</c:v>
                </c:pt>
                <c:pt idx="16">
                  <c:v>346.000000</c:v>
                </c:pt>
                <c:pt idx="17">
                  <c:v>362.000000</c:v>
                </c:pt>
                <c:pt idx="18">
                  <c:v>370.000000</c:v>
                </c:pt>
                <c:pt idx="19">
                  <c:v>380.000000</c:v>
                </c:pt>
                <c:pt idx="20">
                  <c:v>400.000000</c:v>
                </c:pt>
              </c:numCache>
            </c:numRef>
          </c:xVal>
          <c:yVal>
            <c:numRef>
              <c:f>'NEFZ - NEFZ vom 15.2.2012 Quell'!$F$32:$F$52</c:f>
              <c:numCache>
                <c:ptCount val="21"/>
                <c:pt idx="0">
                  <c:v>0.000000</c:v>
                </c:pt>
                <c:pt idx="1">
                  <c:v>15.000000</c:v>
                </c:pt>
                <c:pt idx="2">
                  <c:v>15.000000</c:v>
                </c:pt>
                <c:pt idx="3">
                  <c:v>35.000000</c:v>
                </c:pt>
                <c:pt idx="4">
                  <c:v>35.000000</c:v>
                </c:pt>
                <c:pt idx="5">
                  <c:v>50.000000</c:v>
                </c:pt>
                <c:pt idx="6">
                  <c:v>50.000000</c:v>
                </c:pt>
                <c:pt idx="7">
                  <c:v>70.000000</c:v>
                </c:pt>
                <c:pt idx="8">
                  <c:v>70.000000</c:v>
                </c:pt>
                <c:pt idx="9">
                  <c:v>50.000000</c:v>
                </c:pt>
                <c:pt idx="10">
                  <c:v>50.000000</c:v>
                </c:pt>
                <c:pt idx="11">
                  <c:v>70.000000</c:v>
                </c:pt>
                <c:pt idx="12">
                  <c:v>70.000000</c:v>
                </c:pt>
                <c:pt idx="13">
                  <c:v>100.000000</c:v>
                </c:pt>
                <c:pt idx="14">
                  <c:v>100.000000</c:v>
                </c:pt>
                <c:pt idx="15">
                  <c:v>120.000000</c:v>
                </c:pt>
                <c:pt idx="16">
                  <c:v>120.000000</c:v>
                </c:pt>
                <c:pt idx="17">
                  <c:v>80.000000</c:v>
                </c:pt>
                <c:pt idx="18">
                  <c:v>50.000000</c:v>
                </c:pt>
                <c:pt idx="19">
                  <c:v>0.000000</c:v>
                </c:pt>
                <c:pt idx="20">
                  <c:v>0.000000</c:v>
                </c:pt>
              </c:numCache>
            </c:numRef>
          </c:yVal>
          <c:smooth val="0"/>
        </c:ser>
        <c:axId val="2094734552"/>
        <c:axId val="2094734553"/>
      </c:scatterChart>
      <c:valAx>
        <c:axId val="2094734552"/>
        <c:scaling>
          <c:orientation val="minMax"/>
        </c:scaling>
        <c:delete val="0"/>
        <c:axPos val="b"/>
        <c:numFmt formatCode="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legend>
      <c:legendPos val="r"/>
      <c:layout>
        <c:manualLayout>
          <c:xMode val="edge"/>
          <c:yMode val="edge"/>
          <c:x val="0.050889"/>
          <c:y val="0.157585"/>
          <c:w val="0.905783"/>
          <c:h val="0.0666667"/>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9021"/>
          <c:y val="0.0832715"/>
          <c:w val="0.846431"/>
          <c:h val="0.79667"/>
        </c:manualLayout>
      </c:layout>
      <c:scatterChart>
        <c:scatterStyle val="lineMarker"/>
        <c:varyColors val="0"/>
        <c:ser>
          <c:idx val="0"/>
          <c:order val="0"/>
          <c:tx>
            <c:v>Geschwindigkeit in km/h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NEFZ (City)'!$C$3:$C$28</c:f>
              <c:numCache>
                <c:ptCount val="26"/>
                <c:pt idx="0">
                  <c:v>0.000000</c:v>
                </c:pt>
                <c:pt idx="1">
                  <c:v>11.000000</c:v>
                </c:pt>
                <c:pt idx="2">
                  <c:v>15.000000</c:v>
                </c:pt>
                <c:pt idx="3">
                  <c:v>23.000000</c:v>
                </c:pt>
                <c:pt idx="4">
                  <c:v>25.000000</c:v>
                </c:pt>
                <c:pt idx="5">
                  <c:v>28.000000</c:v>
                </c:pt>
                <c:pt idx="6">
                  <c:v>49.000000</c:v>
                </c:pt>
                <c:pt idx="7">
                  <c:v>54.000000</c:v>
                </c:pt>
                <c:pt idx="8">
                  <c:v>56.000000</c:v>
                </c:pt>
                <c:pt idx="9">
                  <c:v>61.000000</c:v>
                </c:pt>
                <c:pt idx="10">
                  <c:v>85.000000</c:v>
                </c:pt>
                <c:pt idx="11">
                  <c:v>93.000000</c:v>
                </c:pt>
                <c:pt idx="12">
                  <c:v>96.000000</c:v>
                </c:pt>
                <c:pt idx="13">
                  <c:v>117.000000</c:v>
                </c:pt>
                <c:pt idx="14">
                  <c:v>122.000000</c:v>
                </c:pt>
                <c:pt idx="15">
                  <c:v>124.000000</c:v>
                </c:pt>
                <c:pt idx="16">
                  <c:v>133.000000</c:v>
                </c:pt>
                <c:pt idx="17">
                  <c:v>135.000000</c:v>
                </c:pt>
                <c:pt idx="18">
                  <c:v>143.000000</c:v>
                </c:pt>
                <c:pt idx="19">
                  <c:v>155.000000</c:v>
                </c:pt>
                <c:pt idx="20">
                  <c:v>163.000000</c:v>
                </c:pt>
                <c:pt idx="21">
                  <c:v>176.000000</c:v>
                </c:pt>
                <c:pt idx="22">
                  <c:v>178.000000</c:v>
                </c:pt>
                <c:pt idx="23">
                  <c:v>185.000000</c:v>
                </c:pt>
                <c:pt idx="24">
                  <c:v>188.000000</c:v>
                </c:pt>
                <c:pt idx="25">
                  <c:v>195.000000</c:v>
                </c:pt>
              </c:numCache>
            </c:numRef>
          </c:xVal>
          <c:yVal>
            <c:numRef>
              <c:f>'NEFZ + EPA + WLTP - NEFZ (City)'!$B$3:$B$28</c:f>
              <c:numCache>
                <c:ptCount val="26"/>
                <c:pt idx="0">
                  <c:v>0.000000</c:v>
                </c:pt>
                <c:pt idx="1">
                  <c:v>0.000000</c:v>
                </c:pt>
                <c:pt idx="2">
                  <c:v>15.000000</c:v>
                </c:pt>
                <c:pt idx="3">
                  <c:v>15.000000</c:v>
                </c:pt>
                <c:pt idx="4">
                  <c:v>10.000000</c:v>
                </c:pt>
                <c:pt idx="5">
                  <c:v>0.000000</c:v>
                </c:pt>
                <c:pt idx="6">
                  <c:v>0.000000</c:v>
                </c:pt>
                <c:pt idx="7">
                  <c:v>15.000000</c:v>
                </c:pt>
                <c:pt idx="8">
                  <c:v>15.000000</c:v>
                </c:pt>
                <c:pt idx="9">
                  <c:v>32.000000</c:v>
                </c:pt>
                <c:pt idx="10">
                  <c:v>32.000000</c:v>
                </c:pt>
                <c:pt idx="11">
                  <c:v>10.000000</c:v>
                </c:pt>
                <c:pt idx="12">
                  <c:v>0.000000</c:v>
                </c:pt>
                <c:pt idx="13">
                  <c:v>0.000000</c:v>
                </c:pt>
                <c:pt idx="14">
                  <c:v>15.000000</c:v>
                </c:pt>
                <c:pt idx="15">
                  <c:v>15.000000</c:v>
                </c:pt>
                <c:pt idx="16">
                  <c:v>35.000000</c:v>
                </c:pt>
                <c:pt idx="17">
                  <c:v>35.000000</c:v>
                </c:pt>
                <c:pt idx="18">
                  <c:v>50.000000</c:v>
                </c:pt>
                <c:pt idx="19">
                  <c:v>50.000000</c:v>
                </c:pt>
                <c:pt idx="20">
                  <c:v>35.000000</c:v>
                </c:pt>
                <c:pt idx="21">
                  <c:v>35.000000</c:v>
                </c:pt>
                <c:pt idx="22">
                  <c:v>35.000000</c:v>
                </c:pt>
                <c:pt idx="23">
                  <c:v>10.000000</c:v>
                </c:pt>
                <c:pt idx="24">
                  <c:v>0.000000</c:v>
                </c:pt>
                <c:pt idx="25">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
        <c:minorUnit val="2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2.5"/>
        <c:minorUnit val="6.25"/>
      </c:valAx>
      <c:spPr>
        <a:noFill/>
        <a:ln w="12700" cap="flat">
          <a:noFill/>
          <a:miter lim="400000"/>
        </a:ln>
        <a:effectLst/>
      </c:spPr>
    </c:plotArea>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13703"/>
          <c:y val="0.0832715"/>
          <c:w val="0.849981"/>
          <c:h val="0.79667"/>
        </c:manualLayout>
      </c:layout>
      <c:scatterChart>
        <c:scatterStyle val="lineMarker"/>
        <c:varyColors val="0"/>
        <c:ser>
          <c:idx val="0"/>
          <c:order val="0"/>
          <c:tx>
            <c:strRef>
              <c:f/>
              <c:strCache/>
            </c:strRef>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NEFZ (Count'!$C$3:$C$24</c:f>
              <c:numCache>
                <c:ptCount val="22"/>
                <c:pt idx="0">
                  <c:v>0.000000</c:v>
                </c:pt>
                <c:pt idx="1">
                  <c:v>20.000000</c:v>
                </c:pt>
                <c:pt idx="2">
                  <c:v>25.000000</c:v>
                </c:pt>
                <c:pt idx="3">
                  <c:v>27.000000</c:v>
                </c:pt>
                <c:pt idx="4">
                  <c:v>36.000000</c:v>
                </c:pt>
                <c:pt idx="5">
                  <c:v>38.000000</c:v>
                </c:pt>
                <c:pt idx="6">
                  <c:v>46.000000</c:v>
                </c:pt>
                <c:pt idx="7">
                  <c:v>48.000000</c:v>
                </c:pt>
                <c:pt idx="8">
                  <c:v>61.000000</c:v>
                </c:pt>
                <c:pt idx="9">
                  <c:v>111.000000</c:v>
                </c:pt>
                <c:pt idx="10">
                  <c:v>119.000000</c:v>
                </c:pt>
                <c:pt idx="11">
                  <c:v>188.000000</c:v>
                </c:pt>
                <c:pt idx="12">
                  <c:v>201.000000</c:v>
                </c:pt>
                <c:pt idx="13">
                  <c:v>251.000000</c:v>
                </c:pt>
                <c:pt idx="14">
                  <c:v>286.000000</c:v>
                </c:pt>
                <c:pt idx="15">
                  <c:v>316.000000</c:v>
                </c:pt>
                <c:pt idx="16">
                  <c:v>336.000000</c:v>
                </c:pt>
                <c:pt idx="17">
                  <c:v>346.000000</c:v>
                </c:pt>
                <c:pt idx="18">
                  <c:v>362.000000</c:v>
                </c:pt>
                <c:pt idx="19">
                  <c:v>370.000000</c:v>
                </c:pt>
                <c:pt idx="20">
                  <c:v>380.000000</c:v>
                </c:pt>
                <c:pt idx="21">
                  <c:v>400.000000</c:v>
                </c:pt>
              </c:numCache>
            </c:numRef>
          </c:xVal>
          <c:yVal>
            <c:numRef>
              <c:f>'NEFZ + EPA + WLTP - NEFZ (Count'!$B$3:$B$24</c:f>
              <c:numCache>
                <c:ptCount val="22"/>
                <c:pt idx="0">
                  <c:v>0.000000</c:v>
                </c:pt>
                <c:pt idx="1">
                  <c:v>0.000000</c:v>
                </c:pt>
                <c:pt idx="2">
                  <c:v>15.000000</c:v>
                </c:pt>
                <c:pt idx="3">
                  <c:v>15.000000</c:v>
                </c:pt>
                <c:pt idx="4">
                  <c:v>35.000000</c:v>
                </c:pt>
                <c:pt idx="5">
                  <c:v>35.000000</c:v>
                </c:pt>
                <c:pt idx="6">
                  <c:v>50.000000</c:v>
                </c:pt>
                <c:pt idx="7">
                  <c:v>50.000000</c:v>
                </c:pt>
                <c:pt idx="8">
                  <c:v>70.000000</c:v>
                </c:pt>
                <c:pt idx="9">
                  <c:v>70.000000</c:v>
                </c:pt>
                <c:pt idx="10">
                  <c:v>50.000000</c:v>
                </c:pt>
                <c:pt idx="11">
                  <c:v>50.000000</c:v>
                </c:pt>
                <c:pt idx="12">
                  <c:v>70.000000</c:v>
                </c:pt>
                <c:pt idx="13">
                  <c:v>70.000000</c:v>
                </c:pt>
                <c:pt idx="14">
                  <c:v>100.000000</c:v>
                </c:pt>
                <c:pt idx="15">
                  <c:v>100.000000</c:v>
                </c:pt>
                <c:pt idx="16">
                  <c:v>120.000000</c:v>
                </c:pt>
                <c:pt idx="17">
                  <c:v>120.000000</c:v>
                </c:pt>
                <c:pt idx="18">
                  <c:v>80.000000</c:v>
                </c:pt>
                <c:pt idx="19">
                  <c:v>50.000000</c:v>
                </c:pt>
                <c:pt idx="20">
                  <c:v>0.000000</c:v>
                </c:pt>
                <c:pt idx="21">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00"/>
        <c:minorUnit val="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30"/>
        <c:minorUnit val="15"/>
      </c:valAx>
      <c:spPr>
        <a:noFill/>
        <a:ln w="12700" cap="flat">
          <a:noFill/>
          <a:miter lim="400000"/>
        </a:ln>
        <a:effectLst/>
      </c:spPr>
    </c:plotArea>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83558"/>
          <c:y val="0.0832715"/>
          <c:w val="0.865224"/>
          <c:h val="0.79667"/>
        </c:manualLayout>
      </c:layout>
      <c:scatterChart>
        <c:scatterStyle val="lineMarker"/>
        <c:varyColors val="0"/>
        <c:ser>
          <c:idx val="0"/>
          <c:order val="0"/>
          <c:tx>
            <c:v>Geschwindigkeit in mph</c:v>
          </c:tx>
          <c:spPr>
            <a:solidFill>
              <a:srgbClr val="FFFFFF"/>
            </a:solidFill>
            <a:ln w="12700" cap="flat">
              <a:solidFill>
                <a:srgbClr val="51A7F9"/>
              </a:solidFill>
              <a:prstDash val="solid"/>
              <a:miter lim="400000"/>
            </a:ln>
            <a:effectLst/>
          </c:spPr>
          <c:marker>
            <c:symbol val="none"/>
            <c:size val="8"/>
            <c:spPr>
              <a:solidFill>
                <a:srgbClr val="FFFFFF"/>
              </a:solidFill>
              <a:ln w="25400" cap="flat">
                <a:solidFill>
                  <a:srgbClr val="51A7F9"/>
                </a:solidFill>
                <a:prstDash val="solid"/>
                <a:miter lim="400000"/>
              </a:ln>
              <a:effectLst/>
            </c:spPr>
          </c:marker>
          <c:dLbls>
            <c:numFmt formatCode="General"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'NEFZ + EPA + WLTP - EPA (City)'!$A$3:$A$1877</c:f>
              <c:numCache>
                <c:ptCount val="1875"/>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64.000000</c:v>
                </c:pt>
                <c:pt idx="65">
                  <c:v>65.000000</c:v>
                </c:pt>
                <c:pt idx="66">
                  <c:v>66.000000</c:v>
                </c:pt>
                <c:pt idx="67">
                  <c:v>67.000000</c:v>
                </c:pt>
                <c:pt idx="68">
                  <c:v>68.000000</c:v>
                </c:pt>
                <c:pt idx="69">
                  <c:v>69.000000</c:v>
                </c:pt>
                <c:pt idx="70">
                  <c:v>70.000000</c:v>
                </c:pt>
                <c:pt idx="71">
                  <c:v>71.000000</c:v>
                </c:pt>
                <c:pt idx="72">
                  <c:v>72.000000</c:v>
                </c:pt>
                <c:pt idx="73">
                  <c:v>73.000000</c:v>
                </c:pt>
                <c:pt idx="74">
                  <c:v>74.000000</c:v>
                </c:pt>
                <c:pt idx="75">
                  <c:v>75.000000</c:v>
                </c:pt>
                <c:pt idx="76">
                  <c:v>76.000000</c:v>
                </c:pt>
                <c:pt idx="77">
                  <c:v>77.000000</c:v>
                </c:pt>
                <c:pt idx="78">
                  <c:v>78.000000</c:v>
                </c:pt>
                <c:pt idx="79">
                  <c:v>79.000000</c:v>
                </c:pt>
                <c:pt idx="80">
                  <c:v>80.000000</c:v>
                </c:pt>
                <c:pt idx="81">
                  <c:v>81.000000</c:v>
                </c:pt>
                <c:pt idx="82">
                  <c:v>82.000000</c:v>
                </c:pt>
                <c:pt idx="83">
                  <c:v>83.000000</c:v>
                </c:pt>
                <c:pt idx="84">
                  <c:v>84.000000</c:v>
                </c:pt>
                <c:pt idx="85">
                  <c:v>85.000000</c:v>
                </c:pt>
                <c:pt idx="86">
                  <c:v>86.000000</c:v>
                </c:pt>
                <c:pt idx="87">
                  <c:v>87.000000</c:v>
                </c:pt>
                <c:pt idx="88">
                  <c:v>88.000000</c:v>
                </c:pt>
                <c:pt idx="89">
                  <c:v>89.000000</c:v>
                </c:pt>
                <c:pt idx="90">
                  <c:v>90.000000</c:v>
                </c:pt>
                <c:pt idx="91">
                  <c:v>91.000000</c:v>
                </c:pt>
                <c:pt idx="92">
                  <c:v>92.000000</c:v>
                </c:pt>
                <c:pt idx="93">
                  <c:v>93.000000</c:v>
                </c:pt>
                <c:pt idx="94">
                  <c:v>94.000000</c:v>
                </c:pt>
                <c:pt idx="95">
                  <c:v>95.000000</c:v>
                </c:pt>
                <c:pt idx="96">
                  <c:v>96.000000</c:v>
                </c:pt>
                <c:pt idx="97">
                  <c:v>97.000000</c:v>
                </c:pt>
                <c:pt idx="98">
                  <c:v>98.000000</c:v>
                </c:pt>
                <c:pt idx="99">
                  <c:v>99.000000</c:v>
                </c:pt>
                <c:pt idx="100">
                  <c:v>100.000000</c:v>
                </c:pt>
                <c:pt idx="101">
                  <c:v>101.000000</c:v>
                </c:pt>
                <c:pt idx="102">
                  <c:v>102.000000</c:v>
                </c:pt>
                <c:pt idx="103">
                  <c:v>103.000000</c:v>
                </c:pt>
                <c:pt idx="104">
                  <c:v>104.000000</c:v>
                </c:pt>
                <c:pt idx="105">
                  <c:v>105.000000</c:v>
                </c:pt>
                <c:pt idx="106">
                  <c:v>106.000000</c:v>
                </c:pt>
                <c:pt idx="107">
                  <c:v>107.000000</c:v>
                </c:pt>
                <c:pt idx="108">
                  <c:v>108.000000</c:v>
                </c:pt>
                <c:pt idx="109">
                  <c:v>109.000000</c:v>
                </c:pt>
                <c:pt idx="110">
                  <c:v>110.000000</c:v>
                </c:pt>
                <c:pt idx="111">
                  <c:v>111.000000</c:v>
                </c:pt>
                <c:pt idx="112">
                  <c:v>112.000000</c:v>
                </c:pt>
                <c:pt idx="113">
                  <c:v>113.000000</c:v>
                </c:pt>
                <c:pt idx="114">
                  <c:v>114.000000</c:v>
                </c:pt>
                <c:pt idx="115">
                  <c:v>115.000000</c:v>
                </c:pt>
                <c:pt idx="116">
                  <c:v>116.000000</c:v>
                </c:pt>
                <c:pt idx="117">
                  <c:v>117.000000</c:v>
                </c:pt>
                <c:pt idx="118">
                  <c:v>118.000000</c:v>
                </c:pt>
                <c:pt idx="119">
                  <c:v>119.000000</c:v>
                </c:pt>
                <c:pt idx="120">
                  <c:v>120.000000</c:v>
                </c:pt>
                <c:pt idx="121">
                  <c:v>121.000000</c:v>
                </c:pt>
                <c:pt idx="122">
                  <c:v>122.000000</c:v>
                </c:pt>
                <c:pt idx="123">
                  <c:v>123.000000</c:v>
                </c:pt>
                <c:pt idx="124">
                  <c:v>124.000000</c:v>
                </c:pt>
                <c:pt idx="125">
                  <c:v>125.000000</c:v>
                </c:pt>
                <c:pt idx="126">
                  <c:v>126.000000</c:v>
                </c:pt>
                <c:pt idx="127">
                  <c:v>127.000000</c:v>
                </c:pt>
                <c:pt idx="128">
                  <c:v>128.000000</c:v>
                </c:pt>
                <c:pt idx="129">
                  <c:v>129.000000</c:v>
                </c:pt>
                <c:pt idx="130">
                  <c:v>130.000000</c:v>
                </c:pt>
                <c:pt idx="131">
                  <c:v>131.000000</c:v>
                </c:pt>
                <c:pt idx="132">
                  <c:v>132.000000</c:v>
                </c:pt>
                <c:pt idx="133">
                  <c:v>133.000000</c:v>
                </c:pt>
                <c:pt idx="134">
                  <c:v>134.000000</c:v>
                </c:pt>
                <c:pt idx="135">
                  <c:v>135.000000</c:v>
                </c:pt>
                <c:pt idx="136">
                  <c:v>136.000000</c:v>
                </c:pt>
                <c:pt idx="137">
                  <c:v>137.000000</c:v>
                </c:pt>
                <c:pt idx="138">
                  <c:v>138.000000</c:v>
                </c:pt>
                <c:pt idx="139">
                  <c:v>139.000000</c:v>
                </c:pt>
                <c:pt idx="140">
                  <c:v>140.000000</c:v>
                </c:pt>
                <c:pt idx="141">
                  <c:v>141.000000</c:v>
                </c:pt>
                <c:pt idx="142">
                  <c:v>142.000000</c:v>
                </c:pt>
                <c:pt idx="143">
                  <c:v>143.000000</c:v>
                </c:pt>
                <c:pt idx="144">
                  <c:v>144.000000</c:v>
                </c:pt>
                <c:pt idx="145">
                  <c:v>145.000000</c:v>
                </c:pt>
                <c:pt idx="146">
                  <c:v>146.000000</c:v>
                </c:pt>
                <c:pt idx="147">
                  <c:v>147.000000</c:v>
                </c:pt>
                <c:pt idx="148">
                  <c:v>148.000000</c:v>
                </c:pt>
                <c:pt idx="149">
                  <c:v>149.000000</c:v>
                </c:pt>
                <c:pt idx="150">
                  <c:v>150.000000</c:v>
                </c:pt>
                <c:pt idx="151">
                  <c:v>151.000000</c:v>
                </c:pt>
                <c:pt idx="152">
                  <c:v>152.000000</c:v>
                </c:pt>
                <c:pt idx="153">
                  <c:v>153.000000</c:v>
                </c:pt>
                <c:pt idx="154">
                  <c:v>154.000000</c:v>
                </c:pt>
                <c:pt idx="155">
                  <c:v>155.000000</c:v>
                </c:pt>
                <c:pt idx="156">
                  <c:v>156.000000</c:v>
                </c:pt>
                <c:pt idx="157">
                  <c:v>157.000000</c:v>
                </c:pt>
                <c:pt idx="158">
                  <c:v>158.000000</c:v>
                </c:pt>
                <c:pt idx="159">
                  <c:v>159.000000</c:v>
                </c:pt>
                <c:pt idx="160">
                  <c:v>160.000000</c:v>
                </c:pt>
                <c:pt idx="161">
                  <c:v>161.000000</c:v>
                </c:pt>
                <c:pt idx="162">
                  <c:v>162.000000</c:v>
                </c:pt>
                <c:pt idx="163">
                  <c:v>163.000000</c:v>
                </c:pt>
                <c:pt idx="164">
                  <c:v>164.000000</c:v>
                </c:pt>
                <c:pt idx="165">
                  <c:v>165.000000</c:v>
                </c:pt>
                <c:pt idx="166">
                  <c:v>166.000000</c:v>
                </c:pt>
                <c:pt idx="167">
                  <c:v>167.000000</c:v>
                </c:pt>
                <c:pt idx="168">
                  <c:v>168.000000</c:v>
                </c:pt>
                <c:pt idx="169">
                  <c:v>169.000000</c:v>
                </c:pt>
                <c:pt idx="170">
                  <c:v>170.000000</c:v>
                </c:pt>
                <c:pt idx="171">
                  <c:v>171.000000</c:v>
                </c:pt>
                <c:pt idx="172">
                  <c:v>172.000000</c:v>
                </c:pt>
                <c:pt idx="173">
                  <c:v>173.000000</c:v>
                </c:pt>
                <c:pt idx="174">
                  <c:v>174.000000</c:v>
                </c:pt>
                <c:pt idx="175">
                  <c:v>175.000000</c:v>
                </c:pt>
                <c:pt idx="176">
                  <c:v>176.000000</c:v>
                </c:pt>
                <c:pt idx="177">
                  <c:v>177.000000</c:v>
                </c:pt>
                <c:pt idx="178">
                  <c:v>178.000000</c:v>
                </c:pt>
                <c:pt idx="179">
                  <c:v>179.000000</c:v>
                </c:pt>
                <c:pt idx="180">
                  <c:v>180.000000</c:v>
                </c:pt>
                <c:pt idx="181">
                  <c:v>181.000000</c:v>
                </c:pt>
                <c:pt idx="182">
                  <c:v>182.000000</c:v>
                </c:pt>
                <c:pt idx="183">
                  <c:v>183.000000</c:v>
                </c:pt>
                <c:pt idx="184">
                  <c:v>184.000000</c:v>
                </c:pt>
                <c:pt idx="185">
                  <c:v>185.000000</c:v>
                </c:pt>
                <c:pt idx="186">
                  <c:v>186.000000</c:v>
                </c:pt>
                <c:pt idx="187">
                  <c:v>187.000000</c:v>
                </c:pt>
                <c:pt idx="188">
                  <c:v>188.000000</c:v>
                </c:pt>
                <c:pt idx="189">
                  <c:v>189.000000</c:v>
                </c:pt>
                <c:pt idx="190">
                  <c:v>190.000000</c:v>
                </c:pt>
                <c:pt idx="191">
                  <c:v>191.000000</c:v>
                </c:pt>
                <c:pt idx="192">
                  <c:v>192.000000</c:v>
                </c:pt>
                <c:pt idx="193">
                  <c:v>193.000000</c:v>
                </c:pt>
                <c:pt idx="194">
                  <c:v>194.000000</c:v>
                </c:pt>
                <c:pt idx="195">
                  <c:v>195.000000</c:v>
                </c:pt>
                <c:pt idx="196">
                  <c:v>196.000000</c:v>
                </c:pt>
                <c:pt idx="197">
                  <c:v>197.000000</c:v>
                </c:pt>
                <c:pt idx="198">
                  <c:v>198.000000</c:v>
                </c:pt>
                <c:pt idx="199">
                  <c:v>199.000000</c:v>
                </c:pt>
                <c:pt idx="200">
                  <c:v>200.000000</c:v>
                </c:pt>
                <c:pt idx="201">
                  <c:v>201.000000</c:v>
                </c:pt>
                <c:pt idx="202">
                  <c:v>202.000000</c:v>
                </c:pt>
                <c:pt idx="203">
                  <c:v>203.000000</c:v>
                </c:pt>
                <c:pt idx="204">
                  <c:v>204.000000</c:v>
                </c:pt>
                <c:pt idx="205">
                  <c:v>205.000000</c:v>
                </c:pt>
                <c:pt idx="206">
                  <c:v>206.000000</c:v>
                </c:pt>
                <c:pt idx="207">
                  <c:v>207.000000</c:v>
                </c:pt>
                <c:pt idx="208">
                  <c:v>208.000000</c:v>
                </c:pt>
                <c:pt idx="209">
                  <c:v>209.000000</c:v>
                </c:pt>
                <c:pt idx="210">
                  <c:v>210.000000</c:v>
                </c:pt>
                <c:pt idx="211">
                  <c:v>211.000000</c:v>
                </c:pt>
                <c:pt idx="212">
                  <c:v>212.000000</c:v>
                </c:pt>
                <c:pt idx="213">
                  <c:v>213.000000</c:v>
                </c:pt>
                <c:pt idx="214">
                  <c:v>214.000000</c:v>
                </c:pt>
                <c:pt idx="215">
                  <c:v>215.000000</c:v>
                </c:pt>
                <c:pt idx="216">
                  <c:v>216.000000</c:v>
                </c:pt>
                <c:pt idx="217">
                  <c:v>217.000000</c:v>
                </c:pt>
                <c:pt idx="218">
                  <c:v>218.000000</c:v>
                </c:pt>
                <c:pt idx="219">
                  <c:v>219.000000</c:v>
                </c:pt>
                <c:pt idx="220">
                  <c:v>220.000000</c:v>
                </c:pt>
                <c:pt idx="221">
                  <c:v>221.000000</c:v>
                </c:pt>
                <c:pt idx="222">
                  <c:v>222.000000</c:v>
                </c:pt>
                <c:pt idx="223">
                  <c:v>223.000000</c:v>
                </c:pt>
                <c:pt idx="224">
                  <c:v>224.000000</c:v>
                </c:pt>
                <c:pt idx="225">
                  <c:v>225.000000</c:v>
                </c:pt>
                <c:pt idx="226">
                  <c:v>226.000000</c:v>
                </c:pt>
                <c:pt idx="227">
                  <c:v>227.000000</c:v>
                </c:pt>
                <c:pt idx="228">
                  <c:v>228.000000</c:v>
                </c:pt>
                <c:pt idx="229">
                  <c:v>229.000000</c:v>
                </c:pt>
                <c:pt idx="230">
                  <c:v>230.000000</c:v>
                </c:pt>
                <c:pt idx="231">
                  <c:v>231.000000</c:v>
                </c:pt>
                <c:pt idx="232">
                  <c:v>232.000000</c:v>
                </c:pt>
                <c:pt idx="233">
                  <c:v>233.000000</c:v>
                </c:pt>
                <c:pt idx="234">
                  <c:v>234.000000</c:v>
                </c:pt>
                <c:pt idx="235">
                  <c:v>235.000000</c:v>
                </c:pt>
                <c:pt idx="236">
                  <c:v>236.000000</c:v>
                </c:pt>
                <c:pt idx="237">
                  <c:v>237.000000</c:v>
                </c:pt>
                <c:pt idx="238">
                  <c:v>238.000000</c:v>
                </c:pt>
                <c:pt idx="239">
                  <c:v>239.000000</c:v>
                </c:pt>
                <c:pt idx="240">
                  <c:v>240.000000</c:v>
                </c:pt>
                <c:pt idx="241">
                  <c:v>241.000000</c:v>
                </c:pt>
                <c:pt idx="242">
                  <c:v>242.000000</c:v>
                </c:pt>
                <c:pt idx="243">
                  <c:v>243.000000</c:v>
                </c:pt>
                <c:pt idx="244">
                  <c:v>244.000000</c:v>
                </c:pt>
                <c:pt idx="245">
                  <c:v>245.000000</c:v>
                </c:pt>
                <c:pt idx="246">
                  <c:v>246.000000</c:v>
                </c:pt>
                <c:pt idx="247">
                  <c:v>247.000000</c:v>
                </c:pt>
                <c:pt idx="248">
                  <c:v>248.000000</c:v>
                </c:pt>
                <c:pt idx="249">
                  <c:v>249.000000</c:v>
                </c:pt>
                <c:pt idx="250">
                  <c:v>250.000000</c:v>
                </c:pt>
                <c:pt idx="251">
                  <c:v>251.000000</c:v>
                </c:pt>
                <c:pt idx="252">
                  <c:v>252.000000</c:v>
                </c:pt>
                <c:pt idx="253">
                  <c:v>253.000000</c:v>
                </c:pt>
                <c:pt idx="254">
                  <c:v>254.000000</c:v>
                </c:pt>
                <c:pt idx="255">
                  <c:v>255.000000</c:v>
                </c:pt>
                <c:pt idx="256">
                  <c:v>256.000000</c:v>
                </c:pt>
                <c:pt idx="257">
                  <c:v>257.000000</c:v>
                </c:pt>
                <c:pt idx="258">
                  <c:v>258.000000</c:v>
                </c:pt>
                <c:pt idx="259">
                  <c:v>259.000000</c:v>
                </c:pt>
                <c:pt idx="260">
                  <c:v>260.000000</c:v>
                </c:pt>
                <c:pt idx="261">
                  <c:v>261.000000</c:v>
                </c:pt>
                <c:pt idx="262">
                  <c:v>262.000000</c:v>
                </c:pt>
                <c:pt idx="263">
                  <c:v>263.000000</c:v>
                </c:pt>
                <c:pt idx="264">
                  <c:v>264.000000</c:v>
                </c:pt>
                <c:pt idx="265">
                  <c:v>265.000000</c:v>
                </c:pt>
                <c:pt idx="266">
                  <c:v>266.000000</c:v>
                </c:pt>
                <c:pt idx="267">
                  <c:v>267.000000</c:v>
                </c:pt>
                <c:pt idx="268">
                  <c:v>268.000000</c:v>
                </c:pt>
                <c:pt idx="269">
                  <c:v>269.000000</c:v>
                </c:pt>
                <c:pt idx="270">
                  <c:v>270.000000</c:v>
                </c:pt>
                <c:pt idx="271">
                  <c:v>271.000000</c:v>
                </c:pt>
                <c:pt idx="272">
                  <c:v>272.000000</c:v>
                </c:pt>
                <c:pt idx="273">
                  <c:v>273.000000</c:v>
                </c:pt>
                <c:pt idx="274">
                  <c:v>274.000000</c:v>
                </c:pt>
                <c:pt idx="275">
                  <c:v>275.000000</c:v>
                </c:pt>
                <c:pt idx="276">
                  <c:v>276.000000</c:v>
                </c:pt>
                <c:pt idx="277">
                  <c:v>277.000000</c:v>
                </c:pt>
                <c:pt idx="278">
                  <c:v>278.000000</c:v>
                </c:pt>
                <c:pt idx="279">
                  <c:v>279.000000</c:v>
                </c:pt>
                <c:pt idx="280">
                  <c:v>280.000000</c:v>
                </c:pt>
                <c:pt idx="281">
                  <c:v>281.000000</c:v>
                </c:pt>
                <c:pt idx="282">
                  <c:v>282.000000</c:v>
                </c:pt>
                <c:pt idx="283">
                  <c:v>283.000000</c:v>
                </c:pt>
                <c:pt idx="284">
                  <c:v>284.000000</c:v>
                </c:pt>
                <c:pt idx="285">
                  <c:v>285.000000</c:v>
                </c:pt>
                <c:pt idx="286">
                  <c:v>286.000000</c:v>
                </c:pt>
                <c:pt idx="287">
                  <c:v>287.000000</c:v>
                </c:pt>
                <c:pt idx="288">
                  <c:v>288.000000</c:v>
                </c:pt>
                <c:pt idx="289">
                  <c:v>289.000000</c:v>
                </c:pt>
                <c:pt idx="290">
                  <c:v>290.000000</c:v>
                </c:pt>
                <c:pt idx="291">
                  <c:v>291.000000</c:v>
                </c:pt>
                <c:pt idx="292">
                  <c:v>292.000000</c:v>
                </c:pt>
                <c:pt idx="293">
                  <c:v>293.000000</c:v>
                </c:pt>
                <c:pt idx="294">
                  <c:v>294.000000</c:v>
                </c:pt>
                <c:pt idx="295">
                  <c:v>295.000000</c:v>
                </c:pt>
                <c:pt idx="296">
                  <c:v>296.000000</c:v>
                </c:pt>
                <c:pt idx="297">
                  <c:v>297.000000</c:v>
                </c:pt>
                <c:pt idx="298">
                  <c:v>298.000000</c:v>
                </c:pt>
                <c:pt idx="299">
                  <c:v>299.000000</c:v>
                </c:pt>
                <c:pt idx="300">
                  <c:v>300.000000</c:v>
                </c:pt>
                <c:pt idx="301">
                  <c:v>301.000000</c:v>
                </c:pt>
                <c:pt idx="302">
                  <c:v>302.000000</c:v>
                </c:pt>
                <c:pt idx="303">
                  <c:v>303.000000</c:v>
                </c:pt>
                <c:pt idx="304">
                  <c:v>304.000000</c:v>
                </c:pt>
                <c:pt idx="305">
                  <c:v>305.000000</c:v>
                </c:pt>
                <c:pt idx="306">
                  <c:v>306.000000</c:v>
                </c:pt>
                <c:pt idx="307">
                  <c:v>307.000000</c:v>
                </c:pt>
                <c:pt idx="308">
                  <c:v>308.000000</c:v>
                </c:pt>
                <c:pt idx="309">
                  <c:v>309.000000</c:v>
                </c:pt>
                <c:pt idx="310">
                  <c:v>310.000000</c:v>
                </c:pt>
                <c:pt idx="311">
                  <c:v>311.000000</c:v>
                </c:pt>
                <c:pt idx="312">
                  <c:v>312.000000</c:v>
                </c:pt>
                <c:pt idx="313">
                  <c:v>313.000000</c:v>
                </c:pt>
                <c:pt idx="314">
                  <c:v>314.000000</c:v>
                </c:pt>
                <c:pt idx="315">
                  <c:v>315.000000</c:v>
                </c:pt>
                <c:pt idx="316">
                  <c:v>316.000000</c:v>
                </c:pt>
                <c:pt idx="317">
                  <c:v>317.000000</c:v>
                </c:pt>
                <c:pt idx="318">
                  <c:v>318.000000</c:v>
                </c:pt>
                <c:pt idx="319">
                  <c:v>319.000000</c:v>
                </c:pt>
                <c:pt idx="320">
                  <c:v>320.000000</c:v>
                </c:pt>
                <c:pt idx="321">
                  <c:v>321.000000</c:v>
                </c:pt>
                <c:pt idx="322">
                  <c:v>322.000000</c:v>
                </c:pt>
                <c:pt idx="323">
                  <c:v>323.000000</c:v>
                </c:pt>
                <c:pt idx="324">
                  <c:v>324.000000</c:v>
                </c:pt>
                <c:pt idx="325">
                  <c:v>325.000000</c:v>
                </c:pt>
                <c:pt idx="326">
                  <c:v>326.000000</c:v>
                </c:pt>
                <c:pt idx="327">
                  <c:v>327.000000</c:v>
                </c:pt>
                <c:pt idx="328">
                  <c:v>328.000000</c:v>
                </c:pt>
                <c:pt idx="329">
                  <c:v>329.000000</c:v>
                </c:pt>
                <c:pt idx="330">
                  <c:v>330.000000</c:v>
                </c:pt>
                <c:pt idx="331">
                  <c:v>331.000000</c:v>
                </c:pt>
                <c:pt idx="332">
                  <c:v>332.000000</c:v>
                </c:pt>
                <c:pt idx="333">
                  <c:v>333.000000</c:v>
                </c:pt>
                <c:pt idx="334">
                  <c:v>334.000000</c:v>
                </c:pt>
                <c:pt idx="335">
                  <c:v>335.000000</c:v>
                </c:pt>
                <c:pt idx="336">
                  <c:v>336.000000</c:v>
                </c:pt>
                <c:pt idx="337">
                  <c:v>337.000000</c:v>
                </c:pt>
                <c:pt idx="338">
                  <c:v>338.000000</c:v>
                </c:pt>
                <c:pt idx="339">
                  <c:v>339.000000</c:v>
                </c:pt>
                <c:pt idx="340">
                  <c:v>340.000000</c:v>
                </c:pt>
                <c:pt idx="341">
                  <c:v>341.000000</c:v>
                </c:pt>
                <c:pt idx="342">
                  <c:v>342.000000</c:v>
                </c:pt>
                <c:pt idx="343">
                  <c:v>343.000000</c:v>
                </c:pt>
                <c:pt idx="344">
                  <c:v>344.000000</c:v>
                </c:pt>
                <c:pt idx="345">
                  <c:v>345.000000</c:v>
                </c:pt>
                <c:pt idx="346">
                  <c:v>346.000000</c:v>
                </c:pt>
                <c:pt idx="347">
                  <c:v>347.000000</c:v>
                </c:pt>
                <c:pt idx="348">
                  <c:v>348.000000</c:v>
                </c:pt>
                <c:pt idx="349">
                  <c:v>349.000000</c:v>
                </c:pt>
                <c:pt idx="350">
                  <c:v>350.000000</c:v>
                </c:pt>
                <c:pt idx="351">
                  <c:v>351.000000</c:v>
                </c:pt>
                <c:pt idx="352">
                  <c:v>352.000000</c:v>
                </c:pt>
                <c:pt idx="353">
                  <c:v>353.000000</c:v>
                </c:pt>
                <c:pt idx="354">
                  <c:v>354.000000</c:v>
                </c:pt>
                <c:pt idx="355">
                  <c:v>355.000000</c:v>
                </c:pt>
                <c:pt idx="356">
                  <c:v>356.000000</c:v>
                </c:pt>
                <c:pt idx="357">
                  <c:v>357.000000</c:v>
                </c:pt>
                <c:pt idx="358">
                  <c:v>358.000000</c:v>
                </c:pt>
                <c:pt idx="359">
                  <c:v>359.000000</c:v>
                </c:pt>
                <c:pt idx="360">
                  <c:v>360.000000</c:v>
                </c:pt>
                <c:pt idx="361">
                  <c:v>361.000000</c:v>
                </c:pt>
                <c:pt idx="362">
                  <c:v>362.000000</c:v>
                </c:pt>
                <c:pt idx="363">
                  <c:v>363.000000</c:v>
                </c:pt>
                <c:pt idx="364">
                  <c:v>364.000000</c:v>
                </c:pt>
                <c:pt idx="365">
                  <c:v>365.000000</c:v>
                </c:pt>
                <c:pt idx="366">
                  <c:v>366.000000</c:v>
                </c:pt>
                <c:pt idx="367">
                  <c:v>367.000000</c:v>
                </c:pt>
                <c:pt idx="368">
                  <c:v>368.000000</c:v>
                </c:pt>
                <c:pt idx="369">
                  <c:v>369.000000</c:v>
                </c:pt>
                <c:pt idx="370">
                  <c:v>370.000000</c:v>
                </c:pt>
                <c:pt idx="371">
                  <c:v>371.000000</c:v>
                </c:pt>
                <c:pt idx="372">
                  <c:v>372.000000</c:v>
                </c:pt>
                <c:pt idx="373">
                  <c:v>373.000000</c:v>
                </c:pt>
                <c:pt idx="374">
                  <c:v>374.000000</c:v>
                </c:pt>
                <c:pt idx="375">
                  <c:v>375.000000</c:v>
                </c:pt>
                <c:pt idx="376">
                  <c:v>376.000000</c:v>
                </c:pt>
                <c:pt idx="377">
                  <c:v>377.000000</c:v>
                </c:pt>
                <c:pt idx="378">
                  <c:v>378.000000</c:v>
                </c:pt>
                <c:pt idx="379">
                  <c:v>379.000000</c:v>
                </c:pt>
                <c:pt idx="380">
                  <c:v>380.000000</c:v>
                </c:pt>
                <c:pt idx="381">
                  <c:v>381.000000</c:v>
                </c:pt>
                <c:pt idx="382">
                  <c:v>382.000000</c:v>
                </c:pt>
                <c:pt idx="383">
                  <c:v>383.000000</c:v>
                </c:pt>
                <c:pt idx="384">
                  <c:v>384.000000</c:v>
                </c:pt>
                <c:pt idx="385">
                  <c:v>385.000000</c:v>
                </c:pt>
                <c:pt idx="386">
                  <c:v>386.000000</c:v>
                </c:pt>
                <c:pt idx="387">
                  <c:v>387.000000</c:v>
                </c:pt>
                <c:pt idx="388">
                  <c:v>388.000000</c:v>
                </c:pt>
                <c:pt idx="389">
                  <c:v>389.000000</c:v>
                </c:pt>
                <c:pt idx="390">
                  <c:v>390.000000</c:v>
                </c:pt>
                <c:pt idx="391">
                  <c:v>391.000000</c:v>
                </c:pt>
                <c:pt idx="392">
                  <c:v>392.000000</c:v>
                </c:pt>
                <c:pt idx="393">
                  <c:v>393.000000</c:v>
                </c:pt>
                <c:pt idx="394">
                  <c:v>394.000000</c:v>
                </c:pt>
                <c:pt idx="395">
                  <c:v>395.000000</c:v>
                </c:pt>
                <c:pt idx="396">
                  <c:v>396.000000</c:v>
                </c:pt>
                <c:pt idx="397">
                  <c:v>397.000000</c:v>
                </c:pt>
                <c:pt idx="398">
                  <c:v>398.000000</c:v>
                </c:pt>
                <c:pt idx="399">
                  <c:v>399.000000</c:v>
                </c:pt>
                <c:pt idx="400">
                  <c:v>400.000000</c:v>
                </c:pt>
                <c:pt idx="401">
                  <c:v>401.000000</c:v>
                </c:pt>
                <c:pt idx="402">
                  <c:v>402.000000</c:v>
                </c:pt>
                <c:pt idx="403">
                  <c:v>403.000000</c:v>
                </c:pt>
                <c:pt idx="404">
                  <c:v>404.000000</c:v>
                </c:pt>
                <c:pt idx="405">
                  <c:v>405.000000</c:v>
                </c:pt>
                <c:pt idx="406">
                  <c:v>406.000000</c:v>
                </c:pt>
                <c:pt idx="407">
                  <c:v>407.000000</c:v>
                </c:pt>
                <c:pt idx="408">
                  <c:v>408.000000</c:v>
                </c:pt>
                <c:pt idx="409">
                  <c:v>409.000000</c:v>
                </c:pt>
                <c:pt idx="410">
                  <c:v>410.000000</c:v>
                </c:pt>
                <c:pt idx="411">
                  <c:v>411.000000</c:v>
                </c:pt>
                <c:pt idx="412">
                  <c:v>412.000000</c:v>
                </c:pt>
                <c:pt idx="413">
                  <c:v>413.000000</c:v>
                </c:pt>
                <c:pt idx="414">
                  <c:v>414.000000</c:v>
                </c:pt>
                <c:pt idx="415">
                  <c:v>415.000000</c:v>
                </c:pt>
                <c:pt idx="416">
                  <c:v>416.000000</c:v>
                </c:pt>
                <c:pt idx="417">
                  <c:v>417.000000</c:v>
                </c:pt>
                <c:pt idx="418">
                  <c:v>418.000000</c:v>
                </c:pt>
                <c:pt idx="419">
                  <c:v>419.000000</c:v>
                </c:pt>
                <c:pt idx="420">
                  <c:v>420.000000</c:v>
                </c:pt>
                <c:pt idx="421">
                  <c:v>421.000000</c:v>
                </c:pt>
                <c:pt idx="422">
                  <c:v>422.000000</c:v>
                </c:pt>
                <c:pt idx="423">
                  <c:v>423.000000</c:v>
                </c:pt>
                <c:pt idx="424">
                  <c:v>424.000000</c:v>
                </c:pt>
                <c:pt idx="425">
                  <c:v>425.000000</c:v>
                </c:pt>
                <c:pt idx="426">
                  <c:v>426.000000</c:v>
                </c:pt>
                <c:pt idx="427">
                  <c:v>427.000000</c:v>
                </c:pt>
                <c:pt idx="428">
                  <c:v>428.000000</c:v>
                </c:pt>
                <c:pt idx="429">
                  <c:v>429.000000</c:v>
                </c:pt>
                <c:pt idx="430">
                  <c:v>430.000000</c:v>
                </c:pt>
                <c:pt idx="431">
                  <c:v>431.000000</c:v>
                </c:pt>
                <c:pt idx="432">
                  <c:v>432.000000</c:v>
                </c:pt>
                <c:pt idx="433">
                  <c:v>433.000000</c:v>
                </c:pt>
                <c:pt idx="434">
                  <c:v>434.000000</c:v>
                </c:pt>
                <c:pt idx="435">
                  <c:v>435.000000</c:v>
                </c:pt>
                <c:pt idx="436">
                  <c:v>436.000000</c:v>
                </c:pt>
                <c:pt idx="437">
                  <c:v>437.000000</c:v>
                </c:pt>
                <c:pt idx="438">
                  <c:v>438.000000</c:v>
                </c:pt>
                <c:pt idx="439">
                  <c:v>439.000000</c:v>
                </c:pt>
                <c:pt idx="440">
                  <c:v>440.000000</c:v>
                </c:pt>
                <c:pt idx="441">
                  <c:v>441.000000</c:v>
                </c:pt>
                <c:pt idx="442">
                  <c:v>442.000000</c:v>
                </c:pt>
                <c:pt idx="443">
                  <c:v>443.000000</c:v>
                </c:pt>
                <c:pt idx="444">
                  <c:v>444.000000</c:v>
                </c:pt>
                <c:pt idx="445">
                  <c:v>445.000000</c:v>
                </c:pt>
                <c:pt idx="446">
                  <c:v>446.000000</c:v>
                </c:pt>
                <c:pt idx="447">
                  <c:v>447.000000</c:v>
                </c:pt>
                <c:pt idx="448">
                  <c:v>448.000000</c:v>
                </c:pt>
                <c:pt idx="449">
                  <c:v>449.000000</c:v>
                </c:pt>
                <c:pt idx="450">
                  <c:v>450.000000</c:v>
                </c:pt>
                <c:pt idx="451">
                  <c:v>451.000000</c:v>
                </c:pt>
                <c:pt idx="452">
                  <c:v>452.000000</c:v>
                </c:pt>
                <c:pt idx="453">
                  <c:v>453.000000</c:v>
                </c:pt>
                <c:pt idx="454">
                  <c:v>454.000000</c:v>
                </c:pt>
                <c:pt idx="455">
                  <c:v>455.000000</c:v>
                </c:pt>
                <c:pt idx="456">
                  <c:v>456.000000</c:v>
                </c:pt>
                <c:pt idx="457">
                  <c:v>457.000000</c:v>
                </c:pt>
                <c:pt idx="458">
                  <c:v>458.000000</c:v>
                </c:pt>
                <c:pt idx="459">
                  <c:v>459.000000</c:v>
                </c:pt>
                <c:pt idx="460">
                  <c:v>460.000000</c:v>
                </c:pt>
                <c:pt idx="461">
                  <c:v>461.000000</c:v>
                </c:pt>
                <c:pt idx="462">
                  <c:v>462.000000</c:v>
                </c:pt>
                <c:pt idx="463">
                  <c:v>463.000000</c:v>
                </c:pt>
                <c:pt idx="464">
                  <c:v>464.000000</c:v>
                </c:pt>
                <c:pt idx="465">
                  <c:v>465.000000</c:v>
                </c:pt>
                <c:pt idx="466">
                  <c:v>466.000000</c:v>
                </c:pt>
                <c:pt idx="467">
                  <c:v>467.000000</c:v>
                </c:pt>
                <c:pt idx="468">
                  <c:v>468.000000</c:v>
                </c:pt>
                <c:pt idx="469">
                  <c:v>469.000000</c:v>
                </c:pt>
                <c:pt idx="470">
                  <c:v>470.000000</c:v>
                </c:pt>
                <c:pt idx="471">
                  <c:v>471.000000</c:v>
                </c:pt>
                <c:pt idx="472">
                  <c:v>472.000000</c:v>
                </c:pt>
                <c:pt idx="473">
                  <c:v>473.000000</c:v>
                </c:pt>
                <c:pt idx="474">
                  <c:v>474.000000</c:v>
                </c:pt>
                <c:pt idx="475">
                  <c:v>475.000000</c:v>
                </c:pt>
                <c:pt idx="476">
                  <c:v>476.000000</c:v>
                </c:pt>
                <c:pt idx="477">
                  <c:v>477.000000</c:v>
                </c:pt>
                <c:pt idx="478">
                  <c:v>478.000000</c:v>
                </c:pt>
                <c:pt idx="479">
                  <c:v>479.000000</c:v>
                </c:pt>
                <c:pt idx="480">
                  <c:v>480.000000</c:v>
                </c:pt>
                <c:pt idx="481">
                  <c:v>481.000000</c:v>
                </c:pt>
                <c:pt idx="482">
                  <c:v>482.000000</c:v>
                </c:pt>
                <c:pt idx="483">
                  <c:v>483.000000</c:v>
                </c:pt>
                <c:pt idx="484">
                  <c:v>484.000000</c:v>
                </c:pt>
                <c:pt idx="485">
                  <c:v>485.000000</c:v>
                </c:pt>
                <c:pt idx="486">
                  <c:v>486.000000</c:v>
                </c:pt>
                <c:pt idx="487">
                  <c:v>487.000000</c:v>
                </c:pt>
                <c:pt idx="488">
                  <c:v>488.000000</c:v>
                </c:pt>
                <c:pt idx="489">
                  <c:v>489.000000</c:v>
                </c:pt>
                <c:pt idx="490">
                  <c:v>490.000000</c:v>
                </c:pt>
                <c:pt idx="491">
                  <c:v>491.000000</c:v>
                </c:pt>
                <c:pt idx="492">
                  <c:v>492.000000</c:v>
                </c:pt>
                <c:pt idx="493">
                  <c:v>493.000000</c:v>
                </c:pt>
                <c:pt idx="494">
                  <c:v>494.000000</c:v>
                </c:pt>
                <c:pt idx="495">
                  <c:v>495.000000</c:v>
                </c:pt>
                <c:pt idx="496">
                  <c:v>496.000000</c:v>
                </c:pt>
                <c:pt idx="497">
                  <c:v>497.000000</c:v>
                </c:pt>
                <c:pt idx="498">
                  <c:v>498.000000</c:v>
                </c:pt>
                <c:pt idx="499">
                  <c:v>499.000000</c:v>
                </c:pt>
                <c:pt idx="500">
                  <c:v>500.000000</c:v>
                </c:pt>
                <c:pt idx="501">
                  <c:v>501.000000</c:v>
                </c:pt>
                <c:pt idx="502">
                  <c:v>502.000000</c:v>
                </c:pt>
                <c:pt idx="503">
                  <c:v>503.000000</c:v>
                </c:pt>
                <c:pt idx="504">
                  <c:v>504.000000</c:v>
                </c:pt>
                <c:pt idx="505">
                  <c:v>505.000000</c:v>
                </c:pt>
                <c:pt idx="506">
                  <c:v>506.000000</c:v>
                </c:pt>
                <c:pt idx="507">
                  <c:v>507.000000</c:v>
                </c:pt>
                <c:pt idx="508">
                  <c:v>508.000000</c:v>
                </c:pt>
                <c:pt idx="509">
                  <c:v>509.000000</c:v>
                </c:pt>
                <c:pt idx="510">
                  <c:v>510.000000</c:v>
                </c:pt>
                <c:pt idx="511">
                  <c:v>511.000000</c:v>
                </c:pt>
                <c:pt idx="512">
                  <c:v>512.000000</c:v>
                </c:pt>
                <c:pt idx="513">
                  <c:v>513.000000</c:v>
                </c:pt>
                <c:pt idx="514">
                  <c:v>514.000000</c:v>
                </c:pt>
                <c:pt idx="515">
                  <c:v>515.000000</c:v>
                </c:pt>
                <c:pt idx="516">
                  <c:v>516.000000</c:v>
                </c:pt>
                <c:pt idx="517">
                  <c:v>517.000000</c:v>
                </c:pt>
                <c:pt idx="518">
                  <c:v>518.000000</c:v>
                </c:pt>
                <c:pt idx="519">
                  <c:v>519.000000</c:v>
                </c:pt>
                <c:pt idx="520">
                  <c:v>520.000000</c:v>
                </c:pt>
                <c:pt idx="521">
                  <c:v>521.000000</c:v>
                </c:pt>
                <c:pt idx="522">
                  <c:v>522.000000</c:v>
                </c:pt>
                <c:pt idx="523">
                  <c:v>523.000000</c:v>
                </c:pt>
                <c:pt idx="524">
                  <c:v>524.000000</c:v>
                </c:pt>
                <c:pt idx="525">
                  <c:v>525.000000</c:v>
                </c:pt>
                <c:pt idx="526">
                  <c:v>526.000000</c:v>
                </c:pt>
                <c:pt idx="527">
                  <c:v>527.000000</c:v>
                </c:pt>
                <c:pt idx="528">
                  <c:v>528.000000</c:v>
                </c:pt>
                <c:pt idx="529">
                  <c:v>529.000000</c:v>
                </c:pt>
                <c:pt idx="530">
                  <c:v>530.000000</c:v>
                </c:pt>
                <c:pt idx="531">
                  <c:v>531.000000</c:v>
                </c:pt>
                <c:pt idx="532">
                  <c:v>532.000000</c:v>
                </c:pt>
                <c:pt idx="533">
                  <c:v>533.000000</c:v>
                </c:pt>
                <c:pt idx="534">
                  <c:v>534.000000</c:v>
                </c:pt>
                <c:pt idx="535">
                  <c:v>535.000000</c:v>
                </c:pt>
                <c:pt idx="536">
                  <c:v>536.000000</c:v>
                </c:pt>
                <c:pt idx="537">
                  <c:v>537.000000</c:v>
                </c:pt>
                <c:pt idx="538">
                  <c:v>538.000000</c:v>
                </c:pt>
                <c:pt idx="539">
                  <c:v>539.000000</c:v>
                </c:pt>
                <c:pt idx="540">
                  <c:v>540.000000</c:v>
                </c:pt>
                <c:pt idx="541">
                  <c:v>541.000000</c:v>
                </c:pt>
                <c:pt idx="542">
                  <c:v>542.000000</c:v>
                </c:pt>
                <c:pt idx="543">
                  <c:v>543.000000</c:v>
                </c:pt>
                <c:pt idx="544">
                  <c:v>544.000000</c:v>
                </c:pt>
                <c:pt idx="545">
                  <c:v>545.000000</c:v>
                </c:pt>
                <c:pt idx="546">
                  <c:v>546.000000</c:v>
                </c:pt>
                <c:pt idx="547">
                  <c:v>547.000000</c:v>
                </c:pt>
                <c:pt idx="548">
                  <c:v>548.000000</c:v>
                </c:pt>
                <c:pt idx="549">
                  <c:v>549.000000</c:v>
                </c:pt>
                <c:pt idx="550">
                  <c:v>550.000000</c:v>
                </c:pt>
                <c:pt idx="551">
                  <c:v>551.000000</c:v>
                </c:pt>
                <c:pt idx="552">
                  <c:v>552.000000</c:v>
                </c:pt>
                <c:pt idx="553">
                  <c:v>553.000000</c:v>
                </c:pt>
                <c:pt idx="554">
                  <c:v>554.000000</c:v>
                </c:pt>
                <c:pt idx="555">
                  <c:v>555.000000</c:v>
                </c:pt>
                <c:pt idx="556">
                  <c:v>556.000000</c:v>
                </c:pt>
                <c:pt idx="557">
                  <c:v>557.000000</c:v>
                </c:pt>
                <c:pt idx="558">
                  <c:v>558.000000</c:v>
                </c:pt>
                <c:pt idx="559">
                  <c:v>559.000000</c:v>
                </c:pt>
                <c:pt idx="560">
                  <c:v>560.000000</c:v>
                </c:pt>
                <c:pt idx="561">
                  <c:v>561.000000</c:v>
                </c:pt>
                <c:pt idx="562">
                  <c:v>562.000000</c:v>
                </c:pt>
                <c:pt idx="563">
                  <c:v>563.000000</c:v>
                </c:pt>
                <c:pt idx="564">
                  <c:v>564.000000</c:v>
                </c:pt>
                <c:pt idx="565">
                  <c:v>565.000000</c:v>
                </c:pt>
                <c:pt idx="566">
                  <c:v>566.000000</c:v>
                </c:pt>
                <c:pt idx="567">
                  <c:v>567.000000</c:v>
                </c:pt>
                <c:pt idx="568">
                  <c:v>568.000000</c:v>
                </c:pt>
                <c:pt idx="569">
                  <c:v>569.000000</c:v>
                </c:pt>
                <c:pt idx="570">
                  <c:v>570.000000</c:v>
                </c:pt>
                <c:pt idx="571">
                  <c:v>571.000000</c:v>
                </c:pt>
                <c:pt idx="572">
                  <c:v>572.000000</c:v>
                </c:pt>
                <c:pt idx="573">
                  <c:v>573.000000</c:v>
                </c:pt>
                <c:pt idx="574">
                  <c:v>574.000000</c:v>
                </c:pt>
                <c:pt idx="575">
                  <c:v>575.000000</c:v>
                </c:pt>
                <c:pt idx="576">
                  <c:v>576.000000</c:v>
                </c:pt>
                <c:pt idx="577">
                  <c:v>577.000000</c:v>
                </c:pt>
                <c:pt idx="578">
                  <c:v>578.000000</c:v>
                </c:pt>
                <c:pt idx="579">
                  <c:v>579.000000</c:v>
                </c:pt>
                <c:pt idx="580">
                  <c:v>580.000000</c:v>
                </c:pt>
                <c:pt idx="581">
                  <c:v>581.000000</c:v>
                </c:pt>
                <c:pt idx="582">
                  <c:v>582.000000</c:v>
                </c:pt>
                <c:pt idx="583">
                  <c:v>583.000000</c:v>
                </c:pt>
                <c:pt idx="584">
                  <c:v>584.000000</c:v>
                </c:pt>
                <c:pt idx="585">
                  <c:v>585.000000</c:v>
                </c:pt>
                <c:pt idx="586">
                  <c:v>586.000000</c:v>
                </c:pt>
                <c:pt idx="587">
                  <c:v>587.000000</c:v>
                </c:pt>
                <c:pt idx="588">
                  <c:v>588.000000</c:v>
                </c:pt>
                <c:pt idx="589">
                  <c:v>589.000000</c:v>
                </c:pt>
                <c:pt idx="590">
                  <c:v>590.000000</c:v>
                </c:pt>
                <c:pt idx="591">
                  <c:v>591.000000</c:v>
                </c:pt>
                <c:pt idx="592">
                  <c:v>592.000000</c:v>
                </c:pt>
                <c:pt idx="593">
                  <c:v>593.000000</c:v>
                </c:pt>
                <c:pt idx="594">
                  <c:v>594.000000</c:v>
                </c:pt>
                <c:pt idx="595">
                  <c:v>595.000000</c:v>
                </c:pt>
                <c:pt idx="596">
                  <c:v>596.000000</c:v>
                </c:pt>
                <c:pt idx="597">
                  <c:v>597.000000</c:v>
                </c:pt>
                <c:pt idx="598">
                  <c:v>598.000000</c:v>
                </c:pt>
                <c:pt idx="599">
                  <c:v>599.000000</c:v>
                </c:pt>
                <c:pt idx="600">
                  <c:v>600.000000</c:v>
                </c:pt>
                <c:pt idx="601">
                  <c:v>601.000000</c:v>
                </c:pt>
                <c:pt idx="602">
                  <c:v>602.000000</c:v>
                </c:pt>
                <c:pt idx="603">
                  <c:v>603.000000</c:v>
                </c:pt>
                <c:pt idx="604">
                  <c:v>604.000000</c:v>
                </c:pt>
                <c:pt idx="605">
                  <c:v>605.000000</c:v>
                </c:pt>
                <c:pt idx="606">
                  <c:v>606.000000</c:v>
                </c:pt>
                <c:pt idx="607">
                  <c:v>607.000000</c:v>
                </c:pt>
                <c:pt idx="608">
                  <c:v>608.000000</c:v>
                </c:pt>
                <c:pt idx="609">
                  <c:v>609.000000</c:v>
                </c:pt>
                <c:pt idx="610">
                  <c:v>610.000000</c:v>
                </c:pt>
                <c:pt idx="611">
                  <c:v>611.000000</c:v>
                </c:pt>
                <c:pt idx="612">
                  <c:v>612.000000</c:v>
                </c:pt>
                <c:pt idx="613">
                  <c:v>613.000000</c:v>
                </c:pt>
                <c:pt idx="614">
                  <c:v>614.000000</c:v>
                </c:pt>
                <c:pt idx="615">
                  <c:v>615.000000</c:v>
                </c:pt>
                <c:pt idx="616">
                  <c:v>616.000000</c:v>
                </c:pt>
                <c:pt idx="617">
                  <c:v>617.000000</c:v>
                </c:pt>
                <c:pt idx="618">
                  <c:v>618.000000</c:v>
                </c:pt>
                <c:pt idx="619">
                  <c:v>619.000000</c:v>
                </c:pt>
                <c:pt idx="620">
                  <c:v>620.000000</c:v>
                </c:pt>
                <c:pt idx="621">
                  <c:v>621.000000</c:v>
                </c:pt>
                <c:pt idx="622">
                  <c:v>622.000000</c:v>
                </c:pt>
                <c:pt idx="623">
                  <c:v>623.000000</c:v>
                </c:pt>
                <c:pt idx="624">
                  <c:v>624.000000</c:v>
                </c:pt>
                <c:pt idx="625">
                  <c:v>625.000000</c:v>
                </c:pt>
                <c:pt idx="626">
                  <c:v>626.000000</c:v>
                </c:pt>
                <c:pt idx="627">
                  <c:v>627.000000</c:v>
                </c:pt>
                <c:pt idx="628">
                  <c:v>628.000000</c:v>
                </c:pt>
                <c:pt idx="629">
                  <c:v>629.000000</c:v>
                </c:pt>
                <c:pt idx="630">
                  <c:v>630.000000</c:v>
                </c:pt>
                <c:pt idx="631">
                  <c:v>631.000000</c:v>
                </c:pt>
                <c:pt idx="632">
                  <c:v>632.000000</c:v>
                </c:pt>
                <c:pt idx="633">
                  <c:v>633.000000</c:v>
                </c:pt>
                <c:pt idx="634">
                  <c:v>634.000000</c:v>
                </c:pt>
                <c:pt idx="635">
                  <c:v>635.000000</c:v>
                </c:pt>
                <c:pt idx="636">
                  <c:v>636.000000</c:v>
                </c:pt>
                <c:pt idx="637">
                  <c:v>637.000000</c:v>
                </c:pt>
                <c:pt idx="638">
                  <c:v>638.000000</c:v>
                </c:pt>
                <c:pt idx="639">
                  <c:v>639.000000</c:v>
                </c:pt>
                <c:pt idx="640">
                  <c:v>640.000000</c:v>
                </c:pt>
                <c:pt idx="641">
                  <c:v>641.000000</c:v>
                </c:pt>
                <c:pt idx="642">
                  <c:v>642.000000</c:v>
                </c:pt>
                <c:pt idx="643">
                  <c:v>643.000000</c:v>
                </c:pt>
                <c:pt idx="644">
                  <c:v>644.000000</c:v>
                </c:pt>
                <c:pt idx="645">
                  <c:v>645.000000</c:v>
                </c:pt>
                <c:pt idx="646">
                  <c:v>646.000000</c:v>
                </c:pt>
                <c:pt idx="647">
                  <c:v>647.000000</c:v>
                </c:pt>
                <c:pt idx="648">
                  <c:v>648.000000</c:v>
                </c:pt>
                <c:pt idx="649">
                  <c:v>649.000000</c:v>
                </c:pt>
                <c:pt idx="650">
                  <c:v>650.000000</c:v>
                </c:pt>
                <c:pt idx="651">
                  <c:v>651.000000</c:v>
                </c:pt>
                <c:pt idx="652">
                  <c:v>652.000000</c:v>
                </c:pt>
                <c:pt idx="653">
                  <c:v>653.000000</c:v>
                </c:pt>
                <c:pt idx="654">
                  <c:v>654.000000</c:v>
                </c:pt>
                <c:pt idx="655">
                  <c:v>655.000000</c:v>
                </c:pt>
                <c:pt idx="656">
                  <c:v>656.000000</c:v>
                </c:pt>
                <c:pt idx="657">
                  <c:v>657.000000</c:v>
                </c:pt>
                <c:pt idx="658">
                  <c:v>658.000000</c:v>
                </c:pt>
                <c:pt idx="659">
                  <c:v>659.000000</c:v>
                </c:pt>
                <c:pt idx="660">
                  <c:v>660.000000</c:v>
                </c:pt>
                <c:pt idx="661">
                  <c:v>661.000000</c:v>
                </c:pt>
                <c:pt idx="662">
                  <c:v>662.000000</c:v>
                </c:pt>
                <c:pt idx="663">
                  <c:v>663.000000</c:v>
                </c:pt>
                <c:pt idx="664">
                  <c:v>664.000000</c:v>
                </c:pt>
                <c:pt idx="665">
                  <c:v>665.000000</c:v>
                </c:pt>
                <c:pt idx="666">
                  <c:v>666.000000</c:v>
                </c:pt>
                <c:pt idx="667">
                  <c:v>667.000000</c:v>
                </c:pt>
                <c:pt idx="668">
                  <c:v>668.000000</c:v>
                </c:pt>
                <c:pt idx="669">
                  <c:v>669.000000</c:v>
                </c:pt>
                <c:pt idx="670">
                  <c:v>670.000000</c:v>
                </c:pt>
                <c:pt idx="671">
                  <c:v>671.000000</c:v>
                </c:pt>
                <c:pt idx="672">
                  <c:v>672.000000</c:v>
                </c:pt>
                <c:pt idx="673">
                  <c:v>673.000000</c:v>
                </c:pt>
                <c:pt idx="674">
                  <c:v>674.000000</c:v>
                </c:pt>
                <c:pt idx="675">
                  <c:v>675.000000</c:v>
                </c:pt>
                <c:pt idx="676">
                  <c:v>676.000000</c:v>
                </c:pt>
                <c:pt idx="677">
                  <c:v>677.000000</c:v>
                </c:pt>
                <c:pt idx="678">
                  <c:v>678.000000</c:v>
                </c:pt>
                <c:pt idx="679">
                  <c:v>679.000000</c:v>
                </c:pt>
                <c:pt idx="680">
                  <c:v>680.000000</c:v>
                </c:pt>
                <c:pt idx="681">
                  <c:v>681.000000</c:v>
                </c:pt>
                <c:pt idx="682">
                  <c:v>682.000000</c:v>
                </c:pt>
                <c:pt idx="683">
                  <c:v>683.000000</c:v>
                </c:pt>
                <c:pt idx="684">
                  <c:v>684.000000</c:v>
                </c:pt>
                <c:pt idx="685">
                  <c:v>685.000000</c:v>
                </c:pt>
                <c:pt idx="686">
                  <c:v>686.000000</c:v>
                </c:pt>
                <c:pt idx="687">
                  <c:v>687.000000</c:v>
                </c:pt>
                <c:pt idx="688">
                  <c:v>688.000000</c:v>
                </c:pt>
                <c:pt idx="689">
                  <c:v>689.000000</c:v>
                </c:pt>
                <c:pt idx="690">
                  <c:v>690.000000</c:v>
                </c:pt>
                <c:pt idx="691">
                  <c:v>691.000000</c:v>
                </c:pt>
                <c:pt idx="692">
                  <c:v>692.000000</c:v>
                </c:pt>
                <c:pt idx="693">
                  <c:v>693.000000</c:v>
                </c:pt>
                <c:pt idx="694">
                  <c:v>694.000000</c:v>
                </c:pt>
                <c:pt idx="695">
                  <c:v>695.000000</c:v>
                </c:pt>
                <c:pt idx="696">
                  <c:v>696.000000</c:v>
                </c:pt>
                <c:pt idx="697">
                  <c:v>697.000000</c:v>
                </c:pt>
                <c:pt idx="698">
                  <c:v>698.000000</c:v>
                </c:pt>
                <c:pt idx="699">
                  <c:v>699.000000</c:v>
                </c:pt>
                <c:pt idx="700">
                  <c:v>700.000000</c:v>
                </c:pt>
                <c:pt idx="701">
                  <c:v>701.000000</c:v>
                </c:pt>
                <c:pt idx="702">
                  <c:v>702.000000</c:v>
                </c:pt>
                <c:pt idx="703">
                  <c:v>703.000000</c:v>
                </c:pt>
                <c:pt idx="704">
                  <c:v>704.000000</c:v>
                </c:pt>
                <c:pt idx="705">
                  <c:v>705.000000</c:v>
                </c:pt>
                <c:pt idx="706">
                  <c:v>706.000000</c:v>
                </c:pt>
                <c:pt idx="707">
                  <c:v>707.000000</c:v>
                </c:pt>
                <c:pt idx="708">
                  <c:v>708.000000</c:v>
                </c:pt>
                <c:pt idx="709">
                  <c:v>709.000000</c:v>
                </c:pt>
                <c:pt idx="710">
                  <c:v>710.000000</c:v>
                </c:pt>
                <c:pt idx="711">
                  <c:v>711.000000</c:v>
                </c:pt>
                <c:pt idx="712">
                  <c:v>712.000000</c:v>
                </c:pt>
                <c:pt idx="713">
                  <c:v>713.000000</c:v>
                </c:pt>
                <c:pt idx="714">
                  <c:v>714.000000</c:v>
                </c:pt>
                <c:pt idx="715">
                  <c:v>715.000000</c:v>
                </c:pt>
                <c:pt idx="716">
                  <c:v>716.000000</c:v>
                </c:pt>
                <c:pt idx="717">
                  <c:v>717.000000</c:v>
                </c:pt>
                <c:pt idx="718">
                  <c:v>718.000000</c:v>
                </c:pt>
                <c:pt idx="719">
                  <c:v>719.000000</c:v>
                </c:pt>
                <c:pt idx="720">
                  <c:v>720.000000</c:v>
                </c:pt>
                <c:pt idx="721">
                  <c:v>721.000000</c:v>
                </c:pt>
                <c:pt idx="722">
                  <c:v>722.000000</c:v>
                </c:pt>
                <c:pt idx="723">
                  <c:v>723.000000</c:v>
                </c:pt>
                <c:pt idx="724">
                  <c:v>724.000000</c:v>
                </c:pt>
                <c:pt idx="725">
                  <c:v>725.000000</c:v>
                </c:pt>
                <c:pt idx="726">
                  <c:v>726.000000</c:v>
                </c:pt>
                <c:pt idx="727">
                  <c:v>727.000000</c:v>
                </c:pt>
                <c:pt idx="728">
                  <c:v>728.000000</c:v>
                </c:pt>
                <c:pt idx="729">
                  <c:v>729.000000</c:v>
                </c:pt>
                <c:pt idx="730">
                  <c:v>730.000000</c:v>
                </c:pt>
                <c:pt idx="731">
                  <c:v>731.000000</c:v>
                </c:pt>
                <c:pt idx="732">
                  <c:v>732.000000</c:v>
                </c:pt>
                <c:pt idx="733">
                  <c:v>733.000000</c:v>
                </c:pt>
                <c:pt idx="734">
                  <c:v>734.000000</c:v>
                </c:pt>
                <c:pt idx="735">
                  <c:v>735.000000</c:v>
                </c:pt>
                <c:pt idx="736">
                  <c:v>736.000000</c:v>
                </c:pt>
                <c:pt idx="737">
                  <c:v>737.000000</c:v>
                </c:pt>
                <c:pt idx="738">
                  <c:v>738.000000</c:v>
                </c:pt>
                <c:pt idx="739">
                  <c:v>739.000000</c:v>
                </c:pt>
                <c:pt idx="740">
                  <c:v>740.000000</c:v>
                </c:pt>
                <c:pt idx="741">
                  <c:v>741.000000</c:v>
                </c:pt>
                <c:pt idx="742">
                  <c:v>742.000000</c:v>
                </c:pt>
                <c:pt idx="743">
                  <c:v>743.000000</c:v>
                </c:pt>
                <c:pt idx="744">
                  <c:v>744.000000</c:v>
                </c:pt>
                <c:pt idx="745">
                  <c:v>745.000000</c:v>
                </c:pt>
                <c:pt idx="746">
                  <c:v>746.000000</c:v>
                </c:pt>
                <c:pt idx="747">
                  <c:v>747.000000</c:v>
                </c:pt>
                <c:pt idx="748">
                  <c:v>748.000000</c:v>
                </c:pt>
                <c:pt idx="749">
                  <c:v>749.000000</c:v>
                </c:pt>
                <c:pt idx="750">
                  <c:v>750.000000</c:v>
                </c:pt>
                <c:pt idx="751">
                  <c:v>751.000000</c:v>
                </c:pt>
                <c:pt idx="752">
                  <c:v>752.000000</c:v>
                </c:pt>
                <c:pt idx="753">
                  <c:v>753.000000</c:v>
                </c:pt>
                <c:pt idx="754">
                  <c:v>754.000000</c:v>
                </c:pt>
                <c:pt idx="755">
                  <c:v>755.000000</c:v>
                </c:pt>
                <c:pt idx="756">
                  <c:v>756.000000</c:v>
                </c:pt>
                <c:pt idx="757">
                  <c:v>757.000000</c:v>
                </c:pt>
                <c:pt idx="758">
                  <c:v>758.000000</c:v>
                </c:pt>
                <c:pt idx="759">
                  <c:v>759.000000</c:v>
                </c:pt>
                <c:pt idx="760">
                  <c:v>760.000000</c:v>
                </c:pt>
                <c:pt idx="761">
                  <c:v>761.000000</c:v>
                </c:pt>
                <c:pt idx="762">
                  <c:v>762.000000</c:v>
                </c:pt>
                <c:pt idx="763">
                  <c:v>763.000000</c:v>
                </c:pt>
                <c:pt idx="764">
                  <c:v>764.000000</c:v>
                </c:pt>
                <c:pt idx="765">
                  <c:v>765.000000</c:v>
                </c:pt>
                <c:pt idx="766">
                  <c:v>766.000000</c:v>
                </c:pt>
                <c:pt idx="767">
                  <c:v>767.000000</c:v>
                </c:pt>
                <c:pt idx="768">
                  <c:v>768.000000</c:v>
                </c:pt>
                <c:pt idx="769">
                  <c:v>769.000000</c:v>
                </c:pt>
                <c:pt idx="770">
                  <c:v>770.000000</c:v>
                </c:pt>
                <c:pt idx="771">
                  <c:v>771.000000</c:v>
                </c:pt>
                <c:pt idx="772">
                  <c:v>772.000000</c:v>
                </c:pt>
                <c:pt idx="773">
                  <c:v>773.000000</c:v>
                </c:pt>
                <c:pt idx="774">
                  <c:v>774.000000</c:v>
                </c:pt>
                <c:pt idx="775">
                  <c:v>775.000000</c:v>
                </c:pt>
                <c:pt idx="776">
                  <c:v>776.000000</c:v>
                </c:pt>
                <c:pt idx="777">
                  <c:v>777.000000</c:v>
                </c:pt>
                <c:pt idx="778">
                  <c:v>778.000000</c:v>
                </c:pt>
                <c:pt idx="779">
                  <c:v>779.000000</c:v>
                </c:pt>
                <c:pt idx="780">
                  <c:v>780.000000</c:v>
                </c:pt>
                <c:pt idx="781">
                  <c:v>781.000000</c:v>
                </c:pt>
                <c:pt idx="782">
                  <c:v>782.000000</c:v>
                </c:pt>
                <c:pt idx="783">
                  <c:v>783.000000</c:v>
                </c:pt>
                <c:pt idx="784">
                  <c:v>784.000000</c:v>
                </c:pt>
                <c:pt idx="785">
                  <c:v>785.000000</c:v>
                </c:pt>
                <c:pt idx="786">
                  <c:v>786.000000</c:v>
                </c:pt>
                <c:pt idx="787">
                  <c:v>787.000000</c:v>
                </c:pt>
                <c:pt idx="788">
                  <c:v>788.000000</c:v>
                </c:pt>
                <c:pt idx="789">
                  <c:v>789.000000</c:v>
                </c:pt>
                <c:pt idx="790">
                  <c:v>790.000000</c:v>
                </c:pt>
                <c:pt idx="791">
                  <c:v>791.000000</c:v>
                </c:pt>
                <c:pt idx="792">
                  <c:v>792.000000</c:v>
                </c:pt>
                <c:pt idx="793">
                  <c:v>793.000000</c:v>
                </c:pt>
                <c:pt idx="794">
                  <c:v>794.000000</c:v>
                </c:pt>
                <c:pt idx="795">
                  <c:v>795.000000</c:v>
                </c:pt>
                <c:pt idx="796">
                  <c:v>796.000000</c:v>
                </c:pt>
                <c:pt idx="797">
                  <c:v>797.000000</c:v>
                </c:pt>
                <c:pt idx="798">
                  <c:v>798.000000</c:v>
                </c:pt>
                <c:pt idx="799">
                  <c:v>799.000000</c:v>
                </c:pt>
                <c:pt idx="800">
                  <c:v>800.000000</c:v>
                </c:pt>
                <c:pt idx="801">
                  <c:v>801.000000</c:v>
                </c:pt>
                <c:pt idx="802">
                  <c:v>802.000000</c:v>
                </c:pt>
                <c:pt idx="803">
                  <c:v>803.000000</c:v>
                </c:pt>
                <c:pt idx="804">
                  <c:v>804.000000</c:v>
                </c:pt>
                <c:pt idx="805">
                  <c:v>805.000000</c:v>
                </c:pt>
                <c:pt idx="806">
                  <c:v>806.000000</c:v>
                </c:pt>
                <c:pt idx="807">
                  <c:v>807.000000</c:v>
                </c:pt>
                <c:pt idx="808">
                  <c:v>808.000000</c:v>
                </c:pt>
                <c:pt idx="809">
                  <c:v>809.000000</c:v>
                </c:pt>
                <c:pt idx="810">
                  <c:v>810.000000</c:v>
                </c:pt>
                <c:pt idx="811">
                  <c:v>811.000000</c:v>
                </c:pt>
                <c:pt idx="812">
                  <c:v>812.000000</c:v>
                </c:pt>
                <c:pt idx="813">
                  <c:v>813.000000</c:v>
                </c:pt>
                <c:pt idx="814">
                  <c:v>814.000000</c:v>
                </c:pt>
                <c:pt idx="815">
                  <c:v>815.000000</c:v>
                </c:pt>
                <c:pt idx="816">
                  <c:v>816.000000</c:v>
                </c:pt>
                <c:pt idx="817">
                  <c:v>817.000000</c:v>
                </c:pt>
                <c:pt idx="818">
                  <c:v>818.000000</c:v>
                </c:pt>
                <c:pt idx="819">
                  <c:v>819.000000</c:v>
                </c:pt>
                <c:pt idx="820">
                  <c:v>820.000000</c:v>
                </c:pt>
                <c:pt idx="821">
                  <c:v>821.000000</c:v>
                </c:pt>
                <c:pt idx="822">
                  <c:v>822.000000</c:v>
                </c:pt>
                <c:pt idx="823">
                  <c:v>823.000000</c:v>
                </c:pt>
                <c:pt idx="824">
                  <c:v>824.000000</c:v>
                </c:pt>
                <c:pt idx="825">
                  <c:v>825.000000</c:v>
                </c:pt>
                <c:pt idx="826">
                  <c:v>826.000000</c:v>
                </c:pt>
                <c:pt idx="827">
                  <c:v>827.000000</c:v>
                </c:pt>
                <c:pt idx="828">
                  <c:v>828.000000</c:v>
                </c:pt>
                <c:pt idx="829">
                  <c:v>829.000000</c:v>
                </c:pt>
                <c:pt idx="830">
                  <c:v>830.000000</c:v>
                </c:pt>
                <c:pt idx="831">
                  <c:v>831.000000</c:v>
                </c:pt>
                <c:pt idx="832">
                  <c:v>832.000000</c:v>
                </c:pt>
                <c:pt idx="833">
                  <c:v>833.000000</c:v>
                </c:pt>
                <c:pt idx="834">
                  <c:v>834.000000</c:v>
                </c:pt>
                <c:pt idx="835">
                  <c:v>835.000000</c:v>
                </c:pt>
                <c:pt idx="836">
                  <c:v>836.000000</c:v>
                </c:pt>
                <c:pt idx="837">
                  <c:v>837.000000</c:v>
                </c:pt>
                <c:pt idx="838">
                  <c:v>838.000000</c:v>
                </c:pt>
                <c:pt idx="839">
                  <c:v>839.000000</c:v>
                </c:pt>
                <c:pt idx="840">
                  <c:v>840.000000</c:v>
                </c:pt>
                <c:pt idx="841">
                  <c:v>841.000000</c:v>
                </c:pt>
                <c:pt idx="842">
                  <c:v>842.000000</c:v>
                </c:pt>
                <c:pt idx="843">
                  <c:v>843.000000</c:v>
                </c:pt>
                <c:pt idx="844">
                  <c:v>844.000000</c:v>
                </c:pt>
                <c:pt idx="845">
                  <c:v>845.000000</c:v>
                </c:pt>
                <c:pt idx="846">
                  <c:v>846.000000</c:v>
                </c:pt>
                <c:pt idx="847">
                  <c:v>847.000000</c:v>
                </c:pt>
                <c:pt idx="848">
                  <c:v>848.000000</c:v>
                </c:pt>
                <c:pt idx="849">
                  <c:v>849.000000</c:v>
                </c:pt>
                <c:pt idx="850">
                  <c:v>850.000000</c:v>
                </c:pt>
                <c:pt idx="851">
                  <c:v>851.000000</c:v>
                </c:pt>
                <c:pt idx="852">
                  <c:v>852.000000</c:v>
                </c:pt>
                <c:pt idx="853">
                  <c:v>853.000000</c:v>
                </c:pt>
                <c:pt idx="854">
                  <c:v>854.000000</c:v>
                </c:pt>
                <c:pt idx="855">
                  <c:v>855.000000</c:v>
                </c:pt>
                <c:pt idx="856">
                  <c:v>856.000000</c:v>
                </c:pt>
                <c:pt idx="857">
                  <c:v>857.000000</c:v>
                </c:pt>
                <c:pt idx="858">
                  <c:v>858.000000</c:v>
                </c:pt>
                <c:pt idx="859">
                  <c:v>859.000000</c:v>
                </c:pt>
                <c:pt idx="860">
                  <c:v>860.000000</c:v>
                </c:pt>
                <c:pt idx="861">
                  <c:v>861.000000</c:v>
                </c:pt>
                <c:pt idx="862">
                  <c:v>862.000000</c:v>
                </c:pt>
                <c:pt idx="863">
                  <c:v>863.000000</c:v>
                </c:pt>
                <c:pt idx="864">
                  <c:v>864.000000</c:v>
                </c:pt>
                <c:pt idx="865">
                  <c:v>865.000000</c:v>
                </c:pt>
                <c:pt idx="866">
                  <c:v>866.000000</c:v>
                </c:pt>
                <c:pt idx="867">
                  <c:v>867.000000</c:v>
                </c:pt>
                <c:pt idx="868">
                  <c:v>868.000000</c:v>
                </c:pt>
                <c:pt idx="869">
                  <c:v>869.000000</c:v>
                </c:pt>
                <c:pt idx="870">
                  <c:v>870.000000</c:v>
                </c:pt>
                <c:pt idx="871">
                  <c:v>871.000000</c:v>
                </c:pt>
                <c:pt idx="872">
                  <c:v>872.000000</c:v>
                </c:pt>
                <c:pt idx="873">
                  <c:v>873.000000</c:v>
                </c:pt>
                <c:pt idx="874">
                  <c:v>874.000000</c:v>
                </c:pt>
                <c:pt idx="875">
                  <c:v>875.000000</c:v>
                </c:pt>
                <c:pt idx="876">
                  <c:v>876.000000</c:v>
                </c:pt>
                <c:pt idx="877">
                  <c:v>877.000000</c:v>
                </c:pt>
                <c:pt idx="878">
                  <c:v>878.000000</c:v>
                </c:pt>
                <c:pt idx="879">
                  <c:v>879.000000</c:v>
                </c:pt>
                <c:pt idx="880">
                  <c:v>880.000000</c:v>
                </c:pt>
                <c:pt idx="881">
                  <c:v>881.000000</c:v>
                </c:pt>
                <c:pt idx="882">
                  <c:v>882.000000</c:v>
                </c:pt>
                <c:pt idx="883">
                  <c:v>883.000000</c:v>
                </c:pt>
                <c:pt idx="884">
                  <c:v>884.000000</c:v>
                </c:pt>
                <c:pt idx="885">
                  <c:v>885.000000</c:v>
                </c:pt>
                <c:pt idx="886">
                  <c:v>886.000000</c:v>
                </c:pt>
                <c:pt idx="887">
                  <c:v>887.000000</c:v>
                </c:pt>
                <c:pt idx="888">
                  <c:v>888.000000</c:v>
                </c:pt>
                <c:pt idx="889">
                  <c:v>889.000000</c:v>
                </c:pt>
                <c:pt idx="890">
                  <c:v>890.000000</c:v>
                </c:pt>
                <c:pt idx="891">
                  <c:v>891.000000</c:v>
                </c:pt>
                <c:pt idx="892">
                  <c:v>892.000000</c:v>
                </c:pt>
                <c:pt idx="893">
                  <c:v>893.000000</c:v>
                </c:pt>
                <c:pt idx="894">
                  <c:v>894.000000</c:v>
                </c:pt>
                <c:pt idx="895">
                  <c:v>895.000000</c:v>
                </c:pt>
                <c:pt idx="896">
                  <c:v>896.000000</c:v>
                </c:pt>
                <c:pt idx="897">
                  <c:v>897.000000</c:v>
                </c:pt>
                <c:pt idx="898">
                  <c:v>898.000000</c:v>
                </c:pt>
                <c:pt idx="899">
                  <c:v>899.000000</c:v>
                </c:pt>
                <c:pt idx="900">
                  <c:v>900.000000</c:v>
                </c:pt>
                <c:pt idx="901">
                  <c:v>901.000000</c:v>
                </c:pt>
                <c:pt idx="902">
                  <c:v>902.000000</c:v>
                </c:pt>
                <c:pt idx="903">
                  <c:v>903.000000</c:v>
                </c:pt>
                <c:pt idx="904">
                  <c:v>904.000000</c:v>
                </c:pt>
                <c:pt idx="905">
                  <c:v>905.000000</c:v>
                </c:pt>
                <c:pt idx="906">
                  <c:v>906.000000</c:v>
                </c:pt>
                <c:pt idx="907">
                  <c:v>907.000000</c:v>
                </c:pt>
                <c:pt idx="908">
                  <c:v>908.000000</c:v>
                </c:pt>
                <c:pt idx="909">
                  <c:v>909.000000</c:v>
                </c:pt>
                <c:pt idx="910">
                  <c:v>910.000000</c:v>
                </c:pt>
                <c:pt idx="911">
                  <c:v>911.000000</c:v>
                </c:pt>
                <c:pt idx="912">
                  <c:v>912.000000</c:v>
                </c:pt>
                <c:pt idx="913">
                  <c:v>913.000000</c:v>
                </c:pt>
                <c:pt idx="914">
                  <c:v>914.000000</c:v>
                </c:pt>
                <c:pt idx="915">
                  <c:v>915.000000</c:v>
                </c:pt>
                <c:pt idx="916">
                  <c:v>916.000000</c:v>
                </c:pt>
                <c:pt idx="917">
                  <c:v>917.000000</c:v>
                </c:pt>
                <c:pt idx="918">
                  <c:v>918.000000</c:v>
                </c:pt>
                <c:pt idx="919">
                  <c:v>919.000000</c:v>
                </c:pt>
                <c:pt idx="920">
                  <c:v>920.000000</c:v>
                </c:pt>
                <c:pt idx="921">
                  <c:v>921.000000</c:v>
                </c:pt>
                <c:pt idx="922">
                  <c:v>922.000000</c:v>
                </c:pt>
                <c:pt idx="923">
                  <c:v>923.000000</c:v>
                </c:pt>
                <c:pt idx="924">
                  <c:v>924.000000</c:v>
                </c:pt>
                <c:pt idx="925">
                  <c:v>925.000000</c:v>
                </c:pt>
                <c:pt idx="926">
                  <c:v>926.000000</c:v>
                </c:pt>
                <c:pt idx="927">
                  <c:v>927.000000</c:v>
                </c:pt>
                <c:pt idx="928">
                  <c:v>928.000000</c:v>
                </c:pt>
                <c:pt idx="929">
                  <c:v>929.000000</c:v>
                </c:pt>
                <c:pt idx="930">
                  <c:v>930.000000</c:v>
                </c:pt>
                <c:pt idx="931">
                  <c:v>931.000000</c:v>
                </c:pt>
                <c:pt idx="932">
                  <c:v>932.000000</c:v>
                </c:pt>
                <c:pt idx="933">
                  <c:v>933.000000</c:v>
                </c:pt>
                <c:pt idx="934">
                  <c:v>934.000000</c:v>
                </c:pt>
                <c:pt idx="935">
                  <c:v>935.000000</c:v>
                </c:pt>
                <c:pt idx="936">
                  <c:v>936.000000</c:v>
                </c:pt>
                <c:pt idx="937">
                  <c:v>937.000000</c:v>
                </c:pt>
                <c:pt idx="938">
                  <c:v>938.000000</c:v>
                </c:pt>
                <c:pt idx="939">
                  <c:v>939.000000</c:v>
                </c:pt>
                <c:pt idx="940">
                  <c:v>940.000000</c:v>
                </c:pt>
                <c:pt idx="941">
                  <c:v>941.000000</c:v>
                </c:pt>
                <c:pt idx="942">
                  <c:v>942.000000</c:v>
                </c:pt>
                <c:pt idx="943">
                  <c:v>943.000000</c:v>
                </c:pt>
                <c:pt idx="944">
                  <c:v>944.000000</c:v>
                </c:pt>
                <c:pt idx="945">
                  <c:v>945.000000</c:v>
                </c:pt>
                <c:pt idx="946">
                  <c:v>946.000000</c:v>
                </c:pt>
                <c:pt idx="947">
                  <c:v>947.000000</c:v>
                </c:pt>
                <c:pt idx="948">
                  <c:v>948.000000</c:v>
                </c:pt>
                <c:pt idx="949">
                  <c:v>949.000000</c:v>
                </c:pt>
                <c:pt idx="950">
                  <c:v>950.000000</c:v>
                </c:pt>
                <c:pt idx="951">
                  <c:v>951.000000</c:v>
                </c:pt>
                <c:pt idx="952">
                  <c:v>952.000000</c:v>
                </c:pt>
                <c:pt idx="953">
                  <c:v>953.000000</c:v>
                </c:pt>
                <c:pt idx="954">
                  <c:v>954.000000</c:v>
                </c:pt>
                <c:pt idx="955">
                  <c:v>955.000000</c:v>
                </c:pt>
                <c:pt idx="956">
                  <c:v>956.000000</c:v>
                </c:pt>
                <c:pt idx="957">
                  <c:v>957.000000</c:v>
                </c:pt>
                <c:pt idx="958">
                  <c:v>958.000000</c:v>
                </c:pt>
                <c:pt idx="959">
                  <c:v>959.000000</c:v>
                </c:pt>
                <c:pt idx="960">
                  <c:v>960.000000</c:v>
                </c:pt>
                <c:pt idx="961">
                  <c:v>961.000000</c:v>
                </c:pt>
                <c:pt idx="962">
                  <c:v>962.000000</c:v>
                </c:pt>
                <c:pt idx="963">
                  <c:v>963.000000</c:v>
                </c:pt>
                <c:pt idx="964">
                  <c:v>964.000000</c:v>
                </c:pt>
                <c:pt idx="965">
                  <c:v>965.000000</c:v>
                </c:pt>
                <c:pt idx="966">
                  <c:v>966.000000</c:v>
                </c:pt>
                <c:pt idx="967">
                  <c:v>967.000000</c:v>
                </c:pt>
                <c:pt idx="968">
                  <c:v>968.000000</c:v>
                </c:pt>
                <c:pt idx="969">
                  <c:v>969.000000</c:v>
                </c:pt>
                <c:pt idx="970">
                  <c:v>970.000000</c:v>
                </c:pt>
                <c:pt idx="971">
                  <c:v>971.000000</c:v>
                </c:pt>
                <c:pt idx="972">
                  <c:v>972.000000</c:v>
                </c:pt>
                <c:pt idx="973">
                  <c:v>973.000000</c:v>
                </c:pt>
                <c:pt idx="974">
                  <c:v>974.000000</c:v>
                </c:pt>
                <c:pt idx="975">
                  <c:v>975.000000</c:v>
                </c:pt>
                <c:pt idx="976">
                  <c:v>976.000000</c:v>
                </c:pt>
                <c:pt idx="977">
                  <c:v>977.000000</c:v>
                </c:pt>
                <c:pt idx="978">
                  <c:v>978.000000</c:v>
                </c:pt>
                <c:pt idx="979">
                  <c:v>979.000000</c:v>
                </c:pt>
                <c:pt idx="980">
                  <c:v>980.000000</c:v>
                </c:pt>
                <c:pt idx="981">
                  <c:v>981.000000</c:v>
                </c:pt>
                <c:pt idx="982">
                  <c:v>982.000000</c:v>
                </c:pt>
                <c:pt idx="983">
                  <c:v>983.000000</c:v>
                </c:pt>
                <c:pt idx="984">
                  <c:v>984.000000</c:v>
                </c:pt>
                <c:pt idx="985">
                  <c:v>985.000000</c:v>
                </c:pt>
                <c:pt idx="986">
                  <c:v>986.000000</c:v>
                </c:pt>
                <c:pt idx="987">
                  <c:v>987.000000</c:v>
                </c:pt>
                <c:pt idx="988">
                  <c:v>988.000000</c:v>
                </c:pt>
                <c:pt idx="989">
                  <c:v>989.000000</c:v>
                </c:pt>
                <c:pt idx="990">
                  <c:v>990.000000</c:v>
                </c:pt>
                <c:pt idx="991">
                  <c:v>991.000000</c:v>
                </c:pt>
                <c:pt idx="992">
                  <c:v>992.000000</c:v>
                </c:pt>
                <c:pt idx="993">
                  <c:v>993.000000</c:v>
                </c:pt>
                <c:pt idx="994">
                  <c:v>994.000000</c:v>
                </c:pt>
                <c:pt idx="995">
                  <c:v>995.000000</c:v>
                </c:pt>
                <c:pt idx="996">
                  <c:v>996.000000</c:v>
                </c:pt>
                <c:pt idx="997">
                  <c:v>997.000000</c:v>
                </c:pt>
                <c:pt idx="998">
                  <c:v>998.000000</c:v>
                </c:pt>
                <c:pt idx="999">
                  <c:v>999.000000</c:v>
                </c:pt>
                <c:pt idx="1000">
                  <c:v>1000.000000</c:v>
                </c:pt>
                <c:pt idx="1001">
                  <c:v>1001.000000</c:v>
                </c:pt>
                <c:pt idx="1002">
                  <c:v>1002.000000</c:v>
                </c:pt>
                <c:pt idx="1003">
                  <c:v>1003.000000</c:v>
                </c:pt>
                <c:pt idx="1004">
                  <c:v>1004.000000</c:v>
                </c:pt>
                <c:pt idx="1005">
                  <c:v>1005.000000</c:v>
                </c:pt>
                <c:pt idx="1006">
                  <c:v>1006.000000</c:v>
                </c:pt>
                <c:pt idx="1007">
                  <c:v>1007.000000</c:v>
                </c:pt>
                <c:pt idx="1008">
                  <c:v>1008.000000</c:v>
                </c:pt>
                <c:pt idx="1009">
                  <c:v>1009.000000</c:v>
                </c:pt>
                <c:pt idx="1010">
                  <c:v>1010.000000</c:v>
                </c:pt>
                <c:pt idx="1011">
                  <c:v>1011.000000</c:v>
                </c:pt>
                <c:pt idx="1012">
                  <c:v>1012.000000</c:v>
                </c:pt>
                <c:pt idx="1013">
                  <c:v>1013.000000</c:v>
                </c:pt>
                <c:pt idx="1014">
                  <c:v>1014.000000</c:v>
                </c:pt>
                <c:pt idx="1015">
                  <c:v>1015.000000</c:v>
                </c:pt>
                <c:pt idx="1016">
                  <c:v>1016.000000</c:v>
                </c:pt>
                <c:pt idx="1017">
                  <c:v>1017.000000</c:v>
                </c:pt>
                <c:pt idx="1018">
                  <c:v>1018.000000</c:v>
                </c:pt>
                <c:pt idx="1019">
                  <c:v>1019.000000</c:v>
                </c:pt>
                <c:pt idx="1020">
                  <c:v>1020.000000</c:v>
                </c:pt>
                <c:pt idx="1021">
                  <c:v>1021.000000</c:v>
                </c:pt>
                <c:pt idx="1022">
                  <c:v>1022.000000</c:v>
                </c:pt>
                <c:pt idx="1023">
                  <c:v>1023.000000</c:v>
                </c:pt>
                <c:pt idx="1024">
                  <c:v>1024.000000</c:v>
                </c:pt>
                <c:pt idx="1025">
                  <c:v>1025.000000</c:v>
                </c:pt>
                <c:pt idx="1026">
                  <c:v>1026.000000</c:v>
                </c:pt>
                <c:pt idx="1027">
                  <c:v>1027.000000</c:v>
                </c:pt>
                <c:pt idx="1028">
                  <c:v>1028.000000</c:v>
                </c:pt>
                <c:pt idx="1029">
                  <c:v>1029.000000</c:v>
                </c:pt>
                <c:pt idx="1030">
                  <c:v>1030.000000</c:v>
                </c:pt>
                <c:pt idx="1031">
                  <c:v>1031.000000</c:v>
                </c:pt>
                <c:pt idx="1032">
                  <c:v>1032.000000</c:v>
                </c:pt>
                <c:pt idx="1033">
                  <c:v>1033.000000</c:v>
                </c:pt>
                <c:pt idx="1034">
                  <c:v>1034.000000</c:v>
                </c:pt>
                <c:pt idx="1035">
                  <c:v>1035.000000</c:v>
                </c:pt>
                <c:pt idx="1036">
                  <c:v>1036.000000</c:v>
                </c:pt>
                <c:pt idx="1037">
                  <c:v>1037.000000</c:v>
                </c:pt>
                <c:pt idx="1038">
                  <c:v>1038.000000</c:v>
                </c:pt>
                <c:pt idx="1039">
                  <c:v>1039.000000</c:v>
                </c:pt>
                <c:pt idx="1040">
                  <c:v>1040.000000</c:v>
                </c:pt>
                <c:pt idx="1041">
                  <c:v>1041.000000</c:v>
                </c:pt>
                <c:pt idx="1042">
                  <c:v>1042.000000</c:v>
                </c:pt>
                <c:pt idx="1043">
                  <c:v>1043.000000</c:v>
                </c:pt>
                <c:pt idx="1044">
                  <c:v>1044.000000</c:v>
                </c:pt>
                <c:pt idx="1045">
                  <c:v>1045.000000</c:v>
                </c:pt>
                <c:pt idx="1046">
                  <c:v>1046.000000</c:v>
                </c:pt>
                <c:pt idx="1047">
                  <c:v>1047.000000</c:v>
                </c:pt>
                <c:pt idx="1048">
                  <c:v>1048.000000</c:v>
                </c:pt>
                <c:pt idx="1049">
                  <c:v>1049.000000</c:v>
                </c:pt>
                <c:pt idx="1050">
                  <c:v>1050.000000</c:v>
                </c:pt>
                <c:pt idx="1051">
                  <c:v>1051.000000</c:v>
                </c:pt>
                <c:pt idx="1052">
                  <c:v>1052.000000</c:v>
                </c:pt>
                <c:pt idx="1053">
                  <c:v>1053.000000</c:v>
                </c:pt>
                <c:pt idx="1054">
                  <c:v>1054.000000</c:v>
                </c:pt>
                <c:pt idx="1055">
                  <c:v>1055.000000</c:v>
                </c:pt>
                <c:pt idx="1056">
                  <c:v>1056.000000</c:v>
                </c:pt>
                <c:pt idx="1057">
                  <c:v>1057.000000</c:v>
                </c:pt>
                <c:pt idx="1058">
                  <c:v>1058.000000</c:v>
                </c:pt>
                <c:pt idx="1059">
                  <c:v>1059.000000</c:v>
                </c:pt>
                <c:pt idx="1060">
                  <c:v>1060.000000</c:v>
                </c:pt>
                <c:pt idx="1061">
                  <c:v>1061.000000</c:v>
                </c:pt>
                <c:pt idx="1062">
                  <c:v>1062.000000</c:v>
                </c:pt>
                <c:pt idx="1063">
                  <c:v>1063.000000</c:v>
                </c:pt>
                <c:pt idx="1064">
                  <c:v>1064.000000</c:v>
                </c:pt>
                <c:pt idx="1065">
                  <c:v>1065.000000</c:v>
                </c:pt>
                <c:pt idx="1066">
                  <c:v>1066.000000</c:v>
                </c:pt>
                <c:pt idx="1067">
                  <c:v>1067.000000</c:v>
                </c:pt>
                <c:pt idx="1068">
                  <c:v>1068.000000</c:v>
                </c:pt>
                <c:pt idx="1069">
                  <c:v>1069.000000</c:v>
                </c:pt>
                <c:pt idx="1070">
                  <c:v>1070.000000</c:v>
                </c:pt>
                <c:pt idx="1071">
                  <c:v>1071.000000</c:v>
                </c:pt>
                <c:pt idx="1072">
                  <c:v>1072.000000</c:v>
                </c:pt>
                <c:pt idx="1073">
                  <c:v>1073.000000</c:v>
                </c:pt>
                <c:pt idx="1074">
                  <c:v>1074.000000</c:v>
                </c:pt>
                <c:pt idx="1075">
                  <c:v>1075.000000</c:v>
                </c:pt>
                <c:pt idx="1076">
                  <c:v>1076.000000</c:v>
                </c:pt>
                <c:pt idx="1077">
                  <c:v>1077.000000</c:v>
                </c:pt>
                <c:pt idx="1078">
                  <c:v>1078.000000</c:v>
                </c:pt>
                <c:pt idx="1079">
                  <c:v>1079.000000</c:v>
                </c:pt>
                <c:pt idx="1080">
                  <c:v>1080.000000</c:v>
                </c:pt>
                <c:pt idx="1081">
                  <c:v>1081.000000</c:v>
                </c:pt>
                <c:pt idx="1082">
                  <c:v>1082.000000</c:v>
                </c:pt>
                <c:pt idx="1083">
                  <c:v>1083.000000</c:v>
                </c:pt>
                <c:pt idx="1084">
                  <c:v>1084.000000</c:v>
                </c:pt>
                <c:pt idx="1085">
                  <c:v>1085.000000</c:v>
                </c:pt>
                <c:pt idx="1086">
                  <c:v>1086.000000</c:v>
                </c:pt>
                <c:pt idx="1087">
                  <c:v>1087.000000</c:v>
                </c:pt>
                <c:pt idx="1088">
                  <c:v>1088.000000</c:v>
                </c:pt>
                <c:pt idx="1089">
                  <c:v>1089.000000</c:v>
                </c:pt>
                <c:pt idx="1090">
                  <c:v>1090.000000</c:v>
                </c:pt>
                <c:pt idx="1091">
                  <c:v>1091.000000</c:v>
                </c:pt>
                <c:pt idx="1092">
                  <c:v>1092.000000</c:v>
                </c:pt>
                <c:pt idx="1093">
                  <c:v>1093.000000</c:v>
                </c:pt>
                <c:pt idx="1094">
                  <c:v>1094.000000</c:v>
                </c:pt>
                <c:pt idx="1095">
                  <c:v>1095.000000</c:v>
                </c:pt>
                <c:pt idx="1096">
                  <c:v>1096.000000</c:v>
                </c:pt>
                <c:pt idx="1097">
                  <c:v>1097.000000</c:v>
                </c:pt>
                <c:pt idx="1098">
                  <c:v>1098.000000</c:v>
                </c:pt>
                <c:pt idx="1099">
                  <c:v>1099.000000</c:v>
                </c:pt>
                <c:pt idx="1100">
                  <c:v>1100.000000</c:v>
                </c:pt>
                <c:pt idx="1101">
                  <c:v>1101.000000</c:v>
                </c:pt>
                <c:pt idx="1102">
                  <c:v>1102.000000</c:v>
                </c:pt>
                <c:pt idx="1103">
                  <c:v>1103.000000</c:v>
                </c:pt>
                <c:pt idx="1104">
                  <c:v>1104.000000</c:v>
                </c:pt>
                <c:pt idx="1105">
                  <c:v>1105.000000</c:v>
                </c:pt>
                <c:pt idx="1106">
                  <c:v>1106.000000</c:v>
                </c:pt>
                <c:pt idx="1107">
                  <c:v>1107.000000</c:v>
                </c:pt>
                <c:pt idx="1108">
                  <c:v>1108.000000</c:v>
                </c:pt>
                <c:pt idx="1109">
                  <c:v>1109.000000</c:v>
                </c:pt>
                <c:pt idx="1110">
                  <c:v>1110.000000</c:v>
                </c:pt>
                <c:pt idx="1111">
                  <c:v>1111.000000</c:v>
                </c:pt>
                <c:pt idx="1112">
                  <c:v>1112.000000</c:v>
                </c:pt>
                <c:pt idx="1113">
                  <c:v>1113.000000</c:v>
                </c:pt>
                <c:pt idx="1114">
                  <c:v>1114.000000</c:v>
                </c:pt>
                <c:pt idx="1115">
                  <c:v>1115.000000</c:v>
                </c:pt>
                <c:pt idx="1116">
                  <c:v>1116.000000</c:v>
                </c:pt>
                <c:pt idx="1117">
                  <c:v>1117.000000</c:v>
                </c:pt>
                <c:pt idx="1118">
                  <c:v>1118.000000</c:v>
                </c:pt>
                <c:pt idx="1119">
                  <c:v>1119.000000</c:v>
                </c:pt>
                <c:pt idx="1120">
                  <c:v>1120.000000</c:v>
                </c:pt>
                <c:pt idx="1121">
                  <c:v>1121.000000</c:v>
                </c:pt>
                <c:pt idx="1122">
                  <c:v>1122.000000</c:v>
                </c:pt>
                <c:pt idx="1123">
                  <c:v>1123.000000</c:v>
                </c:pt>
                <c:pt idx="1124">
                  <c:v>1124.000000</c:v>
                </c:pt>
                <c:pt idx="1125">
                  <c:v>1125.000000</c:v>
                </c:pt>
                <c:pt idx="1126">
                  <c:v>1126.000000</c:v>
                </c:pt>
                <c:pt idx="1127">
                  <c:v>1127.000000</c:v>
                </c:pt>
                <c:pt idx="1128">
                  <c:v>1128.000000</c:v>
                </c:pt>
                <c:pt idx="1129">
                  <c:v>1129.000000</c:v>
                </c:pt>
                <c:pt idx="1130">
                  <c:v>1130.000000</c:v>
                </c:pt>
                <c:pt idx="1131">
                  <c:v>1131.000000</c:v>
                </c:pt>
                <c:pt idx="1132">
                  <c:v>1132.000000</c:v>
                </c:pt>
                <c:pt idx="1133">
                  <c:v>1133.000000</c:v>
                </c:pt>
                <c:pt idx="1134">
                  <c:v>1134.000000</c:v>
                </c:pt>
                <c:pt idx="1135">
                  <c:v>1135.000000</c:v>
                </c:pt>
                <c:pt idx="1136">
                  <c:v>1136.000000</c:v>
                </c:pt>
                <c:pt idx="1137">
                  <c:v>1137.000000</c:v>
                </c:pt>
                <c:pt idx="1138">
                  <c:v>1138.000000</c:v>
                </c:pt>
                <c:pt idx="1139">
                  <c:v>1139.000000</c:v>
                </c:pt>
                <c:pt idx="1140">
                  <c:v>1140.000000</c:v>
                </c:pt>
                <c:pt idx="1141">
                  <c:v>1141.000000</c:v>
                </c:pt>
                <c:pt idx="1142">
                  <c:v>1142.000000</c:v>
                </c:pt>
                <c:pt idx="1143">
                  <c:v>1143.000000</c:v>
                </c:pt>
                <c:pt idx="1144">
                  <c:v>1144.000000</c:v>
                </c:pt>
                <c:pt idx="1145">
                  <c:v>1145.000000</c:v>
                </c:pt>
                <c:pt idx="1146">
                  <c:v>1146.000000</c:v>
                </c:pt>
                <c:pt idx="1147">
                  <c:v>1147.000000</c:v>
                </c:pt>
                <c:pt idx="1148">
                  <c:v>1148.000000</c:v>
                </c:pt>
                <c:pt idx="1149">
                  <c:v>1149.000000</c:v>
                </c:pt>
                <c:pt idx="1150">
                  <c:v>1150.000000</c:v>
                </c:pt>
                <c:pt idx="1151">
                  <c:v>1151.000000</c:v>
                </c:pt>
                <c:pt idx="1152">
                  <c:v>1152.000000</c:v>
                </c:pt>
                <c:pt idx="1153">
                  <c:v>1153.000000</c:v>
                </c:pt>
                <c:pt idx="1154">
                  <c:v>1154.000000</c:v>
                </c:pt>
                <c:pt idx="1155">
                  <c:v>1155.000000</c:v>
                </c:pt>
                <c:pt idx="1156">
                  <c:v>1156.000000</c:v>
                </c:pt>
                <c:pt idx="1157">
                  <c:v>1157.000000</c:v>
                </c:pt>
                <c:pt idx="1158">
                  <c:v>1158.000000</c:v>
                </c:pt>
                <c:pt idx="1159">
                  <c:v>1159.000000</c:v>
                </c:pt>
                <c:pt idx="1160">
                  <c:v>1160.000000</c:v>
                </c:pt>
                <c:pt idx="1161">
                  <c:v>1161.000000</c:v>
                </c:pt>
                <c:pt idx="1162">
                  <c:v>1162.000000</c:v>
                </c:pt>
                <c:pt idx="1163">
                  <c:v>1163.000000</c:v>
                </c:pt>
                <c:pt idx="1164">
                  <c:v>1164.000000</c:v>
                </c:pt>
                <c:pt idx="1165">
                  <c:v>1165.000000</c:v>
                </c:pt>
                <c:pt idx="1166">
                  <c:v>1166.000000</c:v>
                </c:pt>
                <c:pt idx="1167">
                  <c:v>1167.000000</c:v>
                </c:pt>
                <c:pt idx="1168">
                  <c:v>1168.000000</c:v>
                </c:pt>
                <c:pt idx="1169">
                  <c:v>1169.000000</c:v>
                </c:pt>
                <c:pt idx="1170">
                  <c:v>1170.000000</c:v>
                </c:pt>
                <c:pt idx="1171">
                  <c:v>1171.000000</c:v>
                </c:pt>
                <c:pt idx="1172">
                  <c:v>1172.000000</c:v>
                </c:pt>
                <c:pt idx="1173">
                  <c:v>1173.000000</c:v>
                </c:pt>
                <c:pt idx="1174">
                  <c:v>1174.000000</c:v>
                </c:pt>
                <c:pt idx="1175">
                  <c:v>1175.000000</c:v>
                </c:pt>
                <c:pt idx="1176">
                  <c:v>1176.000000</c:v>
                </c:pt>
                <c:pt idx="1177">
                  <c:v>1177.000000</c:v>
                </c:pt>
                <c:pt idx="1178">
                  <c:v>1178.000000</c:v>
                </c:pt>
                <c:pt idx="1179">
                  <c:v>1179.000000</c:v>
                </c:pt>
                <c:pt idx="1180">
                  <c:v>1180.000000</c:v>
                </c:pt>
                <c:pt idx="1181">
                  <c:v>1181.000000</c:v>
                </c:pt>
                <c:pt idx="1182">
                  <c:v>1182.000000</c:v>
                </c:pt>
                <c:pt idx="1183">
                  <c:v>1183.000000</c:v>
                </c:pt>
                <c:pt idx="1184">
                  <c:v>1184.000000</c:v>
                </c:pt>
                <c:pt idx="1185">
                  <c:v>1185.000000</c:v>
                </c:pt>
                <c:pt idx="1186">
                  <c:v>1186.000000</c:v>
                </c:pt>
                <c:pt idx="1187">
                  <c:v>1187.000000</c:v>
                </c:pt>
                <c:pt idx="1188">
                  <c:v>1188.000000</c:v>
                </c:pt>
                <c:pt idx="1189">
                  <c:v>1189.000000</c:v>
                </c:pt>
                <c:pt idx="1190">
                  <c:v>1190.000000</c:v>
                </c:pt>
                <c:pt idx="1191">
                  <c:v>1191.000000</c:v>
                </c:pt>
                <c:pt idx="1192">
                  <c:v>1192.000000</c:v>
                </c:pt>
                <c:pt idx="1193">
                  <c:v>1193.000000</c:v>
                </c:pt>
                <c:pt idx="1194">
                  <c:v>1194.000000</c:v>
                </c:pt>
                <c:pt idx="1195">
                  <c:v>1195.000000</c:v>
                </c:pt>
                <c:pt idx="1196">
                  <c:v>1196.000000</c:v>
                </c:pt>
                <c:pt idx="1197">
                  <c:v>1197.000000</c:v>
                </c:pt>
                <c:pt idx="1198">
                  <c:v>1198.000000</c:v>
                </c:pt>
                <c:pt idx="1199">
                  <c:v>1199.000000</c:v>
                </c:pt>
                <c:pt idx="1200">
                  <c:v>1200.000000</c:v>
                </c:pt>
                <c:pt idx="1201">
                  <c:v>1201.000000</c:v>
                </c:pt>
                <c:pt idx="1202">
                  <c:v>1202.000000</c:v>
                </c:pt>
                <c:pt idx="1203">
                  <c:v>1203.000000</c:v>
                </c:pt>
                <c:pt idx="1204">
                  <c:v>1204.000000</c:v>
                </c:pt>
                <c:pt idx="1205">
                  <c:v>1205.000000</c:v>
                </c:pt>
                <c:pt idx="1206">
                  <c:v>1206.000000</c:v>
                </c:pt>
                <c:pt idx="1207">
                  <c:v>1207.000000</c:v>
                </c:pt>
                <c:pt idx="1208">
                  <c:v>1208.000000</c:v>
                </c:pt>
                <c:pt idx="1209">
                  <c:v>1209.000000</c:v>
                </c:pt>
                <c:pt idx="1210">
                  <c:v>1210.000000</c:v>
                </c:pt>
                <c:pt idx="1211">
                  <c:v>1211.000000</c:v>
                </c:pt>
                <c:pt idx="1212">
                  <c:v>1212.000000</c:v>
                </c:pt>
                <c:pt idx="1213">
                  <c:v>1213.000000</c:v>
                </c:pt>
                <c:pt idx="1214">
                  <c:v>1214.000000</c:v>
                </c:pt>
                <c:pt idx="1215">
                  <c:v>1215.000000</c:v>
                </c:pt>
                <c:pt idx="1216">
                  <c:v>1216.000000</c:v>
                </c:pt>
                <c:pt idx="1217">
                  <c:v>1217.000000</c:v>
                </c:pt>
                <c:pt idx="1218">
                  <c:v>1218.000000</c:v>
                </c:pt>
                <c:pt idx="1219">
                  <c:v>1219.000000</c:v>
                </c:pt>
                <c:pt idx="1220">
                  <c:v>1220.000000</c:v>
                </c:pt>
                <c:pt idx="1221">
                  <c:v>1221.000000</c:v>
                </c:pt>
                <c:pt idx="1222">
                  <c:v>1222.000000</c:v>
                </c:pt>
                <c:pt idx="1223">
                  <c:v>1223.000000</c:v>
                </c:pt>
                <c:pt idx="1224">
                  <c:v>1224.000000</c:v>
                </c:pt>
                <c:pt idx="1225">
                  <c:v>1225.000000</c:v>
                </c:pt>
                <c:pt idx="1226">
                  <c:v>1226.000000</c:v>
                </c:pt>
                <c:pt idx="1227">
                  <c:v>1227.000000</c:v>
                </c:pt>
                <c:pt idx="1228">
                  <c:v>1228.000000</c:v>
                </c:pt>
                <c:pt idx="1229">
                  <c:v>1229.000000</c:v>
                </c:pt>
                <c:pt idx="1230">
                  <c:v>1230.000000</c:v>
                </c:pt>
                <c:pt idx="1231">
                  <c:v>1231.000000</c:v>
                </c:pt>
                <c:pt idx="1232">
                  <c:v>1232.000000</c:v>
                </c:pt>
                <c:pt idx="1233">
                  <c:v>1233.000000</c:v>
                </c:pt>
                <c:pt idx="1234">
                  <c:v>1234.000000</c:v>
                </c:pt>
                <c:pt idx="1235">
                  <c:v>1235.000000</c:v>
                </c:pt>
                <c:pt idx="1236">
                  <c:v>1236.000000</c:v>
                </c:pt>
                <c:pt idx="1237">
                  <c:v>1237.000000</c:v>
                </c:pt>
                <c:pt idx="1238">
                  <c:v>1238.000000</c:v>
                </c:pt>
                <c:pt idx="1239">
                  <c:v>1239.000000</c:v>
                </c:pt>
                <c:pt idx="1240">
                  <c:v>1240.000000</c:v>
                </c:pt>
                <c:pt idx="1241">
                  <c:v>1241.000000</c:v>
                </c:pt>
                <c:pt idx="1242">
                  <c:v>1242.000000</c:v>
                </c:pt>
                <c:pt idx="1243">
                  <c:v>1243.000000</c:v>
                </c:pt>
                <c:pt idx="1244">
                  <c:v>1244.000000</c:v>
                </c:pt>
                <c:pt idx="1245">
                  <c:v>1245.000000</c:v>
                </c:pt>
                <c:pt idx="1246">
                  <c:v>1246.000000</c:v>
                </c:pt>
                <c:pt idx="1247">
                  <c:v>1247.000000</c:v>
                </c:pt>
                <c:pt idx="1248">
                  <c:v>1248.000000</c:v>
                </c:pt>
                <c:pt idx="1249">
                  <c:v>1249.000000</c:v>
                </c:pt>
                <c:pt idx="1250">
                  <c:v>1250.000000</c:v>
                </c:pt>
                <c:pt idx="1251">
                  <c:v>1251.000000</c:v>
                </c:pt>
                <c:pt idx="1252">
                  <c:v>1252.000000</c:v>
                </c:pt>
                <c:pt idx="1253">
                  <c:v>1253.000000</c:v>
                </c:pt>
                <c:pt idx="1254">
                  <c:v>1254.000000</c:v>
                </c:pt>
                <c:pt idx="1255">
                  <c:v>1255.000000</c:v>
                </c:pt>
                <c:pt idx="1256">
                  <c:v>1256.000000</c:v>
                </c:pt>
                <c:pt idx="1257">
                  <c:v>1257.000000</c:v>
                </c:pt>
                <c:pt idx="1258">
                  <c:v>1258.000000</c:v>
                </c:pt>
                <c:pt idx="1259">
                  <c:v>1259.000000</c:v>
                </c:pt>
                <c:pt idx="1260">
                  <c:v>1260.000000</c:v>
                </c:pt>
                <c:pt idx="1261">
                  <c:v>1261.000000</c:v>
                </c:pt>
                <c:pt idx="1262">
                  <c:v>1262.000000</c:v>
                </c:pt>
                <c:pt idx="1263">
                  <c:v>1263.000000</c:v>
                </c:pt>
                <c:pt idx="1264">
                  <c:v>1264.000000</c:v>
                </c:pt>
                <c:pt idx="1265">
                  <c:v>1265.000000</c:v>
                </c:pt>
                <c:pt idx="1266">
                  <c:v>1266.000000</c:v>
                </c:pt>
                <c:pt idx="1267">
                  <c:v>1267.000000</c:v>
                </c:pt>
                <c:pt idx="1268">
                  <c:v>1268.000000</c:v>
                </c:pt>
                <c:pt idx="1269">
                  <c:v>1269.000000</c:v>
                </c:pt>
                <c:pt idx="1270">
                  <c:v>1270.000000</c:v>
                </c:pt>
                <c:pt idx="1271">
                  <c:v>1271.000000</c:v>
                </c:pt>
                <c:pt idx="1272">
                  <c:v>1272.000000</c:v>
                </c:pt>
                <c:pt idx="1273">
                  <c:v>1273.000000</c:v>
                </c:pt>
                <c:pt idx="1274">
                  <c:v>1274.000000</c:v>
                </c:pt>
                <c:pt idx="1275">
                  <c:v>1275.000000</c:v>
                </c:pt>
                <c:pt idx="1276">
                  <c:v>1276.000000</c:v>
                </c:pt>
                <c:pt idx="1277">
                  <c:v>1277.000000</c:v>
                </c:pt>
                <c:pt idx="1278">
                  <c:v>1278.000000</c:v>
                </c:pt>
                <c:pt idx="1279">
                  <c:v>1279.000000</c:v>
                </c:pt>
                <c:pt idx="1280">
                  <c:v>1280.000000</c:v>
                </c:pt>
                <c:pt idx="1281">
                  <c:v>1281.000000</c:v>
                </c:pt>
                <c:pt idx="1282">
                  <c:v>1282.000000</c:v>
                </c:pt>
                <c:pt idx="1283">
                  <c:v>1283.000000</c:v>
                </c:pt>
                <c:pt idx="1284">
                  <c:v>1284.000000</c:v>
                </c:pt>
                <c:pt idx="1285">
                  <c:v>1285.000000</c:v>
                </c:pt>
                <c:pt idx="1286">
                  <c:v>1286.000000</c:v>
                </c:pt>
                <c:pt idx="1287">
                  <c:v>1287.000000</c:v>
                </c:pt>
                <c:pt idx="1288">
                  <c:v>1288.000000</c:v>
                </c:pt>
                <c:pt idx="1289">
                  <c:v>1289.000000</c:v>
                </c:pt>
                <c:pt idx="1290">
                  <c:v>1290.000000</c:v>
                </c:pt>
                <c:pt idx="1291">
                  <c:v>1291.000000</c:v>
                </c:pt>
                <c:pt idx="1292">
                  <c:v>1292.000000</c:v>
                </c:pt>
                <c:pt idx="1293">
                  <c:v>1293.000000</c:v>
                </c:pt>
                <c:pt idx="1294">
                  <c:v>1294.000000</c:v>
                </c:pt>
                <c:pt idx="1295">
                  <c:v>1295.000000</c:v>
                </c:pt>
                <c:pt idx="1296">
                  <c:v>1296.000000</c:v>
                </c:pt>
                <c:pt idx="1297">
                  <c:v>1297.000000</c:v>
                </c:pt>
                <c:pt idx="1298">
                  <c:v>1298.000000</c:v>
                </c:pt>
                <c:pt idx="1299">
                  <c:v>1299.000000</c:v>
                </c:pt>
                <c:pt idx="1300">
                  <c:v>1300.000000</c:v>
                </c:pt>
                <c:pt idx="1301">
                  <c:v>1301.000000</c:v>
                </c:pt>
                <c:pt idx="1302">
                  <c:v>1302.000000</c:v>
                </c:pt>
                <c:pt idx="1303">
                  <c:v>1303.000000</c:v>
                </c:pt>
                <c:pt idx="1304">
                  <c:v>1304.000000</c:v>
                </c:pt>
                <c:pt idx="1305">
                  <c:v>1305.000000</c:v>
                </c:pt>
                <c:pt idx="1306">
                  <c:v>1306.000000</c:v>
                </c:pt>
                <c:pt idx="1307">
                  <c:v>1307.000000</c:v>
                </c:pt>
                <c:pt idx="1308">
                  <c:v>1308.000000</c:v>
                </c:pt>
                <c:pt idx="1309">
                  <c:v>1309.000000</c:v>
                </c:pt>
                <c:pt idx="1310">
                  <c:v>1310.000000</c:v>
                </c:pt>
                <c:pt idx="1311">
                  <c:v>1311.000000</c:v>
                </c:pt>
                <c:pt idx="1312">
                  <c:v>1312.000000</c:v>
                </c:pt>
                <c:pt idx="1313">
                  <c:v>1313.000000</c:v>
                </c:pt>
                <c:pt idx="1314">
                  <c:v>1314.000000</c:v>
                </c:pt>
                <c:pt idx="1315">
                  <c:v>1315.000000</c:v>
                </c:pt>
                <c:pt idx="1316">
                  <c:v>1316.000000</c:v>
                </c:pt>
                <c:pt idx="1317">
                  <c:v>1317.000000</c:v>
                </c:pt>
                <c:pt idx="1318">
                  <c:v>1318.000000</c:v>
                </c:pt>
                <c:pt idx="1319">
                  <c:v>1319.000000</c:v>
                </c:pt>
                <c:pt idx="1320">
                  <c:v>1320.000000</c:v>
                </c:pt>
                <c:pt idx="1321">
                  <c:v>1321.000000</c:v>
                </c:pt>
                <c:pt idx="1322">
                  <c:v>1322.000000</c:v>
                </c:pt>
                <c:pt idx="1323">
                  <c:v>1323.000000</c:v>
                </c:pt>
                <c:pt idx="1324">
                  <c:v>1324.000000</c:v>
                </c:pt>
                <c:pt idx="1325">
                  <c:v>1325.000000</c:v>
                </c:pt>
                <c:pt idx="1326">
                  <c:v>1326.000000</c:v>
                </c:pt>
                <c:pt idx="1327">
                  <c:v>1327.000000</c:v>
                </c:pt>
                <c:pt idx="1328">
                  <c:v>1328.000000</c:v>
                </c:pt>
                <c:pt idx="1329">
                  <c:v>1329.000000</c:v>
                </c:pt>
                <c:pt idx="1330">
                  <c:v>1330.000000</c:v>
                </c:pt>
                <c:pt idx="1331">
                  <c:v>1331.000000</c:v>
                </c:pt>
                <c:pt idx="1332">
                  <c:v>1332.000000</c:v>
                </c:pt>
                <c:pt idx="1333">
                  <c:v>1333.000000</c:v>
                </c:pt>
                <c:pt idx="1334">
                  <c:v>1334.000000</c:v>
                </c:pt>
                <c:pt idx="1335">
                  <c:v>1335.000000</c:v>
                </c:pt>
                <c:pt idx="1336">
                  <c:v>1336.000000</c:v>
                </c:pt>
                <c:pt idx="1337">
                  <c:v>1337.000000</c:v>
                </c:pt>
                <c:pt idx="1338">
                  <c:v>1338.000000</c:v>
                </c:pt>
                <c:pt idx="1339">
                  <c:v>1339.000000</c:v>
                </c:pt>
                <c:pt idx="1340">
                  <c:v>1340.000000</c:v>
                </c:pt>
                <c:pt idx="1341">
                  <c:v>1341.000000</c:v>
                </c:pt>
                <c:pt idx="1342">
                  <c:v>1342.000000</c:v>
                </c:pt>
                <c:pt idx="1343">
                  <c:v>1343.000000</c:v>
                </c:pt>
                <c:pt idx="1344">
                  <c:v>1344.000000</c:v>
                </c:pt>
                <c:pt idx="1345">
                  <c:v>1345.000000</c:v>
                </c:pt>
                <c:pt idx="1346">
                  <c:v>1346.000000</c:v>
                </c:pt>
                <c:pt idx="1347">
                  <c:v>1347.000000</c:v>
                </c:pt>
                <c:pt idx="1348">
                  <c:v>1348.000000</c:v>
                </c:pt>
                <c:pt idx="1349">
                  <c:v>1349.000000</c:v>
                </c:pt>
                <c:pt idx="1350">
                  <c:v>1350.000000</c:v>
                </c:pt>
                <c:pt idx="1351">
                  <c:v>1351.000000</c:v>
                </c:pt>
                <c:pt idx="1352">
                  <c:v>1352.000000</c:v>
                </c:pt>
                <c:pt idx="1353">
                  <c:v>1353.000000</c:v>
                </c:pt>
                <c:pt idx="1354">
                  <c:v>1354.000000</c:v>
                </c:pt>
                <c:pt idx="1355">
                  <c:v>1355.000000</c:v>
                </c:pt>
                <c:pt idx="1356">
                  <c:v>1356.000000</c:v>
                </c:pt>
                <c:pt idx="1357">
                  <c:v>1357.000000</c:v>
                </c:pt>
                <c:pt idx="1358">
                  <c:v>1358.000000</c:v>
                </c:pt>
                <c:pt idx="1359">
                  <c:v>1359.000000</c:v>
                </c:pt>
                <c:pt idx="1360">
                  <c:v>1360.000000</c:v>
                </c:pt>
                <c:pt idx="1361">
                  <c:v>1361.000000</c:v>
                </c:pt>
                <c:pt idx="1362">
                  <c:v>1362.000000</c:v>
                </c:pt>
                <c:pt idx="1363">
                  <c:v>1363.000000</c:v>
                </c:pt>
                <c:pt idx="1364">
                  <c:v>1364.000000</c:v>
                </c:pt>
                <c:pt idx="1365">
                  <c:v>1365.000000</c:v>
                </c:pt>
                <c:pt idx="1366">
                  <c:v>1366.000000</c:v>
                </c:pt>
                <c:pt idx="1367">
                  <c:v>1367.000000</c:v>
                </c:pt>
                <c:pt idx="1368">
                  <c:v>1368.000000</c:v>
                </c:pt>
                <c:pt idx="1369">
                  <c:v>1369.000000</c:v>
                </c:pt>
                <c:pt idx="1370">
                  <c:v>1370.000000</c:v>
                </c:pt>
                <c:pt idx="1371">
                  <c:v>1371.000000</c:v>
                </c:pt>
                <c:pt idx="1372">
                  <c:v>1372.000000</c:v>
                </c:pt>
                <c:pt idx="1373">
                  <c:v>1373.000000</c:v>
                </c:pt>
                <c:pt idx="1374">
                  <c:v>1374.000000</c:v>
                </c:pt>
                <c:pt idx="1375">
                  <c:v>1375.000000</c:v>
                </c:pt>
                <c:pt idx="1376">
                  <c:v>1376.000000</c:v>
                </c:pt>
                <c:pt idx="1377">
                  <c:v>1377.000000</c:v>
                </c:pt>
                <c:pt idx="1378">
                  <c:v>1378.000000</c:v>
                </c:pt>
                <c:pt idx="1379">
                  <c:v>1379.000000</c:v>
                </c:pt>
                <c:pt idx="1380">
                  <c:v>1380.000000</c:v>
                </c:pt>
                <c:pt idx="1381">
                  <c:v>1381.000000</c:v>
                </c:pt>
                <c:pt idx="1382">
                  <c:v>1382.000000</c:v>
                </c:pt>
                <c:pt idx="1383">
                  <c:v>1383.000000</c:v>
                </c:pt>
                <c:pt idx="1384">
                  <c:v>1384.000000</c:v>
                </c:pt>
                <c:pt idx="1385">
                  <c:v>1385.000000</c:v>
                </c:pt>
                <c:pt idx="1386">
                  <c:v>1386.000000</c:v>
                </c:pt>
                <c:pt idx="1387">
                  <c:v>1387.000000</c:v>
                </c:pt>
                <c:pt idx="1388">
                  <c:v>1388.000000</c:v>
                </c:pt>
                <c:pt idx="1389">
                  <c:v>1389.000000</c:v>
                </c:pt>
                <c:pt idx="1390">
                  <c:v>1390.000000</c:v>
                </c:pt>
                <c:pt idx="1391">
                  <c:v>1391.000000</c:v>
                </c:pt>
                <c:pt idx="1392">
                  <c:v>1392.000000</c:v>
                </c:pt>
                <c:pt idx="1393">
                  <c:v>1393.000000</c:v>
                </c:pt>
                <c:pt idx="1394">
                  <c:v>1394.000000</c:v>
                </c:pt>
                <c:pt idx="1395">
                  <c:v>1395.000000</c:v>
                </c:pt>
                <c:pt idx="1396">
                  <c:v>1396.000000</c:v>
                </c:pt>
                <c:pt idx="1397">
                  <c:v>1397.000000</c:v>
                </c:pt>
                <c:pt idx="1398">
                  <c:v>1398.000000</c:v>
                </c:pt>
                <c:pt idx="1399">
                  <c:v>1399.000000</c:v>
                </c:pt>
                <c:pt idx="1400">
                  <c:v>1400.000000</c:v>
                </c:pt>
                <c:pt idx="1401">
                  <c:v>1401.000000</c:v>
                </c:pt>
                <c:pt idx="1402">
                  <c:v>1402.000000</c:v>
                </c:pt>
                <c:pt idx="1403">
                  <c:v>1403.000000</c:v>
                </c:pt>
                <c:pt idx="1404">
                  <c:v>1404.000000</c:v>
                </c:pt>
                <c:pt idx="1405">
                  <c:v>1405.000000</c:v>
                </c:pt>
                <c:pt idx="1406">
                  <c:v>1406.000000</c:v>
                </c:pt>
                <c:pt idx="1407">
                  <c:v>1407.000000</c:v>
                </c:pt>
                <c:pt idx="1408">
                  <c:v>1408.000000</c:v>
                </c:pt>
                <c:pt idx="1409">
                  <c:v>1409.000000</c:v>
                </c:pt>
                <c:pt idx="1410">
                  <c:v>1410.000000</c:v>
                </c:pt>
                <c:pt idx="1411">
                  <c:v>1411.000000</c:v>
                </c:pt>
                <c:pt idx="1412">
                  <c:v>1412.000000</c:v>
                </c:pt>
                <c:pt idx="1413">
                  <c:v>1413.000000</c:v>
                </c:pt>
                <c:pt idx="1414">
                  <c:v>1414.000000</c:v>
                </c:pt>
                <c:pt idx="1415">
                  <c:v>1415.000000</c:v>
                </c:pt>
                <c:pt idx="1416">
                  <c:v>1416.000000</c:v>
                </c:pt>
                <c:pt idx="1417">
                  <c:v>1417.000000</c:v>
                </c:pt>
                <c:pt idx="1418">
                  <c:v>1418.000000</c:v>
                </c:pt>
                <c:pt idx="1419">
                  <c:v>1419.000000</c:v>
                </c:pt>
                <c:pt idx="1420">
                  <c:v>1420.000000</c:v>
                </c:pt>
                <c:pt idx="1421">
                  <c:v>1421.000000</c:v>
                </c:pt>
                <c:pt idx="1422">
                  <c:v>1422.000000</c:v>
                </c:pt>
                <c:pt idx="1423">
                  <c:v>1423.000000</c:v>
                </c:pt>
                <c:pt idx="1424">
                  <c:v>1424.000000</c:v>
                </c:pt>
                <c:pt idx="1425">
                  <c:v>1425.000000</c:v>
                </c:pt>
                <c:pt idx="1426">
                  <c:v>1426.000000</c:v>
                </c:pt>
                <c:pt idx="1427">
                  <c:v>1427.000000</c:v>
                </c:pt>
                <c:pt idx="1428">
                  <c:v>1428.000000</c:v>
                </c:pt>
                <c:pt idx="1429">
                  <c:v>1429.000000</c:v>
                </c:pt>
                <c:pt idx="1430">
                  <c:v>1430.000000</c:v>
                </c:pt>
                <c:pt idx="1431">
                  <c:v>1431.000000</c:v>
                </c:pt>
                <c:pt idx="1432">
                  <c:v>1432.000000</c:v>
                </c:pt>
                <c:pt idx="1433">
                  <c:v>1433.000000</c:v>
                </c:pt>
                <c:pt idx="1434">
                  <c:v>1434.000000</c:v>
                </c:pt>
                <c:pt idx="1435">
                  <c:v>1435.000000</c:v>
                </c:pt>
                <c:pt idx="1436">
                  <c:v>1436.000000</c:v>
                </c:pt>
                <c:pt idx="1437">
                  <c:v>1437.000000</c:v>
                </c:pt>
                <c:pt idx="1438">
                  <c:v>1438.000000</c:v>
                </c:pt>
                <c:pt idx="1439">
                  <c:v>1439.000000</c:v>
                </c:pt>
                <c:pt idx="1440">
                  <c:v>1440.000000</c:v>
                </c:pt>
                <c:pt idx="1441">
                  <c:v>1441.000000</c:v>
                </c:pt>
                <c:pt idx="1442">
                  <c:v>1442.000000</c:v>
                </c:pt>
                <c:pt idx="1443">
                  <c:v>1443.000000</c:v>
                </c:pt>
                <c:pt idx="1444">
                  <c:v>1444.000000</c:v>
                </c:pt>
                <c:pt idx="1445">
                  <c:v>1445.000000</c:v>
                </c:pt>
                <c:pt idx="1446">
                  <c:v>1446.000000</c:v>
                </c:pt>
                <c:pt idx="1447">
                  <c:v>1447.000000</c:v>
                </c:pt>
                <c:pt idx="1448">
                  <c:v>1448.000000</c:v>
                </c:pt>
                <c:pt idx="1449">
                  <c:v>1449.000000</c:v>
                </c:pt>
                <c:pt idx="1450">
                  <c:v>1450.000000</c:v>
                </c:pt>
                <c:pt idx="1451">
                  <c:v>1451.000000</c:v>
                </c:pt>
                <c:pt idx="1452">
                  <c:v>1452.000000</c:v>
                </c:pt>
                <c:pt idx="1453">
                  <c:v>1453.000000</c:v>
                </c:pt>
                <c:pt idx="1454">
                  <c:v>1454.000000</c:v>
                </c:pt>
                <c:pt idx="1455">
                  <c:v>1455.000000</c:v>
                </c:pt>
                <c:pt idx="1456">
                  <c:v>1456.000000</c:v>
                </c:pt>
                <c:pt idx="1457">
                  <c:v>1457.000000</c:v>
                </c:pt>
                <c:pt idx="1458">
                  <c:v>1458.000000</c:v>
                </c:pt>
                <c:pt idx="1459">
                  <c:v>1459.000000</c:v>
                </c:pt>
                <c:pt idx="1460">
                  <c:v>1460.000000</c:v>
                </c:pt>
                <c:pt idx="1461">
                  <c:v>1461.000000</c:v>
                </c:pt>
                <c:pt idx="1462">
                  <c:v>1462.000000</c:v>
                </c:pt>
                <c:pt idx="1463">
                  <c:v>1463.000000</c:v>
                </c:pt>
                <c:pt idx="1464">
                  <c:v>1464.000000</c:v>
                </c:pt>
                <c:pt idx="1465">
                  <c:v>1465.000000</c:v>
                </c:pt>
                <c:pt idx="1466">
                  <c:v>1466.000000</c:v>
                </c:pt>
                <c:pt idx="1467">
                  <c:v>1467.000000</c:v>
                </c:pt>
                <c:pt idx="1468">
                  <c:v>1468.000000</c:v>
                </c:pt>
                <c:pt idx="1469">
                  <c:v>1469.000000</c:v>
                </c:pt>
                <c:pt idx="1470">
                  <c:v>1470.000000</c:v>
                </c:pt>
                <c:pt idx="1471">
                  <c:v>1471.000000</c:v>
                </c:pt>
                <c:pt idx="1472">
                  <c:v>1472.000000</c:v>
                </c:pt>
                <c:pt idx="1473">
                  <c:v>1473.000000</c:v>
                </c:pt>
                <c:pt idx="1474">
                  <c:v>1474.000000</c:v>
                </c:pt>
                <c:pt idx="1475">
                  <c:v>1475.000000</c:v>
                </c:pt>
                <c:pt idx="1476">
                  <c:v>1476.000000</c:v>
                </c:pt>
                <c:pt idx="1477">
                  <c:v>1477.000000</c:v>
                </c:pt>
                <c:pt idx="1478">
                  <c:v>1478.000000</c:v>
                </c:pt>
                <c:pt idx="1479">
                  <c:v>1479.000000</c:v>
                </c:pt>
                <c:pt idx="1480">
                  <c:v>1480.000000</c:v>
                </c:pt>
                <c:pt idx="1481">
                  <c:v>1481.000000</c:v>
                </c:pt>
                <c:pt idx="1482">
                  <c:v>1482.000000</c:v>
                </c:pt>
                <c:pt idx="1483">
                  <c:v>1483.000000</c:v>
                </c:pt>
                <c:pt idx="1484">
                  <c:v>1484.000000</c:v>
                </c:pt>
                <c:pt idx="1485">
                  <c:v>1485.000000</c:v>
                </c:pt>
                <c:pt idx="1486">
                  <c:v>1486.000000</c:v>
                </c:pt>
                <c:pt idx="1487">
                  <c:v>1487.000000</c:v>
                </c:pt>
                <c:pt idx="1488">
                  <c:v>1488.000000</c:v>
                </c:pt>
                <c:pt idx="1489">
                  <c:v>1489.000000</c:v>
                </c:pt>
                <c:pt idx="1490">
                  <c:v>1490.000000</c:v>
                </c:pt>
                <c:pt idx="1491">
                  <c:v>1491.000000</c:v>
                </c:pt>
                <c:pt idx="1492">
                  <c:v>1492.000000</c:v>
                </c:pt>
                <c:pt idx="1493">
                  <c:v>1493.000000</c:v>
                </c:pt>
                <c:pt idx="1494">
                  <c:v>1494.000000</c:v>
                </c:pt>
                <c:pt idx="1495">
                  <c:v>1495.000000</c:v>
                </c:pt>
                <c:pt idx="1496">
                  <c:v>1496.000000</c:v>
                </c:pt>
                <c:pt idx="1497">
                  <c:v>1497.000000</c:v>
                </c:pt>
                <c:pt idx="1498">
                  <c:v>1498.000000</c:v>
                </c:pt>
                <c:pt idx="1499">
                  <c:v>1499.000000</c:v>
                </c:pt>
                <c:pt idx="1500">
                  <c:v>1500.000000</c:v>
                </c:pt>
                <c:pt idx="1501">
                  <c:v>1501.000000</c:v>
                </c:pt>
                <c:pt idx="1502">
                  <c:v>1502.000000</c:v>
                </c:pt>
                <c:pt idx="1503">
                  <c:v>1503.000000</c:v>
                </c:pt>
                <c:pt idx="1504">
                  <c:v>1504.000000</c:v>
                </c:pt>
                <c:pt idx="1505">
                  <c:v>1505.000000</c:v>
                </c:pt>
                <c:pt idx="1506">
                  <c:v>1506.000000</c:v>
                </c:pt>
                <c:pt idx="1507">
                  <c:v>1507.000000</c:v>
                </c:pt>
                <c:pt idx="1508">
                  <c:v>1508.000000</c:v>
                </c:pt>
                <c:pt idx="1509">
                  <c:v>1509.000000</c:v>
                </c:pt>
                <c:pt idx="1510">
                  <c:v>1510.000000</c:v>
                </c:pt>
                <c:pt idx="1511">
                  <c:v>1511.000000</c:v>
                </c:pt>
                <c:pt idx="1512">
                  <c:v>1512.000000</c:v>
                </c:pt>
                <c:pt idx="1513">
                  <c:v>1513.000000</c:v>
                </c:pt>
                <c:pt idx="1514">
                  <c:v>1514.000000</c:v>
                </c:pt>
                <c:pt idx="1515">
                  <c:v>1515.000000</c:v>
                </c:pt>
                <c:pt idx="1516">
                  <c:v>1516.000000</c:v>
                </c:pt>
                <c:pt idx="1517">
                  <c:v>1517.000000</c:v>
                </c:pt>
                <c:pt idx="1518">
                  <c:v>1518.000000</c:v>
                </c:pt>
                <c:pt idx="1519">
                  <c:v>1519.000000</c:v>
                </c:pt>
                <c:pt idx="1520">
                  <c:v>1520.000000</c:v>
                </c:pt>
                <c:pt idx="1521">
                  <c:v>1521.000000</c:v>
                </c:pt>
                <c:pt idx="1522">
                  <c:v>1522.000000</c:v>
                </c:pt>
                <c:pt idx="1523">
                  <c:v>1523.000000</c:v>
                </c:pt>
                <c:pt idx="1524">
                  <c:v>1524.000000</c:v>
                </c:pt>
                <c:pt idx="1525">
                  <c:v>1525.000000</c:v>
                </c:pt>
                <c:pt idx="1526">
                  <c:v>1526.000000</c:v>
                </c:pt>
                <c:pt idx="1527">
                  <c:v>1527.000000</c:v>
                </c:pt>
                <c:pt idx="1528">
                  <c:v>1528.000000</c:v>
                </c:pt>
                <c:pt idx="1529">
                  <c:v>1529.000000</c:v>
                </c:pt>
                <c:pt idx="1530">
                  <c:v>1530.000000</c:v>
                </c:pt>
                <c:pt idx="1531">
                  <c:v>1531.000000</c:v>
                </c:pt>
                <c:pt idx="1532">
                  <c:v>1532.000000</c:v>
                </c:pt>
                <c:pt idx="1533">
                  <c:v>1533.000000</c:v>
                </c:pt>
                <c:pt idx="1534">
                  <c:v>1534.000000</c:v>
                </c:pt>
                <c:pt idx="1535">
                  <c:v>1535.000000</c:v>
                </c:pt>
                <c:pt idx="1536">
                  <c:v>1536.000000</c:v>
                </c:pt>
                <c:pt idx="1537">
                  <c:v>1537.000000</c:v>
                </c:pt>
                <c:pt idx="1538">
                  <c:v>1538.000000</c:v>
                </c:pt>
                <c:pt idx="1539">
                  <c:v>1539.000000</c:v>
                </c:pt>
                <c:pt idx="1540">
                  <c:v>1540.000000</c:v>
                </c:pt>
                <c:pt idx="1541">
                  <c:v>1541.000000</c:v>
                </c:pt>
                <c:pt idx="1542">
                  <c:v>1542.000000</c:v>
                </c:pt>
                <c:pt idx="1543">
                  <c:v>1543.000000</c:v>
                </c:pt>
                <c:pt idx="1544">
                  <c:v>1544.000000</c:v>
                </c:pt>
                <c:pt idx="1545">
                  <c:v>1545.000000</c:v>
                </c:pt>
                <c:pt idx="1546">
                  <c:v>1546.000000</c:v>
                </c:pt>
                <c:pt idx="1547">
                  <c:v>1547.000000</c:v>
                </c:pt>
                <c:pt idx="1548">
                  <c:v>1548.000000</c:v>
                </c:pt>
                <c:pt idx="1549">
                  <c:v>1549.000000</c:v>
                </c:pt>
                <c:pt idx="1550">
                  <c:v>1550.000000</c:v>
                </c:pt>
                <c:pt idx="1551">
                  <c:v>1551.000000</c:v>
                </c:pt>
                <c:pt idx="1552">
                  <c:v>1552.000000</c:v>
                </c:pt>
                <c:pt idx="1553">
                  <c:v>1553.000000</c:v>
                </c:pt>
                <c:pt idx="1554">
                  <c:v>1554.000000</c:v>
                </c:pt>
                <c:pt idx="1555">
                  <c:v>1555.000000</c:v>
                </c:pt>
                <c:pt idx="1556">
                  <c:v>1556.000000</c:v>
                </c:pt>
                <c:pt idx="1557">
                  <c:v>1557.000000</c:v>
                </c:pt>
                <c:pt idx="1558">
                  <c:v>1558.000000</c:v>
                </c:pt>
                <c:pt idx="1559">
                  <c:v>1559.000000</c:v>
                </c:pt>
                <c:pt idx="1560">
                  <c:v>1560.000000</c:v>
                </c:pt>
                <c:pt idx="1561">
                  <c:v>1561.000000</c:v>
                </c:pt>
                <c:pt idx="1562">
                  <c:v>1562.000000</c:v>
                </c:pt>
                <c:pt idx="1563">
                  <c:v>1563.000000</c:v>
                </c:pt>
                <c:pt idx="1564">
                  <c:v>1564.000000</c:v>
                </c:pt>
                <c:pt idx="1565">
                  <c:v>1565.000000</c:v>
                </c:pt>
                <c:pt idx="1566">
                  <c:v>1566.000000</c:v>
                </c:pt>
                <c:pt idx="1567">
                  <c:v>1567.000000</c:v>
                </c:pt>
                <c:pt idx="1568">
                  <c:v>1568.000000</c:v>
                </c:pt>
                <c:pt idx="1569">
                  <c:v>1569.000000</c:v>
                </c:pt>
                <c:pt idx="1570">
                  <c:v>1570.000000</c:v>
                </c:pt>
                <c:pt idx="1571">
                  <c:v>1571.000000</c:v>
                </c:pt>
                <c:pt idx="1572">
                  <c:v>1572.000000</c:v>
                </c:pt>
                <c:pt idx="1573">
                  <c:v>1573.000000</c:v>
                </c:pt>
                <c:pt idx="1574">
                  <c:v>1574.000000</c:v>
                </c:pt>
                <c:pt idx="1575">
                  <c:v>1575.000000</c:v>
                </c:pt>
                <c:pt idx="1576">
                  <c:v>1576.000000</c:v>
                </c:pt>
                <c:pt idx="1577">
                  <c:v>1577.000000</c:v>
                </c:pt>
                <c:pt idx="1578">
                  <c:v>1578.000000</c:v>
                </c:pt>
                <c:pt idx="1579">
                  <c:v>1579.000000</c:v>
                </c:pt>
                <c:pt idx="1580">
                  <c:v>1580.000000</c:v>
                </c:pt>
                <c:pt idx="1581">
                  <c:v>1581.000000</c:v>
                </c:pt>
                <c:pt idx="1582">
                  <c:v>1582.000000</c:v>
                </c:pt>
                <c:pt idx="1583">
                  <c:v>1583.000000</c:v>
                </c:pt>
                <c:pt idx="1584">
                  <c:v>1584.000000</c:v>
                </c:pt>
                <c:pt idx="1585">
                  <c:v>1585.000000</c:v>
                </c:pt>
                <c:pt idx="1586">
                  <c:v>1586.000000</c:v>
                </c:pt>
                <c:pt idx="1587">
                  <c:v>1587.000000</c:v>
                </c:pt>
                <c:pt idx="1588">
                  <c:v>1588.000000</c:v>
                </c:pt>
                <c:pt idx="1589">
                  <c:v>1589.000000</c:v>
                </c:pt>
                <c:pt idx="1590">
                  <c:v>1590.000000</c:v>
                </c:pt>
                <c:pt idx="1591">
                  <c:v>1591.000000</c:v>
                </c:pt>
                <c:pt idx="1592">
                  <c:v>1592.000000</c:v>
                </c:pt>
                <c:pt idx="1593">
                  <c:v>1593.000000</c:v>
                </c:pt>
                <c:pt idx="1594">
                  <c:v>1594.000000</c:v>
                </c:pt>
                <c:pt idx="1595">
                  <c:v>1595.000000</c:v>
                </c:pt>
                <c:pt idx="1596">
                  <c:v>1596.000000</c:v>
                </c:pt>
                <c:pt idx="1597">
                  <c:v>1597.000000</c:v>
                </c:pt>
                <c:pt idx="1598">
                  <c:v>1598.000000</c:v>
                </c:pt>
                <c:pt idx="1599">
                  <c:v>1599.000000</c:v>
                </c:pt>
                <c:pt idx="1600">
                  <c:v>1600.000000</c:v>
                </c:pt>
                <c:pt idx="1601">
                  <c:v>1601.000000</c:v>
                </c:pt>
                <c:pt idx="1602">
                  <c:v>1602.000000</c:v>
                </c:pt>
                <c:pt idx="1603">
                  <c:v>1603.000000</c:v>
                </c:pt>
                <c:pt idx="1604">
                  <c:v>1604.000000</c:v>
                </c:pt>
                <c:pt idx="1605">
                  <c:v>1605.000000</c:v>
                </c:pt>
                <c:pt idx="1606">
                  <c:v>1606.000000</c:v>
                </c:pt>
                <c:pt idx="1607">
                  <c:v>1607.000000</c:v>
                </c:pt>
                <c:pt idx="1608">
                  <c:v>1608.000000</c:v>
                </c:pt>
                <c:pt idx="1609">
                  <c:v>1609.000000</c:v>
                </c:pt>
                <c:pt idx="1610">
                  <c:v>1610.000000</c:v>
                </c:pt>
                <c:pt idx="1611">
                  <c:v>1611.000000</c:v>
                </c:pt>
                <c:pt idx="1612">
                  <c:v>1612.000000</c:v>
                </c:pt>
                <c:pt idx="1613">
                  <c:v>1613.000000</c:v>
                </c:pt>
                <c:pt idx="1614">
                  <c:v>1614.000000</c:v>
                </c:pt>
                <c:pt idx="1615">
                  <c:v>1615.000000</c:v>
                </c:pt>
                <c:pt idx="1616">
                  <c:v>1616.000000</c:v>
                </c:pt>
                <c:pt idx="1617">
                  <c:v>1617.000000</c:v>
                </c:pt>
                <c:pt idx="1618">
                  <c:v>1618.000000</c:v>
                </c:pt>
                <c:pt idx="1619">
                  <c:v>1619.000000</c:v>
                </c:pt>
                <c:pt idx="1620">
                  <c:v>1620.000000</c:v>
                </c:pt>
                <c:pt idx="1621">
                  <c:v>1621.000000</c:v>
                </c:pt>
                <c:pt idx="1622">
                  <c:v>1622.000000</c:v>
                </c:pt>
                <c:pt idx="1623">
                  <c:v>1623.000000</c:v>
                </c:pt>
                <c:pt idx="1624">
                  <c:v>1624.000000</c:v>
                </c:pt>
                <c:pt idx="1625">
                  <c:v>1625.000000</c:v>
                </c:pt>
                <c:pt idx="1626">
                  <c:v>1626.000000</c:v>
                </c:pt>
                <c:pt idx="1627">
                  <c:v>1627.000000</c:v>
                </c:pt>
                <c:pt idx="1628">
                  <c:v>1628.000000</c:v>
                </c:pt>
                <c:pt idx="1629">
                  <c:v>1629.000000</c:v>
                </c:pt>
                <c:pt idx="1630">
                  <c:v>1630.000000</c:v>
                </c:pt>
                <c:pt idx="1631">
                  <c:v>1631.000000</c:v>
                </c:pt>
                <c:pt idx="1632">
                  <c:v>1632.000000</c:v>
                </c:pt>
                <c:pt idx="1633">
                  <c:v>1633.000000</c:v>
                </c:pt>
                <c:pt idx="1634">
                  <c:v>1634.000000</c:v>
                </c:pt>
                <c:pt idx="1635">
                  <c:v>1635.000000</c:v>
                </c:pt>
                <c:pt idx="1636">
                  <c:v>1636.000000</c:v>
                </c:pt>
                <c:pt idx="1637">
                  <c:v>1637.000000</c:v>
                </c:pt>
                <c:pt idx="1638">
                  <c:v>1638.000000</c:v>
                </c:pt>
                <c:pt idx="1639">
                  <c:v>1639.000000</c:v>
                </c:pt>
                <c:pt idx="1640">
                  <c:v>1640.000000</c:v>
                </c:pt>
                <c:pt idx="1641">
                  <c:v>1641.000000</c:v>
                </c:pt>
                <c:pt idx="1642">
                  <c:v>1642.000000</c:v>
                </c:pt>
                <c:pt idx="1643">
                  <c:v>1643.000000</c:v>
                </c:pt>
                <c:pt idx="1644">
                  <c:v>1644.000000</c:v>
                </c:pt>
                <c:pt idx="1645">
                  <c:v>1645.000000</c:v>
                </c:pt>
                <c:pt idx="1646">
                  <c:v>1646.000000</c:v>
                </c:pt>
                <c:pt idx="1647">
                  <c:v>1647.000000</c:v>
                </c:pt>
                <c:pt idx="1648">
                  <c:v>1648.000000</c:v>
                </c:pt>
                <c:pt idx="1649">
                  <c:v>1649.000000</c:v>
                </c:pt>
                <c:pt idx="1650">
                  <c:v>1650.000000</c:v>
                </c:pt>
                <c:pt idx="1651">
                  <c:v>1651.000000</c:v>
                </c:pt>
                <c:pt idx="1652">
                  <c:v>1652.000000</c:v>
                </c:pt>
                <c:pt idx="1653">
                  <c:v>1653.000000</c:v>
                </c:pt>
                <c:pt idx="1654">
                  <c:v>1654.000000</c:v>
                </c:pt>
                <c:pt idx="1655">
                  <c:v>1655.000000</c:v>
                </c:pt>
                <c:pt idx="1656">
                  <c:v>1656.000000</c:v>
                </c:pt>
                <c:pt idx="1657">
                  <c:v>1657.000000</c:v>
                </c:pt>
                <c:pt idx="1658">
                  <c:v>1658.000000</c:v>
                </c:pt>
                <c:pt idx="1659">
                  <c:v>1659.000000</c:v>
                </c:pt>
                <c:pt idx="1660">
                  <c:v>1660.000000</c:v>
                </c:pt>
                <c:pt idx="1661">
                  <c:v>1661.000000</c:v>
                </c:pt>
                <c:pt idx="1662">
                  <c:v>1662.000000</c:v>
                </c:pt>
                <c:pt idx="1663">
                  <c:v>1663.000000</c:v>
                </c:pt>
                <c:pt idx="1664">
                  <c:v>1664.000000</c:v>
                </c:pt>
                <c:pt idx="1665">
                  <c:v>1665.000000</c:v>
                </c:pt>
                <c:pt idx="1666">
                  <c:v>1666.000000</c:v>
                </c:pt>
                <c:pt idx="1667">
                  <c:v>1667.000000</c:v>
                </c:pt>
                <c:pt idx="1668">
                  <c:v>1668.000000</c:v>
                </c:pt>
                <c:pt idx="1669">
                  <c:v>1669.000000</c:v>
                </c:pt>
                <c:pt idx="1670">
                  <c:v>1670.000000</c:v>
                </c:pt>
                <c:pt idx="1671">
                  <c:v>1671.000000</c:v>
                </c:pt>
                <c:pt idx="1672">
                  <c:v>1672.000000</c:v>
                </c:pt>
                <c:pt idx="1673">
                  <c:v>1673.000000</c:v>
                </c:pt>
                <c:pt idx="1674">
                  <c:v>1674.000000</c:v>
                </c:pt>
                <c:pt idx="1675">
                  <c:v>1675.000000</c:v>
                </c:pt>
                <c:pt idx="1676">
                  <c:v>1676.000000</c:v>
                </c:pt>
                <c:pt idx="1677">
                  <c:v>1677.000000</c:v>
                </c:pt>
                <c:pt idx="1678">
                  <c:v>1678.000000</c:v>
                </c:pt>
                <c:pt idx="1679">
                  <c:v>1679.000000</c:v>
                </c:pt>
                <c:pt idx="1680">
                  <c:v>1680.000000</c:v>
                </c:pt>
                <c:pt idx="1681">
                  <c:v>1681.000000</c:v>
                </c:pt>
                <c:pt idx="1682">
                  <c:v>1682.000000</c:v>
                </c:pt>
                <c:pt idx="1683">
                  <c:v>1683.000000</c:v>
                </c:pt>
                <c:pt idx="1684">
                  <c:v>1684.000000</c:v>
                </c:pt>
                <c:pt idx="1685">
                  <c:v>1685.000000</c:v>
                </c:pt>
                <c:pt idx="1686">
                  <c:v>1686.000000</c:v>
                </c:pt>
                <c:pt idx="1687">
                  <c:v>1687.000000</c:v>
                </c:pt>
                <c:pt idx="1688">
                  <c:v>1688.000000</c:v>
                </c:pt>
                <c:pt idx="1689">
                  <c:v>1689.000000</c:v>
                </c:pt>
                <c:pt idx="1690">
                  <c:v>1690.000000</c:v>
                </c:pt>
                <c:pt idx="1691">
                  <c:v>1691.000000</c:v>
                </c:pt>
                <c:pt idx="1692">
                  <c:v>1692.000000</c:v>
                </c:pt>
                <c:pt idx="1693">
                  <c:v>1693.000000</c:v>
                </c:pt>
                <c:pt idx="1694">
                  <c:v>1694.000000</c:v>
                </c:pt>
                <c:pt idx="1695">
                  <c:v>1695.000000</c:v>
                </c:pt>
                <c:pt idx="1696">
                  <c:v>1696.000000</c:v>
                </c:pt>
                <c:pt idx="1697">
                  <c:v>1697.000000</c:v>
                </c:pt>
                <c:pt idx="1698">
                  <c:v>1698.000000</c:v>
                </c:pt>
                <c:pt idx="1699">
                  <c:v>1699.000000</c:v>
                </c:pt>
                <c:pt idx="1700">
                  <c:v>1700.000000</c:v>
                </c:pt>
                <c:pt idx="1701">
                  <c:v>1701.000000</c:v>
                </c:pt>
                <c:pt idx="1702">
                  <c:v>1702.000000</c:v>
                </c:pt>
                <c:pt idx="1703">
                  <c:v>1703.000000</c:v>
                </c:pt>
                <c:pt idx="1704">
                  <c:v>1704.000000</c:v>
                </c:pt>
                <c:pt idx="1705">
                  <c:v>1705.000000</c:v>
                </c:pt>
                <c:pt idx="1706">
                  <c:v>1706.000000</c:v>
                </c:pt>
                <c:pt idx="1707">
                  <c:v>1707.000000</c:v>
                </c:pt>
                <c:pt idx="1708">
                  <c:v>1708.000000</c:v>
                </c:pt>
                <c:pt idx="1709">
                  <c:v>1709.000000</c:v>
                </c:pt>
                <c:pt idx="1710">
                  <c:v>1710.000000</c:v>
                </c:pt>
                <c:pt idx="1711">
                  <c:v>1711.000000</c:v>
                </c:pt>
                <c:pt idx="1712">
                  <c:v>1712.000000</c:v>
                </c:pt>
                <c:pt idx="1713">
                  <c:v>1713.000000</c:v>
                </c:pt>
                <c:pt idx="1714">
                  <c:v>1714.000000</c:v>
                </c:pt>
                <c:pt idx="1715">
                  <c:v>1715.000000</c:v>
                </c:pt>
                <c:pt idx="1716">
                  <c:v>1716.000000</c:v>
                </c:pt>
                <c:pt idx="1717">
                  <c:v>1717.000000</c:v>
                </c:pt>
                <c:pt idx="1718">
                  <c:v>1718.000000</c:v>
                </c:pt>
                <c:pt idx="1719">
                  <c:v>1719.000000</c:v>
                </c:pt>
                <c:pt idx="1720">
                  <c:v>1720.000000</c:v>
                </c:pt>
                <c:pt idx="1721">
                  <c:v>1721.000000</c:v>
                </c:pt>
                <c:pt idx="1722">
                  <c:v>1722.000000</c:v>
                </c:pt>
                <c:pt idx="1723">
                  <c:v>1723.000000</c:v>
                </c:pt>
                <c:pt idx="1724">
                  <c:v>1724.000000</c:v>
                </c:pt>
                <c:pt idx="1725">
                  <c:v>1725.000000</c:v>
                </c:pt>
                <c:pt idx="1726">
                  <c:v>1726.000000</c:v>
                </c:pt>
                <c:pt idx="1727">
                  <c:v>1727.000000</c:v>
                </c:pt>
                <c:pt idx="1728">
                  <c:v>1728.000000</c:v>
                </c:pt>
                <c:pt idx="1729">
                  <c:v>1729.000000</c:v>
                </c:pt>
                <c:pt idx="1730">
                  <c:v>1730.000000</c:v>
                </c:pt>
                <c:pt idx="1731">
                  <c:v>1731.000000</c:v>
                </c:pt>
                <c:pt idx="1732">
                  <c:v>1732.000000</c:v>
                </c:pt>
                <c:pt idx="1733">
                  <c:v>1733.000000</c:v>
                </c:pt>
                <c:pt idx="1734">
                  <c:v>1734.000000</c:v>
                </c:pt>
                <c:pt idx="1735">
                  <c:v>1735.000000</c:v>
                </c:pt>
                <c:pt idx="1736">
                  <c:v>1736.000000</c:v>
                </c:pt>
                <c:pt idx="1737">
                  <c:v>1737.000000</c:v>
                </c:pt>
                <c:pt idx="1738">
                  <c:v>1738.000000</c:v>
                </c:pt>
                <c:pt idx="1739">
                  <c:v>1739.000000</c:v>
                </c:pt>
                <c:pt idx="1740">
                  <c:v>1740.000000</c:v>
                </c:pt>
                <c:pt idx="1741">
                  <c:v>1741.000000</c:v>
                </c:pt>
                <c:pt idx="1742">
                  <c:v>1742.000000</c:v>
                </c:pt>
                <c:pt idx="1743">
                  <c:v>1743.000000</c:v>
                </c:pt>
                <c:pt idx="1744">
                  <c:v>1744.000000</c:v>
                </c:pt>
                <c:pt idx="1745">
                  <c:v>1745.000000</c:v>
                </c:pt>
                <c:pt idx="1746">
                  <c:v>1746.000000</c:v>
                </c:pt>
                <c:pt idx="1747">
                  <c:v>1747.000000</c:v>
                </c:pt>
                <c:pt idx="1748">
                  <c:v>1748.000000</c:v>
                </c:pt>
                <c:pt idx="1749">
                  <c:v>1749.000000</c:v>
                </c:pt>
                <c:pt idx="1750">
                  <c:v>1750.000000</c:v>
                </c:pt>
                <c:pt idx="1751">
                  <c:v>1751.000000</c:v>
                </c:pt>
                <c:pt idx="1752">
                  <c:v>1752.000000</c:v>
                </c:pt>
                <c:pt idx="1753">
                  <c:v>1753.000000</c:v>
                </c:pt>
                <c:pt idx="1754">
                  <c:v>1754.000000</c:v>
                </c:pt>
                <c:pt idx="1755">
                  <c:v>1755.000000</c:v>
                </c:pt>
                <c:pt idx="1756">
                  <c:v>1756.000000</c:v>
                </c:pt>
                <c:pt idx="1757">
                  <c:v>1757.000000</c:v>
                </c:pt>
                <c:pt idx="1758">
                  <c:v>1758.000000</c:v>
                </c:pt>
                <c:pt idx="1759">
                  <c:v>1759.000000</c:v>
                </c:pt>
                <c:pt idx="1760">
                  <c:v>1760.000000</c:v>
                </c:pt>
                <c:pt idx="1761">
                  <c:v>1761.000000</c:v>
                </c:pt>
                <c:pt idx="1762">
                  <c:v>1762.000000</c:v>
                </c:pt>
                <c:pt idx="1763">
                  <c:v>1763.000000</c:v>
                </c:pt>
                <c:pt idx="1764">
                  <c:v>1764.000000</c:v>
                </c:pt>
                <c:pt idx="1765">
                  <c:v>1765.000000</c:v>
                </c:pt>
                <c:pt idx="1766">
                  <c:v>1766.000000</c:v>
                </c:pt>
                <c:pt idx="1767">
                  <c:v>1767.000000</c:v>
                </c:pt>
                <c:pt idx="1768">
                  <c:v>1768.000000</c:v>
                </c:pt>
                <c:pt idx="1769">
                  <c:v>1769.000000</c:v>
                </c:pt>
                <c:pt idx="1770">
                  <c:v>1770.000000</c:v>
                </c:pt>
                <c:pt idx="1771">
                  <c:v>1771.000000</c:v>
                </c:pt>
                <c:pt idx="1772">
                  <c:v>1772.000000</c:v>
                </c:pt>
                <c:pt idx="1773">
                  <c:v>1773.000000</c:v>
                </c:pt>
                <c:pt idx="1774">
                  <c:v>1774.000000</c:v>
                </c:pt>
                <c:pt idx="1775">
                  <c:v>1775.000000</c:v>
                </c:pt>
                <c:pt idx="1776">
                  <c:v>1776.000000</c:v>
                </c:pt>
                <c:pt idx="1777">
                  <c:v>1777.000000</c:v>
                </c:pt>
                <c:pt idx="1778">
                  <c:v>1778.000000</c:v>
                </c:pt>
                <c:pt idx="1779">
                  <c:v>1779.000000</c:v>
                </c:pt>
                <c:pt idx="1780">
                  <c:v>1780.000000</c:v>
                </c:pt>
                <c:pt idx="1781">
                  <c:v>1781.000000</c:v>
                </c:pt>
                <c:pt idx="1782">
                  <c:v>1782.000000</c:v>
                </c:pt>
                <c:pt idx="1783">
                  <c:v>1783.000000</c:v>
                </c:pt>
                <c:pt idx="1784">
                  <c:v>1784.000000</c:v>
                </c:pt>
                <c:pt idx="1785">
                  <c:v>1785.000000</c:v>
                </c:pt>
                <c:pt idx="1786">
                  <c:v>1786.000000</c:v>
                </c:pt>
                <c:pt idx="1787">
                  <c:v>1787.000000</c:v>
                </c:pt>
                <c:pt idx="1788">
                  <c:v>1788.000000</c:v>
                </c:pt>
                <c:pt idx="1789">
                  <c:v>1789.000000</c:v>
                </c:pt>
                <c:pt idx="1790">
                  <c:v>1790.000000</c:v>
                </c:pt>
                <c:pt idx="1791">
                  <c:v>1791.000000</c:v>
                </c:pt>
                <c:pt idx="1792">
                  <c:v>1792.000000</c:v>
                </c:pt>
                <c:pt idx="1793">
                  <c:v>1793.000000</c:v>
                </c:pt>
                <c:pt idx="1794">
                  <c:v>1794.000000</c:v>
                </c:pt>
                <c:pt idx="1795">
                  <c:v>1795.000000</c:v>
                </c:pt>
                <c:pt idx="1796">
                  <c:v>1796.000000</c:v>
                </c:pt>
                <c:pt idx="1797">
                  <c:v>1797.000000</c:v>
                </c:pt>
                <c:pt idx="1798">
                  <c:v>1798.000000</c:v>
                </c:pt>
                <c:pt idx="1799">
                  <c:v>1799.000000</c:v>
                </c:pt>
                <c:pt idx="1800">
                  <c:v>1800.000000</c:v>
                </c:pt>
                <c:pt idx="1801">
                  <c:v>1801.000000</c:v>
                </c:pt>
                <c:pt idx="1802">
                  <c:v>1802.000000</c:v>
                </c:pt>
                <c:pt idx="1803">
                  <c:v>1803.000000</c:v>
                </c:pt>
                <c:pt idx="1804">
                  <c:v>1804.000000</c:v>
                </c:pt>
                <c:pt idx="1805">
                  <c:v>1805.000000</c:v>
                </c:pt>
                <c:pt idx="1806">
                  <c:v>1806.000000</c:v>
                </c:pt>
                <c:pt idx="1807">
                  <c:v>1807.000000</c:v>
                </c:pt>
                <c:pt idx="1808">
                  <c:v>1808.000000</c:v>
                </c:pt>
                <c:pt idx="1809">
                  <c:v>1809.000000</c:v>
                </c:pt>
                <c:pt idx="1810">
                  <c:v>1810.000000</c:v>
                </c:pt>
                <c:pt idx="1811">
                  <c:v>1811.000000</c:v>
                </c:pt>
                <c:pt idx="1812">
                  <c:v>1812.000000</c:v>
                </c:pt>
                <c:pt idx="1813">
                  <c:v>1813.000000</c:v>
                </c:pt>
                <c:pt idx="1814">
                  <c:v>1814.000000</c:v>
                </c:pt>
                <c:pt idx="1815">
                  <c:v>1815.000000</c:v>
                </c:pt>
                <c:pt idx="1816">
                  <c:v>1816.000000</c:v>
                </c:pt>
                <c:pt idx="1817">
                  <c:v>1817.000000</c:v>
                </c:pt>
                <c:pt idx="1818">
                  <c:v>1818.000000</c:v>
                </c:pt>
                <c:pt idx="1819">
                  <c:v>1819.000000</c:v>
                </c:pt>
                <c:pt idx="1820">
                  <c:v>1820.000000</c:v>
                </c:pt>
                <c:pt idx="1821">
                  <c:v>1821.000000</c:v>
                </c:pt>
                <c:pt idx="1822">
                  <c:v>1822.000000</c:v>
                </c:pt>
                <c:pt idx="1823">
                  <c:v>1823.000000</c:v>
                </c:pt>
                <c:pt idx="1824">
                  <c:v>1824.000000</c:v>
                </c:pt>
                <c:pt idx="1825">
                  <c:v>1825.000000</c:v>
                </c:pt>
                <c:pt idx="1826">
                  <c:v>1826.000000</c:v>
                </c:pt>
                <c:pt idx="1827">
                  <c:v>1827.000000</c:v>
                </c:pt>
                <c:pt idx="1828">
                  <c:v>1828.000000</c:v>
                </c:pt>
                <c:pt idx="1829">
                  <c:v>1829.000000</c:v>
                </c:pt>
                <c:pt idx="1830">
                  <c:v>1830.000000</c:v>
                </c:pt>
                <c:pt idx="1831">
                  <c:v>1831.000000</c:v>
                </c:pt>
                <c:pt idx="1832">
                  <c:v>1832.000000</c:v>
                </c:pt>
                <c:pt idx="1833">
                  <c:v>1833.000000</c:v>
                </c:pt>
                <c:pt idx="1834">
                  <c:v>1834.000000</c:v>
                </c:pt>
                <c:pt idx="1835">
                  <c:v>1835.000000</c:v>
                </c:pt>
                <c:pt idx="1836">
                  <c:v>1836.000000</c:v>
                </c:pt>
                <c:pt idx="1837">
                  <c:v>1837.000000</c:v>
                </c:pt>
                <c:pt idx="1838">
                  <c:v>1838.000000</c:v>
                </c:pt>
                <c:pt idx="1839">
                  <c:v>1839.000000</c:v>
                </c:pt>
                <c:pt idx="1840">
                  <c:v>1840.000000</c:v>
                </c:pt>
                <c:pt idx="1841">
                  <c:v>1841.000000</c:v>
                </c:pt>
                <c:pt idx="1842">
                  <c:v>1842.000000</c:v>
                </c:pt>
                <c:pt idx="1843">
                  <c:v>1843.000000</c:v>
                </c:pt>
                <c:pt idx="1844">
                  <c:v>1844.000000</c:v>
                </c:pt>
                <c:pt idx="1845">
                  <c:v>1845.000000</c:v>
                </c:pt>
                <c:pt idx="1846">
                  <c:v>1846.000000</c:v>
                </c:pt>
                <c:pt idx="1847">
                  <c:v>1847.000000</c:v>
                </c:pt>
                <c:pt idx="1848">
                  <c:v>1848.000000</c:v>
                </c:pt>
                <c:pt idx="1849">
                  <c:v>1849.000000</c:v>
                </c:pt>
                <c:pt idx="1850">
                  <c:v>1850.000000</c:v>
                </c:pt>
                <c:pt idx="1851">
                  <c:v>1851.000000</c:v>
                </c:pt>
                <c:pt idx="1852">
                  <c:v>1852.000000</c:v>
                </c:pt>
                <c:pt idx="1853">
                  <c:v>1853.000000</c:v>
                </c:pt>
                <c:pt idx="1854">
                  <c:v>1854.000000</c:v>
                </c:pt>
                <c:pt idx="1855">
                  <c:v>1855.000000</c:v>
                </c:pt>
                <c:pt idx="1856">
                  <c:v>1856.000000</c:v>
                </c:pt>
                <c:pt idx="1857">
                  <c:v>1857.000000</c:v>
                </c:pt>
                <c:pt idx="1858">
                  <c:v>1858.000000</c:v>
                </c:pt>
                <c:pt idx="1859">
                  <c:v>1859.000000</c:v>
                </c:pt>
                <c:pt idx="1860">
                  <c:v>1860.000000</c:v>
                </c:pt>
                <c:pt idx="1861">
                  <c:v>1861.000000</c:v>
                </c:pt>
                <c:pt idx="1862">
                  <c:v>1862.000000</c:v>
                </c:pt>
                <c:pt idx="1863">
                  <c:v>1863.000000</c:v>
                </c:pt>
                <c:pt idx="1864">
                  <c:v>1864.000000</c:v>
                </c:pt>
                <c:pt idx="1865">
                  <c:v>1865.000000</c:v>
                </c:pt>
                <c:pt idx="1866">
                  <c:v>1866.000000</c:v>
                </c:pt>
                <c:pt idx="1867">
                  <c:v>1867.000000</c:v>
                </c:pt>
                <c:pt idx="1868">
                  <c:v>1868.000000</c:v>
                </c:pt>
                <c:pt idx="1869">
                  <c:v>1869.000000</c:v>
                </c:pt>
                <c:pt idx="1870">
                  <c:v>1870.000000</c:v>
                </c:pt>
                <c:pt idx="1871">
                  <c:v>1871.000000</c:v>
                </c:pt>
                <c:pt idx="1872">
                  <c:v>1872.000000</c:v>
                </c:pt>
                <c:pt idx="1873">
                  <c:v>1873.000000</c:v>
                </c:pt>
                <c:pt idx="1874">
                  <c:v>1874.000000</c:v>
                </c:pt>
              </c:numCache>
            </c:numRef>
          </c:xVal>
          <c:yVal>
            <c:numRef>
              <c:f>'NEFZ + EPA + WLTP - EPA (City)'!$B$3:$B$1877</c:f>
              <c:numCache>
                <c:ptCount val="187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3.000000</c:v>
                </c:pt>
                <c:pt idx="22">
                  <c:v>5.900000</c:v>
                </c:pt>
                <c:pt idx="23">
                  <c:v>8.600000</c:v>
                </c:pt>
                <c:pt idx="24">
                  <c:v>11.500000</c:v>
                </c:pt>
                <c:pt idx="25">
                  <c:v>14.300000</c:v>
                </c:pt>
                <c:pt idx="26">
                  <c:v>16.900000</c:v>
                </c:pt>
                <c:pt idx="27">
                  <c:v>17.300000</c:v>
                </c:pt>
                <c:pt idx="28">
                  <c:v>18.100000</c:v>
                </c:pt>
                <c:pt idx="29">
                  <c:v>20.700000</c:v>
                </c:pt>
                <c:pt idx="30">
                  <c:v>21.700000</c:v>
                </c:pt>
                <c:pt idx="31">
                  <c:v>22.400000</c:v>
                </c:pt>
                <c:pt idx="32">
                  <c:v>22.500000</c:v>
                </c:pt>
                <c:pt idx="33">
                  <c:v>22.100000</c:v>
                </c:pt>
                <c:pt idx="34">
                  <c:v>21.500000</c:v>
                </c:pt>
                <c:pt idx="35">
                  <c:v>20.900000</c:v>
                </c:pt>
                <c:pt idx="36">
                  <c:v>20.400000</c:v>
                </c:pt>
                <c:pt idx="37">
                  <c:v>19.800000</c:v>
                </c:pt>
                <c:pt idx="38">
                  <c:v>17.000000</c:v>
                </c:pt>
                <c:pt idx="39">
                  <c:v>14.900000</c:v>
                </c:pt>
                <c:pt idx="40">
                  <c:v>14.900000</c:v>
                </c:pt>
                <c:pt idx="41">
                  <c:v>15.200000</c:v>
                </c:pt>
                <c:pt idx="42">
                  <c:v>15.500000</c:v>
                </c:pt>
                <c:pt idx="43">
                  <c:v>16.000000</c:v>
                </c:pt>
                <c:pt idx="44">
                  <c:v>17.100000</c:v>
                </c:pt>
                <c:pt idx="45">
                  <c:v>19.100000</c:v>
                </c:pt>
                <c:pt idx="46">
                  <c:v>21.100000</c:v>
                </c:pt>
                <c:pt idx="47">
                  <c:v>22.700000</c:v>
                </c:pt>
                <c:pt idx="48">
                  <c:v>22.900000</c:v>
                </c:pt>
                <c:pt idx="49">
                  <c:v>22.700000</c:v>
                </c:pt>
                <c:pt idx="50">
                  <c:v>22.600000</c:v>
                </c:pt>
                <c:pt idx="51">
                  <c:v>21.300000</c:v>
                </c:pt>
                <c:pt idx="52">
                  <c:v>19.000000</c:v>
                </c:pt>
                <c:pt idx="53">
                  <c:v>17.100000</c:v>
                </c:pt>
                <c:pt idx="54">
                  <c:v>15.800000</c:v>
                </c:pt>
                <c:pt idx="55">
                  <c:v>15.800000</c:v>
                </c:pt>
                <c:pt idx="56">
                  <c:v>17.700000</c:v>
                </c:pt>
                <c:pt idx="57">
                  <c:v>19.800000</c:v>
                </c:pt>
                <c:pt idx="58">
                  <c:v>21.600000</c:v>
                </c:pt>
                <c:pt idx="59">
                  <c:v>23.200000</c:v>
                </c:pt>
                <c:pt idx="60">
                  <c:v>24.200000</c:v>
                </c:pt>
                <c:pt idx="61">
                  <c:v>24.600000</c:v>
                </c:pt>
                <c:pt idx="62">
                  <c:v>24.900000</c:v>
                </c:pt>
                <c:pt idx="63">
                  <c:v>25.000000</c:v>
                </c:pt>
                <c:pt idx="64">
                  <c:v>24.600000</c:v>
                </c:pt>
                <c:pt idx="65">
                  <c:v>24.500000</c:v>
                </c:pt>
                <c:pt idx="66">
                  <c:v>24.700000</c:v>
                </c:pt>
                <c:pt idx="67">
                  <c:v>24.800000</c:v>
                </c:pt>
                <c:pt idx="68">
                  <c:v>24.700000</c:v>
                </c:pt>
                <c:pt idx="69">
                  <c:v>24.600000</c:v>
                </c:pt>
                <c:pt idx="70">
                  <c:v>24.600000</c:v>
                </c:pt>
                <c:pt idx="71">
                  <c:v>25.100000</c:v>
                </c:pt>
                <c:pt idx="72">
                  <c:v>25.600000</c:v>
                </c:pt>
                <c:pt idx="73">
                  <c:v>25.700000</c:v>
                </c:pt>
                <c:pt idx="74">
                  <c:v>25.400000</c:v>
                </c:pt>
                <c:pt idx="75">
                  <c:v>24.900000</c:v>
                </c:pt>
                <c:pt idx="76">
                  <c:v>25.000000</c:v>
                </c:pt>
                <c:pt idx="77">
                  <c:v>25.400000</c:v>
                </c:pt>
                <c:pt idx="78">
                  <c:v>26.000000</c:v>
                </c:pt>
                <c:pt idx="79">
                  <c:v>26.000000</c:v>
                </c:pt>
                <c:pt idx="80">
                  <c:v>25.700000</c:v>
                </c:pt>
                <c:pt idx="81">
                  <c:v>26.100000</c:v>
                </c:pt>
                <c:pt idx="82">
                  <c:v>26.700000</c:v>
                </c:pt>
                <c:pt idx="83">
                  <c:v>27.500000</c:v>
                </c:pt>
                <c:pt idx="84">
                  <c:v>28.600000</c:v>
                </c:pt>
                <c:pt idx="85">
                  <c:v>29.300000</c:v>
                </c:pt>
                <c:pt idx="86">
                  <c:v>29.800000</c:v>
                </c:pt>
                <c:pt idx="87">
                  <c:v>30.100000</c:v>
                </c:pt>
                <c:pt idx="88">
                  <c:v>30.400000</c:v>
                </c:pt>
                <c:pt idx="89">
                  <c:v>30.700000</c:v>
                </c:pt>
                <c:pt idx="90">
                  <c:v>30.700000</c:v>
                </c:pt>
                <c:pt idx="91">
                  <c:v>30.500000</c:v>
                </c:pt>
                <c:pt idx="92">
                  <c:v>30.400000</c:v>
                </c:pt>
                <c:pt idx="93">
                  <c:v>30.300000</c:v>
                </c:pt>
                <c:pt idx="94">
                  <c:v>30.400000</c:v>
                </c:pt>
                <c:pt idx="95">
                  <c:v>30.800000</c:v>
                </c:pt>
                <c:pt idx="96">
                  <c:v>30.400000</c:v>
                </c:pt>
                <c:pt idx="97">
                  <c:v>29.900000</c:v>
                </c:pt>
                <c:pt idx="98">
                  <c:v>29.500000</c:v>
                </c:pt>
                <c:pt idx="99">
                  <c:v>29.800000</c:v>
                </c:pt>
                <c:pt idx="100">
                  <c:v>30.300000</c:v>
                </c:pt>
                <c:pt idx="101">
                  <c:v>30.700000</c:v>
                </c:pt>
                <c:pt idx="102">
                  <c:v>30.900000</c:v>
                </c:pt>
                <c:pt idx="103">
                  <c:v>31.000000</c:v>
                </c:pt>
                <c:pt idx="104">
                  <c:v>30.900000</c:v>
                </c:pt>
                <c:pt idx="105">
                  <c:v>30.400000</c:v>
                </c:pt>
                <c:pt idx="106">
                  <c:v>29.800000</c:v>
                </c:pt>
                <c:pt idx="107">
                  <c:v>29.900000</c:v>
                </c:pt>
                <c:pt idx="108">
                  <c:v>30.200000</c:v>
                </c:pt>
                <c:pt idx="109">
                  <c:v>30.700000</c:v>
                </c:pt>
                <c:pt idx="110">
                  <c:v>31.200000</c:v>
                </c:pt>
                <c:pt idx="111">
                  <c:v>31.800000</c:v>
                </c:pt>
                <c:pt idx="112">
                  <c:v>32.200000</c:v>
                </c:pt>
                <c:pt idx="113">
                  <c:v>32.400000</c:v>
                </c:pt>
                <c:pt idx="114">
                  <c:v>32.200000</c:v>
                </c:pt>
                <c:pt idx="115">
                  <c:v>31.700000</c:v>
                </c:pt>
                <c:pt idx="116">
                  <c:v>28.600000</c:v>
                </c:pt>
                <c:pt idx="117">
                  <c:v>25.300000</c:v>
                </c:pt>
                <c:pt idx="118">
                  <c:v>22.000000</c:v>
                </c:pt>
                <c:pt idx="119">
                  <c:v>18.700000</c:v>
                </c:pt>
                <c:pt idx="120">
                  <c:v>15.400000</c:v>
                </c:pt>
                <c:pt idx="121">
                  <c:v>12.100000</c:v>
                </c:pt>
                <c:pt idx="122">
                  <c:v>8.800000</c:v>
                </c:pt>
                <c:pt idx="123">
                  <c:v>5.500000</c:v>
                </c:pt>
                <c:pt idx="124">
                  <c:v>2.200000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3.300000</c:v>
                </c:pt>
                <c:pt idx="165">
                  <c:v>6.600000</c:v>
                </c:pt>
                <c:pt idx="166">
                  <c:v>9.900000</c:v>
                </c:pt>
                <c:pt idx="167">
                  <c:v>13.200000</c:v>
                </c:pt>
                <c:pt idx="168">
                  <c:v>16.500000</c:v>
                </c:pt>
                <c:pt idx="169">
                  <c:v>19.800000</c:v>
                </c:pt>
                <c:pt idx="170">
                  <c:v>22.200000</c:v>
                </c:pt>
                <c:pt idx="171">
                  <c:v>24.300000</c:v>
                </c:pt>
                <c:pt idx="172">
                  <c:v>25.800000</c:v>
                </c:pt>
                <c:pt idx="173">
                  <c:v>26.400000</c:v>
                </c:pt>
                <c:pt idx="174">
                  <c:v>25.700000</c:v>
                </c:pt>
                <c:pt idx="175">
                  <c:v>25.100000</c:v>
                </c:pt>
                <c:pt idx="176">
                  <c:v>24.700000</c:v>
                </c:pt>
                <c:pt idx="177">
                  <c:v>25.000000</c:v>
                </c:pt>
                <c:pt idx="178">
                  <c:v>25.200000</c:v>
                </c:pt>
                <c:pt idx="179">
                  <c:v>25.400000</c:v>
                </c:pt>
                <c:pt idx="180">
                  <c:v>25.800000</c:v>
                </c:pt>
                <c:pt idx="181">
                  <c:v>27.200000</c:v>
                </c:pt>
                <c:pt idx="182">
                  <c:v>26.500000</c:v>
                </c:pt>
                <c:pt idx="183">
                  <c:v>24.000000</c:v>
                </c:pt>
                <c:pt idx="184">
                  <c:v>22.700000</c:v>
                </c:pt>
                <c:pt idx="185">
                  <c:v>19.400000</c:v>
                </c:pt>
                <c:pt idx="186">
                  <c:v>17.700000</c:v>
                </c:pt>
                <c:pt idx="187">
                  <c:v>17.200000</c:v>
                </c:pt>
                <c:pt idx="188">
                  <c:v>18.100000</c:v>
                </c:pt>
                <c:pt idx="189">
                  <c:v>18.600000</c:v>
                </c:pt>
                <c:pt idx="190">
                  <c:v>20.000000</c:v>
                </c:pt>
                <c:pt idx="191">
                  <c:v>22.200000</c:v>
                </c:pt>
                <c:pt idx="192">
                  <c:v>24.500000</c:v>
                </c:pt>
                <c:pt idx="193">
                  <c:v>27.300000</c:v>
                </c:pt>
                <c:pt idx="194">
                  <c:v>30.500000</c:v>
                </c:pt>
                <c:pt idx="195">
                  <c:v>33.500000</c:v>
                </c:pt>
                <c:pt idx="196">
                  <c:v>36.200000</c:v>
                </c:pt>
                <c:pt idx="197">
                  <c:v>37.300000</c:v>
                </c:pt>
                <c:pt idx="198">
                  <c:v>39.300000</c:v>
                </c:pt>
                <c:pt idx="199">
                  <c:v>40.500000</c:v>
                </c:pt>
                <c:pt idx="200">
                  <c:v>42.100000</c:v>
                </c:pt>
                <c:pt idx="201">
                  <c:v>43.500000</c:v>
                </c:pt>
                <c:pt idx="202">
                  <c:v>45.100000</c:v>
                </c:pt>
                <c:pt idx="203">
                  <c:v>46.000000</c:v>
                </c:pt>
                <c:pt idx="204">
                  <c:v>46.800000</c:v>
                </c:pt>
                <c:pt idx="205">
                  <c:v>47.500000</c:v>
                </c:pt>
                <c:pt idx="206">
                  <c:v>47.500000</c:v>
                </c:pt>
                <c:pt idx="207">
                  <c:v>47.300000</c:v>
                </c:pt>
                <c:pt idx="208">
                  <c:v>47.200000</c:v>
                </c:pt>
                <c:pt idx="209">
                  <c:v>47.000000</c:v>
                </c:pt>
                <c:pt idx="210">
                  <c:v>47.000000</c:v>
                </c:pt>
                <c:pt idx="211">
                  <c:v>47.000000</c:v>
                </c:pt>
                <c:pt idx="212">
                  <c:v>47.000000</c:v>
                </c:pt>
                <c:pt idx="213">
                  <c:v>47.000000</c:v>
                </c:pt>
                <c:pt idx="214">
                  <c:v>47.200000</c:v>
                </c:pt>
                <c:pt idx="215">
                  <c:v>47.400000</c:v>
                </c:pt>
                <c:pt idx="216">
                  <c:v>47.900000</c:v>
                </c:pt>
                <c:pt idx="217">
                  <c:v>48.500000</c:v>
                </c:pt>
                <c:pt idx="218">
                  <c:v>49.100000</c:v>
                </c:pt>
                <c:pt idx="219">
                  <c:v>49.500000</c:v>
                </c:pt>
                <c:pt idx="220">
                  <c:v>50.000000</c:v>
                </c:pt>
                <c:pt idx="221">
                  <c:v>50.600000</c:v>
                </c:pt>
                <c:pt idx="222">
                  <c:v>51.000000</c:v>
                </c:pt>
                <c:pt idx="223">
                  <c:v>51.500000</c:v>
                </c:pt>
                <c:pt idx="224">
                  <c:v>52.200000</c:v>
                </c:pt>
                <c:pt idx="225">
                  <c:v>53.200000</c:v>
                </c:pt>
                <c:pt idx="226">
                  <c:v>54.100000</c:v>
                </c:pt>
                <c:pt idx="227">
                  <c:v>54.600000</c:v>
                </c:pt>
                <c:pt idx="228">
                  <c:v>54.900000</c:v>
                </c:pt>
                <c:pt idx="229">
                  <c:v>55.000000</c:v>
                </c:pt>
                <c:pt idx="230">
                  <c:v>54.900000</c:v>
                </c:pt>
                <c:pt idx="231">
                  <c:v>54.600000</c:v>
                </c:pt>
                <c:pt idx="232">
                  <c:v>54.600000</c:v>
                </c:pt>
                <c:pt idx="233">
                  <c:v>54.800000</c:v>
                </c:pt>
                <c:pt idx="234">
                  <c:v>55.100000</c:v>
                </c:pt>
                <c:pt idx="235">
                  <c:v>55.500000</c:v>
                </c:pt>
                <c:pt idx="236">
                  <c:v>55.700000</c:v>
                </c:pt>
                <c:pt idx="237">
                  <c:v>56.100000</c:v>
                </c:pt>
                <c:pt idx="238">
                  <c:v>56.300000</c:v>
                </c:pt>
                <c:pt idx="239">
                  <c:v>56.600000</c:v>
                </c:pt>
                <c:pt idx="240">
                  <c:v>56.700000</c:v>
                </c:pt>
                <c:pt idx="241">
                  <c:v>56.700000</c:v>
                </c:pt>
                <c:pt idx="242">
                  <c:v>56.500000</c:v>
                </c:pt>
                <c:pt idx="243">
                  <c:v>56.500000</c:v>
                </c:pt>
                <c:pt idx="244">
                  <c:v>56.500000</c:v>
                </c:pt>
                <c:pt idx="245">
                  <c:v>56.500000</c:v>
                </c:pt>
                <c:pt idx="246">
                  <c:v>56.500000</c:v>
                </c:pt>
                <c:pt idx="247">
                  <c:v>56.500000</c:v>
                </c:pt>
                <c:pt idx="248">
                  <c:v>56.400000</c:v>
                </c:pt>
                <c:pt idx="249">
                  <c:v>56.100000</c:v>
                </c:pt>
                <c:pt idx="250">
                  <c:v>55.800000</c:v>
                </c:pt>
                <c:pt idx="251">
                  <c:v>55.100000</c:v>
                </c:pt>
                <c:pt idx="252">
                  <c:v>54.600000</c:v>
                </c:pt>
                <c:pt idx="253">
                  <c:v>54.200000</c:v>
                </c:pt>
                <c:pt idx="254">
                  <c:v>54.000000</c:v>
                </c:pt>
                <c:pt idx="255">
                  <c:v>53.700000</c:v>
                </c:pt>
                <c:pt idx="256">
                  <c:v>53.600000</c:v>
                </c:pt>
                <c:pt idx="257">
                  <c:v>53.900000</c:v>
                </c:pt>
                <c:pt idx="258">
                  <c:v>54.000000</c:v>
                </c:pt>
                <c:pt idx="259">
                  <c:v>54.100000</c:v>
                </c:pt>
                <c:pt idx="260">
                  <c:v>54.100000</c:v>
                </c:pt>
                <c:pt idx="261">
                  <c:v>53.800000</c:v>
                </c:pt>
                <c:pt idx="262">
                  <c:v>53.400000</c:v>
                </c:pt>
                <c:pt idx="263">
                  <c:v>53.000000</c:v>
                </c:pt>
                <c:pt idx="264">
                  <c:v>52.600000</c:v>
                </c:pt>
                <c:pt idx="265">
                  <c:v>52.100000</c:v>
                </c:pt>
                <c:pt idx="266">
                  <c:v>52.400000</c:v>
                </c:pt>
                <c:pt idx="267">
                  <c:v>52.000000</c:v>
                </c:pt>
                <c:pt idx="268">
                  <c:v>51.900000</c:v>
                </c:pt>
                <c:pt idx="269">
                  <c:v>51.700000</c:v>
                </c:pt>
                <c:pt idx="270">
                  <c:v>51.500000</c:v>
                </c:pt>
                <c:pt idx="271">
                  <c:v>51.600000</c:v>
                </c:pt>
                <c:pt idx="272">
                  <c:v>51.800000</c:v>
                </c:pt>
                <c:pt idx="273">
                  <c:v>52.100000</c:v>
                </c:pt>
                <c:pt idx="274">
                  <c:v>52.500000</c:v>
                </c:pt>
                <c:pt idx="275">
                  <c:v>53.000000</c:v>
                </c:pt>
                <c:pt idx="276">
                  <c:v>53.500000</c:v>
                </c:pt>
                <c:pt idx="277">
                  <c:v>54.000000</c:v>
                </c:pt>
                <c:pt idx="278">
                  <c:v>54.900000</c:v>
                </c:pt>
                <c:pt idx="279">
                  <c:v>55.400000</c:v>
                </c:pt>
                <c:pt idx="280">
                  <c:v>55.600000</c:v>
                </c:pt>
                <c:pt idx="281">
                  <c:v>56.000000</c:v>
                </c:pt>
                <c:pt idx="282">
                  <c:v>56.000000</c:v>
                </c:pt>
                <c:pt idx="283">
                  <c:v>55.800000</c:v>
                </c:pt>
                <c:pt idx="284">
                  <c:v>55.200000</c:v>
                </c:pt>
                <c:pt idx="285">
                  <c:v>54.500000</c:v>
                </c:pt>
                <c:pt idx="286">
                  <c:v>53.600000</c:v>
                </c:pt>
                <c:pt idx="287">
                  <c:v>52.500000</c:v>
                </c:pt>
                <c:pt idx="288">
                  <c:v>51.500000</c:v>
                </c:pt>
                <c:pt idx="289">
                  <c:v>51.500000</c:v>
                </c:pt>
                <c:pt idx="290">
                  <c:v>51.500000</c:v>
                </c:pt>
                <c:pt idx="291">
                  <c:v>51.100000</c:v>
                </c:pt>
                <c:pt idx="292">
                  <c:v>50.100000</c:v>
                </c:pt>
                <c:pt idx="293">
                  <c:v>50.000000</c:v>
                </c:pt>
                <c:pt idx="294">
                  <c:v>50.100000</c:v>
                </c:pt>
                <c:pt idx="295">
                  <c:v>50.000000</c:v>
                </c:pt>
                <c:pt idx="296">
                  <c:v>49.600000</c:v>
                </c:pt>
                <c:pt idx="297">
                  <c:v>49.500000</c:v>
                </c:pt>
                <c:pt idx="298">
                  <c:v>49.500000</c:v>
                </c:pt>
                <c:pt idx="299">
                  <c:v>49.500000</c:v>
                </c:pt>
                <c:pt idx="300">
                  <c:v>49.100000</c:v>
                </c:pt>
                <c:pt idx="301">
                  <c:v>48.600000</c:v>
                </c:pt>
                <c:pt idx="302">
                  <c:v>48.100000</c:v>
                </c:pt>
                <c:pt idx="303">
                  <c:v>47.200000</c:v>
                </c:pt>
                <c:pt idx="304">
                  <c:v>46.100000</c:v>
                </c:pt>
                <c:pt idx="305">
                  <c:v>45.000000</c:v>
                </c:pt>
                <c:pt idx="306">
                  <c:v>43.800000</c:v>
                </c:pt>
                <c:pt idx="307">
                  <c:v>42.600000</c:v>
                </c:pt>
                <c:pt idx="308">
                  <c:v>41.500000</c:v>
                </c:pt>
                <c:pt idx="309">
                  <c:v>40.300000</c:v>
                </c:pt>
                <c:pt idx="310">
                  <c:v>38.500000</c:v>
                </c:pt>
                <c:pt idx="311">
                  <c:v>37.000000</c:v>
                </c:pt>
                <c:pt idx="312">
                  <c:v>35.200000</c:v>
                </c:pt>
                <c:pt idx="313">
                  <c:v>33.800000</c:v>
                </c:pt>
                <c:pt idx="314">
                  <c:v>32.500000</c:v>
                </c:pt>
                <c:pt idx="315">
                  <c:v>31.500000</c:v>
                </c:pt>
                <c:pt idx="316">
                  <c:v>30.600000</c:v>
                </c:pt>
                <c:pt idx="317">
                  <c:v>30.500000</c:v>
                </c:pt>
                <c:pt idx="318">
                  <c:v>30.000000</c:v>
                </c:pt>
                <c:pt idx="319">
                  <c:v>29.000000</c:v>
                </c:pt>
                <c:pt idx="320">
                  <c:v>27.500000</c:v>
                </c:pt>
                <c:pt idx="321">
                  <c:v>24.800000</c:v>
                </c:pt>
                <c:pt idx="322">
                  <c:v>21.500000</c:v>
                </c:pt>
                <c:pt idx="323">
                  <c:v>20.100000</c:v>
                </c:pt>
                <c:pt idx="324">
                  <c:v>19.100000</c:v>
                </c:pt>
                <c:pt idx="325">
                  <c:v>18.500000</c:v>
                </c:pt>
                <c:pt idx="326">
                  <c:v>17.000000</c:v>
                </c:pt>
                <c:pt idx="327">
                  <c:v>15.500000</c:v>
                </c:pt>
                <c:pt idx="328">
                  <c:v>12.500000</c:v>
                </c:pt>
                <c:pt idx="329">
                  <c:v>10.800000</c:v>
                </c:pt>
                <c:pt idx="330">
                  <c:v>8.000000</c:v>
                </c:pt>
                <c:pt idx="331">
                  <c:v>4.700000</c:v>
                </c:pt>
                <c:pt idx="332">
                  <c:v>1.400000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1.000000</c:v>
                </c:pt>
                <c:pt idx="348">
                  <c:v>4.300000</c:v>
                </c:pt>
                <c:pt idx="349">
                  <c:v>7.600000</c:v>
                </c:pt>
                <c:pt idx="350">
                  <c:v>10.900000</c:v>
                </c:pt>
                <c:pt idx="351">
                  <c:v>14.200000</c:v>
                </c:pt>
                <c:pt idx="352">
                  <c:v>17.300000</c:v>
                </c:pt>
                <c:pt idx="353">
                  <c:v>20.000000</c:v>
                </c:pt>
                <c:pt idx="354">
                  <c:v>22.500000</c:v>
                </c:pt>
                <c:pt idx="355">
                  <c:v>23.700000</c:v>
                </c:pt>
                <c:pt idx="356">
                  <c:v>25.200000</c:v>
                </c:pt>
                <c:pt idx="357">
                  <c:v>26.600000</c:v>
                </c:pt>
                <c:pt idx="358">
                  <c:v>28.100000</c:v>
                </c:pt>
                <c:pt idx="359">
                  <c:v>30.000000</c:v>
                </c:pt>
                <c:pt idx="360">
                  <c:v>30.800000</c:v>
                </c:pt>
                <c:pt idx="361">
                  <c:v>31.600000</c:v>
                </c:pt>
                <c:pt idx="362">
                  <c:v>32.100000</c:v>
                </c:pt>
                <c:pt idx="363">
                  <c:v>32.800000</c:v>
                </c:pt>
                <c:pt idx="364">
                  <c:v>33.600000</c:v>
                </c:pt>
                <c:pt idx="365">
                  <c:v>34.500000</c:v>
                </c:pt>
                <c:pt idx="366">
                  <c:v>34.600000</c:v>
                </c:pt>
                <c:pt idx="367">
                  <c:v>34.900000</c:v>
                </c:pt>
                <c:pt idx="368">
                  <c:v>34.800000</c:v>
                </c:pt>
                <c:pt idx="369">
                  <c:v>34.500000</c:v>
                </c:pt>
                <c:pt idx="370">
                  <c:v>34.700000</c:v>
                </c:pt>
                <c:pt idx="371">
                  <c:v>35.500000</c:v>
                </c:pt>
                <c:pt idx="372">
                  <c:v>36.000000</c:v>
                </c:pt>
                <c:pt idx="373">
                  <c:v>36.000000</c:v>
                </c:pt>
                <c:pt idx="374">
                  <c:v>36.000000</c:v>
                </c:pt>
                <c:pt idx="375">
                  <c:v>36.000000</c:v>
                </c:pt>
                <c:pt idx="376">
                  <c:v>36.000000</c:v>
                </c:pt>
                <c:pt idx="377">
                  <c:v>36.000000</c:v>
                </c:pt>
                <c:pt idx="378">
                  <c:v>36.100000</c:v>
                </c:pt>
                <c:pt idx="379">
                  <c:v>36.400000</c:v>
                </c:pt>
                <c:pt idx="380">
                  <c:v>36.500000</c:v>
                </c:pt>
                <c:pt idx="381">
                  <c:v>36.400000</c:v>
                </c:pt>
                <c:pt idx="382">
                  <c:v>36.000000</c:v>
                </c:pt>
                <c:pt idx="383">
                  <c:v>35.100000</c:v>
                </c:pt>
                <c:pt idx="384">
                  <c:v>34.100000</c:v>
                </c:pt>
                <c:pt idx="385">
                  <c:v>33.500000</c:v>
                </c:pt>
                <c:pt idx="386">
                  <c:v>31.400000</c:v>
                </c:pt>
                <c:pt idx="387">
                  <c:v>29.000000</c:v>
                </c:pt>
                <c:pt idx="388">
                  <c:v>25.700000</c:v>
                </c:pt>
                <c:pt idx="389">
                  <c:v>23.000000</c:v>
                </c:pt>
                <c:pt idx="390">
                  <c:v>20.300000</c:v>
                </c:pt>
                <c:pt idx="391">
                  <c:v>17.500000</c:v>
                </c:pt>
                <c:pt idx="392">
                  <c:v>14.500000</c:v>
                </c:pt>
                <c:pt idx="393">
                  <c:v>12.000000</c:v>
                </c:pt>
                <c:pt idx="394">
                  <c:v>8.700000</c:v>
                </c:pt>
                <c:pt idx="395">
                  <c:v>5.400000</c:v>
                </c:pt>
                <c:pt idx="396">
                  <c:v>2.100000</c:v>
                </c:pt>
                <c:pt idx="397">
                  <c:v>0.000000</c:v>
                </c:pt>
                <c:pt idx="398">
                  <c:v>0.000000</c:v>
                </c:pt>
                <c:pt idx="399">
                  <c:v>0.000000</c:v>
                </c:pt>
                <c:pt idx="400">
                  <c:v>0.000000</c:v>
                </c:pt>
                <c:pt idx="401">
                  <c:v>0.000000</c:v>
                </c:pt>
                <c:pt idx="402">
                  <c:v>0.000000</c:v>
                </c:pt>
                <c:pt idx="403">
                  <c:v>2.600000</c:v>
                </c:pt>
                <c:pt idx="404">
                  <c:v>5.900000</c:v>
                </c:pt>
                <c:pt idx="405">
                  <c:v>9.200000</c:v>
                </c:pt>
                <c:pt idx="406">
                  <c:v>12.500000</c:v>
                </c:pt>
                <c:pt idx="407">
                  <c:v>15.800000</c:v>
                </c:pt>
                <c:pt idx="408">
                  <c:v>19.100000</c:v>
                </c:pt>
                <c:pt idx="409">
                  <c:v>22.400000</c:v>
                </c:pt>
                <c:pt idx="410">
                  <c:v>25.000000</c:v>
                </c:pt>
                <c:pt idx="411">
                  <c:v>25.600000</c:v>
                </c:pt>
                <c:pt idx="412">
                  <c:v>27.500000</c:v>
                </c:pt>
                <c:pt idx="413">
                  <c:v>29.000000</c:v>
                </c:pt>
                <c:pt idx="414">
                  <c:v>30.000000</c:v>
                </c:pt>
                <c:pt idx="415">
                  <c:v>30.100000</c:v>
                </c:pt>
                <c:pt idx="416">
                  <c:v>30.000000</c:v>
                </c:pt>
                <c:pt idx="417">
                  <c:v>29.700000</c:v>
                </c:pt>
                <c:pt idx="418">
                  <c:v>29.300000</c:v>
                </c:pt>
                <c:pt idx="419">
                  <c:v>28.800000</c:v>
                </c:pt>
                <c:pt idx="420">
                  <c:v>28.000000</c:v>
                </c:pt>
                <c:pt idx="421">
                  <c:v>25.000000</c:v>
                </c:pt>
                <c:pt idx="422">
                  <c:v>21.700000</c:v>
                </c:pt>
                <c:pt idx="423">
                  <c:v>18.400000</c:v>
                </c:pt>
                <c:pt idx="424">
                  <c:v>15.100000</c:v>
                </c:pt>
                <c:pt idx="425">
                  <c:v>11.800000</c:v>
                </c:pt>
                <c:pt idx="426">
                  <c:v>8.500000</c:v>
                </c:pt>
                <c:pt idx="427">
                  <c:v>5.200000</c:v>
                </c:pt>
                <c:pt idx="428">
                  <c:v>1.900000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3.300000</c:v>
                </c:pt>
                <c:pt idx="449">
                  <c:v>6.600000</c:v>
                </c:pt>
                <c:pt idx="450">
                  <c:v>9.900000</c:v>
                </c:pt>
                <c:pt idx="451">
                  <c:v>13.200000</c:v>
                </c:pt>
                <c:pt idx="452">
                  <c:v>16.500000</c:v>
                </c:pt>
                <c:pt idx="453">
                  <c:v>19.800000</c:v>
                </c:pt>
                <c:pt idx="454">
                  <c:v>23.100000</c:v>
                </c:pt>
                <c:pt idx="455">
                  <c:v>26.400000</c:v>
                </c:pt>
                <c:pt idx="456">
                  <c:v>27.800000</c:v>
                </c:pt>
                <c:pt idx="457">
                  <c:v>29.100000</c:v>
                </c:pt>
                <c:pt idx="458">
                  <c:v>31.500000</c:v>
                </c:pt>
                <c:pt idx="459">
                  <c:v>33.000000</c:v>
                </c:pt>
                <c:pt idx="460">
                  <c:v>33.600000</c:v>
                </c:pt>
                <c:pt idx="461">
                  <c:v>34.800000</c:v>
                </c:pt>
                <c:pt idx="462">
                  <c:v>35.100000</c:v>
                </c:pt>
                <c:pt idx="463">
                  <c:v>35.600000</c:v>
                </c:pt>
                <c:pt idx="464">
                  <c:v>36.100000</c:v>
                </c:pt>
                <c:pt idx="465">
                  <c:v>36.000000</c:v>
                </c:pt>
                <c:pt idx="466">
                  <c:v>36.100000</c:v>
                </c:pt>
                <c:pt idx="467">
                  <c:v>36.200000</c:v>
                </c:pt>
                <c:pt idx="468">
                  <c:v>36.000000</c:v>
                </c:pt>
                <c:pt idx="469">
                  <c:v>35.700000</c:v>
                </c:pt>
                <c:pt idx="470">
                  <c:v>36.000000</c:v>
                </c:pt>
                <c:pt idx="471">
                  <c:v>36.000000</c:v>
                </c:pt>
                <c:pt idx="472">
                  <c:v>35.600000</c:v>
                </c:pt>
                <c:pt idx="473">
                  <c:v>35.500000</c:v>
                </c:pt>
                <c:pt idx="474">
                  <c:v>35.400000</c:v>
                </c:pt>
                <c:pt idx="475">
                  <c:v>35.200000</c:v>
                </c:pt>
                <c:pt idx="476">
                  <c:v>35.200000</c:v>
                </c:pt>
                <c:pt idx="477">
                  <c:v>35.200000</c:v>
                </c:pt>
                <c:pt idx="478">
                  <c:v>35.200000</c:v>
                </c:pt>
                <c:pt idx="479">
                  <c:v>35.200000</c:v>
                </c:pt>
                <c:pt idx="480">
                  <c:v>35.200000</c:v>
                </c:pt>
                <c:pt idx="481">
                  <c:v>35.000000</c:v>
                </c:pt>
                <c:pt idx="482">
                  <c:v>35.100000</c:v>
                </c:pt>
                <c:pt idx="483">
                  <c:v>35.200000</c:v>
                </c:pt>
                <c:pt idx="484">
                  <c:v>35.500000</c:v>
                </c:pt>
                <c:pt idx="485">
                  <c:v>35.200000</c:v>
                </c:pt>
                <c:pt idx="486">
                  <c:v>35.000000</c:v>
                </c:pt>
                <c:pt idx="487">
                  <c:v>35.000000</c:v>
                </c:pt>
                <c:pt idx="488">
                  <c:v>35.000000</c:v>
                </c:pt>
                <c:pt idx="489">
                  <c:v>34.800000</c:v>
                </c:pt>
                <c:pt idx="490">
                  <c:v>34.600000</c:v>
                </c:pt>
                <c:pt idx="491">
                  <c:v>34.500000</c:v>
                </c:pt>
                <c:pt idx="492">
                  <c:v>33.500000</c:v>
                </c:pt>
                <c:pt idx="493">
                  <c:v>32.000000</c:v>
                </c:pt>
                <c:pt idx="494">
                  <c:v>30.100000</c:v>
                </c:pt>
                <c:pt idx="495">
                  <c:v>28.000000</c:v>
                </c:pt>
                <c:pt idx="496">
                  <c:v>25.500000</c:v>
                </c:pt>
                <c:pt idx="497">
                  <c:v>22.500000</c:v>
                </c:pt>
                <c:pt idx="498">
                  <c:v>19.800000</c:v>
                </c:pt>
                <c:pt idx="499">
                  <c:v>16.500000</c:v>
                </c:pt>
                <c:pt idx="500">
                  <c:v>13.200000</c:v>
                </c:pt>
                <c:pt idx="501">
                  <c:v>10.300000</c:v>
                </c:pt>
                <c:pt idx="502">
                  <c:v>7.200000</c:v>
                </c:pt>
                <c:pt idx="503">
                  <c:v>4.000000</c:v>
                </c:pt>
                <c:pt idx="504">
                  <c:v>1.000000</c:v>
                </c:pt>
                <c:pt idx="505">
                  <c:v>0.000000</c:v>
                </c:pt>
                <c:pt idx="506">
                  <c:v>0.000000</c:v>
                </c:pt>
                <c:pt idx="507">
                  <c:v>0.000000</c:v>
                </c:pt>
                <c:pt idx="508">
                  <c:v>0.000000</c:v>
                </c:pt>
                <c:pt idx="509">
                  <c:v>0.000000</c:v>
                </c:pt>
                <c:pt idx="510">
                  <c:v>0.000000</c:v>
                </c:pt>
                <c:pt idx="511">
                  <c:v>1.200000</c:v>
                </c:pt>
                <c:pt idx="512">
                  <c:v>3.500000</c:v>
                </c:pt>
                <c:pt idx="513">
                  <c:v>5.500000</c:v>
                </c:pt>
                <c:pt idx="514">
                  <c:v>6.500000</c:v>
                </c:pt>
                <c:pt idx="515">
                  <c:v>8.500000</c:v>
                </c:pt>
                <c:pt idx="516">
                  <c:v>9.600000</c:v>
                </c:pt>
                <c:pt idx="517">
                  <c:v>10.500000</c:v>
                </c:pt>
                <c:pt idx="518">
                  <c:v>11.900000</c:v>
                </c:pt>
                <c:pt idx="519">
                  <c:v>14.000000</c:v>
                </c:pt>
                <c:pt idx="520">
                  <c:v>16.000000</c:v>
                </c:pt>
                <c:pt idx="521">
                  <c:v>17.700000</c:v>
                </c:pt>
                <c:pt idx="522">
                  <c:v>19.000000</c:v>
                </c:pt>
                <c:pt idx="523">
                  <c:v>20.100000</c:v>
                </c:pt>
                <c:pt idx="524">
                  <c:v>21.000000</c:v>
                </c:pt>
                <c:pt idx="525">
                  <c:v>22.000000</c:v>
                </c:pt>
                <c:pt idx="526">
                  <c:v>23.000000</c:v>
                </c:pt>
                <c:pt idx="527">
                  <c:v>23.800000</c:v>
                </c:pt>
                <c:pt idx="528">
                  <c:v>24.500000</c:v>
                </c:pt>
                <c:pt idx="529">
                  <c:v>24.900000</c:v>
                </c:pt>
                <c:pt idx="530">
                  <c:v>25.000000</c:v>
                </c:pt>
                <c:pt idx="531">
                  <c:v>25.000000</c:v>
                </c:pt>
                <c:pt idx="532">
                  <c:v>25.000000</c:v>
                </c:pt>
                <c:pt idx="533">
                  <c:v>25.000000</c:v>
                </c:pt>
                <c:pt idx="534">
                  <c:v>25.000000</c:v>
                </c:pt>
                <c:pt idx="535">
                  <c:v>25.000000</c:v>
                </c:pt>
                <c:pt idx="536">
                  <c:v>25.600000</c:v>
                </c:pt>
                <c:pt idx="537">
                  <c:v>25.800000</c:v>
                </c:pt>
                <c:pt idx="538">
                  <c:v>26.000000</c:v>
                </c:pt>
                <c:pt idx="539">
                  <c:v>25.600000</c:v>
                </c:pt>
                <c:pt idx="540">
                  <c:v>25.200000</c:v>
                </c:pt>
                <c:pt idx="541">
                  <c:v>25.000000</c:v>
                </c:pt>
                <c:pt idx="542">
                  <c:v>25.000000</c:v>
                </c:pt>
                <c:pt idx="543">
                  <c:v>25.000000</c:v>
                </c:pt>
                <c:pt idx="544">
                  <c:v>24.400000</c:v>
                </c:pt>
                <c:pt idx="545">
                  <c:v>23.100000</c:v>
                </c:pt>
                <c:pt idx="546">
                  <c:v>19.800000</c:v>
                </c:pt>
                <c:pt idx="547">
                  <c:v>16.500000</c:v>
                </c:pt>
                <c:pt idx="548">
                  <c:v>13.200000</c:v>
                </c:pt>
                <c:pt idx="549">
                  <c:v>9.900000</c:v>
                </c:pt>
                <c:pt idx="550">
                  <c:v>6.600000</c:v>
                </c:pt>
                <c:pt idx="551">
                  <c:v>3.300000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3.300000</c:v>
                </c:pt>
                <c:pt idx="570">
                  <c:v>6.600000</c:v>
                </c:pt>
                <c:pt idx="571">
                  <c:v>9.900000</c:v>
                </c:pt>
                <c:pt idx="572">
                  <c:v>13.000000</c:v>
                </c:pt>
                <c:pt idx="573">
                  <c:v>14.600000</c:v>
                </c:pt>
                <c:pt idx="574">
                  <c:v>16.000000</c:v>
                </c:pt>
                <c:pt idx="575">
                  <c:v>17.000000</c:v>
                </c:pt>
                <c:pt idx="576">
                  <c:v>17.000000</c:v>
                </c:pt>
                <c:pt idx="577">
                  <c:v>17.000000</c:v>
                </c:pt>
                <c:pt idx="578">
                  <c:v>17.500000</c:v>
                </c:pt>
                <c:pt idx="579">
                  <c:v>17.700000</c:v>
                </c:pt>
                <c:pt idx="580">
                  <c:v>17.700000</c:v>
                </c:pt>
                <c:pt idx="581">
                  <c:v>17.500000</c:v>
                </c:pt>
                <c:pt idx="582">
                  <c:v>17.000000</c:v>
                </c:pt>
                <c:pt idx="583">
                  <c:v>16.900000</c:v>
                </c:pt>
                <c:pt idx="584">
                  <c:v>16.600000</c:v>
                </c:pt>
                <c:pt idx="585">
                  <c:v>17.000000</c:v>
                </c:pt>
                <c:pt idx="586">
                  <c:v>17.100000</c:v>
                </c:pt>
                <c:pt idx="587">
                  <c:v>17.000000</c:v>
                </c:pt>
                <c:pt idx="588">
                  <c:v>16.600000</c:v>
                </c:pt>
                <c:pt idx="589">
                  <c:v>16.500000</c:v>
                </c:pt>
                <c:pt idx="590">
                  <c:v>16.500000</c:v>
                </c:pt>
                <c:pt idx="591">
                  <c:v>16.600000</c:v>
                </c:pt>
                <c:pt idx="592">
                  <c:v>17.000000</c:v>
                </c:pt>
                <c:pt idx="593">
                  <c:v>17.600000</c:v>
                </c:pt>
                <c:pt idx="594">
                  <c:v>18.500000</c:v>
                </c:pt>
                <c:pt idx="595">
                  <c:v>19.200000</c:v>
                </c:pt>
                <c:pt idx="596">
                  <c:v>20.200000</c:v>
                </c:pt>
                <c:pt idx="597">
                  <c:v>21.000000</c:v>
                </c:pt>
                <c:pt idx="598">
                  <c:v>21.100000</c:v>
                </c:pt>
                <c:pt idx="599">
                  <c:v>21.200000</c:v>
                </c:pt>
                <c:pt idx="600">
                  <c:v>21.600000</c:v>
                </c:pt>
                <c:pt idx="601">
                  <c:v>22.000000</c:v>
                </c:pt>
                <c:pt idx="602">
                  <c:v>22.400000</c:v>
                </c:pt>
                <c:pt idx="603">
                  <c:v>22.500000</c:v>
                </c:pt>
                <c:pt idx="604">
                  <c:v>22.500000</c:v>
                </c:pt>
                <c:pt idx="605">
                  <c:v>22.500000</c:v>
                </c:pt>
                <c:pt idx="606">
                  <c:v>22.700000</c:v>
                </c:pt>
                <c:pt idx="607">
                  <c:v>23.700000</c:v>
                </c:pt>
                <c:pt idx="608">
                  <c:v>25.100000</c:v>
                </c:pt>
                <c:pt idx="609">
                  <c:v>26.000000</c:v>
                </c:pt>
                <c:pt idx="610">
                  <c:v>26.500000</c:v>
                </c:pt>
                <c:pt idx="611">
                  <c:v>27.000000</c:v>
                </c:pt>
                <c:pt idx="612">
                  <c:v>26.100000</c:v>
                </c:pt>
                <c:pt idx="613">
                  <c:v>22.800000</c:v>
                </c:pt>
                <c:pt idx="614">
                  <c:v>19.500000</c:v>
                </c:pt>
                <c:pt idx="615">
                  <c:v>16.200000</c:v>
                </c:pt>
                <c:pt idx="616">
                  <c:v>12.900000</c:v>
                </c:pt>
                <c:pt idx="617">
                  <c:v>9.600000</c:v>
                </c:pt>
                <c:pt idx="618">
                  <c:v>6.300000</c:v>
                </c:pt>
                <c:pt idx="619">
                  <c:v>3.000000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2.000000</c:v>
                </c:pt>
                <c:pt idx="647">
                  <c:v>4.500000</c:v>
                </c:pt>
                <c:pt idx="648">
                  <c:v>7.800000</c:v>
                </c:pt>
                <c:pt idx="649">
                  <c:v>10.200000</c:v>
                </c:pt>
                <c:pt idx="650">
                  <c:v>12.500000</c:v>
                </c:pt>
                <c:pt idx="651">
                  <c:v>14.000000</c:v>
                </c:pt>
                <c:pt idx="652">
                  <c:v>15.300000</c:v>
                </c:pt>
                <c:pt idx="653">
                  <c:v>17.500000</c:v>
                </c:pt>
                <c:pt idx="654">
                  <c:v>19.600000</c:v>
                </c:pt>
                <c:pt idx="655">
                  <c:v>21.000000</c:v>
                </c:pt>
                <c:pt idx="656">
                  <c:v>22.200000</c:v>
                </c:pt>
                <c:pt idx="657">
                  <c:v>23.300000</c:v>
                </c:pt>
                <c:pt idx="658">
                  <c:v>24.500000</c:v>
                </c:pt>
                <c:pt idx="659">
                  <c:v>25.300000</c:v>
                </c:pt>
                <c:pt idx="660">
                  <c:v>25.600000</c:v>
                </c:pt>
                <c:pt idx="661">
                  <c:v>26.000000</c:v>
                </c:pt>
                <c:pt idx="662">
                  <c:v>26.100000</c:v>
                </c:pt>
                <c:pt idx="663">
                  <c:v>26.200000</c:v>
                </c:pt>
                <c:pt idx="664">
                  <c:v>26.200000</c:v>
                </c:pt>
                <c:pt idx="665">
                  <c:v>26.400000</c:v>
                </c:pt>
                <c:pt idx="666">
                  <c:v>26.500000</c:v>
                </c:pt>
                <c:pt idx="667">
                  <c:v>26.500000</c:v>
                </c:pt>
                <c:pt idx="668">
                  <c:v>26.000000</c:v>
                </c:pt>
                <c:pt idx="669">
                  <c:v>25.500000</c:v>
                </c:pt>
                <c:pt idx="670">
                  <c:v>23.600000</c:v>
                </c:pt>
                <c:pt idx="671">
                  <c:v>21.400000</c:v>
                </c:pt>
                <c:pt idx="672">
                  <c:v>18.500000</c:v>
                </c:pt>
                <c:pt idx="673">
                  <c:v>16.400000</c:v>
                </c:pt>
                <c:pt idx="674">
                  <c:v>14.500000</c:v>
                </c:pt>
                <c:pt idx="675">
                  <c:v>11.600000</c:v>
                </c:pt>
                <c:pt idx="676">
                  <c:v>8.700000</c:v>
                </c:pt>
                <c:pt idx="677">
                  <c:v>5.800000</c:v>
                </c:pt>
                <c:pt idx="678">
                  <c:v>3.500000</c:v>
                </c:pt>
                <c:pt idx="679">
                  <c:v>2.000000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0.000000</c:v>
                </c:pt>
                <c:pt idx="694">
                  <c:v>1.400000</c:v>
                </c:pt>
                <c:pt idx="695">
                  <c:v>3.300000</c:v>
                </c:pt>
                <c:pt idx="696">
                  <c:v>4.400000</c:v>
                </c:pt>
                <c:pt idx="697">
                  <c:v>6.500000</c:v>
                </c:pt>
                <c:pt idx="698">
                  <c:v>9.200000</c:v>
                </c:pt>
                <c:pt idx="699">
                  <c:v>11.300000</c:v>
                </c:pt>
                <c:pt idx="700">
                  <c:v>13.500000</c:v>
                </c:pt>
                <c:pt idx="701">
                  <c:v>14.600000</c:v>
                </c:pt>
                <c:pt idx="702">
                  <c:v>16.400000</c:v>
                </c:pt>
                <c:pt idx="703">
                  <c:v>16.700000</c:v>
                </c:pt>
                <c:pt idx="704">
                  <c:v>16.500000</c:v>
                </c:pt>
                <c:pt idx="705">
                  <c:v>16.500000</c:v>
                </c:pt>
                <c:pt idx="706">
                  <c:v>18.200000</c:v>
                </c:pt>
                <c:pt idx="707">
                  <c:v>19.200000</c:v>
                </c:pt>
                <c:pt idx="708">
                  <c:v>20.100000</c:v>
                </c:pt>
                <c:pt idx="709">
                  <c:v>21.500000</c:v>
                </c:pt>
                <c:pt idx="710">
                  <c:v>22.500000</c:v>
                </c:pt>
                <c:pt idx="711">
                  <c:v>22.500000</c:v>
                </c:pt>
                <c:pt idx="712">
                  <c:v>22.100000</c:v>
                </c:pt>
                <c:pt idx="713">
                  <c:v>22.700000</c:v>
                </c:pt>
                <c:pt idx="714">
                  <c:v>23.300000</c:v>
                </c:pt>
                <c:pt idx="715">
                  <c:v>23.500000</c:v>
                </c:pt>
                <c:pt idx="716">
                  <c:v>22.500000</c:v>
                </c:pt>
                <c:pt idx="717">
                  <c:v>21.600000</c:v>
                </c:pt>
                <c:pt idx="718">
                  <c:v>20.500000</c:v>
                </c:pt>
                <c:pt idx="719">
                  <c:v>18.000000</c:v>
                </c:pt>
                <c:pt idx="720">
                  <c:v>15.000000</c:v>
                </c:pt>
                <c:pt idx="721">
                  <c:v>12.000000</c:v>
                </c:pt>
                <c:pt idx="722">
                  <c:v>9.000000</c:v>
                </c:pt>
                <c:pt idx="723">
                  <c:v>6.200000</c:v>
                </c:pt>
                <c:pt idx="724">
                  <c:v>4.500000</c:v>
                </c:pt>
                <c:pt idx="725">
                  <c:v>3.000000</c:v>
                </c:pt>
                <c:pt idx="726">
                  <c:v>2.100000</c:v>
                </c:pt>
                <c:pt idx="727">
                  <c:v>0.500000</c:v>
                </c:pt>
                <c:pt idx="728">
                  <c:v>0.500000</c:v>
                </c:pt>
                <c:pt idx="729">
                  <c:v>3.200000</c:v>
                </c:pt>
                <c:pt idx="730">
                  <c:v>6.500000</c:v>
                </c:pt>
                <c:pt idx="731">
                  <c:v>9.600000</c:v>
                </c:pt>
                <c:pt idx="732">
                  <c:v>12.500000</c:v>
                </c:pt>
                <c:pt idx="733">
                  <c:v>14.000000</c:v>
                </c:pt>
                <c:pt idx="734">
                  <c:v>16.000000</c:v>
                </c:pt>
                <c:pt idx="735">
                  <c:v>18.000000</c:v>
                </c:pt>
                <c:pt idx="736">
                  <c:v>19.600000</c:v>
                </c:pt>
                <c:pt idx="737">
                  <c:v>21.500000</c:v>
                </c:pt>
                <c:pt idx="738">
                  <c:v>23.100000</c:v>
                </c:pt>
                <c:pt idx="739">
                  <c:v>24.500000</c:v>
                </c:pt>
                <c:pt idx="740">
                  <c:v>25.500000</c:v>
                </c:pt>
                <c:pt idx="741">
                  <c:v>26.500000</c:v>
                </c:pt>
                <c:pt idx="742">
                  <c:v>27.100000</c:v>
                </c:pt>
                <c:pt idx="743">
                  <c:v>27.600000</c:v>
                </c:pt>
                <c:pt idx="744">
                  <c:v>27.900000</c:v>
                </c:pt>
                <c:pt idx="745">
                  <c:v>28.300000</c:v>
                </c:pt>
                <c:pt idx="746">
                  <c:v>28.600000</c:v>
                </c:pt>
                <c:pt idx="747">
                  <c:v>28.600000</c:v>
                </c:pt>
                <c:pt idx="748">
                  <c:v>28.300000</c:v>
                </c:pt>
                <c:pt idx="749">
                  <c:v>28.200000</c:v>
                </c:pt>
                <c:pt idx="750">
                  <c:v>28.000000</c:v>
                </c:pt>
                <c:pt idx="751">
                  <c:v>27.500000</c:v>
                </c:pt>
                <c:pt idx="752">
                  <c:v>26.800000</c:v>
                </c:pt>
                <c:pt idx="753">
                  <c:v>25.500000</c:v>
                </c:pt>
                <c:pt idx="754">
                  <c:v>23.500000</c:v>
                </c:pt>
                <c:pt idx="755">
                  <c:v>21.500000</c:v>
                </c:pt>
                <c:pt idx="756">
                  <c:v>19.000000</c:v>
                </c:pt>
                <c:pt idx="757">
                  <c:v>16.500000</c:v>
                </c:pt>
                <c:pt idx="758">
                  <c:v>14.900000</c:v>
                </c:pt>
                <c:pt idx="759">
                  <c:v>12.500000</c:v>
                </c:pt>
                <c:pt idx="760">
                  <c:v>9.400000</c:v>
                </c:pt>
                <c:pt idx="761">
                  <c:v>6.200000</c:v>
                </c:pt>
                <c:pt idx="762">
                  <c:v>3.000000</c:v>
                </c:pt>
                <c:pt idx="763">
                  <c:v>1.500000</c:v>
                </c:pt>
                <c:pt idx="764">
                  <c:v>1.500000</c:v>
                </c:pt>
                <c:pt idx="765">
                  <c:v>0.500000</c:v>
                </c:pt>
                <c:pt idx="766">
                  <c:v>0.000000</c:v>
                </c:pt>
                <c:pt idx="767">
                  <c:v>3.000000</c:v>
                </c:pt>
                <c:pt idx="768">
                  <c:v>6.300000</c:v>
                </c:pt>
                <c:pt idx="769">
                  <c:v>9.600000</c:v>
                </c:pt>
                <c:pt idx="770">
                  <c:v>12.900000</c:v>
                </c:pt>
                <c:pt idx="771">
                  <c:v>15.800000</c:v>
                </c:pt>
                <c:pt idx="772">
                  <c:v>17.500000</c:v>
                </c:pt>
                <c:pt idx="773">
                  <c:v>18.400000</c:v>
                </c:pt>
                <c:pt idx="774">
                  <c:v>19.500000</c:v>
                </c:pt>
                <c:pt idx="775">
                  <c:v>20.700000</c:v>
                </c:pt>
                <c:pt idx="776">
                  <c:v>22.000000</c:v>
                </c:pt>
                <c:pt idx="777">
                  <c:v>23.200000</c:v>
                </c:pt>
                <c:pt idx="778">
                  <c:v>25.000000</c:v>
                </c:pt>
                <c:pt idx="779">
                  <c:v>26.500000</c:v>
                </c:pt>
                <c:pt idx="780">
                  <c:v>27.500000</c:v>
                </c:pt>
                <c:pt idx="781">
                  <c:v>28.000000</c:v>
                </c:pt>
                <c:pt idx="782">
                  <c:v>28.300000</c:v>
                </c:pt>
                <c:pt idx="783">
                  <c:v>28.900000</c:v>
                </c:pt>
                <c:pt idx="784">
                  <c:v>28.900000</c:v>
                </c:pt>
                <c:pt idx="785">
                  <c:v>28.900000</c:v>
                </c:pt>
                <c:pt idx="786">
                  <c:v>28.800000</c:v>
                </c:pt>
                <c:pt idx="787">
                  <c:v>28.500000</c:v>
                </c:pt>
                <c:pt idx="788">
                  <c:v>28.300000</c:v>
                </c:pt>
                <c:pt idx="789">
                  <c:v>28.300000</c:v>
                </c:pt>
                <c:pt idx="790">
                  <c:v>28.300000</c:v>
                </c:pt>
                <c:pt idx="791">
                  <c:v>28.200000</c:v>
                </c:pt>
                <c:pt idx="792">
                  <c:v>27.600000</c:v>
                </c:pt>
                <c:pt idx="793">
                  <c:v>27.500000</c:v>
                </c:pt>
                <c:pt idx="794">
                  <c:v>27.500000</c:v>
                </c:pt>
                <c:pt idx="795">
                  <c:v>27.500000</c:v>
                </c:pt>
                <c:pt idx="796">
                  <c:v>27.500000</c:v>
                </c:pt>
                <c:pt idx="797">
                  <c:v>27.500000</c:v>
                </c:pt>
                <c:pt idx="798">
                  <c:v>27.500000</c:v>
                </c:pt>
                <c:pt idx="799">
                  <c:v>27.600000</c:v>
                </c:pt>
                <c:pt idx="800">
                  <c:v>28.000000</c:v>
                </c:pt>
                <c:pt idx="801">
                  <c:v>28.500000</c:v>
                </c:pt>
                <c:pt idx="802">
                  <c:v>30.000000</c:v>
                </c:pt>
                <c:pt idx="803">
                  <c:v>31.000000</c:v>
                </c:pt>
                <c:pt idx="804">
                  <c:v>32.000000</c:v>
                </c:pt>
                <c:pt idx="805">
                  <c:v>33.000000</c:v>
                </c:pt>
                <c:pt idx="806">
                  <c:v>33.000000</c:v>
                </c:pt>
                <c:pt idx="807">
                  <c:v>33.600000</c:v>
                </c:pt>
                <c:pt idx="808">
                  <c:v>34.000000</c:v>
                </c:pt>
                <c:pt idx="809">
                  <c:v>34.300000</c:v>
                </c:pt>
                <c:pt idx="810">
                  <c:v>34.200000</c:v>
                </c:pt>
                <c:pt idx="811">
                  <c:v>34.000000</c:v>
                </c:pt>
                <c:pt idx="812">
                  <c:v>34.000000</c:v>
                </c:pt>
                <c:pt idx="813">
                  <c:v>33.900000</c:v>
                </c:pt>
                <c:pt idx="814">
                  <c:v>33.600000</c:v>
                </c:pt>
                <c:pt idx="815">
                  <c:v>33.100000</c:v>
                </c:pt>
                <c:pt idx="816">
                  <c:v>33.000000</c:v>
                </c:pt>
                <c:pt idx="817">
                  <c:v>32.500000</c:v>
                </c:pt>
                <c:pt idx="818">
                  <c:v>32.000000</c:v>
                </c:pt>
                <c:pt idx="819">
                  <c:v>31.900000</c:v>
                </c:pt>
                <c:pt idx="820">
                  <c:v>31.600000</c:v>
                </c:pt>
                <c:pt idx="821">
                  <c:v>31.500000</c:v>
                </c:pt>
                <c:pt idx="822">
                  <c:v>30.600000</c:v>
                </c:pt>
                <c:pt idx="823">
                  <c:v>30.000000</c:v>
                </c:pt>
                <c:pt idx="824">
                  <c:v>29.900000</c:v>
                </c:pt>
                <c:pt idx="825">
                  <c:v>29.900000</c:v>
                </c:pt>
                <c:pt idx="826">
                  <c:v>29.900000</c:v>
                </c:pt>
                <c:pt idx="827">
                  <c:v>29.900000</c:v>
                </c:pt>
                <c:pt idx="828">
                  <c:v>29.600000</c:v>
                </c:pt>
                <c:pt idx="829">
                  <c:v>29.500000</c:v>
                </c:pt>
                <c:pt idx="830">
                  <c:v>29.500000</c:v>
                </c:pt>
                <c:pt idx="831">
                  <c:v>29.300000</c:v>
                </c:pt>
                <c:pt idx="832">
                  <c:v>28.900000</c:v>
                </c:pt>
                <c:pt idx="833">
                  <c:v>28.200000</c:v>
                </c:pt>
                <c:pt idx="834">
                  <c:v>27.700000</c:v>
                </c:pt>
                <c:pt idx="835">
                  <c:v>27.000000</c:v>
                </c:pt>
                <c:pt idx="836">
                  <c:v>25.500000</c:v>
                </c:pt>
                <c:pt idx="837">
                  <c:v>23.700000</c:v>
                </c:pt>
                <c:pt idx="838">
                  <c:v>22.000000</c:v>
                </c:pt>
                <c:pt idx="839">
                  <c:v>20.500000</c:v>
                </c:pt>
                <c:pt idx="840">
                  <c:v>19.200000</c:v>
                </c:pt>
                <c:pt idx="841">
                  <c:v>19.200000</c:v>
                </c:pt>
                <c:pt idx="842">
                  <c:v>20.100000</c:v>
                </c:pt>
                <c:pt idx="843">
                  <c:v>20.900000</c:v>
                </c:pt>
                <c:pt idx="844">
                  <c:v>21.400000</c:v>
                </c:pt>
                <c:pt idx="845">
                  <c:v>22.000000</c:v>
                </c:pt>
                <c:pt idx="846">
                  <c:v>22.600000</c:v>
                </c:pt>
                <c:pt idx="847">
                  <c:v>23.200000</c:v>
                </c:pt>
                <c:pt idx="848">
                  <c:v>24.000000</c:v>
                </c:pt>
                <c:pt idx="849">
                  <c:v>25.000000</c:v>
                </c:pt>
                <c:pt idx="850">
                  <c:v>26.000000</c:v>
                </c:pt>
                <c:pt idx="851">
                  <c:v>26.600000</c:v>
                </c:pt>
                <c:pt idx="852">
                  <c:v>26.600000</c:v>
                </c:pt>
                <c:pt idx="853">
                  <c:v>26.800000</c:v>
                </c:pt>
                <c:pt idx="854">
                  <c:v>27.000000</c:v>
                </c:pt>
                <c:pt idx="855">
                  <c:v>27.200000</c:v>
                </c:pt>
                <c:pt idx="856">
                  <c:v>27.800000</c:v>
                </c:pt>
                <c:pt idx="857">
                  <c:v>28.100000</c:v>
                </c:pt>
                <c:pt idx="858">
                  <c:v>28.800000</c:v>
                </c:pt>
                <c:pt idx="859">
                  <c:v>28.900000</c:v>
                </c:pt>
                <c:pt idx="860">
                  <c:v>29.000000</c:v>
                </c:pt>
                <c:pt idx="861">
                  <c:v>29.100000</c:v>
                </c:pt>
                <c:pt idx="862">
                  <c:v>29.000000</c:v>
                </c:pt>
                <c:pt idx="863">
                  <c:v>28.100000</c:v>
                </c:pt>
                <c:pt idx="864">
                  <c:v>27.500000</c:v>
                </c:pt>
                <c:pt idx="865">
                  <c:v>27.000000</c:v>
                </c:pt>
                <c:pt idx="866">
                  <c:v>25.800000</c:v>
                </c:pt>
                <c:pt idx="867">
                  <c:v>25.000000</c:v>
                </c:pt>
                <c:pt idx="868">
                  <c:v>24.500000</c:v>
                </c:pt>
                <c:pt idx="869">
                  <c:v>24.800000</c:v>
                </c:pt>
                <c:pt idx="870">
                  <c:v>25.100000</c:v>
                </c:pt>
                <c:pt idx="871">
                  <c:v>25.500000</c:v>
                </c:pt>
                <c:pt idx="872">
                  <c:v>25.700000</c:v>
                </c:pt>
                <c:pt idx="873">
                  <c:v>26.200000</c:v>
                </c:pt>
                <c:pt idx="874">
                  <c:v>26.900000</c:v>
                </c:pt>
                <c:pt idx="875">
                  <c:v>27.500000</c:v>
                </c:pt>
                <c:pt idx="876">
                  <c:v>27.800000</c:v>
                </c:pt>
                <c:pt idx="877">
                  <c:v>28.400000</c:v>
                </c:pt>
                <c:pt idx="878">
                  <c:v>29.000000</c:v>
                </c:pt>
                <c:pt idx="879">
                  <c:v>29.200000</c:v>
                </c:pt>
                <c:pt idx="880">
                  <c:v>29.100000</c:v>
                </c:pt>
                <c:pt idx="881">
                  <c:v>29.000000</c:v>
                </c:pt>
                <c:pt idx="882">
                  <c:v>28.900000</c:v>
                </c:pt>
                <c:pt idx="883">
                  <c:v>28.500000</c:v>
                </c:pt>
                <c:pt idx="884">
                  <c:v>28.100000</c:v>
                </c:pt>
                <c:pt idx="885">
                  <c:v>28.000000</c:v>
                </c:pt>
                <c:pt idx="886">
                  <c:v>28.000000</c:v>
                </c:pt>
                <c:pt idx="887">
                  <c:v>27.600000</c:v>
                </c:pt>
                <c:pt idx="888">
                  <c:v>27.200000</c:v>
                </c:pt>
                <c:pt idx="889">
                  <c:v>26.600000</c:v>
                </c:pt>
                <c:pt idx="890">
                  <c:v>27.000000</c:v>
                </c:pt>
                <c:pt idx="891">
                  <c:v>27.500000</c:v>
                </c:pt>
                <c:pt idx="892">
                  <c:v>27.800000</c:v>
                </c:pt>
                <c:pt idx="893">
                  <c:v>28.000000</c:v>
                </c:pt>
                <c:pt idx="894">
                  <c:v>27.800000</c:v>
                </c:pt>
                <c:pt idx="895">
                  <c:v>28.000000</c:v>
                </c:pt>
                <c:pt idx="896">
                  <c:v>28.000000</c:v>
                </c:pt>
                <c:pt idx="897">
                  <c:v>28.000000</c:v>
                </c:pt>
                <c:pt idx="898">
                  <c:v>27.700000</c:v>
                </c:pt>
                <c:pt idx="899">
                  <c:v>27.400000</c:v>
                </c:pt>
                <c:pt idx="900">
                  <c:v>26.900000</c:v>
                </c:pt>
                <c:pt idx="901">
                  <c:v>26.600000</c:v>
                </c:pt>
                <c:pt idx="902">
                  <c:v>26.500000</c:v>
                </c:pt>
                <c:pt idx="903">
                  <c:v>26.500000</c:v>
                </c:pt>
                <c:pt idx="904">
                  <c:v>26.500000</c:v>
                </c:pt>
                <c:pt idx="905">
                  <c:v>26.300000</c:v>
                </c:pt>
                <c:pt idx="906">
                  <c:v>26.200000</c:v>
                </c:pt>
                <c:pt idx="907">
                  <c:v>26.200000</c:v>
                </c:pt>
                <c:pt idx="908">
                  <c:v>25.900000</c:v>
                </c:pt>
                <c:pt idx="909">
                  <c:v>25.600000</c:v>
                </c:pt>
                <c:pt idx="910">
                  <c:v>25.600000</c:v>
                </c:pt>
                <c:pt idx="911">
                  <c:v>25.900000</c:v>
                </c:pt>
                <c:pt idx="912">
                  <c:v>25.800000</c:v>
                </c:pt>
                <c:pt idx="913">
                  <c:v>25.500000</c:v>
                </c:pt>
                <c:pt idx="914">
                  <c:v>24.600000</c:v>
                </c:pt>
                <c:pt idx="915">
                  <c:v>23.500000</c:v>
                </c:pt>
                <c:pt idx="916">
                  <c:v>22.200000</c:v>
                </c:pt>
                <c:pt idx="917">
                  <c:v>21.600000</c:v>
                </c:pt>
                <c:pt idx="918">
                  <c:v>21.600000</c:v>
                </c:pt>
                <c:pt idx="919">
                  <c:v>21.700000</c:v>
                </c:pt>
                <c:pt idx="920">
                  <c:v>22.600000</c:v>
                </c:pt>
                <c:pt idx="921">
                  <c:v>23.400000</c:v>
                </c:pt>
                <c:pt idx="922">
                  <c:v>24.000000</c:v>
                </c:pt>
                <c:pt idx="923">
                  <c:v>24.200000</c:v>
                </c:pt>
                <c:pt idx="924">
                  <c:v>24.400000</c:v>
                </c:pt>
                <c:pt idx="925">
                  <c:v>24.900000</c:v>
                </c:pt>
                <c:pt idx="926">
                  <c:v>25.100000</c:v>
                </c:pt>
                <c:pt idx="927">
                  <c:v>25.200000</c:v>
                </c:pt>
                <c:pt idx="928">
                  <c:v>25.300000</c:v>
                </c:pt>
                <c:pt idx="929">
                  <c:v>25.500000</c:v>
                </c:pt>
                <c:pt idx="930">
                  <c:v>25.200000</c:v>
                </c:pt>
                <c:pt idx="931">
                  <c:v>25.000000</c:v>
                </c:pt>
                <c:pt idx="932">
                  <c:v>25.000000</c:v>
                </c:pt>
                <c:pt idx="933">
                  <c:v>25.000000</c:v>
                </c:pt>
                <c:pt idx="934">
                  <c:v>24.700000</c:v>
                </c:pt>
                <c:pt idx="935">
                  <c:v>24.500000</c:v>
                </c:pt>
                <c:pt idx="936">
                  <c:v>24.300000</c:v>
                </c:pt>
                <c:pt idx="937">
                  <c:v>24.300000</c:v>
                </c:pt>
                <c:pt idx="938">
                  <c:v>24.500000</c:v>
                </c:pt>
                <c:pt idx="939">
                  <c:v>25.000000</c:v>
                </c:pt>
                <c:pt idx="940">
                  <c:v>25.000000</c:v>
                </c:pt>
                <c:pt idx="941">
                  <c:v>24.600000</c:v>
                </c:pt>
                <c:pt idx="942">
                  <c:v>24.600000</c:v>
                </c:pt>
                <c:pt idx="943">
                  <c:v>24.100000</c:v>
                </c:pt>
                <c:pt idx="944">
                  <c:v>24.500000</c:v>
                </c:pt>
                <c:pt idx="945">
                  <c:v>25.100000</c:v>
                </c:pt>
                <c:pt idx="946">
                  <c:v>25.600000</c:v>
                </c:pt>
                <c:pt idx="947">
                  <c:v>25.100000</c:v>
                </c:pt>
                <c:pt idx="948">
                  <c:v>24.000000</c:v>
                </c:pt>
                <c:pt idx="949">
                  <c:v>22.000000</c:v>
                </c:pt>
                <c:pt idx="950">
                  <c:v>20.100000</c:v>
                </c:pt>
                <c:pt idx="951">
                  <c:v>16.900000</c:v>
                </c:pt>
                <c:pt idx="952">
                  <c:v>13.600000</c:v>
                </c:pt>
                <c:pt idx="953">
                  <c:v>10.300000</c:v>
                </c:pt>
                <c:pt idx="954">
                  <c:v>7.000000</c:v>
                </c:pt>
                <c:pt idx="955">
                  <c:v>3.700000</c:v>
                </c:pt>
                <c:pt idx="956">
                  <c:v>0.400000</c:v>
                </c:pt>
                <c:pt idx="957">
                  <c:v>0.000000</c:v>
                </c:pt>
                <c:pt idx="958">
                  <c:v>0.000000</c:v>
                </c:pt>
                <c:pt idx="959">
                  <c:v>0.000000</c:v>
                </c:pt>
                <c:pt idx="960">
                  <c:v>2.000000</c:v>
                </c:pt>
                <c:pt idx="961">
                  <c:v>5.300000</c:v>
                </c:pt>
                <c:pt idx="962">
                  <c:v>8.600000</c:v>
                </c:pt>
                <c:pt idx="963">
                  <c:v>11.900000</c:v>
                </c:pt>
                <c:pt idx="964">
                  <c:v>15.200000</c:v>
                </c:pt>
                <c:pt idx="965">
                  <c:v>17.500000</c:v>
                </c:pt>
                <c:pt idx="966">
                  <c:v>18.600000</c:v>
                </c:pt>
                <c:pt idx="967">
                  <c:v>20.000000</c:v>
                </c:pt>
                <c:pt idx="968">
                  <c:v>21.100000</c:v>
                </c:pt>
                <c:pt idx="969">
                  <c:v>22.000000</c:v>
                </c:pt>
                <c:pt idx="970">
                  <c:v>23.000000</c:v>
                </c:pt>
                <c:pt idx="971">
                  <c:v>24.500000</c:v>
                </c:pt>
                <c:pt idx="972">
                  <c:v>26.300000</c:v>
                </c:pt>
                <c:pt idx="973">
                  <c:v>27.500000</c:v>
                </c:pt>
                <c:pt idx="974">
                  <c:v>28.100000</c:v>
                </c:pt>
                <c:pt idx="975">
                  <c:v>28.400000</c:v>
                </c:pt>
                <c:pt idx="976">
                  <c:v>28.500000</c:v>
                </c:pt>
                <c:pt idx="977">
                  <c:v>28.500000</c:v>
                </c:pt>
                <c:pt idx="978">
                  <c:v>28.500000</c:v>
                </c:pt>
                <c:pt idx="979">
                  <c:v>27.700000</c:v>
                </c:pt>
                <c:pt idx="980">
                  <c:v>27.500000</c:v>
                </c:pt>
                <c:pt idx="981">
                  <c:v>27.200000</c:v>
                </c:pt>
                <c:pt idx="982">
                  <c:v>26.800000</c:v>
                </c:pt>
                <c:pt idx="983">
                  <c:v>26.500000</c:v>
                </c:pt>
                <c:pt idx="984">
                  <c:v>26.000000</c:v>
                </c:pt>
                <c:pt idx="985">
                  <c:v>25.700000</c:v>
                </c:pt>
                <c:pt idx="986">
                  <c:v>25.200000</c:v>
                </c:pt>
                <c:pt idx="987">
                  <c:v>24.000000</c:v>
                </c:pt>
                <c:pt idx="988">
                  <c:v>22.000000</c:v>
                </c:pt>
                <c:pt idx="989">
                  <c:v>21.500000</c:v>
                </c:pt>
                <c:pt idx="990">
                  <c:v>21.500000</c:v>
                </c:pt>
                <c:pt idx="991">
                  <c:v>21.800000</c:v>
                </c:pt>
                <c:pt idx="992">
                  <c:v>22.500000</c:v>
                </c:pt>
                <c:pt idx="993">
                  <c:v>23.000000</c:v>
                </c:pt>
                <c:pt idx="994">
                  <c:v>22.800000</c:v>
                </c:pt>
                <c:pt idx="995">
                  <c:v>22.800000</c:v>
                </c:pt>
                <c:pt idx="996">
                  <c:v>23.000000</c:v>
                </c:pt>
                <c:pt idx="997">
                  <c:v>22.700000</c:v>
                </c:pt>
                <c:pt idx="998">
                  <c:v>22.700000</c:v>
                </c:pt>
                <c:pt idx="999">
                  <c:v>22.700000</c:v>
                </c:pt>
                <c:pt idx="1000">
                  <c:v>23.500000</c:v>
                </c:pt>
                <c:pt idx="1001">
                  <c:v>24.000000</c:v>
                </c:pt>
                <c:pt idx="1002">
                  <c:v>24.600000</c:v>
                </c:pt>
                <c:pt idx="1003">
                  <c:v>24.800000</c:v>
                </c:pt>
                <c:pt idx="1004">
                  <c:v>25.100000</c:v>
                </c:pt>
                <c:pt idx="1005">
                  <c:v>25.500000</c:v>
                </c:pt>
                <c:pt idx="1006">
                  <c:v>25.600000</c:v>
                </c:pt>
                <c:pt idx="1007">
                  <c:v>25.500000</c:v>
                </c:pt>
                <c:pt idx="1008">
                  <c:v>25.000000</c:v>
                </c:pt>
                <c:pt idx="1009">
                  <c:v>24.100000</c:v>
                </c:pt>
                <c:pt idx="1010">
                  <c:v>23.700000</c:v>
                </c:pt>
                <c:pt idx="1011">
                  <c:v>23.200000</c:v>
                </c:pt>
                <c:pt idx="1012">
                  <c:v>22.900000</c:v>
                </c:pt>
                <c:pt idx="1013">
                  <c:v>22.500000</c:v>
                </c:pt>
                <c:pt idx="1014">
                  <c:v>22.000000</c:v>
                </c:pt>
                <c:pt idx="1015">
                  <c:v>21.600000</c:v>
                </c:pt>
                <c:pt idx="1016">
                  <c:v>20.500000</c:v>
                </c:pt>
                <c:pt idx="1017">
                  <c:v>17.500000</c:v>
                </c:pt>
                <c:pt idx="1018">
                  <c:v>14.200000</c:v>
                </c:pt>
                <c:pt idx="1019">
                  <c:v>10.900000</c:v>
                </c:pt>
                <c:pt idx="1020">
                  <c:v>7.600000</c:v>
                </c:pt>
                <c:pt idx="1021">
                  <c:v>4.300000</c:v>
                </c:pt>
                <c:pt idx="1022">
                  <c:v>1.000000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1.200000</c:v>
                </c:pt>
                <c:pt idx="1054">
                  <c:v>4.000000</c:v>
                </c:pt>
                <c:pt idx="1055">
                  <c:v>7.300000</c:v>
                </c:pt>
                <c:pt idx="1056">
                  <c:v>10.600000</c:v>
                </c:pt>
                <c:pt idx="1057">
                  <c:v>13.900000</c:v>
                </c:pt>
                <c:pt idx="1058">
                  <c:v>17.000000</c:v>
                </c:pt>
                <c:pt idx="1059">
                  <c:v>18.500000</c:v>
                </c:pt>
                <c:pt idx="1060">
                  <c:v>20.000000</c:v>
                </c:pt>
                <c:pt idx="1061">
                  <c:v>21.800000</c:v>
                </c:pt>
                <c:pt idx="1062">
                  <c:v>23.000000</c:v>
                </c:pt>
                <c:pt idx="1063">
                  <c:v>24.000000</c:v>
                </c:pt>
                <c:pt idx="1064">
                  <c:v>24.800000</c:v>
                </c:pt>
                <c:pt idx="1065">
                  <c:v>25.600000</c:v>
                </c:pt>
                <c:pt idx="1066">
                  <c:v>26.500000</c:v>
                </c:pt>
                <c:pt idx="1067">
                  <c:v>26.800000</c:v>
                </c:pt>
                <c:pt idx="1068">
                  <c:v>27.400000</c:v>
                </c:pt>
                <c:pt idx="1069">
                  <c:v>27.900000</c:v>
                </c:pt>
                <c:pt idx="1070">
                  <c:v>28.300000</c:v>
                </c:pt>
                <c:pt idx="1071">
                  <c:v>28.000000</c:v>
                </c:pt>
                <c:pt idx="1072">
                  <c:v>27.500000</c:v>
                </c:pt>
                <c:pt idx="1073">
                  <c:v>27.000000</c:v>
                </c:pt>
                <c:pt idx="1074">
                  <c:v>27.000000</c:v>
                </c:pt>
                <c:pt idx="1075">
                  <c:v>26.300000</c:v>
                </c:pt>
                <c:pt idx="1076">
                  <c:v>24.500000</c:v>
                </c:pt>
                <c:pt idx="1077">
                  <c:v>22.500000</c:v>
                </c:pt>
                <c:pt idx="1078">
                  <c:v>21.500000</c:v>
                </c:pt>
                <c:pt idx="1079">
                  <c:v>20.600000</c:v>
                </c:pt>
                <c:pt idx="1080">
                  <c:v>18.000000</c:v>
                </c:pt>
                <c:pt idx="1081">
                  <c:v>15.000000</c:v>
                </c:pt>
                <c:pt idx="1082">
                  <c:v>12.300000</c:v>
                </c:pt>
                <c:pt idx="1083">
                  <c:v>11.100000</c:v>
                </c:pt>
                <c:pt idx="1084">
                  <c:v>10.600000</c:v>
                </c:pt>
                <c:pt idx="1085">
                  <c:v>10.000000</c:v>
                </c:pt>
                <c:pt idx="1086">
                  <c:v>9.500000</c:v>
                </c:pt>
                <c:pt idx="1087">
                  <c:v>9.100000</c:v>
                </c:pt>
                <c:pt idx="1088">
                  <c:v>8.700000</c:v>
                </c:pt>
                <c:pt idx="1089">
                  <c:v>8.600000</c:v>
                </c:pt>
                <c:pt idx="1090">
                  <c:v>8.800000</c:v>
                </c:pt>
                <c:pt idx="1091">
                  <c:v>9.000000</c:v>
                </c:pt>
                <c:pt idx="1092">
                  <c:v>8.700000</c:v>
                </c:pt>
                <c:pt idx="1093">
                  <c:v>8.600000</c:v>
                </c:pt>
                <c:pt idx="1094">
                  <c:v>8.000000</c:v>
                </c:pt>
                <c:pt idx="1095">
                  <c:v>7.000000</c:v>
                </c:pt>
                <c:pt idx="1096">
                  <c:v>5.000000</c:v>
                </c:pt>
                <c:pt idx="1097">
                  <c:v>4.200000</c:v>
                </c:pt>
                <c:pt idx="1098">
                  <c:v>2.600000</c:v>
                </c:pt>
                <c:pt idx="1099">
                  <c:v>1.000000</c:v>
                </c:pt>
                <c:pt idx="1100">
                  <c:v>0.000000</c:v>
                </c:pt>
                <c:pt idx="1101">
                  <c:v>0.100000</c:v>
                </c:pt>
                <c:pt idx="1102">
                  <c:v>0.600000</c:v>
                </c:pt>
                <c:pt idx="1103">
                  <c:v>1.600000</c:v>
                </c:pt>
                <c:pt idx="1104">
                  <c:v>3.600000</c:v>
                </c:pt>
                <c:pt idx="1105">
                  <c:v>6.900000</c:v>
                </c:pt>
                <c:pt idx="1106">
                  <c:v>10.000000</c:v>
                </c:pt>
                <c:pt idx="1107">
                  <c:v>12.800000</c:v>
                </c:pt>
                <c:pt idx="1108">
                  <c:v>14.000000</c:v>
                </c:pt>
                <c:pt idx="1109">
                  <c:v>14.500000</c:v>
                </c:pt>
                <c:pt idx="1110">
                  <c:v>16.000000</c:v>
                </c:pt>
                <c:pt idx="1111">
                  <c:v>18.100000</c:v>
                </c:pt>
                <c:pt idx="1112">
                  <c:v>20.000000</c:v>
                </c:pt>
                <c:pt idx="1113">
                  <c:v>21.000000</c:v>
                </c:pt>
                <c:pt idx="1114">
                  <c:v>21.200000</c:v>
                </c:pt>
                <c:pt idx="1115">
                  <c:v>21.300000</c:v>
                </c:pt>
                <c:pt idx="1116">
                  <c:v>21.400000</c:v>
                </c:pt>
                <c:pt idx="1117">
                  <c:v>21.700000</c:v>
                </c:pt>
                <c:pt idx="1118">
                  <c:v>22.500000</c:v>
                </c:pt>
                <c:pt idx="1119">
                  <c:v>23.000000</c:v>
                </c:pt>
                <c:pt idx="1120">
                  <c:v>23.800000</c:v>
                </c:pt>
                <c:pt idx="1121">
                  <c:v>24.500000</c:v>
                </c:pt>
                <c:pt idx="1122">
                  <c:v>25.000000</c:v>
                </c:pt>
                <c:pt idx="1123">
                  <c:v>24.900000</c:v>
                </c:pt>
                <c:pt idx="1124">
                  <c:v>24.800000</c:v>
                </c:pt>
                <c:pt idx="1125">
                  <c:v>25.000000</c:v>
                </c:pt>
                <c:pt idx="1126">
                  <c:v>25.400000</c:v>
                </c:pt>
                <c:pt idx="1127">
                  <c:v>25.800000</c:v>
                </c:pt>
                <c:pt idx="1128">
                  <c:v>26.000000</c:v>
                </c:pt>
                <c:pt idx="1129">
                  <c:v>26.400000</c:v>
                </c:pt>
                <c:pt idx="1130">
                  <c:v>26.600000</c:v>
                </c:pt>
                <c:pt idx="1131">
                  <c:v>26.900000</c:v>
                </c:pt>
                <c:pt idx="1132">
                  <c:v>27.000000</c:v>
                </c:pt>
                <c:pt idx="1133">
                  <c:v>27.000000</c:v>
                </c:pt>
                <c:pt idx="1134">
                  <c:v>27.000000</c:v>
                </c:pt>
                <c:pt idx="1135">
                  <c:v>26.900000</c:v>
                </c:pt>
                <c:pt idx="1136">
                  <c:v>26.800000</c:v>
                </c:pt>
                <c:pt idx="1137">
                  <c:v>26.800000</c:v>
                </c:pt>
                <c:pt idx="1138">
                  <c:v>26.500000</c:v>
                </c:pt>
                <c:pt idx="1139">
                  <c:v>26.400000</c:v>
                </c:pt>
                <c:pt idx="1140">
                  <c:v>26.000000</c:v>
                </c:pt>
                <c:pt idx="1141">
                  <c:v>25.500000</c:v>
                </c:pt>
                <c:pt idx="1142">
                  <c:v>24.600000</c:v>
                </c:pt>
                <c:pt idx="1143">
                  <c:v>23.500000</c:v>
                </c:pt>
                <c:pt idx="1144">
                  <c:v>21.500000</c:v>
                </c:pt>
                <c:pt idx="1145">
                  <c:v>20.000000</c:v>
                </c:pt>
                <c:pt idx="1146">
                  <c:v>17.500000</c:v>
                </c:pt>
                <c:pt idx="1147">
                  <c:v>16.000000</c:v>
                </c:pt>
                <c:pt idx="1148">
                  <c:v>14.000000</c:v>
                </c:pt>
                <c:pt idx="1149">
                  <c:v>10.700000</c:v>
                </c:pt>
                <c:pt idx="1150">
                  <c:v>7.400000</c:v>
                </c:pt>
                <c:pt idx="1151">
                  <c:v>4.100000</c:v>
                </c:pt>
                <c:pt idx="1152">
                  <c:v>0.800000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2.100000</c:v>
                </c:pt>
                <c:pt idx="1170">
                  <c:v>5.400000</c:v>
                </c:pt>
                <c:pt idx="1171">
                  <c:v>8.700000</c:v>
                </c:pt>
                <c:pt idx="1172">
                  <c:v>12.000000</c:v>
                </c:pt>
                <c:pt idx="1173">
                  <c:v>15.300000</c:v>
                </c:pt>
                <c:pt idx="1174">
                  <c:v>18.600000</c:v>
                </c:pt>
                <c:pt idx="1175">
                  <c:v>21.100000</c:v>
                </c:pt>
                <c:pt idx="1176">
                  <c:v>23.000000</c:v>
                </c:pt>
                <c:pt idx="1177">
                  <c:v>23.500000</c:v>
                </c:pt>
                <c:pt idx="1178">
                  <c:v>23.000000</c:v>
                </c:pt>
                <c:pt idx="1179">
                  <c:v>22.500000</c:v>
                </c:pt>
                <c:pt idx="1180">
                  <c:v>20.000000</c:v>
                </c:pt>
                <c:pt idx="1181">
                  <c:v>16.700000</c:v>
                </c:pt>
                <c:pt idx="1182">
                  <c:v>13.400000</c:v>
                </c:pt>
                <c:pt idx="1183">
                  <c:v>10.100000</c:v>
                </c:pt>
                <c:pt idx="1184">
                  <c:v>6.800000</c:v>
                </c:pt>
                <c:pt idx="1185">
                  <c:v>3.500000</c:v>
                </c:pt>
                <c:pt idx="1186">
                  <c:v>0.200000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0.200000</c:v>
                </c:pt>
                <c:pt idx="1198">
                  <c:v>1.500000</c:v>
                </c:pt>
                <c:pt idx="1199">
                  <c:v>3.500000</c:v>
                </c:pt>
                <c:pt idx="1200">
                  <c:v>6.500000</c:v>
                </c:pt>
                <c:pt idx="1201">
                  <c:v>9.800000</c:v>
                </c:pt>
                <c:pt idx="1202">
                  <c:v>12.000000</c:v>
                </c:pt>
                <c:pt idx="1203">
                  <c:v>12.900000</c:v>
                </c:pt>
                <c:pt idx="1204">
                  <c:v>13.000000</c:v>
                </c:pt>
                <c:pt idx="1205">
                  <c:v>12.600000</c:v>
                </c:pt>
                <c:pt idx="1206">
                  <c:v>12.800000</c:v>
                </c:pt>
                <c:pt idx="1207">
                  <c:v>13.100000</c:v>
                </c:pt>
                <c:pt idx="1208">
                  <c:v>13.100000</c:v>
                </c:pt>
                <c:pt idx="1209">
                  <c:v>14.000000</c:v>
                </c:pt>
                <c:pt idx="1210">
                  <c:v>15.500000</c:v>
                </c:pt>
                <c:pt idx="1211">
                  <c:v>17.000000</c:v>
                </c:pt>
                <c:pt idx="1212">
                  <c:v>18.600000</c:v>
                </c:pt>
                <c:pt idx="1213">
                  <c:v>19.700000</c:v>
                </c:pt>
                <c:pt idx="1214">
                  <c:v>21.000000</c:v>
                </c:pt>
                <c:pt idx="1215">
                  <c:v>21.500000</c:v>
                </c:pt>
                <c:pt idx="1216">
                  <c:v>21.800000</c:v>
                </c:pt>
                <c:pt idx="1217">
                  <c:v>21.800000</c:v>
                </c:pt>
                <c:pt idx="1218">
                  <c:v>21.500000</c:v>
                </c:pt>
                <c:pt idx="1219">
                  <c:v>21.200000</c:v>
                </c:pt>
                <c:pt idx="1220">
                  <c:v>21.500000</c:v>
                </c:pt>
                <c:pt idx="1221">
                  <c:v>21.800000</c:v>
                </c:pt>
                <c:pt idx="1222">
                  <c:v>22.000000</c:v>
                </c:pt>
                <c:pt idx="1223">
                  <c:v>21.900000</c:v>
                </c:pt>
                <c:pt idx="1224">
                  <c:v>21.700000</c:v>
                </c:pt>
                <c:pt idx="1225">
                  <c:v>21.500000</c:v>
                </c:pt>
                <c:pt idx="1226">
                  <c:v>21.500000</c:v>
                </c:pt>
                <c:pt idx="1227">
                  <c:v>21.400000</c:v>
                </c:pt>
                <c:pt idx="1228">
                  <c:v>20.100000</c:v>
                </c:pt>
                <c:pt idx="1229">
                  <c:v>19.500000</c:v>
                </c:pt>
                <c:pt idx="1230">
                  <c:v>19.200000</c:v>
                </c:pt>
                <c:pt idx="1231">
                  <c:v>19.600000</c:v>
                </c:pt>
                <c:pt idx="1232">
                  <c:v>19.800000</c:v>
                </c:pt>
                <c:pt idx="1233">
                  <c:v>20.000000</c:v>
                </c:pt>
                <c:pt idx="1234">
                  <c:v>19.500000</c:v>
                </c:pt>
                <c:pt idx="1235">
                  <c:v>17.500000</c:v>
                </c:pt>
                <c:pt idx="1236">
                  <c:v>15.500000</c:v>
                </c:pt>
                <c:pt idx="1237">
                  <c:v>13.000000</c:v>
                </c:pt>
                <c:pt idx="1238">
                  <c:v>10.000000</c:v>
                </c:pt>
                <c:pt idx="1239">
                  <c:v>8.000000</c:v>
                </c:pt>
                <c:pt idx="1240">
                  <c:v>6.000000</c:v>
                </c:pt>
                <c:pt idx="1241">
                  <c:v>4.000000</c:v>
                </c:pt>
                <c:pt idx="1242">
                  <c:v>2.500000</c:v>
                </c:pt>
                <c:pt idx="1243">
                  <c:v>0.700000</c:v>
                </c:pt>
                <c:pt idx="1244">
                  <c:v>0.000000</c:v>
                </c:pt>
                <c:pt idx="1245">
                  <c:v>0.000000</c:v>
                </c:pt>
                <c:pt idx="1246">
                  <c:v>0.000000</c:v>
                </c:pt>
                <c:pt idx="1247">
                  <c:v>0.000000</c:v>
                </c:pt>
                <c:pt idx="1248">
                  <c:v>0.000000</c:v>
                </c:pt>
                <c:pt idx="1249">
                  <c:v>0.000000</c:v>
                </c:pt>
                <c:pt idx="1250">
                  <c:v>0.000000</c:v>
                </c:pt>
                <c:pt idx="1251">
                  <c:v>0.000000</c:v>
                </c:pt>
                <c:pt idx="1252">
                  <c:v>1.000000</c:v>
                </c:pt>
                <c:pt idx="1253">
                  <c:v>1.000000</c:v>
                </c:pt>
                <c:pt idx="1254">
                  <c:v>1.000000</c:v>
                </c:pt>
                <c:pt idx="1255">
                  <c:v>1.000000</c:v>
                </c:pt>
                <c:pt idx="1256">
                  <c:v>1.000000</c:v>
                </c:pt>
                <c:pt idx="1257">
                  <c:v>1.600000</c:v>
                </c:pt>
                <c:pt idx="1258">
                  <c:v>3.000000</c:v>
                </c:pt>
                <c:pt idx="1259">
                  <c:v>4.000000</c:v>
                </c:pt>
                <c:pt idx="1260">
                  <c:v>5.000000</c:v>
                </c:pt>
                <c:pt idx="1261">
                  <c:v>6.300000</c:v>
                </c:pt>
                <c:pt idx="1262">
                  <c:v>8.000000</c:v>
                </c:pt>
                <c:pt idx="1263">
                  <c:v>10.000000</c:v>
                </c:pt>
                <c:pt idx="1264">
                  <c:v>10.500000</c:v>
                </c:pt>
                <c:pt idx="1265">
                  <c:v>9.500000</c:v>
                </c:pt>
                <c:pt idx="1266">
                  <c:v>8.500000</c:v>
                </c:pt>
                <c:pt idx="1267">
                  <c:v>7.600000</c:v>
                </c:pt>
                <c:pt idx="1268">
                  <c:v>8.800000</c:v>
                </c:pt>
                <c:pt idx="1269">
                  <c:v>11.000000</c:v>
                </c:pt>
                <c:pt idx="1270">
                  <c:v>14.000000</c:v>
                </c:pt>
                <c:pt idx="1271">
                  <c:v>17.000000</c:v>
                </c:pt>
                <c:pt idx="1272">
                  <c:v>19.500000</c:v>
                </c:pt>
                <c:pt idx="1273">
                  <c:v>21.000000</c:v>
                </c:pt>
                <c:pt idx="1274">
                  <c:v>21.800000</c:v>
                </c:pt>
                <c:pt idx="1275">
                  <c:v>22.200000</c:v>
                </c:pt>
                <c:pt idx="1276">
                  <c:v>23.000000</c:v>
                </c:pt>
                <c:pt idx="1277">
                  <c:v>23.600000</c:v>
                </c:pt>
                <c:pt idx="1278">
                  <c:v>24.100000</c:v>
                </c:pt>
                <c:pt idx="1279">
                  <c:v>24.500000</c:v>
                </c:pt>
                <c:pt idx="1280">
                  <c:v>24.500000</c:v>
                </c:pt>
                <c:pt idx="1281">
                  <c:v>24.000000</c:v>
                </c:pt>
                <c:pt idx="1282">
                  <c:v>23.500000</c:v>
                </c:pt>
                <c:pt idx="1283">
                  <c:v>23.500000</c:v>
                </c:pt>
                <c:pt idx="1284">
                  <c:v>23.500000</c:v>
                </c:pt>
                <c:pt idx="1285">
                  <c:v>23.500000</c:v>
                </c:pt>
                <c:pt idx="1286">
                  <c:v>23.500000</c:v>
                </c:pt>
                <c:pt idx="1287">
                  <c:v>23.500000</c:v>
                </c:pt>
                <c:pt idx="1288">
                  <c:v>24.000000</c:v>
                </c:pt>
                <c:pt idx="1289">
                  <c:v>24.100000</c:v>
                </c:pt>
                <c:pt idx="1290">
                  <c:v>24.500000</c:v>
                </c:pt>
                <c:pt idx="1291">
                  <c:v>24.700000</c:v>
                </c:pt>
                <c:pt idx="1292">
                  <c:v>25.000000</c:v>
                </c:pt>
                <c:pt idx="1293">
                  <c:v>25.400000</c:v>
                </c:pt>
                <c:pt idx="1294">
                  <c:v>25.600000</c:v>
                </c:pt>
                <c:pt idx="1295">
                  <c:v>25.700000</c:v>
                </c:pt>
                <c:pt idx="1296">
                  <c:v>26.000000</c:v>
                </c:pt>
                <c:pt idx="1297">
                  <c:v>26.200000</c:v>
                </c:pt>
                <c:pt idx="1298">
                  <c:v>27.000000</c:v>
                </c:pt>
                <c:pt idx="1299">
                  <c:v>27.800000</c:v>
                </c:pt>
                <c:pt idx="1300">
                  <c:v>28.300000</c:v>
                </c:pt>
                <c:pt idx="1301">
                  <c:v>29.000000</c:v>
                </c:pt>
                <c:pt idx="1302">
                  <c:v>29.100000</c:v>
                </c:pt>
                <c:pt idx="1303">
                  <c:v>29.000000</c:v>
                </c:pt>
                <c:pt idx="1304">
                  <c:v>28.000000</c:v>
                </c:pt>
                <c:pt idx="1305">
                  <c:v>24.700000</c:v>
                </c:pt>
                <c:pt idx="1306">
                  <c:v>21.400000</c:v>
                </c:pt>
                <c:pt idx="1307">
                  <c:v>18.100000</c:v>
                </c:pt>
                <c:pt idx="1308">
                  <c:v>14.800000</c:v>
                </c:pt>
                <c:pt idx="1309">
                  <c:v>11.500000</c:v>
                </c:pt>
                <c:pt idx="1310">
                  <c:v>8.200000</c:v>
                </c:pt>
                <c:pt idx="1311">
                  <c:v>4.900000</c:v>
                </c:pt>
                <c:pt idx="1312">
                  <c:v>1.600000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1.500000</c:v>
                </c:pt>
                <c:pt idx="1339">
                  <c:v>4.800000</c:v>
                </c:pt>
                <c:pt idx="1340">
                  <c:v>8.100000</c:v>
                </c:pt>
                <c:pt idx="1341">
                  <c:v>11.400000</c:v>
                </c:pt>
                <c:pt idx="1342">
                  <c:v>13.200000</c:v>
                </c:pt>
                <c:pt idx="1343">
                  <c:v>15.100000</c:v>
                </c:pt>
                <c:pt idx="1344">
                  <c:v>16.800000</c:v>
                </c:pt>
                <c:pt idx="1345">
                  <c:v>18.300000</c:v>
                </c:pt>
                <c:pt idx="1346">
                  <c:v>19.500000</c:v>
                </c:pt>
                <c:pt idx="1347">
                  <c:v>20.300000</c:v>
                </c:pt>
                <c:pt idx="1348">
                  <c:v>21.300000</c:v>
                </c:pt>
                <c:pt idx="1349">
                  <c:v>21.900000</c:v>
                </c:pt>
                <c:pt idx="1350">
                  <c:v>22.100000</c:v>
                </c:pt>
                <c:pt idx="1351">
                  <c:v>22.400000</c:v>
                </c:pt>
                <c:pt idx="1352">
                  <c:v>22.000000</c:v>
                </c:pt>
                <c:pt idx="1353">
                  <c:v>21.600000</c:v>
                </c:pt>
                <c:pt idx="1354">
                  <c:v>21.100000</c:v>
                </c:pt>
                <c:pt idx="1355">
                  <c:v>20.500000</c:v>
                </c:pt>
                <c:pt idx="1356">
                  <c:v>20.000000</c:v>
                </c:pt>
                <c:pt idx="1357">
                  <c:v>19.600000</c:v>
                </c:pt>
                <c:pt idx="1358">
                  <c:v>18.500000</c:v>
                </c:pt>
                <c:pt idx="1359">
                  <c:v>17.500000</c:v>
                </c:pt>
                <c:pt idx="1360">
                  <c:v>16.500000</c:v>
                </c:pt>
                <c:pt idx="1361">
                  <c:v>15.500000</c:v>
                </c:pt>
                <c:pt idx="1362">
                  <c:v>14.000000</c:v>
                </c:pt>
                <c:pt idx="1363">
                  <c:v>11.000000</c:v>
                </c:pt>
                <c:pt idx="1364">
                  <c:v>8.000000</c:v>
                </c:pt>
                <c:pt idx="1365">
                  <c:v>5.200000</c:v>
                </c:pt>
                <c:pt idx="1366">
                  <c:v>2.500000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3.000000</c:v>
                </c:pt>
                <c:pt idx="1391">
                  <c:v>5.900000</c:v>
                </c:pt>
                <c:pt idx="1392">
                  <c:v>8.600000</c:v>
                </c:pt>
                <c:pt idx="1393">
                  <c:v>11.500000</c:v>
                </c:pt>
                <c:pt idx="1394">
                  <c:v>14.300000</c:v>
                </c:pt>
                <c:pt idx="1395">
                  <c:v>16.900000</c:v>
                </c:pt>
                <c:pt idx="1396">
                  <c:v>17.300000</c:v>
                </c:pt>
                <c:pt idx="1397">
                  <c:v>18.100000</c:v>
                </c:pt>
                <c:pt idx="1398">
                  <c:v>20.700000</c:v>
                </c:pt>
                <c:pt idx="1399">
                  <c:v>21.700000</c:v>
                </c:pt>
                <c:pt idx="1400">
                  <c:v>22.400000</c:v>
                </c:pt>
                <c:pt idx="1401">
                  <c:v>22.500000</c:v>
                </c:pt>
                <c:pt idx="1402">
                  <c:v>22.100000</c:v>
                </c:pt>
                <c:pt idx="1403">
                  <c:v>21.500000</c:v>
                </c:pt>
                <c:pt idx="1404">
                  <c:v>20.900000</c:v>
                </c:pt>
                <c:pt idx="1405">
                  <c:v>20.400000</c:v>
                </c:pt>
                <c:pt idx="1406">
                  <c:v>19.800000</c:v>
                </c:pt>
                <c:pt idx="1407">
                  <c:v>17.000000</c:v>
                </c:pt>
                <c:pt idx="1408">
                  <c:v>14.900000</c:v>
                </c:pt>
                <c:pt idx="1409">
                  <c:v>14.900000</c:v>
                </c:pt>
                <c:pt idx="1410">
                  <c:v>15.200000</c:v>
                </c:pt>
                <c:pt idx="1411">
                  <c:v>15.500000</c:v>
                </c:pt>
                <c:pt idx="1412">
                  <c:v>16.000000</c:v>
                </c:pt>
                <c:pt idx="1413">
                  <c:v>17.100000</c:v>
                </c:pt>
                <c:pt idx="1414">
                  <c:v>19.100000</c:v>
                </c:pt>
                <c:pt idx="1415">
                  <c:v>21.100000</c:v>
                </c:pt>
                <c:pt idx="1416">
                  <c:v>22.700000</c:v>
                </c:pt>
                <c:pt idx="1417">
                  <c:v>22.900000</c:v>
                </c:pt>
                <c:pt idx="1418">
                  <c:v>22.700000</c:v>
                </c:pt>
                <c:pt idx="1419">
                  <c:v>22.600000</c:v>
                </c:pt>
                <c:pt idx="1420">
                  <c:v>21.300000</c:v>
                </c:pt>
                <c:pt idx="1421">
                  <c:v>19.000000</c:v>
                </c:pt>
                <c:pt idx="1422">
                  <c:v>17.100000</c:v>
                </c:pt>
                <c:pt idx="1423">
                  <c:v>15.800000</c:v>
                </c:pt>
                <c:pt idx="1424">
                  <c:v>15.800000</c:v>
                </c:pt>
                <c:pt idx="1425">
                  <c:v>17.700000</c:v>
                </c:pt>
                <c:pt idx="1426">
                  <c:v>19.800000</c:v>
                </c:pt>
                <c:pt idx="1427">
                  <c:v>21.600000</c:v>
                </c:pt>
                <c:pt idx="1428">
                  <c:v>23.200000</c:v>
                </c:pt>
                <c:pt idx="1429">
                  <c:v>24.200000</c:v>
                </c:pt>
                <c:pt idx="1430">
                  <c:v>24.600000</c:v>
                </c:pt>
                <c:pt idx="1431">
                  <c:v>24.900000</c:v>
                </c:pt>
                <c:pt idx="1432">
                  <c:v>25.000000</c:v>
                </c:pt>
                <c:pt idx="1433">
                  <c:v>24.600000</c:v>
                </c:pt>
                <c:pt idx="1434">
                  <c:v>24.500000</c:v>
                </c:pt>
                <c:pt idx="1435">
                  <c:v>24.700000</c:v>
                </c:pt>
                <c:pt idx="1436">
                  <c:v>24.800000</c:v>
                </c:pt>
                <c:pt idx="1437">
                  <c:v>24.700000</c:v>
                </c:pt>
                <c:pt idx="1438">
                  <c:v>24.600000</c:v>
                </c:pt>
                <c:pt idx="1439">
                  <c:v>24.600000</c:v>
                </c:pt>
                <c:pt idx="1440">
                  <c:v>25.100000</c:v>
                </c:pt>
                <c:pt idx="1441">
                  <c:v>25.600000</c:v>
                </c:pt>
                <c:pt idx="1442">
                  <c:v>25.700000</c:v>
                </c:pt>
                <c:pt idx="1443">
                  <c:v>25.400000</c:v>
                </c:pt>
                <c:pt idx="1444">
                  <c:v>24.900000</c:v>
                </c:pt>
                <c:pt idx="1445">
                  <c:v>25.000000</c:v>
                </c:pt>
                <c:pt idx="1446">
                  <c:v>25.400000</c:v>
                </c:pt>
                <c:pt idx="1447">
                  <c:v>26.000000</c:v>
                </c:pt>
                <c:pt idx="1448">
                  <c:v>26.000000</c:v>
                </c:pt>
                <c:pt idx="1449">
                  <c:v>25.700000</c:v>
                </c:pt>
                <c:pt idx="1450">
                  <c:v>26.100000</c:v>
                </c:pt>
                <c:pt idx="1451">
                  <c:v>26.700000</c:v>
                </c:pt>
                <c:pt idx="1452">
                  <c:v>27.500000</c:v>
                </c:pt>
                <c:pt idx="1453">
                  <c:v>28.600000</c:v>
                </c:pt>
                <c:pt idx="1454">
                  <c:v>29.300000</c:v>
                </c:pt>
                <c:pt idx="1455">
                  <c:v>29.800000</c:v>
                </c:pt>
                <c:pt idx="1456">
                  <c:v>30.100000</c:v>
                </c:pt>
                <c:pt idx="1457">
                  <c:v>30.400000</c:v>
                </c:pt>
                <c:pt idx="1458">
                  <c:v>30.700000</c:v>
                </c:pt>
                <c:pt idx="1459">
                  <c:v>30.700000</c:v>
                </c:pt>
                <c:pt idx="1460">
                  <c:v>30.500000</c:v>
                </c:pt>
                <c:pt idx="1461">
                  <c:v>30.400000</c:v>
                </c:pt>
                <c:pt idx="1462">
                  <c:v>30.300000</c:v>
                </c:pt>
                <c:pt idx="1463">
                  <c:v>30.400000</c:v>
                </c:pt>
                <c:pt idx="1464">
                  <c:v>30.800000</c:v>
                </c:pt>
                <c:pt idx="1465">
                  <c:v>30.400000</c:v>
                </c:pt>
                <c:pt idx="1466">
                  <c:v>29.900000</c:v>
                </c:pt>
                <c:pt idx="1467">
                  <c:v>29.500000</c:v>
                </c:pt>
                <c:pt idx="1468">
                  <c:v>29.800000</c:v>
                </c:pt>
                <c:pt idx="1469">
                  <c:v>30.300000</c:v>
                </c:pt>
                <c:pt idx="1470">
                  <c:v>30.700000</c:v>
                </c:pt>
                <c:pt idx="1471">
                  <c:v>30.900000</c:v>
                </c:pt>
                <c:pt idx="1472">
                  <c:v>31.000000</c:v>
                </c:pt>
                <c:pt idx="1473">
                  <c:v>30.900000</c:v>
                </c:pt>
                <c:pt idx="1474">
                  <c:v>30.400000</c:v>
                </c:pt>
                <c:pt idx="1475">
                  <c:v>29.800000</c:v>
                </c:pt>
                <c:pt idx="1476">
                  <c:v>29.900000</c:v>
                </c:pt>
                <c:pt idx="1477">
                  <c:v>30.200000</c:v>
                </c:pt>
                <c:pt idx="1478">
                  <c:v>30.700000</c:v>
                </c:pt>
                <c:pt idx="1479">
                  <c:v>31.200000</c:v>
                </c:pt>
                <c:pt idx="1480">
                  <c:v>31.800000</c:v>
                </c:pt>
                <c:pt idx="1481">
                  <c:v>32.200000</c:v>
                </c:pt>
                <c:pt idx="1482">
                  <c:v>32.400000</c:v>
                </c:pt>
                <c:pt idx="1483">
                  <c:v>32.200000</c:v>
                </c:pt>
                <c:pt idx="1484">
                  <c:v>31.700000</c:v>
                </c:pt>
                <c:pt idx="1485">
                  <c:v>28.600000</c:v>
                </c:pt>
                <c:pt idx="1486">
                  <c:v>25.300000</c:v>
                </c:pt>
                <c:pt idx="1487">
                  <c:v>22.000000</c:v>
                </c:pt>
                <c:pt idx="1488">
                  <c:v>18.700000</c:v>
                </c:pt>
                <c:pt idx="1489">
                  <c:v>15.400000</c:v>
                </c:pt>
                <c:pt idx="1490">
                  <c:v>12.100000</c:v>
                </c:pt>
                <c:pt idx="1491">
                  <c:v>8.800000</c:v>
                </c:pt>
                <c:pt idx="1492">
                  <c:v>5.500000</c:v>
                </c:pt>
                <c:pt idx="1493">
                  <c:v>2.200000</c:v>
                </c:pt>
                <c:pt idx="1494">
                  <c:v>0.000000</c:v>
                </c:pt>
                <c:pt idx="1495">
                  <c:v>0.000000</c:v>
                </c:pt>
                <c:pt idx="1496">
                  <c:v>0.000000</c:v>
                </c:pt>
                <c:pt idx="1497">
                  <c:v>0.000000</c:v>
                </c:pt>
                <c:pt idx="1498">
                  <c:v>0.000000</c:v>
                </c:pt>
                <c:pt idx="1499">
                  <c:v>0.000000</c:v>
                </c:pt>
                <c:pt idx="1500">
                  <c:v>0.000000</c:v>
                </c:pt>
                <c:pt idx="1501">
                  <c:v>0.000000</c:v>
                </c:pt>
                <c:pt idx="1502">
                  <c:v>0.000000</c:v>
                </c:pt>
                <c:pt idx="1503">
                  <c:v>0.000000</c:v>
                </c:pt>
                <c:pt idx="1504">
                  <c:v>0.000000</c:v>
                </c:pt>
                <c:pt idx="1505">
                  <c:v>0.000000</c:v>
                </c:pt>
                <c:pt idx="1506">
                  <c:v>0.000000</c:v>
                </c:pt>
                <c:pt idx="1507">
                  <c:v>0.000000</c:v>
                </c:pt>
                <c:pt idx="1508">
                  <c:v>0.000000</c:v>
                </c:pt>
                <c:pt idx="1509">
                  <c:v>0.000000</c:v>
                </c:pt>
                <c:pt idx="1510">
                  <c:v>0.000000</c:v>
                </c:pt>
                <c:pt idx="1511">
                  <c:v>0.000000</c:v>
                </c:pt>
                <c:pt idx="1512">
                  <c:v>0.000000</c:v>
                </c:pt>
                <c:pt idx="1513">
                  <c:v>0.000000</c:v>
                </c:pt>
                <c:pt idx="1514">
                  <c:v>0.000000</c:v>
                </c:pt>
                <c:pt idx="1515">
                  <c:v>0.000000</c:v>
                </c:pt>
                <c:pt idx="1516">
                  <c:v>0.000000</c:v>
                </c:pt>
                <c:pt idx="1517">
                  <c:v>0.000000</c:v>
                </c:pt>
                <c:pt idx="1518">
                  <c:v>0.000000</c:v>
                </c:pt>
                <c:pt idx="1519">
                  <c:v>0.000000</c:v>
                </c:pt>
                <c:pt idx="1520">
                  <c:v>0.000000</c:v>
                </c:pt>
                <c:pt idx="1521">
                  <c:v>0.000000</c:v>
                </c:pt>
                <c:pt idx="1522">
                  <c:v>0.000000</c:v>
                </c:pt>
                <c:pt idx="1523">
                  <c:v>0.000000</c:v>
                </c:pt>
                <c:pt idx="1524">
                  <c:v>0.000000</c:v>
                </c:pt>
                <c:pt idx="1525">
                  <c:v>0.000000</c:v>
                </c:pt>
                <c:pt idx="1526">
                  <c:v>0.000000</c:v>
                </c:pt>
                <c:pt idx="1527">
                  <c:v>0.000000</c:v>
                </c:pt>
                <c:pt idx="1528">
                  <c:v>0.000000</c:v>
                </c:pt>
                <c:pt idx="1529">
                  <c:v>0.000000</c:v>
                </c:pt>
                <c:pt idx="1530">
                  <c:v>0.000000</c:v>
                </c:pt>
                <c:pt idx="1531">
                  <c:v>0.000000</c:v>
                </c:pt>
                <c:pt idx="1532">
                  <c:v>0.000000</c:v>
                </c:pt>
                <c:pt idx="1533">
                  <c:v>3.300000</c:v>
                </c:pt>
                <c:pt idx="1534">
                  <c:v>6.600000</c:v>
                </c:pt>
                <c:pt idx="1535">
                  <c:v>9.900000</c:v>
                </c:pt>
                <c:pt idx="1536">
                  <c:v>13.200000</c:v>
                </c:pt>
                <c:pt idx="1537">
                  <c:v>16.500000</c:v>
                </c:pt>
                <c:pt idx="1538">
                  <c:v>19.800000</c:v>
                </c:pt>
                <c:pt idx="1539">
                  <c:v>22.200000</c:v>
                </c:pt>
                <c:pt idx="1540">
                  <c:v>24.300000</c:v>
                </c:pt>
                <c:pt idx="1541">
                  <c:v>25.800000</c:v>
                </c:pt>
                <c:pt idx="1542">
                  <c:v>26.400000</c:v>
                </c:pt>
                <c:pt idx="1543">
                  <c:v>25.700000</c:v>
                </c:pt>
                <c:pt idx="1544">
                  <c:v>25.100000</c:v>
                </c:pt>
                <c:pt idx="1545">
                  <c:v>24.700000</c:v>
                </c:pt>
                <c:pt idx="1546">
                  <c:v>25.000000</c:v>
                </c:pt>
                <c:pt idx="1547">
                  <c:v>25.200000</c:v>
                </c:pt>
                <c:pt idx="1548">
                  <c:v>25.400000</c:v>
                </c:pt>
                <c:pt idx="1549">
                  <c:v>25.800000</c:v>
                </c:pt>
                <c:pt idx="1550">
                  <c:v>27.200000</c:v>
                </c:pt>
                <c:pt idx="1551">
                  <c:v>26.500000</c:v>
                </c:pt>
                <c:pt idx="1552">
                  <c:v>24.000000</c:v>
                </c:pt>
                <c:pt idx="1553">
                  <c:v>22.700000</c:v>
                </c:pt>
                <c:pt idx="1554">
                  <c:v>19.400000</c:v>
                </c:pt>
                <c:pt idx="1555">
                  <c:v>17.700000</c:v>
                </c:pt>
                <c:pt idx="1556">
                  <c:v>17.200000</c:v>
                </c:pt>
                <c:pt idx="1557">
                  <c:v>18.100000</c:v>
                </c:pt>
                <c:pt idx="1558">
                  <c:v>18.600000</c:v>
                </c:pt>
                <c:pt idx="1559">
                  <c:v>20.000000</c:v>
                </c:pt>
                <c:pt idx="1560">
                  <c:v>22.200000</c:v>
                </c:pt>
                <c:pt idx="1561">
                  <c:v>24.500000</c:v>
                </c:pt>
                <c:pt idx="1562">
                  <c:v>27.300000</c:v>
                </c:pt>
                <c:pt idx="1563">
                  <c:v>30.500000</c:v>
                </c:pt>
                <c:pt idx="1564">
                  <c:v>33.500000</c:v>
                </c:pt>
                <c:pt idx="1565">
                  <c:v>36.200000</c:v>
                </c:pt>
                <c:pt idx="1566">
                  <c:v>37.300000</c:v>
                </c:pt>
                <c:pt idx="1567">
                  <c:v>39.300000</c:v>
                </c:pt>
                <c:pt idx="1568">
                  <c:v>40.500000</c:v>
                </c:pt>
                <c:pt idx="1569">
                  <c:v>42.100000</c:v>
                </c:pt>
                <c:pt idx="1570">
                  <c:v>43.500000</c:v>
                </c:pt>
                <c:pt idx="1571">
                  <c:v>45.100000</c:v>
                </c:pt>
                <c:pt idx="1572">
                  <c:v>46.000000</c:v>
                </c:pt>
                <c:pt idx="1573">
                  <c:v>46.800000</c:v>
                </c:pt>
                <c:pt idx="1574">
                  <c:v>47.500000</c:v>
                </c:pt>
                <c:pt idx="1575">
                  <c:v>47.500000</c:v>
                </c:pt>
                <c:pt idx="1576">
                  <c:v>47.300000</c:v>
                </c:pt>
                <c:pt idx="1577">
                  <c:v>47.200000</c:v>
                </c:pt>
                <c:pt idx="1578">
                  <c:v>47.000000</c:v>
                </c:pt>
                <c:pt idx="1579">
                  <c:v>47.000000</c:v>
                </c:pt>
                <c:pt idx="1580">
                  <c:v>47.000000</c:v>
                </c:pt>
                <c:pt idx="1581">
                  <c:v>47.000000</c:v>
                </c:pt>
                <c:pt idx="1582">
                  <c:v>47.000000</c:v>
                </c:pt>
                <c:pt idx="1583">
                  <c:v>47.200000</c:v>
                </c:pt>
                <c:pt idx="1584">
                  <c:v>47.400000</c:v>
                </c:pt>
                <c:pt idx="1585">
                  <c:v>47.900000</c:v>
                </c:pt>
                <c:pt idx="1586">
                  <c:v>48.500000</c:v>
                </c:pt>
                <c:pt idx="1587">
                  <c:v>49.100000</c:v>
                </c:pt>
                <c:pt idx="1588">
                  <c:v>49.500000</c:v>
                </c:pt>
                <c:pt idx="1589">
                  <c:v>50.000000</c:v>
                </c:pt>
                <c:pt idx="1590">
                  <c:v>50.600000</c:v>
                </c:pt>
                <c:pt idx="1591">
                  <c:v>51.000000</c:v>
                </c:pt>
                <c:pt idx="1592">
                  <c:v>51.500000</c:v>
                </c:pt>
                <c:pt idx="1593">
                  <c:v>52.200000</c:v>
                </c:pt>
                <c:pt idx="1594">
                  <c:v>53.200000</c:v>
                </c:pt>
                <c:pt idx="1595">
                  <c:v>54.100000</c:v>
                </c:pt>
                <c:pt idx="1596">
                  <c:v>54.600000</c:v>
                </c:pt>
                <c:pt idx="1597">
                  <c:v>54.900000</c:v>
                </c:pt>
                <c:pt idx="1598">
                  <c:v>55.000000</c:v>
                </c:pt>
                <c:pt idx="1599">
                  <c:v>54.900000</c:v>
                </c:pt>
                <c:pt idx="1600">
                  <c:v>54.600000</c:v>
                </c:pt>
                <c:pt idx="1601">
                  <c:v>54.600000</c:v>
                </c:pt>
                <c:pt idx="1602">
                  <c:v>54.800000</c:v>
                </c:pt>
                <c:pt idx="1603">
                  <c:v>55.100000</c:v>
                </c:pt>
                <c:pt idx="1604">
                  <c:v>55.500000</c:v>
                </c:pt>
                <c:pt idx="1605">
                  <c:v>55.700000</c:v>
                </c:pt>
                <c:pt idx="1606">
                  <c:v>56.100000</c:v>
                </c:pt>
                <c:pt idx="1607">
                  <c:v>56.300000</c:v>
                </c:pt>
                <c:pt idx="1608">
                  <c:v>56.600000</c:v>
                </c:pt>
                <c:pt idx="1609">
                  <c:v>56.700000</c:v>
                </c:pt>
                <c:pt idx="1610">
                  <c:v>56.700000</c:v>
                </c:pt>
                <c:pt idx="1611">
                  <c:v>56.500000</c:v>
                </c:pt>
                <c:pt idx="1612">
                  <c:v>56.500000</c:v>
                </c:pt>
                <c:pt idx="1613">
                  <c:v>56.500000</c:v>
                </c:pt>
                <c:pt idx="1614">
                  <c:v>56.500000</c:v>
                </c:pt>
                <c:pt idx="1615">
                  <c:v>56.500000</c:v>
                </c:pt>
                <c:pt idx="1616">
                  <c:v>56.500000</c:v>
                </c:pt>
                <c:pt idx="1617">
                  <c:v>56.400000</c:v>
                </c:pt>
                <c:pt idx="1618">
                  <c:v>56.100000</c:v>
                </c:pt>
                <c:pt idx="1619">
                  <c:v>55.800000</c:v>
                </c:pt>
                <c:pt idx="1620">
                  <c:v>55.100000</c:v>
                </c:pt>
                <c:pt idx="1621">
                  <c:v>54.600000</c:v>
                </c:pt>
                <c:pt idx="1622">
                  <c:v>54.200000</c:v>
                </c:pt>
                <c:pt idx="1623">
                  <c:v>54.000000</c:v>
                </c:pt>
                <c:pt idx="1624">
                  <c:v>53.700000</c:v>
                </c:pt>
                <c:pt idx="1625">
                  <c:v>53.600000</c:v>
                </c:pt>
                <c:pt idx="1626">
                  <c:v>53.900000</c:v>
                </c:pt>
                <c:pt idx="1627">
                  <c:v>54.000000</c:v>
                </c:pt>
                <c:pt idx="1628">
                  <c:v>54.100000</c:v>
                </c:pt>
                <c:pt idx="1629">
                  <c:v>54.100000</c:v>
                </c:pt>
                <c:pt idx="1630">
                  <c:v>53.800000</c:v>
                </c:pt>
                <c:pt idx="1631">
                  <c:v>53.400000</c:v>
                </c:pt>
                <c:pt idx="1632">
                  <c:v>53.000000</c:v>
                </c:pt>
                <c:pt idx="1633">
                  <c:v>52.600000</c:v>
                </c:pt>
                <c:pt idx="1634">
                  <c:v>52.100000</c:v>
                </c:pt>
                <c:pt idx="1635">
                  <c:v>52.400000</c:v>
                </c:pt>
                <c:pt idx="1636">
                  <c:v>52.000000</c:v>
                </c:pt>
                <c:pt idx="1637">
                  <c:v>51.900000</c:v>
                </c:pt>
                <c:pt idx="1638">
                  <c:v>51.700000</c:v>
                </c:pt>
                <c:pt idx="1639">
                  <c:v>51.500000</c:v>
                </c:pt>
                <c:pt idx="1640">
                  <c:v>51.600000</c:v>
                </c:pt>
                <c:pt idx="1641">
                  <c:v>51.800000</c:v>
                </c:pt>
                <c:pt idx="1642">
                  <c:v>52.100000</c:v>
                </c:pt>
                <c:pt idx="1643">
                  <c:v>52.500000</c:v>
                </c:pt>
                <c:pt idx="1644">
                  <c:v>53.000000</c:v>
                </c:pt>
                <c:pt idx="1645">
                  <c:v>53.500000</c:v>
                </c:pt>
                <c:pt idx="1646">
                  <c:v>54.000000</c:v>
                </c:pt>
                <c:pt idx="1647">
                  <c:v>54.900000</c:v>
                </c:pt>
                <c:pt idx="1648">
                  <c:v>55.400000</c:v>
                </c:pt>
                <c:pt idx="1649">
                  <c:v>55.600000</c:v>
                </c:pt>
                <c:pt idx="1650">
                  <c:v>56.000000</c:v>
                </c:pt>
                <c:pt idx="1651">
                  <c:v>56.000000</c:v>
                </c:pt>
                <c:pt idx="1652">
                  <c:v>55.800000</c:v>
                </c:pt>
                <c:pt idx="1653">
                  <c:v>55.200000</c:v>
                </c:pt>
                <c:pt idx="1654">
                  <c:v>54.500000</c:v>
                </c:pt>
                <c:pt idx="1655">
                  <c:v>53.600000</c:v>
                </c:pt>
                <c:pt idx="1656">
                  <c:v>52.500000</c:v>
                </c:pt>
                <c:pt idx="1657">
                  <c:v>51.500000</c:v>
                </c:pt>
                <c:pt idx="1658">
                  <c:v>51.500000</c:v>
                </c:pt>
                <c:pt idx="1659">
                  <c:v>51.500000</c:v>
                </c:pt>
                <c:pt idx="1660">
                  <c:v>51.100000</c:v>
                </c:pt>
                <c:pt idx="1661">
                  <c:v>50.100000</c:v>
                </c:pt>
                <c:pt idx="1662">
                  <c:v>50.000000</c:v>
                </c:pt>
                <c:pt idx="1663">
                  <c:v>50.100000</c:v>
                </c:pt>
                <c:pt idx="1664">
                  <c:v>50.000000</c:v>
                </c:pt>
                <c:pt idx="1665">
                  <c:v>49.600000</c:v>
                </c:pt>
                <c:pt idx="1666">
                  <c:v>49.500000</c:v>
                </c:pt>
                <c:pt idx="1667">
                  <c:v>49.500000</c:v>
                </c:pt>
                <c:pt idx="1668">
                  <c:v>49.500000</c:v>
                </c:pt>
                <c:pt idx="1669">
                  <c:v>49.100000</c:v>
                </c:pt>
                <c:pt idx="1670">
                  <c:v>48.600000</c:v>
                </c:pt>
                <c:pt idx="1671">
                  <c:v>48.100000</c:v>
                </c:pt>
                <c:pt idx="1672">
                  <c:v>47.200000</c:v>
                </c:pt>
                <c:pt idx="1673">
                  <c:v>46.100000</c:v>
                </c:pt>
                <c:pt idx="1674">
                  <c:v>45.000000</c:v>
                </c:pt>
                <c:pt idx="1675">
                  <c:v>43.800000</c:v>
                </c:pt>
                <c:pt idx="1676">
                  <c:v>42.600000</c:v>
                </c:pt>
                <c:pt idx="1677">
                  <c:v>41.500000</c:v>
                </c:pt>
                <c:pt idx="1678">
                  <c:v>40.300000</c:v>
                </c:pt>
                <c:pt idx="1679">
                  <c:v>38.500000</c:v>
                </c:pt>
                <c:pt idx="1680">
                  <c:v>37.000000</c:v>
                </c:pt>
                <c:pt idx="1681">
                  <c:v>35.200000</c:v>
                </c:pt>
                <c:pt idx="1682">
                  <c:v>33.800000</c:v>
                </c:pt>
                <c:pt idx="1683">
                  <c:v>32.500000</c:v>
                </c:pt>
                <c:pt idx="1684">
                  <c:v>31.500000</c:v>
                </c:pt>
                <c:pt idx="1685">
                  <c:v>30.600000</c:v>
                </c:pt>
                <c:pt idx="1686">
                  <c:v>30.500000</c:v>
                </c:pt>
                <c:pt idx="1687">
                  <c:v>30.000000</c:v>
                </c:pt>
                <c:pt idx="1688">
                  <c:v>29.000000</c:v>
                </c:pt>
                <c:pt idx="1689">
                  <c:v>27.500000</c:v>
                </c:pt>
                <c:pt idx="1690">
                  <c:v>24.800000</c:v>
                </c:pt>
                <c:pt idx="1691">
                  <c:v>21.500000</c:v>
                </c:pt>
                <c:pt idx="1692">
                  <c:v>20.100000</c:v>
                </c:pt>
                <c:pt idx="1693">
                  <c:v>19.100000</c:v>
                </c:pt>
                <c:pt idx="1694">
                  <c:v>18.500000</c:v>
                </c:pt>
                <c:pt idx="1695">
                  <c:v>17.000000</c:v>
                </c:pt>
                <c:pt idx="1696">
                  <c:v>15.500000</c:v>
                </c:pt>
                <c:pt idx="1697">
                  <c:v>12.500000</c:v>
                </c:pt>
                <c:pt idx="1698">
                  <c:v>10.800000</c:v>
                </c:pt>
                <c:pt idx="1699">
                  <c:v>8.000000</c:v>
                </c:pt>
                <c:pt idx="1700">
                  <c:v>4.700000</c:v>
                </c:pt>
                <c:pt idx="1701">
                  <c:v>1.400000</c:v>
                </c:pt>
                <c:pt idx="1702">
                  <c:v>0.000000</c:v>
                </c:pt>
                <c:pt idx="1703">
                  <c:v>0.000000</c:v>
                </c:pt>
                <c:pt idx="1704">
                  <c:v>0.000000</c:v>
                </c:pt>
                <c:pt idx="1705">
                  <c:v>0.000000</c:v>
                </c:pt>
                <c:pt idx="1706">
                  <c:v>0.000000</c:v>
                </c:pt>
                <c:pt idx="1707">
                  <c:v>0.000000</c:v>
                </c:pt>
                <c:pt idx="1708">
                  <c:v>0.000000</c:v>
                </c:pt>
                <c:pt idx="1709">
                  <c:v>0.000000</c:v>
                </c:pt>
                <c:pt idx="1710">
                  <c:v>0.000000</c:v>
                </c:pt>
                <c:pt idx="1711">
                  <c:v>0.000000</c:v>
                </c:pt>
                <c:pt idx="1712">
                  <c:v>0.000000</c:v>
                </c:pt>
                <c:pt idx="1713">
                  <c:v>0.000000</c:v>
                </c:pt>
                <c:pt idx="1714">
                  <c:v>0.000000</c:v>
                </c:pt>
                <c:pt idx="1715">
                  <c:v>0.000000</c:v>
                </c:pt>
                <c:pt idx="1716">
                  <c:v>1.000000</c:v>
                </c:pt>
                <c:pt idx="1717">
                  <c:v>4.300000</c:v>
                </c:pt>
                <c:pt idx="1718">
                  <c:v>7.600000</c:v>
                </c:pt>
                <c:pt idx="1719">
                  <c:v>10.900000</c:v>
                </c:pt>
                <c:pt idx="1720">
                  <c:v>14.200000</c:v>
                </c:pt>
                <c:pt idx="1721">
                  <c:v>17.300000</c:v>
                </c:pt>
                <c:pt idx="1722">
                  <c:v>20.000000</c:v>
                </c:pt>
                <c:pt idx="1723">
                  <c:v>22.500000</c:v>
                </c:pt>
                <c:pt idx="1724">
                  <c:v>23.700000</c:v>
                </c:pt>
                <c:pt idx="1725">
                  <c:v>25.200000</c:v>
                </c:pt>
                <c:pt idx="1726">
                  <c:v>26.600000</c:v>
                </c:pt>
                <c:pt idx="1727">
                  <c:v>28.100000</c:v>
                </c:pt>
                <c:pt idx="1728">
                  <c:v>30.000000</c:v>
                </c:pt>
                <c:pt idx="1729">
                  <c:v>30.800000</c:v>
                </c:pt>
                <c:pt idx="1730">
                  <c:v>31.600000</c:v>
                </c:pt>
                <c:pt idx="1731">
                  <c:v>32.100000</c:v>
                </c:pt>
                <c:pt idx="1732">
                  <c:v>32.800000</c:v>
                </c:pt>
                <c:pt idx="1733">
                  <c:v>33.600000</c:v>
                </c:pt>
                <c:pt idx="1734">
                  <c:v>34.500000</c:v>
                </c:pt>
                <c:pt idx="1735">
                  <c:v>34.600000</c:v>
                </c:pt>
                <c:pt idx="1736">
                  <c:v>34.900000</c:v>
                </c:pt>
                <c:pt idx="1737">
                  <c:v>34.800000</c:v>
                </c:pt>
                <c:pt idx="1738">
                  <c:v>34.500000</c:v>
                </c:pt>
                <c:pt idx="1739">
                  <c:v>34.700000</c:v>
                </c:pt>
                <c:pt idx="1740">
                  <c:v>35.500000</c:v>
                </c:pt>
                <c:pt idx="1741">
                  <c:v>36.000000</c:v>
                </c:pt>
                <c:pt idx="1742">
                  <c:v>36.000000</c:v>
                </c:pt>
                <c:pt idx="1743">
                  <c:v>36.000000</c:v>
                </c:pt>
                <c:pt idx="1744">
                  <c:v>36.000000</c:v>
                </c:pt>
                <c:pt idx="1745">
                  <c:v>36.000000</c:v>
                </c:pt>
                <c:pt idx="1746">
                  <c:v>36.000000</c:v>
                </c:pt>
                <c:pt idx="1747">
                  <c:v>36.100000</c:v>
                </c:pt>
                <c:pt idx="1748">
                  <c:v>36.400000</c:v>
                </c:pt>
                <c:pt idx="1749">
                  <c:v>36.500000</c:v>
                </c:pt>
                <c:pt idx="1750">
                  <c:v>36.400000</c:v>
                </c:pt>
                <c:pt idx="1751">
                  <c:v>36.000000</c:v>
                </c:pt>
                <c:pt idx="1752">
                  <c:v>35.100000</c:v>
                </c:pt>
                <c:pt idx="1753">
                  <c:v>34.100000</c:v>
                </c:pt>
                <c:pt idx="1754">
                  <c:v>33.500000</c:v>
                </c:pt>
                <c:pt idx="1755">
                  <c:v>31.400000</c:v>
                </c:pt>
                <c:pt idx="1756">
                  <c:v>29.000000</c:v>
                </c:pt>
                <c:pt idx="1757">
                  <c:v>25.700000</c:v>
                </c:pt>
                <c:pt idx="1758">
                  <c:v>23.000000</c:v>
                </c:pt>
                <c:pt idx="1759">
                  <c:v>20.300000</c:v>
                </c:pt>
                <c:pt idx="1760">
                  <c:v>17.500000</c:v>
                </c:pt>
                <c:pt idx="1761">
                  <c:v>14.500000</c:v>
                </c:pt>
                <c:pt idx="1762">
                  <c:v>12.000000</c:v>
                </c:pt>
                <c:pt idx="1763">
                  <c:v>8.700000</c:v>
                </c:pt>
                <c:pt idx="1764">
                  <c:v>5.400000</c:v>
                </c:pt>
                <c:pt idx="1765">
                  <c:v>2.100000</c:v>
                </c:pt>
                <c:pt idx="1766">
                  <c:v>0.000000</c:v>
                </c:pt>
                <c:pt idx="1767">
                  <c:v>0.000000</c:v>
                </c:pt>
                <c:pt idx="1768">
                  <c:v>0.000000</c:v>
                </c:pt>
                <c:pt idx="1769">
                  <c:v>0.000000</c:v>
                </c:pt>
                <c:pt idx="1770">
                  <c:v>0.000000</c:v>
                </c:pt>
                <c:pt idx="1771">
                  <c:v>0.000000</c:v>
                </c:pt>
                <c:pt idx="1772">
                  <c:v>2.600000</c:v>
                </c:pt>
                <c:pt idx="1773">
                  <c:v>5.900000</c:v>
                </c:pt>
                <c:pt idx="1774">
                  <c:v>9.200000</c:v>
                </c:pt>
                <c:pt idx="1775">
                  <c:v>12.500000</c:v>
                </c:pt>
                <c:pt idx="1776">
                  <c:v>15.800000</c:v>
                </c:pt>
                <c:pt idx="1777">
                  <c:v>19.100000</c:v>
                </c:pt>
                <c:pt idx="1778">
                  <c:v>22.400000</c:v>
                </c:pt>
                <c:pt idx="1779">
                  <c:v>25.000000</c:v>
                </c:pt>
                <c:pt idx="1780">
                  <c:v>25.600000</c:v>
                </c:pt>
                <c:pt idx="1781">
                  <c:v>27.500000</c:v>
                </c:pt>
                <c:pt idx="1782">
                  <c:v>29.000000</c:v>
                </c:pt>
                <c:pt idx="1783">
                  <c:v>30.000000</c:v>
                </c:pt>
                <c:pt idx="1784">
                  <c:v>30.100000</c:v>
                </c:pt>
                <c:pt idx="1785">
                  <c:v>30.000000</c:v>
                </c:pt>
                <c:pt idx="1786">
                  <c:v>29.700000</c:v>
                </c:pt>
                <c:pt idx="1787">
                  <c:v>29.300000</c:v>
                </c:pt>
                <c:pt idx="1788">
                  <c:v>28.800000</c:v>
                </c:pt>
                <c:pt idx="1789">
                  <c:v>28.000000</c:v>
                </c:pt>
                <c:pt idx="1790">
                  <c:v>25.000000</c:v>
                </c:pt>
                <c:pt idx="1791">
                  <c:v>21.700000</c:v>
                </c:pt>
                <c:pt idx="1792">
                  <c:v>18.400000</c:v>
                </c:pt>
                <c:pt idx="1793">
                  <c:v>15.100000</c:v>
                </c:pt>
                <c:pt idx="1794">
                  <c:v>11.800000</c:v>
                </c:pt>
                <c:pt idx="1795">
                  <c:v>8.500000</c:v>
                </c:pt>
                <c:pt idx="1796">
                  <c:v>5.200000</c:v>
                </c:pt>
                <c:pt idx="1797">
                  <c:v>1.900000</c:v>
                </c:pt>
                <c:pt idx="1798">
                  <c:v>0.000000</c:v>
                </c:pt>
                <c:pt idx="1799">
                  <c:v>0.000000</c:v>
                </c:pt>
                <c:pt idx="1800">
                  <c:v>0.000000</c:v>
                </c:pt>
                <c:pt idx="1801">
                  <c:v>0.000000</c:v>
                </c:pt>
                <c:pt idx="1802">
                  <c:v>0.000000</c:v>
                </c:pt>
                <c:pt idx="1803">
                  <c:v>0.000000</c:v>
                </c:pt>
                <c:pt idx="1804">
                  <c:v>0.000000</c:v>
                </c:pt>
                <c:pt idx="1805">
                  <c:v>0.000000</c:v>
                </c:pt>
                <c:pt idx="1806">
                  <c:v>0.000000</c:v>
                </c:pt>
                <c:pt idx="1807">
                  <c:v>0.000000</c:v>
                </c:pt>
                <c:pt idx="1808">
                  <c:v>0.000000</c:v>
                </c:pt>
                <c:pt idx="1809">
                  <c:v>0.000000</c:v>
                </c:pt>
                <c:pt idx="1810">
                  <c:v>0.000000</c:v>
                </c:pt>
                <c:pt idx="1811">
                  <c:v>0.000000</c:v>
                </c:pt>
                <c:pt idx="1812">
                  <c:v>0.000000</c:v>
                </c:pt>
                <c:pt idx="1813">
                  <c:v>0.000000</c:v>
                </c:pt>
                <c:pt idx="1814">
                  <c:v>0.000000</c:v>
                </c:pt>
                <c:pt idx="1815">
                  <c:v>0.000000</c:v>
                </c:pt>
                <c:pt idx="1816">
                  <c:v>0.000000</c:v>
                </c:pt>
                <c:pt idx="1817">
                  <c:v>3.300000</c:v>
                </c:pt>
                <c:pt idx="1818">
                  <c:v>6.600000</c:v>
                </c:pt>
                <c:pt idx="1819">
                  <c:v>9.900000</c:v>
                </c:pt>
                <c:pt idx="1820">
                  <c:v>13.200000</c:v>
                </c:pt>
                <c:pt idx="1821">
                  <c:v>16.500000</c:v>
                </c:pt>
                <c:pt idx="1822">
                  <c:v>19.800000</c:v>
                </c:pt>
                <c:pt idx="1823">
                  <c:v>23.100000</c:v>
                </c:pt>
                <c:pt idx="1824">
                  <c:v>26.400000</c:v>
                </c:pt>
                <c:pt idx="1825">
                  <c:v>27.800000</c:v>
                </c:pt>
                <c:pt idx="1826">
                  <c:v>29.100000</c:v>
                </c:pt>
                <c:pt idx="1827">
                  <c:v>31.500000</c:v>
                </c:pt>
                <c:pt idx="1828">
                  <c:v>33.000000</c:v>
                </c:pt>
                <c:pt idx="1829">
                  <c:v>33.600000</c:v>
                </c:pt>
                <c:pt idx="1830">
                  <c:v>34.800000</c:v>
                </c:pt>
                <c:pt idx="1831">
                  <c:v>35.100000</c:v>
                </c:pt>
                <c:pt idx="1832">
                  <c:v>35.600000</c:v>
                </c:pt>
                <c:pt idx="1833">
                  <c:v>36.100000</c:v>
                </c:pt>
                <c:pt idx="1834">
                  <c:v>36.000000</c:v>
                </c:pt>
                <c:pt idx="1835">
                  <c:v>36.100000</c:v>
                </c:pt>
                <c:pt idx="1836">
                  <c:v>36.200000</c:v>
                </c:pt>
                <c:pt idx="1837">
                  <c:v>36.000000</c:v>
                </c:pt>
                <c:pt idx="1838">
                  <c:v>35.700000</c:v>
                </c:pt>
                <c:pt idx="1839">
                  <c:v>36.000000</c:v>
                </c:pt>
                <c:pt idx="1840">
                  <c:v>36.000000</c:v>
                </c:pt>
                <c:pt idx="1841">
                  <c:v>35.600000</c:v>
                </c:pt>
                <c:pt idx="1842">
                  <c:v>35.500000</c:v>
                </c:pt>
                <c:pt idx="1843">
                  <c:v>35.400000</c:v>
                </c:pt>
                <c:pt idx="1844">
                  <c:v>35.200000</c:v>
                </c:pt>
                <c:pt idx="1845">
                  <c:v>35.200000</c:v>
                </c:pt>
                <c:pt idx="1846">
                  <c:v>35.200000</c:v>
                </c:pt>
                <c:pt idx="1847">
                  <c:v>35.200000</c:v>
                </c:pt>
                <c:pt idx="1848">
                  <c:v>35.200000</c:v>
                </c:pt>
                <c:pt idx="1849">
                  <c:v>35.200000</c:v>
                </c:pt>
                <c:pt idx="1850">
                  <c:v>35.000000</c:v>
                </c:pt>
                <c:pt idx="1851">
                  <c:v>35.100000</c:v>
                </c:pt>
                <c:pt idx="1852">
                  <c:v>35.200000</c:v>
                </c:pt>
                <c:pt idx="1853">
                  <c:v>35.500000</c:v>
                </c:pt>
                <c:pt idx="1854">
                  <c:v>35.200000</c:v>
                </c:pt>
                <c:pt idx="1855">
                  <c:v>35.000000</c:v>
                </c:pt>
                <c:pt idx="1856">
                  <c:v>35.000000</c:v>
                </c:pt>
                <c:pt idx="1857">
                  <c:v>35.000000</c:v>
                </c:pt>
                <c:pt idx="1858">
                  <c:v>34.800000</c:v>
                </c:pt>
                <c:pt idx="1859">
                  <c:v>34.600000</c:v>
                </c:pt>
                <c:pt idx="1860">
                  <c:v>34.500000</c:v>
                </c:pt>
                <c:pt idx="1861">
                  <c:v>33.500000</c:v>
                </c:pt>
                <c:pt idx="1862">
                  <c:v>32.000000</c:v>
                </c:pt>
                <c:pt idx="1863">
                  <c:v>30.100000</c:v>
                </c:pt>
                <c:pt idx="1864">
                  <c:v>28.000000</c:v>
                </c:pt>
                <c:pt idx="1865">
                  <c:v>25.500000</c:v>
                </c:pt>
                <c:pt idx="1866">
                  <c:v>22.500000</c:v>
                </c:pt>
                <c:pt idx="1867">
                  <c:v>19.800000</c:v>
                </c:pt>
                <c:pt idx="1868">
                  <c:v>16.500000</c:v>
                </c:pt>
                <c:pt idx="1869">
                  <c:v>13.200000</c:v>
                </c:pt>
                <c:pt idx="1870">
                  <c:v>10.300000</c:v>
                </c:pt>
                <c:pt idx="1871">
                  <c:v>7.200000</c:v>
                </c:pt>
                <c:pt idx="1872">
                  <c:v>4.000000</c:v>
                </c:pt>
                <c:pt idx="1873">
                  <c:v>1.000000</c:v>
                </c:pt>
                <c:pt idx="1874">
                  <c:v>0.000000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500"/>
        <c:minorUnit val="250"/>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5"/>
        <c:minorUnit val="7.5"/>
      </c:valAx>
      <c:spPr>
        <a:noFill/>
        <a:ln w="12700" cap="flat">
          <a:noFill/>
          <a:miter lim="400000"/>
        </a:ln>
        <a:effectLst/>
      </c:spPr>
    </c:plotArea>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2.png"/></Relationships>

</file>

<file path=xl/drawings/_rels/drawing2.xml.rels><?xml version="1.0" encoding="UTF-8" standalone="yes"?><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xml.rels><?xml version="1.0" encoding="UTF-8" standalone="yes"?><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 Id="rId9" Type="http://schemas.openxmlformats.org/officeDocument/2006/relationships/chart" Target="../charts/chart15.xml"/><Relationship Id="rId10" Type="http://schemas.openxmlformats.org/officeDocument/2006/relationships/chart" Target="../charts/chart16.xml"/><Relationship Id="rId11" Type="http://schemas.openxmlformats.org/officeDocument/2006/relationships/chart" Target="../charts/chart17.xml"/></Relationships>

</file>

<file path=xl/drawings/_rels/drawing4.xml.rels><?xml version="1.0" encoding="UTF-8" standalone="yes"?><Relationships xmlns="http://schemas.openxmlformats.org/package/2006/relationships"><Relationship Id="rId1" Type="http://schemas.openxmlformats.org/officeDocument/2006/relationships/chart" Target="../charts/chart18.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19</xdr:col>
      <xdr:colOff>374477</xdr:colOff>
      <xdr:row>0</xdr:row>
      <xdr:rowOff>0</xdr:rowOff>
    </xdr:from>
    <xdr:to>
      <xdr:col>29</xdr:col>
      <xdr:colOff>459656</xdr:colOff>
      <xdr:row>43</xdr:row>
      <xdr:rowOff>135238</xdr:rowOff>
    </xdr:to>
    <xdr:graphicFrame>
      <xdr:nvGraphicFramePr>
        <xdr:cNvPr id="2" name="Chart 2"/>
        <xdr:cNvGraphicFramePr/>
      </xdr:nvGraphicFramePr>
      <xdr:xfrm>
        <a:off x="14852477" y="-187983"/>
        <a:ext cx="7705180" cy="723453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20</xdr:col>
      <xdr:colOff>384199</xdr:colOff>
      <xdr:row>47</xdr:row>
      <xdr:rowOff>11572</xdr:rowOff>
    </xdr:from>
    <xdr:to>
      <xdr:col>30</xdr:col>
      <xdr:colOff>540009</xdr:colOff>
      <xdr:row>91</xdr:row>
      <xdr:rowOff>2552</xdr:rowOff>
    </xdr:to>
    <xdr:graphicFrame>
      <xdr:nvGraphicFramePr>
        <xdr:cNvPr id="3" name="Chart 3"/>
        <xdr:cNvGraphicFramePr/>
      </xdr:nvGraphicFramePr>
      <xdr:xfrm>
        <a:off x="15624199" y="7771272"/>
        <a:ext cx="7775811" cy="72553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310646</xdr:colOff>
      <xdr:row>12</xdr:row>
      <xdr:rowOff>77135</xdr:rowOff>
    </xdr:from>
    <xdr:to>
      <xdr:col>19</xdr:col>
      <xdr:colOff>223811</xdr:colOff>
      <xdr:row>35</xdr:row>
      <xdr:rowOff>935</xdr:rowOff>
    </xdr:to>
    <xdr:graphicFrame>
      <xdr:nvGraphicFramePr>
        <xdr:cNvPr id="4" name="Chart 4"/>
        <xdr:cNvGraphicFramePr/>
      </xdr:nvGraphicFramePr>
      <xdr:xfrm>
        <a:off x="9454646" y="2058335"/>
        <a:ext cx="5247166" cy="37211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20</xdr:col>
      <xdr:colOff>480804</xdr:colOff>
      <xdr:row>95</xdr:row>
      <xdr:rowOff>104246</xdr:rowOff>
    </xdr:from>
    <xdr:to>
      <xdr:col>30</xdr:col>
      <xdr:colOff>636614</xdr:colOff>
      <xdr:row>139</xdr:row>
      <xdr:rowOff>95226</xdr:rowOff>
    </xdr:to>
    <xdr:graphicFrame>
      <xdr:nvGraphicFramePr>
        <xdr:cNvPr id="5" name="Chart 5"/>
        <xdr:cNvGraphicFramePr/>
      </xdr:nvGraphicFramePr>
      <xdr:xfrm>
        <a:off x="15720804" y="15788746"/>
        <a:ext cx="7775811" cy="72553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23</xdr:col>
      <xdr:colOff>75627</xdr:colOff>
      <xdr:row>4</xdr:row>
      <xdr:rowOff>69902</xdr:rowOff>
    </xdr:from>
    <xdr:to>
      <xdr:col>24</xdr:col>
      <xdr:colOff>459821</xdr:colOff>
      <xdr:row>6</xdr:row>
      <xdr:rowOff>46407</xdr:rowOff>
    </xdr:to>
    <xdr:sp>
      <xdr:nvSpPr>
        <xdr:cNvPr id="6" name="Shape 6"/>
        <xdr:cNvSpPr/>
      </xdr:nvSpPr>
      <xdr:spPr>
        <a:xfrm>
          <a:off x="17601627" y="730302"/>
          <a:ext cx="1146195"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25</xdr:col>
      <xdr:colOff>331167</xdr:colOff>
      <xdr:row>51</xdr:row>
      <xdr:rowOff>16423</xdr:rowOff>
    </xdr:from>
    <xdr:to>
      <xdr:col>26</xdr:col>
      <xdr:colOff>715361</xdr:colOff>
      <xdr:row>52</xdr:row>
      <xdr:rowOff>158028</xdr:rowOff>
    </xdr:to>
    <xdr:sp>
      <xdr:nvSpPr>
        <xdr:cNvPr id="7" name="Shape 7"/>
        <xdr:cNvSpPr/>
      </xdr:nvSpPr>
      <xdr:spPr>
        <a:xfrm>
          <a:off x="19381167" y="8436523"/>
          <a:ext cx="1146194" cy="30670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mn-lt"/>
              <a:ea typeface="+mn-ea"/>
              <a:cs typeface="+mn-cs"/>
              <a:sym typeface="Helvetica"/>
            </a:defRPr>
          </a:pPr>
          <a:r>
            <a:rPr b="0" baseline="0" cap="none" i="0" spc="0" strike="noStrike" sz="1100" u="none">
              <a:ln>
                <a:noFill/>
              </a:ln>
              <a:solidFill>
                <a:srgbClr val="000000"/>
              </a:solidFill>
              <a:uFillTx/>
              <a:latin typeface="+mn-lt"/>
              <a:ea typeface="+mn-ea"/>
              <a:cs typeface="+mn-cs"/>
              <a:sym typeface="Helvetica"/>
            </a:rPr>
            <a:t>Temperatur in C</a:t>
          </a:r>
        </a:p>
      </xdr:txBody>
    </xdr:sp>
    <xdr:clientData/>
  </xdr:twoCellAnchor>
  <xdr:twoCellAnchor>
    <xdr:from>
      <xdr:col>4</xdr:col>
      <xdr:colOff>118737</xdr:colOff>
      <xdr:row>119</xdr:row>
      <xdr:rowOff>42961</xdr:rowOff>
    </xdr:from>
    <xdr:to>
      <xdr:col>14</xdr:col>
      <xdr:colOff>118737</xdr:colOff>
      <xdr:row>143</xdr:row>
      <xdr:rowOff>74177</xdr:rowOff>
    </xdr:to>
    <xdr:pic>
      <xdr:nvPicPr>
        <xdr:cNvPr id="8" name="pasted-image.pdf"/>
        <xdr:cNvPicPr>
          <a:picLocks noChangeAspect="1"/>
        </xdr:cNvPicPr>
      </xdr:nvPicPr>
      <xdr:blipFill>
        <a:blip r:embed="rId5">
          <a:extLst/>
        </a:blip>
        <a:stretch>
          <a:fillRect/>
        </a:stretch>
      </xdr:blipFill>
      <xdr:spPr>
        <a:xfrm>
          <a:off x="3166737" y="19689861"/>
          <a:ext cx="7620001" cy="3993617"/>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18</xdr:col>
      <xdr:colOff>12331</xdr:colOff>
      <xdr:row>0</xdr:row>
      <xdr:rowOff>0</xdr:rowOff>
    </xdr:from>
    <xdr:to>
      <xdr:col>25</xdr:col>
      <xdr:colOff>98780</xdr:colOff>
      <xdr:row>22</xdr:row>
      <xdr:rowOff>25400</xdr:rowOff>
    </xdr:to>
    <xdr:graphicFrame>
      <xdr:nvGraphicFramePr>
        <xdr:cNvPr id="10" name="Chart 10"/>
        <xdr:cNvGraphicFramePr/>
      </xdr:nvGraphicFramePr>
      <xdr:xfrm>
        <a:off x="13728331" y="-652344"/>
        <a:ext cx="5420450" cy="36576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591402</xdr:colOff>
      <xdr:row>16</xdr:row>
      <xdr:rowOff>69850</xdr:rowOff>
    </xdr:from>
    <xdr:to>
      <xdr:col>24</xdr:col>
      <xdr:colOff>748483</xdr:colOff>
      <xdr:row>38</xdr:row>
      <xdr:rowOff>95250</xdr:rowOff>
    </xdr:to>
    <xdr:graphicFrame>
      <xdr:nvGraphicFramePr>
        <xdr:cNvPr id="11" name="Chart 11"/>
        <xdr:cNvGraphicFramePr/>
      </xdr:nvGraphicFramePr>
      <xdr:xfrm>
        <a:off x="13545402" y="2711450"/>
        <a:ext cx="5491082" cy="365760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373558</xdr:colOff>
      <xdr:row>71</xdr:row>
      <xdr:rowOff>11368</xdr:rowOff>
    </xdr:from>
    <xdr:to>
      <xdr:col>4</xdr:col>
      <xdr:colOff>576060</xdr:colOff>
      <xdr:row>82</xdr:row>
      <xdr:rowOff>25427</xdr:rowOff>
    </xdr:to>
    <xdr:graphicFrame>
      <xdr:nvGraphicFramePr>
        <xdr:cNvPr id="13" name="Chart 13"/>
        <xdr:cNvGraphicFramePr/>
      </xdr:nvGraphicFramePr>
      <xdr:xfrm>
        <a:off x="373558" y="11733468"/>
        <a:ext cx="3250503" cy="183016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6</xdr:col>
      <xdr:colOff>340002</xdr:colOff>
      <xdr:row>71</xdr:row>
      <xdr:rowOff>11368</xdr:rowOff>
    </xdr:from>
    <xdr:to>
      <xdr:col>10</xdr:col>
      <xdr:colOff>384214</xdr:colOff>
      <xdr:row>82</xdr:row>
      <xdr:rowOff>25427</xdr:rowOff>
    </xdr:to>
    <xdr:graphicFrame>
      <xdr:nvGraphicFramePr>
        <xdr:cNvPr id="14" name="Chart 14"/>
        <xdr:cNvGraphicFramePr/>
      </xdr:nvGraphicFramePr>
      <xdr:xfrm>
        <a:off x="4912002" y="11733468"/>
        <a:ext cx="3092213" cy="1830160"/>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16350</xdr:colOff>
      <xdr:row>71</xdr:row>
      <xdr:rowOff>33593</xdr:rowOff>
    </xdr:from>
    <xdr:to>
      <xdr:col>16</xdr:col>
      <xdr:colOff>148252</xdr:colOff>
      <xdr:row>82</xdr:row>
      <xdr:rowOff>47652</xdr:rowOff>
    </xdr:to>
    <xdr:graphicFrame>
      <xdr:nvGraphicFramePr>
        <xdr:cNvPr id="15" name="Chart 15"/>
        <xdr:cNvGraphicFramePr/>
      </xdr:nvGraphicFramePr>
      <xdr:xfrm>
        <a:off x="9160350" y="11755693"/>
        <a:ext cx="3179903" cy="1830160"/>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334272</xdr:colOff>
      <xdr:row>71</xdr:row>
      <xdr:rowOff>33593</xdr:rowOff>
    </xdr:from>
    <xdr:to>
      <xdr:col>21</xdr:col>
      <xdr:colOff>430858</xdr:colOff>
      <xdr:row>82</xdr:row>
      <xdr:rowOff>47652</xdr:rowOff>
    </xdr:to>
    <xdr:graphicFrame>
      <xdr:nvGraphicFramePr>
        <xdr:cNvPr id="16" name="Chart 16"/>
        <xdr:cNvGraphicFramePr/>
      </xdr:nvGraphicFramePr>
      <xdr:xfrm>
        <a:off x="13288272" y="11755693"/>
        <a:ext cx="3144587" cy="1830160"/>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22</xdr:col>
      <xdr:colOff>401800</xdr:colOff>
      <xdr:row>71</xdr:row>
      <xdr:rowOff>33593</xdr:rowOff>
    </xdr:from>
    <xdr:to>
      <xdr:col>26</xdr:col>
      <xdr:colOff>604302</xdr:colOff>
      <xdr:row>82</xdr:row>
      <xdr:rowOff>47652</xdr:rowOff>
    </xdr:to>
    <xdr:graphicFrame>
      <xdr:nvGraphicFramePr>
        <xdr:cNvPr id="17" name="Chart 17"/>
        <xdr:cNvGraphicFramePr/>
      </xdr:nvGraphicFramePr>
      <xdr:xfrm>
        <a:off x="17165800" y="11755693"/>
        <a:ext cx="3250503" cy="1830160"/>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40</xdr:col>
      <xdr:colOff>97783</xdr:colOff>
      <xdr:row>71</xdr:row>
      <xdr:rowOff>55818</xdr:rowOff>
    </xdr:from>
    <xdr:to>
      <xdr:col>44</xdr:col>
      <xdr:colOff>212564</xdr:colOff>
      <xdr:row>82</xdr:row>
      <xdr:rowOff>69877</xdr:rowOff>
    </xdr:to>
    <xdr:graphicFrame>
      <xdr:nvGraphicFramePr>
        <xdr:cNvPr id="18" name="Chart 18"/>
        <xdr:cNvGraphicFramePr/>
      </xdr:nvGraphicFramePr>
      <xdr:xfrm>
        <a:off x="30577783" y="11777918"/>
        <a:ext cx="3162782" cy="1830160"/>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45</xdr:col>
      <xdr:colOff>542115</xdr:colOff>
      <xdr:row>71</xdr:row>
      <xdr:rowOff>55818</xdr:rowOff>
    </xdr:from>
    <xdr:to>
      <xdr:col>49</xdr:col>
      <xdr:colOff>656896</xdr:colOff>
      <xdr:row>82</xdr:row>
      <xdr:rowOff>69877</xdr:rowOff>
    </xdr:to>
    <xdr:graphicFrame>
      <xdr:nvGraphicFramePr>
        <xdr:cNvPr id="19" name="Chart 19"/>
        <xdr:cNvGraphicFramePr/>
      </xdr:nvGraphicFramePr>
      <xdr:xfrm>
        <a:off x="34832115" y="11777918"/>
        <a:ext cx="3162782" cy="1830160"/>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50</xdr:col>
      <xdr:colOff>758666</xdr:colOff>
      <xdr:row>71</xdr:row>
      <xdr:rowOff>55818</xdr:rowOff>
    </xdr:from>
    <xdr:to>
      <xdr:col>55</xdr:col>
      <xdr:colOff>182079</xdr:colOff>
      <xdr:row>82</xdr:row>
      <xdr:rowOff>69877</xdr:rowOff>
    </xdr:to>
    <xdr:graphicFrame>
      <xdr:nvGraphicFramePr>
        <xdr:cNvPr id="20" name="Chart 20"/>
        <xdr:cNvGraphicFramePr/>
      </xdr:nvGraphicFramePr>
      <xdr:xfrm>
        <a:off x="38858666" y="11777918"/>
        <a:ext cx="3233414" cy="1830160"/>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56</xdr:col>
      <xdr:colOff>438776</xdr:colOff>
      <xdr:row>71</xdr:row>
      <xdr:rowOff>55818</xdr:rowOff>
    </xdr:from>
    <xdr:to>
      <xdr:col>60</xdr:col>
      <xdr:colOff>624188</xdr:colOff>
      <xdr:row>82</xdr:row>
      <xdr:rowOff>69877</xdr:rowOff>
    </xdr:to>
    <xdr:graphicFrame>
      <xdr:nvGraphicFramePr>
        <xdr:cNvPr id="21" name="Chart 21"/>
        <xdr:cNvGraphicFramePr/>
      </xdr:nvGraphicFramePr>
      <xdr:xfrm>
        <a:off x="43110776" y="11777918"/>
        <a:ext cx="3233413" cy="1830160"/>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27</xdr:col>
      <xdr:colOff>748867</xdr:colOff>
      <xdr:row>71</xdr:row>
      <xdr:rowOff>55818</xdr:rowOff>
    </xdr:from>
    <xdr:to>
      <xdr:col>32</xdr:col>
      <xdr:colOff>83453</xdr:colOff>
      <xdr:row>82</xdr:row>
      <xdr:rowOff>69877</xdr:rowOff>
    </xdr:to>
    <xdr:graphicFrame>
      <xdr:nvGraphicFramePr>
        <xdr:cNvPr id="22" name="Chart 22"/>
        <xdr:cNvGraphicFramePr/>
      </xdr:nvGraphicFramePr>
      <xdr:xfrm>
        <a:off x="21322867" y="11777918"/>
        <a:ext cx="3144587" cy="1830160"/>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34</xdr:col>
      <xdr:colOff>197780</xdr:colOff>
      <xdr:row>71</xdr:row>
      <xdr:rowOff>55818</xdr:rowOff>
    </xdr:from>
    <xdr:to>
      <xdr:col>38</xdr:col>
      <xdr:colOff>329682</xdr:colOff>
      <xdr:row>82</xdr:row>
      <xdr:rowOff>69877</xdr:rowOff>
    </xdr:to>
    <xdr:graphicFrame>
      <xdr:nvGraphicFramePr>
        <xdr:cNvPr id="23" name="Chart 23"/>
        <xdr:cNvGraphicFramePr/>
      </xdr:nvGraphicFramePr>
      <xdr:xfrm>
        <a:off x="26105780" y="11777918"/>
        <a:ext cx="3179903" cy="1830160"/>
      </xdr:xfrm>
      <a:graphic xmlns:a="http://schemas.openxmlformats.org/drawingml/2006/main">
        <a:graphicData uri="http://schemas.openxmlformats.org/drawingml/2006/chart">
          <c:chart xmlns:c="http://schemas.openxmlformats.org/drawingml/2006/chart" r:id="rId11"/>
        </a:graphicData>
      </a:graphic>
    </xdr:graphicFrame>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1</xdr:col>
      <xdr:colOff>850509</xdr:colOff>
      <xdr:row>26</xdr:row>
      <xdr:rowOff>193039</xdr:rowOff>
    </xdr:from>
    <xdr:to>
      <xdr:col>4</xdr:col>
      <xdr:colOff>191449</xdr:colOff>
      <xdr:row>44</xdr:row>
      <xdr:rowOff>129539</xdr:rowOff>
    </xdr:to>
    <xdr:graphicFrame>
      <xdr:nvGraphicFramePr>
        <xdr:cNvPr id="25" name="Chart 25"/>
        <xdr:cNvGraphicFramePr/>
      </xdr:nvGraphicFramePr>
      <xdr:xfrm>
        <a:off x="1836029" y="7649844"/>
        <a:ext cx="5356617" cy="40513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Relationships xmlns="http://schemas.openxmlformats.org/package/2006/relationships"><Relationship Id="rId1" Type="http://schemas.openxmlformats.org/officeDocument/2006/relationships/hyperlink" Target="http://www.fueleconomy.gov/feg/Find.do?action=sbs&amp;id=38000&amp;id=38001&amp;id=37233&amp;id=37238" TargetMode="External"/></Relationships>

</file>

<file path=xl/worksheets/_rels/sheet28.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29.xml.rels><?xml version="1.0" encoding="UTF-8" standalone="yes"?><Relationships xmlns="http://schemas.openxmlformats.org/package/2006/relationships"><Relationship Id="rId1" Type="http://schemas.openxmlformats.org/officeDocument/2006/relationships/hyperlink" Target="http://www.goingelectric.de/forum/bmw-i3-allgemeines/i3-ein-wochenende-bei-sixt-gemietet-750-km-spass-t6298.html" TargetMode="External"/><Relationship Id="rId2" Type="http://schemas.openxmlformats.org/officeDocument/2006/relationships/drawing" Target="../drawings/drawing4.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31</v>
      </c>
      <c r="D11" t="s" s="5">
        <v>32</v>
      </c>
    </row>
    <row r="12">
      <c r="B12" s="4"/>
      <c r="C12" t="s" s="4">
        <v>39</v>
      </c>
      <c r="D12" t="s" s="5">
        <v>40</v>
      </c>
    </row>
    <row r="13">
      <c r="B13" s="4"/>
      <c r="C13" t="s" s="4">
        <v>55</v>
      </c>
      <c r="D13" t="s" s="5">
        <v>56</v>
      </c>
    </row>
    <row r="14">
      <c r="B14" s="4"/>
      <c r="C14" t="s" s="4">
        <v>59</v>
      </c>
      <c r="D14" t="s" s="5">
        <v>60</v>
      </c>
    </row>
    <row r="15">
      <c r="B15" s="4"/>
      <c r="C15" t="s" s="4">
        <v>69</v>
      </c>
      <c r="D15" t="s" s="5">
        <v>70</v>
      </c>
    </row>
    <row r="16">
      <c r="B16" s="4"/>
      <c r="C16" t="s" s="4">
        <v>78</v>
      </c>
      <c r="D16" t="s" s="5">
        <v>79</v>
      </c>
    </row>
    <row r="17">
      <c r="B17" s="4"/>
      <c r="C17" t="s" s="4">
        <v>81</v>
      </c>
      <c r="D17" t="s" s="5">
        <v>82</v>
      </c>
    </row>
    <row r="18">
      <c r="B18" t="s" s="3">
        <v>85</v>
      </c>
      <c r="C18" s="3"/>
      <c r="D18" s="3"/>
    </row>
    <row r="19">
      <c r="B19" s="4"/>
      <c r="C19" t="s" s="4">
        <v>86</v>
      </c>
      <c r="D19" t="s" s="5">
        <v>87</v>
      </c>
    </row>
    <row r="20">
      <c r="B20" s="4"/>
      <c r="C20" t="s" s="4">
        <v>98</v>
      </c>
      <c r="D20" t="s" s="5">
        <v>99</v>
      </c>
    </row>
    <row r="21">
      <c r="B21" s="4"/>
      <c r="C21" t="s" s="4">
        <v>81</v>
      </c>
      <c r="D21" t="s" s="5">
        <v>124</v>
      </c>
    </row>
    <row r="22">
      <c r="B22" t="s" s="3">
        <v>125</v>
      </c>
      <c r="C22" s="3"/>
      <c r="D22" s="3"/>
    </row>
    <row r="23">
      <c r="B23" s="4"/>
      <c r="C23" t="s" s="4">
        <v>126</v>
      </c>
      <c r="D23" t="s" s="5">
        <v>127</v>
      </c>
    </row>
    <row r="24">
      <c r="B24" s="4"/>
      <c r="C24" t="s" s="4">
        <v>157</v>
      </c>
      <c r="D24" t="s" s="5">
        <v>158</v>
      </c>
    </row>
    <row r="25">
      <c r="B25" s="4"/>
      <c r="C25" t="s" s="4">
        <v>166</v>
      </c>
      <c r="D25" t="s" s="5">
        <v>167</v>
      </c>
    </row>
    <row r="26">
      <c r="B26" s="4"/>
      <c r="C26" t="s" s="4">
        <v>184</v>
      </c>
      <c r="D26" t="s" s="5">
        <v>185</v>
      </c>
    </row>
    <row r="27">
      <c r="B27" s="4"/>
      <c r="C27" t="s" s="4">
        <v>189</v>
      </c>
      <c r="D27" t="s" s="5">
        <v>190</v>
      </c>
    </row>
    <row r="28">
      <c r="B28" s="4"/>
      <c r="C28" t="s" s="4">
        <v>177</v>
      </c>
      <c r="D28" t="s" s="5">
        <v>199</v>
      </c>
    </row>
    <row r="29">
      <c r="B29" s="4"/>
      <c r="C29" t="s" s="4">
        <v>160</v>
      </c>
      <c r="D29" t="s" s="5">
        <v>200</v>
      </c>
    </row>
    <row r="30">
      <c r="B30" s="4"/>
      <c r="C30" t="s" s="4">
        <v>161</v>
      </c>
      <c r="D30" t="s" s="5">
        <v>202</v>
      </c>
    </row>
    <row r="31">
      <c r="B31" s="4"/>
      <c r="C31" t="s" s="4">
        <v>162</v>
      </c>
      <c r="D31" t="s" s="5">
        <v>203</v>
      </c>
    </row>
    <row r="32">
      <c r="B32" s="4"/>
      <c r="C32" t="s" s="4">
        <v>204</v>
      </c>
      <c r="D32" t="s" s="5">
        <v>205</v>
      </c>
    </row>
    <row r="33">
      <c r="B33" s="4"/>
      <c r="C33" t="s" s="4">
        <v>164</v>
      </c>
      <c r="D33" t="s" s="5">
        <v>206</v>
      </c>
    </row>
    <row r="34">
      <c r="B34" s="4"/>
      <c r="C34" t="s" s="4">
        <v>179</v>
      </c>
      <c r="D34" t="s" s="5">
        <v>207</v>
      </c>
    </row>
    <row r="35">
      <c r="B35" s="4"/>
      <c r="C35" t="s" s="4">
        <v>180</v>
      </c>
      <c r="D35" t="s" s="5">
        <v>208</v>
      </c>
    </row>
    <row r="36">
      <c r="B36" s="4"/>
      <c r="C36" t="s" s="4">
        <v>181</v>
      </c>
      <c r="D36" t="s" s="5">
        <v>209</v>
      </c>
    </row>
    <row r="37">
      <c r="B37" s="4"/>
      <c r="C37" t="s" s="4">
        <v>210</v>
      </c>
      <c r="D37" t="s" s="5">
        <v>211</v>
      </c>
    </row>
    <row r="38">
      <c r="B38" s="4"/>
      <c r="C38" t="s" s="4">
        <v>81</v>
      </c>
      <c r="D38" t="s" s="5">
        <v>212</v>
      </c>
    </row>
    <row r="39">
      <c r="B39" t="s" s="3">
        <v>213</v>
      </c>
      <c r="C39" s="3"/>
      <c r="D39" s="3"/>
    </row>
    <row r="40">
      <c r="B40" s="4"/>
      <c r="C40" t="s" s="4">
        <v>5</v>
      </c>
      <c r="D40" t="s" s="5">
        <v>213</v>
      </c>
    </row>
  </sheetData>
  <mergeCells count="1">
    <mergeCell ref="B3:D3"/>
  </mergeCells>
  <hyperlinks>
    <hyperlink ref="D10" location="'RangeCalculation - Table 1'!R1C1" tooltip="" display="RangeCalculation - Table 1"/>
    <hyperlink ref="D11" location="'RangeCalculation - Table 2'!R1C1" tooltip="" display="RangeCalculation - Table 2"/>
    <hyperlink ref="D12" location="'RangeCalculation - Reifen_Getri'!R2C1" tooltip="" display="RangeCalculation - Reifen_Getri"/>
    <hyperlink ref="D13" location="'RangeCalculation - Cell dischar'!R2C1" tooltip="" display="RangeCalculation - Cell dischar"/>
    <hyperlink ref="D14" location="'RangeCalculation - Rollreibungs'!R2C1" tooltip="" display="RangeCalculation - Rollreibungs"/>
    <hyperlink ref="D15" location="'RangeCalculation - Verbrauch in'!R2C1" tooltip="" display="RangeCalculation - Verbrauch in"/>
    <hyperlink ref="D16" location="'RangeCalculation - Wirkungsgrad'!R2C1" tooltip="" display="RangeCalculation - Wirkungsgrad"/>
    <hyperlink ref="D17" location="'RangeCalculation - Drawings'!R1C1" tooltip="" display="RangeCalculation - Drawings"/>
    <hyperlink ref="D19" location="'NEFZ - NEFZ Zusammenfassung'!R2C1" tooltip="" display="NEFZ - NEFZ Zusammenfassung"/>
    <hyperlink ref="D20" location="'NEFZ - NEFZ vom 15.2.2012 Quell'!R2C1" tooltip="" display="NEFZ - NEFZ vom 15.2.2012 Quell"/>
    <hyperlink ref="D21" location="'NEFZ - Drawings'!R1C1" tooltip="" display="NEFZ - Drawings"/>
    <hyperlink ref="D23" location="'NEFZ + EPA + WLTP - Start Value'!R2C1" tooltip="" display="NEFZ + EPA + WLTP - Start Value"/>
    <hyperlink ref="D24" location="'NEFZ + EPA + WLTP - Calculated '!R2C1" tooltip="" display="NEFZ + EPA + WLTP - Calculated "/>
    <hyperlink ref="D25" location="'NEFZ + EPA + WLTP - Calculation'!R2C1" tooltip="" display="NEFZ + EPA + WLTP - Calculation"/>
    <hyperlink ref="D26" location="'NEFZ + EPA + WLTP - Constants'!R2C1" tooltip="" display="NEFZ + EPA + WLTP - Constants"/>
    <hyperlink ref="D27" location="'NEFZ + EPA + WLTP - NEFZ (City)'!R2C1" tooltip="" display="NEFZ + EPA + WLTP - NEFZ (City)"/>
    <hyperlink ref="D28" location="'NEFZ + EPA + WLTP - NEFZ (Count'!R2C1" tooltip="" display="NEFZ + EPA + WLTP - NEFZ (Count"/>
    <hyperlink ref="D29" location="'NEFZ + EPA + WLTP - EPA (City)'!R2C1" tooltip="" display="NEFZ + EPA + WLTP - EPA (City)"/>
    <hyperlink ref="D30" location="'NEFZ + EPA + WLTP - EPA (Highwa'!R2C1" tooltip="" display="NEFZ + EPA + WLTP - EPA (Highwa"/>
    <hyperlink ref="D31" location="'NEFZ + EPA + WLTP - EPA (High S'!R2C1" tooltip="" display="NEFZ + EPA + WLTP - EPA (High S"/>
    <hyperlink ref="D32" location="'NEFZ + EPA + WLTP - EPA (Air Co'!R2C1" tooltip="" display="NEFZ + EPA + WLTP - EPA (Air Co"/>
    <hyperlink ref="D33" location="'NEFZ + EPA + WLTP - EPA (Cold T'!R2C1" tooltip="" display="NEFZ + EPA + WLTP - EPA (Cold T"/>
    <hyperlink ref="D34" location="'NEFZ + EPA + WLTP - WLTP (Low)'!R2C1" tooltip="" display="NEFZ + EPA + WLTP - WLTP (Low)"/>
    <hyperlink ref="D35" location="'NEFZ + EPA + WLTP - WLTP (Middl'!R2C1" tooltip="" display="NEFZ + EPA + WLTP - WLTP (Middl"/>
    <hyperlink ref="D36" location="'NEFZ + EPA + WLTP - WLTP (High)'!R2C1" tooltip="" display="NEFZ + EPA + WLTP - WLTP (High)"/>
    <hyperlink ref="D37" location="'NEFZ + EPA + WLTP - WLTP (Extra'!R2C1" tooltip="" display="NEFZ + EPA + WLTP - WLTP (Extra"/>
    <hyperlink ref="D38" location="'NEFZ + EPA + WLTP - Drawings'!R1C1" tooltip="" display="NEFZ + EPA + WLTP - Drawings"/>
    <hyperlink ref="D40" location="'User reported ranges'!R1C2" tooltip="" display="User reported ranges"/>
  </hyperlinks>
</worksheet>
</file>

<file path=xl/worksheets/sheet10.xml><?xml version="1.0" encoding="utf-8"?>
<worksheet xmlns:r="http://schemas.openxmlformats.org/officeDocument/2006/relationships" xmlns="http://schemas.openxmlformats.org/spreadsheetml/2006/main">
  <sheetPr>
    <pageSetUpPr fitToPage="1"/>
  </sheetPr>
  <dimension ref="A2:H18"/>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20.3438" style="76" customWidth="1"/>
    <col min="2" max="2" width="16.3516" style="76" customWidth="1"/>
    <col min="3" max="3" width="16.3516" style="76" customWidth="1"/>
    <col min="4" max="4" width="16.3516" style="76" customWidth="1"/>
    <col min="5" max="5" width="16.3516" style="76" customWidth="1"/>
    <col min="6" max="6" width="16.3516" style="76" customWidth="1"/>
    <col min="7" max="7" width="16.3516" style="76" customWidth="1"/>
    <col min="8" max="8" width="16.3516" style="76" customWidth="1"/>
    <col min="9" max="256" width="16.3516" style="76" customWidth="1"/>
  </cols>
  <sheetData>
    <row r="1" ht="28" customHeight="1">
      <c r="A1" t="s" s="25">
        <v>86</v>
      </c>
      <c r="B1" s="25"/>
      <c r="C1" s="25"/>
      <c r="D1" s="25"/>
      <c r="E1" s="25"/>
      <c r="F1" s="25"/>
      <c r="G1" s="25"/>
      <c r="H1" s="25"/>
    </row>
    <row r="2" ht="32.55" customHeight="1">
      <c r="A2" s="8"/>
      <c r="B2" t="s" s="7">
        <v>88</v>
      </c>
      <c r="C2" t="s" s="7">
        <v>89</v>
      </c>
      <c r="D2" t="s" s="7">
        <v>90</v>
      </c>
      <c r="E2" t="s" s="7">
        <v>91</v>
      </c>
      <c r="F2" t="s" s="7">
        <v>92</v>
      </c>
      <c r="G2" t="s" s="7">
        <v>93</v>
      </c>
      <c r="H2" t="s" s="7">
        <v>94</v>
      </c>
    </row>
    <row r="3" ht="20.55" customHeight="1">
      <c r="A3" t="s" s="77">
        <v>95</v>
      </c>
      <c r="B3" s="78">
        <f>SUMIF('NEFZ - NEFZ vom 15.2.2012 Quell'!M4:M28,"&gt;0")</f>
        <v>165407.4074074074</v>
      </c>
      <c r="C3" s="79">
        <f>SUM('NEFZ - NEFZ vom 15.2.2012 Quell'!N4:N28)</f>
        <v>98287.6566672</v>
      </c>
      <c r="D3" s="80">
        <f>SUM('NEFZ - NEFZ vom 15.2.2012 Quell'!Q4:Q28)</f>
        <v>44695.866880612128</v>
      </c>
      <c r="E3" s="80">
        <f>SUM('NEFZ - NEFZ vom 15.2.2012 Quell'!L4:L28)</f>
        <v>1018.333333333333</v>
      </c>
      <c r="F3" s="80"/>
      <c r="G3" s="80"/>
      <c r="H3" s="80"/>
    </row>
    <row r="4" ht="20.35" customHeight="1">
      <c r="A4" t="s" s="81">
        <v>96</v>
      </c>
      <c r="B4" s="82">
        <f>SUMIF('NEFZ - NEFZ vom 15.2.2012 Quell'!M32:M52,"&gt;0")</f>
        <v>425231.4814814815</v>
      </c>
      <c r="C4" s="83">
        <f>SUM('NEFZ - NEFZ vom 15.2.2012 Quell'!N32:N52)</f>
        <v>671270.3774699998</v>
      </c>
      <c r="D4" s="84">
        <f>SUM('NEFZ - NEFZ vom 15.2.2012 Quell'!Q32:Q52)</f>
        <v>1525365.299252012</v>
      </c>
      <c r="E4" s="84">
        <f>SUM('NEFZ - NEFZ vom 15.2.2012 Quell'!L32:L52)</f>
        <v>6954.861111111110</v>
      </c>
      <c r="F4" s="84"/>
      <c r="G4" s="84"/>
      <c r="H4" s="84"/>
    </row>
    <row r="5" ht="20.35" customHeight="1">
      <c r="A5" s="85"/>
      <c r="B5" s="82"/>
      <c r="C5" s="83"/>
      <c r="D5" s="84"/>
      <c r="E5" s="84"/>
      <c r="F5" s="84"/>
      <c r="G5" s="84"/>
      <c r="H5" s="84"/>
    </row>
    <row r="6" ht="20.35" customHeight="1">
      <c r="A6" t="s" s="81">
        <v>97</v>
      </c>
      <c r="B6" s="82">
        <f>(4*B3)+B4</f>
        <v>1086861.111111111</v>
      </c>
      <c r="C6" s="83">
        <f>(4*C3)+C4</f>
        <v>1064421.0041388</v>
      </c>
      <c r="D6" s="84">
        <f>(4*D3)+D4</f>
        <v>1704148.76677446</v>
      </c>
      <c r="E6" s="84">
        <f>(4*E3)+E4</f>
        <v>11028.194444444443</v>
      </c>
      <c r="F6" s="86">
        <v>1</v>
      </c>
      <c r="G6" s="84">
        <f>((B6*(1-F6))+SUM(C6:D6))/3600000</f>
        <v>0.7690471585870167</v>
      </c>
      <c r="H6" s="87">
        <f>G6/$E$6*100000</f>
        <v>6.973463901649207</v>
      </c>
    </row>
    <row r="7" ht="20.35" customHeight="1">
      <c r="A7" s="85"/>
      <c r="B7" s="82"/>
      <c r="C7" s="83"/>
      <c r="D7" s="84"/>
      <c r="E7" s="84"/>
      <c r="F7" s="86">
        <f>F6-0.1</f>
        <v>0.9</v>
      </c>
      <c r="G7" s="84">
        <f>(($B$6*(1-F7))+SUM($C$6:$D$6))/3600000</f>
        <v>0.7992377450067697</v>
      </c>
      <c r="H7" s="87">
        <f>G7/$E$6*100000</f>
        <v>7.247222099982044</v>
      </c>
    </row>
    <row r="8" ht="20.35" customHeight="1">
      <c r="A8" s="85"/>
      <c r="B8" s="82"/>
      <c r="C8" s="83"/>
      <c r="D8" s="84"/>
      <c r="E8" s="84"/>
      <c r="F8" s="86">
        <f>F7-0.1</f>
        <v>0.8</v>
      </c>
      <c r="G8" s="84">
        <f>(($B$6*(1-F8))+SUM($C$6:$D$6))/3600000</f>
        <v>0.8294283314265228</v>
      </c>
      <c r="H8" s="87">
        <f>G8/$E$6*100000</f>
        <v>7.520980298314881</v>
      </c>
    </row>
    <row r="9" ht="20.35" customHeight="1">
      <c r="A9" s="85"/>
      <c r="B9" s="82"/>
      <c r="C9" s="83"/>
      <c r="D9" s="84"/>
      <c r="E9" s="84"/>
      <c r="F9" s="86">
        <f>F8-0.1</f>
        <v>0.7000000000000001</v>
      </c>
      <c r="G9" s="84">
        <f>(($B$6*(1-F9))+SUM($C$6:$D$6))/3600000</f>
        <v>0.859618917846276</v>
      </c>
      <c r="H9" s="87">
        <f>G9/$E$6*100000</f>
        <v>7.794738496647718</v>
      </c>
    </row>
    <row r="10" ht="20.35" customHeight="1">
      <c r="A10" s="85"/>
      <c r="B10" s="82"/>
      <c r="C10" s="83"/>
      <c r="D10" s="84"/>
      <c r="E10" s="84"/>
      <c r="F10" s="86">
        <f>F9-0.1</f>
        <v>0.6000000000000001</v>
      </c>
      <c r="G10" s="84">
        <f>(($B$6*(1-F10))+SUM($C$6:$D$6))/3600000</f>
        <v>0.889809504266029</v>
      </c>
      <c r="H10" s="87">
        <f>G10/$E$6*100000</f>
        <v>8.068496694980555</v>
      </c>
    </row>
    <row r="11" ht="20.35" customHeight="1">
      <c r="A11" s="85"/>
      <c r="B11" s="82"/>
      <c r="C11" s="83"/>
      <c r="D11" s="84"/>
      <c r="E11" s="84"/>
      <c r="F11" s="86">
        <f>F10-0.1</f>
        <v>0.5000000000000001</v>
      </c>
      <c r="G11" s="84">
        <f>(($B$6*(1-F11))+SUM($C$6:$D$6))/3600000</f>
        <v>0.9200000906857821</v>
      </c>
      <c r="H11" s="87">
        <f>G11/$E$6*100000</f>
        <v>8.34225489331339</v>
      </c>
    </row>
    <row r="12" ht="20.35" customHeight="1">
      <c r="A12" s="85"/>
      <c r="B12" s="82"/>
      <c r="C12" s="83"/>
      <c r="D12" s="84"/>
      <c r="E12" s="84"/>
      <c r="F12" s="86">
        <f>F11-0.1</f>
        <v>0.4000000000000001</v>
      </c>
      <c r="G12" s="84">
        <f>(($B$6*(1-F12))+SUM($C$6:$D$6))/3600000</f>
        <v>0.9501906771055352</v>
      </c>
      <c r="H12" s="87">
        <f>G12/$E$6*100000</f>
        <v>8.616013091646227</v>
      </c>
    </row>
    <row r="13" ht="20.35" customHeight="1">
      <c r="A13" s="85"/>
      <c r="B13" s="82"/>
      <c r="C13" s="83"/>
      <c r="D13" s="84"/>
      <c r="E13" s="84"/>
      <c r="F13" s="86">
        <f>F12-0.1</f>
        <v>0.3000000000000002</v>
      </c>
      <c r="G13" s="84">
        <f>(($B$6*(1-F13))+SUM($C$6:$D$6))/3600000</f>
        <v>0.9803812635252883</v>
      </c>
      <c r="H13" s="87">
        <f>G13/$E$6*100000</f>
        <v>8.889771289979064</v>
      </c>
    </row>
    <row r="14" ht="20.35" customHeight="1">
      <c r="A14" s="85"/>
      <c r="B14" s="82"/>
      <c r="C14" s="83"/>
      <c r="D14" s="84"/>
      <c r="E14" s="84"/>
      <c r="F14" s="86">
        <f>F13-0.1</f>
        <v>0.2000000000000001</v>
      </c>
      <c r="G14" s="84">
        <f>(($B$6*(1-F14))+SUM($C$6:$D$6))/3600000</f>
        <v>1.010571849945041</v>
      </c>
      <c r="H14" s="87">
        <f>G14/$E$6*100000</f>
        <v>9.163529488311902</v>
      </c>
    </row>
    <row r="15" ht="20.35" customHeight="1">
      <c r="A15" s="85"/>
      <c r="B15" s="82"/>
      <c r="C15" s="83"/>
      <c r="D15" s="84"/>
      <c r="E15" s="84"/>
      <c r="F15" s="86">
        <f>F14-0.1</f>
        <v>0.1000000000000001</v>
      </c>
      <c r="G15" s="84">
        <f>(($B$6*(1-F15))+SUM($C$6:$D$6))/3600000</f>
        <v>1.040762436364794</v>
      </c>
      <c r="H15" s="87">
        <f>G15/$E$6*100000</f>
        <v>9.437287686644737</v>
      </c>
    </row>
    <row r="16" ht="20.35" customHeight="1">
      <c r="A16" s="85"/>
      <c r="B16" s="82"/>
      <c r="C16" s="83"/>
      <c r="D16" s="84"/>
      <c r="E16" s="84"/>
      <c r="F16" s="86">
        <f>F15-0.1</f>
        <v>1.387778780781446e-16</v>
      </c>
      <c r="G16" s="84">
        <f>(($B$6*(1-F16))+SUM($C$6:$D$6))/3600000</f>
        <v>1.070953022784548</v>
      </c>
      <c r="H16" s="87">
        <f>G16/$E$6*100000</f>
        <v>9.711045884977574</v>
      </c>
    </row>
    <row r="17" ht="20.35" customHeight="1">
      <c r="A17" s="85"/>
      <c r="B17" s="82"/>
      <c r="C17" s="83"/>
      <c r="D17" s="84"/>
      <c r="E17" s="84"/>
      <c r="F17" s="86"/>
      <c r="G17" s="84"/>
      <c r="H17" s="87"/>
    </row>
    <row r="18" ht="20.35" customHeight="1">
      <c r="A18" s="85"/>
      <c r="B18" s="82"/>
      <c r="C18" s="83"/>
      <c r="D18" s="84"/>
      <c r="E18" s="84"/>
      <c r="F18" s="86"/>
      <c r="G18" s="84"/>
      <c r="H18" s="84"/>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Q52"/>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1172" style="88" customWidth="1"/>
    <col min="2" max="2" width="14.6172" style="88" customWidth="1"/>
    <col min="3" max="3" width="15.5234" style="88" customWidth="1"/>
    <col min="4" max="4" width="16.3516" style="88" customWidth="1"/>
    <col min="5" max="5" width="16.3516" style="88" customWidth="1"/>
    <col min="6" max="6" width="16.3516" style="88" customWidth="1"/>
    <col min="7" max="7" width="16.3516" style="88" customWidth="1"/>
    <col min="8" max="8" width="16.3516" style="88" customWidth="1"/>
    <col min="9" max="9" width="16.3516" style="88" customWidth="1"/>
    <col min="10" max="10" width="16.3516" style="88" customWidth="1"/>
    <col min="11" max="11" width="16.3516" style="88" customWidth="1"/>
    <col min="12" max="12" width="16.3516" style="88" customWidth="1"/>
    <col min="13" max="13" width="16.3516" style="88" customWidth="1"/>
    <col min="14" max="14" width="16.3516" style="88" customWidth="1"/>
    <col min="15" max="15" width="16.3516" style="88" customWidth="1"/>
    <col min="16" max="16" width="16.3516" style="88" customWidth="1"/>
    <col min="17" max="17" width="16.3516" style="88" customWidth="1"/>
    <col min="18" max="256" width="16.3516" style="88" customWidth="1"/>
  </cols>
  <sheetData>
    <row r="1" ht="28" customHeight="1">
      <c r="A1" t="s" s="25">
        <v>98</v>
      </c>
      <c r="B1" s="25"/>
      <c r="C1" s="25"/>
      <c r="D1" s="25"/>
      <c r="E1" s="25"/>
      <c r="F1" s="25"/>
      <c r="G1" s="25"/>
      <c r="H1" s="25"/>
      <c r="I1" s="25"/>
      <c r="J1" s="25"/>
      <c r="K1" s="25"/>
      <c r="L1" s="25"/>
      <c r="M1" s="25"/>
      <c r="N1" s="25"/>
      <c r="O1" s="25"/>
      <c r="P1" s="25"/>
      <c r="Q1" s="25"/>
    </row>
    <row r="2" ht="56.55" customHeight="1">
      <c r="A2" t="s" s="7">
        <v>100</v>
      </c>
      <c r="B2" t="s" s="7">
        <v>101</v>
      </c>
      <c r="C2" t="s" s="7">
        <v>102</v>
      </c>
      <c r="D2" t="s" s="7">
        <v>103</v>
      </c>
      <c r="E2" t="s" s="7">
        <v>104</v>
      </c>
      <c r="F2" t="s" s="7">
        <v>105</v>
      </c>
      <c r="G2" t="s" s="7">
        <v>106</v>
      </c>
      <c r="H2" t="s" s="7">
        <v>107</v>
      </c>
      <c r="I2" t="s" s="7">
        <v>108</v>
      </c>
      <c r="J2" t="s" s="7">
        <v>109</v>
      </c>
      <c r="K2" t="s" s="7">
        <v>110</v>
      </c>
      <c r="L2" t="s" s="7">
        <v>111</v>
      </c>
      <c r="M2" t="s" s="7">
        <v>112</v>
      </c>
      <c r="N2" t="s" s="7">
        <v>113</v>
      </c>
      <c r="O2" t="s" s="7">
        <v>114</v>
      </c>
      <c r="P2" t="s" s="7">
        <v>115</v>
      </c>
      <c r="Q2" t="s" s="7">
        <v>116</v>
      </c>
    </row>
    <row r="3" ht="20.55" customHeight="1">
      <c r="A3" t="s" s="9">
        <v>117</v>
      </c>
      <c r="B3" s="89"/>
      <c r="C3" s="90"/>
      <c r="D3" s="11"/>
      <c r="E3" s="90"/>
      <c r="F3" s="91"/>
      <c r="G3" s="11">
        <v>0</v>
      </c>
      <c r="H3" s="92">
        <v>0</v>
      </c>
      <c r="I3" s="11"/>
      <c r="J3" s="11"/>
      <c r="K3" s="91"/>
      <c r="L3" s="91"/>
      <c r="M3" s="91"/>
      <c r="N3" s="91"/>
      <c r="O3" s="91"/>
      <c r="P3" s="91"/>
      <c r="Q3" s="91"/>
    </row>
    <row r="4" ht="20.35" customHeight="1">
      <c r="A4" s="73">
        <v>1</v>
      </c>
      <c r="B4" t="s" s="93">
        <v>118</v>
      </c>
      <c r="C4" s="23"/>
      <c r="D4" s="94">
        <f>F3</f>
        <v>0</v>
      </c>
      <c r="E4" s="23">
        <f>D4+(C4*G4)*3.6</f>
        <v>0</v>
      </c>
      <c r="F4" s="94">
        <v>0</v>
      </c>
      <c r="G4" s="94">
        <v>11</v>
      </c>
      <c r="H4" s="94">
        <f>H3+G4</f>
        <v>11</v>
      </c>
      <c r="I4" s="95">
        <f>D4/3.6</f>
        <v>0</v>
      </c>
      <c r="J4" s="95">
        <f>F4/3.6</f>
        <v>0</v>
      </c>
      <c r="K4" s="95">
        <f>(I4+J4)/2</f>
        <v>0</v>
      </c>
      <c r="L4" s="95">
        <f>(K4*G4)</f>
        <v>0</v>
      </c>
      <c r="M4" s="95">
        <f>0.5*((J4-I4)*(J4-I4))*'RangeCalculation - Table 1'!$B$2</f>
        <v>0</v>
      </c>
      <c r="N4" s="95">
        <f>L4*'RangeCalculation - Rollreibungs'!$J$4</f>
        <v>0</v>
      </c>
      <c r="O4" s="19"/>
      <c r="P4" s="95">
        <f>0.5*'RangeCalculation - Table 1'!$B$10*'RangeCalculation - Table 2'!H$2*O4</f>
        <v>0</v>
      </c>
      <c r="Q4" s="95">
        <f>P4*L4</f>
        <v>0</v>
      </c>
    </row>
    <row r="5" ht="20.35" customHeight="1">
      <c r="A5" s="73">
        <f>A4+1</f>
        <v>2</v>
      </c>
      <c r="B5" t="s" s="93">
        <v>102</v>
      </c>
      <c r="C5" s="23">
        <v>1.04</v>
      </c>
      <c r="D5" s="94">
        <f>F4</f>
        <v>0</v>
      </c>
      <c r="E5" s="23">
        <f>D5+(C5*G5)*3.6</f>
        <v>14.976</v>
      </c>
      <c r="F5" s="94">
        <v>15</v>
      </c>
      <c r="G5" s="94">
        <v>4</v>
      </c>
      <c r="H5" s="94">
        <f>H4+G5</f>
        <v>15</v>
      </c>
      <c r="I5" s="95">
        <f>D5/3.6</f>
        <v>0</v>
      </c>
      <c r="J5" s="95">
        <f>F5/3.6</f>
        <v>4.166666666666667</v>
      </c>
      <c r="K5" s="95">
        <f>(I5+J5)/2</f>
        <v>2.083333333333333</v>
      </c>
      <c r="L5" s="95">
        <f>(K5*G5)</f>
        <v>8.333333333333334</v>
      </c>
      <c r="M5" s="95">
        <f>0.5*((J5-I5)*(J5-I5))*'RangeCalculation - Table 1'!$B$2</f>
        <v>11458.333333333336</v>
      </c>
      <c r="N5" s="95">
        <f>L5*'RangeCalculation - Rollreibungs'!$J$4</f>
        <v>804.317976</v>
      </c>
      <c r="O5" s="95">
        <f>((I5^3+J5^3)/2)/K5</f>
        <v>17.36111111111111</v>
      </c>
      <c r="P5" s="95">
        <f>0.5*'RangeCalculation - Table 1'!$B$10*'RangeCalculation - Table 2'!H$2*O5</f>
        <v>7.214147743055555</v>
      </c>
      <c r="Q5" s="95">
        <f>P5*L5</f>
        <v>60.1178978587963</v>
      </c>
    </row>
    <row r="6" ht="32.35" customHeight="1">
      <c r="A6" s="73">
        <f>A5+1</f>
        <v>3</v>
      </c>
      <c r="B6" t="s" s="93">
        <v>119</v>
      </c>
      <c r="C6" s="23"/>
      <c r="D6" s="94">
        <f>F5</f>
        <v>15</v>
      </c>
      <c r="E6" s="23">
        <f>D6+(C6*G6)*3.6</f>
        <v>15</v>
      </c>
      <c r="F6" s="94">
        <v>15</v>
      </c>
      <c r="G6" s="94">
        <v>8</v>
      </c>
      <c r="H6" s="94">
        <f>H5+G6</f>
        <v>23</v>
      </c>
      <c r="I6" s="95">
        <f>D6/3.6</f>
        <v>4.166666666666667</v>
      </c>
      <c r="J6" s="95">
        <f>F6/3.6</f>
        <v>4.166666666666667</v>
      </c>
      <c r="K6" s="95">
        <f>(I6+J6)/2</f>
        <v>4.166666666666667</v>
      </c>
      <c r="L6" s="95">
        <f>(K6*G6)</f>
        <v>33.33333333333334</v>
      </c>
      <c r="M6" s="95">
        <f>0.5*((J6-I6)*(J6-I6))*'RangeCalculation - Table 1'!$B$2</f>
        <v>0</v>
      </c>
      <c r="N6" s="95">
        <f>L6*'RangeCalculation - Rollreibungs'!$J$4</f>
        <v>3217.271904</v>
      </c>
      <c r="O6" s="95">
        <f>((I6^3+J6^3)/2)/K6</f>
        <v>17.36111111111111</v>
      </c>
      <c r="P6" s="95">
        <f>0.5*'RangeCalculation - Table 1'!$B$10*'RangeCalculation - Table 2'!H$2*O6</f>
        <v>7.214147743055555</v>
      </c>
      <c r="Q6" s="95">
        <f>P6*L6</f>
        <v>240.4715914351852</v>
      </c>
    </row>
    <row r="7" ht="20.35" customHeight="1">
      <c r="A7" s="73">
        <f>A6+1</f>
        <v>4</v>
      </c>
      <c r="B7" t="s" s="93">
        <v>120</v>
      </c>
      <c r="C7" s="23">
        <v>-0.6899999999999999</v>
      </c>
      <c r="D7" s="94">
        <f>F6</f>
        <v>15</v>
      </c>
      <c r="E7" s="23">
        <f>D7+(C7*G7)*3.6</f>
        <v>10.032</v>
      </c>
      <c r="F7" s="94">
        <v>10</v>
      </c>
      <c r="G7" s="94">
        <v>2</v>
      </c>
      <c r="H7" s="94">
        <f>H6+G7</f>
        <v>25</v>
      </c>
      <c r="I7" s="95">
        <f>D7/3.6</f>
        <v>4.166666666666667</v>
      </c>
      <c r="J7" s="95">
        <f>F7/3.6</f>
        <v>2.777777777777778</v>
      </c>
      <c r="K7" s="95">
        <f>(I7+J7)/2</f>
        <v>3.472222222222222</v>
      </c>
      <c r="L7" s="95">
        <f>(K7*G7)</f>
        <v>6.944444444444445</v>
      </c>
      <c r="M7" s="95">
        <f>0.5*((J7-I7)*(J7-I7))*'RangeCalculation - Table 1'!$B$2</f>
        <v>1273.148148148149</v>
      </c>
      <c r="N7" s="95">
        <f>L7*'RangeCalculation - Rollreibungs'!$J$4</f>
        <v>670.26498</v>
      </c>
      <c r="O7" s="95">
        <f>((I7^3+J7^3)/2)/K7</f>
        <v>13.50308641975309</v>
      </c>
      <c r="P7" s="95">
        <f>0.5*'RangeCalculation - Table 1'!$B$10*'RangeCalculation - Table 2'!H$2*O7</f>
        <v>5.611003800154321</v>
      </c>
      <c r="Q7" s="95">
        <f>P7*L7</f>
        <v>38.96530416773834</v>
      </c>
    </row>
    <row r="8" ht="32.35" customHeight="1">
      <c r="A8" s="73">
        <f>A7+1</f>
        <v>5</v>
      </c>
      <c r="B8" t="s" s="93">
        <v>121</v>
      </c>
      <c r="C8" s="23">
        <v>-0.92</v>
      </c>
      <c r="D8" s="94">
        <f>F7</f>
        <v>10</v>
      </c>
      <c r="E8" s="23">
        <f>D8+(C8*G8)*3.6</f>
        <v>0.06399999999999828</v>
      </c>
      <c r="F8" s="94">
        <v>0</v>
      </c>
      <c r="G8" s="94">
        <v>3</v>
      </c>
      <c r="H8" s="94">
        <f>H7+G8</f>
        <v>28</v>
      </c>
      <c r="I8" s="95">
        <f>D8/3.6</f>
        <v>2.777777777777778</v>
      </c>
      <c r="J8" s="95">
        <f>F8/3.6</f>
        <v>0</v>
      </c>
      <c r="K8" s="95">
        <f>(I8+J8)/2</f>
        <v>1.388888888888889</v>
      </c>
      <c r="L8" s="95">
        <f>(K8*G8)</f>
        <v>4.166666666666666</v>
      </c>
      <c r="M8" s="95">
        <f>0.5*((J8-I8)*(J8-I8))*'RangeCalculation - Table 1'!$B$2</f>
        <v>5092.592592592592</v>
      </c>
      <c r="N8" s="95">
        <f>L8*'RangeCalculation - Rollreibungs'!$J$4</f>
        <v>402.1589879999999</v>
      </c>
      <c r="O8" s="95">
        <f>((I8^3+J8^3)/2)/K8</f>
        <v>7.716049382716049</v>
      </c>
      <c r="P8" s="95">
        <f>0.5*'RangeCalculation - Table 1'!$B$10*'RangeCalculation - Table 2'!H$2*O8</f>
        <v>3.206287885802468</v>
      </c>
      <c r="Q8" s="95">
        <f>P8*L8</f>
        <v>13.35953285751028</v>
      </c>
    </row>
    <row r="9" ht="20.35" customHeight="1">
      <c r="A9" s="73">
        <f>A8+1</f>
        <v>6</v>
      </c>
      <c r="B9" t="s" s="93">
        <v>118</v>
      </c>
      <c r="C9" s="23"/>
      <c r="D9" s="94">
        <f>F8</f>
        <v>0</v>
      </c>
      <c r="E9" s="23">
        <f>D9+(C9*G9)*3.6</f>
        <v>0</v>
      </c>
      <c r="F9" s="94">
        <v>0</v>
      </c>
      <c r="G9" s="94">
        <v>21</v>
      </c>
      <c r="H9" s="94">
        <f>H8+G9</f>
        <v>49</v>
      </c>
      <c r="I9" s="95">
        <f>D9/3.6</f>
        <v>0</v>
      </c>
      <c r="J9" s="95">
        <f>F9/3.6</f>
        <v>0</v>
      </c>
      <c r="K9" s="95">
        <f>(I9+J9)/2</f>
        <v>0</v>
      </c>
      <c r="L9" s="95">
        <f>(K9*G9)</f>
        <v>0</v>
      </c>
      <c r="M9" s="95">
        <f>0.5*((J9-I9)*(J9-I9))*'RangeCalculation - Table 1'!$B$2</f>
        <v>0</v>
      </c>
      <c r="N9" s="95">
        <f>L9*'RangeCalculation - Rollreibungs'!$J$4</f>
        <v>0</v>
      </c>
      <c r="O9" s="19"/>
      <c r="P9" s="95">
        <f>0.5*'RangeCalculation - Table 1'!$B$10*'RangeCalculation - Table 2'!H$2*O9</f>
        <v>0</v>
      </c>
      <c r="Q9" s="95">
        <f>P9*L9</f>
        <v>0</v>
      </c>
    </row>
    <row r="10" ht="20.35" customHeight="1">
      <c r="A10" s="73">
        <f>A9+1</f>
        <v>7</v>
      </c>
      <c r="B10" t="s" s="93">
        <v>102</v>
      </c>
      <c r="C10" s="23">
        <v>0.83</v>
      </c>
      <c r="D10" s="94">
        <f>F9</f>
        <v>0</v>
      </c>
      <c r="E10" s="23">
        <f>D10+(C10*G10)*3.6</f>
        <v>14.94</v>
      </c>
      <c r="F10" s="94">
        <v>15</v>
      </c>
      <c r="G10" s="94">
        <v>5</v>
      </c>
      <c r="H10" s="94">
        <f>H9+G10</f>
        <v>54</v>
      </c>
      <c r="I10" s="95">
        <f>D10/3.6</f>
        <v>0</v>
      </c>
      <c r="J10" s="95">
        <f>F10/3.6</f>
        <v>4.166666666666667</v>
      </c>
      <c r="K10" s="95">
        <f>(I10+J10)/2</f>
        <v>2.083333333333333</v>
      </c>
      <c r="L10" s="95">
        <f>(K10*G10)</f>
        <v>10.41666666666667</v>
      </c>
      <c r="M10" s="95">
        <f>0.5*((J10-I10)*(J10-I10))*'RangeCalculation - Table 1'!$B$2</f>
        <v>11458.333333333336</v>
      </c>
      <c r="N10" s="95">
        <f>L10*'RangeCalculation - Rollreibungs'!$J$4</f>
        <v>1005.39747</v>
      </c>
      <c r="O10" s="95">
        <f>((I10^3+J10^3)/2)/K10</f>
        <v>17.36111111111111</v>
      </c>
      <c r="P10" s="95">
        <f>0.5*'RangeCalculation - Table 1'!$B$10*'RangeCalculation - Table 2'!H$2*O10</f>
        <v>7.214147743055555</v>
      </c>
      <c r="Q10" s="95">
        <f>P10*L10</f>
        <v>75.14737232349538</v>
      </c>
    </row>
    <row r="11" ht="20.35" customHeight="1">
      <c r="A11" s="73">
        <f>A10+1</f>
        <v>8</v>
      </c>
      <c r="B11" t="s" s="93">
        <v>122</v>
      </c>
      <c r="C11" s="23"/>
      <c r="D11" s="94">
        <f>F10</f>
        <v>15</v>
      </c>
      <c r="E11" s="23">
        <f>D11+(C11*G11)*3.6</f>
        <v>15</v>
      </c>
      <c r="F11" s="94">
        <v>15</v>
      </c>
      <c r="G11" s="94">
        <v>2</v>
      </c>
      <c r="H11" s="94">
        <f>H10+G11</f>
        <v>56</v>
      </c>
      <c r="I11" s="95">
        <f>D11/3.6</f>
        <v>4.166666666666667</v>
      </c>
      <c r="J11" s="95">
        <f>F11/3.6</f>
        <v>4.166666666666667</v>
      </c>
      <c r="K11" s="95">
        <f>(I11+J11)/2</f>
        <v>4.166666666666667</v>
      </c>
      <c r="L11" s="95">
        <f>(K11*G11)</f>
        <v>8.333333333333334</v>
      </c>
      <c r="M11" s="95">
        <f>0.5*((J11-I11)*(J11-I11))*'RangeCalculation - Table 1'!$B$2</f>
        <v>0</v>
      </c>
      <c r="N11" s="95">
        <f>L11*'RangeCalculation - Rollreibungs'!$J$4</f>
        <v>804.317976</v>
      </c>
      <c r="O11" s="95">
        <f>((I11^3+J11^3)/2)/K11</f>
        <v>17.36111111111111</v>
      </c>
      <c r="P11" s="95">
        <f>0.5*'RangeCalculation - Table 1'!$B$10*'RangeCalculation - Table 2'!H$2*O11</f>
        <v>7.214147743055555</v>
      </c>
      <c r="Q11" s="95">
        <f>P11*L11</f>
        <v>60.1178978587963</v>
      </c>
    </row>
    <row r="12" ht="20.35" customHeight="1">
      <c r="A12" s="73">
        <f>A11+1</f>
        <v>9</v>
      </c>
      <c r="B12" t="s" s="93">
        <v>102</v>
      </c>
      <c r="C12" s="23">
        <v>0.9399999999999999</v>
      </c>
      <c r="D12" s="94">
        <f>F11</f>
        <v>15</v>
      </c>
      <c r="E12" s="23">
        <f>D12+(C12*G12)*3.6</f>
        <v>31.92</v>
      </c>
      <c r="F12" s="94">
        <v>32</v>
      </c>
      <c r="G12" s="94">
        <v>5</v>
      </c>
      <c r="H12" s="94">
        <f>H11+G12</f>
        <v>61</v>
      </c>
      <c r="I12" s="95">
        <f>D12/3.6</f>
        <v>4.166666666666667</v>
      </c>
      <c r="J12" s="95">
        <f>F12/3.6</f>
        <v>8.888888888888889</v>
      </c>
      <c r="K12" s="95">
        <f>(I12+J12)/2</f>
        <v>6.527777777777779</v>
      </c>
      <c r="L12" s="95">
        <f>(K12*G12)</f>
        <v>32.63888888888889</v>
      </c>
      <c r="M12" s="95">
        <f>0.5*((J12-I12)*(J12-I12))*'RangeCalculation - Table 1'!$B$2</f>
        <v>14717.592592592593</v>
      </c>
      <c r="N12" s="95">
        <f>L12*'RangeCalculation - Rollreibungs'!$J$4</f>
        <v>3150.245406</v>
      </c>
      <c r="O12" s="95">
        <f>((I12^3+J12^3)/2)/K12</f>
        <v>59.33641975308642</v>
      </c>
      <c r="P12" s="95">
        <f>0.5*'RangeCalculation - Table 1'!$B$10*'RangeCalculation - Table 2'!H$2*O12</f>
        <v>24.65635384182098</v>
      </c>
      <c r="Q12" s="95">
        <f>P12*L12</f>
        <v>804.7559934483239</v>
      </c>
    </row>
    <row r="13" ht="32.35" customHeight="1">
      <c r="A13" s="73">
        <f>A12+1</f>
        <v>10</v>
      </c>
      <c r="B13" t="s" s="93">
        <v>119</v>
      </c>
      <c r="C13" s="23"/>
      <c r="D13" s="94">
        <f>F12</f>
        <v>32</v>
      </c>
      <c r="E13" s="23">
        <f>D13+(C13*G13)*3.6</f>
        <v>32</v>
      </c>
      <c r="F13" s="94">
        <v>32</v>
      </c>
      <c r="G13" s="94">
        <v>24</v>
      </c>
      <c r="H13" s="94">
        <f>H12+G13</f>
        <v>85</v>
      </c>
      <c r="I13" s="95">
        <f>D13/3.6</f>
        <v>8.888888888888889</v>
      </c>
      <c r="J13" s="95">
        <f>F13/3.6</f>
        <v>8.888888888888889</v>
      </c>
      <c r="K13" s="95">
        <f>(I13+J13)/2</f>
        <v>8.888888888888889</v>
      </c>
      <c r="L13" s="95">
        <f>(K13*G13)</f>
        <v>213.3333333333333</v>
      </c>
      <c r="M13" s="95">
        <f>0.5*((J13-I13)*(J13-I13))*'RangeCalculation - Table 1'!$B$2</f>
        <v>0</v>
      </c>
      <c r="N13" s="95">
        <f>L13*'RangeCalculation - Rollreibungs'!$J$4</f>
        <v>20590.5401856</v>
      </c>
      <c r="O13" s="95">
        <f>((I13^3+J13^3)/2)/K13</f>
        <v>79.01234567901236</v>
      </c>
      <c r="P13" s="95">
        <f>0.5*'RangeCalculation - Table 1'!$B$10*'RangeCalculation - Table 2'!H$2*O13</f>
        <v>32.83238795061728</v>
      </c>
      <c r="Q13" s="95">
        <f>P13*L13</f>
        <v>7004.242762798353</v>
      </c>
    </row>
    <row r="14" ht="20.35" customHeight="1">
      <c r="A14" s="73">
        <f>A13+1</f>
        <v>11</v>
      </c>
      <c r="B14" t="s" s="93">
        <v>120</v>
      </c>
      <c r="C14" s="23">
        <v>-0.75</v>
      </c>
      <c r="D14" s="94">
        <f>F13</f>
        <v>32</v>
      </c>
      <c r="E14" s="23">
        <f>D14+(C14*G14)*3.6</f>
        <v>10.4</v>
      </c>
      <c r="F14" s="94">
        <v>10</v>
      </c>
      <c r="G14" s="94">
        <v>8</v>
      </c>
      <c r="H14" s="94">
        <f>H13+G14</f>
        <v>93</v>
      </c>
      <c r="I14" s="95">
        <f>D14/3.6</f>
        <v>8.888888888888889</v>
      </c>
      <c r="J14" s="95">
        <f>F14/3.6</f>
        <v>2.777777777777778</v>
      </c>
      <c r="K14" s="95">
        <f>(I14+J14)/2</f>
        <v>5.833333333333334</v>
      </c>
      <c r="L14" s="95">
        <f>(K14*G14)</f>
        <v>46.66666666666667</v>
      </c>
      <c r="M14" s="95">
        <f>0.5*((J14-I14)*(J14-I14))*'RangeCalculation - Table 1'!$B$2</f>
        <v>24648.148148148153</v>
      </c>
      <c r="N14" s="95">
        <f>L14*'RangeCalculation - Rollreibungs'!$J$4</f>
        <v>4504.180665600001</v>
      </c>
      <c r="O14" s="95">
        <f>((I14^3+J14^3)/2)/K14</f>
        <v>62.03703703703705</v>
      </c>
      <c r="P14" s="95">
        <f>0.5*'RangeCalculation - Table 1'!$B$10*'RangeCalculation - Table 2'!H$2*O14</f>
        <v>25.77855460185185</v>
      </c>
      <c r="Q14" s="95">
        <f>P14*L14</f>
        <v>1202.999214753087</v>
      </c>
    </row>
    <row r="15" ht="32.35" customHeight="1">
      <c r="A15" s="73">
        <f>A14+1</f>
        <v>12</v>
      </c>
      <c r="B15" t="s" s="93">
        <v>121</v>
      </c>
      <c r="C15" s="23">
        <v>-0.92</v>
      </c>
      <c r="D15" s="94">
        <f>F14</f>
        <v>10</v>
      </c>
      <c r="E15" s="23">
        <f>D15+(C15*G15)*3.6</f>
        <v>0.06399999999999828</v>
      </c>
      <c r="F15" s="94">
        <v>0</v>
      </c>
      <c r="G15" s="94">
        <v>3</v>
      </c>
      <c r="H15" s="94">
        <f>H14+G15</f>
        <v>96</v>
      </c>
      <c r="I15" s="95">
        <f>D15/3.6</f>
        <v>2.777777777777778</v>
      </c>
      <c r="J15" s="95">
        <f>F15/3.6</f>
        <v>0</v>
      </c>
      <c r="K15" s="95">
        <f>(I15+J15)/2</f>
        <v>1.388888888888889</v>
      </c>
      <c r="L15" s="95">
        <f>(K15*G15)</f>
        <v>4.166666666666666</v>
      </c>
      <c r="M15" s="95">
        <f>0.5*((J15-I15)*(J15-I15))*'RangeCalculation - Table 1'!$B$2</f>
        <v>5092.592592592592</v>
      </c>
      <c r="N15" s="95">
        <f>L15*'RangeCalculation - Rollreibungs'!$J$4</f>
        <v>402.1589879999999</v>
      </c>
      <c r="O15" s="95">
        <f>((I15^3+J15^3)/2)/K15</f>
        <v>7.716049382716049</v>
      </c>
      <c r="P15" s="95">
        <f>0.5*'RangeCalculation - Table 1'!$B$10*'RangeCalculation - Table 2'!H$2*O15</f>
        <v>3.206287885802468</v>
      </c>
      <c r="Q15" s="95">
        <f>P15*L15</f>
        <v>13.35953285751028</v>
      </c>
    </row>
    <row r="16" ht="20.35" customHeight="1">
      <c r="A16" s="73">
        <f>A15+1</f>
        <v>13</v>
      </c>
      <c r="B16" t="s" s="93">
        <v>118</v>
      </c>
      <c r="C16" s="23"/>
      <c r="D16" s="94">
        <f>F15</f>
        <v>0</v>
      </c>
      <c r="E16" s="23">
        <f>D16+(C16*G16)*3.6</f>
        <v>0</v>
      </c>
      <c r="F16" s="94">
        <v>0</v>
      </c>
      <c r="G16" s="94">
        <v>21</v>
      </c>
      <c r="H16" s="94">
        <f>H15+G16</f>
        <v>117</v>
      </c>
      <c r="I16" s="95">
        <f>D16/3.6</f>
        <v>0</v>
      </c>
      <c r="J16" s="95">
        <f>F16/3.6</f>
        <v>0</v>
      </c>
      <c r="K16" s="95">
        <f>(I16+J16)/2</f>
        <v>0</v>
      </c>
      <c r="L16" s="95">
        <f>(K16*G16)</f>
        <v>0</v>
      </c>
      <c r="M16" s="95">
        <f>0.5*((J16-I16)*(J16-I16))*'RangeCalculation - Table 1'!$B$2</f>
        <v>0</v>
      </c>
      <c r="N16" s="95">
        <f>L16*'RangeCalculation - Rollreibungs'!$J$4</f>
        <v>0</v>
      </c>
      <c r="O16" s="19"/>
      <c r="P16" s="95">
        <f>0.5*'RangeCalculation - Table 1'!$B$10*'RangeCalculation - Table 2'!H$2*O16</f>
        <v>0</v>
      </c>
      <c r="Q16" s="95">
        <f>P16*L16</f>
        <v>0</v>
      </c>
    </row>
    <row r="17" ht="20.35" customHeight="1">
      <c r="A17" s="73">
        <f>A16+1</f>
        <v>14</v>
      </c>
      <c r="B17" t="s" s="93">
        <v>102</v>
      </c>
      <c r="C17" s="23">
        <v>0.83</v>
      </c>
      <c r="D17" s="94">
        <f>F16</f>
        <v>0</v>
      </c>
      <c r="E17" s="23">
        <f>D17+(C17*G17)*3.6</f>
        <v>14.94</v>
      </c>
      <c r="F17" s="94">
        <v>15</v>
      </c>
      <c r="G17" s="94">
        <v>5</v>
      </c>
      <c r="H17" s="94">
        <f>H16+G17</f>
        <v>122</v>
      </c>
      <c r="I17" s="95">
        <f>D17/3.6</f>
        <v>0</v>
      </c>
      <c r="J17" s="95">
        <f>F17/3.6</f>
        <v>4.166666666666667</v>
      </c>
      <c r="K17" s="95">
        <f>(I17+J17)/2</f>
        <v>2.083333333333333</v>
      </c>
      <c r="L17" s="95">
        <f>(K17*G17)</f>
        <v>10.41666666666667</v>
      </c>
      <c r="M17" s="95">
        <f>0.5*((J17-I17)*(J17-I17))*'RangeCalculation - Table 1'!$B$2</f>
        <v>11458.333333333336</v>
      </c>
      <c r="N17" s="95">
        <f>L17*'RangeCalculation - Rollreibungs'!$J$4</f>
        <v>1005.39747</v>
      </c>
      <c r="O17" s="95">
        <f>((I17^3+J17^3)/2)/K17</f>
        <v>17.36111111111111</v>
      </c>
      <c r="P17" s="95">
        <f>0.5*'RangeCalculation - Table 1'!$B$10*'RangeCalculation - Table 2'!H$2*O17</f>
        <v>7.214147743055555</v>
      </c>
      <c r="Q17" s="95">
        <f>P17*L17</f>
        <v>75.14737232349538</v>
      </c>
    </row>
    <row r="18" ht="20.35" customHeight="1">
      <c r="A18" s="73">
        <f>A17+1</f>
        <v>15</v>
      </c>
      <c r="B18" t="s" s="93">
        <v>122</v>
      </c>
      <c r="C18" s="23"/>
      <c r="D18" s="94">
        <f>F17</f>
        <v>15</v>
      </c>
      <c r="E18" s="23">
        <f>D18+(C18*G18)*3.6</f>
        <v>15</v>
      </c>
      <c r="F18" s="94">
        <v>15</v>
      </c>
      <c r="G18" s="94">
        <v>2</v>
      </c>
      <c r="H18" s="94">
        <f>H17+G18</f>
        <v>124</v>
      </c>
      <c r="I18" s="95">
        <f>D18/3.6</f>
        <v>4.166666666666667</v>
      </c>
      <c r="J18" s="95">
        <f>F18/3.6</f>
        <v>4.166666666666667</v>
      </c>
      <c r="K18" s="95">
        <f>(I18+J18)/2</f>
        <v>4.166666666666667</v>
      </c>
      <c r="L18" s="95">
        <f>(K18*G18)</f>
        <v>8.333333333333334</v>
      </c>
      <c r="M18" s="95">
        <f>0.5*((J18-I18)*(J18-I18))*'RangeCalculation - Table 1'!$B$2</f>
        <v>0</v>
      </c>
      <c r="N18" s="95">
        <f>L18*'RangeCalculation - Rollreibungs'!$J$4</f>
        <v>804.317976</v>
      </c>
      <c r="O18" s="95">
        <f>((I18^3+J18^3)/2)/K18</f>
        <v>17.36111111111111</v>
      </c>
      <c r="P18" s="95">
        <f>0.5*'RangeCalculation - Table 1'!$B$10*'RangeCalculation - Table 2'!H$2*O18</f>
        <v>7.214147743055555</v>
      </c>
      <c r="Q18" s="95">
        <f>P18*L18</f>
        <v>60.1178978587963</v>
      </c>
    </row>
    <row r="19" ht="20.35" customHeight="1">
      <c r="A19" s="73">
        <f>A18+1</f>
        <v>16</v>
      </c>
      <c r="B19" t="s" s="93">
        <v>102</v>
      </c>
      <c r="C19" s="23">
        <v>0.62</v>
      </c>
      <c r="D19" s="94">
        <f>F18</f>
        <v>15</v>
      </c>
      <c r="E19" s="23">
        <f>D19+(C19*G19)*3.6</f>
        <v>35.088</v>
      </c>
      <c r="F19" s="94">
        <v>35</v>
      </c>
      <c r="G19" s="94">
        <v>9</v>
      </c>
      <c r="H19" s="94">
        <f>H18+G19</f>
        <v>133</v>
      </c>
      <c r="I19" s="95">
        <f>D19/3.6</f>
        <v>4.166666666666667</v>
      </c>
      <c r="J19" s="95">
        <f>F19/3.6</f>
        <v>9.722222222222221</v>
      </c>
      <c r="K19" s="95">
        <f>(I19+J19)/2</f>
        <v>6.944444444444445</v>
      </c>
      <c r="L19" s="95">
        <f>(K19*G19)</f>
        <v>62.5</v>
      </c>
      <c r="M19" s="95">
        <f>0.5*((J19-I19)*(J19-I19))*'RangeCalculation - Table 1'!$B$2</f>
        <v>20370.370370370361</v>
      </c>
      <c r="N19" s="95">
        <f>L19*'RangeCalculation - Rollreibungs'!$J$4</f>
        <v>6032.38482</v>
      </c>
      <c r="O19" s="95">
        <f>((I19^3+J19^3)/2)/K19</f>
        <v>71.37345679012344</v>
      </c>
      <c r="P19" s="95">
        <f>0.5*'RangeCalculation - Table 1'!$B$10*'RangeCalculation - Table 2'!H$2*O19</f>
        <v>29.65816294367283</v>
      </c>
      <c r="Q19" s="95">
        <f>P19*L19</f>
        <v>1853.635183979552</v>
      </c>
    </row>
    <row r="20" ht="20.35" customHeight="1">
      <c r="A20" s="73">
        <f>A19+1</f>
        <v>17</v>
      </c>
      <c r="B20" t="s" s="93">
        <v>122</v>
      </c>
      <c r="C20" s="23"/>
      <c r="D20" s="94">
        <f>F19</f>
        <v>35</v>
      </c>
      <c r="E20" s="23">
        <f>D20+(C20*G20)*3.6</f>
        <v>35</v>
      </c>
      <c r="F20" s="94">
        <v>35</v>
      </c>
      <c r="G20" s="94">
        <v>2</v>
      </c>
      <c r="H20" s="94">
        <f>H19+G20</f>
        <v>135</v>
      </c>
      <c r="I20" s="95">
        <f>D20/3.6</f>
        <v>9.722222222222221</v>
      </c>
      <c r="J20" s="95">
        <f>F20/3.6</f>
        <v>9.722222222222221</v>
      </c>
      <c r="K20" s="95">
        <f>(I20+J20)/2</f>
        <v>9.722222222222221</v>
      </c>
      <c r="L20" s="95">
        <f>(K20*G20)</f>
        <v>19.44444444444444</v>
      </c>
      <c r="M20" s="95">
        <f>0.5*((J20-I20)*(J20-I20))*'RangeCalculation - Table 1'!$B$2</f>
        <v>0</v>
      </c>
      <c r="N20" s="95">
        <f>L20*'RangeCalculation - Rollreibungs'!$J$4</f>
        <v>1876.741944</v>
      </c>
      <c r="O20" s="95">
        <f>((I20^3+J20^3)/2)/K20</f>
        <v>94.52160493827159</v>
      </c>
      <c r="P20" s="95">
        <f>0.5*'RangeCalculation - Table 1'!$B$10*'RangeCalculation - Table 2'!H$2*O20</f>
        <v>39.27702660108024</v>
      </c>
      <c r="Q20" s="95">
        <f>P20*L20</f>
        <v>763.7199616876712</v>
      </c>
    </row>
    <row r="21" ht="20.35" customHeight="1">
      <c r="A21" s="73">
        <f>A20+1</f>
        <v>18</v>
      </c>
      <c r="B21" t="s" s="93">
        <v>102</v>
      </c>
      <c r="C21" s="23">
        <v>0.52</v>
      </c>
      <c r="D21" s="94">
        <f>F20</f>
        <v>35</v>
      </c>
      <c r="E21" s="23">
        <f>D21+(C21*G21)*3.6</f>
        <v>49.976</v>
      </c>
      <c r="F21" s="94">
        <v>50</v>
      </c>
      <c r="G21" s="94">
        <v>8</v>
      </c>
      <c r="H21" s="94">
        <f>H20+G21</f>
        <v>143</v>
      </c>
      <c r="I21" s="95">
        <f>D21/3.6</f>
        <v>9.722222222222221</v>
      </c>
      <c r="J21" s="95">
        <f>F21/3.6</f>
        <v>13.88888888888889</v>
      </c>
      <c r="K21" s="95">
        <f>(I21+J21)/2</f>
        <v>11.80555555555556</v>
      </c>
      <c r="L21" s="95">
        <f>(K21*G21)</f>
        <v>94.44444444444444</v>
      </c>
      <c r="M21" s="95">
        <f>0.5*((J21-I21)*(J21-I21))*'RangeCalculation - Table 1'!$B$2</f>
        <v>11458.333333333339</v>
      </c>
      <c r="N21" s="95">
        <f>L21*'RangeCalculation - Rollreibungs'!$J$4</f>
        <v>9115.603728</v>
      </c>
      <c r="O21" s="95">
        <f>((I21^3+J21^3)/2)/K21</f>
        <v>152.391975308642</v>
      </c>
      <c r="P21" s="95">
        <f>0.5*'RangeCalculation - Table 1'!$B$10*'RangeCalculation - Table 2'!H$2*O21</f>
        <v>63.32418574459875</v>
      </c>
      <c r="Q21" s="95">
        <f>P21*L21</f>
        <v>5980.617542545438</v>
      </c>
    </row>
    <row r="22" ht="32.35" customHeight="1">
      <c r="A22" s="73">
        <f>A21+1</f>
        <v>19</v>
      </c>
      <c r="B22" t="s" s="93">
        <v>119</v>
      </c>
      <c r="C22" s="23"/>
      <c r="D22" s="94">
        <f>F21</f>
        <v>50</v>
      </c>
      <c r="E22" s="23">
        <f>D22+(C22*G22)*3.6</f>
        <v>50</v>
      </c>
      <c r="F22" s="94">
        <v>50</v>
      </c>
      <c r="G22" s="94">
        <v>12</v>
      </c>
      <c r="H22" s="94">
        <f>H21+G22</f>
        <v>155</v>
      </c>
      <c r="I22" s="95">
        <f>D22/3.6</f>
        <v>13.88888888888889</v>
      </c>
      <c r="J22" s="95">
        <f>F22/3.6</f>
        <v>13.88888888888889</v>
      </c>
      <c r="K22" s="95">
        <f>(I22+J22)/2</f>
        <v>13.88888888888889</v>
      </c>
      <c r="L22" s="95">
        <f>(K22*G22)</f>
        <v>166.6666666666667</v>
      </c>
      <c r="M22" s="95">
        <f>0.5*((J22-I22)*(J22-I22))*'RangeCalculation - Table 1'!$B$2</f>
        <v>0</v>
      </c>
      <c r="N22" s="95">
        <f>L22*'RangeCalculation - Rollreibungs'!$J$4</f>
        <v>16086.35952</v>
      </c>
      <c r="O22" s="95">
        <f>((I22^3+J22^3)/2)/K22</f>
        <v>192.9012345679012</v>
      </c>
      <c r="P22" s="95">
        <f>0.5*'RangeCalculation - Table 1'!$B$10*'RangeCalculation - Table 2'!H$2*O22</f>
        <v>80.15719714506172</v>
      </c>
      <c r="Q22" s="95">
        <f>P22*L22</f>
        <v>13359.532857510287</v>
      </c>
    </row>
    <row r="23" ht="20.35" customHeight="1">
      <c r="A23" s="73">
        <f>A22+1</f>
        <v>20</v>
      </c>
      <c r="B23" t="s" s="93">
        <v>120</v>
      </c>
      <c r="C23" s="23">
        <v>-0.52</v>
      </c>
      <c r="D23" s="94">
        <f>F22</f>
        <v>50</v>
      </c>
      <c r="E23" s="23">
        <f>D23+(C23*G23)*3.6</f>
        <v>35.024</v>
      </c>
      <c r="F23" s="94">
        <v>35</v>
      </c>
      <c r="G23" s="94">
        <v>8</v>
      </c>
      <c r="H23" s="94">
        <f>H22+G23</f>
        <v>163</v>
      </c>
      <c r="I23" s="95">
        <f>D23/3.6</f>
        <v>13.88888888888889</v>
      </c>
      <c r="J23" s="95">
        <f>F23/3.6</f>
        <v>9.722222222222221</v>
      </c>
      <c r="K23" s="95">
        <f>(I23+J23)/2</f>
        <v>11.80555555555556</v>
      </c>
      <c r="L23" s="95">
        <f>(K23*G23)</f>
        <v>94.44444444444444</v>
      </c>
      <c r="M23" s="95">
        <f>0.5*((J23-I23)*(J23-I23))*'RangeCalculation - Table 1'!$B$2</f>
        <v>11458.333333333339</v>
      </c>
      <c r="N23" s="95">
        <f>L23*'RangeCalculation - Rollreibungs'!$J$4</f>
        <v>9115.603728</v>
      </c>
      <c r="O23" s="95">
        <f>((I23^3+J23^3)/2)/K23</f>
        <v>152.391975308642</v>
      </c>
      <c r="P23" s="95">
        <f>0.5*'RangeCalculation - Table 1'!$B$10*'RangeCalculation - Table 2'!H$2*O23</f>
        <v>63.32418574459875</v>
      </c>
      <c r="Q23" s="95">
        <f>P23*L23</f>
        <v>5980.617542545438</v>
      </c>
    </row>
    <row r="24" ht="32.35" customHeight="1">
      <c r="A24" s="73">
        <f>A23+1</f>
        <v>21</v>
      </c>
      <c r="B24" t="s" s="93">
        <v>119</v>
      </c>
      <c r="C24" s="23"/>
      <c r="D24" s="94">
        <f>F23</f>
        <v>35</v>
      </c>
      <c r="E24" s="23">
        <f>D24+(C24*G24)*3.6</f>
        <v>35</v>
      </c>
      <c r="F24" s="94">
        <v>35</v>
      </c>
      <c r="G24" s="94">
        <v>13</v>
      </c>
      <c r="H24" s="94">
        <f>H23+G24</f>
        <v>176</v>
      </c>
      <c r="I24" s="95">
        <f>D24/3.6</f>
        <v>9.722222222222221</v>
      </c>
      <c r="J24" s="95">
        <f>F24/3.6</f>
        <v>9.722222222222221</v>
      </c>
      <c r="K24" s="95">
        <f>(I24+J24)/2</f>
        <v>9.722222222222221</v>
      </c>
      <c r="L24" s="95">
        <f>(K24*G24)</f>
        <v>126.3888888888889</v>
      </c>
      <c r="M24" s="95">
        <f>0.5*((J24-I24)*(J24-I24))*'RangeCalculation - Table 1'!$B$2</f>
        <v>0</v>
      </c>
      <c r="N24" s="95">
        <f>L24*'RangeCalculation - Rollreibungs'!$J$4</f>
        <v>12198.822636</v>
      </c>
      <c r="O24" s="95">
        <f>((I24^3+J24^3)/2)/K24</f>
        <v>94.52160493827159</v>
      </c>
      <c r="P24" s="95">
        <f>0.5*'RangeCalculation - Table 1'!$B$10*'RangeCalculation - Table 2'!H$2*O24</f>
        <v>39.27702660108024</v>
      </c>
      <c r="Q24" s="95">
        <f>P24*L24</f>
        <v>4964.179750969864</v>
      </c>
    </row>
    <row r="25" ht="20.35" customHeight="1">
      <c r="A25" s="73">
        <f>A24+1</f>
        <v>22</v>
      </c>
      <c r="B25" t="s" s="93">
        <v>122</v>
      </c>
      <c r="C25" s="23"/>
      <c r="D25" s="94">
        <f>F24</f>
        <v>35</v>
      </c>
      <c r="E25" s="23">
        <f>D25+(C25*G25)*3.6</f>
        <v>35</v>
      </c>
      <c r="F25" s="94">
        <v>35</v>
      </c>
      <c r="G25" s="94">
        <v>2</v>
      </c>
      <c r="H25" s="94">
        <f>H24+G25</f>
        <v>178</v>
      </c>
      <c r="I25" s="95">
        <f>D25/3.6</f>
        <v>9.722222222222221</v>
      </c>
      <c r="J25" s="95">
        <f>F25/3.6</f>
        <v>9.722222222222221</v>
      </c>
      <c r="K25" s="95">
        <f>(I25+J25)/2</f>
        <v>9.722222222222221</v>
      </c>
      <c r="L25" s="95">
        <f>(K25*G25)</f>
        <v>19.44444444444444</v>
      </c>
      <c r="M25" s="95">
        <f>0.5*((J25-I25)*(J25-I25))*'RangeCalculation - Table 1'!$B$2</f>
        <v>0</v>
      </c>
      <c r="N25" s="95">
        <f>L25*'RangeCalculation - Rollreibungs'!$J$4</f>
        <v>1876.741944</v>
      </c>
      <c r="O25" s="95">
        <f>((I25^3+J25^3)/2)/K25</f>
        <v>94.52160493827159</v>
      </c>
      <c r="P25" s="95">
        <f>0.5*'RangeCalculation - Table 1'!$B$10*'RangeCalculation - Table 2'!H$2*O25</f>
        <v>39.27702660108024</v>
      </c>
      <c r="Q25" s="95">
        <f>P25*L25</f>
        <v>763.7199616876712</v>
      </c>
    </row>
    <row r="26" ht="20.35" customHeight="1">
      <c r="A26" s="73">
        <f>A25+1</f>
        <v>23</v>
      </c>
      <c r="B26" t="s" s="93">
        <v>120</v>
      </c>
      <c r="C26" s="23">
        <v>-0.99</v>
      </c>
      <c r="D26" s="94">
        <f>F25</f>
        <v>35</v>
      </c>
      <c r="E26" s="23">
        <f>D26+(C26*G26)*3.6</f>
        <v>10.052</v>
      </c>
      <c r="F26" s="94">
        <v>10</v>
      </c>
      <c r="G26" s="94">
        <v>7</v>
      </c>
      <c r="H26" s="94">
        <f>H25+G26</f>
        <v>185</v>
      </c>
      <c r="I26" s="95">
        <f>D26/3.6</f>
        <v>9.722222222222221</v>
      </c>
      <c r="J26" s="95">
        <f>F26/3.6</f>
        <v>2.777777777777778</v>
      </c>
      <c r="K26" s="95">
        <f>(I26+J26)/2</f>
        <v>6.25</v>
      </c>
      <c r="L26" s="95">
        <f>(K26*G26)</f>
        <v>43.75</v>
      </c>
      <c r="M26" s="95">
        <f>0.5*((J26-I26)*(J26-I26))*'RangeCalculation - Table 1'!$B$2</f>
        <v>31828.7037037037</v>
      </c>
      <c r="N26" s="95">
        <f>L26*'RangeCalculation - Rollreibungs'!$J$4</f>
        <v>4222.669374</v>
      </c>
      <c r="O26" s="95">
        <f>((I26^3+J26^3)/2)/K26</f>
        <v>75.23148148148147</v>
      </c>
      <c r="P26" s="95">
        <f>0.5*'RangeCalculation - Table 1'!$B$10*'RangeCalculation - Table 2'!H$2*O26</f>
        <v>31.26130688657406</v>
      </c>
      <c r="Q26" s="95">
        <f>P26*L26</f>
        <v>1367.682176287615</v>
      </c>
    </row>
    <row r="27" ht="32.35" customHeight="1">
      <c r="A27" s="73">
        <f>A26+1</f>
        <v>24</v>
      </c>
      <c r="B27" t="s" s="93">
        <v>121</v>
      </c>
      <c r="C27" s="23">
        <v>-0.92</v>
      </c>
      <c r="D27" s="94">
        <f>F26</f>
        <v>10</v>
      </c>
      <c r="E27" s="23">
        <f>D27+(C27*G27)*3.6</f>
        <v>0.06399999999999828</v>
      </c>
      <c r="F27" s="94">
        <v>0</v>
      </c>
      <c r="G27" s="94">
        <v>3</v>
      </c>
      <c r="H27" s="94">
        <f>H26+G27</f>
        <v>188</v>
      </c>
      <c r="I27" s="95">
        <f>D27/3.6</f>
        <v>2.777777777777778</v>
      </c>
      <c r="J27" s="95">
        <f>F27/3.6</f>
        <v>0</v>
      </c>
      <c r="K27" s="95">
        <f>(I27+J27)/2</f>
        <v>1.388888888888889</v>
      </c>
      <c r="L27" s="95">
        <f>(K27*G27)</f>
        <v>4.166666666666666</v>
      </c>
      <c r="M27" s="95">
        <f>0.5*((J27-I27)*(J27-I27))*'RangeCalculation - Table 1'!$B$2</f>
        <v>5092.592592592592</v>
      </c>
      <c r="N27" s="95">
        <f>L27*'RangeCalculation - Rollreibungs'!$J$4</f>
        <v>402.1589879999999</v>
      </c>
      <c r="O27" s="95">
        <f>((I27^3+J27^3)/2)/K27</f>
        <v>7.716049382716049</v>
      </c>
      <c r="P27" s="95">
        <f>0.5*'RangeCalculation - Table 1'!$B$10*'RangeCalculation - Table 2'!H$2*O27</f>
        <v>3.206287885802468</v>
      </c>
      <c r="Q27" s="95">
        <f>P27*L27</f>
        <v>13.35953285751028</v>
      </c>
    </row>
    <row r="28" ht="20.35" customHeight="1">
      <c r="A28" s="73">
        <f>A27+1</f>
        <v>25</v>
      </c>
      <c r="B28" t="s" s="93">
        <v>118</v>
      </c>
      <c r="C28" s="23"/>
      <c r="D28" s="94">
        <f>F27</f>
        <v>0</v>
      </c>
      <c r="E28" s="23">
        <f>D28+(C28*G28)*3.6</f>
        <v>0</v>
      </c>
      <c r="F28" s="94">
        <v>0</v>
      </c>
      <c r="G28" s="94">
        <v>7</v>
      </c>
      <c r="H28" s="94">
        <f>H27+G28</f>
        <v>195</v>
      </c>
      <c r="I28" s="95">
        <f>D28/3.6</f>
        <v>0</v>
      </c>
      <c r="J28" s="95">
        <f>F28/3.6</f>
        <v>0</v>
      </c>
      <c r="K28" s="95">
        <f>(I28+J28)/2</f>
        <v>0</v>
      </c>
      <c r="L28" s="95">
        <f>(K28*G28)</f>
        <v>0</v>
      </c>
      <c r="M28" s="95">
        <f>0.5*((J28-I28)*(J28-I28))*'RangeCalculation - Table 1'!$B$2</f>
        <v>0</v>
      </c>
      <c r="N28" s="95">
        <f>L28*'RangeCalculation - Rollreibungs'!$J$4</f>
        <v>0</v>
      </c>
      <c r="O28" s="19"/>
      <c r="P28" s="95">
        <f>0.5*'RangeCalculation - Table 1'!$B$10*'RangeCalculation - Table 2'!H$2*O28</f>
        <v>0</v>
      </c>
      <c r="Q28" s="95">
        <f>P28*L28</f>
        <v>0</v>
      </c>
    </row>
    <row r="29" ht="20.35" customHeight="1">
      <c r="A29" s="75"/>
      <c r="B29" s="74"/>
      <c r="C29" s="23"/>
      <c r="D29" s="94"/>
      <c r="E29" s="23"/>
      <c r="F29" s="94"/>
      <c r="G29" s="94"/>
      <c r="H29" s="94"/>
      <c r="I29" s="95"/>
      <c r="J29" s="95"/>
      <c r="K29" s="95"/>
      <c r="L29" s="95"/>
      <c r="M29" s="95"/>
      <c r="N29" s="95"/>
      <c r="O29" s="19"/>
      <c r="P29" s="19"/>
      <c r="Q29" s="95"/>
    </row>
    <row r="30" ht="20.35" customHeight="1">
      <c r="A30" s="75"/>
      <c r="B30" s="74"/>
      <c r="C30" s="23"/>
      <c r="D30" s="94"/>
      <c r="E30" s="23"/>
      <c r="F30" s="94"/>
      <c r="G30" s="94"/>
      <c r="H30" s="94"/>
      <c r="I30" s="95"/>
      <c r="J30" s="95"/>
      <c r="K30" s="95"/>
      <c r="L30" s="95"/>
      <c r="M30" s="95"/>
      <c r="N30" s="95"/>
      <c r="O30" s="19"/>
      <c r="P30" s="19"/>
      <c r="Q30" s="19"/>
    </row>
    <row r="31" ht="20.35" customHeight="1">
      <c r="A31" t="s" s="13">
        <v>123</v>
      </c>
      <c r="B31" s="74"/>
      <c r="C31" s="23"/>
      <c r="D31" s="94"/>
      <c r="E31" s="23"/>
      <c r="F31" s="94"/>
      <c r="G31" s="94"/>
      <c r="H31" s="94"/>
      <c r="I31" s="95"/>
      <c r="J31" s="95"/>
      <c r="K31" s="95"/>
      <c r="L31" s="95"/>
      <c r="M31" s="95"/>
      <c r="N31" s="95"/>
      <c r="O31" s="19"/>
      <c r="P31" s="19"/>
      <c r="Q31" s="19"/>
    </row>
    <row r="32" ht="20.35" customHeight="1">
      <c r="A32" s="73">
        <f>A29+1</f>
        <v>1</v>
      </c>
      <c r="B32" t="s" s="93">
        <v>118</v>
      </c>
      <c r="C32" s="23"/>
      <c r="D32" s="94">
        <f>F29</f>
        <v>0</v>
      </c>
      <c r="E32" s="23">
        <f>D32+(C32*G32)*3.6</f>
        <v>0</v>
      </c>
      <c r="F32" s="94">
        <v>0</v>
      </c>
      <c r="G32" s="94">
        <v>20</v>
      </c>
      <c r="H32" s="94">
        <f>H29+G32</f>
        <v>20</v>
      </c>
      <c r="I32" s="95">
        <f>D32/3.6</f>
        <v>0</v>
      </c>
      <c r="J32" s="95">
        <f>F32/3.6</f>
        <v>0</v>
      </c>
      <c r="K32" s="95">
        <f>(I32+J32)/2</f>
        <v>0</v>
      </c>
      <c r="L32" s="95">
        <f>(K32*G32)</f>
        <v>0</v>
      </c>
      <c r="M32" s="95">
        <f>0.5*((J32-I32)*(J32-I32))*'RangeCalculation - Table 1'!$B$2</f>
        <v>0</v>
      </c>
      <c r="N32" s="95">
        <f>L32*'RangeCalculation - Rollreibungs'!$J$4</f>
        <v>0</v>
      </c>
      <c r="O32" s="19"/>
      <c r="P32" s="95">
        <f>0.5*'RangeCalculation - Table 1'!$B$10*'RangeCalculation - Table 2'!H$2*O32</f>
        <v>0</v>
      </c>
      <c r="Q32" s="95">
        <f>P32*L32</f>
        <v>0</v>
      </c>
    </row>
    <row r="33" ht="20.35" customHeight="1">
      <c r="A33" s="73">
        <f>A32+1</f>
        <v>2</v>
      </c>
      <c r="B33" t="s" s="93">
        <v>102</v>
      </c>
      <c r="C33" s="23">
        <v>0.83</v>
      </c>
      <c r="D33" s="94">
        <f>F32</f>
        <v>0</v>
      </c>
      <c r="E33" s="23">
        <f>D33+(C33*G33)*3.6</f>
        <v>14.94</v>
      </c>
      <c r="F33" s="94">
        <v>15</v>
      </c>
      <c r="G33" s="94">
        <v>5</v>
      </c>
      <c r="H33" s="94">
        <f>H32+G33</f>
        <v>25</v>
      </c>
      <c r="I33" s="95">
        <f>D33/3.6</f>
        <v>0</v>
      </c>
      <c r="J33" s="95">
        <f>F33/3.6</f>
        <v>4.166666666666667</v>
      </c>
      <c r="K33" s="95">
        <f>(I33+J33)/2</f>
        <v>2.083333333333333</v>
      </c>
      <c r="L33" s="95">
        <f>(K33*G33)</f>
        <v>10.41666666666667</v>
      </c>
      <c r="M33" s="95">
        <f>0.5*((J33-I33)*(J33-I33))*'RangeCalculation - Table 1'!$B$2</f>
        <v>11458.333333333336</v>
      </c>
      <c r="N33" s="95">
        <f>L33*'RangeCalculation - Rollreibungs'!$J$4</f>
        <v>1005.39747</v>
      </c>
      <c r="O33" s="95">
        <f>((I33^3+J33^3)/2)/K33</f>
        <v>17.36111111111111</v>
      </c>
      <c r="P33" s="95">
        <f>0.5*'RangeCalculation - Table 1'!$B$10*'RangeCalculation - Table 2'!H$2*O33</f>
        <v>7.214147743055555</v>
      </c>
      <c r="Q33" s="95">
        <f>P33*L33</f>
        <v>75.14737232349538</v>
      </c>
    </row>
    <row r="34" ht="32.35" customHeight="1">
      <c r="A34" s="73">
        <f>A33+1</f>
        <v>3</v>
      </c>
      <c r="B34" t="s" s="93">
        <v>119</v>
      </c>
      <c r="C34" s="23"/>
      <c r="D34" s="94">
        <f>F33</f>
        <v>15</v>
      </c>
      <c r="E34" s="23">
        <f>D34+(C34*G34)*3.6</f>
        <v>15</v>
      </c>
      <c r="F34" s="94">
        <v>15</v>
      </c>
      <c r="G34" s="94">
        <v>2</v>
      </c>
      <c r="H34" s="94">
        <f>H33+G34</f>
        <v>27</v>
      </c>
      <c r="I34" s="95">
        <f>D34/3.6</f>
        <v>4.166666666666667</v>
      </c>
      <c r="J34" s="95">
        <f>F34/3.6</f>
        <v>4.166666666666667</v>
      </c>
      <c r="K34" s="95">
        <f>(I34+J34)/2</f>
        <v>4.166666666666667</v>
      </c>
      <c r="L34" s="95">
        <f>(K34*G34)</f>
        <v>8.333333333333334</v>
      </c>
      <c r="M34" s="95">
        <f>0.5*((J34-I34)*(J34-I34))*'RangeCalculation - Table 1'!$B$2</f>
        <v>0</v>
      </c>
      <c r="N34" s="95">
        <f>L34*'RangeCalculation - Rollreibungs'!$J$4</f>
        <v>804.317976</v>
      </c>
      <c r="O34" s="95">
        <f>((I34^3+J34^3)/2)/K34</f>
        <v>17.36111111111111</v>
      </c>
      <c r="P34" s="95">
        <f>0.5*'RangeCalculation - Table 1'!$B$10*'RangeCalculation - Table 2'!H$2*O34</f>
        <v>7.214147743055555</v>
      </c>
      <c r="Q34" s="95">
        <f>P34*L34</f>
        <v>60.1178978587963</v>
      </c>
    </row>
    <row r="35" ht="20.35" customHeight="1">
      <c r="A35" s="73">
        <f>A34+1</f>
        <v>4</v>
      </c>
      <c r="B35" t="s" s="93">
        <v>102</v>
      </c>
      <c r="C35" s="23">
        <v>0.62</v>
      </c>
      <c r="D35" s="94">
        <f>F34</f>
        <v>15</v>
      </c>
      <c r="E35" s="23">
        <f>D35+(C35*G35)*3.6</f>
        <v>35.088</v>
      </c>
      <c r="F35" s="94">
        <v>35</v>
      </c>
      <c r="G35" s="94">
        <v>9</v>
      </c>
      <c r="H35" s="94">
        <f>H34+G35</f>
        <v>36</v>
      </c>
      <c r="I35" s="95">
        <f>D35/3.6</f>
        <v>4.166666666666667</v>
      </c>
      <c r="J35" s="95">
        <f>F35/3.6</f>
        <v>9.722222222222221</v>
      </c>
      <c r="K35" s="95">
        <f>(I35+J35)/2</f>
        <v>6.944444444444445</v>
      </c>
      <c r="L35" s="95">
        <f>(K35*G35)</f>
        <v>62.5</v>
      </c>
      <c r="M35" s="95">
        <f>0.5*((J35-I35)*(J35-I35))*'RangeCalculation - Table 1'!$B$2</f>
        <v>20370.370370370361</v>
      </c>
      <c r="N35" s="95">
        <f>L35*'RangeCalculation - Rollreibungs'!$J$4</f>
        <v>6032.38482</v>
      </c>
      <c r="O35" s="95">
        <f>((I35^3+J35^3)/2)/K35</f>
        <v>71.37345679012344</v>
      </c>
      <c r="P35" s="95">
        <f>0.5*'RangeCalculation - Table 1'!$B$10*'RangeCalculation - Table 2'!H$2*O35</f>
        <v>29.65816294367283</v>
      </c>
      <c r="Q35" s="95">
        <f>P35*L35</f>
        <v>1853.635183979552</v>
      </c>
    </row>
    <row r="36" ht="32.35" customHeight="1">
      <c r="A36" s="73">
        <f>A35+1</f>
        <v>5</v>
      </c>
      <c r="B36" t="s" s="93">
        <v>119</v>
      </c>
      <c r="C36" s="23"/>
      <c r="D36" s="94">
        <f>F35</f>
        <v>35</v>
      </c>
      <c r="E36" s="23">
        <f>D36+(C36*G36)*3.6</f>
        <v>35</v>
      </c>
      <c r="F36" s="94">
        <v>35</v>
      </c>
      <c r="G36" s="94">
        <v>2</v>
      </c>
      <c r="H36" s="94">
        <f>H35+G36</f>
        <v>38</v>
      </c>
      <c r="I36" s="95">
        <f>D36/3.6</f>
        <v>9.722222222222221</v>
      </c>
      <c r="J36" s="95">
        <f>F36/3.6</f>
        <v>9.722222222222221</v>
      </c>
      <c r="K36" s="95">
        <f>(I36+J36)/2</f>
        <v>9.722222222222221</v>
      </c>
      <c r="L36" s="95">
        <f>(K36*G36)</f>
        <v>19.44444444444444</v>
      </c>
      <c r="M36" s="95">
        <f>0.5*((J36-I36)*(J36-I36))*'RangeCalculation - Table 1'!$B$2</f>
        <v>0</v>
      </c>
      <c r="N36" s="95">
        <f>L36*'RangeCalculation - Rollreibungs'!$J$4</f>
        <v>1876.741944</v>
      </c>
      <c r="O36" s="95">
        <f>((I36^3+J36^3)/2)/K36</f>
        <v>94.52160493827159</v>
      </c>
      <c r="P36" s="95">
        <f>0.5*'RangeCalculation - Table 1'!$B$10*'RangeCalculation - Table 2'!H$2*O36</f>
        <v>39.27702660108024</v>
      </c>
      <c r="Q36" s="95">
        <f>P36*L36</f>
        <v>763.7199616876712</v>
      </c>
    </row>
    <row r="37" ht="20.35" customHeight="1">
      <c r="A37" s="73">
        <f>A36+1</f>
        <v>6</v>
      </c>
      <c r="B37" t="s" s="93">
        <v>102</v>
      </c>
      <c r="C37" s="23">
        <v>0.52</v>
      </c>
      <c r="D37" s="94">
        <f>F36</f>
        <v>35</v>
      </c>
      <c r="E37" s="23">
        <f>D37+(C37*G37)*3.6</f>
        <v>49.976</v>
      </c>
      <c r="F37" s="94">
        <v>50</v>
      </c>
      <c r="G37" s="94">
        <v>8</v>
      </c>
      <c r="H37" s="94">
        <f>H36+G37</f>
        <v>46</v>
      </c>
      <c r="I37" s="95">
        <f>D37/3.6</f>
        <v>9.722222222222221</v>
      </c>
      <c r="J37" s="95">
        <f>F37/3.6</f>
        <v>13.88888888888889</v>
      </c>
      <c r="K37" s="95">
        <f>(I37+J37)/2</f>
        <v>11.80555555555556</v>
      </c>
      <c r="L37" s="95">
        <f>(K37*G37)</f>
        <v>94.44444444444444</v>
      </c>
      <c r="M37" s="95">
        <f>0.5*((J37-I37)*(J37-I37))*'RangeCalculation - Table 1'!$B$2</f>
        <v>11458.333333333339</v>
      </c>
      <c r="N37" s="95">
        <f>L37*'RangeCalculation - Rollreibungs'!$J$4</f>
        <v>9115.603728</v>
      </c>
      <c r="O37" s="95">
        <f>((I37^3+J37^3)/2)/K37</f>
        <v>152.391975308642</v>
      </c>
      <c r="P37" s="95">
        <f>0.5*'RangeCalculation - Table 1'!$B$10*'RangeCalculation - Table 2'!H$2*O37</f>
        <v>63.32418574459875</v>
      </c>
      <c r="Q37" s="95">
        <f>P37*L37</f>
        <v>5980.617542545438</v>
      </c>
    </row>
    <row r="38" ht="32.35" customHeight="1">
      <c r="A38" s="73">
        <f>A37+1</f>
        <v>7</v>
      </c>
      <c r="B38" t="s" s="93">
        <v>119</v>
      </c>
      <c r="C38" s="23"/>
      <c r="D38" s="94">
        <f>F37</f>
        <v>50</v>
      </c>
      <c r="E38" s="23">
        <f>D38+(C38*G38)*3.6</f>
        <v>50</v>
      </c>
      <c r="F38" s="94">
        <v>50</v>
      </c>
      <c r="G38" s="94">
        <v>2</v>
      </c>
      <c r="H38" s="94">
        <f>H37+G38</f>
        <v>48</v>
      </c>
      <c r="I38" s="95">
        <f>D38/3.6</f>
        <v>13.88888888888889</v>
      </c>
      <c r="J38" s="95">
        <f>F38/3.6</f>
        <v>13.88888888888889</v>
      </c>
      <c r="K38" s="95">
        <f>(I38+J38)/2</f>
        <v>13.88888888888889</v>
      </c>
      <c r="L38" s="95">
        <f>(K38*G38)</f>
        <v>27.77777777777778</v>
      </c>
      <c r="M38" s="95">
        <f>0.5*((J38-I38)*(J38-I38))*'RangeCalculation - Table 1'!$B$2</f>
        <v>0</v>
      </c>
      <c r="N38" s="95">
        <f>L38*'RangeCalculation - Rollreibungs'!$J$4</f>
        <v>2681.05992</v>
      </c>
      <c r="O38" s="95">
        <f>((I38^3+J38^3)/2)/K38</f>
        <v>192.9012345679012</v>
      </c>
      <c r="P38" s="95">
        <f>0.5*'RangeCalculation - Table 1'!$B$10*'RangeCalculation - Table 2'!H$2*O38</f>
        <v>80.15719714506172</v>
      </c>
      <c r="Q38" s="95">
        <f>P38*L38</f>
        <v>2226.588809585048</v>
      </c>
    </row>
    <row r="39" ht="20.35" customHeight="1">
      <c r="A39" s="73">
        <f>A38+1</f>
        <v>8</v>
      </c>
      <c r="B39" t="s" s="93">
        <v>102</v>
      </c>
      <c r="C39" s="23">
        <v>0.43</v>
      </c>
      <c r="D39" s="94">
        <f>F38</f>
        <v>50</v>
      </c>
      <c r="E39" s="23">
        <f>D39+(C39*G39)*3.6</f>
        <v>70.124</v>
      </c>
      <c r="F39" s="94">
        <v>70</v>
      </c>
      <c r="G39" s="94">
        <v>13</v>
      </c>
      <c r="H39" s="94">
        <f>H38+G39</f>
        <v>61</v>
      </c>
      <c r="I39" s="95">
        <f>D39/3.6</f>
        <v>13.88888888888889</v>
      </c>
      <c r="J39" s="95">
        <f>F39/3.6</f>
        <v>19.44444444444444</v>
      </c>
      <c r="K39" s="95">
        <f>(I39+J39)/2</f>
        <v>16.66666666666666</v>
      </c>
      <c r="L39" s="95">
        <f>(K39*G39)</f>
        <v>216.6666666666666</v>
      </c>
      <c r="M39" s="95">
        <f>0.5*((J39-I39)*(J39-I39))*'RangeCalculation - Table 1'!$B$2</f>
        <v>20370.370370370354</v>
      </c>
      <c r="N39" s="95">
        <f>L39*'RangeCalculation - Rollreibungs'!$J$4</f>
        <v>20912.267376</v>
      </c>
      <c r="O39" s="95">
        <f>((I39^3+J39^3)/2)/K39</f>
        <v>300.925925925926</v>
      </c>
      <c r="P39" s="95">
        <f>0.5*'RangeCalculation - Table 1'!$B$10*'RangeCalculation - Table 2'!H$2*O39</f>
        <v>125.0452275462963</v>
      </c>
      <c r="Q39" s="95">
        <f>P39*L39</f>
        <v>27093.132635030859</v>
      </c>
    </row>
    <row r="40" ht="32.35" customHeight="1">
      <c r="A40" s="73">
        <f>A39+1</f>
        <v>9</v>
      </c>
      <c r="B40" t="s" s="93">
        <v>119</v>
      </c>
      <c r="C40" s="23"/>
      <c r="D40" s="94">
        <f>F39</f>
        <v>70</v>
      </c>
      <c r="E40" s="23">
        <f>D40+(C40*G40)*3.6</f>
        <v>70</v>
      </c>
      <c r="F40" s="94">
        <v>70</v>
      </c>
      <c r="G40" s="94">
        <v>50</v>
      </c>
      <c r="H40" s="94">
        <f>H39+G40</f>
        <v>111</v>
      </c>
      <c r="I40" s="95">
        <f>D40/3.6</f>
        <v>19.44444444444444</v>
      </c>
      <c r="J40" s="95">
        <f>F40/3.6</f>
        <v>19.44444444444444</v>
      </c>
      <c r="K40" s="95">
        <f>(I40+J40)/2</f>
        <v>19.44444444444444</v>
      </c>
      <c r="L40" s="95">
        <f>(K40*G40)</f>
        <v>972.2222222222222</v>
      </c>
      <c r="M40" s="95">
        <f>0.5*((J40-I40)*(J40-I40))*'RangeCalculation - Table 1'!$B$2</f>
        <v>0</v>
      </c>
      <c r="N40" s="95">
        <f>L40*'RangeCalculation - Rollreibungs'!$J$4</f>
        <v>93837.097199999989</v>
      </c>
      <c r="O40" s="95">
        <f>((I40^3+J40^3)/2)/K40</f>
        <v>378.0864197530864</v>
      </c>
      <c r="P40" s="95">
        <f>0.5*'RangeCalculation - Table 1'!$B$10*'RangeCalculation - Table 2'!H$2*O40</f>
        <v>157.1081064043209</v>
      </c>
      <c r="Q40" s="95">
        <f>P40*L40</f>
        <v>152743.9923375343</v>
      </c>
    </row>
    <row r="41" ht="20.35" customHeight="1">
      <c r="A41" s="73">
        <f>A40+1</f>
        <v>10</v>
      </c>
      <c r="B41" t="s" s="93">
        <v>120</v>
      </c>
      <c r="C41" s="23">
        <v>-0.6899999999999999</v>
      </c>
      <c r="D41" s="94">
        <f>F40</f>
        <v>70</v>
      </c>
      <c r="E41" s="23">
        <f>D41+(C41*G41)*3.6</f>
        <v>50.128</v>
      </c>
      <c r="F41" s="94">
        <v>50</v>
      </c>
      <c r="G41" s="94">
        <v>8</v>
      </c>
      <c r="H41" s="94">
        <f>H40+G41</f>
        <v>119</v>
      </c>
      <c r="I41" s="95">
        <f>D41/3.6</f>
        <v>19.44444444444444</v>
      </c>
      <c r="J41" s="95">
        <f>F41/3.6</f>
        <v>13.88888888888889</v>
      </c>
      <c r="K41" s="95">
        <f>(I41+J41)/2</f>
        <v>16.66666666666666</v>
      </c>
      <c r="L41" s="95">
        <f>(K41*G41)</f>
        <v>133.3333333333333</v>
      </c>
      <c r="M41" s="95">
        <f>0.5*((J41-I41)*(J41-I41))*'RangeCalculation - Table 1'!$B$2</f>
        <v>20370.370370370354</v>
      </c>
      <c r="N41" s="95">
        <f>L41*'RangeCalculation - Rollreibungs'!$J$4</f>
        <v>12869.087616</v>
      </c>
      <c r="O41" s="95">
        <f>((I41^3+J41^3)/2)/K41</f>
        <v>300.925925925926</v>
      </c>
      <c r="P41" s="95">
        <f>0.5*'RangeCalculation - Table 1'!$B$10*'RangeCalculation - Table 2'!H$2*O41</f>
        <v>125.0452275462963</v>
      </c>
      <c r="Q41" s="95">
        <f>P41*L41</f>
        <v>16672.697006172839</v>
      </c>
    </row>
    <row r="42" ht="32.35" customHeight="1">
      <c r="A42" s="73">
        <f>A41+1</f>
        <v>11</v>
      </c>
      <c r="B42" t="s" s="93">
        <v>119</v>
      </c>
      <c r="C42" s="23"/>
      <c r="D42" s="94">
        <f>F41</f>
        <v>50</v>
      </c>
      <c r="E42" s="23">
        <f>D42+(C42*G42)*3.6</f>
        <v>50</v>
      </c>
      <c r="F42" s="94">
        <v>50</v>
      </c>
      <c r="G42" s="94">
        <v>69</v>
      </c>
      <c r="H42" s="94">
        <f>H41+G42</f>
        <v>188</v>
      </c>
      <c r="I42" s="95">
        <f>D42/3.6</f>
        <v>13.88888888888889</v>
      </c>
      <c r="J42" s="95">
        <f>F42/3.6</f>
        <v>13.88888888888889</v>
      </c>
      <c r="K42" s="95">
        <f>(I42+J42)/2</f>
        <v>13.88888888888889</v>
      </c>
      <c r="L42" s="95">
        <f>(K42*G42)</f>
        <v>958.3333333333334</v>
      </c>
      <c r="M42" s="95">
        <f>0.5*((J42-I42)*(J42-I42))*'RangeCalculation - Table 1'!$B$2</f>
        <v>0</v>
      </c>
      <c r="N42" s="95">
        <f>L42*'RangeCalculation - Rollreibungs'!$J$4</f>
        <v>92496.56724</v>
      </c>
      <c r="O42" s="95">
        <f>((I42^3+J42^3)/2)/K42</f>
        <v>192.9012345679012</v>
      </c>
      <c r="P42" s="95">
        <f>0.5*'RangeCalculation - Table 1'!$B$10*'RangeCalculation - Table 2'!H$2*O42</f>
        <v>80.15719714506172</v>
      </c>
      <c r="Q42" s="95">
        <f>P42*L42</f>
        <v>76817.313930684148</v>
      </c>
    </row>
    <row r="43" ht="20.35" customHeight="1">
      <c r="A43" s="73">
        <f>A42+1</f>
        <v>12</v>
      </c>
      <c r="B43" t="s" s="93">
        <v>102</v>
      </c>
      <c r="C43" s="23">
        <v>0.43</v>
      </c>
      <c r="D43" s="94">
        <f>F42</f>
        <v>50</v>
      </c>
      <c r="E43" s="23">
        <f>D43+(C43*G43)*3.6</f>
        <v>70.124</v>
      </c>
      <c r="F43" s="94">
        <v>70</v>
      </c>
      <c r="G43" s="94">
        <v>13</v>
      </c>
      <c r="H43" s="94">
        <f>H42+G43</f>
        <v>201</v>
      </c>
      <c r="I43" s="95">
        <f>D43/3.6</f>
        <v>13.88888888888889</v>
      </c>
      <c r="J43" s="95">
        <f>F43/3.6</f>
        <v>19.44444444444444</v>
      </c>
      <c r="K43" s="95">
        <f>(I43+J43)/2</f>
        <v>16.66666666666666</v>
      </c>
      <c r="L43" s="95">
        <f>(K43*G43)</f>
        <v>216.6666666666666</v>
      </c>
      <c r="M43" s="95">
        <f>0.5*((J43-I43)*(J43-I43))*'RangeCalculation - Table 1'!$B$2</f>
        <v>20370.370370370354</v>
      </c>
      <c r="N43" s="95">
        <f>L43*'RangeCalculation - Rollreibungs'!$J$4</f>
        <v>20912.267376</v>
      </c>
      <c r="O43" s="95">
        <f>((I43^3+J43^3)/2)/K43</f>
        <v>300.925925925926</v>
      </c>
      <c r="P43" s="95">
        <f>0.5*'RangeCalculation - Table 1'!$B$10*'RangeCalculation - Table 2'!H$2*O43</f>
        <v>125.0452275462963</v>
      </c>
      <c r="Q43" s="95">
        <f>P43*L43</f>
        <v>27093.132635030859</v>
      </c>
    </row>
    <row r="44" ht="20.35" customHeight="1">
      <c r="A44" s="73">
        <f>A43+1</f>
        <v>13</v>
      </c>
      <c r="B44" t="s" s="93">
        <v>118</v>
      </c>
      <c r="C44" s="23"/>
      <c r="D44" s="94">
        <f>F43</f>
        <v>70</v>
      </c>
      <c r="E44" s="23">
        <f>D44+(C44*G44)*3.6</f>
        <v>70</v>
      </c>
      <c r="F44" s="94">
        <v>70</v>
      </c>
      <c r="G44" s="94">
        <v>50</v>
      </c>
      <c r="H44" s="94">
        <f>H43+G44</f>
        <v>251</v>
      </c>
      <c r="I44" s="95">
        <f>D44/3.6</f>
        <v>19.44444444444444</v>
      </c>
      <c r="J44" s="95">
        <f>F44/3.6</f>
        <v>19.44444444444444</v>
      </c>
      <c r="K44" s="95">
        <f>(I44+J44)/2</f>
        <v>19.44444444444444</v>
      </c>
      <c r="L44" s="95">
        <f>(K44*G44)</f>
        <v>972.2222222222222</v>
      </c>
      <c r="M44" s="95">
        <f>0.5*((J44-I44)*(J44-I44))*'RangeCalculation - Table 1'!$B$2</f>
        <v>0</v>
      </c>
      <c r="N44" s="95">
        <f>L44*'RangeCalculation - Rollreibungs'!$J$4</f>
        <v>93837.097199999989</v>
      </c>
      <c r="O44" s="95">
        <f>((I44^3+J44^3)/2)/K44</f>
        <v>378.0864197530864</v>
      </c>
      <c r="P44" s="95">
        <f>0.5*'RangeCalculation - Table 1'!$B$10*'RangeCalculation - Table 2'!H$2*O44</f>
        <v>157.1081064043209</v>
      </c>
      <c r="Q44" s="95">
        <f>P44*L44</f>
        <v>152743.9923375343</v>
      </c>
    </row>
    <row r="45" ht="20.35" customHeight="1">
      <c r="A45" s="73">
        <f>A44+1</f>
        <v>14</v>
      </c>
      <c r="B45" t="s" s="93">
        <v>102</v>
      </c>
      <c r="C45" s="23">
        <v>0.24</v>
      </c>
      <c r="D45" s="94">
        <f>F44</f>
        <v>70</v>
      </c>
      <c r="E45" s="23">
        <f>D45+(C45*G45)*3.6</f>
        <v>100.24</v>
      </c>
      <c r="F45" s="94">
        <v>100</v>
      </c>
      <c r="G45" s="94">
        <v>35</v>
      </c>
      <c r="H45" s="94">
        <f>H44+G45</f>
        <v>286</v>
      </c>
      <c r="I45" s="95">
        <f>D45/3.6</f>
        <v>19.44444444444444</v>
      </c>
      <c r="J45" s="95">
        <f>F45/3.6</f>
        <v>27.77777777777778</v>
      </c>
      <c r="K45" s="95">
        <f>(I45+J45)/2</f>
        <v>23.61111111111111</v>
      </c>
      <c r="L45" s="95">
        <f>(K45*G45)</f>
        <v>826.3888888888889</v>
      </c>
      <c r="M45" s="95">
        <f>0.5*((J45-I45)*(J45-I45))*'RangeCalculation - Table 1'!$B$2</f>
        <v>45833.333333333358</v>
      </c>
      <c r="N45" s="95">
        <f>L45*'RangeCalculation - Rollreibungs'!$J$4</f>
        <v>79761.53262</v>
      </c>
      <c r="O45" s="95">
        <f>((I45^3+J45^3)/2)/K45</f>
        <v>609.5679012345679</v>
      </c>
      <c r="P45" s="95">
        <f>0.5*'RangeCalculation - Table 1'!$B$10*'RangeCalculation - Table 2'!H$2*O45</f>
        <v>253.296742978395</v>
      </c>
      <c r="Q45" s="95">
        <f>P45*L45</f>
        <v>209321.6139890903</v>
      </c>
    </row>
    <row r="46" ht="32.35" customHeight="1">
      <c r="A46" s="73">
        <f>A45+1</f>
        <v>15</v>
      </c>
      <c r="B46" t="s" s="93">
        <v>119</v>
      </c>
      <c r="C46" s="23"/>
      <c r="D46" s="94">
        <f>F45</f>
        <v>100</v>
      </c>
      <c r="E46" s="23">
        <f>D46+(C46*G46)*3.6</f>
        <v>100</v>
      </c>
      <c r="F46" s="94">
        <v>100</v>
      </c>
      <c r="G46" s="94">
        <v>30</v>
      </c>
      <c r="H46" s="94">
        <f>H45+G46</f>
        <v>316</v>
      </c>
      <c r="I46" s="95">
        <f>D46/3.6</f>
        <v>27.77777777777778</v>
      </c>
      <c r="J46" s="95">
        <f>F46/3.6</f>
        <v>27.77777777777778</v>
      </c>
      <c r="K46" s="95">
        <f>(I46+J46)/2</f>
        <v>27.77777777777778</v>
      </c>
      <c r="L46" s="95">
        <f>(K46*G46)</f>
        <v>833.3333333333334</v>
      </c>
      <c r="M46" s="95">
        <f>0.5*((J46-I46)*(J46-I46))*'RangeCalculation - Table 1'!$B$2</f>
        <v>0</v>
      </c>
      <c r="N46" s="95">
        <f>L46*'RangeCalculation - Rollreibungs'!$J$4</f>
        <v>80431.797600000005</v>
      </c>
      <c r="O46" s="95">
        <f>((I46^3+J46^3)/2)/K46</f>
        <v>771.604938271605</v>
      </c>
      <c r="P46" s="95">
        <f>0.5*'RangeCalculation - Table 1'!$B$10*'RangeCalculation - Table 2'!H$2*O46</f>
        <v>320.6287885802469</v>
      </c>
      <c r="Q46" s="95">
        <f>P46*L46</f>
        <v>267190.6571502057</v>
      </c>
    </row>
    <row r="47" ht="20.35" customHeight="1">
      <c r="A47" s="73">
        <f>A46+1</f>
        <v>16</v>
      </c>
      <c r="B47" t="s" s="93">
        <v>102</v>
      </c>
      <c r="C47" s="23">
        <v>0.28</v>
      </c>
      <c r="D47" s="94">
        <f>F46</f>
        <v>100</v>
      </c>
      <c r="E47" s="23">
        <f>D47+(C47*G47)*3.6</f>
        <v>120.16</v>
      </c>
      <c r="F47" s="94">
        <v>120</v>
      </c>
      <c r="G47" s="94">
        <v>20</v>
      </c>
      <c r="H47" s="94">
        <f>H46+G47</f>
        <v>336</v>
      </c>
      <c r="I47" s="95">
        <f>D47/3.6</f>
        <v>27.77777777777778</v>
      </c>
      <c r="J47" s="95">
        <f>F47/3.6</f>
        <v>33.33333333333334</v>
      </c>
      <c r="K47" s="95">
        <f>(I47+J47)/2</f>
        <v>30.55555555555556</v>
      </c>
      <c r="L47" s="95">
        <f>(K47*G47)</f>
        <v>611.1111111111111</v>
      </c>
      <c r="M47" s="95">
        <f>0.5*((J47-I47)*(J47-I47))*'RangeCalculation - Table 1'!$B$2</f>
        <v>20370.370370370380</v>
      </c>
      <c r="N47" s="95">
        <f>L47*'RangeCalculation - Rollreibungs'!$J$4</f>
        <v>58983.318239999993</v>
      </c>
      <c r="O47" s="95">
        <f>((I47^3+J47^3)/2)/K47</f>
        <v>956.7901234567902</v>
      </c>
      <c r="P47" s="95">
        <f>0.5*'RangeCalculation - Table 1'!$B$10*'RangeCalculation - Table 2'!H$2*O47</f>
        <v>397.5796978395061</v>
      </c>
      <c r="Q47" s="95">
        <f>P47*L47</f>
        <v>242965.3709019204</v>
      </c>
    </row>
    <row r="48" ht="32.35" customHeight="1">
      <c r="A48" s="73">
        <f>A47+1</f>
        <v>17</v>
      </c>
      <c r="B48" t="s" s="93">
        <v>119</v>
      </c>
      <c r="C48" s="23"/>
      <c r="D48" s="94">
        <f>F47</f>
        <v>120</v>
      </c>
      <c r="E48" s="23">
        <f>D48+(C48*G48)*3.6</f>
        <v>120</v>
      </c>
      <c r="F48" s="94">
        <v>120</v>
      </c>
      <c r="G48" s="94">
        <v>10</v>
      </c>
      <c r="H48" s="94">
        <f>H47+G48</f>
        <v>346</v>
      </c>
      <c r="I48" s="95">
        <f>D48/3.6</f>
        <v>33.33333333333334</v>
      </c>
      <c r="J48" s="95">
        <f>F48/3.6</f>
        <v>33.33333333333334</v>
      </c>
      <c r="K48" s="95">
        <f>(I48+J48)/2</f>
        <v>33.33333333333334</v>
      </c>
      <c r="L48" s="95">
        <f>(K48*G48)</f>
        <v>333.3333333333334</v>
      </c>
      <c r="M48" s="95">
        <f>0.5*((J48-I48)*(J48-I48))*'RangeCalculation - Table 1'!$B$2</f>
        <v>0</v>
      </c>
      <c r="N48" s="95">
        <f>L48*'RangeCalculation - Rollreibungs'!$J$4</f>
        <v>32172.71904</v>
      </c>
      <c r="O48" s="95">
        <f>((I48^3+J48^3)/2)/K48</f>
        <v>1111.111111111111</v>
      </c>
      <c r="P48" s="95">
        <f>0.5*'RangeCalculation - Table 1'!$B$10*'RangeCalculation - Table 2'!H$2*O48</f>
        <v>461.7054555555555</v>
      </c>
      <c r="Q48" s="95">
        <f>P48*L48</f>
        <v>153901.8185185185</v>
      </c>
    </row>
    <row r="49" ht="20.35" customHeight="1">
      <c r="A49" s="73">
        <f>A48+1</f>
        <v>18</v>
      </c>
      <c r="B49" t="s" s="93">
        <v>120</v>
      </c>
      <c r="C49" s="23">
        <v>-0.6899999999999999</v>
      </c>
      <c r="D49" s="94">
        <f>F48</f>
        <v>120</v>
      </c>
      <c r="E49" s="23">
        <f>D49+(C49*G49)*3.6</f>
        <v>80.256</v>
      </c>
      <c r="F49" s="94">
        <v>80</v>
      </c>
      <c r="G49" s="94">
        <v>16</v>
      </c>
      <c r="H49" s="94">
        <f>H48+G49</f>
        <v>362</v>
      </c>
      <c r="I49" s="95">
        <f>D49/3.6</f>
        <v>33.33333333333334</v>
      </c>
      <c r="J49" s="95">
        <f>F49/3.6</f>
        <v>22.22222222222222</v>
      </c>
      <c r="K49" s="95">
        <f>(I49+J49)/2</f>
        <v>27.77777777777778</v>
      </c>
      <c r="L49" s="95">
        <f>(K49*G49)</f>
        <v>444.4444444444445</v>
      </c>
      <c r="M49" s="95">
        <f>0.5*((J49-I49)*(J49-I49))*'RangeCalculation - Table 1'!$B$2</f>
        <v>81481.481481481518</v>
      </c>
      <c r="N49" s="95">
        <f>L49*'RangeCalculation - Rollreibungs'!$J$4</f>
        <v>42896.95872</v>
      </c>
      <c r="O49" s="95">
        <f>((I49^3+J49^3)/2)/K49</f>
        <v>864.1975308641977</v>
      </c>
      <c r="P49" s="95">
        <f>0.5*'RangeCalculation - Table 1'!$B$10*'RangeCalculation - Table 2'!H$2*O49</f>
        <v>359.1042432098765</v>
      </c>
      <c r="Q49" s="95">
        <f>P49*L49</f>
        <v>159601.8858710562</v>
      </c>
    </row>
    <row r="50" ht="20.35" customHeight="1">
      <c r="A50" s="73">
        <f>A49+1</f>
        <v>19</v>
      </c>
      <c r="B50" t="s" s="93">
        <v>120</v>
      </c>
      <c r="C50" s="23">
        <v>-1.04</v>
      </c>
      <c r="D50" s="94">
        <f>F49</f>
        <v>80</v>
      </c>
      <c r="E50" s="23">
        <f>D50+(C50*G50)*3.6</f>
        <v>50.048</v>
      </c>
      <c r="F50" s="94">
        <v>50</v>
      </c>
      <c r="G50" s="94">
        <v>8</v>
      </c>
      <c r="H50" s="94">
        <f>H49+G50</f>
        <v>370</v>
      </c>
      <c r="I50" s="95">
        <f>D50/3.6</f>
        <v>22.22222222222222</v>
      </c>
      <c r="J50" s="95">
        <f>F50/3.6</f>
        <v>13.88888888888889</v>
      </c>
      <c r="K50" s="95">
        <f>(I50+J50)/2</f>
        <v>18.05555555555556</v>
      </c>
      <c r="L50" s="95">
        <f>(K50*G50)</f>
        <v>144.4444444444445</v>
      </c>
      <c r="M50" s="95">
        <f>0.5*((J50-I50)*(J50-I50))*'RangeCalculation - Table 1'!$B$2</f>
        <v>45833.333333333321</v>
      </c>
      <c r="N50" s="95">
        <f>L50*'RangeCalculation - Rollreibungs'!$J$4</f>
        <v>13941.511584</v>
      </c>
      <c r="O50" s="95">
        <f>((I50^3+J50^3)/2)/K50</f>
        <v>378.0864197530864</v>
      </c>
      <c r="P50" s="95">
        <f>0.5*'RangeCalculation - Table 1'!$B$10*'RangeCalculation - Table 2'!H$2*O50</f>
        <v>157.1081064043209</v>
      </c>
      <c r="Q50" s="95">
        <f>P50*L50</f>
        <v>22693.3931472908</v>
      </c>
    </row>
    <row r="51" ht="32.35" customHeight="1">
      <c r="A51" s="73">
        <f>A50+1</f>
        <v>20</v>
      </c>
      <c r="B51" t="s" s="93">
        <v>121</v>
      </c>
      <c r="C51" s="23">
        <v>-1.39</v>
      </c>
      <c r="D51" s="94">
        <f>F50</f>
        <v>50</v>
      </c>
      <c r="E51" s="23">
        <f>D51+(C51*G51)*3.6</f>
        <v>-0.03999999999999915</v>
      </c>
      <c r="F51" s="94">
        <v>0</v>
      </c>
      <c r="G51" s="94">
        <v>10</v>
      </c>
      <c r="H51" s="94">
        <f>H50+G51</f>
        <v>380</v>
      </c>
      <c r="I51" s="95">
        <f>D51/3.6</f>
        <v>13.88888888888889</v>
      </c>
      <c r="J51" s="95">
        <f>F51/3.6</f>
        <v>0</v>
      </c>
      <c r="K51" s="95">
        <f>(I51+J51)/2</f>
        <v>6.944444444444445</v>
      </c>
      <c r="L51" s="95">
        <f>(K51*G51)</f>
        <v>69.44444444444444</v>
      </c>
      <c r="M51" s="95">
        <f>0.5*((J51-I51)*(J51-I51))*'RangeCalculation - Table 1'!$B$2</f>
        <v>127314.8148148148</v>
      </c>
      <c r="N51" s="95">
        <f>L51*'RangeCalculation - Rollreibungs'!$J$4</f>
        <v>6702.6498</v>
      </c>
      <c r="O51" s="95">
        <f>((I51^3+J51^3)/2)/K51</f>
        <v>192.9012345679012</v>
      </c>
      <c r="P51" s="95">
        <f>0.5*'RangeCalculation - Table 1'!$B$10*'RangeCalculation - Table 2'!H$2*O51</f>
        <v>80.15719714506172</v>
      </c>
      <c r="Q51" s="95">
        <f>P51*L51</f>
        <v>5566.472023962619</v>
      </c>
    </row>
    <row r="52" ht="20.35" customHeight="1">
      <c r="A52" s="73">
        <f>A51+1</f>
        <v>21</v>
      </c>
      <c r="B52" t="s" s="93">
        <v>118</v>
      </c>
      <c r="C52" s="23"/>
      <c r="D52" s="94">
        <f>F51</f>
        <v>0</v>
      </c>
      <c r="E52" s="23">
        <f>D52+(C52*G52)*3.6</f>
        <v>0</v>
      </c>
      <c r="F52" s="94">
        <v>0</v>
      </c>
      <c r="G52" s="94">
        <v>20</v>
      </c>
      <c r="H52" s="94">
        <f>H51+G52</f>
        <v>400</v>
      </c>
      <c r="I52" s="95">
        <f>D52/3.6</f>
        <v>0</v>
      </c>
      <c r="J52" s="95">
        <f>F52/3.6</f>
        <v>0</v>
      </c>
      <c r="K52" s="95">
        <f>(I52+J52)/2</f>
        <v>0</v>
      </c>
      <c r="L52" s="95">
        <f>(K52*G52)</f>
        <v>0</v>
      </c>
      <c r="M52" s="95">
        <f>0.5*((J52-I52)*(J52-I52))*'RangeCalculation - Table 1'!$B$2</f>
        <v>0</v>
      </c>
      <c r="N52" s="95">
        <f>L52*'RangeCalculation - Rollreibungs'!$J$4</f>
        <v>0</v>
      </c>
      <c r="O52" s="95"/>
      <c r="P52" s="95">
        <f>0.5*'RangeCalculation - Table 1'!$B$10*'RangeCalculation - Table 2'!H$2*O52</f>
        <v>0</v>
      </c>
      <c r="Q52" s="95">
        <f>P52*L52</f>
        <v>0</v>
      </c>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dimension ref="A2:N18"/>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7" style="96" customWidth="1"/>
    <col min="2" max="2" width="16.0312" style="96" customWidth="1"/>
    <col min="3" max="3" width="9.75" style="96" customWidth="1"/>
    <col min="4" max="4" width="9.75" style="96" customWidth="1"/>
    <col min="5" max="5" width="9.75" style="96" customWidth="1"/>
    <col min="6" max="6" width="9.75" style="96" customWidth="1"/>
    <col min="7" max="7" width="9.75" style="96" customWidth="1"/>
    <col min="8" max="8" width="9.75" style="96" customWidth="1"/>
    <col min="9" max="9" width="9.75" style="96" customWidth="1"/>
    <col min="10" max="10" width="9.75" style="96" customWidth="1"/>
    <col min="11" max="11" width="9.75" style="96" customWidth="1"/>
    <col min="12" max="12" width="9.75" style="96" customWidth="1"/>
    <col min="13" max="13" width="9.75" style="96" customWidth="1"/>
    <col min="14" max="14" width="9.75" style="96" customWidth="1"/>
    <col min="15" max="256" width="16.3516" style="96" customWidth="1"/>
  </cols>
  <sheetData>
    <row r="1" ht="28" customHeight="1">
      <c r="A1" t="s" s="25">
        <v>126</v>
      </c>
      <c r="B1" s="25"/>
      <c r="C1" s="25"/>
      <c r="D1" s="25"/>
      <c r="E1" s="25"/>
      <c r="F1" s="25"/>
      <c r="G1" s="25"/>
      <c r="H1" s="25"/>
      <c r="I1" s="25"/>
      <c r="J1" s="25"/>
      <c r="K1" s="25"/>
      <c r="L1" s="25"/>
      <c r="M1" s="25"/>
      <c r="N1" s="25"/>
    </row>
    <row r="2" ht="41.2" customHeight="1">
      <c r="A2" s="97"/>
      <c r="B2" t="s" s="98">
        <v>128</v>
      </c>
      <c r="C2" t="s" s="98">
        <v>129</v>
      </c>
      <c r="D2" t="s" s="98">
        <v>130</v>
      </c>
      <c r="E2" t="s" s="98">
        <v>131</v>
      </c>
      <c r="F2" t="s" s="98">
        <v>132</v>
      </c>
      <c r="G2" t="s" s="98">
        <v>133</v>
      </c>
      <c r="H2" t="s" s="98">
        <v>134</v>
      </c>
      <c r="I2" t="s" s="98">
        <v>135</v>
      </c>
      <c r="J2" t="s" s="98">
        <v>136</v>
      </c>
      <c r="K2" t="s" s="98">
        <v>137</v>
      </c>
      <c r="L2" t="s" s="98">
        <v>138</v>
      </c>
      <c r="M2" t="s" s="98">
        <v>139</v>
      </c>
      <c r="N2" t="s" s="98">
        <v>140</v>
      </c>
    </row>
    <row r="3" ht="19.2" customHeight="1">
      <c r="A3" t="s" s="99">
        <v>141</v>
      </c>
      <c r="B3" s="100">
        <v>1565</v>
      </c>
      <c r="C3" s="101">
        <v>2090</v>
      </c>
      <c r="D3" s="101">
        <v>2090</v>
      </c>
      <c r="E3" s="101">
        <v>2090</v>
      </c>
      <c r="F3" s="101">
        <v>1520</v>
      </c>
      <c r="G3" s="101">
        <v>1320</v>
      </c>
      <c r="H3" s="101">
        <v>1270</v>
      </c>
      <c r="I3" s="101">
        <v>1605</v>
      </c>
      <c r="J3" s="101">
        <v>1503</v>
      </c>
      <c r="K3" s="101">
        <v>1565</v>
      </c>
      <c r="L3" s="101"/>
      <c r="M3" s="101">
        <v>1725</v>
      </c>
      <c r="N3" s="101"/>
    </row>
    <row r="4" ht="19" customHeight="1">
      <c r="A4" t="s" s="102">
        <v>142</v>
      </c>
      <c r="B4" s="103">
        <v>0.33</v>
      </c>
      <c r="C4" s="104">
        <v>0.24</v>
      </c>
      <c r="D4" s="104">
        <v>0.24</v>
      </c>
      <c r="E4" s="104">
        <v>0.24</v>
      </c>
      <c r="F4" s="104">
        <v>0.28</v>
      </c>
      <c r="G4" s="104">
        <v>0.29</v>
      </c>
      <c r="H4" s="104">
        <v>0.29</v>
      </c>
      <c r="I4" s="104">
        <v>0.28</v>
      </c>
      <c r="J4" s="104">
        <v>0.329</v>
      </c>
      <c r="K4" s="104">
        <v>0.33</v>
      </c>
      <c r="L4" s="104"/>
      <c r="M4" s="104">
        <v>0.28</v>
      </c>
      <c r="N4" s="104"/>
    </row>
    <row r="5" ht="19" customHeight="1">
      <c r="A5" t="s" s="102">
        <v>143</v>
      </c>
      <c r="B5" s="103">
        <v>2.3</v>
      </c>
      <c r="C5" s="104">
        <v>2.34</v>
      </c>
      <c r="D5" s="104">
        <v>2.34</v>
      </c>
      <c r="E5" s="104">
        <v>2.34</v>
      </c>
      <c r="F5" s="104">
        <v>2.3</v>
      </c>
      <c r="G5" s="104">
        <v>2.38</v>
      </c>
      <c r="H5" s="104">
        <v>2.38</v>
      </c>
      <c r="I5" s="104">
        <v>2.19</v>
      </c>
      <c r="J5" s="104">
        <v>2.184</v>
      </c>
      <c r="K5" s="104">
        <v>2.3</v>
      </c>
      <c r="L5" s="104"/>
      <c r="M5" s="104"/>
      <c r="N5" s="104"/>
    </row>
    <row r="6" ht="19" customHeight="1">
      <c r="A6" t="s" s="102">
        <v>144</v>
      </c>
      <c r="B6" s="103">
        <v>0.008</v>
      </c>
      <c r="C6" s="104">
        <v>0.008</v>
      </c>
      <c r="D6" s="104">
        <v>0.008</v>
      </c>
      <c r="E6" s="104">
        <v>0.008</v>
      </c>
      <c r="F6" s="104">
        <v>0.008</v>
      </c>
      <c r="G6" s="104">
        <v>0.008</v>
      </c>
      <c r="H6" s="104">
        <v>0.008</v>
      </c>
      <c r="I6" s="104">
        <v>0.008</v>
      </c>
      <c r="J6" s="104">
        <v>0.008</v>
      </c>
      <c r="K6" s="104">
        <v>0.008</v>
      </c>
      <c r="L6" s="104"/>
      <c r="M6" s="104">
        <v>0.008</v>
      </c>
      <c r="N6" s="104"/>
    </row>
    <row r="7" ht="19" customHeight="1">
      <c r="A7" t="s" s="102">
        <v>145</v>
      </c>
      <c r="B7" s="103">
        <v>27</v>
      </c>
      <c r="C7" s="104">
        <v>70</v>
      </c>
      <c r="D7" s="104">
        <v>70</v>
      </c>
      <c r="E7" s="104">
        <v>90</v>
      </c>
      <c r="F7" s="104">
        <v>30</v>
      </c>
      <c r="G7" s="104">
        <v>33.2</v>
      </c>
      <c r="H7" s="104">
        <v>21.7</v>
      </c>
      <c r="I7" s="104">
        <v>35.8</v>
      </c>
      <c r="J7" s="104">
        <v>24.4</v>
      </c>
      <c r="K7" s="104">
        <v>27</v>
      </c>
      <c r="L7" s="104"/>
      <c r="M7" s="104">
        <v>28</v>
      </c>
      <c r="N7" s="104"/>
    </row>
    <row r="8" ht="19" customHeight="1">
      <c r="A8" t="s" s="102">
        <v>146</v>
      </c>
      <c r="B8" s="103">
        <v>25</v>
      </c>
      <c r="C8" s="104">
        <v>63</v>
      </c>
      <c r="D8" s="104">
        <v>63</v>
      </c>
      <c r="E8" s="104">
        <v>80.40000000000001</v>
      </c>
      <c r="F8" s="104">
        <v>27</v>
      </c>
      <c r="G8" s="104">
        <v>29.7</v>
      </c>
      <c r="H8" s="104">
        <v>19.9</v>
      </c>
      <c r="I8" s="104">
        <v>32.2</v>
      </c>
      <c r="J8" s="104">
        <v>22</v>
      </c>
      <c r="K8" s="104">
        <v>25</v>
      </c>
      <c r="L8" s="104"/>
      <c r="M8" s="104"/>
      <c r="N8" s="104"/>
    </row>
    <row r="9" ht="19" customHeight="1">
      <c r="A9" t="s" s="102">
        <v>147</v>
      </c>
      <c r="B9" s="103">
        <v>212</v>
      </c>
      <c r="C9" s="104">
        <v>442</v>
      </c>
      <c r="D9" s="104">
        <v>442</v>
      </c>
      <c r="E9" s="104">
        <v>557</v>
      </c>
      <c r="F9" s="104">
        <v>215</v>
      </c>
      <c r="G9" s="104">
        <v>312</v>
      </c>
      <c r="H9" s="104">
        <v>190</v>
      </c>
      <c r="I9" s="104">
        <v>300</v>
      </c>
      <c r="J9" s="104">
        <v>210</v>
      </c>
      <c r="K9" s="104">
        <v>212</v>
      </c>
      <c r="L9" s="104"/>
      <c r="M9" s="104">
        <v>200</v>
      </c>
      <c r="N9" s="104"/>
    </row>
    <row r="10" ht="20.35" customHeight="1">
      <c r="A10" t="s" s="102">
        <v>148</v>
      </c>
      <c r="B10" s="103">
        <v>120</v>
      </c>
      <c r="C10" s="104">
        <v>88</v>
      </c>
      <c r="D10" s="104">
        <v>101</v>
      </c>
      <c r="E10" s="104">
        <v>101</v>
      </c>
      <c r="F10" s="104">
        <v>124</v>
      </c>
      <c r="G10" s="104">
        <v>129</v>
      </c>
      <c r="H10" s="104">
        <v>137</v>
      </c>
      <c r="I10" s="104">
        <v>126</v>
      </c>
      <c r="J10" s="19"/>
      <c r="K10" s="104">
        <v>120</v>
      </c>
      <c r="L10" s="105"/>
      <c r="M10" s="106">
        <v>85</v>
      </c>
      <c r="N10" s="106"/>
    </row>
    <row r="11" ht="20.35" customHeight="1">
      <c r="A11" t="s" s="102">
        <v>149</v>
      </c>
      <c r="B11" s="103">
        <v>95</v>
      </c>
      <c r="C11" s="104">
        <v>90</v>
      </c>
      <c r="D11" s="104">
        <v>102</v>
      </c>
      <c r="E11" s="104">
        <v>107</v>
      </c>
      <c r="F11" s="104">
        <v>101</v>
      </c>
      <c r="G11" s="104">
        <v>106</v>
      </c>
      <c r="H11" s="104">
        <v>106</v>
      </c>
      <c r="I11" s="104">
        <v>105</v>
      </c>
      <c r="J11" s="19"/>
      <c r="K11" s="104">
        <v>95</v>
      </c>
      <c r="L11" s="105"/>
      <c r="M11" s="106">
        <v>82</v>
      </c>
      <c r="N11" s="107"/>
    </row>
    <row r="12" ht="30" customHeight="1">
      <c r="A12" t="s" s="102">
        <v>150</v>
      </c>
      <c r="B12" s="103">
        <f>(0.45*B11)+(0.55*B10)</f>
        <v>108.75</v>
      </c>
      <c r="C12" s="104">
        <f>(0.45*C11)+(0.55*C10)</f>
        <v>88.90000000000001</v>
      </c>
      <c r="D12" s="104">
        <f>(0.45*D11)+(0.55*D10)</f>
        <v>101.45</v>
      </c>
      <c r="E12" s="104">
        <f>(0.45*E11)+(0.55*E10)</f>
        <v>103.7</v>
      </c>
      <c r="F12" s="104">
        <f>(0.45*F11)+(0.55*F10)</f>
        <v>113.65</v>
      </c>
      <c r="G12" s="104">
        <f>(0.45*G11)+(0.55*G10)</f>
        <v>118.65</v>
      </c>
      <c r="H12" s="104">
        <f>(0.45*H11)+(0.55*H10)</f>
        <v>123.05</v>
      </c>
      <c r="I12" s="104">
        <f>(0.45*I11)+(0.55*I10)</f>
        <v>116.55</v>
      </c>
      <c r="J12" s="104">
        <v>142</v>
      </c>
      <c r="K12" s="104">
        <f>(0.45*K11)+(0.55*K10)</f>
        <v>108.75</v>
      </c>
      <c r="L12" s="105">
        <f>(0.45*L11)+(0.55*L10)</f>
        <v>0</v>
      </c>
      <c r="M12" s="106">
        <f>(0.45*M11)+(0.55*M10)</f>
        <v>83.65000000000001</v>
      </c>
      <c r="N12" s="106">
        <f>(0.45*N11)+(0.55*N10)</f>
        <v>0</v>
      </c>
    </row>
    <row r="13" ht="19" customHeight="1">
      <c r="A13" t="s" s="102">
        <v>151</v>
      </c>
      <c r="B13" s="103">
        <v>103.6</v>
      </c>
      <c r="C13" s="104">
        <v>242.8</v>
      </c>
      <c r="D13" s="104">
        <v>242.8</v>
      </c>
      <c r="E13" s="104">
        <v>285.7</v>
      </c>
      <c r="F13" s="104">
        <v>95</v>
      </c>
      <c r="G13" s="104">
        <v>123.8</v>
      </c>
      <c r="H13" s="105">
        <v>89</v>
      </c>
      <c r="I13" s="104">
        <v>88.90000000000001</v>
      </c>
      <c r="J13" s="104"/>
      <c r="K13" s="104">
        <v>103.6</v>
      </c>
      <c r="L13" s="105">
        <v>63.9</v>
      </c>
      <c r="M13" s="106">
        <v>89</v>
      </c>
      <c r="N13" s="106">
        <v>90.02</v>
      </c>
    </row>
    <row r="14" ht="19" customHeight="1">
      <c r="A14" t="s" s="102">
        <v>152</v>
      </c>
      <c r="B14" s="103">
        <v>79.7</v>
      </c>
      <c r="C14" s="104">
        <v>246.4</v>
      </c>
      <c r="D14" s="104">
        <v>246.4</v>
      </c>
      <c r="E14" s="104">
        <v>303.2</v>
      </c>
      <c r="F14" s="104">
        <v>116</v>
      </c>
      <c r="G14" s="104">
        <v>101.9</v>
      </c>
      <c r="H14" s="104">
        <v>71.59999999999999</v>
      </c>
      <c r="I14" s="104">
        <v>75.2</v>
      </c>
      <c r="J14" s="104"/>
      <c r="K14" s="104">
        <v>79.7</v>
      </c>
      <c r="L14" s="105">
        <v>54</v>
      </c>
      <c r="M14" s="106">
        <v>85</v>
      </c>
      <c r="N14" s="104">
        <v>76.65000000000001</v>
      </c>
    </row>
    <row r="15" ht="19" customHeight="1">
      <c r="A15" t="s" s="102">
        <v>153</v>
      </c>
      <c r="B15" s="103"/>
      <c r="C15" s="104"/>
      <c r="D15" s="104"/>
      <c r="E15" s="104"/>
      <c r="F15" s="104"/>
      <c r="G15" s="104"/>
      <c r="H15" s="104"/>
      <c r="I15" s="104"/>
      <c r="J15" s="104"/>
      <c r="K15" s="104"/>
      <c r="L15" s="105"/>
      <c r="M15" s="106"/>
      <c r="N15" s="104"/>
    </row>
    <row r="16" ht="19" customHeight="1">
      <c r="A16" t="s" s="102">
        <v>154</v>
      </c>
      <c r="B16" s="103"/>
      <c r="C16" s="104"/>
      <c r="D16" s="104"/>
      <c r="E16" s="104"/>
      <c r="F16" s="104"/>
      <c r="G16" s="104"/>
      <c r="H16" s="104"/>
      <c r="I16" s="104"/>
      <c r="J16" s="104"/>
      <c r="K16" s="104"/>
      <c r="L16" s="105"/>
      <c r="M16" s="106"/>
      <c r="N16" s="104"/>
    </row>
    <row r="17" ht="19" customHeight="1">
      <c r="A17" t="s" s="102">
        <v>155</v>
      </c>
      <c r="B17" s="103"/>
      <c r="C17" s="104"/>
      <c r="D17" s="104"/>
      <c r="E17" s="104"/>
      <c r="F17" s="104"/>
      <c r="G17" s="104"/>
      <c r="H17" s="104"/>
      <c r="I17" s="104"/>
      <c r="J17" s="104"/>
      <c r="K17" s="104"/>
      <c r="L17" s="105"/>
      <c r="M17" s="106"/>
      <c r="N17" s="104"/>
    </row>
    <row r="18" ht="19" customHeight="1">
      <c r="A18" t="s" s="102">
        <v>156</v>
      </c>
      <c r="B18" s="103">
        <f>(0.45*B10)+(0.55*B9)</f>
        <v>170.6</v>
      </c>
      <c r="C18" s="104">
        <f>(0.45*C10)+(0.55*C9)</f>
        <v>282.7</v>
      </c>
      <c r="D18" s="104">
        <f>(0.45*D10)+(0.55*D9)</f>
        <v>288.55</v>
      </c>
      <c r="E18" s="104">
        <f>(0.45*E10)+(0.55*E9)</f>
        <v>351.8</v>
      </c>
      <c r="F18" s="104">
        <f>(0.45*F10)+(0.55*F9)</f>
        <v>174.05</v>
      </c>
      <c r="G18" s="104">
        <f>(0.45*G10)+(0.55*G9)</f>
        <v>229.65</v>
      </c>
      <c r="H18" s="104">
        <f>(0.45*H10)+(0.55*H9)</f>
        <v>166.15</v>
      </c>
      <c r="I18" s="104">
        <f>(0.45*I10)+(0.55*I9)</f>
        <v>221.7</v>
      </c>
      <c r="J18" s="104">
        <v>142</v>
      </c>
      <c r="K18" s="104">
        <f>(0.45*K10)+(0.55*K9)</f>
        <v>170.6</v>
      </c>
      <c r="L18" s="104">
        <f>(0.45*L10)+(0.55*L9)</f>
        <v>0</v>
      </c>
      <c r="M18" s="104">
        <f>(0.45*M10)+(0.55*M9)</f>
        <v>148.25</v>
      </c>
      <c r="N18" s="104">
        <f>(0.45*N10)+(0.55*N9)</f>
        <v>0</v>
      </c>
    </row>
  </sheetData>
  <mergeCells count="1">
    <mergeCell ref="A1:N1"/>
  </mergeCells>
  <hyperlinks>
    <hyperlink ref="A12"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M1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1562" style="108" customWidth="1"/>
    <col min="2" max="2" width="11.0781" style="108" customWidth="1"/>
    <col min="3" max="3" width="11.0781" style="108" customWidth="1"/>
    <col min="4" max="4" width="11.0781" style="108" customWidth="1"/>
    <col min="5" max="5" width="11.0781" style="108" customWidth="1"/>
    <col min="6" max="6" width="11.0781" style="108" customWidth="1"/>
    <col min="7" max="7" width="11.0781" style="108" customWidth="1"/>
    <col min="8" max="8" width="11.0781" style="108" customWidth="1"/>
    <col min="9" max="9" width="11.0781" style="108" customWidth="1"/>
    <col min="10" max="10" width="11.0781" style="108" customWidth="1"/>
    <col min="11" max="11" width="11.0781" style="108" customWidth="1"/>
    <col min="12" max="12" width="11.0781" style="108" customWidth="1"/>
    <col min="13" max="13" width="11.0781" style="108" customWidth="1"/>
    <col min="14" max="256" width="16.3516" style="108" customWidth="1"/>
  </cols>
  <sheetData>
    <row r="1" ht="28" customHeight="1">
      <c r="A1" t="s" s="25">
        <v>157</v>
      </c>
      <c r="B1" s="25"/>
      <c r="C1" s="25"/>
      <c r="D1" s="25"/>
      <c r="E1" s="25"/>
      <c r="F1" s="25"/>
      <c r="G1" s="25"/>
      <c r="H1" s="25"/>
      <c r="I1" s="25"/>
      <c r="J1" s="25"/>
      <c r="K1" s="25"/>
      <c r="L1" s="25"/>
      <c r="M1" s="25"/>
    </row>
    <row r="2" ht="41.2" customHeight="1">
      <c r="A2" t="s" s="7">
        <v>159</v>
      </c>
      <c r="B2" t="s" s="98">
        <v>129</v>
      </c>
      <c r="C2" t="s" s="98">
        <v>130</v>
      </c>
      <c r="D2" t="s" s="98">
        <v>131</v>
      </c>
      <c r="E2" t="s" s="98">
        <v>132</v>
      </c>
      <c r="F2" t="s" s="98">
        <v>133</v>
      </c>
      <c r="G2" t="s" s="98">
        <v>134</v>
      </c>
      <c r="H2" t="s" s="98">
        <v>135</v>
      </c>
      <c r="I2" t="s" s="98">
        <v>136</v>
      </c>
      <c r="J2" t="s" s="98">
        <v>137</v>
      </c>
      <c r="K2" t="s" s="98">
        <v>138</v>
      </c>
      <c r="L2" t="s" s="98">
        <v>139</v>
      </c>
      <c r="M2" t="s" s="98">
        <v>140</v>
      </c>
    </row>
    <row r="3" ht="20.55" customHeight="1">
      <c r="A3" s="109"/>
      <c r="B3" s="110"/>
      <c r="C3" s="91"/>
      <c r="D3" s="91"/>
      <c r="E3" s="91"/>
      <c r="F3" s="91"/>
      <c r="G3" s="91"/>
      <c r="H3" s="91"/>
      <c r="I3" s="91"/>
      <c r="J3" s="91"/>
      <c r="K3" s="91"/>
      <c r="L3" s="91"/>
      <c r="M3" s="91"/>
    </row>
    <row r="4" ht="20.35" customHeight="1">
      <c r="A4" t="s" s="13">
        <v>85</v>
      </c>
      <c r="B4" s="111">
        <v>0.5638614140989658</v>
      </c>
      <c r="C4" s="112">
        <v>0.5638614140989658</v>
      </c>
      <c r="D4" s="112">
        <v>0.5567879179370907</v>
      </c>
      <c r="E4" s="112">
        <v>0.5816980583745077</v>
      </c>
      <c r="F4" s="112">
        <v>0.7516771447972135</v>
      </c>
      <c r="G4" s="112">
        <v>0.6727707331675487</v>
      </c>
      <c r="H4" s="112">
        <v>0.6800729972244624</v>
      </c>
      <c r="I4" s="112"/>
      <c r="J4" s="112">
        <v>0.6882286158304154</v>
      </c>
      <c r="K4" s="19"/>
      <c r="L4" s="19"/>
      <c r="M4" s="19"/>
    </row>
    <row r="5" ht="20.35" customHeight="1">
      <c r="A5" s="75"/>
      <c r="B5" s="111"/>
      <c r="C5" s="112"/>
      <c r="D5" s="112"/>
      <c r="E5" s="112"/>
      <c r="F5" s="112"/>
      <c r="G5" s="112"/>
      <c r="H5" s="112"/>
      <c r="I5" s="112"/>
      <c r="J5" s="112"/>
      <c r="K5" s="19"/>
      <c r="L5" s="19"/>
      <c r="M5" s="19"/>
    </row>
    <row r="6" ht="20.35" customHeight="1">
      <c r="A6" t="s" s="13">
        <v>160</v>
      </c>
      <c r="B6" s="111">
        <v>0.292189456039679</v>
      </c>
      <c r="C6" s="112">
        <v>0.3353538075000861</v>
      </c>
      <c r="D6" s="112">
        <v>0.3353538075000861</v>
      </c>
      <c r="E6" s="112">
        <v>0.3589625371220393</v>
      </c>
      <c r="F6" s="112">
        <v>0.358723361966961</v>
      </c>
      <c r="G6" s="112">
        <v>0.3738385156458452</v>
      </c>
      <c r="H6" s="112">
        <v>0.3679930690245744</v>
      </c>
      <c r="I6" s="112"/>
      <c r="J6" s="112">
        <v>0.3811287279024201</v>
      </c>
      <c r="K6" s="19"/>
      <c r="L6" s="19"/>
      <c r="M6" s="19"/>
    </row>
    <row r="7" ht="20.35" customHeight="1">
      <c r="A7" t="s" s="13">
        <v>161</v>
      </c>
      <c r="B7" s="111">
        <v>0.4039583078286586</v>
      </c>
      <c r="C7" s="112">
        <v>0.4578194155391465</v>
      </c>
      <c r="D7" s="112">
        <v>0.4802615437518498</v>
      </c>
      <c r="E7" s="112">
        <v>0.4276680010321595</v>
      </c>
      <c r="F7" s="112">
        <v>0.4469353978988027</v>
      </c>
      <c r="G7" s="112">
        <v>0.44141778348456</v>
      </c>
      <c r="H7" s="112">
        <v>0.4405795191326741</v>
      </c>
      <c r="I7" s="112"/>
      <c r="J7" s="112">
        <v>0.4517005481451174</v>
      </c>
      <c r="K7" s="19"/>
      <c r="L7" s="19"/>
      <c r="M7" s="19"/>
    </row>
    <row r="8" ht="20.35" customHeight="1">
      <c r="A8" t="s" s="13">
        <v>162</v>
      </c>
      <c r="B8" s="111"/>
      <c r="C8" s="112"/>
      <c r="D8" s="112"/>
      <c r="E8" s="112"/>
      <c r="F8" s="112"/>
      <c r="G8" s="112"/>
      <c r="H8" s="112"/>
      <c r="I8" s="112"/>
      <c r="J8" s="112"/>
      <c r="K8" s="19"/>
      <c r="L8" s="19"/>
      <c r="M8" s="19"/>
    </row>
    <row r="9" ht="20.35" customHeight="1">
      <c r="A9" t="s" s="13">
        <v>163</v>
      </c>
      <c r="B9" s="111"/>
      <c r="C9" s="112"/>
      <c r="D9" s="112"/>
      <c r="E9" s="112"/>
      <c r="F9" s="112"/>
      <c r="G9" s="112"/>
      <c r="H9" s="112"/>
      <c r="I9" s="112"/>
      <c r="J9" s="112"/>
      <c r="K9" s="19"/>
      <c r="L9" s="19"/>
      <c r="M9" s="19"/>
    </row>
    <row r="10" ht="20.35" customHeight="1">
      <c r="A10" t="s" s="13">
        <v>164</v>
      </c>
      <c r="B10" s="111"/>
      <c r="C10" s="112"/>
      <c r="D10" s="112"/>
      <c r="E10" s="112"/>
      <c r="F10" s="112"/>
      <c r="G10" s="112"/>
      <c r="H10" s="112"/>
      <c r="I10" s="112"/>
      <c r="J10" s="112"/>
      <c r="K10" s="19"/>
      <c r="L10" s="19"/>
      <c r="M10" s="19"/>
    </row>
    <row r="11" ht="32.35" customHeight="1">
      <c r="A11" t="s" s="13">
        <v>165</v>
      </c>
      <c r="B11" s="111">
        <v>0.3419072343418855</v>
      </c>
      <c r="C11" s="112">
        <v>0.3901742286162461</v>
      </c>
      <c r="D11" s="112">
        <v>0.3988276738048764</v>
      </c>
      <c r="E11" s="112">
        <v>0.3975049713997413</v>
      </c>
      <c r="F11" s="112">
        <v>0.406590762767696</v>
      </c>
      <c r="G11" s="112">
        <v>0.415263600241684</v>
      </c>
      <c r="H11" s="112">
        <v>0.407285943673023</v>
      </c>
      <c r="I11" s="112"/>
      <c r="J11" s="112">
        <v>0.4226540668912487</v>
      </c>
      <c r="K11" s="19"/>
      <c r="L11" s="19"/>
      <c r="M11" s="19"/>
    </row>
  </sheetData>
  <mergeCells count="1">
    <mergeCell ref="A1:M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C3" xSplit="2" ySplit="2" activePane="bottomRight" state="frozen"/>
    </sheetView>
  </sheetViews>
  <sheetFormatPr defaultColWidth="16.3333" defaultRowHeight="18" customHeight="1" outlineLevelRow="0" outlineLevelCol="0"/>
  <cols>
    <col min="1" max="1" width="32.9609" style="113" customWidth="1"/>
    <col min="2" max="2" width="6.5" style="113" customWidth="1"/>
    <col min="3" max="3" width="6.17188" style="113" customWidth="1"/>
    <col min="4" max="4" width="9.85156" style="113" customWidth="1"/>
    <col min="5" max="5" width="8.17188" style="113" customWidth="1"/>
    <col min="6" max="6" width="12" style="113" customWidth="1"/>
    <col min="7" max="7" width="12" style="113" customWidth="1"/>
    <col min="8" max="8" width="13.5" style="113" customWidth="1"/>
    <col min="9" max="9" width="8.17188" style="113" customWidth="1"/>
    <col min="10" max="256" width="16.3516" style="113" customWidth="1"/>
  </cols>
  <sheetData>
    <row r="1" ht="28" customHeight="1">
      <c r="A1" t="s" s="25">
        <v>166</v>
      </c>
      <c r="B1" s="25"/>
      <c r="C1" s="25"/>
      <c r="D1" s="25"/>
      <c r="E1" s="25"/>
      <c r="F1" s="25"/>
      <c r="G1" s="25"/>
      <c r="H1" s="25"/>
      <c r="I1" s="25"/>
    </row>
    <row r="2" ht="44.55" customHeight="1">
      <c r="A2" s="8"/>
      <c r="B2" t="s" s="7">
        <v>168</v>
      </c>
      <c r="C2" t="s" s="7">
        <v>169</v>
      </c>
      <c r="D2" t="s" s="7">
        <v>170</v>
      </c>
      <c r="E2" t="s" s="7">
        <v>171</v>
      </c>
      <c r="F2" t="s" s="7">
        <v>172</v>
      </c>
      <c r="G2" t="s" s="7">
        <v>173</v>
      </c>
      <c r="H2" t="s" s="7">
        <v>174</v>
      </c>
      <c r="I2" t="s" s="7">
        <v>175</v>
      </c>
    </row>
    <row r="3" ht="20.55" customHeight="1">
      <c r="A3" t="s" s="77">
        <v>176</v>
      </c>
      <c r="B3" s="114">
        <f>SUMIF('NEFZ + EPA + WLTP - NEFZ (City)'!G3:G28,"&gt;0")</f>
        <v>62.87706832990398</v>
      </c>
      <c r="C3" s="115">
        <f>SUM('NEFZ + EPA + WLTP - NEFZ (City)'!H3:H28)</f>
        <v>34.74247833333334</v>
      </c>
      <c r="D3" s="32">
        <f>SUM('NEFZ + EPA + WLTP - NEFZ (City)'!I3:I28)</f>
        <v>13.60662371399177</v>
      </c>
      <c r="E3" s="32">
        <f>SUM('NEFZ + EPA + WLTP - NEFZ (City)'!F3:F28)</f>
        <v>1018.333333333333</v>
      </c>
      <c r="F3" s="116">
        <f>(((1-'NEFZ + EPA + WLTP - Constants'!$B$6)*B3)+C3+D3)/E3*100</f>
        <v>4.747865994827343</v>
      </c>
      <c r="G3" s="90"/>
      <c r="H3" s="117"/>
      <c r="I3" s="90"/>
    </row>
    <row r="4" ht="20.35" customHeight="1">
      <c r="A4" t="s" s="81">
        <v>177</v>
      </c>
      <c r="B4" s="118">
        <f>SUMIF('NEFZ + EPA + WLTP - NEFZ (Count'!G3:G24,"&gt;0")</f>
        <v>281.7644032921811</v>
      </c>
      <c r="C4" s="119">
        <f>SUM('NEFZ + EPA + WLTP - NEFZ (Count'!H3:H24)</f>
        <v>237.2789965277778</v>
      </c>
      <c r="D4" s="33">
        <f>SUM('NEFZ + EPA + WLTP - NEFZ (Count'!I3:I24)</f>
        <v>464.3622129254544</v>
      </c>
      <c r="E4" s="33">
        <f>SUM('NEFZ + EPA + WLTP - NEFZ (Count'!F3:F24)</f>
        <v>6954.861111111110</v>
      </c>
      <c r="F4" s="120">
        <f>(((1-'NEFZ + EPA + WLTP - Constants'!$B$6)*B4)+C4+D4)/E4*100</f>
        <v>10.08850066512885</v>
      </c>
      <c r="G4" s="23"/>
      <c r="H4" s="121"/>
      <c r="I4" s="23"/>
    </row>
    <row r="5" ht="20.35" customHeight="1">
      <c r="A5" t="s" s="81">
        <v>178</v>
      </c>
      <c r="B5" s="118">
        <f>(4*B3)+B4</f>
        <v>533.272676611797</v>
      </c>
      <c r="C5" s="119">
        <f>(4*C3)+C4</f>
        <v>376.2489098611112</v>
      </c>
      <c r="D5" s="33">
        <f>(4*D3)+D4</f>
        <v>518.7887077814215</v>
      </c>
      <c r="E5" s="33">
        <f>(4*E3)+E4</f>
        <v>11028.194444444443</v>
      </c>
      <c r="F5" s="120">
        <f>(((1-'NEFZ + EPA + WLTP - Constants'!$B$6)*B5)+C5+D5)/E5*100</f>
        <v>8.11590348856622</v>
      </c>
      <c r="G5" s="23">
        <f>'NEFZ + EPA + WLTP - Start Value'!$B$8/'NEFZ + EPA + WLTP - Start Value'!$B$9*100</f>
        <v>11.79245283018868</v>
      </c>
      <c r="H5" s="122">
        <f>F5/G5</f>
        <v>0.6882286158304154</v>
      </c>
      <c r="I5" s="23"/>
    </row>
    <row r="6" ht="20.35" customHeight="1">
      <c r="A6" s="85"/>
      <c r="B6" s="118"/>
      <c r="C6" s="119"/>
      <c r="D6" s="33"/>
      <c r="E6" s="33"/>
      <c r="F6" s="123"/>
      <c r="G6" s="23"/>
      <c r="H6" s="121"/>
      <c r="I6" s="23"/>
    </row>
    <row r="7" ht="20.35" customHeight="1">
      <c r="A7" t="s" s="81">
        <v>160</v>
      </c>
      <c r="B7" s="118">
        <f>SUMIF('NEFZ + EPA + WLTP - EPA (City)'!F3:F1877,"&gt;0")</f>
        <v>1343.638176993540</v>
      </c>
      <c r="C7" s="119">
        <f>SUM('NEFZ + EPA + WLTP - EPA (City)'!G3:G1877)</f>
        <v>606.2399047826881</v>
      </c>
      <c r="D7" s="33">
        <f>SUM('NEFZ + EPA + WLTP - EPA (City)'!H3:H1877)</f>
        <v>575.5632342116805</v>
      </c>
      <c r="E7" s="33">
        <f>SUM('NEFZ + EPA + WLTP - EPA (City)'!E3:E1877)</f>
        <v>17769.437664</v>
      </c>
      <c r="F7" s="120">
        <f>(((1-'NEFZ + EPA + WLTP - Constants'!$B$6)*B7)+C7+D7)/E7*100</f>
        <v>6.650762738477893</v>
      </c>
      <c r="G7" s="23">
        <f>'NEFZ + EPA + WLTP - Constants'!$B$7/('NEFZ + EPA + WLTP - Start Value'!B10*'NEFZ + EPA + WLTP - Constants'!$B$5)*100</f>
        <v>17.4501743153318</v>
      </c>
      <c r="H7" s="122">
        <f>IF('NEFZ + EPA + WLTP - Start Value'!B10&gt;0,F7/G7,"")</f>
        <v>0.3811287279024201</v>
      </c>
      <c r="I7" s="23">
        <f>(E7/1000)/'NEFZ + EPA + WLTP - Constants'!$B$5</f>
        <v>11.04141666666667</v>
      </c>
    </row>
    <row r="8" ht="20.35" customHeight="1">
      <c r="A8" t="s" s="81">
        <v>161</v>
      </c>
      <c r="B8" s="118">
        <f>SUMIF('NEFZ + EPA + WLTP - EPA (Highwa'!F3:F768,"&gt;0")</f>
        <v>506.4205622908995</v>
      </c>
      <c r="C8" s="119">
        <f>SUM('NEFZ + EPA + WLTP - EPA (Highwa'!G3:G768)</f>
        <v>563.1539548866889</v>
      </c>
      <c r="D8" s="33">
        <f>SUM('NEFZ + EPA + WLTP - EPA (Highwa'!H3:H768)</f>
        <v>1080.325695022920</v>
      </c>
      <c r="E8" s="33">
        <f>SUM('NEFZ + EPA + WLTP - EPA (Highwa'!E3:E768)</f>
        <v>16506.549664000042</v>
      </c>
      <c r="F8" s="120">
        <f>(((1-'NEFZ + EPA + WLTP - Constants'!$B$6)*B8)+C8+D8)/E8*100</f>
        <v>9.95653048858512</v>
      </c>
      <c r="G8" s="23">
        <f>'NEFZ + EPA + WLTP - Constants'!$B$7/('NEFZ + EPA + WLTP - Start Value'!B11*'NEFZ + EPA + WLTP - Constants'!$B$5)*100</f>
        <v>22.04232545094542</v>
      </c>
      <c r="H8" s="122">
        <f>IF('NEFZ + EPA + WLTP - Start Value'!B11&gt;0,F8/G8,"")</f>
        <v>0.4517005481451174</v>
      </c>
      <c r="I8" s="23">
        <f>(E8/1000)/'NEFZ + EPA + WLTP - Constants'!$B$5</f>
        <v>10.25669444444447</v>
      </c>
    </row>
    <row r="9" ht="20.35" customHeight="1">
      <c r="A9" t="s" s="81">
        <v>162</v>
      </c>
      <c r="B9" s="118">
        <f>SUMIF('NEFZ + EPA + WLTP - EPA (High S'!F3:F603,"&gt;0")</f>
        <v>1178.840404958202</v>
      </c>
      <c r="C9" s="119">
        <f>SUM('NEFZ + EPA + WLTP - EPA (High S'!G3:G603)</f>
        <v>439.6856367316155</v>
      </c>
      <c r="D9" s="33">
        <f>SUM('NEFZ + EPA + WLTP - EPA (High S'!H3:H603)</f>
        <v>1255.6738831422</v>
      </c>
      <c r="E9" s="33">
        <f>SUM('NEFZ + EPA + WLTP - EPA (High S'!E3:E603)</f>
        <v>12887.582048000026</v>
      </c>
      <c r="F9" s="120">
        <f>(((1-'NEFZ + EPA + WLTP - Constants'!$B$6)*B9)+C9+D9)/E9*100</f>
        <v>13.15498526845004</v>
      </c>
      <c r="G9" s="23"/>
      <c r="H9" s="121"/>
      <c r="I9" s="23">
        <f>(E9/1000)/'NEFZ + EPA + WLTP - Constants'!$B$5</f>
        <v>8.007972222222238</v>
      </c>
    </row>
    <row r="10" ht="20.35" customHeight="1">
      <c r="A10" t="s" s="81">
        <v>163</v>
      </c>
      <c r="B10" s="118">
        <f>SUMIF('NEFZ + EPA + WLTP - EPA (Air Co'!F3:F603,"&gt;0")</f>
        <v>516.2493870317776</v>
      </c>
      <c r="C10" s="119">
        <f>SUM('NEFZ + EPA + WLTP - EPA (Air Co'!G3:G603)</f>
        <v>196.535988513216</v>
      </c>
      <c r="D10" s="33">
        <f>SUM('NEFZ + EPA + WLTP - EPA (Air Co'!H3:H603)</f>
        <v>169.7985729190078</v>
      </c>
      <c r="E10" s="33">
        <f>SUM('NEFZ + EPA + WLTP - EPA (Air Co'!E3:E603)</f>
        <v>5760.646847999998</v>
      </c>
      <c r="F10" s="120">
        <f>(((1-'NEFZ + EPA + WLTP - Constants'!$B$6)*B10)+C10+D10)/E10*100</f>
        <v>6.35926087986819</v>
      </c>
      <c r="G10" s="23"/>
      <c r="H10" s="121"/>
      <c r="I10" s="23">
        <f>(E10/1000)/'NEFZ + EPA + WLTP - Constants'!$B$5</f>
        <v>3.579499999999998</v>
      </c>
    </row>
    <row r="11" ht="20.35" customHeight="1">
      <c r="A11" t="s" s="81">
        <v>164</v>
      </c>
      <c r="B11" s="118">
        <f>SUMIF('NEFZ + EPA + WLTP - EPA (Cold T'!F3:F1877,"&gt;0")</f>
        <v>1343.638176993540</v>
      </c>
      <c r="C11" s="119">
        <f>SUM('NEFZ + EPA + WLTP - EPA (Cold T'!G3:G1877)</f>
        <v>606.2399047826881</v>
      </c>
      <c r="D11" s="33">
        <f>SUM('NEFZ + EPA + WLTP - EPA (Cold T'!H3:H1877)</f>
        <v>575.5632342116805</v>
      </c>
      <c r="E11" s="33">
        <f>SUM('NEFZ + EPA + WLTP - EPA (Cold T'!E3:E1877)</f>
        <v>17769.437664</v>
      </c>
      <c r="F11" s="120">
        <f>(((1-'NEFZ + EPA + WLTP - Constants'!$B$6)*B11)+C11+D11)/E11*100</f>
        <v>6.650762738477893</v>
      </c>
      <c r="G11" s="23"/>
      <c r="H11" s="121"/>
      <c r="I11" s="23">
        <f>(E11/1000)/'NEFZ + EPA + WLTP - Constants'!$B$5</f>
        <v>11.04141666666667</v>
      </c>
    </row>
    <row r="12" ht="20.35" customHeight="1">
      <c r="A12" t="s" s="81">
        <v>165</v>
      </c>
      <c r="B12" s="118">
        <f>(55%*B7)+(45%*B8)</f>
        <v>966.890250377352</v>
      </c>
      <c r="C12" s="119">
        <f>(55%*C7)+(45%*C8)</f>
        <v>586.8512273294884</v>
      </c>
      <c r="D12" s="33">
        <f>(55%*D7)+(45%*D8)</f>
        <v>802.7063415767384</v>
      </c>
      <c r="E12" s="33">
        <f>(55%*E7)+(45%*E8)</f>
        <v>17201.138064000021</v>
      </c>
      <c r="F12" s="120">
        <f>(55%*F7)+(45%*F8)</f>
        <v>8.138358226026146</v>
      </c>
      <c r="G12" s="23">
        <f>'NEFZ + EPA + WLTP - Constants'!$B$7/('NEFZ + EPA + WLTP - Start Value'!B12*'NEFZ + EPA + WLTP - Constants'!$B$5)*100</f>
        <v>19.25536476174543</v>
      </c>
      <c r="H12" s="122">
        <f>F12/G12</f>
        <v>0.4226540668912487</v>
      </c>
      <c r="I12" s="23">
        <f>(E12/1000)/'NEFZ + EPA + WLTP - Constants'!$B$5</f>
        <v>10.68829166666668</v>
      </c>
    </row>
    <row r="13" ht="20.35" customHeight="1">
      <c r="A13" s="81"/>
      <c r="B13" s="118"/>
      <c r="C13" s="119"/>
      <c r="D13" s="33"/>
      <c r="E13" s="33"/>
      <c r="F13" s="123"/>
      <c r="G13" s="23"/>
      <c r="H13" s="23"/>
      <c r="I13" s="23"/>
    </row>
    <row r="14" ht="20.35" customHeight="1">
      <c r="A14" t="s" s="81">
        <v>179</v>
      </c>
      <c r="B14" s="118">
        <f>SUMIF('NEFZ + EPA + WLTP - WLTP (Low)'!F3:F592,"&gt;0")</f>
        <v>278.015091842421</v>
      </c>
      <c r="C14" s="119">
        <f>SUM('NEFZ + EPA + WLTP - WLTP (Low)'!G3:G592)</f>
        <v>105.5760041944444</v>
      </c>
      <c r="D14" s="33">
        <f>SUM('NEFZ + EPA + WLTP - WLTP (Low)'!H3:H592)</f>
        <v>35.72061010623499</v>
      </c>
      <c r="E14" s="33">
        <f>SUM('NEFZ + EPA + WLTP - WLTP (Low)'!E3:E592)</f>
        <v>3094.527777777778</v>
      </c>
      <c r="F14" s="120">
        <f>(((1-'NEFZ + EPA + WLTP - Constants'!$B$6)*B14)+C14+D14)/E14*100</f>
        <v>4.566015380936292</v>
      </c>
      <c r="G14" s="23"/>
      <c r="H14" s="23"/>
      <c r="I14" s="23"/>
    </row>
    <row r="15" ht="20.35" customHeight="1">
      <c r="A15" t="s" s="81">
        <v>180</v>
      </c>
      <c r="B15" s="118">
        <f>SUMIF('NEFZ + EPA + WLTP - WLTP (Middl'!F3:F435,"&gt;0")</f>
        <v>410.7586628729423</v>
      </c>
      <c r="C15" s="119">
        <f>SUM('NEFZ + EPA + WLTP - WLTP (Middl'!G3:G435)</f>
        <v>162.2566612222221</v>
      </c>
      <c r="D15" s="33">
        <f>SUM('NEFZ + EPA + WLTP - WLTP (Middl'!H3:H435)</f>
        <v>131.8305547110553</v>
      </c>
      <c r="E15" s="33">
        <f>SUM('NEFZ + EPA + WLTP - WLTP (Middl'!E3:E435)</f>
        <v>4755.888888888893</v>
      </c>
      <c r="F15" s="120">
        <f>(((1-'NEFZ + EPA + WLTP - Constants'!$B$6)*B15)+C15+D15)/E15*100</f>
        <v>6.183643537601323</v>
      </c>
      <c r="G15" s="23"/>
      <c r="H15" s="23"/>
      <c r="I15" s="23"/>
    </row>
    <row r="16" ht="20.35" customHeight="1">
      <c r="A16" t="s" s="81">
        <v>181</v>
      </c>
      <c r="B16" s="118">
        <f>SUMIF('NEFZ + EPA + WLTP - WLTP (High)'!F3:F457,"&gt;0")</f>
        <v>426.0951999742798</v>
      </c>
      <c r="C16" s="119">
        <f>SUM('NEFZ + EPA + WLTP - WLTP (High)'!G3:G457)</f>
        <v>244.2037998333334</v>
      </c>
      <c r="D16" s="33">
        <f>SUM('NEFZ + EPA + WLTP - WLTP (High)'!H3:H457)</f>
        <v>387.2904639936341</v>
      </c>
      <c r="E16" s="33">
        <f>SUM('NEFZ + EPA + WLTP - WLTP (High)'!E3:E457)</f>
        <v>7157.833333333338</v>
      </c>
      <c r="F16" s="120">
        <f>(((1-'NEFZ + EPA + WLTP - Constants'!$B$6)*B16)+C16+D16)/E16*100</f>
        <v>8.822422015418546</v>
      </c>
      <c r="G16" s="23"/>
      <c r="H16" s="23"/>
      <c r="I16" s="23"/>
    </row>
    <row r="17" ht="20.35" customHeight="1">
      <c r="A17" t="s" s="81">
        <v>182</v>
      </c>
      <c r="B17" s="118">
        <f>SUMIF('NEFZ + EPA + WLTP - WLTP (Extra'!F3:F325,"&gt;0")</f>
        <v>449.6745198902604</v>
      </c>
      <c r="C17" s="119">
        <f>SUM('NEFZ + EPA + WLTP - WLTP (Extra'!G3:G325)</f>
        <v>281.6064564722224</v>
      </c>
      <c r="D17" s="33">
        <f>SUM('NEFZ + EPA + WLTP - WLTP (Extra'!H3:H325)</f>
        <v>953.9689512817534</v>
      </c>
      <c r="E17" s="33">
        <f>SUM('NEFZ + EPA + WLTP - WLTP (Extra'!E3:E325)</f>
        <v>8254.138888888887</v>
      </c>
      <c r="F17" s="120">
        <f>(((1-'NEFZ + EPA + WLTP - Constants'!$B$6)*B17)+C17+D17)/E17*100</f>
        <v>14.96916182761616</v>
      </c>
      <c r="G17" s="23"/>
      <c r="H17" s="23"/>
      <c r="I17" s="23"/>
    </row>
    <row r="18" ht="20.35" customHeight="1">
      <c r="A18" t="s" s="81">
        <v>183</v>
      </c>
      <c r="B18" s="118">
        <f>SUM(B14:B17)</f>
        <v>1564.543474579903</v>
      </c>
      <c r="C18" s="119">
        <f>SUM(C14:C17)</f>
        <v>793.6429217222222</v>
      </c>
      <c r="D18" s="33">
        <f>SUM(D14:D17)</f>
        <v>1508.810580092678</v>
      </c>
      <c r="E18" s="33">
        <f>SUM(E14:E17)</f>
        <v>23262.3888888889</v>
      </c>
      <c r="F18" s="120">
        <f>(((1-'NEFZ + EPA + WLTP - Constants'!$B$6)*B18)+C18+D18)/E18*100</f>
        <v>9.897751743436158</v>
      </c>
      <c r="G18" s="23"/>
      <c r="H18" s="23"/>
      <c r="I18" s="23"/>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B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8.1719" style="124" customWidth="1"/>
    <col min="2" max="2" width="13.0781" style="124" customWidth="1"/>
    <col min="3" max="256" width="16.3516" style="124" customWidth="1"/>
  </cols>
  <sheetData>
    <row r="1" ht="28" customHeight="1">
      <c r="A1" t="s" s="25">
        <v>184</v>
      </c>
      <c r="B1" s="25"/>
    </row>
    <row r="2" ht="20.55" customHeight="1">
      <c r="A2" s="8"/>
      <c r="B2" s="8"/>
    </row>
    <row r="3" ht="20.55" customHeight="1">
      <c r="A3" t="s" s="9">
        <v>186</v>
      </c>
      <c r="B3" s="10">
        <v>1.2</v>
      </c>
    </row>
    <row r="4" ht="20.35" customHeight="1">
      <c r="A4" t="s" s="13">
        <v>25</v>
      </c>
      <c r="B4" s="14">
        <v>9.81</v>
      </c>
    </row>
    <row r="5" ht="20.35" customHeight="1">
      <c r="A5" t="s" s="13">
        <v>187</v>
      </c>
      <c r="B5" s="103">
        <v>1.609344</v>
      </c>
    </row>
    <row r="6" ht="20.35" customHeight="1">
      <c r="A6" t="s" s="13">
        <v>14</v>
      </c>
      <c r="B6" s="125">
        <v>1</v>
      </c>
    </row>
    <row r="7" ht="20.35" customHeight="1">
      <c r="A7" t="s" s="13">
        <v>188</v>
      </c>
      <c r="B7" s="14">
        <v>33.7</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I28"/>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3.5" style="126" customWidth="1"/>
    <col min="2" max="2" width="6.5" style="126" customWidth="1"/>
    <col min="3" max="3" width="4.35156" style="126" customWidth="1"/>
    <col min="4" max="4" width="6.5" style="126" customWidth="1"/>
    <col min="5" max="5" width="6.5" style="126" customWidth="1"/>
    <col min="6" max="6" width="7.5" style="126" customWidth="1"/>
    <col min="7" max="7" width="7.35156" style="126" customWidth="1"/>
    <col min="8" max="8" width="6.17188" style="126" customWidth="1"/>
    <col min="9" max="9" width="5.67188" style="126" customWidth="1"/>
    <col min="10" max="256" width="16.3516" style="126" customWidth="1"/>
  </cols>
  <sheetData>
    <row r="1" ht="28" customHeight="1">
      <c r="A1" t="s" s="25">
        <v>189</v>
      </c>
      <c r="B1" s="25"/>
      <c r="C1" s="25"/>
      <c r="D1" s="25"/>
      <c r="E1" s="25"/>
      <c r="F1" s="25"/>
      <c r="G1" s="25"/>
      <c r="H1" s="25"/>
      <c r="I1" s="25"/>
    </row>
    <row r="2" ht="32.55" customHeight="1">
      <c r="A2" t="s" s="7">
        <v>191</v>
      </c>
      <c r="B2" t="s" s="7">
        <v>192</v>
      </c>
      <c r="C2" t="s" s="7">
        <v>193</v>
      </c>
      <c r="D2" t="s" s="7">
        <v>194</v>
      </c>
      <c r="E2" t="s" s="7">
        <v>195</v>
      </c>
      <c r="F2" t="s" s="7">
        <v>196</v>
      </c>
      <c r="G2" t="s" s="7">
        <v>197</v>
      </c>
      <c r="H2" t="s" s="7">
        <v>169</v>
      </c>
      <c r="I2" t="s" s="7">
        <v>198</v>
      </c>
    </row>
    <row r="3" ht="20.55" customHeight="1">
      <c r="A3" s="11">
        <v>0</v>
      </c>
      <c r="B3" s="11">
        <v>0</v>
      </c>
      <c r="C3" s="11">
        <v>0</v>
      </c>
      <c r="D3" s="11">
        <v>0</v>
      </c>
      <c r="E3" s="11">
        <v>0</v>
      </c>
      <c r="F3" s="11">
        <v>0</v>
      </c>
      <c r="G3" s="11">
        <v>0</v>
      </c>
      <c r="H3" s="11">
        <v>0</v>
      </c>
      <c r="I3" s="11">
        <v>0</v>
      </c>
    </row>
    <row r="4" ht="20.35" customHeight="1">
      <c r="A4" s="94">
        <v>11</v>
      </c>
      <c r="B4" s="94">
        <v>0</v>
      </c>
      <c r="C4" s="94">
        <f>C3+A4</f>
        <v>11</v>
      </c>
      <c r="D4" s="95">
        <f>B4/3.6</f>
        <v>0</v>
      </c>
      <c r="E4" s="95">
        <f>(D4+D3)/2</f>
        <v>0</v>
      </c>
      <c r="F4" s="95">
        <f>(E4*(C4-C3))</f>
        <v>0</v>
      </c>
      <c r="G4" s="95">
        <f>(0.5*((D4^2)-(D3^2))*'NEFZ + EPA + WLTP - Start Value'!$B$3)/3600</f>
        <v>0</v>
      </c>
      <c r="H4" s="95">
        <f>F4*'NEFZ + EPA + WLTP - Start Value'!$B$3*'NEFZ + EPA + WLTP - Start Value'!$B$6*'NEFZ + EPA + WLTP - Constants'!$B$4/3600</f>
        <v>0</v>
      </c>
      <c r="I4" s="95">
        <f>IF(F4&gt;0,(((D3)^3+(D4)^3)/2/E4)*0.5*'NEFZ + EPA + WLTP - Constants'!$B$3*('NEFZ + EPA + WLTP - Start Value'!$B$5*'NEFZ + EPA + WLTP - Start Value'!$B$4)*F4/3600,0)</f>
        <v>0</v>
      </c>
    </row>
    <row r="5" ht="20.35" customHeight="1">
      <c r="A5" s="94">
        <v>4</v>
      </c>
      <c r="B5" s="94">
        <v>15</v>
      </c>
      <c r="C5" s="94">
        <f>C4+A5</f>
        <v>15</v>
      </c>
      <c r="D5" s="95">
        <f>B5/3.6</f>
        <v>4.166666666666667</v>
      </c>
      <c r="E5" s="95">
        <f>(D5+D4)/2</f>
        <v>2.083333333333333</v>
      </c>
      <c r="F5" s="95">
        <f>(E5*(C5-C4))</f>
        <v>8.333333333333334</v>
      </c>
      <c r="G5" s="95">
        <f>(0.5*((D5^2)-(D4^2))*'NEFZ + EPA + WLTP - Start Value'!$B$3)/3600</f>
        <v>3.773630401234568</v>
      </c>
      <c r="H5" s="95">
        <f>F5*'NEFZ + EPA + WLTP - Start Value'!$B$3*'NEFZ + EPA + WLTP - Start Value'!$B$6*'NEFZ + EPA + WLTP - Constants'!$B$4/3600</f>
        <v>0.2843083333333334</v>
      </c>
      <c r="I5" s="95">
        <f>IF(F5&gt;0,(((D4)^3+(D5)^3)/2/E5)*0.5*'NEFZ + EPA + WLTP - Constants'!$B$3*('NEFZ + EPA + WLTP - Start Value'!$B$5*'NEFZ + EPA + WLTP - Start Value'!$B$4)*F5/3600,0)</f>
        <v>0.01830150462962964</v>
      </c>
    </row>
    <row r="6" ht="20.35" customHeight="1">
      <c r="A6" s="94">
        <v>8</v>
      </c>
      <c r="B6" s="94">
        <v>15</v>
      </c>
      <c r="C6" s="94">
        <f>C5+A6</f>
        <v>23</v>
      </c>
      <c r="D6" s="95">
        <f>B6/3.6</f>
        <v>4.166666666666667</v>
      </c>
      <c r="E6" s="95">
        <f>(D6+D5)/2</f>
        <v>4.166666666666667</v>
      </c>
      <c r="F6" s="95">
        <f>(E6*(C6-C5))</f>
        <v>33.33333333333334</v>
      </c>
      <c r="G6" s="95">
        <f>(0.5*((D6^2)-(D5^2))*'NEFZ + EPA + WLTP - Start Value'!$B$3)/3600</f>
        <v>0</v>
      </c>
      <c r="H6" s="95">
        <f>F6*'NEFZ + EPA + WLTP - Start Value'!$B$3*'NEFZ + EPA + WLTP - Start Value'!$B$6*'NEFZ + EPA + WLTP - Constants'!$B$4/3600</f>
        <v>1.137233333333334</v>
      </c>
      <c r="I6" s="95">
        <f>IF(F6&gt;0,(((D5)^3+(D6)^3)/2/E6)*0.5*'NEFZ + EPA + WLTP - Constants'!$B$3*('NEFZ + EPA + WLTP - Start Value'!$B$5*'NEFZ + EPA + WLTP - Start Value'!$B$4)*F6/3600,0)</f>
        <v>0.07320601851851855</v>
      </c>
    </row>
    <row r="7" ht="20.35" customHeight="1">
      <c r="A7" s="94">
        <v>2</v>
      </c>
      <c r="B7" s="94">
        <v>10</v>
      </c>
      <c r="C7" s="94">
        <f>C6+A7</f>
        <v>25</v>
      </c>
      <c r="D7" s="95">
        <f>B7/3.6</f>
        <v>2.777777777777778</v>
      </c>
      <c r="E7" s="95">
        <f>(D7+D6)/2</f>
        <v>3.472222222222222</v>
      </c>
      <c r="F7" s="95">
        <f>(E7*(C7-C6))</f>
        <v>6.944444444444445</v>
      </c>
      <c r="G7" s="95">
        <f>(0.5*((D7^2)-(D6^2))*'NEFZ + EPA + WLTP - Start Value'!$B$3)/3600</f>
        <v>-2.096461334019205</v>
      </c>
      <c r="H7" s="95">
        <f>F7*'NEFZ + EPA + WLTP - Start Value'!$B$3*'NEFZ + EPA + WLTP - Start Value'!$B$6*'NEFZ + EPA + WLTP - Constants'!$B$4/3600</f>
        <v>0.2369236111111112</v>
      </c>
      <c r="I7" s="95">
        <f>IF(F7&gt;0,(((D6)^3+(D7)^3)/2/E7)*0.5*'NEFZ + EPA + WLTP - Constants'!$B$3*('NEFZ + EPA + WLTP - Start Value'!$B$5*'NEFZ + EPA + WLTP - Start Value'!$B$4)*F7/3600,0)</f>
        <v>0.01186208633401921</v>
      </c>
    </row>
    <row r="8" ht="20.35" customHeight="1">
      <c r="A8" s="94">
        <v>3</v>
      </c>
      <c r="B8" s="94">
        <v>0</v>
      </c>
      <c r="C8" s="94">
        <f>C7+A8</f>
        <v>28</v>
      </c>
      <c r="D8" s="95">
        <f>B8/3.6</f>
        <v>0</v>
      </c>
      <c r="E8" s="95">
        <f>(D8+D7)/2</f>
        <v>1.388888888888889</v>
      </c>
      <c r="F8" s="95">
        <f>(E8*(C8-C7))</f>
        <v>4.166666666666666</v>
      </c>
      <c r="G8" s="95">
        <f>(0.5*((D8^2)-(D7^2))*'NEFZ + EPA + WLTP - Start Value'!$B$3)/3600</f>
        <v>-1.677169067215363</v>
      </c>
      <c r="H8" s="95">
        <f>F8*'NEFZ + EPA + WLTP - Start Value'!$B$3*'NEFZ + EPA + WLTP - Start Value'!$B$6*'NEFZ + EPA + WLTP - Constants'!$B$4/3600</f>
        <v>0.1421541666666666</v>
      </c>
      <c r="I8" s="95">
        <f>IF(F8&gt;0,(((D7)^3+(D8)^3)/2/E8)*0.5*'NEFZ + EPA + WLTP - Constants'!$B$3*('NEFZ + EPA + WLTP - Start Value'!$B$5*'NEFZ + EPA + WLTP - Start Value'!$B$4)*F8/3600,0)</f>
        <v>0.004067001028806583</v>
      </c>
    </row>
    <row r="9" ht="20.35" customHeight="1">
      <c r="A9" s="94">
        <v>21</v>
      </c>
      <c r="B9" s="94">
        <v>0</v>
      </c>
      <c r="C9" s="94">
        <f>C8+A9</f>
        <v>49</v>
      </c>
      <c r="D9" s="95">
        <f>B9/3.6</f>
        <v>0</v>
      </c>
      <c r="E9" s="95">
        <f>(D9+D8)/2</f>
        <v>0</v>
      </c>
      <c r="F9" s="95">
        <f>(E9*(C9-C8))</f>
        <v>0</v>
      </c>
      <c r="G9" s="95">
        <f>(0.5*((D9^2)-(D8^2))*'NEFZ + EPA + WLTP - Start Value'!$B$3)/3600</f>
        <v>0</v>
      </c>
      <c r="H9" s="95">
        <f>F9*'NEFZ + EPA + WLTP - Start Value'!$B$3*'NEFZ + EPA + WLTP - Start Value'!$B$6*'NEFZ + EPA + WLTP - Constants'!$B$4/3600</f>
        <v>0</v>
      </c>
      <c r="I9" s="95">
        <f>IF(F9&gt;0,(((D8)^3+(D9)^3)/2/E9)*0.5*'NEFZ + EPA + WLTP - Constants'!$B$3*('NEFZ + EPA + WLTP - Start Value'!$B$5*'NEFZ + EPA + WLTP - Start Value'!$B$4)*F9/3600,0)</f>
        <v>0</v>
      </c>
    </row>
    <row r="10" ht="20.35" customHeight="1">
      <c r="A10" s="94">
        <v>5</v>
      </c>
      <c r="B10" s="94">
        <v>15</v>
      </c>
      <c r="C10" s="94">
        <f>C9+A10</f>
        <v>54</v>
      </c>
      <c r="D10" s="95">
        <f>B10/3.6</f>
        <v>4.166666666666667</v>
      </c>
      <c r="E10" s="95">
        <f>(D10+D9)/2</f>
        <v>2.083333333333333</v>
      </c>
      <c r="F10" s="95">
        <f>(E10*(C10-C9))</f>
        <v>10.41666666666667</v>
      </c>
      <c r="G10" s="95">
        <f>(0.5*((D10^2)-(D9^2))*'NEFZ + EPA + WLTP - Start Value'!$B$3)/3600</f>
        <v>3.773630401234568</v>
      </c>
      <c r="H10" s="95">
        <f>F10*'NEFZ + EPA + WLTP - Start Value'!$B$3*'NEFZ + EPA + WLTP - Start Value'!$B$6*'NEFZ + EPA + WLTP - Constants'!$B$4/3600</f>
        <v>0.3553854166666667</v>
      </c>
      <c r="I10" s="95">
        <f>IF(F10&gt;0,(((D9)^3+(D10)^3)/2/E10)*0.5*'NEFZ + EPA + WLTP - Constants'!$B$3*('NEFZ + EPA + WLTP - Start Value'!$B$5*'NEFZ + EPA + WLTP - Start Value'!$B$4)*F10/3600,0)</f>
        <v>0.02287688078703704</v>
      </c>
    </row>
    <row r="11" ht="20.35" customHeight="1">
      <c r="A11" s="94">
        <v>2</v>
      </c>
      <c r="B11" s="94">
        <v>15</v>
      </c>
      <c r="C11" s="94">
        <f>C10+A11</f>
        <v>56</v>
      </c>
      <c r="D11" s="95">
        <f>B11/3.6</f>
        <v>4.166666666666667</v>
      </c>
      <c r="E11" s="95">
        <f>(D11+D10)/2</f>
        <v>4.166666666666667</v>
      </c>
      <c r="F11" s="95">
        <f>(E11*(C11-C10))</f>
        <v>8.333333333333334</v>
      </c>
      <c r="G11" s="95">
        <f>(0.5*((D11^2)-(D10^2))*'NEFZ + EPA + WLTP - Start Value'!$B$3)/3600</f>
        <v>0</v>
      </c>
      <c r="H11" s="95">
        <f>F11*'NEFZ + EPA + WLTP - Start Value'!$B$3*'NEFZ + EPA + WLTP - Start Value'!$B$6*'NEFZ + EPA + WLTP - Constants'!$B$4/3600</f>
        <v>0.2843083333333334</v>
      </c>
      <c r="I11" s="95">
        <f>IF(F11&gt;0,(((D10)^3+(D11)^3)/2/E11)*0.5*'NEFZ + EPA + WLTP - Constants'!$B$3*('NEFZ + EPA + WLTP - Start Value'!$B$5*'NEFZ + EPA + WLTP - Start Value'!$B$4)*F11/3600,0)</f>
        <v>0.01830150462962964</v>
      </c>
    </row>
    <row r="12" ht="20.35" customHeight="1">
      <c r="A12" s="94">
        <v>5</v>
      </c>
      <c r="B12" s="94">
        <v>32</v>
      </c>
      <c r="C12" s="94">
        <f>C11+A12</f>
        <v>61</v>
      </c>
      <c r="D12" s="95">
        <f>B12/3.6</f>
        <v>8.888888888888889</v>
      </c>
      <c r="E12" s="95">
        <f>(D12+D11)/2</f>
        <v>6.527777777777779</v>
      </c>
      <c r="F12" s="95">
        <f>(E12*(C12-C11))</f>
        <v>32.63888888888889</v>
      </c>
      <c r="G12" s="95">
        <f>(0.5*((D12^2)-(D11^2))*'NEFZ + EPA + WLTP - Start Value'!$B$3)/3600</f>
        <v>13.40058084705075</v>
      </c>
      <c r="H12" s="95">
        <f>F12*'NEFZ + EPA + WLTP - Start Value'!$B$3*'NEFZ + EPA + WLTP - Start Value'!$B$6*'NEFZ + EPA + WLTP - Constants'!$B$4/3600</f>
        <v>1.113540972222222</v>
      </c>
      <c r="I12" s="95">
        <f>IF(F12&gt;0,(((D11)^3+(D12)^3)/2/E12)*0.5*'NEFZ + EPA + WLTP - Constants'!$B$3*('NEFZ + EPA + WLTP - Start Value'!$B$5*'NEFZ + EPA + WLTP - Start Value'!$B$4)*F12/3600,0)</f>
        <v>0.2449893636402606</v>
      </c>
    </row>
    <row r="13" ht="20.35" customHeight="1">
      <c r="A13" s="94">
        <v>24</v>
      </c>
      <c r="B13" s="94">
        <v>32</v>
      </c>
      <c r="C13" s="94">
        <f>C12+A13</f>
        <v>85</v>
      </c>
      <c r="D13" s="95">
        <f>B13/3.6</f>
        <v>8.888888888888889</v>
      </c>
      <c r="E13" s="95">
        <f>(D13+D12)/2</f>
        <v>8.888888888888889</v>
      </c>
      <c r="F13" s="95">
        <f>(E13*(C13-C12))</f>
        <v>213.3333333333333</v>
      </c>
      <c r="G13" s="95">
        <f>(0.5*((D13^2)-(D12^2))*'NEFZ + EPA + WLTP - Start Value'!$B$3)/3600</f>
        <v>0</v>
      </c>
      <c r="H13" s="95">
        <f>F13*'NEFZ + EPA + WLTP - Start Value'!$B$3*'NEFZ + EPA + WLTP - Start Value'!$B$6*'NEFZ + EPA + WLTP - Constants'!$B$4/3600</f>
        <v>7.278293333333334</v>
      </c>
      <c r="I13" s="95">
        <f>IF(F13&gt;0,(((D12)^3+(D13)^3)/2/E13)*0.5*'NEFZ + EPA + WLTP - Constants'!$B$3*('NEFZ + EPA + WLTP - Start Value'!$B$5*'NEFZ + EPA + WLTP - Start Value'!$B$4)*F13/3600,0)</f>
        <v>2.132279835390947</v>
      </c>
    </row>
    <row r="14" ht="20.35" customHeight="1">
      <c r="A14" s="94">
        <v>8</v>
      </c>
      <c r="B14" s="94">
        <v>10</v>
      </c>
      <c r="C14" s="94">
        <f>C13+A14</f>
        <v>93</v>
      </c>
      <c r="D14" s="95">
        <f>B14/3.6</f>
        <v>2.777777777777778</v>
      </c>
      <c r="E14" s="95">
        <f>(D14+D13)/2</f>
        <v>5.833333333333334</v>
      </c>
      <c r="F14" s="95">
        <f>(E14*(C14-C13))</f>
        <v>46.66666666666667</v>
      </c>
      <c r="G14" s="95">
        <f>(0.5*((D14^2)-(D13^2))*'NEFZ + EPA + WLTP - Start Value'!$B$3)/3600</f>
        <v>-15.49704218106996</v>
      </c>
      <c r="H14" s="95">
        <f>F14*'NEFZ + EPA + WLTP - Start Value'!$B$3*'NEFZ + EPA + WLTP - Start Value'!$B$6*'NEFZ + EPA + WLTP - Constants'!$B$4/3600</f>
        <v>1.592126666666667</v>
      </c>
      <c r="I14" s="95">
        <f>IF(F14&gt;0,(((D13)^3+(D14)^3)/2/E14)*0.5*'NEFZ + EPA + WLTP - Constants'!$B$3*('NEFZ + EPA + WLTP - Start Value'!$B$5*'NEFZ + EPA + WLTP - Start Value'!$B$4)*F14/3600,0)</f>
        <v>0.3662253086419754</v>
      </c>
    </row>
    <row r="15" ht="20.35" customHeight="1">
      <c r="A15" s="94">
        <v>3</v>
      </c>
      <c r="B15" s="94">
        <v>0</v>
      </c>
      <c r="C15" s="94">
        <f>C14+A15</f>
        <v>96</v>
      </c>
      <c r="D15" s="95">
        <f>B15/3.6</f>
        <v>0</v>
      </c>
      <c r="E15" s="95">
        <f>(D15+D14)/2</f>
        <v>1.388888888888889</v>
      </c>
      <c r="F15" s="95">
        <f>(E15*(C15-C14))</f>
        <v>4.166666666666666</v>
      </c>
      <c r="G15" s="95">
        <f>(0.5*((D15^2)-(D14^2))*'NEFZ + EPA + WLTP - Start Value'!$B$3)/3600</f>
        <v>-1.677169067215363</v>
      </c>
      <c r="H15" s="95">
        <f>F15*'NEFZ + EPA + WLTP - Start Value'!$B$3*'NEFZ + EPA + WLTP - Start Value'!$B$6*'NEFZ + EPA + WLTP - Constants'!$B$4/3600</f>
        <v>0.1421541666666666</v>
      </c>
      <c r="I15" s="95">
        <f>IF(F15&gt;0,(((D14)^3+(D15)^3)/2/E15)*0.5*'NEFZ + EPA + WLTP - Constants'!$B$3*('NEFZ + EPA + WLTP - Start Value'!$B$5*'NEFZ + EPA + WLTP - Start Value'!$B$4)*F15/3600,0)</f>
        <v>0.004067001028806583</v>
      </c>
    </row>
    <row r="16" ht="20.35" customHeight="1">
      <c r="A16" s="94">
        <v>21</v>
      </c>
      <c r="B16" s="94">
        <v>0</v>
      </c>
      <c r="C16" s="94">
        <f>C15+A16</f>
        <v>117</v>
      </c>
      <c r="D16" s="95">
        <f>B16/3.6</f>
        <v>0</v>
      </c>
      <c r="E16" s="95">
        <f>(D16+D15)/2</f>
        <v>0</v>
      </c>
      <c r="F16" s="95">
        <f>(E16*(C16-C15))</f>
        <v>0</v>
      </c>
      <c r="G16" s="95">
        <f>(0.5*((D16^2)-(D15^2))*'NEFZ + EPA + WLTP - Start Value'!$B$3)/3600</f>
        <v>0</v>
      </c>
      <c r="H16" s="95">
        <f>F16*'NEFZ + EPA + WLTP - Start Value'!$B$3*'NEFZ + EPA + WLTP - Start Value'!$B$6*'NEFZ + EPA + WLTP - Constants'!$B$4/3600</f>
        <v>0</v>
      </c>
      <c r="I16" s="95">
        <f>IF(F16&gt;0,(((D15)^3+(D16)^3)/2/E16)*0.5*'NEFZ + EPA + WLTP - Constants'!$B$3*('NEFZ + EPA + WLTP - Start Value'!$B$5*'NEFZ + EPA + WLTP - Start Value'!$B$4)*F16/3600,0)</f>
        <v>0</v>
      </c>
    </row>
    <row r="17" ht="20.35" customHeight="1">
      <c r="A17" s="94">
        <v>5</v>
      </c>
      <c r="B17" s="94">
        <v>15</v>
      </c>
      <c r="C17" s="94">
        <f>C16+A17</f>
        <v>122</v>
      </c>
      <c r="D17" s="95">
        <f>B17/3.6</f>
        <v>4.166666666666667</v>
      </c>
      <c r="E17" s="95">
        <f>(D17+D16)/2</f>
        <v>2.083333333333333</v>
      </c>
      <c r="F17" s="95">
        <f>(E17*(C17-C16))</f>
        <v>10.41666666666667</v>
      </c>
      <c r="G17" s="95">
        <f>(0.5*((D17^2)-(D16^2))*'NEFZ + EPA + WLTP - Start Value'!$B$3)/3600</f>
        <v>3.773630401234568</v>
      </c>
      <c r="H17" s="95">
        <f>F17*'NEFZ + EPA + WLTP - Start Value'!$B$3*'NEFZ + EPA + WLTP - Start Value'!$B$6*'NEFZ + EPA + WLTP - Constants'!$B$4/3600</f>
        <v>0.3553854166666667</v>
      </c>
      <c r="I17" s="95">
        <f>IF(F17&gt;0,(((D16)^3+(D17)^3)/2/E17)*0.5*'NEFZ + EPA + WLTP - Constants'!$B$3*('NEFZ + EPA + WLTP - Start Value'!$B$5*'NEFZ + EPA + WLTP - Start Value'!$B$4)*F17/3600,0)</f>
        <v>0.02287688078703704</v>
      </c>
    </row>
    <row r="18" ht="20.35" customHeight="1">
      <c r="A18" s="94">
        <v>2</v>
      </c>
      <c r="B18" s="94">
        <v>15</v>
      </c>
      <c r="C18" s="94">
        <f>C17+A18</f>
        <v>124</v>
      </c>
      <c r="D18" s="95">
        <f>B18/3.6</f>
        <v>4.166666666666667</v>
      </c>
      <c r="E18" s="95">
        <f>(D18+D17)/2</f>
        <v>4.166666666666667</v>
      </c>
      <c r="F18" s="95">
        <f>(E18*(C18-C17))</f>
        <v>8.333333333333334</v>
      </c>
      <c r="G18" s="95">
        <f>(0.5*((D18^2)-(D17^2))*'NEFZ + EPA + WLTP - Start Value'!$B$3)/3600</f>
        <v>0</v>
      </c>
      <c r="H18" s="95">
        <f>F18*'NEFZ + EPA + WLTP - Start Value'!$B$3*'NEFZ + EPA + WLTP - Start Value'!$B$6*'NEFZ + EPA + WLTP - Constants'!$B$4/3600</f>
        <v>0.2843083333333334</v>
      </c>
      <c r="I18" s="95">
        <f>IF(F18&gt;0,(((D17)^3+(D18)^3)/2/E18)*0.5*'NEFZ + EPA + WLTP - Constants'!$B$3*('NEFZ + EPA + WLTP - Start Value'!$B$5*'NEFZ + EPA + WLTP - Start Value'!$B$4)*F18/3600,0)</f>
        <v>0.01830150462962964</v>
      </c>
    </row>
    <row r="19" ht="20.35" customHeight="1">
      <c r="A19" s="94">
        <v>9</v>
      </c>
      <c r="B19" s="94">
        <v>35</v>
      </c>
      <c r="C19" s="94">
        <f>C18+A19</f>
        <v>133</v>
      </c>
      <c r="D19" s="95">
        <f>B19/3.6</f>
        <v>9.722222222222221</v>
      </c>
      <c r="E19" s="95">
        <f>(D19+D18)/2</f>
        <v>6.944444444444445</v>
      </c>
      <c r="F19" s="95">
        <f>(E19*(C19-C18))</f>
        <v>62.5</v>
      </c>
      <c r="G19" s="95">
        <f>(0.5*((D19^2)-(D18^2))*'NEFZ + EPA + WLTP - Start Value'!$B$3)/3600</f>
        <v>16.77169067215363</v>
      </c>
      <c r="H19" s="95">
        <f>F19*'NEFZ + EPA + WLTP - Start Value'!$B$3*'NEFZ + EPA + WLTP - Start Value'!$B$6*'NEFZ + EPA + WLTP - Constants'!$B$4/3600</f>
        <v>2.1323125</v>
      </c>
      <c r="I19" s="95">
        <f>IF(F19&gt;0,(((D18)^3+(D19)^3)/2/E19)*0.5*'NEFZ + EPA + WLTP - Constants'!$B$3*('NEFZ + EPA + WLTP - Start Value'!$B$5*'NEFZ + EPA + WLTP - Start Value'!$B$4)*F19/3600,0)</f>
        <v>0.5642963927469135</v>
      </c>
    </row>
    <row r="20" ht="20.35" customHeight="1">
      <c r="A20" s="94">
        <v>2</v>
      </c>
      <c r="B20" s="94">
        <v>35</v>
      </c>
      <c r="C20" s="94">
        <f>C19+A20</f>
        <v>135</v>
      </c>
      <c r="D20" s="95">
        <f>B20/3.6</f>
        <v>9.722222222222221</v>
      </c>
      <c r="E20" s="95">
        <f>(D20+D19)/2</f>
        <v>9.722222222222221</v>
      </c>
      <c r="F20" s="95">
        <f>(E20*(C20-C19))</f>
        <v>19.44444444444444</v>
      </c>
      <c r="G20" s="95">
        <f>(0.5*((D20^2)-(D19^2))*'NEFZ + EPA + WLTP - Start Value'!$B$3)/3600</f>
        <v>0</v>
      </c>
      <c r="H20" s="95">
        <f>F20*'NEFZ + EPA + WLTP - Start Value'!$B$3*'NEFZ + EPA + WLTP - Start Value'!$B$6*'NEFZ + EPA + WLTP - Constants'!$B$4/3600</f>
        <v>0.6633861111111111</v>
      </c>
      <c r="I20" s="95">
        <f>IF(F20&gt;0,(((D19)^3+(D20)^3)/2/E20)*0.5*'NEFZ + EPA + WLTP - Constants'!$B$3*('NEFZ + EPA + WLTP - Start Value'!$B$5*'NEFZ + EPA + WLTP - Start Value'!$B$4)*F20/3600,0)</f>
        <v>0.2324968921467764</v>
      </c>
    </row>
    <row r="21" ht="20.35" customHeight="1">
      <c r="A21" s="94">
        <v>8</v>
      </c>
      <c r="B21" s="94">
        <v>50</v>
      </c>
      <c r="C21" s="94">
        <f>C20+A21</f>
        <v>143</v>
      </c>
      <c r="D21" s="95">
        <f>B21/3.6</f>
        <v>13.88888888888889</v>
      </c>
      <c r="E21" s="95">
        <f>(D21+D20)/2</f>
        <v>11.80555555555556</v>
      </c>
      <c r="F21" s="95">
        <f>(E21*(C21-C20))</f>
        <v>94.44444444444444</v>
      </c>
      <c r="G21" s="95">
        <f>(0.5*((D21^2)-(D20^2))*'NEFZ + EPA + WLTP - Start Value'!$B$3)/3600</f>
        <v>21.38390560699589</v>
      </c>
      <c r="H21" s="95">
        <f>F21*'NEFZ + EPA + WLTP - Start Value'!$B$3*'NEFZ + EPA + WLTP - Start Value'!$B$6*'NEFZ + EPA + WLTP - Constants'!$B$4/3600</f>
        <v>3.222161111111112</v>
      </c>
      <c r="I21" s="95">
        <f>IF(F21&gt;0,(((D20)^3+(D21)^3)/2/E21)*0.5*'NEFZ + EPA + WLTP - Constants'!$B$3*('NEFZ + EPA + WLTP - Start Value'!$B$5*'NEFZ + EPA + WLTP - Start Value'!$B$4)*F21/3600,0)</f>
        <v>1.820660793895747</v>
      </c>
    </row>
    <row r="22" ht="20.35" customHeight="1">
      <c r="A22" s="94">
        <v>12</v>
      </c>
      <c r="B22" s="94">
        <v>50</v>
      </c>
      <c r="C22" s="94">
        <f>C21+A22</f>
        <v>155</v>
      </c>
      <c r="D22" s="95">
        <f>B22/3.6</f>
        <v>13.88888888888889</v>
      </c>
      <c r="E22" s="95">
        <f>(D22+D21)/2</f>
        <v>13.88888888888889</v>
      </c>
      <c r="F22" s="95">
        <f>(E22*(C22-C21))</f>
        <v>166.6666666666667</v>
      </c>
      <c r="G22" s="95">
        <f>(0.5*((D22^2)-(D21^2))*'NEFZ + EPA + WLTP - Start Value'!$B$3)/3600</f>
        <v>0</v>
      </c>
      <c r="H22" s="95">
        <f>F22*'NEFZ + EPA + WLTP - Start Value'!$B$3*'NEFZ + EPA + WLTP - Start Value'!$B$6*'NEFZ + EPA + WLTP - Constants'!$B$4/3600</f>
        <v>5.686166666666668</v>
      </c>
      <c r="I22" s="95">
        <f>IF(F22&gt;0,(((D21)^3+(D22)^3)/2/E22)*0.5*'NEFZ + EPA + WLTP - Constants'!$B$3*('NEFZ + EPA + WLTP - Start Value'!$B$5*'NEFZ + EPA + WLTP - Start Value'!$B$4)*F22/3600,0)</f>
        <v>4.067001028806585</v>
      </c>
    </row>
    <row r="23" ht="20.35" customHeight="1">
      <c r="A23" s="94">
        <v>8</v>
      </c>
      <c r="B23" s="94">
        <v>35</v>
      </c>
      <c r="C23" s="94">
        <f>C22+A23</f>
        <v>163</v>
      </c>
      <c r="D23" s="95">
        <f>B23/3.6</f>
        <v>9.722222222222221</v>
      </c>
      <c r="E23" s="95">
        <f>(D23+D22)/2</f>
        <v>11.80555555555556</v>
      </c>
      <c r="F23" s="95">
        <f>(E23*(C23-C22))</f>
        <v>94.44444444444444</v>
      </c>
      <c r="G23" s="95">
        <f>(0.5*((D23^2)-(D22^2))*'NEFZ + EPA + WLTP - Start Value'!$B$3)/3600</f>
        <v>-21.38390560699589</v>
      </c>
      <c r="H23" s="95">
        <f>F23*'NEFZ + EPA + WLTP - Start Value'!$B$3*'NEFZ + EPA + WLTP - Start Value'!$B$6*'NEFZ + EPA + WLTP - Constants'!$B$4/3600</f>
        <v>3.222161111111112</v>
      </c>
      <c r="I23" s="95">
        <f>IF(F23&gt;0,(((D22)^3+(D23)^3)/2/E23)*0.5*'NEFZ + EPA + WLTP - Constants'!$B$3*('NEFZ + EPA + WLTP - Start Value'!$B$5*'NEFZ + EPA + WLTP - Start Value'!$B$4)*F23/3600,0)</f>
        <v>1.820660793895747</v>
      </c>
    </row>
    <row r="24" ht="20.35" customHeight="1">
      <c r="A24" s="94">
        <v>13</v>
      </c>
      <c r="B24" s="94">
        <v>35</v>
      </c>
      <c r="C24" s="94">
        <f>C23+A24</f>
        <v>176</v>
      </c>
      <c r="D24" s="95">
        <f>B24/3.6</f>
        <v>9.722222222222221</v>
      </c>
      <c r="E24" s="95">
        <f>(D24+D23)/2</f>
        <v>9.722222222222221</v>
      </c>
      <c r="F24" s="95">
        <f>(E24*(C24-C23))</f>
        <v>126.3888888888889</v>
      </c>
      <c r="G24" s="95">
        <f>(0.5*((D24^2)-(D23^2))*'NEFZ + EPA + WLTP - Start Value'!$B$3)/3600</f>
        <v>0</v>
      </c>
      <c r="H24" s="95">
        <f>F24*'NEFZ + EPA + WLTP - Start Value'!$B$3*'NEFZ + EPA + WLTP - Start Value'!$B$6*'NEFZ + EPA + WLTP - Constants'!$B$4/3600</f>
        <v>4.312009722222222</v>
      </c>
      <c r="I24" s="95">
        <f>IF(F24&gt;0,(((D23)^3+(D24)^3)/2/E24)*0.5*'NEFZ + EPA + WLTP - Constants'!$B$3*('NEFZ + EPA + WLTP - Start Value'!$B$5*'NEFZ + EPA + WLTP - Start Value'!$B$4)*F24/3600,0)</f>
        <v>1.511229798954046</v>
      </c>
    </row>
    <row r="25" ht="20.35" customHeight="1">
      <c r="A25" s="94">
        <v>2</v>
      </c>
      <c r="B25" s="94">
        <v>35</v>
      </c>
      <c r="C25" s="94">
        <f>C24+A25</f>
        <v>178</v>
      </c>
      <c r="D25" s="95">
        <f>B25/3.6</f>
        <v>9.722222222222221</v>
      </c>
      <c r="E25" s="95">
        <f>(D25+D24)/2</f>
        <v>9.722222222222221</v>
      </c>
      <c r="F25" s="95">
        <f>(E25*(C25-C24))</f>
        <v>19.44444444444444</v>
      </c>
      <c r="G25" s="95">
        <f>(0.5*((D25^2)-(D24^2))*'NEFZ + EPA + WLTP - Start Value'!$B$3)/3600</f>
        <v>0</v>
      </c>
      <c r="H25" s="95">
        <f>F25*'NEFZ + EPA + WLTP - Start Value'!$B$3*'NEFZ + EPA + WLTP - Start Value'!$B$6*'NEFZ + EPA + WLTP - Constants'!$B$4/3600</f>
        <v>0.6633861111111111</v>
      </c>
      <c r="I25" s="95">
        <f>IF(F25&gt;0,(((D24)^3+(D25)^3)/2/E25)*0.5*'NEFZ + EPA + WLTP - Constants'!$B$3*('NEFZ + EPA + WLTP - Start Value'!$B$5*'NEFZ + EPA + WLTP - Start Value'!$B$4)*F25/3600,0)</f>
        <v>0.2324968921467764</v>
      </c>
    </row>
    <row r="26" ht="20.35" customHeight="1">
      <c r="A26" s="94">
        <v>7</v>
      </c>
      <c r="B26" s="94">
        <v>10</v>
      </c>
      <c r="C26" s="94">
        <f>C25+A26</f>
        <v>185</v>
      </c>
      <c r="D26" s="95">
        <f>B26/3.6</f>
        <v>2.777777777777778</v>
      </c>
      <c r="E26" s="95">
        <f>(D26+D25)/2</f>
        <v>6.25</v>
      </c>
      <c r="F26" s="95">
        <f>(E26*(C26-C25))</f>
        <v>43.75</v>
      </c>
      <c r="G26" s="95">
        <f>(0.5*((D26^2)-(D25^2))*'NEFZ + EPA + WLTP - Start Value'!$B$3)/3600</f>
        <v>-18.86815200617284</v>
      </c>
      <c r="H26" s="95">
        <f>F26*'NEFZ + EPA + WLTP - Start Value'!$B$3*'NEFZ + EPA + WLTP - Start Value'!$B$6*'NEFZ + EPA + WLTP - Constants'!$B$4/3600</f>
        <v>1.49261875</v>
      </c>
      <c r="I26" s="95">
        <f>IF(F26&gt;0,(((D25)^3+(D26)^3)/2/E26)*0.5*'NEFZ + EPA + WLTP - Constants'!$B$3*('NEFZ + EPA + WLTP - Start Value'!$B$5*'NEFZ + EPA + WLTP - Start Value'!$B$4)*F26/3600,0)</f>
        <v>0.416359230324074</v>
      </c>
    </row>
    <row r="27" ht="20.35" customHeight="1">
      <c r="A27" s="94">
        <v>3</v>
      </c>
      <c r="B27" s="94">
        <v>0</v>
      </c>
      <c r="C27" s="94">
        <f>C26+A27</f>
        <v>188</v>
      </c>
      <c r="D27" s="95">
        <f>B27/3.6</f>
        <v>0</v>
      </c>
      <c r="E27" s="95">
        <f>(D27+D26)/2</f>
        <v>1.388888888888889</v>
      </c>
      <c r="F27" s="95">
        <f>(E27*(C27-C26))</f>
        <v>4.166666666666666</v>
      </c>
      <c r="G27" s="95">
        <f>(0.5*((D27^2)-(D26^2))*'NEFZ + EPA + WLTP - Start Value'!$B$3)/3600</f>
        <v>-1.677169067215363</v>
      </c>
      <c r="H27" s="95">
        <f>F27*'NEFZ + EPA + WLTP - Start Value'!$B$3*'NEFZ + EPA + WLTP - Start Value'!$B$6*'NEFZ + EPA + WLTP - Constants'!$B$4/3600</f>
        <v>0.1421541666666666</v>
      </c>
      <c r="I27" s="95">
        <f>IF(F27&gt;0,(((D26)^3+(D27)^3)/2/E27)*0.5*'NEFZ + EPA + WLTP - Constants'!$B$3*('NEFZ + EPA + WLTP - Start Value'!$B$5*'NEFZ + EPA + WLTP - Start Value'!$B$4)*F27/3600,0)</f>
        <v>0.004067001028806583</v>
      </c>
    </row>
    <row r="28" ht="20.35" customHeight="1">
      <c r="A28" s="94">
        <v>7</v>
      </c>
      <c r="B28" s="94">
        <v>0</v>
      </c>
      <c r="C28" s="94">
        <f>C27+A28</f>
        <v>195</v>
      </c>
      <c r="D28" s="95">
        <f>B28/3.6</f>
        <v>0</v>
      </c>
      <c r="E28" s="95">
        <f>(D28+D27)/2</f>
        <v>0</v>
      </c>
      <c r="F28" s="95">
        <f>(E28*(C28-C27))</f>
        <v>0</v>
      </c>
      <c r="G28" s="95">
        <f>(0.5*((D28^2)-(D27^2))*'NEFZ + EPA + WLTP - Start Value'!$B$3)/3600</f>
        <v>0</v>
      </c>
      <c r="H28" s="95">
        <f>F28*'NEFZ + EPA + WLTP - Start Value'!$B$3*'NEFZ + EPA + WLTP - Start Value'!$B$6*'NEFZ + EPA + WLTP - Constants'!$B$4/3600</f>
        <v>0</v>
      </c>
      <c r="I28" s="95">
        <f>IF(F28&gt;0,(((D27)^3+(D28)^3)/2/E28)*0.5*'NEFZ + EPA + WLTP - Constants'!$B$3*('NEFZ + EPA + WLTP - Start Value'!$B$5*'NEFZ + EPA + WLTP - Start Value'!$B$4)*F28/3600,0)</f>
        <v>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I24"/>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3.5" style="127" customWidth="1"/>
    <col min="2" max="2" width="6.5" style="127" customWidth="1"/>
    <col min="3" max="3" width="4.35156" style="127" customWidth="1"/>
    <col min="4" max="4" width="6.5" style="127" customWidth="1"/>
    <col min="5" max="5" width="6.5" style="127" customWidth="1"/>
    <col min="6" max="6" width="7.5" style="127" customWidth="1"/>
    <col min="7" max="7" width="8.07812" style="127" customWidth="1"/>
    <col min="8" max="8" width="6.5" style="127" customWidth="1"/>
    <col min="9" max="9" width="6.5" style="127" customWidth="1"/>
    <col min="10" max="256" width="16.3516" style="127" customWidth="1"/>
  </cols>
  <sheetData>
    <row r="1" ht="28" customHeight="1">
      <c r="A1" t="s" s="25">
        <v>177</v>
      </c>
      <c r="B1" s="25"/>
      <c r="C1" s="25"/>
      <c r="D1" s="25"/>
      <c r="E1" s="25"/>
      <c r="F1" s="25"/>
      <c r="G1" s="25"/>
      <c r="H1" s="25"/>
      <c r="I1" s="25"/>
    </row>
    <row r="2" ht="32.55" customHeight="1">
      <c r="A2" t="s" s="7">
        <v>191</v>
      </c>
      <c r="B2" t="s" s="7">
        <v>192</v>
      </c>
      <c r="C2" t="s" s="7">
        <v>193</v>
      </c>
      <c r="D2" t="s" s="7">
        <v>194</v>
      </c>
      <c r="E2" t="s" s="7">
        <v>195</v>
      </c>
      <c r="F2" t="s" s="7">
        <v>196</v>
      </c>
      <c r="G2" t="s" s="7">
        <v>197</v>
      </c>
      <c r="H2" t="s" s="7">
        <v>169</v>
      </c>
      <c r="I2" t="s" s="7">
        <v>198</v>
      </c>
    </row>
    <row r="3" ht="20.55" customHeight="1">
      <c r="A3" s="11">
        <v>0</v>
      </c>
      <c r="B3" s="11">
        <v>0</v>
      </c>
      <c r="C3" s="11">
        <v>0</v>
      </c>
      <c r="D3" s="11">
        <v>0</v>
      </c>
      <c r="E3" s="11">
        <v>0</v>
      </c>
      <c r="F3" s="11">
        <v>0</v>
      </c>
      <c r="G3" s="11">
        <v>0</v>
      </c>
      <c r="H3" s="11">
        <v>0</v>
      </c>
      <c r="I3" s="11">
        <v>0</v>
      </c>
    </row>
    <row r="4" ht="20.35" customHeight="1">
      <c r="A4" s="94">
        <v>20</v>
      </c>
      <c r="B4" s="94">
        <v>0</v>
      </c>
      <c r="C4" s="94">
        <f>C3+A4</f>
        <v>20</v>
      </c>
      <c r="D4" s="95">
        <f>B4/3.6</f>
        <v>0</v>
      </c>
      <c r="E4" s="95">
        <f>(D4+D3)/2</f>
        <v>0</v>
      </c>
      <c r="F4" s="95">
        <f>(E4*(C4-C3))</f>
        <v>0</v>
      </c>
      <c r="G4" s="95">
        <f>(0.5*((D4^2)-(D3^2))*'NEFZ + EPA + WLTP - Start Value'!$B$3)/3600</f>
        <v>0</v>
      </c>
      <c r="H4" s="95">
        <f>F4*'NEFZ + EPA + WLTP - Start Value'!$B$3*'NEFZ + EPA + WLTP - Start Value'!$B$6*'NEFZ + EPA + WLTP - Constants'!$B$4/3600</f>
        <v>0</v>
      </c>
      <c r="I4" s="95">
        <f>IF(F4&gt;0,(((D3)^3+(D4)^3)/2/E4)*0.5*'NEFZ + EPA + WLTP - Constants'!$B$3*('NEFZ + EPA + WLTP - Start Value'!$B$5*'NEFZ + EPA + WLTP - Start Value'!$B$4)*F4/3600,0)</f>
        <v>0</v>
      </c>
    </row>
    <row r="5" ht="20.35" customHeight="1">
      <c r="A5" s="94">
        <v>5</v>
      </c>
      <c r="B5" s="94">
        <v>15</v>
      </c>
      <c r="C5" s="94">
        <f>C4+A5</f>
        <v>25</v>
      </c>
      <c r="D5" s="95">
        <f>B5/3.6</f>
        <v>4.166666666666667</v>
      </c>
      <c r="E5" s="95">
        <f>(D5+D4)/2</f>
        <v>2.083333333333333</v>
      </c>
      <c r="F5" s="95">
        <f>(E5*(C5-C4))</f>
        <v>10.41666666666667</v>
      </c>
      <c r="G5" s="95">
        <f>(0.5*((D5^2)-(D4^2))*'NEFZ + EPA + WLTP - Start Value'!$B$3)/3600</f>
        <v>3.773630401234568</v>
      </c>
      <c r="H5" s="95">
        <f>F5*'NEFZ + EPA + WLTP - Start Value'!$B$3*'NEFZ + EPA + WLTP - Start Value'!$B$6*'NEFZ + EPA + WLTP - Constants'!$B$4/3600</f>
        <v>0.3553854166666667</v>
      </c>
      <c r="I5" s="95">
        <f>IF(F5&gt;0,(((D4)^3+(D5)^3)/2/E5)*0.5*'NEFZ + EPA + WLTP - Constants'!$B$3*('NEFZ + EPA + WLTP - Start Value'!$B$5*'NEFZ + EPA + WLTP - Start Value'!$B$4)*F5/3600,0)</f>
        <v>0.02287688078703704</v>
      </c>
    </row>
    <row r="6" ht="20.35" customHeight="1">
      <c r="A6" s="94">
        <v>2</v>
      </c>
      <c r="B6" s="94">
        <v>15</v>
      </c>
      <c r="C6" s="94">
        <f>C5+A6</f>
        <v>27</v>
      </c>
      <c r="D6" s="95">
        <f>B6/3.6</f>
        <v>4.166666666666667</v>
      </c>
      <c r="E6" s="95">
        <f>(D6+D5)/2</f>
        <v>4.166666666666667</v>
      </c>
      <c r="F6" s="95">
        <f>(E6*(C6-C5))</f>
        <v>8.333333333333334</v>
      </c>
      <c r="G6" s="95">
        <f>(0.5*((D6^2)-(D5^2))*'NEFZ + EPA + WLTP - Start Value'!$B$3)/3600</f>
        <v>0</v>
      </c>
      <c r="H6" s="95">
        <f>F6*'NEFZ + EPA + WLTP - Start Value'!$B$3*'NEFZ + EPA + WLTP - Start Value'!$B$6*'NEFZ + EPA + WLTP - Constants'!$B$4/3600</f>
        <v>0.2843083333333334</v>
      </c>
      <c r="I6" s="95">
        <f>IF(F6&gt;0,(((D5)^3+(D6)^3)/2/E6)*0.5*'NEFZ + EPA + WLTP - Constants'!$B$3*('NEFZ + EPA + WLTP - Start Value'!$B$5*'NEFZ + EPA + WLTP - Start Value'!$B$4)*F6/3600,0)</f>
        <v>0.01830150462962964</v>
      </c>
    </row>
    <row r="7" ht="20.35" customHeight="1">
      <c r="A7" s="94">
        <v>9</v>
      </c>
      <c r="B7" s="94">
        <v>35</v>
      </c>
      <c r="C7" s="94">
        <f>C6+A7</f>
        <v>36</v>
      </c>
      <c r="D7" s="95">
        <f>B7/3.6</f>
        <v>9.722222222222221</v>
      </c>
      <c r="E7" s="95">
        <f>(D7+D6)/2</f>
        <v>6.944444444444445</v>
      </c>
      <c r="F7" s="95">
        <f>(E7*(C7-C6))</f>
        <v>62.5</v>
      </c>
      <c r="G7" s="95">
        <f>(0.5*((D7^2)-(D6^2))*'NEFZ + EPA + WLTP - Start Value'!$B$3)/3600</f>
        <v>16.77169067215363</v>
      </c>
      <c r="H7" s="95">
        <f>F7*'NEFZ + EPA + WLTP - Start Value'!$B$3*'NEFZ + EPA + WLTP - Start Value'!$B$6*'NEFZ + EPA + WLTP - Constants'!$B$4/3600</f>
        <v>2.1323125</v>
      </c>
      <c r="I7" s="95">
        <f>IF(F7&gt;0,(((D6)^3+(D7)^3)/2/E7)*0.5*'NEFZ + EPA + WLTP - Constants'!$B$3*('NEFZ + EPA + WLTP - Start Value'!$B$5*'NEFZ + EPA + WLTP - Start Value'!$B$4)*F7/3600,0)</f>
        <v>0.5642963927469135</v>
      </c>
    </row>
    <row r="8" ht="20.35" customHeight="1">
      <c r="A8" s="94">
        <v>2</v>
      </c>
      <c r="B8" s="94">
        <v>35</v>
      </c>
      <c r="C8" s="94">
        <f>C7+A8</f>
        <v>38</v>
      </c>
      <c r="D8" s="95">
        <f>B8/3.6</f>
        <v>9.722222222222221</v>
      </c>
      <c r="E8" s="95">
        <f>(D8+D7)/2</f>
        <v>9.722222222222221</v>
      </c>
      <c r="F8" s="95">
        <f>(E8*(C8-C7))</f>
        <v>19.44444444444444</v>
      </c>
      <c r="G8" s="95">
        <f>(0.5*((D8^2)-(D7^2))*'NEFZ + EPA + WLTP - Start Value'!$B$3)/3600</f>
        <v>0</v>
      </c>
      <c r="H8" s="95">
        <f>F8*'NEFZ + EPA + WLTP - Start Value'!$B$3*'NEFZ + EPA + WLTP - Start Value'!$B$6*'NEFZ + EPA + WLTP - Constants'!$B$4/3600</f>
        <v>0.6633861111111111</v>
      </c>
      <c r="I8" s="95">
        <f>IF(F8&gt;0,(((D7)^3+(D8)^3)/2/E8)*0.5*'NEFZ + EPA + WLTP - Constants'!$B$3*('NEFZ + EPA + WLTP - Start Value'!$B$5*'NEFZ + EPA + WLTP - Start Value'!$B$4)*F8/3600,0)</f>
        <v>0.2324968921467764</v>
      </c>
    </row>
    <row r="9" ht="20.35" customHeight="1">
      <c r="A9" s="94">
        <v>8</v>
      </c>
      <c r="B9" s="94">
        <v>50</v>
      </c>
      <c r="C9" s="94">
        <f>C8+A9</f>
        <v>46</v>
      </c>
      <c r="D9" s="95">
        <f>B9/3.6</f>
        <v>13.88888888888889</v>
      </c>
      <c r="E9" s="95">
        <f>(D9+D8)/2</f>
        <v>11.80555555555556</v>
      </c>
      <c r="F9" s="95">
        <f>(E9*(C9-C8))</f>
        <v>94.44444444444444</v>
      </c>
      <c r="G9" s="95">
        <f>(0.5*((D9^2)-(D8^2))*'NEFZ + EPA + WLTP - Start Value'!$B$3)/3600</f>
        <v>21.38390560699589</v>
      </c>
      <c r="H9" s="95">
        <f>F9*'NEFZ + EPA + WLTP - Start Value'!$B$3*'NEFZ + EPA + WLTP - Start Value'!$B$6*'NEFZ + EPA + WLTP - Constants'!$B$4/3600</f>
        <v>3.222161111111112</v>
      </c>
      <c r="I9" s="95">
        <f>IF(F9&gt;0,(((D8)^3+(D9)^3)/2/E9)*0.5*'NEFZ + EPA + WLTP - Constants'!$B$3*('NEFZ + EPA + WLTP - Start Value'!$B$5*'NEFZ + EPA + WLTP - Start Value'!$B$4)*F9/3600,0)</f>
        <v>1.820660793895747</v>
      </c>
    </row>
    <row r="10" ht="20.35" customHeight="1">
      <c r="A10" s="94">
        <v>2</v>
      </c>
      <c r="B10" s="94">
        <v>50</v>
      </c>
      <c r="C10" s="94">
        <f>C9+A10</f>
        <v>48</v>
      </c>
      <c r="D10" s="95">
        <f>B10/3.6</f>
        <v>13.88888888888889</v>
      </c>
      <c r="E10" s="95">
        <f>(D10+D9)/2</f>
        <v>13.88888888888889</v>
      </c>
      <c r="F10" s="95">
        <f>(E10*(C10-C9))</f>
        <v>27.77777777777778</v>
      </c>
      <c r="G10" s="95">
        <f>(0.5*((D10^2)-(D9^2))*'NEFZ + EPA + WLTP - Start Value'!$B$3)/3600</f>
        <v>0</v>
      </c>
      <c r="H10" s="95">
        <f>F10*'NEFZ + EPA + WLTP - Start Value'!$B$3*'NEFZ + EPA + WLTP - Start Value'!$B$6*'NEFZ + EPA + WLTP - Constants'!$B$4/3600</f>
        <v>0.9476944444444446</v>
      </c>
      <c r="I10" s="95">
        <f>IF(F10&gt;0,(((D9)^3+(D10)^3)/2/E10)*0.5*'NEFZ + EPA + WLTP - Constants'!$B$3*('NEFZ + EPA + WLTP - Start Value'!$B$5*'NEFZ + EPA + WLTP - Start Value'!$B$4)*F10/3600,0)</f>
        <v>0.6778335048010974</v>
      </c>
    </row>
    <row r="11" ht="20.35" customHeight="1">
      <c r="A11" s="94">
        <v>13</v>
      </c>
      <c r="B11" s="94">
        <v>70</v>
      </c>
      <c r="C11" s="94">
        <f>C10+A11</f>
        <v>61</v>
      </c>
      <c r="D11" s="95">
        <f>B11/3.6</f>
        <v>19.44444444444444</v>
      </c>
      <c r="E11" s="95">
        <f>(D11+D10)/2</f>
        <v>16.66666666666666</v>
      </c>
      <c r="F11" s="95">
        <f>(E11*(C11-C10))</f>
        <v>216.6666666666666</v>
      </c>
      <c r="G11" s="95">
        <f>(0.5*((D11^2)-(D10^2))*'NEFZ + EPA + WLTP - Start Value'!$B$3)/3600</f>
        <v>40.25205761316871</v>
      </c>
      <c r="H11" s="95">
        <f>F11*'NEFZ + EPA + WLTP - Start Value'!$B$3*'NEFZ + EPA + WLTP - Start Value'!$B$6*'NEFZ + EPA + WLTP - Constants'!$B$4/3600</f>
        <v>7.392016666666665</v>
      </c>
      <c r="I11" s="95">
        <f>IF(F11&gt;0,(((D10)^3+(D11)^3)/2/E11)*0.5*'NEFZ + EPA + WLTP - Constants'!$B$3*('NEFZ + EPA + WLTP - Start Value'!$B$5*'NEFZ + EPA + WLTP - Start Value'!$B$4)*F11/3600,0)</f>
        <v>8.247878086419753</v>
      </c>
    </row>
    <row r="12" ht="20.35" customHeight="1">
      <c r="A12" s="94">
        <v>50</v>
      </c>
      <c r="B12" s="94">
        <v>70</v>
      </c>
      <c r="C12" s="94">
        <f>C11+A12</f>
        <v>111</v>
      </c>
      <c r="D12" s="95">
        <f>B12/3.6</f>
        <v>19.44444444444444</v>
      </c>
      <c r="E12" s="95">
        <f>(D12+D11)/2</f>
        <v>19.44444444444444</v>
      </c>
      <c r="F12" s="95">
        <f>(E12*(C12-C11))</f>
        <v>972.2222222222222</v>
      </c>
      <c r="G12" s="95">
        <f>(0.5*((D12^2)-(D11^2))*'NEFZ + EPA + WLTP - Start Value'!$B$3)/3600</f>
        <v>0</v>
      </c>
      <c r="H12" s="95">
        <f>F12*'NEFZ + EPA + WLTP - Start Value'!$B$3*'NEFZ + EPA + WLTP - Start Value'!$B$6*'NEFZ + EPA + WLTP - Constants'!$B$4/3600</f>
        <v>33.16930555555556</v>
      </c>
      <c r="I12" s="95">
        <f>IF(F12&gt;0,(((D11)^3+(D12)^3)/2/E12)*0.5*'NEFZ + EPA + WLTP - Constants'!$B$3*('NEFZ + EPA + WLTP - Start Value'!$B$5*'NEFZ + EPA + WLTP - Start Value'!$B$4)*F12/3600,0)</f>
        <v>46.49937842935527</v>
      </c>
    </row>
    <row r="13" ht="20.35" customHeight="1">
      <c r="A13" s="94">
        <v>8</v>
      </c>
      <c r="B13" s="94">
        <v>50</v>
      </c>
      <c r="C13" s="94">
        <f>C12+A13</f>
        <v>119</v>
      </c>
      <c r="D13" s="95">
        <f>B13/3.6</f>
        <v>13.88888888888889</v>
      </c>
      <c r="E13" s="95">
        <f>(D13+D12)/2</f>
        <v>16.66666666666666</v>
      </c>
      <c r="F13" s="95">
        <f>(E13*(C13-C12))</f>
        <v>133.3333333333333</v>
      </c>
      <c r="G13" s="95">
        <f>(0.5*((D13^2)-(D12^2))*'NEFZ + EPA + WLTP - Start Value'!$B$3)/3600</f>
        <v>-40.25205761316871</v>
      </c>
      <c r="H13" s="95">
        <f>F13*'NEFZ + EPA + WLTP - Start Value'!$B$3*'NEFZ + EPA + WLTP - Start Value'!$B$6*'NEFZ + EPA + WLTP - Constants'!$B$4/3600</f>
        <v>4.548933333333332</v>
      </c>
      <c r="I13" s="95">
        <f>IF(F13&gt;0,(((D12)^3+(D13)^3)/2/E13)*0.5*'NEFZ + EPA + WLTP - Constants'!$B$3*('NEFZ + EPA + WLTP - Start Value'!$B$5*'NEFZ + EPA + WLTP - Start Value'!$B$4)*F13/3600,0)</f>
        <v>5.075617283950617</v>
      </c>
    </row>
    <row r="14" ht="20.35" customHeight="1">
      <c r="A14" s="94">
        <v>69</v>
      </c>
      <c r="B14" s="94">
        <v>50</v>
      </c>
      <c r="C14" s="94">
        <f>C13+A14</f>
        <v>188</v>
      </c>
      <c r="D14" s="95">
        <f>B14/3.6</f>
        <v>13.88888888888889</v>
      </c>
      <c r="E14" s="95">
        <f>(D14+D13)/2</f>
        <v>13.88888888888889</v>
      </c>
      <c r="F14" s="95">
        <f>(E14*(C14-C13))</f>
        <v>958.3333333333334</v>
      </c>
      <c r="G14" s="95">
        <f>(0.5*((D14^2)-(D13^2))*'NEFZ + EPA + WLTP - Start Value'!$B$3)/3600</f>
        <v>0</v>
      </c>
      <c r="H14" s="95">
        <f>F14*'NEFZ + EPA + WLTP - Start Value'!$B$3*'NEFZ + EPA + WLTP - Start Value'!$B$6*'NEFZ + EPA + WLTP - Constants'!$B$4/3600</f>
        <v>32.69545833333333</v>
      </c>
      <c r="I14" s="95">
        <f>IF(F14&gt;0,(((D13)^3+(D14)^3)/2/E14)*0.5*'NEFZ + EPA + WLTP - Constants'!$B$3*('NEFZ + EPA + WLTP - Start Value'!$B$5*'NEFZ + EPA + WLTP - Start Value'!$B$4)*F14/3600,0)</f>
        <v>23.38525591563786</v>
      </c>
    </row>
    <row r="15" ht="20.35" customHeight="1">
      <c r="A15" s="94">
        <v>13</v>
      </c>
      <c r="B15" s="94">
        <v>70</v>
      </c>
      <c r="C15" s="94">
        <f>C14+A15</f>
        <v>201</v>
      </c>
      <c r="D15" s="95">
        <f>B15/3.6</f>
        <v>19.44444444444444</v>
      </c>
      <c r="E15" s="95">
        <f>(D15+D14)/2</f>
        <v>16.66666666666666</v>
      </c>
      <c r="F15" s="95">
        <f>(E15*(C15-C14))</f>
        <v>216.6666666666666</v>
      </c>
      <c r="G15" s="95">
        <f>(0.5*((D15^2)-(D14^2))*'NEFZ + EPA + WLTP - Start Value'!$B$3)/3600</f>
        <v>40.25205761316871</v>
      </c>
      <c r="H15" s="95">
        <f>F15*'NEFZ + EPA + WLTP - Start Value'!$B$3*'NEFZ + EPA + WLTP - Start Value'!$B$6*'NEFZ + EPA + WLTP - Constants'!$B$4/3600</f>
        <v>7.392016666666665</v>
      </c>
      <c r="I15" s="95">
        <f>IF(F15&gt;0,(((D14)^3+(D15)^3)/2/E15)*0.5*'NEFZ + EPA + WLTP - Constants'!$B$3*('NEFZ + EPA + WLTP - Start Value'!$B$5*'NEFZ + EPA + WLTP - Start Value'!$B$4)*F15/3600,0)</f>
        <v>8.247878086419753</v>
      </c>
    </row>
    <row r="16" ht="20.35" customHeight="1">
      <c r="A16" s="94">
        <v>50</v>
      </c>
      <c r="B16" s="94">
        <v>70</v>
      </c>
      <c r="C16" s="94">
        <f>C15+A16</f>
        <v>251</v>
      </c>
      <c r="D16" s="95">
        <f>B16/3.6</f>
        <v>19.44444444444444</v>
      </c>
      <c r="E16" s="95">
        <f>(D16+D15)/2</f>
        <v>19.44444444444444</v>
      </c>
      <c r="F16" s="95">
        <f>(E16*(C16-C15))</f>
        <v>972.2222222222222</v>
      </c>
      <c r="G16" s="95">
        <f>(0.5*((D16^2)-(D15^2))*'NEFZ + EPA + WLTP - Start Value'!$B$3)/3600</f>
        <v>0</v>
      </c>
      <c r="H16" s="95">
        <f>F16*'NEFZ + EPA + WLTP - Start Value'!$B$3*'NEFZ + EPA + WLTP - Start Value'!$B$6*'NEFZ + EPA + WLTP - Constants'!$B$4/3600</f>
        <v>33.16930555555556</v>
      </c>
      <c r="I16" s="95">
        <f>IF(F16&gt;0,(((D15)^3+(D16)^3)/2/E16)*0.5*'NEFZ + EPA + WLTP - Constants'!$B$3*('NEFZ + EPA + WLTP - Start Value'!$B$5*'NEFZ + EPA + WLTP - Start Value'!$B$4)*F16/3600,0)</f>
        <v>46.49937842935527</v>
      </c>
    </row>
    <row r="17" ht="20.35" customHeight="1">
      <c r="A17" s="94">
        <v>35</v>
      </c>
      <c r="B17" s="94">
        <v>100</v>
      </c>
      <c r="C17" s="94">
        <f>C16+A17</f>
        <v>286</v>
      </c>
      <c r="D17" s="95">
        <f>B17/3.6</f>
        <v>27.77777777777778</v>
      </c>
      <c r="E17" s="95">
        <f>(D17+D16)/2</f>
        <v>23.61111111111111</v>
      </c>
      <c r="F17" s="95">
        <f>(E17*(C17-C16))</f>
        <v>826.3888888888889</v>
      </c>
      <c r="G17" s="95">
        <f>(0.5*((D17^2)-(D16^2))*'NEFZ + EPA + WLTP - Start Value'!$B$3)/3600</f>
        <v>85.53562242798355</v>
      </c>
      <c r="H17" s="95">
        <f>F17*'NEFZ + EPA + WLTP - Start Value'!$B$3*'NEFZ + EPA + WLTP - Start Value'!$B$6*'NEFZ + EPA + WLTP - Constants'!$B$4/3600</f>
        <v>28.19390972222223</v>
      </c>
      <c r="I17" s="95">
        <f>IF(F17&gt;0,(((D16)^3+(D17)^3)/2/E17)*0.5*'NEFZ + EPA + WLTP - Constants'!$B$3*('NEFZ + EPA + WLTP - Start Value'!$B$5*'NEFZ + EPA + WLTP - Start Value'!$B$4)*F17/3600,0)</f>
        <v>63.72312778635116</v>
      </c>
    </row>
    <row r="18" ht="20.35" customHeight="1">
      <c r="A18" s="94">
        <v>30</v>
      </c>
      <c r="B18" s="94">
        <v>100</v>
      </c>
      <c r="C18" s="94">
        <f>C17+A18</f>
        <v>316</v>
      </c>
      <c r="D18" s="95">
        <f>B18/3.6</f>
        <v>27.77777777777778</v>
      </c>
      <c r="E18" s="95">
        <f>(D18+D17)/2</f>
        <v>27.77777777777778</v>
      </c>
      <c r="F18" s="95">
        <f>(E18*(C18-C17))</f>
        <v>833.3333333333334</v>
      </c>
      <c r="G18" s="95">
        <f>(0.5*((D18^2)-(D17^2))*'NEFZ + EPA + WLTP - Start Value'!$B$3)/3600</f>
        <v>0</v>
      </c>
      <c r="H18" s="95">
        <f>F18*'NEFZ + EPA + WLTP - Start Value'!$B$3*'NEFZ + EPA + WLTP - Start Value'!$B$6*'NEFZ + EPA + WLTP - Constants'!$B$4/3600</f>
        <v>28.43083333333334</v>
      </c>
      <c r="I18" s="95">
        <f>IF(F18&gt;0,(((D17)^3+(D18)^3)/2/E18)*0.5*'NEFZ + EPA + WLTP - Constants'!$B$3*('NEFZ + EPA + WLTP - Start Value'!$B$5*'NEFZ + EPA + WLTP - Start Value'!$B$4)*F18/3600,0)</f>
        <v>81.34002057613168</v>
      </c>
    </row>
    <row r="19" ht="20.35" customHeight="1">
      <c r="A19" s="94">
        <v>20</v>
      </c>
      <c r="B19" s="94">
        <v>120</v>
      </c>
      <c r="C19" s="94">
        <f>C18+A19</f>
        <v>336</v>
      </c>
      <c r="D19" s="95">
        <f>B19/3.6</f>
        <v>33.33333333333334</v>
      </c>
      <c r="E19" s="95">
        <f>(D19+D18)/2</f>
        <v>30.55555555555556</v>
      </c>
      <c r="F19" s="95">
        <f>(E19*(C19-C18))</f>
        <v>611.1111111111111</v>
      </c>
      <c r="G19" s="95">
        <f>(0.5*((D19^2)-(D18^2))*'NEFZ + EPA + WLTP - Start Value'!$B$3)/3600</f>
        <v>73.79543895747604</v>
      </c>
      <c r="H19" s="95">
        <f>F19*'NEFZ + EPA + WLTP - Start Value'!$B$3*'NEFZ + EPA + WLTP - Start Value'!$B$6*'NEFZ + EPA + WLTP - Constants'!$B$4/3600</f>
        <v>20.84927777777778</v>
      </c>
      <c r="I19" s="95">
        <f>IF(F19&gt;0,(((D18)^3+(D19)^3)/2/E19)*0.5*'NEFZ + EPA + WLTP - Constants'!$B$3*('NEFZ + EPA + WLTP - Start Value'!$B$5*'NEFZ + EPA + WLTP - Start Value'!$B$4)*F19/3600,0)</f>
        <v>73.96519204389575</v>
      </c>
    </row>
    <row r="20" ht="20.35" customHeight="1">
      <c r="A20" s="94">
        <v>10</v>
      </c>
      <c r="B20" s="94">
        <v>120</v>
      </c>
      <c r="C20" s="94">
        <f>C19+A20</f>
        <v>346</v>
      </c>
      <c r="D20" s="95">
        <f>B20/3.6</f>
        <v>33.33333333333334</v>
      </c>
      <c r="E20" s="95">
        <f>(D20+D19)/2</f>
        <v>33.33333333333334</v>
      </c>
      <c r="F20" s="95">
        <f>(E20*(C20-C19))</f>
        <v>333.3333333333334</v>
      </c>
      <c r="G20" s="95">
        <f>(0.5*((D20^2)-(D19^2))*'NEFZ + EPA + WLTP - Start Value'!$B$3)/3600</f>
        <v>0</v>
      </c>
      <c r="H20" s="95">
        <f>F20*'NEFZ + EPA + WLTP - Start Value'!$B$3*'NEFZ + EPA + WLTP - Start Value'!$B$6*'NEFZ + EPA + WLTP - Constants'!$B$4/3600</f>
        <v>11.37233333333334</v>
      </c>
      <c r="I20" s="95">
        <f>IF(F20&gt;0,(((D19)^3+(D20)^3)/2/E20)*0.5*'NEFZ + EPA + WLTP - Constants'!$B$3*('NEFZ + EPA + WLTP - Start Value'!$B$5*'NEFZ + EPA + WLTP - Start Value'!$B$4)*F20/3600,0)</f>
        <v>46.85185185185186</v>
      </c>
    </row>
    <row r="21" ht="20.35" customHeight="1">
      <c r="A21" s="94">
        <v>16</v>
      </c>
      <c r="B21" s="94">
        <v>80</v>
      </c>
      <c r="C21" s="94">
        <f>C20+A21</f>
        <v>362</v>
      </c>
      <c r="D21" s="95">
        <f>B21/3.6</f>
        <v>22.22222222222222</v>
      </c>
      <c r="E21" s="95">
        <f>(D21+D20)/2</f>
        <v>27.77777777777778</v>
      </c>
      <c r="F21" s="95">
        <f>(E21*(C21-C20))</f>
        <v>444.4444444444445</v>
      </c>
      <c r="G21" s="95">
        <f>(0.5*((D21^2)-(D20^2))*'NEFZ + EPA + WLTP - Start Value'!$B$3)/3600</f>
        <v>-134.1735253772291</v>
      </c>
      <c r="H21" s="95">
        <f>F21*'NEFZ + EPA + WLTP - Start Value'!$B$3*'NEFZ + EPA + WLTP - Start Value'!$B$6*'NEFZ + EPA + WLTP - Constants'!$B$4/3600</f>
        <v>15.16311111111111</v>
      </c>
      <c r="I21" s="95">
        <f>IF(F21&gt;0,(((D20)^3+(D21)^3)/2/E21)*0.5*'NEFZ + EPA + WLTP - Constants'!$B$3*('NEFZ + EPA + WLTP - Start Value'!$B$5*'NEFZ + EPA + WLTP - Start Value'!$B$4)*F21/3600,0)</f>
        <v>48.58710562414267</v>
      </c>
    </row>
    <row r="22" ht="20.35" customHeight="1">
      <c r="A22" s="94">
        <v>8</v>
      </c>
      <c r="B22" s="94">
        <v>50</v>
      </c>
      <c r="C22" s="94">
        <f>C21+A22</f>
        <v>370</v>
      </c>
      <c r="D22" s="95">
        <f>B22/3.6</f>
        <v>13.88888888888889</v>
      </c>
      <c r="E22" s="95">
        <f>(D22+D21)/2</f>
        <v>18.05555555555556</v>
      </c>
      <c r="F22" s="95">
        <f>(E22*(C22-C21))</f>
        <v>144.4444444444445</v>
      </c>
      <c r="G22" s="95">
        <f>(0.5*((D22^2)-(D21^2))*'NEFZ + EPA + WLTP - Start Value'!$B$3)/3600</f>
        <v>-65.40959362139917</v>
      </c>
      <c r="H22" s="95">
        <f>F22*'NEFZ + EPA + WLTP - Start Value'!$B$3*'NEFZ + EPA + WLTP - Start Value'!$B$6*'NEFZ + EPA + WLTP - Constants'!$B$4/3600</f>
        <v>4.928011111111112</v>
      </c>
      <c r="I22" s="95">
        <f>IF(F22&gt;0,(((D21)^3+(D22)^3)/2/E22)*0.5*'NEFZ + EPA + WLTP - Constants'!$B$3*('NEFZ + EPA + WLTP - Start Value'!$B$5*'NEFZ + EPA + WLTP - Start Value'!$B$4)*F22/3600,0)</f>
        <v>6.908479080932786</v>
      </c>
    </row>
    <row r="23" ht="20.35" customHeight="1">
      <c r="A23" s="94">
        <v>10</v>
      </c>
      <c r="B23" s="94">
        <v>0</v>
      </c>
      <c r="C23" s="94">
        <f>C22+A23</f>
        <v>380</v>
      </c>
      <c r="D23" s="95">
        <f>B23/3.6</f>
        <v>0</v>
      </c>
      <c r="E23" s="95">
        <f>(D23+D22)/2</f>
        <v>6.944444444444445</v>
      </c>
      <c r="F23" s="95">
        <f>(E23*(C23-C22))</f>
        <v>69.44444444444444</v>
      </c>
      <c r="G23" s="95">
        <f>(0.5*((D23^2)-(D22^2))*'NEFZ + EPA + WLTP - Start Value'!$B$3)/3600</f>
        <v>-41.92922668038409</v>
      </c>
      <c r="H23" s="95">
        <f>F23*'NEFZ + EPA + WLTP - Start Value'!$B$3*'NEFZ + EPA + WLTP - Start Value'!$B$6*'NEFZ + EPA + WLTP - Constants'!$B$4/3600</f>
        <v>2.369236111111111</v>
      </c>
      <c r="I23" s="95">
        <f>IF(F23&gt;0,(((D22)^3+(D23)^3)/2/E23)*0.5*'NEFZ + EPA + WLTP - Constants'!$B$3*('NEFZ + EPA + WLTP - Start Value'!$B$5*'NEFZ + EPA + WLTP - Start Value'!$B$4)*F23/3600,0)</f>
        <v>1.694583762002743</v>
      </c>
    </row>
    <row r="24" ht="20.35" customHeight="1">
      <c r="A24" s="94">
        <v>20</v>
      </c>
      <c r="B24" s="94">
        <v>0</v>
      </c>
      <c r="C24" s="94">
        <f>C23+A24</f>
        <v>400</v>
      </c>
      <c r="D24" s="95">
        <f>B24/3.6</f>
        <v>0</v>
      </c>
      <c r="E24" s="95">
        <f>(D24+D23)/2</f>
        <v>0</v>
      </c>
      <c r="F24" s="95">
        <f>(E24*(C24-C23))</f>
        <v>0</v>
      </c>
      <c r="G24" s="95">
        <f>(0.5*((D24^2)-(D23^2))*'NEFZ + EPA + WLTP - Start Value'!$B$3)/3600</f>
        <v>0</v>
      </c>
      <c r="H24" s="95">
        <f>F24*'NEFZ + EPA + WLTP - Start Value'!$B$3*'NEFZ + EPA + WLTP - Start Value'!$B$6*'NEFZ + EPA + WLTP - Constants'!$B$4/3600</f>
        <v>0</v>
      </c>
      <c r="I24" s="95">
        <f>IF(F24&gt;0,(((D23)^3+(D24)^3)/2/E24)*0.5*'NEFZ + EPA + WLTP - Constants'!$B$3*('NEFZ + EPA + WLTP - Start Value'!$B$5*'NEFZ + EPA + WLTP - Start Value'!$B$4)*F24/3600,0)</f>
        <v>0</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H187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28" customWidth="1"/>
    <col min="2" max="2" width="6.17188" style="128" customWidth="1"/>
    <col min="3" max="3" width="6.5" style="128" customWidth="1"/>
    <col min="4" max="4" width="6.5" style="128" customWidth="1"/>
    <col min="5" max="5" width="6.5" style="128" customWidth="1"/>
    <col min="6" max="6" width="7.35156" style="128" customWidth="1"/>
    <col min="7" max="7" width="6.17188" style="128" customWidth="1"/>
    <col min="8" max="8" width="5.67188" style="128" customWidth="1"/>
    <col min="9" max="256" width="16.3516" style="128" customWidth="1"/>
  </cols>
  <sheetData>
    <row r="1" ht="28" customHeight="1">
      <c r="A1" t="s" s="25">
        <v>160</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(0.5*((C4^2)-(C3^2))*'NEFZ + EPA + WLTP - Start Value'!$B$3)/3600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(0.5*((C5^2)-(C4^2))*'NEFZ + EPA + WLTP - Start Value'!$B$3)/3600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0</v>
      </c>
      <c r="C6" s="95">
        <f>'NEFZ + EPA + WLTP - Constants'!$B$5*B6/3.6</f>
        <v>0</v>
      </c>
      <c r="D6" s="95">
        <f>(C6+C5)/2</f>
        <v>0</v>
      </c>
      <c r="E6" s="95">
        <f>(D6*(A6-A5))</f>
        <v>0</v>
      </c>
      <c r="F6" s="95">
        <f>(0.5*((C6^2)-(C5^2))*'NEFZ + EPA + WLTP - Start Value'!$B$3)/3600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4</v>
      </c>
      <c r="B7" s="94">
        <v>0</v>
      </c>
      <c r="C7" s="95">
        <f>'NEFZ + EPA + WLTP - Constants'!$B$5*B7/3.6</f>
        <v>0</v>
      </c>
      <c r="D7" s="95">
        <f>(C7+C6)/2</f>
        <v>0</v>
      </c>
      <c r="E7" s="95">
        <f>(D7*(A7-A6))</f>
        <v>0</v>
      </c>
      <c r="F7" s="95">
        <f>(0.5*((C7^2)-(C6^2))*'NEFZ + EPA + WLTP - Start Value'!$B$3)/3600</f>
        <v>0</v>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94">
        <v>5</v>
      </c>
      <c r="B8" s="94">
        <v>0</v>
      </c>
      <c r="C8" s="95">
        <f>'NEFZ + EPA + WLTP - Constants'!$B$5*B8/3.6</f>
        <v>0</v>
      </c>
      <c r="D8" s="95">
        <f>(C8+C7)/2</f>
        <v>0</v>
      </c>
      <c r="E8" s="95">
        <f>(D8*(A8-A7))</f>
        <v>0</v>
      </c>
      <c r="F8" s="95">
        <f>(0.5*((C8^2)-(C7^2))*'NEFZ + EPA + WLTP - Start Value'!$B$3)/3600</f>
        <v>0</v>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94">
        <v>6</v>
      </c>
      <c r="B9" s="94">
        <v>0</v>
      </c>
      <c r="C9" s="95">
        <f>'NEFZ + EPA + WLTP - Constants'!$B$5*B9/3.6</f>
        <v>0</v>
      </c>
      <c r="D9" s="95">
        <f>(C9+C8)/2</f>
        <v>0</v>
      </c>
      <c r="E9" s="95">
        <f>(D9*(A9-A8))</f>
        <v>0</v>
      </c>
      <c r="F9" s="95">
        <f>(0.5*((C9^2)-(C8^2))*'NEFZ + EPA + WLTP - Start Value'!$B$3)/3600</f>
        <v>0</v>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94">
        <v>7</v>
      </c>
      <c r="B10" s="94">
        <v>0</v>
      </c>
      <c r="C10" s="95">
        <f>'NEFZ + EPA + WLTP - Constants'!$B$5*B10/3.6</f>
        <v>0</v>
      </c>
      <c r="D10" s="95">
        <f>(C10+C9)/2</f>
        <v>0</v>
      </c>
      <c r="E10" s="95">
        <f>(D10*(A10-A9))</f>
        <v>0</v>
      </c>
      <c r="F10" s="95">
        <f>(0.5*((C10^2)-(C9^2))*'NEFZ + EPA + WLTP - Start Value'!$B$3)/3600</f>
        <v>0</v>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94">
        <v>8</v>
      </c>
      <c r="B11" s="94">
        <v>0</v>
      </c>
      <c r="C11" s="95">
        <f>'NEFZ + EPA + WLTP - Constants'!$B$5*B11/3.6</f>
        <v>0</v>
      </c>
      <c r="D11" s="95">
        <f>(C11+C10)/2</f>
        <v>0</v>
      </c>
      <c r="E11" s="95">
        <f>(D11*(A11-A10))</f>
        <v>0</v>
      </c>
      <c r="F11" s="95">
        <f>(0.5*((C11^2)-(C10^2))*'NEFZ + EPA + WLTP - Start Value'!$B$3)/3600</f>
        <v>0</v>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94">
        <v>9</v>
      </c>
      <c r="B12" s="94">
        <v>0</v>
      </c>
      <c r="C12" s="95">
        <f>'NEFZ + EPA + WLTP - Constants'!$B$5*B12/3.6</f>
        <v>0</v>
      </c>
      <c r="D12" s="95">
        <f>(C12+C11)/2</f>
        <v>0</v>
      </c>
      <c r="E12" s="95">
        <f>(D12*(A12-A11))</f>
        <v>0</v>
      </c>
      <c r="F12" s="95">
        <f>(0.5*((C12^2)-(C11^2))*'NEFZ + EPA + WLTP - Start Value'!$B$3)/3600</f>
        <v>0</v>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94">
        <v>10</v>
      </c>
      <c r="B13" s="94">
        <v>0</v>
      </c>
      <c r="C13" s="95">
        <f>'NEFZ + EPA + WLTP - Constants'!$B$5*B13/3.6</f>
        <v>0</v>
      </c>
      <c r="D13" s="95">
        <f>(C13+C12)/2</f>
        <v>0</v>
      </c>
      <c r="E13" s="95">
        <f>(D13*(A13-A12))</f>
        <v>0</v>
      </c>
      <c r="F13" s="95">
        <f>(0.5*((C13^2)-(C12^2))*'NEFZ + EPA + WLTP - Start Value'!$B$3)/3600</f>
        <v>0</v>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94">
        <v>11</v>
      </c>
      <c r="B14" s="94">
        <v>0</v>
      </c>
      <c r="C14" s="95">
        <f>'NEFZ + EPA + WLTP - Constants'!$B$5*B14/3.6</f>
        <v>0</v>
      </c>
      <c r="D14" s="95">
        <f>(C14+C13)/2</f>
        <v>0</v>
      </c>
      <c r="E14" s="95">
        <f>(D14*(A14-A13))</f>
        <v>0</v>
      </c>
      <c r="F14" s="95">
        <f>(0.5*((C14^2)-(C13^2))*'NEFZ + EPA + WLTP - Start Value'!$B$3)/3600</f>
        <v>0</v>
      </c>
      <c r="G14" s="95">
        <f>E14*'NEFZ + EPA + WLTP - Start Value'!$B$3*'NEFZ + EPA + WLTP - Start Value'!$B$6*'NEFZ + EPA + WLTP - Constants'!$B$4/3600</f>
        <v>0</v>
      </c>
      <c r="H14" s="95">
        <f>IF(E14&gt;0,(((C13)^3+(C14)^3)/2/D14)*0.5*'NEFZ + EPA + WLTP - Constants'!$B$3*('NEFZ + EPA + WLTP - Start Value'!$B$5*'NEFZ + EPA + WLTP - Start Value'!$B$4)*E14/3600,0)</f>
        <v>0</v>
      </c>
    </row>
    <row r="15" ht="20.35" customHeight="1">
      <c r="A15" s="94">
        <v>12</v>
      </c>
      <c r="B15" s="94">
        <v>0</v>
      </c>
      <c r="C15" s="95">
        <f>'NEFZ + EPA + WLTP - Constants'!$B$5*B15/3.6</f>
        <v>0</v>
      </c>
      <c r="D15" s="95">
        <f>(C15+C14)/2</f>
        <v>0</v>
      </c>
      <c r="E15" s="95">
        <f>(D15*(A15-A14))</f>
        <v>0</v>
      </c>
      <c r="F15" s="95">
        <f>(0.5*((C15^2)-(C14^2))*'NEFZ + EPA + WLTP - Start Value'!$B$3)/3600</f>
        <v>0</v>
      </c>
      <c r="G15" s="95">
        <f>E15*'NEFZ + EPA + WLTP - Start Value'!$B$3*'NEFZ + EPA + WLTP - Start Value'!$B$6*'NEFZ + EPA + WLTP - Constants'!$B$4/3600</f>
        <v>0</v>
      </c>
      <c r="H15" s="95">
        <f>IF(E15&gt;0,(((C14)^3+(C15)^3)/2/D15)*0.5*'NEFZ + EPA + WLTP - Constants'!$B$3*('NEFZ + EPA + WLTP - Start Value'!$B$5*'NEFZ + EPA + WLTP - Start Value'!$B$4)*E15/3600,0)</f>
        <v>0</v>
      </c>
    </row>
    <row r="16" ht="20.35" customHeight="1">
      <c r="A16" s="94">
        <v>13</v>
      </c>
      <c r="B16" s="94">
        <v>0</v>
      </c>
      <c r="C16" s="95">
        <f>'NEFZ + EPA + WLTP - Constants'!$B$5*B16/3.6</f>
        <v>0</v>
      </c>
      <c r="D16" s="95">
        <f>(C16+C15)/2</f>
        <v>0</v>
      </c>
      <c r="E16" s="95">
        <f>(D16*(A16-A15))</f>
        <v>0</v>
      </c>
      <c r="F16" s="95">
        <f>(0.5*((C16^2)-(C15^2))*'NEFZ + EPA + WLTP - Start Value'!$B$3)/3600</f>
        <v>0</v>
      </c>
      <c r="G16" s="95">
        <f>E16*'NEFZ + EPA + WLTP - Start Value'!$B$3*'NEFZ + EPA + WLTP - Start Value'!$B$6*'NEFZ + EPA + WLTP - Constants'!$B$4/3600</f>
        <v>0</v>
      </c>
      <c r="H16" s="95">
        <f>IF(E16&gt;0,(((C15)^3+(C16)^3)/2/D16)*0.5*'NEFZ + EPA + WLTP - Constants'!$B$3*('NEFZ + EPA + WLTP - Start Value'!$B$5*'NEFZ + EPA + WLTP - Start Value'!$B$4)*E16/3600,0)</f>
        <v>0</v>
      </c>
    </row>
    <row r="17" ht="20.35" customHeight="1">
      <c r="A17" s="94">
        <v>14</v>
      </c>
      <c r="B17" s="94">
        <v>0</v>
      </c>
      <c r="C17" s="95">
        <f>'NEFZ + EPA + WLTP - Constants'!$B$5*B17/3.6</f>
        <v>0</v>
      </c>
      <c r="D17" s="95">
        <f>(C17+C16)/2</f>
        <v>0</v>
      </c>
      <c r="E17" s="95">
        <f>(D17*(A17-A16))</f>
        <v>0</v>
      </c>
      <c r="F17" s="95">
        <f>(0.5*((C17^2)-(C16^2))*'NEFZ + EPA + WLTP - Start Value'!$B$3)/3600</f>
        <v>0</v>
      </c>
      <c r="G17" s="95">
        <f>E17*'NEFZ + EPA + WLTP - Start Value'!$B$3*'NEFZ + EPA + WLTP - Start Value'!$B$6*'NEFZ + EPA + WLTP - Constants'!$B$4/3600</f>
        <v>0</v>
      </c>
      <c r="H17" s="95">
        <f>IF(E17&gt;0,(((C16)^3+(C17)^3)/2/D17)*0.5*'NEFZ + EPA + WLTP - Constants'!$B$3*('NEFZ + EPA + WLTP - Start Value'!$B$5*'NEFZ + EPA + WLTP - Start Value'!$B$4)*E17/3600,0)</f>
        <v>0</v>
      </c>
    </row>
    <row r="18" ht="20.35" customHeight="1">
      <c r="A18" s="94">
        <v>15</v>
      </c>
      <c r="B18" s="94">
        <v>0</v>
      </c>
      <c r="C18" s="95">
        <f>'NEFZ + EPA + WLTP - Constants'!$B$5*B18/3.6</f>
        <v>0</v>
      </c>
      <c r="D18" s="95">
        <f>(C18+C17)/2</f>
        <v>0</v>
      </c>
      <c r="E18" s="95">
        <f>(D18*(A18-A17))</f>
        <v>0</v>
      </c>
      <c r="F18" s="95">
        <f>(0.5*((C18^2)-(C17^2))*'NEFZ + EPA + WLTP - Start Value'!$B$3)/3600</f>
        <v>0</v>
      </c>
      <c r="G18" s="95">
        <f>E18*'NEFZ + EPA + WLTP - Start Value'!$B$3*'NEFZ + EPA + WLTP - Start Value'!$B$6*'NEFZ + EPA + WLTP - Constants'!$B$4/3600</f>
        <v>0</v>
      </c>
      <c r="H18" s="95">
        <f>IF(E18&gt;0,(((C17)^3+(C18)^3)/2/D18)*0.5*'NEFZ + EPA + WLTP - Constants'!$B$3*('NEFZ + EPA + WLTP - Start Value'!$B$5*'NEFZ + EPA + WLTP - Start Value'!$B$4)*E18/3600,0)</f>
        <v>0</v>
      </c>
    </row>
    <row r="19" ht="20.35" customHeight="1">
      <c r="A19" s="94">
        <v>16</v>
      </c>
      <c r="B19" s="94">
        <v>0</v>
      </c>
      <c r="C19" s="95">
        <f>'NEFZ + EPA + WLTP - Constants'!$B$5*B19/3.6</f>
        <v>0</v>
      </c>
      <c r="D19" s="95">
        <f>(C19+C18)/2</f>
        <v>0</v>
      </c>
      <c r="E19" s="95">
        <f>(D19*(A19-A18))</f>
        <v>0</v>
      </c>
      <c r="F19" s="95">
        <f>(0.5*((C19^2)-(C18^2))*'NEFZ + EPA + WLTP - Start Value'!$B$3)/3600</f>
        <v>0</v>
      </c>
      <c r="G19" s="95">
        <f>E19*'NEFZ + EPA + WLTP - Start Value'!$B$3*'NEFZ + EPA + WLTP - Start Value'!$B$6*'NEFZ + EPA + WLTP - Constants'!$B$4/3600</f>
        <v>0</v>
      </c>
      <c r="H19" s="95">
        <f>IF(E19&gt;0,(((C18)^3+(C19)^3)/2/D19)*0.5*'NEFZ + EPA + WLTP - Constants'!$B$3*('NEFZ + EPA + WLTP - Start Value'!$B$5*'NEFZ + EPA + WLTP - Start Value'!$B$4)*E19/3600,0)</f>
        <v>0</v>
      </c>
    </row>
    <row r="20" ht="20.35" customHeight="1">
      <c r="A20" s="94">
        <v>17</v>
      </c>
      <c r="B20" s="94">
        <v>0</v>
      </c>
      <c r="C20" s="95">
        <f>'NEFZ + EPA + WLTP - Constants'!$B$5*B20/3.6</f>
        <v>0</v>
      </c>
      <c r="D20" s="95">
        <f>(C20+C19)/2</f>
        <v>0</v>
      </c>
      <c r="E20" s="95">
        <f>(D20*(A20-A19))</f>
        <v>0</v>
      </c>
      <c r="F20" s="95">
        <f>(0.5*((C20^2)-(C19^2))*'NEFZ + EPA + WLTP - Start Value'!$B$3)/3600</f>
        <v>0</v>
      </c>
      <c r="G20" s="95">
        <f>E20*'NEFZ + EPA + WLTP - Start Value'!$B$3*'NEFZ + EPA + WLTP - Start Value'!$B$6*'NEFZ + EPA + WLTP - Constants'!$B$4/3600</f>
        <v>0</v>
      </c>
      <c r="H20" s="95">
        <f>IF(E20&gt;0,(((C19)^3+(C20)^3)/2/D20)*0.5*'NEFZ + EPA + WLTP - Constants'!$B$3*('NEFZ + EPA + WLTP - Start Value'!$B$5*'NEFZ + EPA + WLTP - Start Value'!$B$4)*E20/3600,0)</f>
        <v>0</v>
      </c>
    </row>
    <row r="21" ht="20.35" customHeight="1">
      <c r="A21" s="94">
        <v>18</v>
      </c>
      <c r="B21" s="94">
        <v>0</v>
      </c>
      <c r="C21" s="95">
        <f>'NEFZ + EPA + WLTP - Constants'!$B$5*B21/3.6</f>
        <v>0</v>
      </c>
      <c r="D21" s="95">
        <f>(C21+C20)/2</f>
        <v>0</v>
      </c>
      <c r="E21" s="95">
        <f>(D21*(A21-A20))</f>
        <v>0</v>
      </c>
      <c r="F21" s="95">
        <f>(0.5*((C21^2)-(C20^2))*'NEFZ + EPA + WLTP - Start Value'!$B$3)/3600</f>
        <v>0</v>
      </c>
      <c r="G21" s="95">
        <f>E21*'NEFZ + EPA + WLTP - Start Value'!$B$3*'NEFZ + EPA + WLTP - Start Value'!$B$6*'NEFZ + EPA + WLTP - Constants'!$B$4/3600</f>
        <v>0</v>
      </c>
      <c r="H21" s="95">
        <f>IF(E21&gt;0,(((C20)^3+(C21)^3)/2/D21)*0.5*'NEFZ + EPA + WLTP - Constants'!$B$3*('NEFZ + EPA + WLTP - Start Value'!$B$5*'NEFZ + EPA + WLTP - Start Value'!$B$4)*E21/3600,0)</f>
        <v>0</v>
      </c>
    </row>
    <row r="22" ht="20.35" customHeight="1">
      <c r="A22" s="94">
        <v>19</v>
      </c>
      <c r="B22" s="94">
        <v>0</v>
      </c>
      <c r="C22" s="95">
        <f>'NEFZ + EPA + WLTP - Constants'!$B$5*B22/3.6</f>
        <v>0</v>
      </c>
      <c r="D22" s="95">
        <f>(C22+C21)/2</f>
        <v>0</v>
      </c>
      <c r="E22" s="95">
        <f>(D22*(A22-A21))</f>
        <v>0</v>
      </c>
      <c r="F22" s="95">
        <f>(0.5*((C22^2)-(C21^2))*'NEFZ + EPA + WLTP - Start Value'!$B$3)/3600</f>
        <v>0</v>
      </c>
      <c r="G22" s="95">
        <f>E22*'NEFZ + EPA + WLTP - Start Value'!$B$3*'NEFZ + EPA + WLTP - Start Value'!$B$6*'NEFZ + EPA + WLTP - Constants'!$B$4/3600</f>
        <v>0</v>
      </c>
      <c r="H22" s="95">
        <f>IF(E22&gt;0,(((C21)^3+(C22)^3)/2/D22)*0.5*'NEFZ + EPA + WLTP - Constants'!$B$3*('NEFZ + EPA + WLTP - Start Value'!$B$5*'NEFZ + EPA + WLTP - Start Value'!$B$4)*E22/3600,0)</f>
        <v>0</v>
      </c>
    </row>
    <row r="23" ht="20.35" customHeight="1">
      <c r="A23" s="94">
        <v>20</v>
      </c>
      <c r="B23" s="94">
        <v>0</v>
      </c>
      <c r="C23" s="95">
        <f>'NEFZ + EPA + WLTP - Constants'!$B$5*B23/3.6</f>
        <v>0</v>
      </c>
      <c r="D23" s="95">
        <f>(C23+C22)/2</f>
        <v>0</v>
      </c>
      <c r="E23" s="95">
        <f>(D23*(A23-A22))</f>
        <v>0</v>
      </c>
      <c r="F23" s="95">
        <f>(0.5*((C23^2)-(C22^2))*'NEFZ + EPA + WLTP - Start Value'!$B$3)/3600</f>
        <v>0</v>
      </c>
      <c r="G23" s="95">
        <f>E23*'NEFZ + EPA + WLTP - Start Value'!$B$3*'NEFZ + EPA + WLTP - Start Value'!$B$6*'NEFZ + EPA + WLTP - Constants'!$B$4/3600</f>
        <v>0</v>
      </c>
      <c r="H23" s="95">
        <f>IF(E23&gt;0,(((C22)^3+(C23)^3)/2/D23)*0.5*'NEFZ + EPA + WLTP - Constants'!$B$3*('NEFZ + EPA + WLTP - Start Value'!$B$5*'NEFZ + EPA + WLTP - Start Value'!$B$4)*E23/3600,0)</f>
        <v>0</v>
      </c>
    </row>
    <row r="24" ht="20.35" customHeight="1">
      <c r="A24" s="94">
        <v>21</v>
      </c>
      <c r="B24" s="94">
        <v>3</v>
      </c>
      <c r="C24" s="95">
        <f>'NEFZ + EPA + WLTP - Constants'!$B$5*B24/3.6</f>
        <v>1.34112</v>
      </c>
      <c r="D24" s="95">
        <f>(C24+C23)/2</f>
        <v>0.67056</v>
      </c>
      <c r="E24" s="95">
        <f>(D24*(A24-A23))</f>
        <v>0.67056</v>
      </c>
      <c r="F24" s="95">
        <f>(0.5*((C24^2)-(C23^2))*'NEFZ + EPA + WLTP - Start Value'!$B$3)/3600</f>
        <v>0.390946314880</v>
      </c>
      <c r="G24" s="95">
        <f>E24*'NEFZ + EPA + WLTP - Start Value'!$B$3*'NEFZ + EPA + WLTP - Start Value'!$B$6*'NEFZ + EPA + WLTP - Constants'!$B$4/3600</f>
        <v>0.022877495520</v>
      </c>
      <c r="H24" s="95">
        <f>IF(E24&gt;0,(((C23)^3+(C24)^3)/2/D24)*0.5*'NEFZ + EPA + WLTP - Constants'!$B$3*('NEFZ + EPA + WLTP - Start Value'!$B$5*'NEFZ + EPA + WLTP - Start Value'!$B$4)*E24/3600,0)</f>
        <v>0.0001525679979508777</v>
      </c>
    </row>
    <row r="25" ht="20.35" customHeight="1">
      <c r="A25" s="94">
        <v>22</v>
      </c>
      <c r="B25" s="94">
        <v>5.9</v>
      </c>
      <c r="C25" s="95">
        <f>'NEFZ + EPA + WLTP - Constants'!$B$5*B25/3.6</f>
        <v>2.637536</v>
      </c>
      <c r="D25" s="95">
        <f>(C25+C24)/2</f>
        <v>1.989328</v>
      </c>
      <c r="E25" s="95">
        <f>(D25*(A25-A24))</f>
        <v>1.989328</v>
      </c>
      <c r="F25" s="95">
        <f>(0.5*((C25^2)-(C24^2))*'NEFZ + EPA + WLTP - Start Value'!$B$3)/3600</f>
        <v>1.121147154116978</v>
      </c>
      <c r="G25" s="95">
        <f>E25*'NEFZ + EPA + WLTP - Start Value'!$B$3*'NEFZ + EPA + WLTP - Start Value'!$B$6*'NEFZ + EPA + WLTP - Constants'!$B$4/3600</f>
        <v>0.067869903376</v>
      </c>
      <c r="H25" s="95">
        <f>IF(E25&gt;0,(((C24)^3+(C25)^3)/2/D25)*0.5*'NEFZ + EPA + WLTP - Constants'!$B$3*('NEFZ + EPA + WLTP - Start Value'!$B$5*'NEFZ + EPA + WLTP - Start Value'!$B$4)*E25/3600,0)</f>
        <v>0.001313096251697297</v>
      </c>
    </row>
    <row r="26" ht="20.35" customHeight="1">
      <c r="A26" s="94">
        <v>23</v>
      </c>
      <c r="B26" s="94">
        <v>8.6</v>
      </c>
      <c r="C26" s="95">
        <f>'NEFZ + EPA + WLTP - Constants'!$B$5*B26/3.6</f>
        <v>3.844544</v>
      </c>
      <c r="D26" s="95">
        <f>(C26+C25)/2</f>
        <v>3.24104</v>
      </c>
      <c r="E26" s="95">
        <f>(D26*(A26-A25))</f>
        <v>3.24104</v>
      </c>
      <c r="F26" s="95">
        <f>(0.5*((C26^2)-(C25^2))*'NEFZ + EPA + WLTP - Start Value'!$B$3)/3600</f>
        <v>1.700616469727999</v>
      </c>
      <c r="G26" s="95">
        <f>E26*'NEFZ + EPA + WLTP - Start Value'!$B$3*'NEFZ + EPA + WLTP - Start Value'!$B$6*'NEFZ + EPA + WLTP - Constants'!$B$4/3600</f>
        <v>0.110574561680</v>
      </c>
      <c r="H26" s="95">
        <f>IF(E26&gt;0,(((C25)^3+(C26)^3)/2/D26)*0.5*'NEFZ + EPA + WLTP - Constants'!$B$3*('NEFZ + EPA + WLTP - Start Value'!$B$5*'NEFZ + EPA + WLTP - Start Value'!$B$4)*E26/3600,0)</f>
        <v>0.004754668642807288</v>
      </c>
    </row>
    <row r="27" ht="20.35" customHeight="1">
      <c r="A27" s="94">
        <v>24</v>
      </c>
      <c r="B27" s="94">
        <v>11.5</v>
      </c>
      <c r="C27" s="95">
        <f>'NEFZ + EPA + WLTP - Constants'!$B$5*B27/3.6</f>
        <v>5.140960000000001</v>
      </c>
      <c r="D27" s="95">
        <f>(C27+C26)/2</f>
        <v>4.492752</v>
      </c>
      <c r="E27" s="95">
        <f>(D27*(A27-A26))</f>
        <v>4.492752</v>
      </c>
      <c r="F27" s="95">
        <f>(0.5*((C27^2)-(C26^2))*'NEFZ + EPA + WLTP - Start Value'!$B$3)/3600</f>
        <v>2.532028966039469</v>
      </c>
      <c r="G27" s="95">
        <f>E27*'NEFZ + EPA + WLTP - Start Value'!$B$3*'NEFZ + EPA + WLTP - Start Value'!$B$6*'NEFZ + EPA + WLTP - Constants'!$B$4/3600</f>
        <v>0.153279219984</v>
      </c>
      <c r="H27" s="95">
        <f>IF(E27&gt;0,(((C26)^3+(C27)^3)/2/D27)*0.5*'NEFZ + EPA + WLTP - Constants'!$B$3*('NEFZ + EPA + WLTP - Start Value'!$B$5*'NEFZ + EPA + WLTP - Start Value'!$B$4)*E27/3600,0)</f>
        <v>0.01218809794030314</v>
      </c>
    </row>
    <row r="28" ht="20.35" customHeight="1">
      <c r="A28" s="94">
        <v>25</v>
      </c>
      <c r="B28" s="94">
        <v>14.3</v>
      </c>
      <c r="C28" s="95">
        <f>'NEFZ + EPA + WLTP - Constants'!$B$5*B28/3.6</f>
        <v>6.392672000000001</v>
      </c>
      <c r="D28" s="95">
        <f>(C28+C27)/2</f>
        <v>5.766816</v>
      </c>
      <c r="E28" s="95">
        <f>(D28*(A28-A27))</f>
        <v>5.766816</v>
      </c>
      <c r="F28" s="95">
        <f>(0.5*((C28^2)-(C27^2))*'NEFZ + EPA + WLTP - Start Value'!$B$3)/3600</f>
        <v>3.137995754103467</v>
      </c>
      <c r="G28" s="95">
        <f>E28*'NEFZ + EPA + WLTP - Start Value'!$B$3*'NEFZ + EPA + WLTP - Start Value'!$B$6*'NEFZ + EPA + WLTP - Constants'!$B$4/3600</f>
        <v>0.196746461472</v>
      </c>
      <c r="H28" s="95">
        <f>IF(E28&gt;0,(((C27)^3+(C28)^3)/2/D28)*0.5*'NEFZ + EPA + WLTP - Constants'!$B$3*('NEFZ + EPA + WLTP - Start Value'!$B$5*'NEFZ + EPA + WLTP - Start Value'!$B$4)*E28/3600,0)</f>
        <v>0.02511767635064754</v>
      </c>
    </row>
    <row r="29" ht="20.35" customHeight="1">
      <c r="A29" s="15">
        <v>26</v>
      </c>
      <c r="B29" s="15">
        <v>16.9</v>
      </c>
      <c r="C29" s="95">
        <f>'NEFZ + EPA + WLTP - Constants'!$B$5*B29/3.6</f>
        <v>7.554976</v>
      </c>
      <c r="D29" s="95">
        <f>(C29+C28)/2</f>
        <v>6.973824</v>
      </c>
      <c r="E29" s="95">
        <f>(D29*(A29-A28))</f>
        <v>6.973824</v>
      </c>
      <c r="F29" s="95">
        <f>(0.5*((C29^2)-(C28^2))*'NEFZ + EPA + WLTP - Start Value'!$B$3)/3600</f>
        <v>3.523729451451731</v>
      </c>
      <c r="G29" s="95">
        <f>E29*'NEFZ + EPA + WLTP - Start Value'!$B$3*'NEFZ + EPA + WLTP - Start Value'!$B$6*'NEFZ + EPA + WLTP - Constants'!$B$4/3600</f>
        <v>0.237925953408</v>
      </c>
      <c r="H29" s="95">
        <f>IF(E29&gt;0,(((C28)^3+(C29)^3)/2/D29)*0.5*'NEFZ + EPA + WLTP - Constants'!$B$3*('NEFZ + EPA + WLTP - Start Value'!$B$5*'NEFZ + EPA + WLTP - Start Value'!$B$4)*E29/3600,0)</f>
        <v>0.0437984071557489</v>
      </c>
    </row>
    <row r="30" ht="20.35" customHeight="1">
      <c r="A30" s="15">
        <v>27</v>
      </c>
      <c r="B30" s="15">
        <v>17.3</v>
      </c>
      <c r="C30" s="95">
        <f>'NEFZ + EPA + WLTP - Constants'!$B$5*B30/3.6</f>
        <v>7.733792000000001</v>
      </c>
      <c r="D30" s="95">
        <f>(C30+C29)/2</f>
        <v>7.644384000000001</v>
      </c>
      <c r="E30" s="95">
        <f>(D30*(A30-A29))</f>
        <v>7.644384000000001</v>
      </c>
      <c r="F30" s="95">
        <f>(0.5*((C30^2)-(C29^2))*'NEFZ + EPA + WLTP - Start Value'!$B$3)/3600</f>
        <v>0.5942383986176044</v>
      </c>
      <c r="G30" s="95">
        <f>E30*'NEFZ + EPA + WLTP - Start Value'!$B$3*'NEFZ + EPA + WLTP - Start Value'!$B$6*'NEFZ + EPA + WLTP - Constants'!$B$4/3600</f>
        <v>0.2608034489280001</v>
      </c>
      <c r="H30" s="95">
        <f>IF(E30&gt;0,(((C29)^3+(C30)^3)/2/D30)*0.5*'NEFZ + EPA + WLTP - Constants'!$B$3*('NEFZ + EPA + WLTP - Start Value'!$B$5*'NEFZ + EPA + WLTP - Start Value'!$B$4)*E30/3600,0)</f>
        <v>0.05653224082472233</v>
      </c>
    </row>
    <row r="31" ht="20.35" customHeight="1">
      <c r="A31" s="15">
        <v>28</v>
      </c>
      <c r="B31" s="15">
        <v>18.1</v>
      </c>
      <c r="C31" s="95">
        <f>'NEFZ + EPA + WLTP - Constants'!$B$5*B31/3.6</f>
        <v>8.091424000000002</v>
      </c>
      <c r="D31" s="95">
        <f>(C31+C30)/2</f>
        <v>7.912608000000001</v>
      </c>
      <c r="E31" s="95">
        <f>(D31*(A31-A30))</f>
        <v>7.912608000000001</v>
      </c>
      <c r="F31" s="95">
        <f>(0.5*((C31^2)-(C30^2))*'NEFZ + EPA + WLTP - Start Value'!$B$3)/3600</f>
        <v>1.230177737489067</v>
      </c>
      <c r="G31" s="95">
        <f>E31*'NEFZ + EPA + WLTP - Start Value'!$B$3*'NEFZ + EPA + WLTP - Start Value'!$B$6*'NEFZ + EPA + WLTP - Constants'!$B$4/3600</f>
        <v>0.2699544471360001</v>
      </c>
      <c r="H31" s="95">
        <f>IF(E31&gt;0,(((C30)^3+(C31)^3)/2/D31)*0.5*'NEFZ + EPA + WLTP - Constants'!$B$3*('NEFZ + EPA + WLTP - Start Value'!$B$5*'NEFZ + EPA + WLTP - Start Value'!$B$4)*E31/3600,0)</f>
        <v>0.06276454182901707</v>
      </c>
    </row>
    <row r="32" ht="20.35" customHeight="1">
      <c r="A32" s="15">
        <v>29</v>
      </c>
      <c r="B32" s="15">
        <v>20.7</v>
      </c>
      <c r="C32" s="95">
        <f>'NEFZ + EPA + WLTP - Constants'!$B$5*B32/3.6</f>
        <v>9.253728000000001</v>
      </c>
      <c r="D32" s="95">
        <f>(C32+C31)/2</f>
        <v>8.672576000000001</v>
      </c>
      <c r="E32" s="95">
        <f>(D32*(A32-A31))</f>
        <v>8.672576000000001</v>
      </c>
      <c r="F32" s="95">
        <f>(0.5*((C32^2)-(C31^2))*'NEFZ + EPA + WLTP - Start Value'!$B$3)/3600</f>
        <v>4.382073805010488</v>
      </c>
      <c r="G32" s="95">
        <f>E32*'NEFZ + EPA + WLTP - Start Value'!$B$3*'NEFZ + EPA + WLTP - Start Value'!$B$6*'NEFZ + EPA + WLTP - Constants'!$B$4/3600</f>
        <v>0.2958822753920001</v>
      </c>
      <c r="H32" s="95">
        <f>IF(E32&gt;0,(((C31)^3+(C32)^3)/2/D32)*0.5*'NEFZ + EPA + WLTP - Constants'!$B$3*('NEFZ + EPA + WLTP - Start Value'!$B$5*'NEFZ + EPA + WLTP - Start Value'!$B$4)*E32/3600,0)</f>
        <v>0.08362694979948326</v>
      </c>
    </row>
    <row r="33" ht="20.35" customHeight="1">
      <c r="A33" s="15">
        <v>30</v>
      </c>
      <c r="B33" s="15">
        <v>21.7</v>
      </c>
      <c r="C33" s="95">
        <f>'NEFZ + EPA + WLTP - Constants'!$B$5*B33/3.6</f>
        <v>9.700768</v>
      </c>
      <c r="D33" s="95">
        <f>(C33+C32)/2</f>
        <v>9.477247999999999</v>
      </c>
      <c r="E33" s="95">
        <f>(D33*(A33-A32))</f>
        <v>9.477247999999999</v>
      </c>
      <c r="F33" s="95">
        <f>(0.5*((C33^2)-(C32^2))*'NEFZ + EPA + WLTP - Start Value'!$B$3)/3600</f>
        <v>1.841791527879108</v>
      </c>
      <c r="G33" s="95">
        <f>E33*'NEFZ + EPA + WLTP - Start Value'!$B$3*'NEFZ + EPA + WLTP - Start Value'!$B$6*'NEFZ + EPA + WLTP - Constants'!$B$4/3600</f>
        <v>0.323335270016</v>
      </c>
      <c r="H33" s="95">
        <f>IF(E33&gt;0,(((C32)^3+(C33)^3)/2/D33)*0.5*'NEFZ + EPA + WLTP - Constants'!$B$3*('NEFZ + EPA + WLTP - Start Value'!$B$5*'NEFZ + EPA + WLTP - Start Value'!$B$4)*E33/3600,0)</f>
        <v>0.1078602403220088</v>
      </c>
    </row>
    <row r="34" ht="20.35" customHeight="1">
      <c r="A34" s="15">
        <v>31</v>
      </c>
      <c r="B34" s="15">
        <v>22.4</v>
      </c>
      <c r="C34" s="95">
        <f>'NEFZ + EPA + WLTP - Constants'!$B$5*B34/3.6</f>
        <v>10.013696</v>
      </c>
      <c r="D34" s="95">
        <f>(C34+C33)/2</f>
        <v>9.857232</v>
      </c>
      <c r="E34" s="95">
        <f>(D34*(A34-A33))</f>
        <v>9.857232</v>
      </c>
      <c r="F34" s="95">
        <f>(0.5*((C34^2)-(C33^2))*'NEFZ + EPA + WLTP - Start Value'!$B$3)/3600</f>
        <v>1.340945860038396</v>
      </c>
      <c r="G34" s="95">
        <f>E34*'NEFZ + EPA + WLTP - Start Value'!$B$3*'NEFZ + EPA + WLTP - Start Value'!$B$6*'NEFZ + EPA + WLTP - Constants'!$B$4/3600</f>
        <v>0.336299184144</v>
      </c>
      <c r="H34" s="95">
        <f>IF(E34&gt;0,(((C33)^3+(C34)^3)/2/D34)*0.5*'NEFZ + EPA + WLTP - Constants'!$B$3*('NEFZ + EPA + WLTP - Start Value'!$B$5*'NEFZ + EPA + WLTP - Start Value'!$B$4)*E34/3600,0)</f>
        <v>0.121250517579499</v>
      </c>
    </row>
    <row r="35" ht="20.35" customHeight="1">
      <c r="A35" s="15">
        <v>32</v>
      </c>
      <c r="B35" s="15">
        <v>22.5</v>
      </c>
      <c r="C35" s="95">
        <f>'NEFZ + EPA + WLTP - Constants'!$B$5*B35/3.6</f>
        <v>10.0584</v>
      </c>
      <c r="D35" s="95">
        <f>(C35+C34)/2</f>
        <v>10.036048</v>
      </c>
      <c r="E35" s="95">
        <f>(D35*(A35-A34))</f>
        <v>10.036048</v>
      </c>
      <c r="F35" s="95">
        <f>(0.5*((C35^2)-(C34^2))*'NEFZ + EPA + WLTP - Start Value'!$B$3)/3600</f>
        <v>0.1950387726456884</v>
      </c>
      <c r="G35" s="95">
        <f>E35*'NEFZ + EPA + WLTP - Start Value'!$B$3*'NEFZ + EPA + WLTP - Start Value'!$B$6*'NEFZ + EPA + WLTP - Constants'!$B$4/3600</f>
        <v>0.342399849616</v>
      </c>
      <c r="H35" s="95">
        <f>IF(E35&gt;0,(((C34)^3+(C35)^3)/2/D35)*0.5*'NEFZ + EPA + WLTP - Constants'!$B$3*('NEFZ + EPA + WLTP - Start Value'!$B$5*'NEFZ + EPA + WLTP - Start Value'!$B$4)*E35/3600,0)</f>
        <v>0.1278748618318615</v>
      </c>
    </row>
    <row r="36" ht="20.35" customHeight="1">
      <c r="A36" s="15">
        <v>33</v>
      </c>
      <c r="B36" s="15">
        <v>22.1</v>
      </c>
      <c r="C36" s="95">
        <f>'NEFZ + EPA + WLTP - Constants'!$B$5*B36/3.6</f>
        <v>9.879584000000001</v>
      </c>
      <c r="D36" s="95">
        <f>(C36+C35)/2</f>
        <v>9.968992</v>
      </c>
      <c r="E36" s="95">
        <f>(D36*(A36-A35))</f>
        <v>9.968992</v>
      </c>
      <c r="F36" s="95">
        <f>(0.5*((C36^2)-(C35^2))*'NEFZ + EPA + WLTP - Start Value'!$B$3)/3600</f>
        <v>-0.7749424730510146</v>
      </c>
      <c r="G36" s="95">
        <f>E36*'NEFZ + EPA + WLTP - Start Value'!$B$3*'NEFZ + EPA + WLTP - Start Value'!$B$6*'NEFZ + EPA + WLTP - Constants'!$B$4/3600</f>
        <v>0.340112100064</v>
      </c>
      <c r="H36" s="95">
        <f>IF(E36&gt;0,(((C35)^3+(C36)^3)/2/D36)*0.5*'NEFZ + EPA + WLTP - Constants'!$B$3*('NEFZ + EPA + WLTP - Start Value'!$B$5*'NEFZ + EPA + WLTP - Start Value'!$B$4)*E36/3600,0)</f>
        <v>0.1253571338736768</v>
      </c>
    </row>
    <row r="37" ht="20.35" customHeight="1">
      <c r="A37" s="15">
        <v>34</v>
      </c>
      <c r="B37" s="15">
        <v>21.5</v>
      </c>
      <c r="C37" s="95">
        <f>'NEFZ + EPA + WLTP - Constants'!$B$5*B37/3.6</f>
        <v>9.611360000000001</v>
      </c>
      <c r="D37" s="95">
        <f>(C37+C36)/2</f>
        <v>9.745472000000001</v>
      </c>
      <c r="E37" s="95">
        <f>(D37*(A37-A36))</f>
        <v>9.745472000000001</v>
      </c>
      <c r="F37" s="95">
        <f>(0.5*((C37^2)-(C36^2))*'NEFZ + EPA + WLTP - Start Value'!$B$3)/3600</f>
        <v>-1.136350621917866</v>
      </c>
      <c r="G37" s="95">
        <f>E37*'NEFZ + EPA + WLTP - Start Value'!$B$3*'NEFZ + EPA + WLTP - Start Value'!$B$6*'NEFZ + EPA + WLTP - Constants'!$B$4/3600</f>
        <v>0.3324862682240001</v>
      </c>
      <c r="H37" s="95">
        <f>IF(E37&gt;0,(((C36)^3+(C37)^3)/2/D37)*0.5*'NEFZ + EPA + WLTP - Constants'!$B$3*('NEFZ + EPA + WLTP - Start Value'!$B$5*'NEFZ + EPA + WLTP - Start Value'!$B$4)*E37/3600,0)</f>
        <v>0.1171509533172264</v>
      </c>
    </row>
    <row r="38" ht="20.35" customHeight="1">
      <c r="A38" s="15">
        <v>35</v>
      </c>
      <c r="B38" s="15">
        <v>20.9</v>
      </c>
      <c r="C38" s="95">
        <f>'NEFZ + EPA + WLTP - Constants'!$B$5*B38/3.6</f>
        <v>9.343135999999999</v>
      </c>
      <c r="D38" s="95">
        <f>(C38+C37)/2</f>
        <v>9.477247999999999</v>
      </c>
      <c r="E38" s="95">
        <f>(D38*(A38-A37))</f>
        <v>9.477247999999999</v>
      </c>
      <c r="F38" s="95">
        <f>(0.5*((C38^2)-(C37^2))*'NEFZ + EPA + WLTP - Start Value'!$B$3)/3600</f>
        <v>-1.105074916727473</v>
      </c>
      <c r="G38" s="95">
        <f>E38*'NEFZ + EPA + WLTP - Start Value'!$B$3*'NEFZ + EPA + WLTP - Start Value'!$B$6*'NEFZ + EPA + WLTP - Constants'!$B$4/3600</f>
        <v>0.323335270016</v>
      </c>
      <c r="H38" s="95">
        <f>IF(E38&gt;0,(((C37)^3+(C38)^3)/2/D38)*0.5*'NEFZ + EPA + WLTP - Constants'!$B$3*('NEFZ + EPA + WLTP - Start Value'!$B$5*'NEFZ + EPA + WLTP - Start Value'!$B$4)*E38/3600,0)</f>
        <v>0.1077452379555534</v>
      </c>
    </row>
    <row r="39" ht="20.35" customHeight="1">
      <c r="A39" s="15">
        <v>36</v>
      </c>
      <c r="B39" s="15">
        <v>20.4</v>
      </c>
      <c r="C39" s="95">
        <f>'NEFZ + EPA + WLTP - Constants'!$B$5*B39/3.6</f>
        <v>9.119615999999999</v>
      </c>
      <c r="D39" s="95">
        <f>(C39+C38)/2</f>
        <v>9.231375999999999</v>
      </c>
      <c r="E39" s="95">
        <f>(D39*(A39-A38))</f>
        <v>9.231375999999999</v>
      </c>
      <c r="F39" s="95">
        <f>(0.5*((C39^2)-(C38^2))*'NEFZ + EPA + WLTP - Start Value'!$B$3)/3600</f>
        <v>-0.897004600252448</v>
      </c>
      <c r="G39" s="95">
        <f>E39*'NEFZ + EPA + WLTP - Start Value'!$B$3*'NEFZ + EPA + WLTP - Start Value'!$B$6*'NEFZ + EPA + WLTP - Constants'!$B$4/3600</f>
        <v>0.314946854992</v>
      </c>
      <c r="H39" s="95">
        <f>IF(E39&gt;0,(((C38)^3+(C39)^3)/2/D39)*0.5*'NEFZ + EPA + WLTP - Constants'!$B$3*('NEFZ + EPA + WLTP - Start Value'!$B$5*'NEFZ + EPA + WLTP - Start Value'!$B$4)*E39/3600,0)</f>
        <v>0.09955905510816768</v>
      </c>
    </row>
    <row r="40" ht="20.35" customHeight="1">
      <c r="A40" s="15">
        <v>37</v>
      </c>
      <c r="B40" s="15">
        <v>19.8</v>
      </c>
      <c r="C40" s="95">
        <f>'NEFZ + EPA + WLTP - Constants'!$B$5*B40/3.6</f>
        <v>8.851392000000001</v>
      </c>
      <c r="D40" s="95">
        <f>(C40+C39)/2</f>
        <v>8.985503999999999</v>
      </c>
      <c r="E40" s="95">
        <f>(D40*(A40-A39))</f>
        <v>8.985503999999999</v>
      </c>
      <c r="F40" s="95">
        <f>(0.5*((C40^2)-(C39^2))*'NEFZ + EPA + WLTP - Start Value'!$B$3)/3600</f>
        <v>-1.047736123878391</v>
      </c>
      <c r="G40" s="95">
        <f>E40*'NEFZ + EPA + WLTP - Start Value'!$B$3*'NEFZ + EPA + WLTP - Start Value'!$B$6*'NEFZ + EPA + WLTP - Constants'!$B$4/3600</f>
        <v>0.306558439968</v>
      </c>
      <c r="H40" s="95">
        <f>IF(E40&gt;0,(((C39)^3+(C40)^3)/2/D40)*0.5*'NEFZ + EPA + WLTP - Constants'!$B$3*('NEFZ + EPA + WLTP - Start Value'!$B$5*'NEFZ + EPA + WLTP - Start Value'!$B$4)*E40/3600,0)</f>
        <v>0.0918349498705759</v>
      </c>
    </row>
    <row r="41" ht="20.35" customHeight="1">
      <c r="A41" s="15">
        <v>38</v>
      </c>
      <c r="B41" s="15">
        <v>17</v>
      </c>
      <c r="C41" s="95">
        <f>'NEFZ + EPA + WLTP - Constants'!$B$5*B41/3.6</f>
        <v>7.59968</v>
      </c>
      <c r="D41" s="95">
        <f>(C41+C40)/2</f>
        <v>8.225536</v>
      </c>
      <c r="E41" s="95">
        <f>(D41*(A41-A40))</f>
        <v>8.225536</v>
      </c>
      <c r="F41" s="95">
        <f>(0.5*((C41^2)-(C40^2))*'NEFZ + EPA + WLTP - Start Value'!$B$3)/3600</f>
        <v>-4.475900920581692</v>
      </c>
      <c r="G41" s="95">
        <f>E41*'NEFZ + EPA + WLTP - Start Value'!$B$3*'NEFZ + EPA + WLTP - Start Value'!$B$6*'NEFZ + EPA + WLTP - Constants'!$B$4/3600</f>
        <v>0.280630611712</v>
      </c>
      <c r="H41" s="95">
        <f>IF(E41&gt;0,(((C40)^3+(C41)^3)/2/D41)*0.5*'NEFZ + EPA + WLTP - Constants'!$B$3*('NEFZ + EPA + WLTP - Start Value'!$B$5*'NEFZ + EPA + WLTP - Start Value'!$B$4)*E41/3600,0)</f>
        <v>0.07162441409935451</v>
      </c>
    </row>
    <row r="42" ht="20.35" customHeight="1">
      <c r="A42" s="15">
        <v>39</v>
      </c>
      <c r="B42" s="15">
        <v>14.9</v>
      </c>
      <c r="C42" s="95">
        <f>'NEFZ + EPA + WLTP - Constants'!$B$5*B42/3.6</f>
        <v>6.660896000000001</v>
      </c>
      <c r="D42" s="95">
        <f>(C42+C41)/2</f>
        <v>7.130288</v>
      </c>
      <c r="E42" s="95">
        <f>(D42*(A42-A41))</f>
        <v>7.130288</v>
      </c>
      <c r="F42" s="95">
        <f>(0.5*((C42^2)-(C41^2))*'NEFZ + EPA + WLTP - Start Value'!$B$3)/3600</f>
        <v>-2.909943737090131</v>
      </c>
      <c r="G42" s="95">
        <f>E42*'NEFZ + EPA + WLTP - Start Value'!$B$3*'NEFZ + EPA + WLTP - Start Value'!$B$6*'NEFZ + EPA + WLTP - Constants'!$B$4/3600</f>
        <v>0.243264035696</v>
      </c>
      <c r="H42" s="95">
        <f>IF(E42&gt;0,(((C41)^3+(C42)^3)/2/D42)*0.5*'NEFZ + EPA + WLTP - Constants'!$B$3*('NEFZ + EPA + WLTP - Start Value'!$B$5*'NEFZ + EPA + WLTP - Start Value'!$B$4)*E42/3600,0)</f>
        <v>0.04645384185875075</v>
      </c>
    </row>
    <row r="43" ht="20.35" customHeight="1">
      <c r="A43" s="15">
        <v>40</v>
      </c>
      <c r="B43" s="15">
        <v>14.9</v>
      </c>
      <c r="C43" s="95">
        <f>'NEFZ + EPA + WLTP - Constants'!$B$5*B43/3.6</f>
        <v>6.660896000000001</v>
      </c>
      <c r="D43" s="95">
        <f>(C43+C42)/2</f>
        <v>6.660896000000001</v>
      </c>
      <c r="E43" s="95">
        <f>(D43*(A43-A42))</f>
        <v>6.660896000000001</v>
      </c>
      <c r="F43" s="95">
        <f>(0.5*((C43^2)-(C42^2))*'NEFZ + EPA + WLTP - Start Value'!$B$3)/3600</f>
        <v>0</v>
      </c>
      <c r="G43" s="95">
        <f>E43*'NEFZ + EPA + WLTP - Start Value'!$B$3*'NEFZ + EPA + WLTP - Start Value'!$B$6*'NEFZ + EPA + WLTP - Constants'!$B$4/3600</f>
        <v>0.227249788832</v>
      </c>
      <c r="H43" s="95">
        <f>IF(E43&gt;0,(((C42)^3+(C43)^3)/2/D43)*0.5*'NEFZ + EPA + WLTP - Constants'!$B$3*('NEFZ + EPA + WLTP - Start Value'!$B$5*'NEFZ + EPA + WLTP - Start Value'!$B$4)*E43/3600,0)</f>
        <v>0.03738423379656357</v>
      </c>
    </row>
    <row r="44" ht="20.35" customHeight="1">
      <c r="A44" s="15">
        <v>41</v>
      </c>
      <c r="B44" s="15">
        <v>15.2</v>
      </c>
      <c r="C44" s="95">
        <f>'NEFZ + EPA + WLTP - Constants'!$B$5*B44/3.6</f>
        <v>6.795007999999999</v>
      </c>
      <c r="D44" s="95">
        <f>(C44+C43)/2</f>
        <v>6.727952</v>
      </c>
      <c r="E44" s="95">
        <f>(D44*(A44-A43))</f>
        <v>6.727952</v>
      </c>
      <c r="F44" s="95">
        <f>(0.5*((C44^2)-(C43^2))*'NEFZ + EPA + WLTP - Start Value'!$B$3)/3600</f>
        <v>0.3922494692629283</v>
      </c>
      <c r="G44" s="95">
        <f>E44*'NEFZ + EPA + WLTP - Start Value'!$B$3*'NEFZ + EPA + WLTP - Start Value'!$B$6*'NEFZ + EPA + WLTP - Constants'!$B$4/3600</f>
        <v>0.229537538384</v>
      </c>
      <c r="H44" s="95">
        <f>IF(E44&gt;0,(((C43)^3+(C44)^3)/2/D44)*0.5*'NEFZ + EPA + WLTP - Constants'!$B$3*('NEFZ + EPA + WLTP - Start Value'!$B$5*'NEFZ + EPA + WLTP - Start Value'!$B$4)*E44/3600,0)</f>
        <v>0.03853617303709199</v>
      </c>
    </row>
    <row r="45" ht="20.35" customHeight="1">
      <c r="A45" s="15">
        <v>42</v>
      </c>
      <c r="B45" s="15">
        <v>15.5</v>
      </c>
      <c r="C45" s="95">
        <f>'NEFZ + EPA + WLTP - Constants'!$B$5*B45/3.6</f>
        <v>6.92912</v>
      </c>
      <c r="D45" s="95">
        <f>(C45+C44)/2</f>
        <v>6.862064</v>
      </c>
      <c r="E45" s="95">
        <f>(D45*(A45-A44))</f>
        <v>6.862064</v>
      </c>
      <c r="F45" s="95">
        <f>(0.5*((C45^2)-(C44^2))*'NEFZ + EPA + WLTP - Start Value'!$B$3)/3600</f>
        <v>0.4000683955605366</v>
      </c>
      <c r="G45" s="95">
        <f>E45*'NEFZ + EPA + WLTP - Start Value'!$B$3*'NEFZ + EPA + WLTP - Start Value'!$B$6*'NEFZ + EPA + WLTP - Constants'!$B$4/3600</f>
        <v>0.234113037488</v>
      </c>
      <c r="H45" s="95">
        <f>IF(E45&gt;0,(((C44)^3+(C45)^3)/2/D45)*0.5*'NEFZ + EPA + WLTP - Constants'!$B$3*('NEFZ + EPA + WLTP - Start Value'!$B$5*'NEFZ + EPA + WLTP - Start Value'!$B$4)*E45/3600,0)</f>
        <v>0.04088643218952594</v>
      </c>
    </row>
    <row r="46" ht="20.35" customHeight="1">
      <c r="A46" s="15">
        <v>43</v>
      </c>
      <c r="B46" s="15">
        <v>16</v>
      </c>
      <c r="C46" s="95">
        <f>'NEFZ + EPA + WLTP - Constants'!$B$5*B46/3.6</f>
        <v>7.15264</v>
      </c>
      <c r="D46" s="95">
        <f>(C46+C45)/2</f>
        <v>7.04088</v>
      </c>
      <c r="E46" s="95">
        <f>(D46*(A46-A45))</f>
        <v>7.04088</v>
      </c>
      <c r="F46" s="95">
        <f>(0.5*((C46^2)-(C45^2))*'NEFZ + EPA + WLTP - Start Value'!$B$3)/3600</f>
        <v>0.6841560510399992</v>
      </c>
      <c r="G46" s="95">
        <f>E46*'NEFZ + EPA + WLTP - Start Value'!$B$3*'NEFZ + EPA + WLTP - Start Value'!$B$6*'NEFZ + EPA + WLTP - Constants'!$B$4/3600</f>
        <v>0.240213702960</v>
      </c>
      <c r="H46" s="95">
        <f>IF(E46&gt;0,(((C45)^3+(C46)^3)/2/D46)*0.5*'NEFZ + EPA + WLTP - Constants'!$B$3*('NEFZ + EPA + WLTP - Start Value'!$B$5*'NEFZ + EPA + WLTP - Start Value'!$B$4)*E46/3600,0)</f>
        <v>0.04418750640652295</v>
      </c>
    </row>
    <row r="47" ht="20.35" customHeight="1">
      <c r="A47" s="15">
        <v>44</v>
      </c>
      <c r="B47" s="15">
        <v>17.1</v>
      </c>
      <c r="C47" s="95">
        <f>'NEFZ + EPA + WLTP - Constants'!$B$5*B47/3.6</f>
        <v>7.644384000000001</v>
      </c>
      <c r="D47" s="95">
        <f>(C47+C46)/2</f>
        <v>7.398512</v>
      </c>
      <c r="E47" s="95">
        <f>(D47*(A47-A46))</f>
        <v>7.398512</v>
      </c>
      <c r="F47" s="95">
        <f>(0.5*((C47^2)-(C46^2))*'NEFZ + EPA + WLTP - Start Value'!$B$3)/3600</f>
        <v>1.581595036086757</v>
      </c>
      <c r="G47" s="95">
        <f>E47*'NEFZ + EPA + WLTP - Start Value'!$B$3*'NEFZ + EPA + WLTP - Start Value'!$B$6*'NEFZ + EPA + WLTP - Constants'!$B$4/3600</f>
        <v>0.252415033904</v>
      </c>
      <c r="H47" s="95">
        <f>IF(E47&gt;0,(((C46)^3+(C47)^3)/2/D47)*0.5*'NEFZ + EPA + WLTP - Constants'!$B$3*('NEFZ + EPA + WLTP - Start Value'!$B$5*'NEFZ + EPA + WLTP - Start Value'!$B$4)*E47/3600,0)</f>
        <v>0.05139965560032412</v>
      </c>
    </row>
    <row r="48" ht="20.35" customHeight="1">
      <c r="A48" s="15">
        <v>45</v>
      </c>
      <c r="B48" s="15">
        <v>19.1</v>
      </c>
      <c r="C48" s="95">
        <f>'NEFZ + EPA + WLTP - Constants'!$B$5*B48/3.6</f>
        <v>8.538464000000001</v>
      </c>
      <c r="D48" s="95">
        <f>(C48+C47)/2</f>
        <v>8.091424</v>
      </c>
      <c r="E48" s="95">
        <f>(D48*(A48-A47))</f>
        <v>8.091424</v>
      </c>
      <c r="F48" s="95">
        <f>(0.5*((C48^2)-(C47^2))*'NEFZ + EPA + WLTP - Start Value'!$B$3)/3600</f>
        <v>3.144945910812446</v>
      </c>
      <c r="G48" s="95">
        <f>E48*'NEFZ + EPA + WLTP - Start Value'!$B$3*'NEFZ + EPA + WLTP - Start Value'!$B$6*'NEFZ + EPA + WLTP - Constants'!$B$4/3600</f>
        <v>0.276055112608</v>
      </c>
      <c r="H48" s="95">
        <f>IF(E48&gt;0,(((C47)^3+(C48)^3)/2/D48)*0.5*'NEFZ + EPA + WLTP - Constants'!$B$3*('NEFZ + EPA + WLTP - Start Value'!$B$5*'NEFZ + EPA + WLTP - Start Value'!$B$4)*E48/3600,0)</f>
        <v>0.06762764111303468</v>
      </c>
    </row>
    <row r="49" ht="20.35" customHeight="1">
      <c r="A49" s="15">
        <v>46</v>
      </c>
      <c r="B49" s="15">
        <v>21.1</v>
      </c>
      <c r="C49" s="95">
        <f>'NEFZ + EPA + WLTP - Constants'!$B$5*B49/3.6</f>
        <v>9.432544000000002</v>
      </c>
      <c r="D49" s="95">
        <f>(C49+C48)/2</f>
        <v>8.985504000000002</v>
      </c>
      <c r="E49" s="95">
        <f>(D49*(A49-A48))</f>
        <v>8.985504000000002</v>
      </c>
      <c r="F49" s="95">
        <f>(0.5*((C49^2)-(C48^2))*'NEFZ + EPA + WLTP - Start Value'!$B$3)/3600</f>
        <v>3.492453746261337</v>
      </c>
      <c r="G49" s="95">
        <f>E49*'NEFZ + EPA + WLTP - Start Value'!$B$3*'NEFZ + EPA + WLTP - Start Value'!$B$6*'NEFZ + EPA + WLTP - Constants'!$B$4/3600</f>
        <v>0.3065584399680001</v>
      </c>
      <c r="H49" s="95">
        <f>IF(E49&gt;0,(((C48)^3+(C49)^3)/2/D49)*0.5*'NEFZ + EPA + WLTP - Constants'!$B$3*('NEFZ + EPA + WLTP - Start Value'!$B$5*'NEFZ + EPA + WLTP - Start Value'!$B$4)*E49/3600,0)</f>
        <v>0.09245508792624695</v>
      </c>
    </row>
    <row r="50" ht="20.35" customHeight="1">
      <c r="A50" s="15">
        <v>47</v>
      </c>
      <c r="B50" s="15">
        <v>22.7</v>
      </c>
      <c r="C50" s="95">
        <f>'NEFZ + EPA + WLTP - Constants'!$B$5*B50/3.6</f>
        <v>10.147808</v>
      </c>
      <c r="D50" s="95">
        <f>(C50+C49)/2</f>
        <v>9.790176000000002</v>
      </c>
      <c r="E50" s="95">
        <f>(D50*(A50-A49))</f>
        <v>9.790176000000002</v>
      </c>
      <c r="F50" s="95">
        <f>(0.5*((C50^2)-(C49^2))*'NEFZ + EPA + WLTP - Start Value'!$B$3)/3600</f>
        <v>3.044168638532264</v>
      </c>
      <c r="G50" s="95">
        <f>E50*'NEFZ + EPA + WLTP - Start Value'!$B$3*'NEFZ + EPA + WLTP - Start Value'!$B$6*'NEFZ + EPA + WLTP - Constants'!$B$4/3600</f>
        <v>0.3340114345920001</v>
      </c>
      <c r="H50" s="95">
        <f>IF(E50&gt;0,(((C49)^3+(C50)^3)/2/D50)*0.5*'NEFZ + EPA + WLTP - Constants'!$B$3*('NEFZ + EPA + WLTP - Start Value'!$B$5*'NEFZ + EPA + WLTP - Start Value'!$B$4)*E50/3600,0)</f>
        <v>0.1191782881753309</v>
      </c>
    </row>
    <row r="51" ht="20.35" customHeight="1">
      <c r="A51" s="15">
        <v>48</v>
      </c>
      <c r="B51" s="15">
        <v>22.9</v>
      </c>
      <c r="C51" s="95">
        <f>'NEFZ + EPA + WLTP - Constants'!$B$5*B51/3.6</f>
        <v>10.237216</v>
      </c>
      <c r="D51" s="95">
        <f>(C51+C50)/2</f>
        <v>10.192512</v>
      </c>
      <c r="E51" s="95">
        <f>(D51*(A51-A50))</f>
        <v>10.192512</v>
      </c>
      <c r="F51" s="95">
        <f>(0.5*((C51^2)-(C50^2))*'NEFZ + EPA + WLTP - Start Value'!$B$3)/3600</f>
        <v>0.396158932411727</v>
      </c>
      <c r="G51" s="95">
        <f>E51*'NEFZ + EPA + WLTP - Start Value'!$B$3*'NEFZ + EPA + WLTP - Start Value'!$B$6*'NEFZ + EPA + WLTP - Constants'!$B$4/3600</f>
        <v>0.347737931904</v>
      </c>
      <c r="H51" s="95">
        <f>IF(E51&gt;0,(((C50)^3+(C51)^3)/2/D51)*0.5*'NEFZ + EPA + WLTP - Constants'!$B$3*('NEFZ + EPA + WLTP - Start Value'!$B$5*'NEFZ + EPA + WLTP - Start Value'!$B$4)*E51/3600,0)</f>
        <v>0.1339551090488652</v>
      </c>
    </row>
    <row r="52" ht="20.35" customHeight="1">
      <c r="A52" s="15">
        <v>49</v>
      </c>
      <c r="B52" s="15">
        <v>22.7</v>
      </c>
      <c r="C52" s="95">
        <f>'NEFZ + EPA + WLTP - Constants'!$B$5*B52/3.6</f>
        <v>10.147808</v>
      </c>
      <c r="D52" s="95">
        <f>(C52+C51)/2</f>
        <v>10.192512</v>
      </c>
      <c r="E52" s="95">
        <f>(D52*(A52-A51))</f>
        <v>10.192512</v>
      </c>
      <c r="F52" s="95">
        <f>(0.5*((C52^2)-(C51^2))*'NEFZ + EPA + WLTP - Start Value'!$B$3)/3600</f>
        <v>-0.396158932411727</v>
      </c>
      <c r="G52" s="95">
        <f>E52*'NEFZ + EPA + WLTP - Start Value'!$B$3*'NEFZ + EPA + WLTP - Start Value'!$B$6*'NEFZ + EPA + WLTP - Constants'!$B$4/3600</f>
        <v>0.347737931904</v>
      </c>
      <c r="H52" s="95">
        <f>IF(E52&gt;0,(((C51)^3+(C52)^3)/2/D52)*0.5*'NEFZ + EPA + WLTP - Constants'!$B$3*('NEFZ + EPA + WLTP - Start Value'!$B$5*'NEFZ + EPA + WLTP - Start Value'!$B$4)*E52/3600,0)</f>
        <v>0.1339551090488652</v>
      </c>
    </row>
    <row r="53" ht="20.35" customHeight="1">
      <c r="A53" s="15">
        <v>50</v>
      </c>
      <c r="B53" s="15">
        <v>22.6</v>
      </c>
      <c r="C53" s="95">
        <f>'NEFZ + EPA + WLTP - Constants'!$B$5*B53/3.6</f>
        <v>10.103104</v>
      </c>
      <c r="D53" s="95">
        <f>(C53+C52)/2</f>
        <v>10.125456</v>
      </c>
      <c r="E53" s="95">
        <f>(D53*(A53-A52))</f>
        <v>10.125456</v>
      </c>
      <c r="F53" s="95">
        <f>(0.5*((C53^2)-(C52^2))*'NEFZ + EPA + WLTP - Start Value'!$B$3)/3600</f>
        <v>-0.1967763118229326</v>
      </c>
      <c r="G53" s="95">
        <f>E53*'NEFZ + EPA + WLTP - Start Value'!$B$3*'NEFZ + EPA + WLTP - Start Value'!$B$6*'NEFZ + EPA + WLTP - Constants'!$B$4/3600</f>
        <v>0.345450182352</v>
      </c>
      <c r="H53" s="95">
        <f>IF(E53&gt;0,(((C52)^3+(C53)^3)/2/D53)*0.5*'NEFZ + EPA + WLTP - Constants'!$B$3*('NEFZ + EPA + WLTP - Start Value'!$B$5*'NEFZ + EPA + WLTP - Start Value'!$B$4)*E53/3600,0)</f>
        <v>0.1313229550922173</v>
      </c>
    </row>
    <row r="54" ht="20.35" customHeight="1">
      <c r="A54" s="15">
        <v>51</v>
      </c>
      <c r="B54" s="15">
        <v>21.3</v>
      </c>
      <c r="C54" s="95">
        <f>'NEFZ + EPA + WLTP - Constants'!$B$5*B54/3.6</f>
        <v>9.521952000000001</v>
      </c>
      <c r="D54" s="95">
        <f>(C54+C53)/2</f>
        <v>9.812528</v>
      </c>
      <c r="E54" s="95">
        <f>(D54*(A54-A53))</f>
        <v>9.812528</v>
      </c>
      <c r="F54" s="95">
        <f>(0.5*((C54^2)-(C53^2))*'NEFZ + EPA + WLTP - Start Value'!$B$3)/3600</f>
        <v>-2.479034021133516</v>
      </c>
      <c r="G54" s="95">
        <f>E54*'NEFZ + EPA + WLTP - Start Value'!$B$3*'NEFZ + EPA + WLTP - Start Value'!$B$6*'NEFZ + EPA + WLTP - Constants'!$B$4/3600</f>
        <v>0.3347740177760001</v>
      </c>
      <c r="H54" s="95">
        <f>IF(E54&gt;0,(((C53)^3+(C54)^3)/2/D54)*0.5*'NEFZ + EPA + WLTP - Constants'!$B$3*('NEFZ + EPA + WLTP - Start Value'!$B$5*'NEFZ + EPA + WLTP - Start Value'!$B$4)*E54/3600,0)</f>
        <v>0.1198324036892122</v>
      </c>
    </row>
    <row r="55" ht="20.35" customHeight="1">
      <c r="A55" s="15">
        <v>52</v>
      </c>
      <c r="B55" s="15">
        <v>19</v>
      </c>
      <c r="C55" s="95">
        <f>'NEFZ + EPA + WLTP - Constants'!$B$5*B55/3.6</f>
        <v>8.49376</v>
      </c>
      <c r="D55" s="95">
        <f>(C55+C54)/2</f>
        <v>9.007856</v>
      </c>
      <c r="E55" s="95">
        <f>(D55*(A55-A54))</f>
        <v>9.007856</v>
      </c>
      <c r="F55" s="95">
        <f>(0.5*((C55^2)-(C54^2))*'NEFZ + EPA + WLTP - Start Value'!$B$3)/3600</f>
        <v>-4.02631265846969</v>
      </c>
      <c r="G55" s="95">
        <f>E55*'NEFZ + EPA + WLTP - Start Value'!$B$3*'NEFZ + EPA + WLTP - Start Value'!$B$6*'NEFZ + EPA + WLTP - Constants'!$B$4/3600</f>
        <v>0.307321023152</v>
      </c>
      <c r="H55" s="95">
        <f>IF(E55&gt;0,(((C54)^3+(C55)^3)/2/D55)*0.5*'NEFZ + EPA + WLTP - Constants'!$B$3*('NEFZ + EPA + WLTP - Start Value'!$B$5*'NEFZ + EPA + WLTP - Start Value'!$B$4)*E55/3600,0)</f>
        <v>0.09336368686071031</v>
      </c>
    </row>
    <row r="56" ht="20.35" customHeight="1">
      <c r="A56" s="15">
        <v>53</v>
      </c>
      <c r="B56" s="15">
        <v>17.1</v>
      </c>
      <c r="C56" s="95">
        <f>'NEFZ + EPA + WLTP - Constants'!$B$5*B56/3.6</f>
        <v>7.644384000000001</v>
      </c>
      <c r="D56" s="95">
        <f>(C56+C55)/2</f>
        <v>8.069072</v>
      </c>
      <c r="E56" s="95">
        <f>(D56*(A56-A55))</f>
        <v>8.069072</v>
      </c>
      <c r="F56" s="95">
        <f>(0.5*((C56^2)-(C55^2))*'NEFZ + EPA + WLTP - Start Value'!$B$3)/3600</f>
        <v>-2.97944530417991</v>
      </c>
      <c r="G56" s="95">
        <f>E56*'NEFZ + EPA + WLTP - Start Value'!$B$3*'NEFZ + EPA + WLTP - Start Value'!$B$6*'NEFZ + EPA + WLTP - Constants'!$B$4/3600</f>
        <v>0.275292529424</v>
      </c>
      <c r="H56" s="95">
        <f>IF(E56&gt;0,(((C55)^3+(C56)^3)/2/D56)*0.5*'NEFZ + EPA + WLTP - Constants'!$B$3*('NEFZ + EPA + WLTP - Start Value'!$B$5*'NEFZ + EPA + WLTP - Start Value'!$B$4)*E56/3600,0)</f>
        <v>0.0670124473906306</v>
      </c>
    </row>
    <row r="57" ht="20.35" customHeight="1">
      <c r="A57" s="15">
        <v>54</v>
      </c>
      <c r="B57" s="15">
        <v>15.8</v>
      </c>
      <c r="C57" s="95">
        <f>'NEFZ + EPA + WLTP - Constants'!$B$5*B57/3.6</f>
        <v>7.063232000000001</v>
      </c>
      <c r="D57" s="95">
        <f>(C57+C56)/2</f>
        <v>7.353808000000001</v>
      </c>
      <c r="E57" s="95">
        <f>(D57*(A57-A56))</f>
        <v>7.353808000000001</v>
      </c>
      <c r="F57" s="95">
        <f>(0.5*((C57^2)-(C56^2))*'NEFZ + EPA + WLTP - Start Value'!$B$3)/3600</f>
        <v>-1.857863765268621</v>
      </c>
      <c r="G57" s="95">
        <f>E57*'NEFZ + EPA + WLTP - Start Value'!$B$3*'NEFZ + EPA + WLTP - Start Value'!$B$6*'NEFZ + EPA + WLTP - Constants'!$B$4/3600</f>
        <v>0.250889867536</v>
      </c>
      <c r="H57" s="95">
        <f>IF(E57&gt;0,(((C56)^3+(C57)^3)/2/D57)*0.5*'NEFZ + EPA + WLTP - Constants'!$B$3*('NEFZ + EPA + WLTP - Start Value'!$B$5*'NEFZ + EPA + WLTP - Start Value'!$B$4)*E57/3600,0)</f>
        <v>0.05054251728650293</v>
      </c>
    </row>
    <row r="58" ht="20.35" customHeight="1">
      <c r="A58" s="15">
        <v>55</v>
      </c>
      <c r="B58" s="15">
        <v>15.8</v>
      </c>
      <c r="C58" s="95">
        <f>'NEFZ + EPA + WLTP - Constants'!$B$5*B58/3.6</f>
        <v>7.063232000000001</v>
      </c>
      <c r="D58" s="95">
        <f>(C58+C57)/2</f>
        <v>7.063232000000001</v>
      </c>
      <c r="E58" s="95">
        <f>(D58*(A58-A57))</f>
        <v>7.063232000000001</v>
      </c>
      <c r="F58" s="95">
        <f>(0.5*((C58^2)-(C57^2))*'NEFZ + EPA + WLTP - Start Value'!$B$3)/3600</f>
        <v>0</v>
      </c>
      <c r="G58" s="95">
        <f>E58*'NEFZ + EPA + WLTP - Start Value'!$B$3*'NEFZ + EPA + WLTP - Start Value'!$B$6*'NEFZ + EPA + WLTP - Constants'!$B$4/3600</f>
        <v>0.2409762861440001</v>
      </c>
      <c r="H58" s="95">
        <f>IF(E58&gt;0,(((C57)^3+(C58)^3)/2/D58)*0.5*'NEFZ + EPA + WLTP - Constants'!$B$3*('NEFZ + EPA + WLTP - Start Value'!$B$5*'NEFZ + EPA + WLTP - Start Value'!$B$4)*E58/3600,0)</f>
        <v>0.04457598408397204</v>
      </c>
    </row>
    <row r="59" ht="20.35" customHeight="1">
      <c r="A59" s="15">
        <v>56</v>
      </c>
      <c r="B59" s="15">
        <v>17.7</v>
      </c>
      <c r="C59" s="95">
        <f>'NEFZ + EPA + WLTP - Constants'!$B$5*B59/3.6</f>
        <v>7.912608</v>
      </c>
      <c r="D59" s="95">
        <f>(C59+C58)/2</f>
        <v>7.487920000000001</v>
      </c>
      <c r="E59" s="95">
        <f>(D59*(A59-A58))</f>
        <v>7.487920000000001</v>
      </c>
      <c r="F59" s="95">
        <f>(0.5*((C59^2)-(C58^2))*'NEFZ + EPA + WLTP - Start Value'!$B$3)/3600</f>
        <v>2.764859215790218</v>
      </c>
      <c r="G59" s="95">
        <f>E59*'NEFZ + EPA + WLTP - Start Value'!$B$3*'NEFZ + EPA + WLTP - Start Value'!$B$6*'NEFZ + EPA + WLTP - Constants'!$B$4/3600</f>
        <v>0.255465366640</v>
      </c>
      <c r="H59" s="95">
        <f>IF(E59&gt;0,(((C58)^3+(C59)^3)/2/D59)*0.5*'NEFZ + EPA + WLTP - Constants'!$B$3*('NEFZ + EPA + WLTP - Start Value'!$B$5*'NEFZ + EPA + WLTP - Start Value'!$B$4)*E59/3600,0)</f>
        <v>0.05362225489313933</v>
      </c>
    </row>
    <row r="60" ht="20.35" customHeight="1">
      <c r="A60" s="15">
        <v>57</v>
      </c>
      <c r="B60" s="15">
        <v>19.8</v>
      </c>
      <c r="C60" s="95">
        <f>'NEFZ + EPA + WLTP - Constants'!$B$5*B60/3.6</f>
        <v>8.851392000000001</v>
      </c>
      <c r="D60" s="95">
        <f>(C60+C59)/2</f>
        <v>8.382</v>
      </c>
      <c r="E60" s="95">
        <f>(D60*(A60-A59))</f>
        <v>8.382</v>
      </c>
      <c r="F60" s="95">
        <f>(0.5*((C60^2)-(C59^2))*'NEFZ + EPA + WLTP - Start Value'!$B$3)/3600</f>
        <v>3.420780255200004</v>
      </c>
      <c r="G60" s="95">
        <f>E60*'NEFZ + EPA + WLTP - Start Value'!$B$3*'NEFZ + EPA + WLTP - Start Value'!$B$6*'NEFZ + EPA + WLTP - Constants'!$B$4/3600</f>
        <v>0.285968694</v>
      </c>
      <c r="H60" s="95">
        <f>IF(E60&gt;0,(((C59)^3+(C60)^3)/2/D60)*0.5*'NEFZ + EPA + WLTP - Constants'!$B$3*('NEFZ + EPA + WLTP - Start Value'!$B$5*'NEFZ + EPA + WLTP - Start Value'!$B$4)*E60/3600,0)</f>
        <v>0.07519695199003885</v>
      </c>
    </row>
    <row r="61" ht="20.35" customHeight="1">
      <c r="A61" s="15">
        <v>58</v>
      </c>
      <c r="B61" s="15">
        <v>21.6</v>
      </c>
      <c r="C61" s="95">
        <f>'NEFZ + EPA + WLTP - Constants'!$B$5*B61/3.6</f>
        <v>9.656064000000002</v>
      </c>
      <c r="D61" s="95">
        <f>(C61+C60)/2</f>
        <v>9.253728000000002</v>
      </c>
      <c r="E61" s="95">
        <f>(D61*(A61-A60))</f>
        <v>9.253728000000002</v>
      </c>
      <c r="F61" s="95">
        <f>(0.5*((C61^2)-(C60^2))*'NEFZ + EPA + WLTP - Start Value'!$B$3)/3600</f>
        <v>3.237035487206406</v>
      </c>
      <c r="G61" s="95">
        <f>E61*'NEFZ + EPA + WLTP - Start Value'!$B$3*'NEFZ + EPA + WLTP - Start Value'!$B$6*'NEFZ + EPA + WLTP - Constants'!$B$4/3600</f>
        <v>0.3157094381760001</v>
      </c>
      <c r="H61" s="95">
        <f>IF(E61&gt;0,(((C60)^3+(C61)^3)/2/D61)*0.5*'NEFZ + EPA + WLTP - Constants'!$B$3*('NEFZ + EPA + WLTP - Start Value'!$B$5*'NEFZ + EPA + WLTP - Start Value'!$B$4)*E61/3600,0)</f>
        <v>0.1008083892380548</v>
      </c>
    </row>
    <row r="62" ht="20.35" customHeight="1">
      <c r="A62" s="15">
        <v>59</v>
      </c>
      <c r="B62" s="15">
        <v>23.2</v>
      </c>
      <c r="C62" s="95">
        <f>'NEFZ + EPA + WLTP - Constants'!$B$5*B62/3.6</f>
        <v>10.371328</v>
      </c>
      <c r="D62" s="95">
        <f>(C62+C61)/2</f>
        <v>10.013696</v>
      </c>
      <c r="E62" s="95">
        <f>(D62*(A62-A61))</f>
        <v>10.013696</v>
      </c>
      <c r="F62" s="95">
        <f>(0.5*((C62^2)-(C61^2))*'NEFZ + EPA + WLTP - Start Value'!$B$3)/3600</f>
        <v>3.113670205622034</v>
      </c>
      <c r="G62" s="95">
        <f>E62*'NEFZ + EPA + WLTP - Start Value'!$B$3*'NEFZ + EPA + WLTP - Start Value'!$B$6*'NEFZ + EPA + WLTP - Constants'!$B$4/3600</f>
        <v>0.3416372664320001</v>
      </c>
      <c r="H62" s="95">
        <f>IF(E62&gt;0,(((C61)^3+(C62)^3)/2/D62)*0.5*'NEFZ + EPA + WLTP - Constants'!$B$3*('NEFZ + EPA + WLTP - Start Value'!$B$5*'NEFZ + EPA + WLTP - Start Value'!$B$4)*E62/3600,0)</f>
        <v>0.127506523130142</v>
      </c>
    </row>
    <row r="63" ht="20.35" customHeight="1">
      <c r="A63" s="15">
        <v>60</v>
      </c>
      <c r="B63" s="15">
        <v>24.2</v>
      </c>
      <c r="C63" s="95">
        <f>'NEFZ + EPA + WLTP - Constants'!$B$5*B63/3.6</f>
        <v>10.818368</v>
      </c>
      <c r="D63" s="95">
        <f>(C63+C62)/2</f>
        <v>10.594848</v>
      </c>
      <c r="E63" s="95">
        <f>(D63*(A63-A62))</f>
        <v>10.594848</v>
      </c>
      <c r="F63" s="95">
        <f>(0.5*((C63^2)-(C62^2))*'NEFZ + EPA + WLTP - Start Value'!$B$3)/3600</f>
        <v>2.058983925034666</v>
      </c>
      <c r="G63" s="95">
        <f>E63*'NEFZ + EPA + WLTP - Start Value'!$B$3*'NEFZ + EPA + WLTP - Start Value'!$B$6*'NEFZ + EPA + WLTP - Constants'!$B$4/3600</f>
        <v>0.361464429216</v>
      </c>
      <c r="H63" s="95">
        <f>IF(E63&gt;0,(((C62)^3+(C63)^3)/2/D63)*0.5*'NEFZ + EPA + WLTP - Constants'!$B$3*('NEFZ + EPA + WLTP - Start Value'!$B$5*'NEFZ + EPA + WLTP - Start Value'!$B$4)*E63/3600,0)</f>
        <v>0.1506448274807075</v>
      </c>
    </row>
    <row r="64" ht="20.35" customHeight="1">
      <c r="A64" s="15">
        <v>61</v>
      </c>
      <c r="B64" s="15">
        <v>24.6</v>
      </c>
      <c r="C64" s="95">
        <f>'NEFZ + EPA + WLTP - Constants'!$B$5*B64/3.6</f>
        <v>10.997184</v>
      </c>
      <c r="D64" s="95">
        <f>(C64+C63)/2</f>
        <v>10.907776</v>
      </c>
      <c r="E64" s="95">
        <f>(D64*(A64-A63))</f>
        <v>10.907776</v>
      </c>
      <c r="F64" s="95">
        <f>(0.5*((C64^2)-(C63^2))*'NEFZ + EPA + WLTP - Start Value'!$B$3)/3600</f>
        <v>0.8479191184953007</v>
      </c>
      <c r="G64" s="95">
        <f>E64*'NEFZ + EPA + WLTP - Start Value'!$B$3*'NEFZ + EPA + WLTP - Start Value'!$B$6*'NEFZ + EPA + WLTP - Constants'!$B$4/3600</f>
        <v>0.3721405937920001</v>
      </c>
      <c r="H64" s="95">
        <f>IF(E64&gt;0,(((C63)^3+(C64)^3)/2/D64)*0.5*'NEFZ + EPA + WLTP - Constants'!$B$3*('NEFZ + EPA + WLTP - Start Value'!$B$5*'NEFZ + EPA + WLTP - Start Value'!$B$4)*E64/3600,0)</f>
        <v>0.1642051163439144</v>
      </c>
    </row>
    <row r="65" ht="20.35" customHeight="1">
      <c r="A65" s="15">
        <v>62</v>
      </c>
      <c r="B65" s="15">
        <v>24.9</v>
      </c>
      <c r="C65" s="95">
        <f>'NEFZ + EPA + WLTP - Constants'!$B$5*B65/3.6</f>
        <v>11.131296</v>
      </c>
      <c r="D65" s="95">
        <f>(C65+C64)/2</f>
        <v>11.06424</v>
      </c>
      <c r="E65" s="95">
        <f>(D65*(A65-A64))</f>
        <v>11.06424</v>
      </c>
      <c r="F65" s="95">
        <f>(0.5*((C65^2)-(C64^2))*'NEFZ + EPA + WLTP - Start Value'!$B$3)/3600</f>
        <v>0.645061419551993</v>
      </c>
      <c r="G65" s="95">
        <f>E65*'NEFZ + EPA + WLTP - Start Value'!$B$3*'NEFZ + EPA + WLTP - Start Value'!$B$6*'NEFZ + EPA + WLTP - Constants'!$B$4/3600</f>
        <v>0.3774786760800001</v>
      </c>
      <c r="H65" s="95">
        <f>IF(E65&gt;0,(((C64)^3+(C65)^3)/2/D65)*0.5*'NEFZ + EPA + WLTP - Constants'!$B$3*('NEFZ + EPA + WLTP - Start Value'!$B$5*'NEFZ + EPA + WLTP - Start Value'!$B$4)*E65/3600,0)</f>
        <v>0.1713575097385181</v>
      </c>
    </row>
    <row r="66" ht="20.35" customHeight="1">
      <c r="A66" s="15">
        <v>63</v>
      </c>
      <c r="B66" s="15">
        <v>25</v>
      </c>
      <c r="C66" s="95">
        <f>'NEFZ + EPA + WLTP - Constants'!$B$5*B66/3.6</f>
        <v>11.176</v>
      </c>
      <c r="D66" s="95">
        <f>(C66+C65)/2</f>
        <v>11.153648</v>
      </c>
      <c r="E66" s="95">
        <f>(D66*(A66-A65))</f>
        <v>11.153648</v>
      </c>
      <c r="F66" s="95">
        <f>(0.5*((C66^2)-(C65^2))*'NEFZ + EPA + WLTP - Start Value'!$B$3)/3600</f>
        <v>0.216758012361243</v>
      </c>
      <c r="G66" s="95">
        <f>E66*'NEFZ + EPA + WLTP - Start Value'!$B$3*'NEFZ + EPA + WLTP - Start Value'!$B$6*'NEFZ + EPA + WLTP - Constants'!$B$4/3600</f>
        <v>0.380529008816</v>
      </c>
      <c r="H66" s="95">
        <f>IF(E66&gt;0,(((C65)^3+(C66)^3)/2/D66)*0.5*'NEFZ + EPA + WLTP - Constants'!$B$3*('NEFZ + EPA + WLTP - Start Value'!$B$5*'NEFZ + EPA + WLTP - Start Value'!$B$4)*E66/3600,0)</f>
        <v>0.1755280633251705</v>
      </c>
    </row>
    <row r="67" ht="20.35" customHeight="1">
      <c r="A67" s="15">
        <v>64</v>
      </c>
      <c r="B67" s="15">
        <v>24.6</v>
      </c>
      <c r="C67" s="95">
        <f>'NEFZ + EPA + WLTP - Constants'!$B$5*B67/3.6</f>
        <v>10.997184</v>
      </c>
      <c r="D67" s="95">
        <f>(C67+C66)/2</f>
        <v>11.086592</v>
      </c>
      <c r="E67" s="95">
        <f>(D67*(A67-A66))</f>
        <v>11.086592</v>
      </c>
      <c r="F67" s="95">
        <f>(0.5*((C67^2)-(C66^2))*'NEFZ + EPA + WLTP - Start Value'!$B$3)/3600</f>
        <v>-0.861819431913236</v>
      </c>
      <c r="G67" s="95">
        <f>E67*'NEFZ + EPA + WLTP - Start Value'!$B$3*'NEFZ + EPA + WLTP - Start Value'!$B$6*'NEFZ + EPA + WLTP - Constants'!$B$4/3600</f>
        <v>0.3782412592640001</v>
      </c>
      <c r="H67" s="95">
        <f>IF(E67&gt;0,(((C66)^3+(C67)^3)/2/D67)*0.5*'NEFZ + EPA + WLTP - Constants'!$B$3*('NEFZ + EPA + WLTP - Start Value'!$B$5*'NEFZ + EPA + WLTP - Start Value'!$B$4)*E67/3600,0)</f>
        <v>0.1724127773750116</v>
      </c>
    </row>
    <row r="68" ht="20.35" customHeight="1">
      <c r="A68" s="15">
        <v>65</v>
      </c>
      <c r="B68" s="15">
        <v>24.5</v>
      </c>
      <c r="C68" s="95">
        <f>'NEFZ + EPA + WLTP - Constants'!$B$5*B68/3.6</f>
        <v>10.95248</v>
      </c>
      <c r="D68" s="95">
        <f>(C68+C67)/2</f>
        <v>10.974832</v>
      </c>
      <c r="E68" s="95">
        <f>(D68*(A68-A67))</f>
        <v>10.974832</v>
      </c>
      <c r="F68" s="95">
        <f>(0.5*((C68^2)-(C67^2))*'NEFZ + EPA + WLTP - Start Value'!$B$3)/3600</f>
        <v>-0.2132829340067668</v>
      </c>
      <c r="G68" s="95">
        <f>E68*'NEFZ + EPA + WLTP - Start Value'!$B$3*'NEFZ + EPA + WLTP - Start Value'!$B$6*'NEFZ + EPA + WLTP - Constants'!$B$4/3600</f>
        <v>0.3744283433440001</v>
      </c>
      <c r="H68" s="95">
        <f>IF(E68&gt;0,(((C67)^3+(C68)^3)/2/D68)*0.5*'NEFZ + EPA + WLTP - Constants'!$B$3*('NEFZ + EPA + WLTP - Start Value'!$B$5*'NEFZ + EPA + WLTP - Start Value'!$B$4)*E68/3600,0)</f>
        <v>0.1672205211114148</v>
      </c>
    </row>
    <row r="69" ht="20.35" customHeight="1">
      <c r="A69" s="15">
        <v>66</v>
      </c>
      <c r="B69" s="15">
        <v>24.7</v>
      </c>
      <c r="C69" s="95">
        <f>'NEFZ + EPA + WLTP - Constants'!$B$5*B69/3.6</f>
        <v>11.041888</v>
      </c>
      <c r="D69" s="95">
        <f>(C69+C68)/2</f>
        <v>10.997184</v>
      </c>
      <c r="E69" s="95">
        <f>(D69*(A69-A68))</f>
        <v>10.997184</v>
      </c>
      <c r="F69" s="95">
        <f>(0.5*((C69^2)-(C68^2))*'NEFZ + EPA + WLTP - Start Value'!$B$3)/3600</f>
        <v>0.4274346376021357</v>
      </c>
      <c r="G69" s="95">
        <f>E69*'NEFZ + EPA + WLTP - Start Value'!$B$3*'NEFZ + EPA + WLTP - Start Value'!$B$6*'NEFZ + EPA + WLTP - Constants'!$B$4/3600</f>
        <v>0.3751909265280001</v>
      </c>
      <c r="H69" s="95">
        <f>IF(E69&gt;0,(((C68)^3+(C69)^3)/2/D69)*0.5*'NEFZ + EPA + WLTP - Constants'!$B$3*('NEFZ + EPA + WLTP - Start Value'!$B$5*'NEFZ + EPA + WLTP - Start Value'!$B$4)*E69/3600,0)</f>
        <v>0.1682505641722471</v>
      </c>
    </row>
    <row r="70" ht="20.35" customHeight="1">
      <c r="A70" s="15">
        <v>67</v>
      </c>
      <c r="B70" s="15">
        <v>24.8</v>
      </c>
      <c r="C70" s="95">
        <f>'NEFZ + EPA + WLTP - Constants'!$B$5*B70/3.6</f>
        <v>11.086592</v>
      </c>
      <c r="D70" s="95">
        <f>(C70+C69)/2</f>
        <v>11.06424</v>
      </c>
      <c r="E70" s="95">
        <f>(D70*(A70-A69))</f>
        <v>11.06424</v>
      </c>
      <c r="F70" s="95">
        <f>(0.5*((C70^2)-(C69^2))*'NEFZ + EPA + WLTP - Start Value'!$B$3)/3600</f>
        <v>0.2150204731840049</v>
      </c>
      <c r="G70" s="95">
        <f>E70*'NEFZ + EPA + WLTP - Start Value'!$B$3*'NEFZ + EPA + WLTP - Start Value'!$B$6*'NEFZ + EPA + WLTP - Constants'!$B$4/3600</f>
        <v>0.3774786760800001</v>
      </c>
      <c r="H70" s="95">
        <f>IF(E70&gt;0,(((C69)^3+(C70)^3)/2/D70)*0.5*'NEFZ + EPA + WLTP - Constants'!$B$3*('NEFZ + EPA + WLTP - Start Value'!$B$5*'NEFZ + EPA + WLTP - Start Value'!$B$4)*E70/3600,0)</f>
        <v>0.1713407272587435</v>
      </c>
    </row>
    <row r="71" ht="20.35" customHeight="1">
      <c r="A71" s="15">
        <v>68</v>
      </c>
      <c r="B71" s="15">
        <v>24.7</v>
      </c>
      <c r="C71" s="95">
        <f>'NEFZ + EPA + WLTP - Constants'!$B$5*B71/3.6</f>
        <v>11.041888</v>
      </c>
      <c r="D71" s="95">
        <f>(C71+C70)/2</f>
        <v>11.06424</v>
      </c>
      <c r="E71" s="95">
        <f>(D71*(A71-A70))</f>
        <v>11.06424</v>
      </c>
      <c r="F71" s="95">
        <f>(0.5*((C71^2)-(C70^2))*'NEFZ + EPA + WLTP - Start Value'!$B$3)/3600</f>
        <v>-0.2150204731840049</v>
      </c>
      <c r="G71" s="95">
        <f>E71*'NEFZ + EPA + WLTP - Start Value'!$B$3*'NEFZ + EPA + WLTP - Start Value'!$B$6*'NEFZ + EPA + WLTP - Constants'!$B$4/3600</f>
        <v>0.3774786760800001</v>
      </c>
      <c r="H71" s="95">
        <f>IF(E71&gt;0,(((C70)^3+(C71)^3)/2/D71)*0.5*'NEFZ + EPA + WLTP - Constants'!$B$3*('NEFZ + EPA + WLTP - Start Value'!$B$5*'NEFZ + EPA + WLTP - Start Value'!$B$4)*E71/3600,0)</f>
        <v>0.1713407272587435</v>
      </c>
    </row>
    <row r="72" ht="20.35" customHeight="1">
      <c r="A72" s="15">
        <v>69</v>
      </c>
      <c r="B72" s="15">
        <v>24.6</v>
      </c>
      <c r="C72" s="95">
        <f>'NEFZ + EPA + WLTP - Constants'!$B$5*B72/3.6</f>
        <v>10.997184</v>
      </c>
      <c r="D72" s="95">
        <f>(C72+C71)/2</f>
        <v>11.019536</v>
      </c>
      <c r="E72" s="95">
        <f>(D72*(A72-A71))</f>
        <v>11.019536</v>
      </c>
      <c r="F72" s="95">
        <f>(0.5*((C72^2)-(C71^2))*'NEFZ + EPA + WLTP - Start Value'!$B$3)/3600</f>
        <v>-0.2141517035953689</v>
      </c>
      <c r="G72" s="95">
        <f>E72*'NEFZ + EPA + WLTP - Start Value'!$B$3*'NEFZ + EPA + WLTP - Start Value'!$B$6*'NEFZ + EPA + WLTP - Constants'!$B$4/3600</f>
        <v>0.3759535097120001</v>
      </c>
      <c r="H72" s="95">
        <f>IF(E72&gt;0,(((C71)^3+(C72)^3)/2/D72)*0.5*'NEFZ + EPA + WLTP - Constants'!$B$3*('NEFZ + EPA + WLTP - Start Value'!$B$5*'NEFZ + EPA + WLTP - Start Value'!$B$4)*E72/3600,0)</f>
        <v>0.1692722668491914</v>
      </c>
    </row>
    <row r="73" ht="20.35" customHeight="1">
      <c r="A73" s="15">
        <v>70</v>
      </c>
      <c r="B73" s="15">
        <v>24.6</v>
      </c>
      <c r="C73" s="95">
        <f>'NEFZ + EPA + WLTP - Constants'!$B$5*B73/3.6</f>
        <v>10.997184</v>
      </c>
      <c r="D73" s="95">
        <f>(C73+C72)/2</f>
        <v>10.997184</v>
      </c>
      <c r="E73" s="95">
        <f>(D73*(A73-A72))</f>
        <v>10.997184</v>
      </c>
      <c r="F73" s="95">
        <f>(0.5*((C73^2)-(C72^2))*'NEFZ + EPA + WLTP - Start Value'!$B$3)/3600</f>
        <v>0</v>
      </c>
      <c r="G73" s="95">
        <f>E73*'NEFZ + EPA + WLTP - Start Value'!$B$3*'NEFZ + EPA + WLTP - Start Value'!$B$6*'NEFZ + EPA + WLTP - Constants'!$B$4/3600</f>
        <v>0.3751909265280002</v>
      </c>
      <c r="H73" s="95">
        <f>IF(E73&gt;0,(((C72)^3+(C73)^3)/2/D73)*0.5*'NEFZ + EPA + WLTP - Constants'!$B$3*('NEFZ + EPA + WLTP - Start Value'!$B$5*'NEFZ + EPA + WLTP - Start Value'!$B$4)*E73/3600,0)</f>
        <v>0.1682422237883592</v>
      </c>
    </row>
    <row r="74" ht="20.35" customHeight="1">
      <c r="A74" s="15">
        <v>71</v>
      </c>
      <c r="B74" s="15">
        <v>25.1</v>
      </c>
      <c r="C74" s="95">
        <f>'NEFZ + EPA + WLTP - Constants'!$B$5*B74/3.6</f>
        <v>11.220704</v>
      </c>
      <c r="D74" s="95">
        <f>(C74+C73)/2</f>
        <v>11.108944</v>
      </c>
      <c r="E74" s="95">
        <f>(D74*(A74-A73))</f>
        <v>11.108944</v>
      </c>
      <c r="F74" s="95">
        <f>(0.5*((C74^2)-(C73^2))*'NEFZ + EPA + WLTP - Start Value'!$B$3)/3600</f>
        <v>1.079446213863106</v>
      </c>
      <c r="G74" s="95">
        <f>E74*'NEFZ + EPA + WLTP - Start Value'!$B$3*'NEFZ + EPA + WLTP - Start Value'!$B$6*'NEFZ + EPA + WLTP - Constants'!$B$4/3600</f>
        <v>0.3790038424480001</v>
      </c>
      <c r="H74" s="95">
        <f>IF(E74&gt;0,(((C73)^3+(C74)^3)/2/D74)*0.5*'NEFZ + EPA + WLTP - Constants'!$B$3*('NEFZ + EPA + WLTP - Start Value'!$B$5*'NEFZ + EPA + WLTP - Start Value'!$B$4)*E74/3600,0)</f>
        <v>0.1734765210113913</v>
      </c>
    </row>
    <row r="75" ht="20.35" customHeight="1">
      <c r="A75" s="15">
        <v>72</v>
      </c>
      <c r="B75" s="15">
        <v>25.6</v>
      </c>
      <c r="C75" s="95">
        <f>'NEFZ + EPA + WLTP - Constants'!$B$5*B75/3.6</f>
        <v>11.444224</v>
      </c>
      <c r="D75" s="95">
        <f>(C75+C74)/2</f>
        <v>11.332464</v>
      </c>
      <c r="E75" s="95">
        <f>(D75*(A75-A74))</f>
        <v>11.332464</v>
      </c>
      <c r="F75" s="95">
        <f>(0.5*((C75^2)-(C74^2))*'NEFZ + EPA + WLTP - Start Value'!$B$3)/3600</f>
        <v>1.101165453578669</v>
      </c>
      <c r="G75" s="95">
        <f>E75*'NEFZ + EPA + WLTP - Start Value'!$B$3*'NEFZ + EPA + WLTP - Start Value'!$B$6*'NEFZ + EPA + WLTP - Constants'!$B$4/3600</f>
        <v>0.3866296742880001</v>
      </c>
      <c r="H75" s="95">
        <f>IF(E75&gt;0,(((C74)^3+(C75)^3)/2/D75)*0.5*'NEFZ + EPA + WLTP - Constants'!$B$3*('NEFZ + EPA + WLTP - Start Value'!$B$5*'NEFZ + EPA + WLTP - Start Value'!$B$4)*E75/3600,0)</f>
        <v>0.1841578630545982</v>
      </c>
    </row>
    <row r="76" ht="20.35" customHeight="1">
      <c r="A76" s="15">
        <v>73</v>
      </c>
      <c r="B76" s="15">
        <v>25.7</v>
      </c>
      <c r="C76" s="95">
        <f>'NEFZ + EPA + WLTP - Constants'!$B$5*B76/3.6</f>
        <v>11.488928</v>
      </c>
      <c r="D76" s="95">
        <f>(C76+C75)/2</f>
        <v>11.466576</v>
      </c>
      <c r="E76" s="95">
        <f>(D76*(A76-A75))</f>
        <v>11.466576</v>
      </c>
      <c r="F76" s="95">
        <f>(0.5*((C76^2)-(C75^2))*'NEFZ + EPA + WLTP - Start Value'!$B$3)/3600</f>
        <v>0.2228393994815963</v>
      </c>
      <c r="G76" s="95">
        <f>E76*'NEFZ + EPA + WLTP - Start Value'!$B$3*'NEFZ + EPA + WLTP - Start Value'!$B$6*'NEFZ + EPA + WLTP - Constants'!$B$4/3600</f>
        <v>0.3912051733920001</v>
      </c>
      <c r="H76" s="95">
        <f>IF(E76&gt;0,(((C75)^3+(C76)^3)/2/D76)*0.5*'NEFZ + EPA + WLTP - Constants'!$B$3*('NEFZ + EPA + WLTP - Start Value'!$B$5*'NEFZ + EPA + WLTP - Start Value'!$B$4)*E76/3600,0)</f>
        <v>0.1907202194944599</v>
      </c>
    </row>
    <row r="77" ht="20.35" customHeight="1">
      <c r="A77" s="15">
        <v>74</v>
      </c>
      <c r="B77" s="15">
        <v>25.4</v>
      </c>
      <c r="C77" s="95">
        <f>'NEFZ + EPA + WLTP - Constants'!$B$5*B77/3.6</f>
        <v>11.354816</v>
      </c>
      <c r="D77" s="95">
        <f>(C77+C76)/2</f>
        <v>11.421872</v>
      </c>
      <c r="E77" s="95">
        <f>(D77*(A77-A76))</f>
        <v>11.421872</v>
      </c>
      <c r="F77" s="95">
        <f>(0.5*((C77^2)-(C76^2))*'NEFZ + EPA + WLTP - Start Value'!$B$3)/3600</f>
        <v>-0.6659118896789424</v>
      </c>
      <c r="G77" s="95">
        <f>E77*'NEFZ + EPA + WLTP - Start Value'!$B$3*'NEFZ + EPA + WLTP - Start Value'!$B$6*'NEFZ + EPA + WLTP - Constants'!$B$4/3600</f>
        <v>0.389680007024</v>
      </c>
      <c r="H77" s="95">
        <f>IF(E77&gt;0,(((C76)^3+(C77)^3)/2/D77)*0.5*'NEFZ + EPA + WLTP - Constants'!$B$3*('NEFZ + EPA + WLTP - Start Value'!$B$5*'NEFZ + EPA + WLTP - Start Value'!$B$4)*E77/3600,0)</f>
        <v>0.1885156006227365</v>
      </c>
    </row>
    <row r="78" ht="20.35" customHeight="1">
      <c r="A78" s="15">
        <v>75</v>
      </c>
      <c r="B78" s="15">
        <v>24.9</v>
      </c>
      <c r="C78" s="95">
        <f>'NEFZ + EPA + WLTP - Constants'!$B$5*B78/3.6</f>
        <v>11.131296</v>
      </c>
      <c r="D78" s="95">
        <f>(C78+C77)/2</f>
        <v>11.243056</v>
      </c>
      <c r="E78" s="95">
        <f>(D78*(A78-A77))</f>
        <v>11.243056</v>
      </c>
      <c r="F78" s="95">
        <f>(0.5*((C78^2)-(C77^2))*'NEFZ + EPA + WLTP - Start Value'!$B$3)/3600</f>
        <v>-1.092477757692436</v>
      </c>
      <c r="G78" s="95">
        <f>E78*'NEFZ + EPA + WLTP - Start Value'!$B$3*'NEFZ + EPA + WLTP - Start Value'!$B$6*'NEFZ + EPA + WLTP - Constants'!$B$4/3600</f>
        <v>0.383579341552</v>
      </c>
      <c r="H78" s="95">
        <f>IF(E78&gt;0,(((C77)^3+(C78)^3)/2/D78)*0.5*'NEFZ + EPA + WLTP - Constants'!$B$3*('NEFZ + EPA + WLTP - Start Value'!$B$5*'NEFZ + EPA + WLTP - Start Value'!$B$4)*E78/3600,0)</f>
        <v>0.1798342329100015</v>
      </c>
    </row>
    <row r="79" ht="20.35" customHeight="1">
      <c r="A79" s="15">
        <v>76</v>
      </c>
      <c r="B79" s="15">
        <v>25</v>
      </c>
      <c r="C79" s="95">
        <f>'NEFZ + EPA + WLTP - Constants'!$B$5*B79/3.6</f>
        <v>11.176</v>
      </c>
      <c r="D79" s="95">
        <f>(C79+C78)/2</f>
        <v>11.153648</v>
      </c>
      <c r="E79" s="95">
        <f>(D79*(A79-A78))</f>
        <v>11.153648</v>
      </c>
      <c r="F79" s="95">
        <f>(0.5*((C79^2)-(C78^2))*'NEFZ + EPA + WLTP - Start Value'!$B$3)/3600</f>
        <v>0.216758012361243</v>
      </c>
      <c r="G79" s="95">
        <f>E79*'NEFZ + EPA + WLTP - Start Value'!$B$3*'NEFZ + EPA + WLTP - Start Value'!$B$6*'NEFZ + EPA + WLTP - Constants'!$B$4/3600</f>
        <v>0.380529008816</v>
      </c>
      <c r="H79" s="95">
        <f>IF(E79&gt;0,(((C78)^3+(C79)^3)/2/D79)*0.5*'NEFZ + EPA + WLTP - Constants'!$B$3*('NEFZ + EPA + WLTP - Start Value'!$B$5*'NEFZ + EPA + WLTP - Start Value'!$B$4)*E79/3600,0)</f>
        <v>0.1755280633251705</v>
      </c>
    </row>
    <row r="80" ht="20.35" customHeight="1">
      <c r="A80" s="15">
        <v>77</v>
      </c>
      <c r="B80" s="15">
        <v>25.4</v>
      </c>
      <c r="C80" s="95">
        <f>'NEFZ + EPA + WLTP - Constants'!$B$5*B80/3.6</f>
        <v>11.354816</v>
      </c>
      <c r="D80" s="95">
        <f>(C80+C79)/2</f>
        <v>11.265408</v>
      </c>
      <c r="E80" s="95">
        <f>(D80*(A80-A79))</f>
        <v>11.265408</v>
      </c>
      <c r="F80" s="95">
        <f>(0.5*((C80^2)-(C79^2))*'NEFZ + EPA + WLTP - Start Value'!$B$3)/3600</f>
        <v>0.875719745331193</v>
      </c>
      <c r="G80" s="95">
        <f>E80*'NEFZ + EPA + WLTP - Start Value'!$B$3*'NEFZ + EPA + WLTP - Start Value'!$B$6*'NEFZ + EPA + WLTP - Constants'!$B$4/3600</f>
        <v>0.3843419247360001</v>
      </c>
      <c r="H80" s="95">
        <f>IF(E80&gt;0,(((C79)^3+(C80)^3)/2/D80)*0.5*'NEFZ + EPA + WLTP - Constants'!$B$3*('NEFZ + EPA + WLTP - Start Value'!$B$5*'NEFZ + EPA + WLTP - Start Value'!$B$4)*E80/3600,0)</f>
        <v>0.180889500546495</v>
      </c>
    </row>
    <row r="81" ht="20.35" customHeight="1">
      <c r="A81" s="15">
        <v>78</v>
      </c>
      <c r="B81" s="15">
        <v>26</v>
      </c>
      <c r="C81" s="95">
        <f>'NEFZ + EPA + WLTP - Constants'!$B$5*B81/3.6</f>
        <v>11.62304</v>
      </c>
      <c r="D81" s="95">
        <f>(C81+C80)/2</f>
        <v>11.488928</v>
      </c>
      <c r="E81" s="95">
        <f>(D81*(A81-A80))</f>
        <v>11.488928</v>
      </c>
      <c r="F81" s="95">
        <f>(0.5*((C81^2)-(C80^2))*'NEFZ + EPA + WLTP - Start Value'!$B$3)/3600</f>
        <v>1.339642705655479</v>
      </c>
      <c r="G81" s="95">
        <f>E81*'NEFZ + EPA + WLTP - Start Value'!$B$3*'NEFZ + EPA + WLTP - Start Value'!$B$6*'NEFZ + EPA + WLTP - Constants'!$B$4/3600</f>
        <v>0.391967756576</v>
      </c>
      <c r="H81" s="95">
        <f>IF(E81&gt;0,(((C80)^3+(C81)^3)/2/D81)*0.5*'NEFZ + EPA + WLTP - Constants'!$B$3*('NEFZ + EPA + WLTP - Start Value'!$B$5*'NEFZ + EPA + WLTP - Start Value'!$B$4)*E81/3600,0)</f>
        <v>0.1919139510650937</v>
      </c>
    </row>
    <row r="82" ht="20.35" customHeight="1">
      <c r="A82" s="15">
        <v>79</v>
      </c>
      <c r="B82" s="15">
        <v>26</v>
      </c>
      <c r="C82" s="95">
        <f>'NEFZ + EPA + WLTP - Constants'!$B$5*B82/3.6</f>
        <v>11.62304</v>
      </c>
      <c r="D82" s="95">
        <f>(C82+C81)/2</f>
        <v>11.62304</v>
      </c>
      <c r="E82" s="95">
        <f>(D82*(A82-A81))</f>
        <v>11.62304</v>
      </c>
      <c r="F82" s="95">
        <f>(0.5*((C82^2)-(C81^2))*'NEFZ + EPA + WLTP - Start Value'!$B$3)/3600</f>
        <v>0</v>
      </c>
      <c r="G82" s="95">
        <f>E82*'NEFZ + EPA + WLTP - Start Value'!$B$3*'NEFZ + EPA + WLTP - Start Value'!$B$6*'NEFZ + EPA + WLTP - Constants'!$B$4/3600</f>
        <v>0.3965432556800001</v>
      </c>
      <c r="H82" s="95">
        <f>IF(E82&gt;0,(((C81)^3+(C82)^3)/2/D82)*0.5*'NEFZ + EPA + WLTP - Constants'!$B$3*('NEFZ + EPA + WLTP - Start Value'!$B$5*'NEFZ + EPA + WLTP - Start Value'!$B$4)*E82/3600,0)</f>
        <v>0.1986322319988613</v>
      </c>
    </row>
    <row r="83" ht="20.35" customHeight="1">
      <c r="A83" s="15">
        <v>80</v>
      </c>
      <c r="B83" s="15">
        <v>25.7</v>
      </c>
      <c r="C83" s="95">
        <f>'NEFZ + EPA + WLTP - Constants'!$B$5*B83/3.6</f>
        <v>11.488928</v>
      </c>
      <c r="D83" s="95">
        <f>(C83+C82)/2</f>
        <v>11.555984</v>
      </c>
      <c r="E83" s="95">
        <f>(D83*(A83-A82))</f>
        <v>11.555984</v>
      </c>
      <c r="F83" s="95">
        <f>(0.5*((C83^2)-(C82^2))*'NEFZ + EPA + WLTP - Start Value'!$B$3)/3600</f>
        <v>-0.6737308159765369</v>
      </c>
      <c r="G83" s="95">
        <f>E83*'NEFZ + EPA + WLTP - Start Value'!$B$3*'NEFZ + EPA + WLTP - Start Value'!$B$6*'NEFZ + EPA + WLTP - Constants'!$B$4/3600</f>
        <v>0.3942555061280001</v>
      </c>
      <c r="H83" s="95">
        <f>IF(E83&gt;0,(((C82)^3+(C83)^3)/2/D83)*0.5*'NEFZ + EPA + WLTP - Constants'!$B$3*('NEFZ + EPA + WLTP - Start Value'!$B$5*'NEFZ + EPA + WLTP - Start Value'!$B$4)*E83/3600,0)</f>
        <v>0.1952338815565041</v>
      </c>
    </row>
    <row r="84" ht="20.35" customHeight="1">
      <c r="A84" s="15">
        <v>81</v>
      </c>
      <c r="B84" s="15">
        <v>26.1</v>
      </c>
      <c r="C84" s="95">
        <f>'NEFZ + EPA + WLTP - Constants'!$B$5*B84/3.6</f>
        <v>11.667744</v>
      </c>
      <c r="D84" s="95">
        <f>(C84+C83)/2</f>
        <v>11.578336</v>
      </c>
      <c r="E84" s="95">
        <f>(D84*(A84-A83))</f>
        <v>11.578336</v>
      </c>
      <c r="F84" s="95">
        <f>(0.5*((C84^2)-(C83^2))*'NEFZ + EPA + WLTP - Start Value'!$B$3)/3600</f>
        <v>0.9000452938126215</v>
      </c>
      <c r="G84" s="95">
        <f>E84*'NEFZ + EPA + WLTP - Start Value'!$B$3*'NEFZ + EPA + WLTP - Start Value'!$B$6*'NEFZ + EPA + WLTP - Constants'!$B$4/3600</f>
        <v>0.3950180893120001</v>
      </c>
      <c r="H84" s="95">
        <f>IF(E84&gt;0,(((C83)^3+(C84)^3)/2/D84)*0.5*'NEFZ + EPA + WLTP - Constants'!$B$3*('NEFZ + EPA + WLTP - Start Value'!$B$5*'NEFZ + EPA + WLTP - Start Value'!$B$4)*E84/3600,0)</f>
        <v>0.1963842499117203</v>
      </c>
    </row>
    <row r="85" ht="20.35" customHeight="1">
      <c r="A85" s="15">
        <v>82</v>
      </c>
      <c r="B85" s="15">
        <v>26.7</v>
      </c>
      <c r="C85" s="95">
        <f>'NEFZ + EPA + WLTP - Constants'!$B$5*B85/3.6</f>
        <v>11.935968</v>
      </c>
      <c r="D85" s="95">
        <f>(C85+C84)/2</f>
        <v>11.801856</v>
      </c>
      <c r="E85" s="95">
        <f>(D85*(A85-A84))</f>
        <v>11.801856</v>
      </c>
      <c r="F85" s="95">
        <f>(0.5*((C85^2)-(C84^2))*'NEFZ + EPA + WLTP - Start Value'!$B$3)/3600</f>
        <v>1.376131028377599</v>
      </c>
      <c r="G85" s="95">
        <f>E85*'NEFZ + EPA + WLTP - Start Value'!$B$3*'NEFZ + EPA + WLTP - Start Value'!$B$6*'NEFZ + EPA + WLTP - Constants'!$B$4/3600</f>
        <v>0.402643921152</v>
      </c>
      <c r="H85" s="95">
        <f>IF(E85&gt;0,(((C84)^3+(C85)^3)/2/D85)*0.5*'NEFZ + EPA + WLTP - Constants'!$B$3*('NEFZ + EPA + WLTP - Start Value'!$B$5*'NEFZ + EPA + WLTP - Start Value'!$B$4)*E85/3600,0)</f>
        <v>0.2080221933020792</v>
      </c>
    </row>
    <row r="86" ht="20.35" customHeight="1">
      <c r="A86" s="15">
        <v>83</v>
      </c>
      <c r="B86" s="15">
        <v>27.5</v>
      </c>
      <c r="C86" s="95">
        <f>'NEFZ + EPA + WLTP - Constants'!$B$5*B86/3.6</f>
        <v>12.2936</v>
      </c>
      <c r="D86" s="95">
        <f>(C86+C85)/2</f>
        <v>12.114784</v>
      </c>
      <c r="E86" s="95">
        <f>(D86*(A86-A85))</f>
        <v>12.114784</v>
      </c>
      <c r="F86" s="95">
        <f>(0.5*((C86^2)-(C85^2))*'NEFZ + EPA + WLTP - Start Value'!$B$3)/3600</f>
        <v>1.883492468132985</v>
      </c>
      <c r="G86" s="95">
        <f>E86*'NEFZ + EPA + WLTP - Start Value'!$B$3*'NEFZ + EPA + WLTP - Start Value'!$B$6*'NEFZ + EPA + WLTP - Constants'!$B$4/3600</f>
        <v>0.413320085728</v>
      </c>
      <c r="H86" s="95">
        <f>IF(E86&gt;0,(((C85)^3+(C86)^3)/2/D86)*0.5*'NEFZ + EPA + WLTP - Constants'!$B$3*('NEFZ + EPA + WLTP - Start Value'!$B$5*'NEFZ + EPA + WLTP - Start Value'!$B$4)*E86/3600,0)</f>
        <v>0.2250719157024197</v>
      </c>
    </row>
    <row r="87" ht="20.35" customHeight="1">
      <c r="A87" s="15">
        <v>84</v>
      </c>
      <c r="B87" s="15">
        <v>28.6</v>
      </c>
      <c r="C87" s="95">
        <f>'NEFZ + EPA + WLTP - Constants'!$B$5*B87/3.6</f>
        <v>12.785344</v>
      </c>
      <c r="D87" s="95">
        <f>(C87+C86)/2</f>
        <v>12.539472</v>
      </c>
      <c r="E87" s="95">
        <f>(D87*(A87-A86))</f>
        <v>12.539472</v>
      </c>
      <c r="F87" s="95">
        <f>(0.5*((C87^2)-(C86^2))*'NEFZ + EPA + WLTP - Start Value'!$B$3)/3600</f>
        <v>2.680588565693866</v>
      </c>
      <c r="G87" s="95">
        <f>E87*'NEFZ + EPA + WLTP - Start Value'!$B$3*'NEFZ + EPA + WLTP - Start Value'!$B$6*'NEFZ + EPA + WLTP - Constants'!$B$4/3600</f>
        <v>0.4278091662240001</v>
      </c>
      <c r="H87" s="95">
        <f>IF(E87&gt;0,(((C86)^3+(C87)^3)/2/D87)*0.5*'NEFZ + EPA + WLTP - Constants'!$B$3*('NEFZ + EPA + WLTP - Start Value'!$B$5*'NEFZ + EPA + WLTP - Start Value'!$B$4)*E87/3600,0)</f>
        <v>0.2497059571502296</v>
      </c>
    </row>
    <row r="88" ht="20.35" customHeight="1">
      <c r="A88" s="15">
        <v>85</v>
      </c>
      <c r="B88" s="15">
        <v>29.3</v>
      </c>
      <c r="C88" s="95">
        <f>'NEFZ + EPA + WLTP - Constants'!$B$5*B88/3.6</f>
        <v>13.098272</v>
      </c>
      <c r="D88" s="95">
        <f>(C88+C87)/2</f>
        <v>12.941808</v>
      </c>
      <c r="E88" s="95">
        <f>(D88*(A88-A87))</f>
        <v>12.941808</v>
      </c>
      <c r="F88" s="95">
        <f>(0.5*((C88^2)-(C87^2))*'NEFZ + EPA + WLTP - Start Value'!$B$3)/3600</f>
        <v>1.760561571342919</v>
      </c>
      <c r="G88" s="95">
        <f>E88*'NEFZ + EPA + WLTP - Start Value'!$B$3*'NEFZ + EPA + WLTP - Start Value'!$B$6*'NEFZ + EPA + WLTP - Constants'!$B$4/3600</f>
        <v>0.441535663536</v>
      </c>
      <c r="H88" s="95">
        <f>IF(E88&gt;0,(((C87)^3+(C88)^3)/2/D88)*0.5*'NEFZ + EPA + WLTP - Constants'!$B$3*('NEFZ + EPA + WLTP - Start Value'!$B$5*'NEFZ + EPA + WLTP - Start Value'!$B$4)*E88/3600,0)</f>
        <v>0.2743252447075709</v>
      </c>
    </row>
    <row r="89" ht="20.35" customHeight="1">
      <c r="A89" s="15">
        <v>86</v>
      </c>
      <c r="B89" s="15">
        <v>29.8</v>
      </c>
      <c r="C89" s="95">
        <f>'NEFZ + EPA + WLTP - Constants'!$B$5*B89/3.6</f>
        <v>13.321792</v>
      </c>
      <c r="D89" s="95">
        <f>(C89+C88)/2</f>
        <v>13.210032</v>
      </c>
      <c r="E89" s="95">
        <f>(D89*(A89-A88))</f>
        <v>13.210032</v>
      </c>
      <c r="F89" s="95">
        <f>(0.5*((C89^2)-(C88^2))*'NEFZ + EPA + WLTP - Start Value'!$B$3)/3600</f>
        <v>1.283607067189349</v>
      </c>
      <c r="G89" s="95">
        <f>E89*'NEFZ + EPA + WLTP - Start Value'!$B$3*'NEFZ + EPA + WLTP - Start Value'!$B$6*'NEFZ + EPA + WLTP - Constants'!$B$4/3600</f>
        <v>0.4506866617440001</v>
      </c>
      <c r="H89" s="95">
        <f>IF(E89&gt;0,(((C88)^3+(C89)^3)/2/D89)*0.5*'NEFZ + EPA + WLTP - Constants'!$B$3*('NEFZ + EPA + WLTP - Start Value'!$B$5*'NEFZ + EPA + WLTP - Start Value'!$B$4)*E89/3600,0)</f>
        <v>0.291672429498583</v>
      </c>
    </row>
    <row r="90" ht="20.35" customHeight="1">
      <c r="A90" s="15">
        <v>87</v>
      </c>
      <c r="B90" s="15">
        <v>30.1</v>
      </c>
      <c r="C90" s="95">
        <f>'NEFZ + EPA + WLTP - Constants'!$B$5*B90/3.6</f>
        <v>13.455904</v>
      </c>
      <c r="D90" s="95">
        <f>(C90+C89)/2</f>
        <v>13.388848</v>
      </c>
      <c r="E90" s="95">
        <f>(D90*(A90-A89))</f>
        <v>13.388848</v>
      </c>
      <c r="F90" s="95">
        <f>(0.5*((C90^2)-(C89^2))*'NEFZ + EPA + WLTP - Start Value'!$B$3)/3600</f>
        <v>0.7805894753770561</v>
      </c>
      <c r="G90" s="95">
        <f>E90*'NEFZ + EPA + WLTP - Start Value'!$B$3*'NEFZ + EPA + WLTP - Start Value'!$B$6*'NEFZ + EPA + WLTP - Constants'!$B$4/3600</f>
        <v>0.4567873272160001</v>
      </c>
      <c r="H90" s="95">
        <f>IF(E90&gt;0,(((C89)^3+(C90)^3)/2/D90)*0.5*'NEFZ + EPA + WLTP - Constants'!$B$3*('NEFZ + EPA + WLTP - Start Value'!$B$5*'NEFZ + EPA + WLTP - Start Value'!$B$4)*E90/3600,0)</f>
        <v>0.303635704367239</v>
      </c>
    </row>
    <row r="91" ht="20.35" customHeight="1">
      <c r="A91" s="15">
        <v>88</v>
      </c>
      <c r="B91" s="15">
        <v>30.4</v>
      </c>
      <c r="C91" s="95">
        <f>'NEFZ + EPA + WLTP - Constants'!$B$5*B91/3.6</f>
        <v>13.590016</v>
      </c>
      <c r="D91" s="95">
        <f>(C91+C90)/2</f>
        <v>13.52296</v>
      </c>
      <c r="E91" s="95">
        <f>(D91*(A91-A90))</f>
        <v>13.52296</v>
      </c>
      <c r="F91" s="95">
        <f>(0.5*((C91^2)-(C90^2))*'NEFZ + EPA + WLTP - Start Value'!$B$3)/3600</f>
        <v>0.7884084016746569</v>
      </c>
      <c r="G91" s="95">
        <f>E91*'NEFZ + EPA + WLTP - Start Value'!$B$3*'NEFZ + EPA + WLTP - Start Value'!$B$6*'NEFZ + EPA + WLTP - Constants'!$B$4/3600</f>
        <v>0.461362826320</v>
      </c>
      <c r="H91" s="95">
        <f>IF(E91&gt;0,(((C90)^3+(C91)^3)/2/D91)*0.5*'NEFZ + EPA + WLTP - Constants'!$B$3*('NEFZ + EPA + WLTP - Start Value'!$B$5*'NEFZ + EPA + WLTP - Start Value'!$B$4)*E91/3600,0)</f>
        <v>0.3128512182914665</v>
      </c>
    </row>
    <row r="92" ht="20.35" customHeight="1">
      <c r="A92" s="15">
        <v>89</v>
      </c>
      <c r="B92" s="15">
        <v>30.7</v>
      </c>
      <c r="C92" s="95">
        <f>'NEFZ + EPA + WLTP - Constants'!$B$5*B92/3.6</f>
        <v>13.724128</v>
      </c>
      <c r="D92" s="95">
        <f>(C92+C91)/2</f>
        <v>13.657072</v>
      </c>
      <c r="E92" s="95">
        <f>(D92*(A92-A91))</f>
        <v>13.657072</v>
      </c>
      <c r="F92" s="95">
        <f>(0.5*((C92^2)-(C91^2))*'NEFZ + EPA + WLTP - Start Value'!$B$3)/3600</f>
        <v>0.7962273279722759</v>
      </c>
      <c r="G92" s="95">
        <f>E92*'NEFZ + EPA + WLTP - Start Value'!$B$3*'NEFZ + EPA + WLTP - Start Value'!$B$6*'NEFZ + EPA + WLTP - Constants'!$B$4/3600</f>
        <v>0.465938325424</v>
      </c>
      <c r="H92" s="95">
        <f>IF(E92&gt;0,(((C91)^3+(C92)^3)/2/D92)*0.5*'NEFZ + EPA + WLTP - Constants'!$B$3*('NEFZ + EPA + WLTP - Start Value'!$B$5*'NEFZ + EPA + WLTP - Start Value'!$B$4)*E92/3600,0)</f>
        <v>0.3222513394932145</v>
      </c>
    </row>
    <row r="93" ht="20.35" customHeight="1">
      <c r="A93" s="15">
        <v>90</v>
      </c>
      <c r="B93" s="15">
        <v>30.7</v>
      </c>
      <c r="C93" s="95">
        <f>'NEFZ + EPA + WLTP - Constants'!$B$5*B93/3.6</f>
        <v>13.724128</v>
      </c>
      <c r="D93" s="95">
        <f>(C93+C92)/2</f>
        <v>13.724128</v>
      </c>
      <c r="E93" s="95">
        <f>(D93*(A93-A92))</f>
        <v>13.724128</v>
      </c>
      <c r="F93" s="95">
        <f>(0.5*((C93^2)-(C92^2))*'NEFZ + EPA + WLTP - Start Value'!$B$3)/3600</f>
        <v>0</v>
      </c>
      <c r="G93" s="95">
        <f>E93*'NEFZ + EPA + WLTP - Start Value'!$B$3*'NEFZ + EPA + WLTP - Start Value'!$B$6*'NEFZ + EPA + WLTP - Constants'!$B$4/3600</f>
        <v>0.4682260749760001</v>
      </c>
      <c r="H93" s="95">
        <f>IF(E93&gt;0,(((C92)^3+(C93)^3)/2/D93)*0.5*'NEFZ + EPA + WLTP - Constants'!$B$3*('NEFZ + EPA + WLTP - Start Value'!$B$5*'NEFZ + EPA + WLTP - Start Value'!$B$4)*E93/3600,0)</f>
        <v>0.3269977807654657</v>
      </c>
    </row>
    <row r="94" ht="20.35" customHeight="1">
      <c r="A94" s="15">
        <v>91</v>
      </c>
      <c r="B94" s="15">
        <v>30.5</v>
      </c>
      <c r="C94" s="95">
        <f>'NEFZ + EPA + WLTP - Constants'!$B$5*B94/3.6</f>
        <v>13.63472</v>
      </c>
      <c r="D94" s="95">
        <f>(C94+C93)/2</f>
        <v>13.679424</v>
      </c>
      <c r="E94" s="95">
        <f>(D94*(A94-A93))</f>
        <v>13.679424</v>
      </c>
      <c r="F94" s="95">
        <f>(0.5*((C94^2)-(C93^2))*'NEFZ + EPA + WLTP - Start Value'!$B$3)/3600</f>
        <v>-0.5316869882367994</v>
      </c>
      <c r="G94" s="95">
        <f>E94*'NEFZ + EPA + WLTP - Start Value'!$B$3*'NEFZ + EPA + WLTP - Start Value'!$B$6*'NEFZ + EPA + WLTP - Constants'!$B$4/3600</f>
        <v>0.4667009086080001</v>
      </c>
      <c r="H94" s="95">
        <f>IF(E94&gt;0,(((C93)^3+(C94)^3)/2/D94)*0.5*'NEFZ + EPA + WLTP - Constants'!$B$3*('NEFZ + EPA + WLTP - Start Value'!$B$5*'NEFZ + EPA + WLTP - Start Value'!$B$4)*E94/3600,0)</f>
        <v>0.3238231345627707</v>
      </c>
    </row>
    <row r="95" ht="20.35" customHeight="1">
      <c r="A95" s="15">
        <v>92</v>
      </c>
      <c r="B95" s="15">
        <v>30.4</v>
      </c>
      <c r="C95" s="95">
        <f>'NEFZ + EPA + WLTP - Constants'!$B$5*B95/3.6</f>
        <v>13.590016</v>
      </c>
      <c r="D95" s="95">
        <f>(C95+C94)/2</f>
        <v>13.612368</v>
      </c>
      <c r="E95" s="95">
        <f>(D95*(A95-A94))</f>
        <v>13.612368</v>
      </c>
      <c r="F95" s="95">
        <f>(0.5*((C95^2)-(C94^2))*'NEFZ + EPA + WLTP - Start Value'!$B$3)/3600</f>
        <v>-0.2645403397354765</v>
      </c>
      <c r="G95" s="95">
        <f>E95*'NEFZ + EPA + WLTP - Start Value'!$B$3*'NEFZ + EPA + WLTP - Start Value'!$B$6*'NEFZ + EPA + WLTP - Constants'!$B$4/3600</f>
        <v>0.4644131590560001</v>
      </c>
      <c r="H95" s="95">
        <f>IF(E95&gt;0,(((C94)^3+(C95)^3)/2/D95)*0.5*'NEFZ + EPA + WLTP - Constants'!$B$3*('NEFZ + EPA + WLTP - Start Value'!$B$5*'NEFZ + EPA + WLTP - Start Value'!$B$4)*E95/3600,0)</f>
        <v>0.3190766932905195</v>
      </c>
    </row>
    <row r="96" ht="20.35" customHeight="1">
      <c r="A96" s="15">
        <v>93</v>
      </c>
      <c r="B96" s="15">
        <v>30.3</v>
      </c>
      <c r="C96" s="95">
        <f>'NEFZ + EPA + WLTP - Constants'!$B$5*B96/3.6</f>
        <v>13.545312</v>
      </c>
      <c r="D96" s="95">
        <f>(C96+C95)/2</f>
        <v>13.567664</v>
      </c>
      <c r="E96" s="95">
        <f>(D96*(A96-A95))</f>
        <v>13.567664</v>
      </c>
      <c r="F96" s="95">
        <f>(0.5*((C96^2)-(C95^2))*'NEFZ + EPA + WLTP - Start Value'!$B$3)/3600</f>
        <v>-0.2636715701468282</v>
      </c>
      <c r="G96" s="95">
        <f>E96*'NEFZ + EPA + WLTP - Start Value'!$B$3*'NEFZ + EPA + WLTP - Start Value'!$B$6*'NEFZ + EPA + WLTP - Constants'!$B$4/3600</f>
        <v>0.462887992688</v>
      </c>
      <c r="H96" s="95">
        <f>IF(E96&gt;0,(((C95)^3+(C96)^3)/2/D96)*0.5*'NEFZ + EPA + WLTP - Constants'!$B$3*('NEFZ + EPA + WLTP - Start Value'!$B$5*'NEFZ + EPA + WLTP - Start Value'!$B$4)*E96/3600,0)</f>
        <v>0.315943409967269</v>
      </c>
    </row>
    <row r="97" ht="20.35" customHeight="1">
      <c r="A97" s="15">
        <v>94</v>
      </c>
      <c r="B97" s="15">
        <v>30.4</v>
      </c>
      <c r="C97" s="95">
        <f>'NEFZ + EPA + WLTP - Constants'!$B$5*B97/3.6</f>
        <v>13.590016</v>
      </c>
      <c r="D97" s="95">
        <f>(C97+C96)/2</f>
        <v>13.567664</v>
      </c>
      <c r="E97" s="95">
        <f>(D97*(A97-A96))</f>
        <v>13.567664</v>
      </c>
      <c r="F97" s="95">
        <f>(0.5*((C97^2)-(C96^2))*'NEFZ + EPA + WLTP - Start Value'!$B$3)/3600</f>
        <v>0.2636715701468282</v>
      </c>
      <c r="G97" s="95">
        <f>E97*'NEFZ + EPA + WLTP - Start Value'!$B$3*'NEFZ + EPA + WLTP - Start Value'!$B$6*'NEFZ + EPA + WLTP - Constants'!$B$4/3600</f>
        <v>0.462887992688</v>
      </c>
      <c r="H97" s="95">
        <f>IF(E97&gt;0,(((C96)^3+(C97)^3)/2/D97)*0.5*'NEFZ + EPA + WLTP - Constants'!$B$3*('NEFZ + EPA + WLTP - Start Value'!$B$5*'NEFZ + EPA + WLTP - Start Value'!$B$4)*E97/3600,0)</f>
        <v>0.315943409967269</v>
      </c>
    </row>
    <row r="98" ht="20.35" customHeight="1">
      <c r="A98" s="15">
        <v>95</v>
      </c>
      <c r="B98" s="15">
        <v>30.8</v>
      </c>
      <c r="C98" s="95">
        <f>'NEFZ + EPA + WLTP - Constants'!$B$5*B98/3.6</f>
        <v>13.768832</v>
      </c>
      <c r="D98" s="95">
        <f>(C98+C97)/2</f>
        <v>13.679424</v>
      </c>
      <c r="E98" s="95">
        <f>(D98*(A98-A97))</f>
        <v>13.679424</v>
      </c>
      <c r="F98" s="95">
        <f>(0.5*((C98^2)-(C97^2))*'NEFZ + EPA + WLTP - Start Value'!$B$3)/3600</f>
        <v>1.063373976473617</v>
      </c>
      <c r="G98" s="95">
        <f>E98*'NEFZ + EPA + WLTP - Start Value'!$B$3*'NEFZ + EPA + WLTP - Start Value'!$B$6*'NEFZ + EPA + WLTP - Constants'!$B$4/3600</f>
        <v>0.4667009086080001</v>
      </c>
      <c r="H98" s="95">
        <f>IF(E98&gt;0,(((C97)^3+(C98)^3)/2/D98)*0.5*'NEFZ + EPA + WLTP - Constants'!$B$3*('NEFZ + EPA + WLTP - Start Value'!$B$5*'NEFZ + EPA + WLTP - Start Value'!$B$4)*E98/3600,0)</f>
        <v>0.3238542584343526</v>
      </c>
    </row>
    <row r="99" ht="20.35" customHeight="1">
      <c r="A99" s="15">
        <v>96</v>
      </c>
      <c r="B99" s="15">
        <v>30.4</v>
      </c>
      <c r="C99" s="95">
        <f>'NEFZ + EPA + WLTP - Constants'!$B$5*B99/3.6</f>
        <v>13.590016</v>
      </c>
      <c r="D99" s="95">
        <f>(C99+C98)/2</f>
        <v>13.679424</v>
      </c>
      <c r="E99" s="95">
        <f>(D99*(A99-A98))</f>
        <v>13.679424</v>
      </c>
      <c r="F99" s="95">
        <f>(0.5*((C99^2)-(C98^2))*'NEFZ + EPA + WLTP - Start Value'!$B$3)/3600</f>
        <v>-1.063373976473617</v>
      </c>
      <c r="G99" s="95">
        <f>E99*'NEFZ + EPA + WLTP - Start Value'!$B$3*'NEFZ + EPA + WLTP - Start Value'!$B$6*'NEFZ + EPA + WLTP - Constants'!$B$4/3600</f>
        <v>0.4667009086080001</v>
      </c>
      <c r="H99" s="95">
        <f>IF(E99&gt;0,(((C98)^3+(C99)^3)/2/D99)*0.5*'NEFZ + EPA + WLTP - Constants'!$B$3*('NEFZ + EPA + WLTP - Start Value'!$B$5*'NEFZ + EPA + WLTP - Start Value'!$B$4)*E99/3600,0)</f>
        <v>0.3238542584343526</v>
      </c>
    </row>
    <row r="100" ht="20.35" customHeight="1">
      <c r="A100" s="15">
        <v>97</v>
      </c>
      <c r="B100" s="15">
        <v>29.9</v>
      </c>
      <c r="C100" s="95">
        <f>'NEFZ + EPA + WLTP - Constants'!$B$5*B100/3.6</f>
        <v>13.366496</v>
      </c>
      <c r="D100" s="95">
        <f>(C100+C99)/2</f>
        <v>13.478256</v>
      </c>
      <c r="E100" s="95">
        <f>(D100*(A100-A99))</f>
        <v>13.478256</v>
      </c>
      <c r="F100" s="95">
        <f>(0.5*((C100^2)-(C99^2))*'NEFZ + EPA + WLTP - Start Value'!$B$3)/3600</f>
        <v>-1.309670154847991</v>
      </c>
      <c r="G100" s="95">
        <f>E100*'NEFZ + EPA + WLTP - Start Value'!$B$3*'NEFZ + EPA + WLTP - Start Value'!$B$6*'NEFZ + EPA + WLTP - Constants'!$B$4/3600</f>
        <v>0.4598376599519999</v>
      </c>
      <c r="H100" s="95">
        <f>IF(E100&gt;0,(((C99)^3+(C100)^3)/2/D100)*0.5*'NEFZ + EPA + WLTP - Constants'!$B$3*('NEFZ + EPA + WLTP - Start Value'!$B$5*'NEFZ + EPA + WLTP - Start Value'!$B$4)*E100/3600,0)</f>
        <v>0.3097998470311157</v>
      </c>
    </row>
    <row r="101" ht="20.35" customHeight="1">
      <c r="A101" s="15">
        <v>98</v>
      </c>
      <c r="B101" s="15">
        <v>29.5</v>
      </c>
      <c r="C101" s="95">
        <f>'NEFZ + EPA + WLTP - Constants'!$B$5*B101/3.6</f>
        <v>13.18768</v>
      </c>
      <c r="D101" s="95">
        <f>(C101+C100)/2</f>
        <v>13.277088</v>
      </c>
      <c r="E101" s="95">
        <f>(D101*(A101-A100))</f>
        <v>13.277088</v>
      </c>
      <c r="F101" s="95">
        <f>(0.5*((C101^2)-(C100^2))*'NEFZ + EPA + WLTP - Start Value'!$B$3)/3600</f>
        <v>-1.03209827128319</v>
      </c>
      <c r="G101" s="95">
        <f>E101*'NEFZ + EPA + WLTP - Start Value'!$B$3*'NEFZ + EPA + WLTP - Start Value'!$B$6*'NEFZ + EPA + WLTP - Constants'!$B$4/3600</f>
        <v>0.4529744112960001</v>
      </c>
      <c r="H101" s="95">
        <f>IF(E101&gt;0,(((C100)^3+(C101)^3)/2/D101)*0.5*'NEFZ + EPA + WLTP - Constants'!$B$3*('NEFZ + EPA + WLTP - Start Value'!$B$5*'NEFZ + EPA + WLTP - Start Value'!$B$4)*E101/3600,0)</f>
        <v>0.2961134296389365</v>
      </c>
    </row>
    <row r="102" ht="20.35" customHeight="1">
      <c r="A102" s="15">
        <v>99</v>
      </c>
      <c r="B102" s="15">
        <v>29.8</v>
      </c>
      <c r="C102" s="95">
        <f>'NEFZ + EPA + WLTP - Constants'!$B$5*B102/3.6</f>
        <v>13.321792</v>
      </c>
      <c r="D102" s="95">
        <f>(C102+C101)/2</f>
        <v>13.254736</v>
      </c>
      <c r="E102" s="95">
        <f>(D102*(A102-A101))</f>
        <v>13.254736</v>
      </c>
      <c r="F102" s="95">
        <f>(0.5*((C102^2)-(C101^2))*'NEFZ + EPA + WLTP - Start Value'!$B$3)/3600</f>
        <v>0.7727705490794679</v>
      </c>
      <c r="G102" s="95">
        <f>E102*'NEFZ + EPA + WLTP - Start Value'!$B$3*'NEFZ + EPA + WLTP - Start Value'!$B$6*'NEFZ + EPA + WLTP - Constants'!$B$4/3600</f>
        <v>0.4522118281120001</v>
      </c>
      <c r="H102" s="95">
        <f>IF(E102&gt;0,(((C101)^3+(C102)^3)/2/D102)*0.5*'NEFZ + EPA + WLTP - Constants'!$B$3*('NEFZ + EPA + WLTP - Start Value'!$B$5*'NEFZ + EPA + WLTP - Start Value'!$B$4)*E102/3600,0)</f>
        <v>0.2946029669045567</v>
      </c>
    </row>
    <row r="103" ht="20.35" customHeight="1">
      <c r="A103" s="15">
        <v>100</v>
      </c>
      <c r="B103" s="15">
        <v>30.3</v>
      </c>
      <c r="C103" s="95">
        <f>'NEFZ + EPA + WLTP - Constants'!$B$5*B103/3.6</f>
        <v>13.545312</v>
      </c>
      <c r="D103" s="95">
        <f>(C103+C102)/2</f>
        <v>13.433552</v>
      </c>
      <c r="E103" s="95">
        <f>(D103*(A103-A102))</f>
        <v>13.433552</v>
      </c>
      <c r="F103" s="95">
        <f>(0.5*((C103^2)-(C102^2))*'NEFZ + EPA + WLTP - Start Value'!$B$3)/3600</f>
        <v>1.305326306904885</v>
      </c>
      <c r="G103" s="95">
        <f>E103*'NEFZ + EPA + WLTP - Start Value'!$B$3*'NEFZ + EPA + WLTP - Start Value'!$B$6*'NEFZ + EPA + WLTP - Constants'!$B$4/3600</f>
        <v>0.4583124935840001</v>
      </c>
      <c r="H103" s="95">
        <f>IF(E103&gt;0,(((C102)^3+(C103)^3)/2/D103)*0.5*'NEFZ + EPA + WLTP - Constants'!$B$3*('NEFZ + EPA + WLTP - Start Value'!$B$5*'NEFZ + EPA + WLTP - Start Value'!$B$4)*E103/3600,0)</f>
        <v>0.3067278960430415</v>
      </c>
    </row>
    <row r="104" ht="20.35" customHeight="1">
      <c r="A104" s="15">
        <v>101</v>
      </c>
      <c r="B104" s="15">
        <v>30.7</v>
      </c>
      <c r="C104" s="95">
        <f>'NEFZ + EPA + WLTP - Constants'!$B$5*B104/3.6</f>
        <v>13.724128</v>
      </c>
      <c r="D104" s="95">
        <f>(C104+C103)/2</f>
        <v>13.63472</v>
      </c>
      <c r="E104" s="95">
        <f>(D104*(A104-A103))</f>
        <v>13.63472</v>
      </c>
      <c r="F104" s="95">
        <f>(0.5*((C104^2)-(C103^2))*'NEFZ + EPA + WLTP - Start Value'!$B$3)/3600</f>
        <v>1.059898898119104</v>
      </c>
      <c r="G104" s="95">
        <f>E104*'NEFZ + EPA + WLTP - Start Value'!$B$3*'NEFZ + EPA + WLTP - Start Value'!$B$6*'NEFZ + EPA + WLTP - Constants'!$B$4/3600</f>
        <v>0.4651757422400001</v>
      </c>
      <c r="H104" s="95">
        <f>IF(E104&gt;0,(((C103)^3+(C104)^3)/2/D104)*0.5*'NEFZ + EPA + WLTP - Constants'!$B$3*('NEFZ + EPA + WLTP - Start Value'!$B$5*'NEFZ + EPA + WLTP - Start Value'!$B$4)*E104/3600,0)</f>
        <v>0.32068985123952</v>
      </c>
    </row>
    <row r="105" ht="20.35" customHeight="1">
      <c r="A105" s="15">
        <v>102</v>
      </c>
      <c r="B105" s="15">
        <v>30.9</v>
      </c>
      <c r="C105" s="95">
        <f>'NEFZ + EPA + WLTP - Constants'!$B$5*B105/3.6</f>
        <v>13.813536</v>
      </c>
      <c r="D105" s="95">
        <f>(C105+C104)/2</f>
        <v>13.768832</v>
      </c>
      <c r="E105" s="95">
        <f>(D105*(A105-A104))</f>
        <v>13.768832</v>
      </c>
      <c r="F105" s="95">
        <f>(0.5*((C105^2)-(C104^2))*'NEFZ + EPA + WLTP - Start Value'!$B$3)/3600</f>
        <v>0.5351620665912817</v>
      </c>
      <c r="G105" s="95">
        <f>E105*'NEFZ + EPA + WLTP - Start Value'!$B$3*'NEFZ + EPA + WLTP - Start Value'!$B$6*'NEFZ + EPA + WLTP - Constants'!$B$4/3600</f>
        <v>0.469751241344</v>
      </c>
      <c r="H105" s="95">
        <f>IF(E105&gt;0,(((C104)^3+(C105)^3)/2/D105)*0.5*'NEFZ + EPA + WLTP - Constants'!$B$3*('NEFZ + EPA + WLTP - Start Value'!$B$5*'NEFZ + EPA + WLTP - Start Value'!$B$4)*E105/3600,0)</f>
        <v>0.3302140610796016</v>
      </c>
    </row>
    <row r="106" ht="20.35" customHeight="1">
      <c r="A106" s="15">
        <v>103</v>
      </c>
      <c r="B106" s="15">
        <v>31</v>
      </c>
      <c r="C106" s="95">
        <f>'NEFZ + EPA + WLTP - Constants'!$B$5*B106/3.6</f>
        <v>13.85824</v>
      </c>
      <c r="D106" s="95">
        <f>(C106+C105)/2</f>
        <v>13.835888</v>
      </c>
      <c r="E106" s="95">
        <f>(D106*(A106-A105))</f>
        <v>13.835888</v>
      </c>
      <c r="F106" s="95">
        <f>(0.5*((C106^2)-(C105^2))*'NEFZ + EPA + WLTP - Start Value'!$B$3)/3600</f>
        <v>0.2688841876785887</v>
      </c>
      <c r="G106" s="95">
        <f>E106*'NEFZ + EPA + WLTP - Start Value'!$B$3*'NEFZ + EPA + WLTP - Start Value'!$B$6*'NEFZ + EPA + WLTP - Constants'!$B$4/3600</f>
        <v>0.472038990896</v>
      </c>
      <c r="H106" s="95">
        <f>IF(E106&gt;0,(((C105)^3+(C106)^3)/2/D106)*0.5*'NEFZ + EPA + WLTP - Constants'!$B$3*('NEFZ + EPA + WLTP - Start Value'!$B$5*'NEFZ + EPA + WLTP - Start Value'!$B$4)*E106/3600,0)</f>
        <v>0.3350541791025946</v>
      </c>
    </row>
    <row r="107" ht="20.35" customHeight="1">
      <c r="A107" s="15">
        <v>104</v>
      </c>
      <c r="B107" s="15">
        <v>30.9</v>
      </c>
      <c r="C107" s="95">
        <f>'NEFZ + EPA + WLTP - Constants'!$B$5*B107/3.6</f>
        <v>13.813536</v>
      </c>
      <c r="D107" s="95">
        <f>(C107+C106)/2</f>
        <v>13.835888</v>
      </c>
      <c r="E107" s="95">
        <f>(D107*(A107-A106))</f>
        <v>13.835888</v>
      </c>
      <c r="F107" s="95">
        <f>(0.5*((C107^2)-(C106^2))*'NEFZ + EPA + WLTP - Start Value'!$B$3)/3600</f>
        <v>-0.2688841876785887</v>
      </c>
      <c r="G107" s="95">
        <f>E107*'NEFZ + EPA + WLTP - Start Value'!$B$3*'NEFZ + EPA + WLTP - Start Value'!$B$6*'NEFZ + EPA + WLTP - Constants'!$B$4/3600</f>
        <v>0.472038990896</v>
      </c>
      <c r="H107" s="95">
        <f>IF(E107&gt;0,(((C106)^3+(C107)^3)/2/D107)*0.5*'NEFZ + EPA + WLTP - Constants'!$B$3*('NEFZ + EPA + WLTP - Start Value'!$B$5*'NEFZ + EPA + WLTP - Start Value'!$B$4)*E107/3600,0)</f>
        <v>0.3350541791025946</v>
      </c>
    </row>
    <row r="108" ht="20.35" customHeight="1">
      <c r="A108" s="15">
        <v>105</v>
      </c>
      <c r="B108" s="15">
        <v>30.4</v>
      </c>
      <c r="C108" s="95">
        <f>'NEFZ + EPA + WLTP - Constants'!$B$5*B108/3.6</f>
        <v>13.590016</v>
      </c>
      <c r="D108" s="95">
        <f>(C108+C107)/2</f>
        <v>13.701776</v>
      </c>
      <c r="E108" s="95">
        <f>(D108*(A108-A107))</f>
        <v>13.701776</v>
      </c>
      <c r="F108" s="95">
        <f>(0.5*((C108^2)-(C107^2))*'NEFZ + EPA + WLTP - Start Value'!$B$3)/3600</f>
        <v>-1.331389394563558</v>
      </c>
      <c r="G108" s="95">
        <f>E108*'NEFZ + EPA + WLTP - Start Value'!$B$3*'NEFZ + EPA + WLTP - Start Value'!$B$6*'NEFZ + EPA + WLTP - Constants'!$B$4/3600</f>
        <v>0.467463491792</v>
      </c>
      <c r="H108" s="95">
        <f>IF(E108&gt;0,(((C107)^3+(C108)^3)/2/D108)*0.5*'NEFZ + EPA + WLTP - Constants'!$B$3*('NEFZ + EPA + WLTP - Start Value'!$B$5*'NEFZ + EPA + WLTP - Start Value'!$B$4)*E108/3600,0)</f>
        <v>0.3254676198073504</v>
      </c>
    </row>
    <row r="109" ht="20.35" customHeight="1">
      <c r="A109" s="15">
        <v>106</v>
      </c>
      <c r="B109" s="15">
        <v>29.8</v>
      </c>
      <c r="C109" s="95">
        <f>'NEFZ + EPA + WLTP - Constants'!$B$5*B109/3.6</f>
        <v>13.321792</v>
      </c>
      <c r="D109" s="95">
        <f>(C109+C108)/2</f>
        <v>13.455904</v>
      </c>
      <c r="E109" s="95">
        <f>(D109*(A109-A108))</f>
        <v>13.455904</v>
      </c>
      <c r="F109" s="95">
        <f>(0.5*((C109^2)-(C108^2))*'NEFZ + EPA + WLTP - Start Value'!$B$3)/3600</f>
        <v>-1.568997877051713</v>
      </c>
      <c r="G109" s="95">
        <f>E109*'NEFZ + EPA + WLTP - Start Value'!$B$3*'NEFZ + EPA + WLTP - Start Value'!$B$6*'NEFZ + EPA + WLTP - Constants'!$B$4/3600</f>
        <v>0.4590750767680001</v>
      </c>
      <c r="H109" s="95">
        <f>IF(E109&gt;0,(((C108)^3+(C109)^3)/2/D109)*0.5*'NEFZ + EPA + WLTP - Constants'!$B$3*('NEFZ + EPA + WLTP - Start Value'!$B$5*'NEFZ + EPA + WLTP - Start Value'!$B$4)*E109/3600,0)</f>
        <v>0.3082893842967359</v>
      </c>
    </row>
    <row r="110" ht="20.35" customHeight="1">
      <c r="A110" s="15">
        <v>107</v>
      </c>
      <c r="B110" s="15">
        <v>29.9</v>
      </c>
      <c r="C110" s="95">
        <f>'NEFZ + EPA + WLTP - Constants'!$B$5*B110/3.6</f>
        <v>13.366496</v>
      </c>
      <c r="D110" s="95">
        <f>(C110+C109)/2</f>
        <v>13.344144</v>
      </c>
      <c r="E110" s="95">
        <f>(D110*(A110-A109))</f>
        <v>13.344144</v>
      </c>
      <c r="F110" s="95">
        <f>(0.5*((C110^2)-(C109^2))*'NEFZ + EPA + WLTP - Start Value'!$B$3)/3600</f>
        <v>0.2593277222037222</v>
      </c>
      <c r="G110" s="95">
        <f>E110*'NEFZ + EPA + WLTP - Start Value'!$B$3*'NEFZ + EPA + WLTP - Start Value'!$B$6*'NEFZ + EPA + WLTP - Constants'!$B$4/3600</f>
        <v>0.4552621608480001</v>
      </c>
      <c r="H110" s="95">
        <f>IF(E110&gt;0,(((C109)^3+(C110)^3)/2/D110)*0.5*'NEFZ + EPA + WLTP - Constants'!$B$3*('NEFZ + EPA + WLTP - Start Value'!$B$5*'NEFZ + EPA + WLTP - Start Value'!$B$4)*E110/3600,0)</f>
        <v>0.3005843331068883</v>
      </c>
    </row>
    <row r="111" ht="20.35" customHeight="1">
      <c r="A111" s="15">
        <v>108</v>
      </c>
      <c r="B111" s="15">
        <v>30.2</v>
      </c>
      <c r="C111" s="95">
        <f>'NEFZ + EPA + WLTP - Constants'!$B$5*B111/3.6</f>
        <v>13.500608</v>
      </c>
      <c r="D111" s="95">
        <f>(C111+C110)/2</f>
        <v>13.433552</v>
      </c>
      <c r="E111" s="95">
        <f>(D111*(A111-A110))</f>
        <v>13.433552</v>
      </c>
      <c r="F111" s="95">
        <f>(0.5*((C111^2)-(C110^2))*'NEFZ + EPA + WLTP - Start Value'!$B$3)/3600</f>
        <v>0.7831957841429333</v>
      </c>
      <c r="G111" s="95">
        <f>E111*'NEFZ + EPA + WLTP - Start Value'!$B$3*'NEFZ + EPA + WLTP - Start Value'!$B$6*'NEFZ + EPA + WLTP - Constants'!$B$4/3600</f>
        <v>0.458312493584</v>
      </c>
      <c r="H111" s="95">
        <f>IF(E111&gt;0,(((C110)^3+(C111)^3)/2/D111)*0.5*'NEFZ + EPA + WLTP - Constants'!$B$3*('NEFZ + EPA + WLTP - Start Value'!$B$5*'NEFZ + EPA + WLTP - Start Value'!$B$4)*E111/3600,0)</f>
        <v>0.3066871434355887</v>
      </c>
    </row>
    <row r="112" ht="20.35" customHeight="1">
      <c r="A112" s="15">
        <v>109</v>
      </c>
      <c r="B112" s="15">
        <v>30.7</v>
      </c>
      <c r="C112" s="95">
        <f>'NEFZ + EPA + WLTP - Constants'!$B$5*B112/3.6</f>
        <v>13.724128</v>
      </c>
      <c r="D112" s="95">
        <f>(C112+C111)/2</f>
        <v>13.612368</v>
      </c>
      <c r="E112" s="95">
        <f>(D112*(A112-A111))</f>
        <v>13.612368</v>
      </c>
      <c r="F112" s="95">
        <f>(0.5*((C112^2)-(C111^2))*'NEFZ + EPA + WLTP - Start Value'!$B$3)/3600</f>
        <v>1.322701698677333</v>
      </c>
      <c r="G112" s="95">
        <f>E112*'NEFZ + EPA + WLTP - Start Value'!$B$3*'NEFZ + EPA + WLTP - Start Value'!$B$6*'NEFZ + EPA + WLTP - Constants'!$B$4/3600</f>
        <v>0.4644131590560001</v>
      </c>
      <c r="H112" s="95">
        <f>IF(E112&gt;0,(((C111)^3+(C112)^3)/2/D112)*0.5*'NEFZ + EPA + WLTP - Constants'!$B$3*('NEFZ + EPA + WLTP - Start Value'!$B$5*'NEFZ + EPA + WLTP - Start Value'!$B$4)*E112/3600,0)</f>
        <v>0.3191386358976876</v>
      </c>
    </row>
    <row r="113" ht="20.35" customHeight="1">
      <c r="A113" s="15">
        <v>110</v>
      </c>
      <c r="B113" s="15">
        <v>31.2</v>
      </c>
      <c r="C113" s="95">
        <f>'NEFZ + EPA + WLTP - Constants'!$B$5*B113/3.6</f>
        <v>13.947648</v>
      </c>
      <c r="D113" s="95">
        <f>(C113+C112)/2</f>
        <v>13.835888</v>
      </c>
      <c r="E113" s="95">
        <f>(D113*(A113-A112))</f>
        <v>13.835888</v>
      </c>
      <c r="F113" s="95">
        <f>(0.5*((C113^2)-(C112^2))*'NEFZ + EPA + WLTP - Start Value'!$B$3)/3600</f>
        <v>1.344420938392882</v>
      </c>
      <c r="G113" s="95">
        <f>E113*'NEFZ + EPA + WLTP - Start Value'!$B$3*'NEFZ + EPA + WLTP - Start Value'!$B$6*'NEFZ + EPA + WLTP - Constants'!$B$4/3600</f>
        <v>0.472038990896</v>
      </c>
      <c r="H113" s="95">
        <f>IF(E113&gt;0,(((C112)^3+(C113)^3)/2/D113)*0.5*'NEFZ + EPA + WLTP - Constants'!$B$3*('NEFZ + EPA + WLTP - Start Value'!$B$5*'NEFZ + EPA + WLTP - Start Value'!$B$4)*E113/3600,0)</f>
        <v>0.335117138829749</v>
      </c>
    </row>
    <row r="114" ht="20.35" customHeight="1">
      <c r="A114" s="15">
        <v>111</v>
      </c>
      <c r="B114" s="15">
        <v>31.8</v>
      </c>
      <c r="C114" s="95">
        <f>'NEFZ + EPA + WLTP - Constants'!$B$5*B114/3.6</f>
        <v>14.215872</v>
      </c>
      <c r="D114" s="95">
        <f>(C114+C113)/2</f>
        <v>14.08176</v>
      </c>
      <c r="E114" s="95">
        <f>(D114*(A114-A113))</f>
        <v>14.08176</v>
      </c>
      <c r="F114" s="95">
        <f>(0.5*((C114^2)-(C113^2))*'NEFZ + EPA + WLTP - Start Value'!$B$3)/3600</f>
        <v>1.641974522496014</v>
      </c>
      <c r="G114" s="95">
        <f>E114*'NEFZ + EPA + WLTP - Start Value'!$B$3*'NEFZ + EPA + WLTP - Start Value'!$B$6*'NEFZ + EPA + WLTP - Constants'!$B$4/3600</f>
        <v>0.4804274059200001</v>
      </c>
      <c r="H114" s="95">
        <f>IF(E114&gt;0,(((C113)^3+(C114)^3)/2/D114)*0.5*'NEFZ + EPA + WLTP - Constants'!$B$3*('NEFZ + EPA + WLTP - Start Value'!$B$5*'NEFZ + EPA + WLTP - Start Value'!$B$4)*E114/3600,0)</f>
        <v>0.3533291750944786</v>
      </c>
    </row>
    <row r="115" ht="20.35" customHeight="1">
      <c r="A115" s="15">
        <v>112</v>
      </c>
      <c r="B115" s="15">
        <v>32.2</v>
      </c>
      <c r="C115" s="95">
        <f>'NEFZ + EPA + WLTP - Constants'!$B$5*B115/3.6</f>
        <v>14.394688</v>
      </c>
      <c r="D115" s="95">
        <f>(C115+C114)/2</f>
        <v>14.30528</v>
      </c>
      <c r="E115" s="95">
        <f>(D115*(A115-A114))</f>
        <v>14.30528</v>
      </c>
      <c r="F115" s="95">
        <f>(0.5*((C115^2)-(C114^2))*'NEFZ + EPA + WLTP - Start Value'!$B$3)/3600</f>
        <v>1.11202507343645</v>
      </c>
      <c r="G115" s="95">
        <f>E115*'NEFZ + EPA + WLTP - Start Value'!$B$3*'NEFZ + EPA + WLTP - Start Value'!$B$6*'NEFZ + EPA + WLTP - Constants'!$B$4/3600</f>
        <v>0.488053237760</v>
      </c>
      <c r="H115" s="95">
        <f>IF(E115&gt;0,(((C114)^3+(C115)^3)/2/D115)*0.5*'NEFZ + EPA + WLTP - Constants'!$B$3*('NEFZ + EPA + WLTP - Start Value'!$B$5*'NEFZ + EPA + WLTP - Start Value'!$B$4)*E115/3600,0)</f>
        <v>0.3703654828123328</v>
      </c>
    </row>
    <row r="116" ht="20.35" customHeight="1">
      <c r="A116" s="15">
        <v>113</v>
      </c>
      <c r="B116" s="15">
        <v>32.4</v>
      </c>
      <c r="C116" s="95">
        <f>'NEFZ + EPA + WLTP - Constants'!$B$5*B116/3.6</f>
        <v>14.484096</v>
      </c>
      <c r="D116" s="95">
        <f>(C116+C115)/2</f>
        <v>14.439392</v>
      </c>
      <c r="E116" s="95">
        <f>(D116*(A116-A115))</f>
        <v>14.439392</v>
      </c>
      <c r="F116" s="95">
        <f>(0.5*((C116^2)-(C115^2))*'NEFZ + EPA + WLTP - Start Value'!$B$3)/3600</f>
        <v>0.561225154249936</v>
      </c>
      <c r="G116" s="95">
        <f>E116*'NEFZ + EPA + WLTP - Start Value'!$B$3*'NEFZ + EPA + WLTP - Start Value'!$B$6*'NEFZ + EPA + WLTP - Constants'!$B$4/3600</f>
        <v>0.4926287368640001</v>
      </c>
      <c r="H116" s="95">
        <f>IF(E116&gt;0,(((C115)^3+(C116)^3)/2/D116)*0.5*'NEFZ + EPA + WLTP - Constants'!$B$3*('NEFZ + EPA + WLTP - Start Value'!$B$5*'NEFZ + EPA + WLTP - Start Value'!$B$4)*E116/3600,0)</f>
        <v>0.3808462939995663</v>
      </c>
    </row>
    <row r="117" ht="20.35" customHeight="1">
      <c r="A117" s="15">
        <v>114</v>
      </c>
      <c r="B117" s="15">
        <v>32.2</v>
      </c>
      <c r="C117" s="95">
        <f>'NEFZ + EPA + WLTP - Constants'!$B$5*B117/3.6</f>
        <v>14.394688</v>
      </c>
      <c r="D117" s="95">
        <f>(C117+C116)/2</f>
        <v>14.439392</v>
      </c>
      <c r="E117" s="95">
        <f>(D117*(A117-A116))</f>
        <v>14.439392</v>
      </c>
      <c r="F117" s="95">
        <f>(0.5*((C117^2)-(C116^2))*'NEFZ + EPA + WLTP - Start Value'!$B$3)/3600</f>
        <v>-0.561225154249936</v>
      </c>
      <c r="G117" s="95">
        <f>E117*'NEFZ + EPA + WLTP - Start Value'!$B$3*'NEFZ + EPA + WLTP - Start Value'!$B$6*'NEFZ + EPA + WLTP - Constants'!$B$4/3600</f>
        <v>0.4926287368640001</v>
      </c>
      <c r="H117" s="95">
        <f>IF(E117&gt;0,(((C116)^3+(C117)^3)/2/D117)*0.5*'NEFZ + EPA + WLTP - Constants'!$B$3*('NEFZ + EPA + WLTP - Start Value'!$B$5*'NEFZ + EPA + WLTP - Start Value'!$B$4)*E117/3600,0)</f>
        <v>0.3808462939995663</v>
      </c>
    </row>
    <row r="118" ht="20.35" customHeight="1">
      <c r="A118" s="15">
        <v>115</v>
      </c>
      <c r="B118" s="15">
        <v>31.7</v>
      </c>
      <c r="C118" s="95">
        <f>'NEFZ + EPA + WLTP - Constants'!$B$5*B118/3.6</f>
        <v>14.171168</v>
      </c>
      <c r="D118" s="95">
        <f>(C118+C117)/2</f>
        <v>14.282928</v>
      </c>
      <c r="E118" s="95">
        <f>(D118*(A118-A117))</f>
        <v>14.282928</v>
      </c>
      <c r="F118" s="95">
        <f>(0.5*((C118^2)-(C117^2))*'NEFZ + EPA + WLTP - Start Value'!$B$3)/3600</f>
        <v>-1.387859417824003</v>
      </c>
      <c r="G118" s="95">
        <f>E118*'NEFZ + EPA + WLTP - Start Value'!$B$3*'NEFZ + EPA + WLTP - Start Value'!$B$6*'NEFZ + EPA + WLTP - Constants'!$B$4/3600</f>
        <v>0.4872906545760001</v>
      </c>
      <c r="H118" s="95">
        <f>IF(E118&gt;0,(((C117)^3+(C118)^3)/2/D118)*0.5*'NEFZ + EPA + WLTP - Constants'!$B$3*('NEFZ + EPA + WLTP - Start Value'!$B$5*'NEFZ + EPA + WLTP - Start Value'!$B$4)*E118/3600,0)</f>
        <v>0.3686566138726178</v>
      </c>
    </row>
    <row r="119" ht="20.35" customHeight="1">
      <c r="A119" s="15">
        <v>116</v>
      </c>
      <c r="B119" s="15">
        <v>28.6</v>
      </c>
      <c r="C119" s="95">
        <f>'NEFZ + EPA + WLTP - Constants'!$B$5*B119/3.6</f>
        <v>12.785344</v>
      </c>
      <c r="D119" s="95">
        <f>(C119+C118)/2</f>
        <v>13.478256</v>
      </c>
      <c r="E119" s="95">
        <f>(D119*(A119-A118))</f>
        <v>13.478256</v>
      </c>
      <c r="F119" s="95">
        <f>(0.5*((C119^2)-(C118^2))*'NEFZ + EPA + WLTP - Start Value'!$B$3)/3600</f>
        <v>-8.1199549600576</v>
      </c>
      <c r="G119" s="95">
        <f>E119*'NEFZ + EPA + WLTP - Start Value'!$B$3*'NEFZ + EPA + WLTP - Start Value'!$B$6*'NEFZ + EPA + WLTP - Constants'!$B$4/3600</f>
        <v>0.4598376599520001</v>
      </c>
      <c r="H119" s="95">
        <f>IF(E119&gt;0,(((C118)^3+(C119)^3)/2/D119)*0.5*'NEFZ + EPA + WLTP - Constants'!$B$3*('NEFZ + EPA + WLTP - Start Value'!$B$5*'NEFZ + EPA + WLTP - Start Value'!$B$4)*E119/3600,0)</f>
        <v>0.3121918081029897</v>
      </c>
    </row>
    <row r="120" ht="20.35" customHeight="1">
      <c r="A120" s="15">
        <v>117</v>
      </c>
      <c r="B120" s="15">
        <v>25.3</v>
      </c>
      <c r="C120" s="95">
        <f>'NEFZ + EPA + WLTP - Constants'!$B$5*B120/3.6</f>
        <v>11.310112</v>
      </c>
      <c r="D120" s="95">
        <f>(C120+C119)/2</f>
        <v>12.047728</v>
      </c>
      <c r="E120" s="95">
        <f>(D120*(A120-A119))</f>
        <v>12.047728</v>
      </c>
      <c r="F120" s="95">
        <f>(0.5*((C120^2)-(C119^2))*'NEFZ + EPA + WLTP - Start Value'!$B$3)/3600</f>
        <v>-7.726402336411743</v>
      </c>
      <c r="G120" s="95">
        <f>E120*'NEFZ + EPA + WLTP - Start Value'!$B$3*'NEFZ + EPA + WLTP - Start Value'!$B$6*'NEFZ + EPA + WLTP - Constants'!$B$4/3600</f>
        <v>0.4110323361760001</v>
      </c>
      <c r="H120" s="95">
        <f>IF(E120&gt;0,(((C119)^3+(C120)^3)/2/D120)*0.5*'NEFZ + EPA + WLTP - Constants'!$B$3*('NEFZ + EPA + WLTP - Start Value'!$B$5*'NEFZ + EPA + WLTP - Start Value'!$B$4)*E120/3600,0)</f>
        <v>0.2236982104008698</v>
      </c>
    </row>
    <row r="121" ht="20.35" customHeight="1">
      <c r="A121" s="15">
        <v>118</v>
      </c>
      <c r="B121" s="15">
        <v>22</v>
      </c>
      <c r="C121" s="95">
        <f>'NEFZ + EPA + WLTP - Constants'!$B$5*B121/3.6</f>
        <v>9.83488</v>
      </c>
      <c r="D121" s="95">
        <f>(C121+C120)/2</f>
        <v>10.572496</v>
      </c>
      <c r="E121" s="95">
        <f>(D121*(A121-A120))</f>
        <v>10.572496</v>
      </c>
      <c r="F121" s="95">
        <f>(0.5*((C121^2)-(C120^2))*'NEFZ + EPA + WLTP - Start Value'!$B$3)/3600</f>
        <v>-6.780312254402133</v>
      </c>
      <c r="G121" s="95">
        <f>E121*'NEFZ + EPA + WLTP - Start Value'!$B$3*'NEFZ + EPA + WLTP - Start Value'!$B$6*'NEFZ + EPA + WLTP - Constants'!$B$4/3600</f>
        <v>0.3607018460320001</v>
      </c>
      <c r="H121" s="95">
        <f>IF(E121&gt;0,(((C120)^3+(C121)^3)/2/D121)*0.5*'NEFZ + EPA + WLTP - Constants'!$B$3*('NEFZ + EPA + WLTP - Start Value'!$B$5*'NEFZ + EPA + WLTP - Start Value'!$B$4)*E121/3600,0)</f>
        <v>0.1516767578641811</v>
      </c>
    </row>
    <row r="122" ht="20.35" customHeight="1">
      <c r="A122" s="15">
        <v>119</v>
      </c>
      <c r="B122" s="15">
        <v>18.7</v>
      </c>
      <c r="C122" s="95">
        <f>'NEFZ + EPA + WLTP - Constants'!$B$5*B122/3.6</f>
        <v>8.359648</v>
      </c>
      <c r="D122" s="95">
        <f>(C122+C121)/2</f>
        <v>9.097263999999999</v>
      </c>
      <c r="E122" s="95">
        <f>(D122*(A122-A121))</f>
        <v>9.097263999999999</v>
      </c>
      <c r="F122" s="95">
        <f>(0.5*((C122^2)-(C121^2))*'NEFZ + EPA + WLTP - Start Value'!$B$3)/3600</f>
        <v>-5.834222172392534</v>
      </c>
      <c r="G122" s="95">
        <f>E122*'NEFZ + EPA + WLTP - Start Value'!$B$3*'NEFZ + EPA + WLTP - Start Value'!$B$6*'NEFZ + EPA + WLTP - Constants'!$B$4/3600</f>
        <v>0.310371355888</v>
      </c>
      <c r="H122" s="95">
        <f>IF(E122&gt;0,(((C121)^3+(C122)^3)/2/D122)*0.5*'NEFZ + EPA + WLTP - Constants'!$B$3*('NEFZ + EPA + WLTP - Start Value'!$B$5*'NEFZ + EPA + WLTP - Start Value'!$B$4)*E122/3600,0)</f>
        <v>0.09711915378093774</v>
      </c>
    </row>
    <row r="123" ht="20.35" customHeight="1">
      <c r="A123" s="15">
        <v>120</v>
      </c>
      <c r="B123" s="15">
        <v>15.4</v>
      </c>
      <c r="C123" s="95">
        <f>'NEFZ + EPA + WLTP - Constants'!$B$5*B123/3.6</f>
        <v>6.884416000000001</v>
      </c>
      <c r="D123" s="95">
        <f>(C123+C122)/2</f>
        <v>7.622032000000001</v>
      </c>
      <c r="E123" s="95">
        <f>(D123*(A123-A122))</f>
        <v>7.622032000000001</v>
      </c>
      <c r="F123" s="95">
        <f>(0.5*((C123^2)-(C122^2))*'NEFZ + EPA + WLTP - Start Value'!$B$3)/3600</f>
        <v>-4.888132090382932</v>
      </c>
      <c r="G123" s="95">
        <f>E123*'NEFZ + EPA + WLTP - Start Value'!$B$3*'NEFZ + EPA + WLTP - Start Value'!$B$6*'NEFZ + EPA + WLTP - Constants'!$B$4/3600</f>
        <v>0.260040865744</v>
      </c>
      <c r="H123" s="95">
        <f>IF(E123&gt;0,(((C122)^3+(C123)^3)/2/D123)*0.5*'NEFZ + EPA + WLTP - Constants'!$B$3*('NEFZ + EPA + WLTP - Start Value'!$B$5*'NEFZ + EPA + WLTP - Start Value'!$B$4)*E123/3600,0)</f>
        <v>0.05758858208786807</v>
      </c>
    </row>
    <row r="124" ht="20.35" customHeight="1">
      <c r="A124" s="15">
        <v>121</v>
      </c>
      <c r="B124" s="15">
        <v>12.1</v>
      </c>
      <c r="C124" s="95">
        <f>'NEFZ + EPA + WLTP - Constants'!$B$5*B124/3.6</f>
        <v>5.409184</v>
      </c>
      <c r="D124" s="95">
        <f>(C124+C123)/2</f>
        <v>6.146800000000001</v>
      </c>
      <c r="E124" s="95">
        <f>(D124*(A124-A123))</f>
        <v>6.146800000000001</v>
      </c>
      <c r="F124" s="95">
        <f>(0.5*((C124^2)-(C123^2))*'NEFZ + EPA + WLTP - Start Value'!$B$3)/3600</f>
        <v>-3.942042008373336</v>
      </c>
      <c r="G124" s="95">
        <f>E124*'NEFZ + EPA + WLTP - Start Value'!$B$3*'NEFZ + EPA + WLTP - Start Value'!$B$6*'NEFZ + EPA + WLTP - Constants'!$B$4/3600</f>
        <v>0.2097103756000001</v>
      </c>
      <c r="H124" s="95">
        <f>IF(E124&gt;0,(((C123)^3+(C124)^3)/2/D124)*0.5*'NEFZ + EPA + WLTP - Constants'!$B$3*('NEFZ + EPA + WLTP - Start Value'!$B$5*'NEFZ + EPA + WLTP - Start Value'!$B$4)*E124/3600,0)</f>
        <v>0.03064822672170071</v>
      </c>
    </row>
    <row r="125" ht="20.35" customHeight="1">
      <c r="A125" s="15">
        <v>122</v>
      </c>
      <c r="B125" s="15">
        <v>8.800000000000001</v>
      </c>
      <c r="C125" s="95">
        <f>'NEFZ + EPA + WLTP - Constants'!$B$5*B125/3.6</f>
        <v>3.933952000000001</v>
      </c>
      <c r="D125" s="95">
        <f>(C125+C124)/2</f>
        <v>4.671568000000001</v>
      </c>
      <c r="E125" s="95">
        <f>(D125*(A125-A124))</f>
        <v>4.671568000000001</v>
      </c>
      <c r="F125" s="95">
        <f>(0.5*((C125^2)-(C124^2))*'NEFZ + EPA + WLTP - Start Value'!$B$3)/3600</f>
        <v>-2.995951926363732</v>
      </c>
      <c r="G125" s="95">
        <f>E125*'NEFZ + EPA + WLTP - Start Value'!$B$3*'NEFZ + EPA + WLTP - Start Value'!$B$6*'NEFZ + EPA + WLTP - Constants'!$B$4/3600</f>
        <v>0.159379885456</v>
      </c>
      <c r="H125" s="95">
        <f>IF(E125&gt;0,(((C124)^3+(C125)^3)/2/D125)*0.5*'NEFZ + EPA + WLTP - Constants'!$B$3*('NEFZ + EPA + WLTP - Start Value'!$B$5*'NEFZ + EPA + WLTP - Start Value'!$B$4)*E125/3600,0)</f>
        <v>0.01386127161916428</v>
      </c>
    </row>
    <row r="126" ht="20.35" customHeight="1">
      <c r="A126" s="15">
        <v>123</v>
      </c>
      <c r="B126" s="15">
        <v>5.5</v>
      </c>
      <c r="C126" s="95">
        <f>'NEFZ + EPA + WLTP - Constants'!$B$5*B126/3.6</f>
        <v>2.45872</v>
      </c>
      <c r="D126" s="95">
        <f>(C126+C125)/2</f>
        <v>3.196336000000001</v>
      </c>
      <c r="E126" s="95">
        <f>(D126*(A126-A125))</f>
        <v>3.196336000000001</v>
      </c>
      <c r="F126" s="95">
        <f>(0.5*((C126^2)-(C125^2))*'NEFZ + EPA + WLTP - Start Value'!$B$3)/3600</f>
        <v>-2.049861844354135</v>
      </c>
      <c r="G126" s="95">
        <f>E126*'NEFZ + EPA + WLTP - Start Value'!$B$3*'NEFZ + EPA + WLTP - Start Value'!$B$6*'NEFZ + EPA + WLTP - Constants'!$B$4/3600</f>
        <v>0.109049395312</v>
      </c>
      <c r="H126" s="95">
        <f>IF(E126&gt;0,(((C125)^3+(C126)^3)/2/D126)*0.5*'NEFZ + EPA + WLTP - Constants'!$B$3*('NEFZ + EPA + WLTP - Start Value'!$B$5*'NEFZ + EPA + WLTP - Start Value'!$B$4)*E126/3600,0)</f>
        <v>0.004790900716987327</v>
      </c>
    </row>
    <row r="127" ht="20.35" customHeight="1">
      <c r="A127" s="15">
        <v>124</v>
      </c>
      <c r="B127" s="15">
        <v>2.2</v>
      </c>
      <c r="C127" s="95">
        <f>'NEFZ + EPA + WLTP - Constants'!$B$5*B127/3.6</f>
        <v>0.9834880000000001</v>
      </c>
      <c r="D127" s="95">
        <f>(C127+C126)/2</f>
        <v>1.721104</v>
      </c>
      <c r="E127" s="95">
        <f>(D127*(A127-A126))</f>
        <v>1.721104</v>
      </c>
      <c r="F127" s="95">
        <f>(0.5*((C127^2)-(C126^2))*'NEFZ + EPA + WLTP - Start Value'!$B$3)/3600</f>
        <v>-1.103771762344533</v>
      </c>
      <c r="G127" s="95">
        <f>E127*'NEFZ + EPA + WLTP - Start Value'!$B$3*'NEFZ + EPA + WLTP - Start Value'!$B$6*'NEFZ + EPA + WLTP - Constants'!$B$4/3600</f>
        <v>0.058718905168</v>
      </c>
      <c r="H127" s="95">
        <f>IF(E127&gt;0,(((C126)^3+(C127)^3)/2/D127)*0.5*'NEFZ + EPA + WLTP - Constants'!$B$3*('NEFZ + EPA + WLTP - Start Value'!$B$5*'NEFZ + EPA + WLTP - Start Value'!$B$4)*E127/3600,0)</f>
        <v>0.001000297951898453</v>
      </c>
    </row>
    <row r="128" ht="20.35" customHeight="1">
      <c r="A128" s="15">
        <v>125</v>
      </c>
      <c r="B128" s="15">
        <v>0</v>
      </c>
      <c r="C128" s="95">
        <f>'NEFZ + EPA + WLTP - Constants'!$B$5*B128/3.6</f>
        <v>0</v>
      </c>
      <c r="D128" s="95">
        <f>(C128+C127)/2</f>
        <v>0.4917440000000001</v>
      </c>
      <c r="E128" s="95">
        <f>(D128*(A128-A127))</f>
        <v>0.4917440000000001</v>
      </c>
      <c r="F128" s="95">
        <f>(0.5*((C128^2)-(C127^2))*'NEFZ + EPA + WLTP - Start Value'!$B$3)/3600</f>
        <v>-0.2102422404465779</v>
      </c>
      <c r="G128" s="95">
        <f>E128*'NEFZ + EPA + WLTP - Start Value'!$B$3*'NEFZ + EPA + WLTP - Start Value'!$B$6*'NEFZ + EPA + WLTP - Constants'!$B$4/3600</f>
        <v>0.016776830048</v>
      </c>
      <c r="H128" s="95">
        <f>IF(E128&gt;0,(((C127)^3+(C128)^3)/2/D128)*0.5*'NEFZ + EPA + WLTP - Constants'!$B$3*('NEFZ + EPA + WLTP - Start Value'!$B$5*'NEFZ + EPA + WLTP - Start Value'!$B$4)*E128/3600,0)</f>
        <v>6.016829785855356e-05</v>
      </c>
    </row>
    <row r="129" ht="20.35" customHeight="1">
      <c r="A129" s="15">
        <v>126</v>
      </c>
      <c r="B129" s="15">
        <v>0</v>
      </c>
      <c r="C129" s="95">
        <f>'NEFZ + EPA + WLTP - Constants'!$B$5*B129/3.6</f>
        <v>0</v>
      </c>
      <c r="D129" s="95">
        <f>(C129+C128)/2</f>
        <v>0</v>
      </c>
      <c r="E129" s="95">
        <f>(D129*(A129-A128))</f>
        <v>0</v>
      </c>
      <c r="F129" s="95">
        <f>(0.5*((C129^2)-(C128^2))*'NEFZ + EPA + WLTP - Start Value'!$B$3)/3600</f>
        <v>0</v>
      </c>
      <c r="G129" s="95">
        <f>E129*'NEFZ + EPA + WLTP - Start Value'!$B$3*'NEFZ + EPA + WLTP - Start Value'!$B$6*'NEFZ + EPA + WLTP - Constants'!$B$4/3600</f>
        <v>0</v>
      </c>
      <c r="H129" s="95">
        <f>IF(E129&gt;0,(((C128)^3+(C129)^3)/2/D129)*0.5*'NEFZ + EPA + WLTP - Constants'!$B$3*('NEFZ + EPA + WLTP - Start Value'!$B$5*'NEFZ + EPA + WLTP - Start Value'!$B$4)*E129/3600,0)</f>
        <v>0</v>
      </c>
    </row>
    <row r="130" ht="20.35" customHeight="1">
      <c r="A130" s="15">
        <v>127</v>
      </c>
      <c r="B130" s="15">
        <v>0</v>
      </c>
      <c r="C130" s="95">
        <f>'NEFZ + EPA + WLTP - Constants'!$B$5*B130/3.6</f>
        <v>0</v>
      </c>
      <c r="D130" s="95">
        <f>(C130+C129)/2</f>
        <v>0</v>
      </c>
      <c r="E130" s="95">
        <f>(D130*(A130-A129))</f>
        <v>0</v>
      </c>
      <c r="F130" s="95">
        <f>(0.5*((C130^2)-(C129^2))*'NEFZ + EPA + WLTP - Start Value'!$B$3)/3600</f>
        <v>0</v>
      </c>
      <c r="G130" s="95">
        <f>E130*'NEFZ + EPA + WLTP - Start Value'!$B$3*'NEFZ + EPA + WLTP - Start Value'!$B$6*'NEFZ + EPA + WLTP - Constants'!$B$4/3600</f>
        <v>0</v>
      </c>
      <c r="H130" s="95">
        <f>IF(E130&gt;0,(((C129)^3+(C130)^3)/2/D130)*0.5*'NEFZ + EPA + WLTP - Constants'!$B$3*('NEFZ + EPA + WLTP - Start Value'!$B$5*'NEFZ + EPA + WLTP - Start Value'!$B$4)*E130/3600,0)</f>
        <v>0</v>
      </c>
    </row>
    <row r="131" ht="20.35" customHeight="1">
      <c r="A131" s="15">
        <v>128</v>
      </c>
      <c r="B131" s="15">
        <v>0</v>
      </c>
      <c r="C131" s="95">
        <f>'NEFZ + EPA + WLTP - Constants'!$B$5*B131/3.6</f>
        <v>0</v>
      </c>
      <c r="D131" s="95">
        <f>(C131+C130)/2</f>
        <v>0</v>
      </c>
      <c r="E131" s="95">
        <f>(D131*(A131-A130))</f>
        <v>0</v>
      </c>
      <c r="F131" s="95">
        <f>(0.5*((C131^2)-(C130^2))*'NEFZ + EPA + WLTP - Start Value'!$B$3)/3600</f>
        <v>0</v>
      </c>
      <c r="G131" s="95">
        <f>E131*'NEFZ + EPA + WLTP - Start Value'!$B$3*'NEFZ + EPA + WLTP - Start Value'!$B$6*'NEFZ + EPA + WLTP - Constants'!$B$4/3600</f>
        <v>0</v>
      </c>
      <c r="H131" s="95">
        <f>IF(E131&gt;0,(((C130)^3+(C131)^3)/2/D131)*0.5*'NEFZ + EPA + WLTP - Constants'!$B$3*('NEFZ + EPA + WLTP - Start Value'!$B$5*'NEFZ + EPA + WLTP - Start Value'!$B$4)*E131/3600,0)</f>
        <v>0</v>
      </c>
    </row>
    <row r="132" ht="20.35" customHeight="1">
      <c r="A132" s="15">
        <v>129</v>
      </c>
      <c r="B132" s="15">
        <v>0</v>
      </c>
      <c r="C132" s="95">
        <f>'NEFZ + EPA + WLTP - Constants'!$B$5*B132/3.6</f>
        <v>0</v>
      </c>
      <c r="D132" s="95">
        <f>(C132+C131)/2</f>
        <v>0</v>
      </c>
      <c r="E132" s="95">
        <f>(D132*(A132-A131))</f>
        <v>0</v>
      </c>
      <c r="F132" s="95">
        <f>(0.5*((C132^2)-(C131^2))*'NEFZ + EPA + WLTP - Start Value'!$B$3)/3600</f>
        <v>0</v>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5">
        <v>0</v>
      </c>
      <c r="C133" s="95">
        <f>'NEFZ + EPA + WLTP - Constants'!$B$5*B133/3.6</f>
        <v>0</v>
      </c>
      <c r="D133" s="95">
        <f>(C133+C132)/2</f>
        <v>0</v>
      </c>
      <c r="E133" s="95">
        <f>(D133*(A133-A132))</f>
        <v>0</v>
      </c>
      <c r="F133" s="95">
        <f>(0.5*((C133^2)-(C132^2))*'NEFZ + EPA + WLTP - Start Value'!$B$3)/3600</f>
        <v>0</v>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5">
        <v>0</v>
      </c>
      <c r="C134" s="95">
        <f>'NEFZ + EPA + WLTP - Constants'!$B$5*B134/3.6</f>
        <v>0</v>
      </c>
      <c r="D134" s="95">
        <f>(C134+C133)/2</f>
        <v>0</v>
      </c>
      <c r="E134" s="95">
        <f>(D134*(A134-A133))</f>
        <v>0</v>
      </c>
      <c r="F134" s="95">
        <f>(0.5*((C134^2)-(C133^2))*'NEFZ + EPA + WLTP - Start Value'!$B$3)/3600</f>
        <v>0</v>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5">
        <v>0</v>
      </c>
      <c r="C135" s="95">
        <f>'NEFZ + EPA + WLTP - Constants'!$B$5*B135/3.6</f>
        <v>0</v>
      </c>
      <c r="D135" s="95">
        <f>(C135+C134)/2</f>
        <v>0</v>
      </c>
      <c r="E135" s="95">
        <f>(D135*(A135-A134))</f>
        <v>0</v>
      </c>
      <c r="F135" s="95">
        <f>(0.5*((C135^2)-(C134^2))*'NEFZ + EPA + WLTP - Start Value'!$B$3)/3600</f>
        <v>0</v>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5">
        <v>0</v>
      </c>
      <c r="C136" s="95">
        <f>'NEFZ + EPA + WLTP - Constants'!$B$5*B136/3.6</f>
        <v>0</v>
      </c>
      <c r="D136" s="95">
        <f>(C136+C135)/2</f>
        <v>0</v>
      </c>
      <c r="E136" s="95">
        <f>(D136*(A136-A135))</f>
        <v>0</v>
      </c>
      <c r="F136" s="95">
        <f>(0.5*((C136^2)-(C135^2))*'NEFZ + EPA + WLTP - Start Value'!$B$3)/3600</f>
        <v>0</v>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5">
        <v>0</v>
      </c>
      <c r="C137" s="95">
        <f>'NEFZ + EPA + WLTP - Constants'!$B$5*B137/3.6</f>
        <v>0</v>
      </c>
      <c r="D137" s="95">
        <f>(C137+C136)/2</f>
        <v>0</v>
      </c>
      <c r="E137" s="95">
        <f>(D137*(A137-A136))</f>
        <v>0</v>
      </c>
      <c r="F137" s="95">
        <f>(0.5*((C137^2)-(C136^2))*'NEFZ + EPA + WLTP - Start Value'!$B$3)/3600</f>
        <v>0</v>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5">
        <v>0</v>
      </c>
      <c r="C138" s="95">
        <f>'NEFZ + EPA + WLTP - Constants'!$B$5*B138/3.6</f>
        <v>0</v>
      </c>
      <c r="D138" s="95">
        <f>(C138+C137)/2</f>
        <v>0</v>
      </c>
      <c r="E138" s="95">
        <f>(D138*(A138-A137))</f>
        <v>0</v>
      </c>
      <c r="F138" s="95">
        <f>(0.5*((C138^2)-(C137^2))*'NEFZ + EPA + WLTP - Start Value'!$B$3)/3600</f>
        <v>0</v>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5">
        <v>0</v>
      </c>
      <c r="C139" s="95">
        <f>'NEFZ + EPA + WLTP - Constants'!$B$5*B139/3.6</f>
        <v>0</v>
      </c>
      <c r="D139" s="95">
        <f>(C139+C138)/2</f>
        <v>0</v>
      </c>
      <c r="E139" s="95">
        <f>(D139*(A139-A138))</f>
        <v>0</v>
      </c>
      <c r="F139" s="95">
        <f>(0.5*((C139^2)-(C138^2))*'NEFZ + EPA + WLTP - Start Value'!$B$3)/3600</f>
        <v>0</v>
      </c>
      <c r="G139" s="95">
        <f>E139*'NEFZ + EPA + WLTP - Start Value'!$B$3*'NEFZ + EPA + WLTP - Start Value'!$B$6*'NEFZ + EPA + WLTP - Constants'!$B$4/3600</f>
        <v>0</v>
      </c>
      <c r="H139" s="95">
        <f>IF(E139&gt;0,(((C138)^3+(C139)^3)/2/D139)*0.5*'NEFZ + EPA + WLTP - Constants'!$B$3*('NEFZ + EPA + WLTP - Start Value'!$B$5*'NEFZ + EPA + WLTP - Start Value'!$B$4)*E139/3600,0)</f>
        <v>0</v>
      </c>
    </row>
    <row r="140" ht="20.35" customHeight="1">
      <c r="A140" s="15">
        <v>137</v>
      </c>
      <c r="B140" s="15">
        <v>0</v>
      </c>
      <c r="C140" s="95">
        <f>'NEFZ + EPA + WLTP - Constants'!$B$5*B140/3.6</f>
        <v>0</v>
      </c>
      <c r="D140" s="95">
        <f>(C140+C139)/2</f>
        <v>0</v>
      </c>
      <c r="E140" s="95">
        <f>(D140*(A140-A139))</f>
        <v>0</v>
      </c>
      <c r="F140" s="95">
        <f>(0.5*((C140^2)-(C139^2))*'NEFZ + EPA + WLTP - Start Value'!$B$3)/3600</f>
        <v>0</v>
      </c>
      <c r="G140" s="95">
        <f>E140*'NEFZ + EPA + WLTP - Start Value'!$B$3*'NEFZ + EPA + WLTP - Start Value'!$B$6*'NEFZ + EPA + WLTP - Constants'!$B$4/3600</f>
        <v>0</v>
      </c>
      <c r="H140" s="95">
        <f>IF(E140&gt;0,(((C139)^3+(C140)^3)/2/D140)*0.5*'NEFZ + EPA + WLTP - Constants'!$B$3*('NEFZ + EPA + WLTP - Start Value'!$B$5*'NEFZ + EPA + WLTP - Start Value'!$B$4)*E140/3600,0)</f>
        <v>0</v>
      </c>
    </row>
    <row r="141" ht="20.35" customHeight="1">
      <c r="A141" s="15">
        <v>138</v>
      </c>
      <c r="B141" s="15">
        <v>0</v>
      </c>
      <c r="C141" s="95">
        <f>'NEFZ + EPA + WLTP - Constants'!$B$5*B141/3.6</f>
        <v>0</v>
      </c>
      <c r="D141" s="95">
        <f>(C141+C140)/2</f>
        <v>0</v>
      </c>
      <c r="E141" s="95">
        <f>(D141*(A141-A140))</f>
        <v>0</v>
      </c>
      <c r="F141" s="95">
        <f>(0.5*((C141^2)-(C140^2))*'NEFZ + EPA + WLTP - Start Value'!$B$3)/3600</f>
        <v>0</v>
      </c>
      <c r="G141" s="95">
        <f>E141*'NEFZ + EPA + WLTP - Start Value'!$B$3*'NEFZ + EPA + WLTP - Start Value'!$B$6*'NEFZ + EPA + WLTP - Constants'!$B$4/3600</f>
        <v>0</v>
      </c>
      <c r="H141" s="95">
        <f>IF(E141&gt;0,(((C140)^3+(C141)^3)/2/D141)*0.5*'NEFZ + EPA + WLTP - Constants'!$B$3*('NEFZ + EPA + WLTP - Start Value'!$B$5*'NEFZ + EPA + WLTP - Start Value'!$B$4)*E141/3600,0)</f>
        <v>0</v>
      </c>
    </row>
    <row r="142" ht="20.35" customHeight="1">
      <c r="A142" s="15">
        <v>139</v>
      </c>
      <c r="B142" s="15">
        <v>0</v>
      </c>
      <c r="C142" s="95">
        <f>'NEFZ + EPA + WLTP - Constants'!$B$5*B142/3.6</f>
        <v>0</v>
      </c>
      <c r="D142" s="95">
        <f>(C142+C141)/2</f>
        <v>0</v>
      </c>
      <c r="E142" s="95">
        <f>(D142*(A142-A141))</f>
        <v>0</v>
      </c>
      <c r="F142" s="95">
        <f>(0.5*((C142^2)-(C141^2))*'NEFZ + EPA + WLTP - Start Value'!$B$3)/3600</f>
        <v>0</v>
      </c>
      <c r="G142" s="95">
        <f>E142*'NEFZ + EPA + WLTP - Start Value'!$B$3*'NEFZ + EPA + WLTP - Start Value'!$B$6*'NEFZ + EPA + WLTP - Constants'!$B$4/3600</f>
        <v>0</v>
      </c>
      <c r="H142" s="95">
        <f>IF(E142&gt;0,(((C141)^3+(C142)^3)/2/D142)*0.5*'NEFZ + EPA + WLTP - Constants'!$B$3*('NEFZ + EPA + WLTP - Start Value'!$B$5*'NEFZ + EPA + WLTP - Start Value'!$B$4)*E142/3600,0)</f>
        <v>0</v>
      </c>
    </row>
    <row r="143" ht="20.35" customHeight="1">
      <c r="A143" s="15">
        <v>140</v>
      </c>
      <c r="B143" s="15">
        <v>0</v>
      </c>
      <c r="C143" s="95">
        <f>'NEFZ + EPA + WLTP - Constants'!$B$5*B143/3.6</f>
        <v>0</v>
      </c>
      <c r="D143" s="95">
        <f>(C143+C142)/2</f>
        <v>0</v>
      </c>
      <c r="E143" s="95">
        <f>(D143*(A143-A142))</f>
        <v>0</v>
      </c>
      <c r="F143" s="95">
        <f>(0.5*((C143^2)-(C142^2))*'NEFZ + EPA + WLTP - Start Value'!$B$3)/3600</f>
        <v>0</v>
      </c>
      <c r="G143" s="95">
        <f>E143*'NEFZ + EPA + WLTP - Start Value'!$B$3*'NEFZ + EPA + WLTP - Start Value'!$B$6*'NEFZ + EPA + WLTP - Constants'!$B$4/3600</f>
        <v>0</v>
      </c>
      <c r="H143" s="95">
        <f>IF(E143&gt;0,(((C142)^3+(C143)^3)/2/D143)*0.5*'NEFZ + EPA + WLTP - Constants'!$B$3*('NEFZ + EPA + WLTP - Start Value'!$B$5*'NEFZ + EPA + WLTP - Start Value'!$B$4)*E143/3600,0)</f>
        <v>0</v>
      </c>
    </row>
    <row r="144" ht="20.35" customHeight="1">
      <c r="A144" s="15">
        <v>141</v>
      </c>
      <c r="B144" s="15">
        <v>0</v>
      </c>
      <c r="C144" s="95">
        <f>'NEFZ + EPA + WLTP - Constants'!$B$5*B144/3.6</f>
        <v>0</v>
      </c>
      <c r="D144" s="95">
        <f>(C144+C143)/2</f>
        <v>0</v>
      </c>
      <c r="E144" s="95">
        <f>(D144*(A144-A143))</f>
        <v>0</v>
      </c>
      <c r="F144" s="95">
        <f>(0.5*((C144^2)-(C143^2))*'NEFZ + EPA + WLTP - Start Value'!$B$3)/3600</f>
        <v>0</v>
      </c>
      <c r="G144" s="95">
        <f>E144*'NEFZ + EPA + WLTP - Start Value'!$B$3*'NEFZ + EPA + WLTP - Start Value'!$B$6*'NEFZ + EPA + WLTP - Constants'!$B$4/3600</f>
        <v>0</v>
      </c>
      <c r="H144" s="95">
        <f>IF(E144&gt;0,(((C143)^3+(C144)^3)/2/D144)*0.5*'NEFZ + EPA + WLTP - Constants'!$B$3*('NEFZ + EPA + WLTP - Start Value'!$B$5*'NEFZ + EPA + WLTP - Start Value'!$B$4)*E144/3600,0)</f>
        <v>0</v>
      </c>
    </row>
    <row r="145" ht="20.35" customHeight="1">
      <c r="A145" s="15">
        <v>142</v>
      </c>
      <c r="B145" s="15">
        <v>0</v>
      </c>
      <c r="C145" s="95">
        <f>'NEFZ + EPA + WLTP - Constants'!$B$5*B145/3.6</f>
        <v>0</v>
      </c>
      <c r="D145" s="95">
        <f>(C145+C144)/2</f>
        <v>0</v>
      </c>
      <c r="E145" s="95">
        <f>(D145*(A145-A144))</f>
        <v>0</v>
      </c>
      <c r="F145" s="95">
        <f>(0.5*((C145^2)-(C144^2))*'NEFZ + EPA + WLTP - Start Value'!$B$3)/3600</f>
        <v>0</v>
      </c>
      <c r="G145" s="95">
        <f>E145*'NEFZ + EPA + WLTP - Start Value'!$B$3*'NEFZ + EPA + WLTP - Start Value'!$B$6*'NEFZ + EPA + WLTP - Constants'!$B$4/3600</f>
        <v>0</v>
      </c>
      <c r="H145" s="95">
        <f>IF(E145&gt;0,(((C144)^3+(C145)^3)/2/D145)*0.5*'NEFZ + EPA + WLTP - Constants'!$B$3*('NEFZ + EPA + WLTP - Start Value'!$B$5*'NEFZ + EPA + WLTP - Start Value'!$B$4)*E145/3600,0)</f>
        <v>0</v>
      </c>
    </row>
    <row r="146" ht="20.35" customHeight="1">
      <c r="A146" s="15">
        <v>143</v>
      </c>
      <c r="B146" s="15">
        <v>0</v>
      </c>
      <c r="C146" s="95">
        <f>'NEFZ + EPA + WLTP - Constants'!$B$5*B146/3.6</f>
        <v>0</v>
      </c>
      <c r="D146" s="95">
        <f>(C146+C145)/2</f>
        <v>0</v>
      </c>
      <c r="E146" s="95">
        <f>(D146*(A146-A145))</f>
        <v>0</v>
      </c>
      <c r="F146" s="95">
        <f>(0.5*((C146^2)-(C145^2))*'NEFZ + EPA + WLTP - Start Value'!$B$3)/3600</f>
        <v>0</v>
      </c>
      <c r="G146" s="95">
        <f>E146*'NEFZ + EPA + WLTP - Start Value'!$B$3*'NEFZ + EPA + WLTP - Start Value'!$B$6*'NEFZ + EPA + WLTP - Constants'!$B$4/3600</f>
        <v>0</v>
      </c>
      <c r="H146" s="95">
        <f>IF(E146&gt;0,(((C145)^3+(C146)^3)/2/D146)*0.5*'NEFZ + EPA + WLTP - Constants'!$B$3*('NEFZ + EPA + WLTP - Start Value'!$B$5*'NEFZ + EPA + WLTP - Start Value'!$B$4)*E146/3600,0)</f>
        <v>0</v>
      </c>
    </row>
    <row r="147" ht="20.35" customHeight="1">
      <c r="A147" s="15">
        <v>144</v>
      </c>
      <c r="B147" s="15">
        <v>0</v>
      </c>
      <c r="C147" s="95">
        <f>'NEFZ + EPA + WLTP - Constants'!$B$5*B147/3.6</f>
        <v>0</v>
      </c>
      <c r="D147" s="95">
        <f>(C147+C146)/2</f>
        <v>0</v>
      </c>
      <c r="E147" s="95">
        <f>(D147*(A147-A146))</f>
        <v>0</v>
      </c>
      <c r="F147" s="95">
        <f>(0.5*((C147^2)-(C146^2))*'NEFZ + EPA + WLTP - Start Value'!$B$3)/3600</f>
        <v>0</v>
      </c>
      <c r="G147" s="95">
        <f>E147*'NEFZ + EPA + WLTP - Start Value'!$B$3*'NEFZ + EPA + WLTP - Start Value'!$B$6*'NEFZ + EPA + WLTP - Constants'!$B$4/3600</f>
        <v>0</v>
      </c>
      <c r="H147" s="95">
        <f>IF(E147&gt;0,(((C146)^3+(C147)^3)/2/D147)*0.5*'NEFZ + EPA + WLTP - Constants'!$B$3*('NEFZ + EPA + WLTP - Start Value'!$B$5*'NEFZ + EPA + WLTP - Start Value'!$B$4)*E147/3600,0)</f>
        <v>0</v>
      </c>
    </row>
    <row r="148" ht="20.35" customHeight="1">
      <c r="A148" s="15">
        <v>145</v>
      </c>
      <c r="B148" s="15">
        <v>0</v>
      </c>
      <c r="C148" s="95">
        <f>'NEFZ + EPA + WLTP - Constants'!$B$5*B148/3.6</f>
        <v>0</v>
      </c>
      <c r="D148" s="95">
        <f>(C148+C147)/2</f>
        <v>0</v>
      </c>
      <c r="E148" s="95">
        <f>(D148*(A148-A147))</f>
        <v>0</v>
      </c>
      <c r="F148" s="95">
        <f>(0.5*((C148^2)-(C147^2))*'NEFZ + EPA + WLTP - Start Value'!$B$3)/3600</f>
        <v>0</v>
      </c>
      <c r="G148" s="95">
        <f>E148*'NEFZ + EPA + WLTP - Start Value'!$B$3*'NEFZ + EPA + WLTP - Start Value'!$B$6*'NEFZ + EPA + WLTP - Constants'!$B$4/3600</f>
        <v>0</v>
      </c>
      <c r="H148" s="95">
        <f>IF(E148&gt;0,(((C147)^3+(C148)^3)/2/D148)*0.5*'NEFZ + EPA + WLTP - Constants'!$B$3*('NEFZ + EPA + WLTP - Start Value'!$B$5*'NEFZ + EPA + WLTP - Start Value'!$B$4)*E148/3600,0)</f>
        <v>0</v>
      </c>
    </row>
    <row r="149" ht="20.35" customHeight="1">
      <c r="A149" s="15">
        <v>146</v>
      </c>
      <c r="B149" s="15">
        <v>0</v>
      </c>
      <c r="C149" s="95">
        <f>'NEFZ + EPA + WLTP - Constants'!$B$5*B149/3.6</f>
        <v>0</v>
      </c>
      <c r="D149" s="95">
        <f>(C149+C148)/2</f>
        <v>0</v>
      </c>
      <c r="E149" s="95">
        <f>(D149*(A149-A148))</f>
        <v>0</v>
      </c>
      <c r="F149" s="95">
        <f>(0.5*((C149^2)-(C148^2))*'NEFZ + EPA + WLTP - Start Value'!$B$3)/3600</f>
        <v>0</v>
      </c>
      <c r="G149" s="95">
        <f>E149*'NEFZ + EPA + WLTP - Start Value'!$B$3*'NEFZ + EPA + WLTP - Start Value'!$B$6*'NEFZ + EPA + WLTP - Constants'!$B$4/3600</f>
        <v>0</v>
      </c>
      <c r="H149" s="95">
        <f>IF(E149&gt;0,(((C148)^3+(C149)^3)/2/D149)*0.5*'NEFZ + EPA + WLTP - Constants'!$B$3*('NEFZ + EPA + WLTP - Start Value'!$B$5*'NEFZ + EPA + WLTP - Start Value'!$B$4)*E149/3600,0)</f>
        <v>0</v>
      </c>
    </row>
    <row r="150" ht="20.35" customHeight="1">
      <c r="A150" s="15">
        <v>147</v>
      </c>
      <c r="B150" s="15">
        <v>0</v>
      </c>
      <c r="C150" s="95">
        <f>'NEFZ + EPA + WLTP - Constants'!$B$5*B150/3.6</f>
        <v>0</v>
      </c>
      <c r="D150" s="95">
        <f>(C150+C149)/2</f>
        <v>0</v>
      </c>
      <c r="E150" s="95">
        <f>(D150*(A150-A149))</f>
        <v>0</v>
      </c>
      <c r="F150" s="95">
        <f>(0.5*((C150^2)-(C149^2))*'NEFZ + EPA + WLTP - Start Value'!$B$3)/3600</f>
        <v>0</v>
      </c>
      <c r="G150" s="95">
        <f>E150*'NEFZ + EPA + WLTP - Start Value'!$B$3*'NEFZ + EPA + WLTP - Start Value'!$B$6*'NEFZ + EPA + WLTP - Constants'!$B$4/3600</f>
        <v>0</v>
      </c>
      <c r="H150" s="95">
        <f>IF(E150&gt;0,(((C149)^3+(C150)^3)/2/D150)*0.5*'NEFZ + EPA + WLTP - Constants'!$B$3*('NEFZ + EPA + WLTP - Start Value'!$B$5*'NEFZ + EPA + WLTP - Start Value'!$B$4)*E150/3600,0)</f>
        <v>0</v>
      </c>
    </row>
    <row r="151" ht="20.35" customHeight="1">
      <c r="A151" s="15">
        <v>148</v>
      </c>
      <c r="B151" s="15">
        <v>0</v>
      </c>
      <c r="C151" s="95">
        <f>'NEFZ + EPA + WLTP - Constants'!$B$5*B151/3.6</f>
        <v>0</v>
      </c>
      <c r="D151" s="95">
        <f>(C151+C150)/2</f>
        <v>0</v>
      </c>
      <c r="E151" s="95">
        <f>(D151*(A151-A150))</f>
        <v>0</v>
      </c>
      <c r="F151" s="95">
        <f>(0.5*((C151^2)-(C150^2))*'NEFZ + EPA + WLTP - Start Value'!$B$3)/3600</f>
        <v>0</v>
      </c>
      <c r="G151" s="95">
        <f>E151*'NEFZ + EPA + WLTP - Start Value'!$B$3*'NEFZ + EPA + WLTP - Start Value'!$B$6*'NEFZ + EPA + WLTP - Constants'!$B$4/3600</f>
        <v>0</v>
      </c>
      <c r="H151" s="95">
        <f>IF(E151&gt;0,(((C150)^3+(C151)^3)/2/D151)*0.5*'NEFZ + EPA + WLTP - Constants'!$B$3*('NEFZ + EPA + WLTP - Start Value'!$B$5*'NEFZ + EPA + WLTP - Start Value'!$B$4)*E151/3600,0)</f>
        <v>0</v>
      </c>
    </row>
    <row r="152" ht="20.35" customHeight="1">
      <c r="A152" s="15">
        <v>149</v>
      </c>
      <c r="B152" s="15">
        <v>0</v>
      </c>
      <c r="C152" s="95">
        <f>'NEFZ + EPA + WLTP - Constants'!$B$5*B152/3.6</f>
        <v>0</v>
      </c>
      <c r="D152" s="95">
        <f>(C152+C151)/2</f>
        <v>0</v>
      </c>
      <c r="E152" s="95">
        <f>(D152*(A152-A151))</f>
        <v>0</v>
      </c>
      <c r="F152" s="95">
        <f>(0.5*((C152^2)-(C151^2))*'NEFZ + EPA + WLTP - Start Value'!$B$3)/3600</f>
        <v>0</v>
      </c>
      <c r="G152" s="95">
        <f>E152*'NEFZ + EPA + WLTP - Start Value'!$B$3*'NEFZ + EPA + WLTP - Start Value'!$B$6*'NEFZ + EPA + WLTP - Constants'!$B$4/3600</f>
        <v>0</v>
      </c>
      <c r="H152" s="95">
        <f>IF(E152&gt;0,(((C151)^3+(C152)^3)/2/D152)*0.5*'NEFZ + EPA + WLTP - Constants'!$B$3*('NEFZ + EPA + WLTP - Start Value'!$B$5*'NEFZ + EPA + WLTP - Start Value'!$B$4)*E152/3600,0)</f>
        <v>0</v>
      </c>
    </row>
    <row r="153" ht="20.35" customHeight="1">
      <c r="A153" s="15">
        <v>150</v>
      </c>
      <c r="B153" s="15">
        <v>0</v>
      </c>
      <c r="C153" s="95">
        <f>'NEFZ + EPA + WLTP - Constants'!$B$5*B153/3.6</f>
        <v>0</v>
      </c>
      <c r="D153" s="95">
        <f>(C153+C152)/2</f>
        <v>0</v>
      </c>
      <c r="E153" s="95">
        <f>(D153*(A153-A152))</f>
        <v>0</v>
      </c>
      <c r="F153" s="95">
        <f>(0.5*((C153^2)-(C152^2))*'NEFZ + EPA + WLTP - Start Value'!$B$3)/3600</f>
        <v>0</v>
      </c>
      <c r="G153" s="95">
        <f>E153*'NEFZ + EPA + WLTP - Start Value'!$B$3*'NEFZ + EPA + WLTP - Start Value'!$B$6*'NEFZ + EPA + WLTP - Constants'!$B$4/3600</f>
        <v>0</v>
      </c>
      <c r="H153" s="95">
        <f>IF(E153&gt;0,(((C152)^3+(C153)^3)/2/D153)*0.5*'NEFZ + EPA + WLTP - Constants'!$B$3*('NEFZ + EPA + WLTP - Start Value'!$B$5*'NEFZ + EPA + WLTP - Start Value'!$B$4)*E153/3600,0)</f>
        <v>0</v>
      </c>
    </row>
    <row r="154" ht="20.35" customHeight="1">
      <c r="A154" s="15">
        <v>151</v>
      </c>
      <c r="B154" s="15">
        <v>0</v>
      </c>
      <c r="C154" s="95">
        <f>'NEFZ + EPA + WLTP - Constants'!$B$5*B154/3.6</f>
        <v>0</v>
      </c>
      <c r="D154" s="95">
        <f>(C154+C153)/2</f>
        <v>0</v>
      </c>
      <c r="E154" s="95">
        <f>(D154*(A154-A153))</f>
        <v>0</v>
      </c>
      <c r="F154" s="95">
        <f>(0.5*((C154^2)-(C153^2))*'NEFZ + EPA + WLTP - Start Value'!$B$3)/3600</f>
        <v>0</v>
      </c>
      <c r="G154" s="95">
        <f>E154*'NEFZ + EPA + WLTP - Start Value'!$B$3*'NEFZ + EPA + WLTP - Start Value'!$B$6*'NEFZ + EPA + WLTP - Constants'!$B$4/3600</f>
        <v>0</v>
      </c>
      <c r="H154" s="95">
        <f>IF(E154&gt;0,(((C153)^3+(C154)^3)/2/D154)*0.5*'NEFZ + EPA + WLTP - Constants'!$B$3*('NEFZ + EPA + WLTP - Start Value'!$B$5*'NEFZ + EPA + WLTP - Start Value'!$B$4)*E154/3600,0)</f>
        <v>0</v>
      </c>
    </row>
    <row r="155" ht="20.35" customHeight="1">
      <c r="A155" s="15">
        <v>152</v>
      </c>
      <c r="B155" s="15">
        <v>0</v>
      </c>
      <c r="C155" s="95">
        <f>'NEFZ + EPA + WLTP - Constants'!$B$5*B155/3.6</f>
        <v>0</v>
      </c>
      <c r="D155" s="95">
        <f>(C155+C154)/2</f>
        <v>0</v>
      </c>
      <c r="E155" s="95">
        <f>(D155*(A155-A154))</f>
        <v>0</v>
      </c>
      <c r="F155" s="95">
        <f>(0.5*((C155^2)-(C154^2))*'NEFZ + EPA + WLTP - Start Value'!$B$3)/3600</f>
        <v>0</v>
      </c>
      <c r="G155" s="95">
        <f>E155*'NEFZ + EPA + WLTP - Start Value'!$B$3*'NEFZ + EPA + WLTP - Start Value'!$B$6*'NEFZ + EPA + WLTP - Constants'!$B$4/3600</f>
        <v>0</v>
      </c>
      <c r="H155" s="95">
        <f>IF(E155&gt;0,(((C154)^3+(C155)^3)/2/D155)*0.5*'NEFZ + EPA + WLTP - Constants'!$B$3*('NEFZ + EPA + WLTP - Start Value'!$B$5*'NEFZ + EPA + WLTP - Start Value'!$B$4)*E155/3600,0)</f>
        <v>0</v>
      </c>
    </row>
    <row r="156" ht="20.35" customHeight="1">
      <c r="A156" s="15">
        <v>153</v>
      </c>
      <c r="B156" s="15">
        <v>0</v>
      </c>
      <c r="C156" s="95">
        <f>'NEFZ + EPA + WLTP - Constants'!$B$5*B156/3.6</f>
        <v>0</v>
      </c>
      <c r="D156" s="95">
        <f>(C156+C155)/2</f>
        <v>0</v>
      </c>
      <c r="E156" s="95">
        <f>(D156*(A156-A155))</f>
        <v>0</v>
      </c>
      <c r="F156" s="95">
        <f>(0.5*((C156^2)-(C155^2))*'NEFZ + EPA + WLTP - Start Value'!$B$3)/3600</f>
        <v>0</v>
      </c>
      <c r="G156" s="95">
        <f>E156*'NEFZ + EPA + WLTP - Start Value'!$B$3*'NEFZ + EPA + WLTP - Start Value'!$B$6*'NEFZ + EPA + WLTP - Constants'!$B$4/3600</f>
        <v>0</v>
      </c>
      <c r="H156" s="95">
        <f>IF(E156&gt;0,(((C155)^3+(C156)^3)/2/D156)*0.5*'NEFZ + EPA + WLTP - Constants'!$B$3*('NEFZ + EPA + WLTP - Start Value'!$B$5*'NEFZ + EPA + WLTP - Start Value'!$B$4)*E156/3600,0)</f>
        <v>0</v>
      </c>
    </row>
    <row r="157" ht="20.35" customHeight="1">
      <c r="A157" s="15">
        <v>154</v>
      </c>
      <c r="B157" s="15">
        <v>0</v>
      </c>
      <c r="C157" s="95">
        <f>'NEFZ + EPA + WLTP - Constants'!$B$5*B157/3.6</f>
        <v>0</v>
      </c>
      <c r="D157" s="95">
        <f>(C157+C156)/2</f>
        <v>0</v>
      </c>
      <c r="E157" s="95">
        <f>(D157*(A157-A156))</f>
        <v>0</v>
      </c>
      <c r="F157" s="95">
        <f>(0.5*((C157^2)-(C156^2))*'NEFZ + EPA + WLTP - Start Value'!$B$3)/3600</f>
        <v>0</v>
      </c>
      <c r="G157" s="95">
        <f>E157*'NEFZ + EPA + WLTP - Start Value'!$B$3*'NEFZ + EPA + WLTP - Start Value'!$B$6*'NEFZ + EPA + WLTP - Constants'!$B$4/3600</f>
        <v>0</v>
      </c>
      <c r="H157" s="95">
        <f>IF(E157&gt;0,(((C156)^3+(C157)^3)/2/D157)*0.5*'NEFZ + EPA + WLTP - Constants'!$B$3*('NEFZ + EPA + WLTP - Start Value'!$B$5*'NEFZ + EPA + WLTP - Start Value'!$B$4)*E157/3600,0)</f>
        <v>0</v>
      </c>
    </row>
    <row r="158" ht="20.35" customHeight="1">
      <c r="A158" s="15">
        <v>155</v>
      </c>
      <c r="B158" s="15">
        <v>0</v>
      </c>
      <c r="C158" s="95">
        <f>'NEFZ + EPA + WLTP - Constants'!$B$5*B158/3.6</f>
        <v>0</v>
      </c>
      <c r="D158" s="95">
        <f>(C158+C157)/2</f>
        <v>0</v>
      </c>
      <c r="E158" s="95">
        <f>(D158*(A158-A157))</f>
        <v>0</v>
      </c>
      <c r="F158" s="95">
        <f>(0.5*((C158^2)-(C157^2))*'NEFZ + EPA + WLTP - Start Value'!$B$3)/3600</f>
        <v>0</v>
      </c>
      <c r="G158" s="95">
        <f>E158*'NEFZ + EPA + WLTP - Start Value'!$B$3*'NEFZ + EPA + WLTP - Start Value'!$B$6*'NEFZ + EPA + WLTP - Constants'!$B$4/3600</f>
        <v>0</v>
      </c>
      <c r="H158" s="95">
        <f>IF(E158&gt;0,(((C157)^3+(C158)^3)/2/D158)*0.5*'NEFZ + EPA + WLTP - Constants'!$B$3*('NEFZ + EPA + WLTP - Start Value'!$B$5*'NEFZ + EPA + WLTP - Start Value'!$B$4)*E158/3600,0)</f>
        <v>0</v>
      </c>
    </row>
    <row r="159" ht="20.35" customHeight="1">
      <c r="A159" s="15">
        <v>156</v>
      </c>
      <c r="B159" s="15">
        <v>0</v>
      </c>
      <c r="C159" s="95">
        <f>'NEFZ + EPA + WLTP - Constants'!$B$5*B159/3.6</f>
        <v>0</v>
      </c>
      <c r="D159" s="95">
        <f>(C159+C158)/2</f>
        <v>0</v>
      </c>
      <c r="E159" s="95">
        <f>(D159*(A159-A158))</f>
        <v>0</v>
      </c>
      <c r="F159" s="95">
        <f>(0.5*((C159^2)-(C158^2))*'NEFZ + EPA + WLTP - Start Value'!$B$3)/3600</f>
        <v>0</v>
      </c>
      <c r="G159" s="95">
        <f>E159*'NEFZ + EPA + WLTP - Start Value'!$B$3*'NEFZ + EPA + WLTP - Start Value'!$B$6*'NEFZ + EPA + WLTP - Constants'!$B$4/3600</f>
        <v>0</v>
      </c>
      <c r="H159" s="95">
        <f>IF(E159&gt;0,(((C158)^3+(C159)^3)/2/D159)*0.5*'NEFZ + EPA + WLTP - Constants'!$B$3*('NEFZ + EPA + WLTP - Start Value'!$B$5*'NEFZ + EPA + WLTP - Start Value'!$B$4)*E159/3600,0)</f>
        <v>0</v>
      </c>
    </row>
    <row r="160" ht="20.35" customHeight="1">
      <c r="A160" s="15">
        <v>157</v>
      </c>
      <c r="B160" s="15">
        <v>0</v>
      </c>
      <c r="C160" s="95">
        <f>'NEFZ + EPA + WLTP - Constants'!$B$5*B160/3.6</f>
        <v>0</v>
      </c>
      <c r="D160" s="95">
        <f>(C160+C159)/2</f>
        <v>0</v>
      </c>
      <c r="E160" s="95">
        <f>(D160*(A160-A159))</f>
        <v>0</v>
      </c>
      <c r="F160" s="95">
        <f>(0.5*((C160^2)-(C159^2))*'NEFZ + EPA + WLTP - Start Value'!$B$3)/3600</f>
        <v>0</v>
      </c>
      <c r="G160" s="95">
        <f>E160*'NEFZ + EPA + WLTP - Start Value'!$B$3*'NEFZ + EPA + WLTP - Start Value'!$B$6*'NEFZ + EPA + WLTP - Constants'!$B$4/3600</f>
        <v>0</v>
      </c>
      <c r="H160" s="95">
        <f>IF(E160&gt;0,(((C159)^3+(C160)^3)/2/D160)*0.5*'NEFZ + EPA + WLTP - Constants'!$B$3*('NEFZ + EPA + WLTP - Start Value'!$B$5*'NEFZ + EPA + WLTP - Start Value'!$B$4)*E160/3600,0)</f>
        <v>0</v>
      </c>
    </row>
    <row r="161" ht="20.35" customHeight="1">
      <c r="A161" s="15">
        <v>158</v>
      </c>
      <c r="B161" s="15">
        <v>0</v>
      </c>
      <c r="C161" s="95">
        <f>'NEFZ + EPA + WLTP - Constants'!$B$5*B161/3.6</f>
        <v>0</v>
      </c>
      <c r="D161" s="95">
        <f>(C161+C160)/2</f>
        <v>0</v>
      </c>
      <c r="E161" s="95">
        <f>(D161*(A161-A160))</f>
        <v>0</v>
      </c>
      <c r="F161" s="95">
        <f>(0.5*((C161^2)-(C160^2))*'NEFZ + EPA + WLTP - Start Value'!$B$3)/3600</f>
        <v>0</v>
      </c>
      <c r="G161" s="95">
        <f>E161*'NEFZ + EPA + WLTP - Start Value'!$B$3*'NEFZ + EPA + WLTP - Start Value'!$B$6*'NEFZ + EPA + WLTP - Constants'!$B$4/3600</f>
        <v>0</v>
      </c>
      <c r="H161" s="95">
        <f>IF(E161&gt;0,(((C160)^3+(C161)^3)/2/D161)*0.5*'NEFZ + EPA + WLTP - Constants'!$B$3*('NEFZ + EPA + WLTP - Start Value'!$B$5*'NEFZ + EPA + WLTP - Start Value'!$B$4)*E161/3600,0)</f>
        <v>0</v>
      </c>
    </row>
    <row r="162" ht="20.35" customHeight="1">
      <c r="A162" s="15">
        <v>159</v>
      </c>
      <c r="B162" s="15">
        <v>0</v>
      </c>
      <c r="C162" s="95">
        <f>'NEFZ + EPA + WLTP - Constants'!$B$5*B162/3.6</f>
        <v>0</v>
      </c>
      <c r="D162" s="95">
        <f>(C162+C161)/2</f>
        <v>0</v>
      </c>
      <c r="E162" s="95">
        <f>(D162*(A162-A161))</f>
        <v>0</v>
      </c>
      <c r="F162" s="95">
        <f>(0.5*((C162^2)-(C161^2))*'NEFZ + EPA + WLTP - Start Value'!$B$3)/3600</f>
        <v>0</v>
      </c>
      <c r="G162" s="95">
        <f>E162*'NEFZ + EPA + WLTP - Start Value'!$B$3*'NEFZ + EPA + WLTP - Start Value'!$B$6*'NEFZ + EPA + WLTP - Constants'!$B$4/3600</f>
        <v>0</v>
      </c>
      <c r="H162" s="95">
        <f>IF(E162&gt;0,(((C161)^3+(C162)^3)/2/D162)*0.5*'NEFZ + EPA + WLTP - Constants'!$B$3*('NEFZ + EPA + WLTP - Start Value'!$B$5*'NEFZ + EPA + WLTP - Start Value'!$B$4)*E162/3600,0)</f>
        <v>0</v>
      </c>
    </row>
    <row r="163" ht="20.35" customHeight="1">
      <c r="A163" s="15">
        <v>160</v>
      </c>
      <c r="B163" s="15">
        <v>0</v>
      </c>
      <c r="C163" s="95">
        <f>'NEFZ + EPA + WLTP - Constants'!$B$5*B163/3.6</f>
        <v>0</v>
      </c>
      <c r="D163" s="95">
        <f>(C163+C162)/2</f>
        <v>0</v>
      </c>
      <c r="E163" s="95">
        <f>(D163*(A163-A162))</f>
        <v>0</v>
      </c>
      <c r="F163" s="95">
        <f>(0.5*((C163^2)-(C162^2))*'NEFZ + EPA + WLTP - Start Value'!$B$3)/3600</f>
        <v>0</v>
      </c>
      <c r="G163" s="95">
        <f>E163*'NEFZ + EPA + WLTP - Start Value'!$B$3*'NEFZ + EPA + WLTP - Start Value'!$B$6*'NEFZ + EPA + WLTP - Constants'!$B$4/3600</f>
        <v>0</v>
      </c>
      <c r="H163" s="95">
        <f>IF(E163&gt;0,(((C162)^3+(C163)^3)/2/D163)*0.5*'NEFZ + EPA + WLTP - Constants'!$B$3*('NEFZ + EPA + WLTP - Start Value'!$B$5*'NEFZ + EPA + WLTP - Start Value'!$B$4)*E163/3600,0)</f>
        <v>0</v>
      </c>
    </row>
    <row r="164" ht="20.35" customHeight="1">
      <c r="A164" s="15">
        <v>161</v>
      </c>
      <c r="B164" s="15">
        <v>0</v>
      </c>
      <c r="C164" s="95">
        <f>'NEFZ + EPA + WLTP - Constants'!$B$5*B164/3.6</f>
        <v>0</v>
      </c>
      <c r="D164" s="95">
        <f>(C164+C163)/2</f>
        <v>0</v>
      </c>
      <c r="E164" s="95">
        <f>(D164*(A164-A163))</f>
        <v>0</v>
      </c>
      <c r="F164" s="95">
        <f>(0.5*((C164^2)-(C163^2))*'NEFZ + EPA + WLTP - Start Value'!$B$3)/3600</f>
        <v>0</v>
      </c>
      <c r="G164" s="95">
        <f>E164*'NEFZ + EPA + WLTP - Start Value'!$B$3*'NEFZ + EPA + WLTP - Start Value'!$B$6*'NEFZ + EPA + WLTP - Constants'!$B$4/3600</f>
        <v>0</v>
      </c>
      <c r="H164" s="95">
        <f>IF(E164&gt;0,(((C163)^3+(C164)^3)/2/D164)*0.5*'NEFZ + EPA + WLTP - Constants'!$B$3*('NEFZ + EPA + WLTP - Start Value'!$B$5*'NEFZ + EPA + WLTP - Start Value'!$B$4)*E164/3600,0)</f>
        <v>0</v>
      </c>
    </row>
    <row r="165" ht="20.35" customHeight="1">
      <c r="A165" s="15">
        <v>162</v>
      </c>
      <c r="B165" s="15">
        <v>0</v>
      </c>
      <c r="C165" s="95">
        <f>'NEFZ + EPA + WLTP - Constants'!$B$5*B165/3.6</f>
        <v>0</v>
      </c>
      <c r="D165" s="95">
        <f>(C165+C164)/2</f>
        <v>0</v>
      </c>
      <c r="E165" s="95">
        <f>(D165*(A165-A164))</f>
        <v>0</v>
      </c>
      <c r="F165" s="95">
        <f>(0.5*((C165^2)-(C164^2))*'NEFZ + EPA + WLTP - Start Value'!$B$3)/3600</f>
        <v>0</v>
      </c>
      <c r="G165" s="95">
        <f>E165*'NEFZ + EPA + WLTP - Start Value'!$B$3*'NEFZ + EPA + WLTP - Start Value'!$B$6*'NEFZ + EPA + WLTP - Constants'!$B$4/3600</f>
        <v>0</v>
      </c>
      <c r="H165" s="95">
        <f>IF(E165&gt;0,(((C164)^3+(C165)^3)/2/D165)*0.5*'NEFZ + EPA + WLTP - Constants'!$B$3*('NEFZ + EPA + WLTP - Start Value'!$B$5*'NEFZ + EPA + WLTP - Start Value'!$B$4)*E165/3600,0)</f>
        <v>0</v>
      </c>
    </row>
    <row r="166" ht="20.35" customHeight="1">
      <c r="A166" s="15">
        <v>163</v>
      </c>
      <c r="B166" s="15">
        <v>0</v>
      </c>
      <c r="C166" s="95">
        <f>'NEFZ + EPA + WLTP - Constants'!$B$5*B166/3.6</f>
        <v>0</v>
      </c>
      <c r="D166" s="95">
        <f>(C166+C165)/2</f>
        <v>0</v>
      </c>
      <c r="E166" s="95">
        <f>(D166*(A166-A165))</f>
        <v>0</v>
      </c>
      <c r="F166" s="95">
        <f>(0.5*((C166^2)-(C165^2))*'NEFZ + EPA + WLTP - Start Value'!$B$3)/3600</f>
        <v>0</v>
      </c>
      <c r="G166" s="95">
        <f>E166*'NEFZ + EPA + WLTP - Start Value'!$B$3*'NEFZ + EPA + WLTP - Start Value'!$B$6*'NEFZ + EPA + WLTP - Constants'!$B$4/3600</f>
        <v>0</v>
      </c>
      <c r="H166" s="95">
        <f>IF(E166&gt;0,(((C165)^3+(C166)^3)/2/D166)*0.5*'NEFZ + EPA + WLTP - Constants'!$B$3*('NEFZ + EPA + WLTP - Start Value'!$B$5*'NEFZ + EPA + WLTP - Start Value'!$B$4)*E166/3600,0)</f>
        <v>0</v>
      </c>
    </row>
    <row r="167" ht="20.35" customHeight="1">
      <c r="A167" s="15">
        <v>164</v>
      </c>
      <c r="B167" s="15">
        <v>3.3</v>
      </c>
      <c r="C167" s="95">
        <f>'NEFZ + EPA + WLTP - Constants'!$B$5*B167/3.6</f>
        <v>1.475232</v>
      </c>
      <c r="D167" s="95">
        <f>(C167+C166)/2</f>
        <v>0.7376159999999999</v>
      </c>
      <c r="E167" s="95">
        <f>(D167*(A167-A166))</f>
        <v>0.7376159999999999</v>
      </c>
      <c r="F167" s="95">
        <f>(0.5*((C167^2)-(C166^2))*'NEFZ + EPA + WLTP - Start Value'!$B$3)/3600</f>
        <v>0.4730450410047999</v>
      </c>
      <c r="G167" s="95">
        <f>E167*'NEFZ + EPA + WLTP - Start Value'!$B$3*'NEFZ + EPA + WLTP - Start Value'!$B$6*'NEFZ + EPA + WLTP - Constants'!$B$4/3600</f>
        <v>0.02516524507199999</v>
      </c>
      <c r="H167" s="95">
        <f>IF(E167&gt;0,(((C166)^3+(C167)^3)/2/D167)*0.5*'NEFZ + EPA + WLTP - Constants'!$B$3*('NEFZ + EPA + WLTP - Start Value'!$B$5*'NEFZ + EPA + WLTP - Start Value'!$B$4)*E167/3600,0)</f>
        <v>0.0002030680052726182</v>
      </c>
    </row>
    <row r="168" ht="20.35" customHeight="1">
      <c r="A168" s="15">
        <v>165</v>
      </c>
      <c r="B168" s="15">
        <v>6.6</v>
      </c>
      <c r="C168" s="95">
        <f>'NEFZ + EPA + WLTP - Constants'!$B$5*B168/3.6</f>
        <v>2.950464</v>
      </c>
      <c r="D168" s="95">
        <f>(C168+C167)/2</f>
        <v>2.212848</v>
      </c>
      <c r="E168" s="95">
        <f>(D168*(A168-A167))</f>
        <v>2.212848</v>
      </c>
      <c r="F168" s="95">
        <f>(0.5*((C168^2)-(C167^2))*'NEFZ + EPA + WLTP - Start Value'!$B$3)/3600</f>
        <v>1.4191351230144</v>
      </c>
      <c r="G168" s="95">
        <f>E168*'NEFZ + EPA + WLTP - Start Value'!$B$3*'NEFZ + EPA + WLTP - Start Value'!$B$6*'NEFZ + EPA + WLTP - Constants'!$B$4/3600</f>
        <v>0.07549573521599999</v>
      </c>
      <c r="H168" s="95">
        <f>IF(E168&gt;0,(((C167)^3+(C168)^3)/2/D168)*0.5*'NEFZ + EPA + WLTP - Constants'!$B$3*('NEFZ + EPA + WLTP - Start Value'!$B$5*'NEFZ + EPA + WLTP - Start Value'!$B$4)*E168/3600,0)</f>
        <v>0.001827612047453564</v>
      </c>
    </row>
    <row r="169" ht="20.35" customHeight="1">
      <c r="A169" s="15">
        <v>166</v>
      </c>
      <c r="B169" s="15">
        <v>9.9</v>
      </c>
      <c r="C169" s="95">
        <f>'NEFZ + EPA + WLTP - Constants'!$B$5*B169/3.6</f>
        <v>4.425696</v>
      </c>
      <c r="D169" s="95">
        <f>(C169+C168)/2</f>
        <v>3.68808</v>
      </c>
      <c r="E169" s="95">
        <f>(D169*(A169-A168))</f>
        <v>3.68808</v>
      </c>
      <c r="F169" s="95">
        <f>(0.5*((C169^2)-(C168^2))*'NEFZ + EPA + WLTP - Start Value'!$B$3)/3600</f>
        <v>2.365225205024001</v>
      </c>
      <c r="G169" s="95">
        <f>E169*'NEFZ + EPA + WLTP - Start Value'!$B$3*'NEFZ + EPA + WLTP - Start Value'!$B$6*'NEFZ + EPA + WLTP - Constants'!$B$4/3600</f>
        <v>0.125826225360</v>
      </c>
      <c r="H169" s="95">
        <f>IF(E169&gt;0,(((C168)^3+(C169)^3)/2/D169)*0.5*'NEFZ + EPA + WLTP - Constants'!$B$3*('NEFZ + EPA + WLTP - Start Value'!$B$5*'NEFZ + EPA + WLTP - Start Value'!$B$4)*E169/3600,0)</f>
        <v>0.007107380184541639</v>
      </c>
    </row>
    <row r="170" ht="20.35" customHeight="1">
      <c r="A170" s="15">
        <v>167</v>
      </c>
      <c r="B170" s="15">
        <v>13.2</v>
      </c>
      <c r="C170" s="95">
        <f>'NEFZ + EPA + WLTP - Constants'!$B$5*B170/3.6</f>
        <v>5.900928</v>
      </c>
      <c r="D170" s="95">
        <f>(C170+C169)/2</f>
        <v>5.163311999999999</v>
      </c>
      <c r="E170" s="95">
        <f>(D170*(A170-A169))</f>
        <v>5.163311999999999</v>
      </c>
      <c r="F170" s="95">
        <f>(0.5*((C170^2)-(C169^2))*'NEFZ + EPA + WLTP - Start Value'!$B$3)/3600</f>
        <v>3.311315287033597</v>
      </c>
      <c r="G170" s="95">
        <f>E170*'NEFZ + EPA + WLTP - Start Value'!$B$3*'NEFZ + EPA + WLTP - Start Value'!$B$6*'NEFZ + EPA + WLTP - Constants'!$B$4/3600</f>
        <v>0.176156715504</v>
      </c>
      <c r="H170" s="95">
        <f>IF(E170&gt;0,(((C169)^3+(C170)^3)/2/D170)*0.5*'NEFZ + EPA + WLTP - Constants'!$B$3*('NEFZ + EPA + WLTP - Start Value'!$B$5*'NEFZ + EPA + WLTP - Start Value'!$B$4)*E170/3600,0)</f>
        <v>0.01847918847980825</v>
      </c>
    </row>
    <row r="171" ht="20.35" customHeight="1">
      <c r="A171" s="15">
        <v>168</v>
      </c>
      <c r="B171" s="15">
        <v>16.5</v>
      </c>
      <c r="C171" s="95">
        <f>'NEFZ + EPA + WLTP - Constants'!$B$5*B171/3.6</f>
        <v>7.37616</v>
      </c>
      <c r="D171" s="95">
        <f>(C171+C170)/2</f>
        <v>6.638544</v>
      </c>
      <c r="E171" s="95">
        <f>(D171*(A171-A170))</f>
        <v>6.638544</v>
      </c>
      <c r="F171" s="95">
        <f>(0.5*((C171^2)-(C170^2))*'NEFZ + EPA + WLTP - Start Value'!$B$3)/3600</f>
        <v>4.257405369043203</v>
      </c>
      <c r="G171" s="95">
        <f>E171*'NEFZ + EPA + WLTP - Start Value'!$B$3*'NEFZ + EPA + WLTP - Start Value'!$B$6*'NEFZ + EPA + WLTP - Constants'!$B$4/3600</f>
        <v>0.226487205648</v>
      </c>
      <c r="H171" s="95">
        <f>IF(E171&gt;0,(((C170)^3+(C171)^3)/2/D171)*0.5*'NEFZ + EPA + WLTP - Constants'!$B$3*('NEFZ + EPA + WLTP - Start Value'!$B$5*'NEFZ + EPA + WLTP - Start Value'!$B$4)*E171/3600,0)</f>
        <v>0.03837985299652484</v>
      </c>
    </row>
    <row r="172" ht="20.35" customHeight="1">
      <c r="A172" s="15">
        <v>169</v>
      </c>
      <c r="B172" s="15">
        <v>19.8</v>
      </c>
      <c r="C172" s="95">
        <f>'NEFZ + EPA + WLTP - Constants'!$B$5*B172/3.6</f>
        <v>8.851392000000001</v>
      </c>
      <c r="D172" s="95">
        <f>(C172+C171)/2</f>
        <v>8.113776000000001</v>
      </c>
      <c r="E172" s="95">
        <f>(D172*(A172-A171))</f>
        <v>8.113776000000001</v>
      </c>
      <c r="F172" s="95">
        <f>(0.5*((C172^2)-(C171^2))*'NEFZ + EPA + WLTP - Start Value'!$B$3)/3600</f>
        <v>5.203495451052802</v>
      </c>
      <c r="G172" s="95">
        <f>E172*'NEFZ + EPA + WLTP - Start Value'!$B$3*'NEFZ + EPA + WLTP - Start Value'!$B$6*'NEFZ + EPA + WLTP - Constants'!$B$4/3600</f>
        <v>0.2768176957920001</v>
      </c>
      <c r="H172" s="95">
        <f>IF(E172&gt;0,(((C171)^3+(C172)^3)/2/D172)*0.5*'NEFZ + EPA + WLTP - Constants'!$B$3*('NEFZ + EPA + WLTP - Start Value'!$B$5*'NEFZ + EPA + WLTP - Start Value'!$B$4)*E172/3600,0)</f>
        <v>0.06924618979796282</v>
      </c>
    </row>
    <row r="173" ht="20.35" customHeight="1">
      <c r="A173" s="15">
        <v>170</v>
      </c>
      <c r="B173" s="15">
        <v>22.2</v>
      </c>
      <c r="C173" s="95">
        <f>'NEFZ + EPA + WLTP - Constants'!$B$5*B173/3.6</f>
        <v>9.924287999999999</v>
      </c>
      <c r="D173" s="95">
        <f>(C173+C172)/2</f>
        <v>9.387840000000001</v>
      </c>
      <c r="E173" s="95">
        <f>(D173*(A173-A172))</f>
        <v>9.387840000000001</v>
      </c>
      <c r="F173" s="95">
        <f>(0.5*((C173^2)-(C172^2))*'NEFZ + EPA + WLTP - Start Value'!$B$3)/3600</f>
        <v>4.378598726655993</v>
      </c>
      <c r="G173" s="95">
        <f>E173*'NEFZ + EPA + WLTP - Start Value'!$B$3*'NEFZ + EPA + WLTP - Start Value'!$B$6*'NEFZ + EPA + WLTP - Constants'!$B$4/3600</f>
        <v>0.320284937280</v>
      </c>
      <c r="H173" s="95">
        <f>IF(E173&gt;0,(((C172)^3+(C173)^3)/2/D173)*0.5*'NEFZ + EPA + WLTP - Constants'!$B$3*('NEFZ + EPA + WLTP - Start Value'!$B$5*'NEFZ + EPA + WLTP - Start Value'!$B$4)*E173/3600,0)</f>
        <v>0.105686903540532</v>
      </c>
    </row>
    <row r="174" ht="20.35" customHeight="1">
      <c r="A174" s="15">
        <v>171</v>
      </c>
      <c r="B174" s="15">
        <v>24.3</v>
      </c>
      <c r="C174" s="95">
        <f>'NEFZ + EPA + WLTP - Constants'!$B$5*B174/3.6</f>
        <v>10.863072</v>
      </c>
      <c r="D174" s="95">
        <f>(C174+C173)/2</f>
        <v>10.39368</v>
      </c>
      <c r="E174" s="95">
        <f>(D174*(A174-A173))</f>
        <v>10.39368</v>
      </c>
      <c r="F174" s="95">
        <f>(0.5*((C174^2)-(C173^2))*'NEFZ + EPA + WLTP - Start Value'!$B$3)/3600</f>
        <v>4.241767516448006</v>
      </c>
      <c r="G174" s="95">
        <f>E174*'NEFZ + EPA + WLTP - Start Value'!$B$3*'NEFZ + EPA + WLTP - Start Value'!$B$6*'NEFZ + EPA + WLTP - Constants'!$B$4/3600</f>
        <v>0.354601180560</v>
      </c>
      <c r="H174" s="95">
        <f>IF(E174&gt;0,(((C173)^3+(C174)^3)/2/D174)*0.5*'NEFZ + EPA + WLTP - Constants'!$B$3*('NEFZ + EPA + WLTP - Start Value'!$B$5*'NEFZ + EPA + WLTP - Start Value'!$B$4)*E174/3600,0)</f>
        <v>0.1429051038006589</v>
      </c>
    </row>
    <row r="175" ht="20.35" customHeight="1">
      <c r="A175" s="15">
        <v>172</v>
      </c>
      <c r="B175" s="15">
        <v>25.8</v>
      </c>
      <c r="C175" s="95">
        <f>'NEFZ + EPA + WLTP - Constants'!$B$5*B175/3.6</f>
        <v>11.533632</v>
      </c>
      <c r="D175" s="95">
        <f>(C175+C174)/2</f>
        <v>11.198352</v>
      </c>
      <c r="E175" s="95">
        <f>(D175*(A175-A174))</f>
        <v>11.198352</v>
      </c>
      <c r="F175" s="95">
        <f>(0.5*((C175^2)-(C174^2))*'NEFZ + EPA + WLTP - Start Value'!$B$3)/3600</f>
        <v>3.264401729247999</v>
      </c>
      <c r="G175" s="95">
        <f>E175*'NEFZ + EPA + WLTP - Start Value'!$B$3*'NEFZ + EPA + WLTP - Start Value'!$B$6*'NEFZ + EPA + WLTP - Constants'!$B$4/3600</f>
        <v>0.382054175184</v>
      </c>
      <c r="H175" s="95">
        <f>IF(E175&gt;0,(((C174)^3+(C175)^3)/2/D175)*0.5*'NEFZ + EPA + WLTP - Constants'!$B$3*('NEFZ + EPA + WLTP - Start Value'!$B$5*'NEFZ + EPA + WLTP - Start Value'!$B$4)*E175/3600,0)</f>
        <v>0.1781226799036559</v>
      </c>
    </row>
    <row r="176" ht="20.35" customHeight="1">
      <c r="A176" s="15">
        <v>173</v>
      </c>
      <c r="B176" s="15">
        <v>26.4</v>
      </c>
      <c r="C176" s="95">
        <f>'NEFZ + EPA + WLTP - Constants'!$B$5*B176/3.6</f>
        <v>11.801856</v>
      </c>
      <c r="D176" s="95">
        <f>(C176+C175)/2</f>
        <v>11.667744</v>
      </c>
      <c r="E176" s="95">
        <f>(D176*(A176-A175))</f>
        <v>11.667744</v>
      </c>
      <c r="F176" s="95">
        <f>(0.5*((C176^2)-(C175^2))*'NEFZ + EPA + WLTP - Start Value'!$B$3)/3600</f>
        <v>1.360493175782392</v>
      </c>
      <c r="G176" s="95">
        <f>E176*'NEFZ + EPA + WLTP - Start Value'!$B$3*'NEFZ + EPA + WLTP - Start Value'!$B$6*'NEFZ + EPA + WLTP - Constants'!$B$4/3600</f>
        <v>0.398068422048</v>
      </c>
      <c r="H176" s="95">
        <f>IF(E176&gt;0,(((C175)^3+(C176)^3)/2/D176)*0.5*'NEFZ + EPA + WLTP - Constants'!$B$3*('NEFZ + EPA + WLTP - Start Value'!$B$5*'NEFZ + EPA + WLTP - Start Value'!$B$4)*E176/3600,0)</f>
        <v>0.201012609204224</v>
      </c>
    </row>
    <row r="177" ht="20.35" customHeight="1">
      <c r="A177" s="15">
        <v>174</v>
      </c>
      <c r="B177" s="15">
        <v>25.7</v>
      </c>
      <c r="C177" s="95">
        <f>'NEFZ + EPA + WLTP - Constants'!$B$5*B177/3.6</f>
        <v>11.488928</v>
      </c>
      <c r="D177" s="95">
        <f>(C177+C176)/2</f>
        <v>11.645392</v>
      </c>
      <c r="E177" s="95">
        <f>(D177*(A177-A176))</f>
        <v>11.645392</v>
      </c>
      <c r="F177" s="95">
        <f>(0.5*((C177^2)-(C176^2))*'NEFZ + EPA + WLTP - Start Value'!$B$3)/3600</f>
        <v>-1.584201344852612</v>
      </c>
      <c r="G177" s="95">
        <f>E177*'NEFZ + EPA + WLTP - Start Value'!$B$3*'NEFZ + EPA + WLTP - Start Value'!$B$6*'NEFZ + EPA + WLTP - Constants'!$B$4/3600</f>
        <v>0.3973058388640001</v>
      </c>
      <c r="H177" s="95">
        <f>IF(E177&gt;0,(((C176)^3+(C177)^3)/2/D177)*0.5*'NEFZ + EPA + WLTP - Constants'!$B$3*('NEFZ + EPA + WLTP - Start Value'!$B$5*'NEFZ + EPA + WLTP - Start Value'!$B$4)*E177/3600,0)</f>
        <v>0.199888584256654</v>
      </c>
    </row>
    <row r="178" ht="20.35" customHeight="1">
      <c r="A178" s="15">
        <v>175</v>
      </c>
      <c r="B178" s="15">
        <v>25.1</v>
      </c>
      <c r="C178" s="95">
        <f>'NEFZ + EPA + WLTP - Constants'!$B$5*B178/3.6</f>
        <v>11.220704</v>
      </c>
      <c r="D178" s="95">
        <f>(C178+C177)/2</f>
        <v>11.354816</v>
      </c>
      <c r="E178" s="95">
        <f>(D178*(A178-A177))</f>
        <v>11.354816</v>
      </c>
      <c r="F178" s="95">
        <f>(0.5*((C178^2)-(C177^2))*'NEFZ + EPA + WLTP - Start Value'!$B$3)/3600</f>
        <v>-1.324004853060266</v>
      </c>
      <c r="G178" s="95">
        <f>E178*'NEFZ + EPA + WLTP - Start Value'!$B$3*'NEFZ + EPA + WLTP - Start Value'!$B$6*'NEFZ + EPA + WLTP - Constants'!$B$4/3600</f>
        <v>0.3873922574720001</v>
      </c>
      <c r="H178" s="95">
        <f>IF(E178&gt;0,(((C177)^3+(C178)^3)/2/D178)*0.5*'NEFZ + EPA + WLTP - Constants'!$B$3*('NEFZ + EPA + WLTP - Start Value'!$B$5*'NEFZ + EPA + WLTP - Start Value'!$B$4)*E178/3600,0)</f>
        <v>0.1852731746742852</v>
      </c>
    </row>
    <row r="179" ht="20.35" customHeight="1">
      <c r="A179" s="15">
        <v>176</v>
      </c>
      <c r="B179" s="15">
        <v>24.7</v>
      </c>
      <c r="C179" s="95">
        <f>'NEFZ + EPA + WLTP - Constants'!$B$5*B179/3.6</f>
        <v>11.041888</v>
      </c>
      <c r="D179" s="95">
        <f>(C179+C178)/2</f>
        <v>11.131296</v>
      </c>
      <c r="E179" s="95">
        <f>(D179*(A179-A178))</f>
        <v>11.131296</v>
      </c>
      <c r="F179" s="95">
        <f>(0.5*((C179^2)-(C178^2))*'NEFZ + EPA + WLTP - Start Value'!$B$3)/3600</f>
        <v>-0.8652945102677368</v>
      </c>
      <c r="G179" s="95">
        <f>E179*'NEFZ + EPA + WLTP - Start Value'!$B$3*'NEFZ + EPA + WLTP - Start Value'!$B$6*'NEFZ + EPA + WLTP - Constants'!$B$4/3600</f>
        <v>0.379766425632</v>
      </c>
      <c r="H179" s="95">
        <f>IF(E179&gt;0,(((C178)^3+(C179)^3)/2/D179)*0.5*'NEFZ + EPA + WLTP - Constants'!$B$3*('NEFZ + EPA + WLTP - Start Value'!$B$5*'NEFZ + EPA + WLTP - Start Value'!$B$4)*E179/3600,0)</f>
        <v>0.1745065640722235</v>
      </c>
    </row>
    <row r="180" ht="20.35" customHeight="1">
      <c r="A180" s="15">
        <v>177</v>
      </c>
      <c r="B180" s="15">
        <v>25</v>
      </c>
      <c r="C180" s="95">
        <f>'NEFZ + EPA + WLTP - Constants'!$B$5*B180/3.6</f>
        <v>11.176</v>
      </c>
      <c r="D180" s="95">
        <f>(C180+C179)/2</f>
        <v>11.108944</v>
      </c>
      <c r="E180" s="95">
        <f>(D180*(A180-A179))</f>
        <v>11.108944</v>
      </c>
      <c r="F180" s="95">
        <f>(0.5*((C180^2)-(C179^2))*'NEFZ + EPA + WLTP - Start Value'!$B$3)/3600</f>
        <v>0.6476677283178671</v>
      </c>
      <c r="G180" s="95">
        <f>E180*'NEFZ + EPA + WLTP - Start Value'!$B$3*'NEFZ + EPA + WLTP - Start Value'!$B$6*'NEFZ + EPA + WLTP - Constants'!$B$4/3600</f>
        <v>0.3790038424480001</v>
      </c>
      <c r="H180" s="95">
        <f>IF(E180&gt;0,(((C179)^3+(C180)^3)/2/D180)*0.5*'NEFZ + EPA + WLTP - Constants'!$B$3*('NEFZ + EPA + WLTP - Start Value'!$B$5*'NEFZ + EPA + WLTP - Start Value'!$B$4)*E180/3600,0)</f>
        <v>0.1734428204358438</v>
      </c>
    </row>
    <row r="181" ht="20.35" customHeight="1">
      <c r="A181" s="15">
        <v>178</v>
      </c>
      <c r="B181" s="15">
        <v>25.2</v>
      </c>
      <c r="C181" s="95">
        <f>'NEFZ + EPA + WLTP - Constants'!$B$5*B181/3.6</f>
        <v>11.265408</v>
      </c>
      <c r="D181" s="95">
        <f>(C181+C180)/2</f>
        <v>11.220704</v>
      </c>
      <c r="E181" s="95">
        <f>(D181*(A181-A180))</f>
        <v>11.220704</v>
      </c>
      <c r="F181" s="95">
        <f>(0.5*((C181^2)-(C180^2))*'NEFZ + EPA + WLTP - Start Value'!$B$3)/3600</f>
        <v>0.4361223334883476</v>
      </c>
      <c r="G181" s="95">
        <f>E181*'NEFZ + EPA + WLTP - Start Value'!$B$3*'NEFZ + EPA + WLTP - Start Value'!$B$6*'NEFZ + EPA + WLTP - Constants'!$B$4/3600</f>
        <v>0.3828167583680001</v>
      </c>
      <c r="H181" s="95">
        <f>IF(E181&gt;0,(((C180)^3+(C181)^3)/2/D181)*0.5*'NEFZ + EPA + WLTP - Constants'!$B$3*('NEFZ + EPA + WLTP - Start Value'!$B$5*'NEFZ + EPA + WLTP - Start Value'!$B$4)*E181/3600,0)</f>
        <v>0.178719328138309</v>
      </c>
    </row>
    <row r="182" ht="20.35" customHeight="1">
      <c r="A182" s="15">
        <v>179</v>
      </c>
      <c r="B182" s="15">
        <v>25.4</v>
      </c>
      <c r="C182" s="95">
        <f>'NEFZ + EPA + WLTP - Constants'!$B$5*B182/3.6</f>
        <v>11.354816</v>
      </c>
      <c r="D182" s="95">
        <f>(C182+C181)/2</f>
        <v>11.310112</v>
      </c>
      <c r="E182" s="95">
        <f>(D182*(A182-A181))</f>
        <v>11.310112</v>
      </c>
      <c r="F182" s="95">
        <f>(0.5*((C182^2)-(C181^2))*'NEFZ + EPA + WLTP - Start Value'!$B$3)/3600</f>
        <v>0.4395974118428454</v>
      </c>
      <c r="G182" s="95">
        <f>E182*'NEFZ + EPA + WLTP - Start Value'!$B$3*'NEFZ + EPA + WLTP - Start Value'!$B$6*'NEFZ + EPA + WLTP - Constants'!$B$4/3600</f>
        <v>0.385867091104</v>
      </c>
      <c r="H182" s="95">
        <f>IF(E182&gt;0,(((C181)^3+(C182)^3)/2/D182)*0.5*'NEFZ + EPA + WLTP - Constants'!$B$3*('NEFZ + EPA + WLTP - Start Value'!$B$5*'NEFZ + EPA + WLTP - Start Value'!$B$4)*E182/3600,0)</f>
        <v>0.18302549772314</v>
      </c>
    </row>
    <row r="183" ht="20.35" customHeight="1">
      <c r="A183" s="15">
        <v>180</v>
      </c>
      <c r="B183" s="15">
        <v>25.8</v>
      </c>
      <c r="C183" s="95">
        <f>'NEFZ + EPA + WLTP - Constants'!$B$5*B183/3.6</f>
        <v>11.533632</v>
      </c>
      <c r="D183" s="95">
        <f>(C183+C182)/2</f>
        <v>11.444224</v>
      </c>
      <c r="E183" s="95">
        <f>(D183*(A183-A182))</f>
        <v>11.444224</v>
      </c>
      <c r="F183" s="95">
        <f>(0.5*((C183^2)-(C182^2))*'NEFZ + EPA + WLTP - Start Value'!$B$3)/3600</f>
        <v>0.8896200587491623</v>
      </c>
      <c r="G183" s="95">
        <f>E183*'NEFZ + EPA + WLTP - Start Value'!$B$3*'NEFZ + EPA + WLTP - Start Value'!$B$6*'NEFZ + EPA + WLTP - Constants'!$B$4/3600</f>
        <v>0.390442590208</v>
      </c>
      <c r="H183" s="95">
        <f>IF(E183&gt;0,(((C182)^3+(C183)^3)/2/D183)*0.5*'NEFZ + EPA + WLTP - Constants'!$B$3*('NEFZ + EPA + WLTP - Start Value'!$B$5*'NEFZ + EPA + WLTP - Start Value'!$B$4)*E183/3600,0)</f>
        <v>0.1896396255703065</v>
      </c>
    </row>
    <row r="184" ht="20.35" customHeight="1">
      <c r="A184" s="15">
        <v>181</v>
      </c>
      <c r="B184" s="15">
        <v>27.2</v>
      </c>
      <c r="C184" s="95">
        <f>'NEFZ + EPA + WLTP - Constants'!$B$5*B184/3.6</f>
        <v>12.159488</v>
      </c>
      <c r="D184" s="95">
        <f>(C184+C183)/2</f>
        <v>11.84656</v>
      </c>
      <c r="E184" s="95">
        <f>(D184*(A184-A183))</f>
        <v>11.84656</v>
      </c>
      <c r="F184" s="95">
        <f>(0.5*((C184^2)-(C183^2))*'NEFZ + EPA + WLTP - Start Value'!$B$3)/3600</f>
        <v>3.22313517378844</v>
      </c>
      <c r="G184" s="95">
        <f>E184*'NEFZ + EPA + WLTP - Start Value'!$B$3*'NEFZ + EPA + WLTP - Start Value'!$B$6*'NEFZ + EPA + WLTP - Constants'!$B$4/3600</f>
        <v>0.404169087520</v>
      </c>
      <c r="H184" s="95">
        <f>IF(E184&gt;0,(((C183)^3+(C184)^3)/2/D184)*0.5*'NEFZ + EPA + WLTP - Constants'!$B$3*('NEFZ + EPA + WLTP - Start Value'!$B$5*'NEFZ + EPA + WLTP - Start Value'!$B$4)*E184/3600,0)</f>
        <v>0.2107538159427244</v>
      </c>
    </row>
    <row r="185" ht="20.35" customHeight="1">
      <c r="A185" s="15">
        <v>182</v>
      </c>
      <c r="B185" s="15">
        <v>26.5</v>
      </c>
      <c r="C185" s="95">
        <f>'NEFZ + EPA + WLTP - Constants'!$B$5*B185/3.6</f>
        <v>11.84656</v>
      </c>
      <c r="D185" s="95">
        <f>(C185+C184)/2</f>
        <v>12.003024</v>
      </c>
      <c r="E185" s="95">
        <f>(D185*(A185-A184))</f>
        <v>12.003024</v>
      </c>
      <c r="F185" s="95">
        <f>(0.5*((C185^2)-(C184^2))*'NEFZ + EPA + WLTP - Start Value'!$B$3)/3600</f>
        <v>-1.632852441815463</v>
      </c>
      <c r="G185" s="95">
        <f>E185*'NEFZ + EPA + WLTP - Start Value'!$B$3*'NEFZ + EPA + WLTP - Start Value'!$B$6*'NEFZ + EPA + WLTP - Constants'!$B$4/3600</f>
        <v>0.4095071698080001</v>
      </c>
      <c r="H185" s="95">
        <f>IF(E185&gt;0,(((C184)^3+(C185)^3)/2/D185)*0.5*'NEFZ + EPA + WLTP - Constants'!$B$3*('NEFZ + EPA + WLTP - Start Value'!$B$5*'NEFZ + EPA + WLTP - Start Value'!$B$4)*E185/3600,0)</f>
        <v>0.2188688116923994</v>
      </c>
    </row>
    <row r="186" ht="20.35" customHeight="1">
      <c r="A186" s="15">
        <v>183</v>
      </c>
      <c r="B186" s="15">
        <v>24</v>
      </c>
      <c r="C186" s="95">
        <f>'NEFZ + EPA + WLTP - Constants'!$B$5*B186/3.6</f>
        <v>10.72896</v>
      </c>
      <c r="D186" s="95">
        <f>(C186+C185)/2</f>
        <v>11.28776</v>
      </c>
      <c r="E186" s="95">
        <f>(D186*(A186-A185))</f>
        <v>11.28776</v>
      </c>
      <c r="F186" s="95">
        <f>(0.5*((C186^2)-(C185^2))*'NEFZ + EPA + WLTP - Start Value'!$B$3)/3600</f>
        <v>-5.484108028177775</v>
      </c>
      <c r="G186" s="95">
        <f>E186*'NEFZ + EPA + WLTP - Start Value'!$B$3*'NEFZ + EPA + WLTP - Start Value'!$B$6*'NEFZ + EPA + WLTP - Constants'!$B$4/3600</f>
        <v>0.3851045079200001</v>
      </c>
      <c r="H186" s="95">
        <f>IF(E186&gt;0,(((C185)^3+(C186)^3)/2/D186)*0.5*'NEFZ + EPA + WLTP - Constants'!$B$3*('NEFZ + EPA + WLTP - Start Value'!$B$5*'NEFZ + EPA + WLTP - Start Value'!$B$4)*E186/3600,0)</f>
        <v>0.183271601205168</v>
      </c>
    </row>
    <row r="187" ht="20.35" customHeight="1">
      <c r="A187" s="15">
        <v>184</v>
      </c>
      <c r="B187" s="15">
        <v>22.7</v>
      </c>
      <c r="C187" s="95">
        <f>'NEFZ + EPA + WLTP - Constants'!$B$5*B187/3.6</f>
        <v>10.147808</v>
      </c>
      <c r="D187" s="95">
        <f>(C187+C186)/2</f>
        <v>10.438384</v>
      </c>
      <c r="E187" s="95">
        <f>(D187*(A187-A186))</f>
        <v>10.438384</v>
      </c>
      <c r="F187" s="95">
        <f>(0.5*((C187^2)-(C186^2))*'NEFZ + EPA + WLTP - Start Value'!$B$3)/3600</f>
        <v>-2.637150086262754</v>
      </c>
      <c r="G187" s="95">
        <f>E187*'NEFZ + EPA + WLTP - Start Value'!$B$3*'NEFZ + EPA + WLTP - Start Value'!$B$6*'NEFZ + EPA + WLTP - Constants'!$B$4/3600</f>
        <v>0.356126346928</v>
      </c>
      <c r="H187" s="95">
        <f>IF(E187&gt;0,(((C186)^3+(C187)^3)/2/D187)*0.5*'NEFZ + EPA + WLTP - Constants'!$B$3*('NEFZ + EPA + WLTP - Start Value'!$B$5*'NEFZ + EPA + WLTP - Start Value'!$B$4)*E187/3600,0)</f>
        <v>0.1442111310684511</v>
      </c>
    </row>
    <row r="188" ht="20.35" customHeight="1">
      <c r="A188" s="15">
        <v>185</v>
      </c>
      <c r="B188" s="15">
        <v>19.4</v>
      </c>
      <c r="C188" s="95">
        <f>'NEFZ + EPA + WLTP - Constants'!$B$5*B188/3.6</f>
        <v>8.672575999999999</v>
      </c>
      <c r="D188" s="95">
        <f>(C188+C187)/2</f>
        <v>9.410192</v>
      </c>
      <c r="E188" s="95">
        <f>(D188*(A188-A187))</f>
        <v>9.410192</v>
      </c>
      <c r="F188" s="95">
        <f>(0.5*((C188^2)-(C187^2))*'NEFZ + EPA + WLTP - Start Value'!$B$3)/3600</f>
        <v>-6.034907947364276</v>
      </c>
      <c r="G188" s="95">
        <f>E188*'NEFZ + EPA + WLTP - Start Value'!$B$3*'NEFZ + EPA + WLTP - Start Value'!$B$6*'NEFZ + EPA + WLTP - Constants'!$B$4/3600</f>
        <v>0.3210475204640001</v>
      </c>
      <c r="H188" s="95">
        <f>IF(E188&gt;0,(((C187)^3+(C188)^3)/2/D188)*0.5*'NEFZ + EPA + WLTP - Constants'!$B$3*('NEFZ + EPA + WLTP - Start Value'!$B$5*'NEFZ + EPA + WLTP - Start Value'!$B$4)*E188/3600,0)</f>
        <v>0.1073540027528081</v>
      </c>
    </row>
    <row r="189" ht="20.35" customHeight="1">
      <c r="A189" s="15">
        <v>186</v>
      </c>
      <c r="B189" s="15">
        <v>17.7</v>
      </c>
      <c r="C189" s="95">
        <f>'NEFZ + EPA + WLTP - Constants'!$B$5*B189/3.6</f>
        <v>7.912608</v>
      </c>
      <c r="D189" s="95">
        <f>(C189+C188)/2</f>
        <v>8.292591999999999</v>
      </c>
      <c r="E189" s="95">
        <f>(D189*(A189-A188))</f>
        <v>8.292591999999999</v>
      </c>
      <c r="F189" s="95">
        <f>(0.5*((C189^2)-(C188^2))*'NEFZ + EPA + WLTP - Start Value'!$B$3)/3600</f>
        <v>-2.739664897720175</v>
      </c>
      <c r="G189" s="95">
        <f>E189*'NEFZ + EPA + WLTP - Start Value'!$B$3*'NEFZ + EPA + WLTP - Start Value'!$B$6*'NEFZ + EPA + WLTP - Constants'!$B$4/3600</f>
        <v>0.2829183612639999</v>
      </c>
      <c r="H189" s="95">
        <f>IF(E189&gt;0,(((C188)^3+(C189)^3)/2/D189)*0.5*'NEFZ + EPA + WLTP - Constants'!$B$3*('NEFZ + EPA + WLTP - Start Value'!$B$5*'NEFZ + EPA + WLTP - Start Value'!$B$4)*E189/3600,0)</f>
        <v>0.07259194948635964</v>
      </c>
    </row>
    <row r="190" ht="20.35" customHeight="1">
      <c r="A190" s="15">
        <v>187</v>
      </c>
      <c r="B190" s="15">
        <v>17.2</v>
      </c>
      <c r="C190" s="95">
        <f>'NEFZ + EPA + WLTP - Constants'!$B$5*B190/3.6</f>
        <v>7.689088</v>
      </c>
      <c r="D190" s="95">
        <f>(C190+C189)/2</f>
        <v>7.800848</v>
      </c>
      <c r="E190" s="95">
        <f>(D190*(A190-A189))</f>
        <v>7.800848</v>
      </c>
      <c r="F190" s="95">
        <f>(0.5*((C190^2)-(C189^2))*'NEFZ + EPA + WLTP - Start Value'!$B$3)/3600</f>
        <v>-0.7580014660728888</v>
      </c>
      <c r="G190" s="95">
        <f>E190*'NEFZ + EPA + WLTP - Start Value'!$B$3*'NEFZ + EPA + WLTP - Start Value'!$B$6*'NEFZ + EPA + WLTP - Constants'!$B$4/3600</f>
        <v>0.266141531216</v>
      </c>
      <c r="H190" s="95">
        <f>IF(E190&gt;0,(((C189)^3+(C190)^3)/2/D190)*0.5*'NEFZ + EPA + WLTP - Constants'!$B$3*('NEFZ + EPA + WLTP - Start Value'!$B$5*'NEFZ + EPA + WLTP - Start Value'!$B$4)*E190/3600,0)</f>
        <v>0.06008738596364026</v>
      </c>
    </row>
    <row r="191" ht="20.35" customHeight="1">
      <c r="A191" s="15">
        <v>188</v>
      </c>
      <c r="B191" s="15">
        <v>18.1</v>
      </c>
      <c r="C191" s="95">
        <f>'NEFZ + EPA + WLTP - Constants'!$B$5*B191/3.6</f>
        <v>8.091424000000002</v>
      </c>
      <c r="D191" s="95">
        <f>(C191+C190)/2</f>
        <v>7.890256000000001</v>
      </c>
      <c r="E191" s="95">
        <f>(D191*(A191-A190))</f>
        <v>7.890256000000001</v>
      </c>
      <c r="F191" s="95">
        <f>(0.5*((C191^2)-(C190^2))*'NEFZ + EPA + WLTP - Start Value'!$B$3)/3600</f>
        <v>1.380040491526406</v>
      </c>
      <c r="G191" s="95">
        <f>E191*'NEFZ + EPA + WLTP - Start Value'!$B$3*'NEFZ + EPA + WLTP - Start Value'!$B$6*'NEFZ + EPA + WLTP - Constants'!$B$4/3600</f>
        <v>0.269191863952</v>
      </c>
      <c r="H191" s="95">
        <f>IF(E191&gt;0,(((C190)^3+(C191)^3)/2/D191)*0.5*'NEFZ + EPA + WLTP - Constants'!$B$3*('NEFZ + EPA + WLTP - Start Value'!$B$5*'NEFZ + EPA + WLTP - Start Value'!$B$4)*E191/3600,0)</f>
        <v>0.06226011247312532</v>
      </c>
    </row>
    <row r="192" ht="20.35" customHeight="1">
      <c r="A192" s="15">
        <v>189</v>
      </c>
      <c r="B192" s="15">
        <v>18.6</v>
      </c>
      <c r="C192" s="95">
        <f>'NEFZ + EPA + WLTP - Constants'!$B$5*B192/3.6</f>
        <v>8.314944000000001</v>
      </c>
      <c r="D192" s="95">
        <f>(C192+C191)/2</f>
        <v>8.203184</v>
      </c>
      <c r="E192" s="95">
        <f>(D192*(A192-A191))</f>
        <v>8.203184</v>
      </c>
      <c r="F192" s="95">
        <f>(0.5*((C192^2)-(C191^2))*'NEFZ + EPA + WLTP - Start Value'!$B$3)/3600</f>
        <v>0.7970960975608873</v>
      </c>
      <c r="G192" s="95">
        <f>E192*'NEFZ + EPA + WLTP - Start Value'!$B$3*'NEFZ + EPA + WLTP - Start Value'!$B$6*'NEFZ + EPA + WLTP - Constants'!$B$4/3600</f>
        <v>0.279868028528</v>
      </c>
      <c r="H192" s="95">
        <f>IF(E192&gt;0,(((C191)^3+(C192)^3)/2/D192)*0.5*'NEFZ + EPA + WLTP - Constants'!$B$3*('NEFZ + EPA + WLTP - Start Value'!$B$5*'NEFZ + EPA + WLTP - Start Value'!$B$4)*E192/3600,0)</f>
        <v>0.06986821517627514</v>
      </c>
    </row>
    <row r="193" ht="20.35" customHeight="1">
      <c r="A193" s="15">
        <v>190</v>
      </c>
      <c r="B193" s="15">
        <v>20</v>
      </c>
      <c r="C193" s="95">
        <f>'NEFZ + EPA + WLTP - Constants'!$B$5*B193/3.6</f>
        <v>8.940800000000001</v>
      </c>
      <c r="D193" s="95">
        <f>(C193+C192)/2</f>
        <v>8.627872</v>
      </c>
      <c r="E193" s="95">
        <f>(D193*(A193-A192))</f>
        <v>8.627872</v>
      </c>
      <c r="F193" s="95">
        <f>(0.5*((C193^2)-(C192^2))*'NEFZ + EPA + WLTP - Start Value'!$B$3)/3600</f>
        <v>2.347415428457247</v>
      </c>
      <c r="G193" s="95">
        <f>E193*'NEFZ + EPA + WLTP - Start Value'!$B$3*'NEFZ + EPA + WLTP - Start Value'!$B$6*'NEFZ + EPA + WLTP - Constants'!$B$4/3600</f>
        <v>0.294357109024</v>
      </c>
      <c r="H193" s="95">
        <f>IF(E193&gt;0,(((C192)^3+(C193)^3)/2/D193)*0.5*'NEFZ + EPA + WLTP - Constants'!$B$3*('NEFZ + EPA + WLTP - Start Value'!$B$5*'NEFZ + EPA + WLTP - Start Value'!$B$4)*E193/3600,0)</f>
        <v>0.08156655854182278</v>
      </c>
    </row>
    <row r="194" ht="20.35" customHeight="1">
      <c r="A194" s="15">
        <v>191</v>
      </c>
      <c r="B194" s="15">
        <v>22.2</v>
      </c>
      <c r="C194" s="95">
        <f>'NEFZ + EPA + WLTP - Constants'!$B$5*B194/3.6</f>
        <v>9.924287999999999</v>
      </c>
      <c r="D194" s="95">
        <f>(C194+C193)/2</f>
        <v>9.432544</v>
      </c>
      <c r="E194" s="95">
        <f>(D194*(A194-A193))</f>
        <v>9.432544</v>
      </c>
      <c r="F194" s="95">
        <f>(0.5*((C194^2)-(C193^2))*'NEFZ + EPA + WLTP - Start Value'!$B$3)/3600</f>
        <v>4.032828430384345</v>
      </c>
      <c r="G194" s="95">
        <f>E194*'NEFZ + EPA + WLTP - Start Value'!$B$3*'NEFZ + EPA + WLTP - Start Value'!$B$6*'NEFZ + EPA + WLTP - Constants'!$B$4/3600</f>
        <v>0.321810103648</v>
      </c>
      <c r="H194" s="95">
        <f>IF(E194&gt;0,(((C193)^3+(C194)^3)/2/D194)*0.5*'NEFZ + EPA + WLTP - Constants'!$B$3*('NEFZ + EPA + WLTP - Start Value'!$B$5*'NEFZ + EPA + WLTP - Start Value'!$B$4)*E194/3600,0)</f>
        <v>0.1070295471278325</v>
      </c>
    </row>
    <row r="195" ht="20.35" customHeight="1">
      <c r="A195" s="15">
        <v>192</v>
      </c>
      <c r="B195" s="15">
        <v>24.5</v>
      </c>
      <c r="C195" s="95">
        <f>'NEFZ + EPA + WLTP - Constants'!$B$5*B195/3.6</f>
        <v>10.95248</v>
      </c>
      <c r="D195" s="95">
        <f>(C195+C194)/2</f>
        <v>10.438384</v>
      </c>
      <c r="E195" s="95">
        <f>(D195*(A195-A194))</f>
        <v>10.438384</v>
      </c>
      <c r="F195" s="95">
        <f>(0.5*((C195^2)-(C194^2))*'NEFZ + EPA + WLTP - Start Value'!$B$3)/3600</f>
        <v>4.665727075695647</v>
      </c>
      <c r="G195" s="95">
        <f>E195*'NEFZ + EPA + WLTP - Start Value'!$B$3*'NEFZ + EPA + WLTP - Start Value'!$B$6*'NEFZ + EPA + WLTP - Constants'!$B$4/3600</f>
        <v>0.356126346928</v>
      </c>
      <c r="H195" s="95">
        <f>IF(E195&gt;0,(((C194)^3+(C195)^3)/2/D195)*0.5*'NEFZ + EPA + WLTP - Constants'!$B$3*('NEFZ + EPA + WLTP - Start Value'!$B$5*'NEFZ + EPA + WLTP - Start Value'!$B$4)*E195/3600,0)</f>
        <v>0.1449236236188817</v>
      </c>
    </row>
    <row r="196" ht="20.35" customHeight="1">
      <c r="A196" s="15">
        <v>193</v>
      </c>
      <c r="B196" s="15">
        <v>27.3</v>
      </c>
      <c r="C196" s="95">
        <f>'NEFZ + EPA + WLTP - Constants'!$B$5*B196/3.6</f>
        <v>12.204192</v>
      </c>
      <c r="D196" s="95">
        <f>(C196+C195)/2</f>
        <v>11.578336</v>
      </c>
      <c r="E196" s="95">
        <f>(D196*(A196-A195))</f>
        <v>11.578336</v>
      </c>
      <c r="F196" s="95">
        <f>(0.5*((C196^2)-(C195^2))*'NEFZ + EPA + WLTP - Start Value'!$B$3)/3600</f>
        <v>6.30031705668836</v>
      </c>
      <c r="G196" s="95">
        <f>E196*'NEFZ + EPA + WLTP - Start Value'!$B$3*'NEFZ + EPA + WLTP - Start Value'!$B$6*'NEFZ + EPA + WLTP - Constants'!$B$4/3600</f>
        <v>0.3950180893120001</v>
      </c>
      <c r="H196" s="95">
        <f>IF(E196&gt;0,(((C195)^3+(C196)^3)/2/D196)*0.5*'NEFZ + EPA + WLTP - Constants'!$B$3*('NEFZ + EPA + WLTP - Start Value'!$B$5*'NEFZ + EPA + WLTP - Start Value'!$B$4)*E196/3600,0)</f>
        <v>0.1980702280010761</v>
      </c>
    </row>
    <row r="197" ht="20.35" customHeight="1">
      <c r="A197" s="15">
        <v>194</v>
      </c>
      <c r="B197" s="15">
        <v>30.5</v>
      </c>
      <c r="C197" s="95">
        <f>'NEFZ + EPA + WLTP - Constants'!$B$5*B197/3.6</f>
        <v>13.63472</v>
      </c>
      <c r="D197" s="95">
        <f>(C197+C196)/2</f>
        <v>12.919456</v>
      </c>
      <c r="E197" s="95">
        <f>(D197*(A197-A196))</f>
        <v>12.919456</v>
      </c>
      <c r="F197" s="95">
        <f>(0.5*((C197^2)-(C196^2))*'NEFZ + EPA + WLTP - Start Value'!$B$3)/3600</f>
        <v>8.034381155578307</v>
      </c>
      <c r="G197" s="95">
        <f>E197*'NEFZ + EPA + WLTP - Start Value'!$B$3*'NEFZ + EPA + WLTP - Start Value'!$B$6*'NEFZ + EPA + WLTP - Constants'!$B$4/3600</f>
        <v>0.4407730803520001</v>
      </c>
      <c r="H197" s="95">
        <f>IF(E197&gt;0,(((C196)^3+(C197)^3)/2/D197)*0.5*'NEFZ + EPA + WLTP - Constants'!$B$3*('NEFZ + EPA + WLTP - Start Value'!$B$5*'NEFZ + EPA + WLTP - Start Value'!$B$4)*E197/3600,0)</f>
        <v>0.2752950629638788</v>
      </c>
    </row>
    <row r="198" ht="20.35" customHeight="1">
      <c r="A198" s="15">
        <v>195</v>
      </c>
      <c r="B198" s="15">
        <v>33.5</v>
      </c>
      <c r="C198" s="95">
        <f>'NEFZ + EPA + WLTP - Constants'!$B$5*B198/3.6</f>
        <v>14.97584</v>
      </c>
      <c r="D198" s="95">
        <f>(C198+C197)/2</f>
        <v>14.30528</v>
      </c>
      <c r="E198" s="95">
        <f>(D198*(A198-A197))</f>
        <v>14.30528</v>
      </c>
      <c r="F198" s="95">
        <f>(0.5*((C198^2)-(C197^2))*'NEFZ + EPA + WLTP - Start Value'!$B$3)/3600</f>
        <v>8.340188050773344</v>
      </c>
      <c r="G198" s="95">
        <f>E198*'NEFZ + EPA + WLTP - Start Value'!$B$3*'NEFZ + EPA + WLTP - Start Value'!$B$6*'NEFZ + EPA + WLTP - Constants'!$B$4/3600</f>
        <v>0.488053237760</v>
      </c>
      <c r="H198" s="95">
        <f>IF(E198&gt;0,(((C197)^3+(C198)^3)/2/D198)*0.5*'NEFZ + EPA + WLTP - Constants'!$B$3*('NEFZ + EPA + WLTP - Start Value'!$B$5*'NEFZ + EPA + WLTP - Start Value'!$B$4)*E198/3600,0)</f>
        <v>0.3727631736601297</v>
      </c>
    </row>
    <row r="199" ht="20.35" customHeight="1">
      <c r="A199" s="15">
        <v>196</v>
      </c>
      <c r="B199" s="15">
        <v>36.2</v>
      </c>
      <c r="C199" s="95">
        <f>'NEFZ + EPA + WLTP - Constants'!$B$5*B199/3.6</f>
        <v>16.182848</v>
      </c>
      <c r="D199" s="95">
        <f>(C199+C198)/2</f>
        <v>15.579344</v>
      </c>
      <c r="E199" s="95">
        <f>(D199*(A199-A198))</f>
        <v>15.579344</v>
      </c>
      <c r="F199" s="95">
        <f>(0.5*((C199^2)-(C198^2))*'NEFZ + EPA + WLTP - Start Value'!$B$3)/3600</f>
        <v>8.17468744414081</v>
      </c>
      <c r="G199" s="95">
        <f>E199*'NEFZ + EPA + WLTP - Start Value'!$B$3*'NEFZ + EPA + WLTP - Start Value'!$B$6*'NEFZ + EPA + WLTP - Constants'!$B$4/3600</f>
        <v>0.5315204792480002</v>
      </c>
      <c r="H199" s="95">
        <f>IF(E199&gt;0,(((C198)^3+(C199)^3)/2/D199)*0.5*'NEFZ + EPA + WLTP - Constants'!$B$3*('NEFZ + EPA + WLTP - Start Value'!$B$5*'NEFZ + EPA + WLTP - Start Value'!$B$4)*E199/3600,0)</f>
        <v>0.4804948443651988</v>
      </c>
    </row>
    <row r="200" ht="20.35" customHeight="1">
      <c r="A200" s="15">
        <v>197</v>
      </c>
      <c r="B200" s="15">
        <v>37.3</v>
      </c>
      <c r="C200" s="95">
        <f>'NEFZ + EPA + WLTP - Constants'!$B$5*B200/3.6</f>
        <v>16.674592</v>
      </c>
      <c r="D200" s="95">
        <f>(C200+C199)/2</f>
        <v>16.42872</v>
      </c>
      <c r="E200" s="95">
        <f>(D200*(A200-A199))</f>
        <v>16.42872</v>
      </c>
      <c r="F200" s="95">
        <f>(0.5*((C200^2)-(C199^2))*'NEFZ + EPA + WLTP - Start Value'!$B$3)/3600</f>
        <v>3.512001062005286</v>
      </c>
      <c r="G200" s="95">
        <f>E200*'NEFZ + EPA + WLTP - Start Value'!$B$3*'NEFZ + EPA + WLTP - Start Value'!$B$6*'NEFZ + EPA + WLTP - Constants'!$B$4/3600</f>
        <v>0.560498640240</v>
      </c>
      <c r="H200" s="95">
        <f>IF(E200&gt;0,(((C199)^3+(C200)^3)/2/D200)*0.5*'NEFZ + EPA + WLTP - Constants'!$B$3*('NEFZ + EPA + WLTP - Start Value'!$B$5*'NEFZ + EPA + WLTP - Start Value'!$B$4)*E200/3600,0)</f>
        <v>0.5612979187412757</v>
      </c>
    </row>
    <row r="201" ht="20.35" customHeight="1">
      <c r="A201" s="15">
        <v>198</v>
      </c>
      <c r="B201" s="15">
        <v>39.3</v>
      </c>
      <c r="C201" s="95">
        <f>'NEFZ + EPA + WLTP - Constants'!$B$5*B201/3.6</f>
        <v>17.568672</v>
      </c>
      <c r="D201" s="95">
        <f>(C201+C200)/2</f>
        <v>17.121632</v>
      </c>
      <c r="E201" s="95">
        <f>(D201*(A201-A200))</f>
        <v>17.121632</v>
      </c>
      <c r="F201" s="95">
        <f>(0.5*((C201^2)-(C200^2))*'NEFZ + EPA + WLTP - Start Value'!$B$3)/3600</f>
        <v>6.654775048846239</v>
      </c>
      <c r="G201" s="95">
        <f>E201*'NEFZ + EPA + WLTP - Start Value'!$B$3*'NEFZ + EPA + WLTP - Start Value'!$B$6*'NEFZ + EPA + WLTP - Constants'!$B$4/3600</f>
        <v>0.584138718944</v>
      </c>
      <c r="H201" s="95">
        <f>IF(E201&gt;0,(((C200)^3+(C201)^3)/2/D201)*0.5*'NEFZ + EPA + WLTP - Constants'!$B$3*('NEFZ + EPA + WLTP - Start Value'!$B$5*'NEFZ + EPA + WLTP - Start Value'!$B$4)*E201/3600,0)</f>
        <v>0.636228746937555</v>
      </c>
    </row>
    <row r="202" ht="20.35" customHeight="1">
      <c r="A202" s="15">
        <v>199</v>
      </c>
      <c r="B202" s="15">
        <v>40.5</v>
      </c>
      <c r="C202" s="95">
        <f>'NEFZ + EPA + WLTP - Constants'!$B$5*B202/3.6</f>
        <v>18.10512</v>
      </c>
      <c r="D202" s="95">
        <f>(C202+C201)/2</f>
        <v>17.836896</v>
      </c>
      <c r="E202" s="95">
        <f>(D202*(A202-A201))</f>
        <v>17.836896</v>
      </c>
      <c r="F202" s="95">
        <f>(0.5*((C202^2)-(C201^2))*'NEFZ + EPA + WLTP - Start Value'!$B$3)/3600</f>
        <v>4.159668790323201</v>
      </c>
      <c r="G202" s="95">
        <f>E202*'NEFZ + EPA + WLTP - Start Value'!$B$3*'NEFZ + EPA + WLTP - Start Value'!$B$6*'NEFZ + EPA + WLTP - Constants'!$B$4/3600</f>
        <v>0.608541380832</v>
      </c>
      <c r="H202" s="95">
        <f>IF(E202&gt;0,(((C201)^3+(C202)^3)/2/D202)*0.5*'NEFZ + EPA + WLTP - Constants'!$B$3*('NEFZ + EPA + WLTP - Start Value'!$B$5*'NEFZ + EPA + WLTP - Start Value'!$B$4)*E202/3600,0)</f>
        <v>0.7183612310397773</v>
      </c>
    </row>
    <row r="203" ht="20.35" customHeight="1">
      <c r="A203" s="15">
        <v>200</v>
      </c>
      <c r="B203" s="15">
        <v>42.1</v>
      </c>
      <c r="C203" s="95">
        <f>'NEFZ + EPA + WLTP - Constants'!$B$5*B203/3.6</f>
        <v>18.820384</v>
      </c>
      <c r="D203" s="95">
        <f>(C203+C202)/2</f>
        <v>18.462752</v>
      </c>
      <c r="E203" s="95">
        <f>(D203*(A203-A202))</f>
        <v>18.462752</v>
      </c>
      <c r="F203" s="95">
        <f>(0.5*((C203^2)-(C202^2))*'NEFZ + EPA + WLTP - Start Value'!$B$3)/3600</f>
        <v>5.740829441615663</v>
      </c>
      <c r="G203" s="95">
        <f>E203*'NEFZ + EPA + WLTP - Start Value'!$B$3*'NEFZ + EPA + WLTP - Start Value'!$B$6*'NEFZ + EPA + WLTP - Constants'!$B$4/3600</f>
        <v>0.6298937099840001</v>
      </c>
      <c r="H203" s="95">
        <f>IF(E203&gt;0,(((C202)^3+(C203)^3)/2/D203)*0.5*'NEFZ + EPA + WLTP - Constants'!$B$3*('NEFZ + EPA + WLTP - Start Value'!$B$5*'NEFZ + EPA + WLTP - Start Value'!$B$4)*E203/3600,0)</f>
        <v>0.7970185325860072</v>
      </c>
    </row>
    <row r="204" ht="20.35" customHeight="1">
      <c r="A204" s="15">
        <v>201</v>
      </c>
      <c r="B204" s="15">
        <v>43.5</v>
      </c>
      <c r="C204" s="95">
        <f>'NEFZ + EPA + WLTP - Constants'!$B$5*B204/3.6</f>
        <v>19.44624</v>
      </c>
      <c r="D204" s="95">
        <f>(C204+C203)/2</f>
        <v>19.133312</v>
      </c>
      <c r="E204" s="95">
        <f>(D204*(A204-A203))</f>
        <v>19.133312</v>
      </c>
      <c r="F204" s="95">
        <f>(0.5*((C204^2)-(C203^2))*'NEFZ + EPA + WLTP - Start Value'!$B$3)/3600</f>
        <v>5.205667375024375</v>
      </c>
      <c r="G204" s="95">
        <f>E204*'NEFZ + EPA + WLTP - Start Value'!$B$3*'NEFZ + EPA + WLTP - Start Value'!$B$6*'NEFZ + EPA + WLTP - Constants'!$B$4/3600</f>
        <v>0.6527712055040001</v>
      </c>
      <c r="H204" s="95">
        <f>IF(E204&gt;0,(((C203)^3+(C204)^3)/2/D204)*0.5*'NEFZ + EPA + WLTP - Constants'!$B$3*('NEFZ + EPA + WLTP - Start Value'!$B$5*'NEFZ + EPA + WLTP - Start Value'!$B$4)*E204/3600,0)</f>
        <v>0.8867666573806113</v>
      </c>
    </row>
    <row r="205" ht="20.35" customHeight="1">
      <c r="A205" s="15">
        <v>202</v>
      </c>
      <c r="B205" s="15">
        <v>45.1</v>
      </c>
      <c r="C205" s="95">
        <f>'NEFZ + EPA + WLTP - Constants'!$B$5*B205/3.6</f>
        <v>20.161504</v>
      </c>
      <c r="D205" s="95">
        <f>(C205+C204)/2</f>
        <v>19.80387200000001</v>
      </c>
      <c r="E205" s="95">
        <f>(D205*(A205-A204))</f>
        <v>19.80387200000001</v>
      </c>
      <c r="F205" s="95">
        <f>(0.5*((C205^2)-(C204^2))*'NEFZ + EPA + WLTP - Start Value'!$B$3)/3600</f>
        <v>6.157838844154317</v>
      </c>
      <c r="G205" s="95">
        <f>E205*'NEFZ + EPA + WLTP - Start Value'!$B$3*'NEFZ + EPA + WLTP - Start Value'!$B$6*'NEFZ + EPA + WLTP - Constants'!$B$4/3600</f>
        <v>0.6756487010240002</v>
      </c>
      <c r="H205" s="95">
        <f>IF(E205&gt;0,(((C204)^3+(C205)^3)/2/D205)*0.5*'NEFZ + EPA + WLTP - Constants'!$B$3*('NEFZ + EPA + WLTP - Start Value'!$B$5*'NEFZ + EPA + WLTP - Start Value'!$B$4)*E205/3600,0)</f>
        <v>0.9834800198416661</v>
      </c>
    </row>
    <row r="206" ht="20.35" customHeight="1">
      <c r="A206" s="15">
        <v>203</v>
      </c>
      <c r="B206" s="15">
        <v>46</v>
      </c>
      <c r="C206" s="95">
        <f>'NEFZ + EPA + WLTP - Constants'!$B$5*B206/3.6</f>
        <v>20.56384</v>
      </c>
      <c r="D206" s="95">
        <f>(C206+C205)/2</f>
        <v>20.362672</v>
      </c>
      <c r="E206" s="95">
        <f>(D206*(A206-A205))</f>
        <v>20.362672</v>
      </c>
      <c r="F206" s="95">
        <f>(0.5*((C206^2)-(C205^2))*'NEFZ + EPA + WLTP - Start Value'!$B$3)/3600</f>
        <v>3.561520928556792</v>
      </c>
      <c r="G206" s="95">
        <f>E206*'NEFZ + EPA + WLTP - Start Value'!$B$3*'NEFZ + EPA + WLTP - Start Value'!$B$6*'NEFZ + EPA + WLTP - Constants'!$B$4/3600</f>
        <v>0.6947132806240003</v>
      </c>
      <c r="H206" s="95">
        <f>IF(E206&gt;0,(((C205)^3+(C206)^3)/2/D206)*0.5*'NEFZ + EPA + WLTP - Constants'!$B$3*('NEFZ + EPA + WLTP - Start Value'!$B$5*'NEFZ + EPA + WLTP - Start Value'!$B$4)*E206/3600,0)</f>
        <v>1.068370690368176</v>
      </c>
    </row>
    <row r="207" ht="20.35" customHeight="1">
      <c r="A207" s="15">
        <v>204</v>
      </c>
      <c r="B207" s="15">
        <v>46.8</v>
      </c>
      <c r="C207" s="95">
        <f>'NEFZ + EPA + WLTP - Constants'!$B$5*B207/3.6</f>
        <v>20.921472</v>
      </c>
      <c r="D207" s="95">
        <f>(C207+C206)/2</f>
        <v>20.742656</v>
      </c>
      <c r="E207" s="95">
        <f>(D207*(A207-A206))</f>
        <v>20.742656</v>
      </c>
      <c r="F207" s="95">
        <f>(0.5*((C207^2)-(C206^2))*'NEFZ + EPA + WLTP - Start Value'!$B$3)/3600</f>
        <v>3.224872712965644</v>
      </c>
      <c r="G207" s="95">
        <f>E207*'NEFZ + EPA + WLTP - Start Value'!$B$3*'NEFZ + EPA + WLTP - Start Value'!$B$6*'NEFZ + EPA + WLTP - Constants'!$B$4/3600</f>
        <v>0.707677194752</v>
      </c>
      <c r="H207" s="95">
        <f>IF(E207&gt;0,(((C206)^3+(C207)^3)/2/D207)*0.5*'NEFZ + EPA + WLTP - Constants'!$B$3*('NEFZ + EPA + WLTP - Start Value'!$B$5*'NEFZ + EPA + WLTP - Start Value'!$B$4)*E207/3600,0)</f>
        <v>1.129224871788184</v>
      </c>
    </row>
    <row r="208" ht="20.35" customHeight="1">
      <c r="A208" s="15">
        <v>205</v>
      </c>
      <c r="B208" s="15">
        <v>47.5</v>
      </c>
      <c r="C208" s="95">
        <f>'NEFZ + EPA + WLTP - Constants'!$B$5*B208/3.6</f>
        <v>21.2344</v>
      </c>
      <c r="D208" s="95">
        <f>(C208+C207)/2</f>
        <v>21.077936</v>
      </c>
      <c r="E208" s="95">
        <f>(D208*(A208-A207))</f>
        <v>21.077936</v>
      </c>
      <c r="F208" s="95">
        <f>(0.5*((C208^2)-(C207^2))*'NEFZ + EPA + WLTP - Start Value'!$B$3)/3600</f>
        <v>2.867374027247676</v>
      </c>
      <c r="G208" s="95">
        <f>E208*'NEFZ + EPA + WLTP - Start Value'!$B$3*'NEFZ + EPA + WLTP - Start Value'!$B$6*'NEFZ + EPA + WLTP - Constants'!$B$4/3600</f>
        <v>0.7191159425120002</v>
      </c>
      <c r="H208" s="95">
        <f>IF(E208&gt;0,(((C207)^3+(C208)^3)/2/D208)*0.5*'NEFZ + EPA + WLTP - Constants'!$B$3*('NEFZ + EPA + WLTP - Start Value'!$B$5*'NEFZ + EPA + WLTP - Start Value'!$B$4)*E208/3600,0)</f>
        <v>1.184804122041706</v>
      </c>
    </row>
    <row r="209" ht="20.35" customHeight="1">
      <c r="A209" s="15">
        <v>206</v>
      </c>
      <c r="B209" s="15">
        <v>47.5</v>
      </c>
      <c r="C209" s="95">
        <f>'NEFZ + EPA + WLTP - Constants'!$B$5*B209/3.6</f>
        <v>21.2344</v>
      </c>
      <c r="D209" s="95">
        <f>(C209+C208)/2</f>
        <v>21.2344</v>
      </c>
      <c r="E209" s="95">
        <f>(D209*(A209-A208))</f>
        <v>21.2344</v>
      </c>
      <c r="F209" s="95">
        <f>(0.5*((C209^2)-(C208^2))*'NEFZ + EPA + WLTP - Start Value'!$B$3)/3600</f>
        <v>0</v>
      </c>
      <c r="G209" s="95">
        <f>E209*'NEFZ + EPA + WLTP - Start Value'!$B$3*'NEFZ + EPA + WLTP - Start Value'!$B$6*'NEFZ + EPA + WLTP - Constants'!$B$4/3600</f>
        <v>0.7244540248000001</v>
      </c>
      <c r="H209" s="95">
        <f>IF(E209&gt;0,(((C208)^3+(C209)^3)/2/D209)*0.5*'NEFZ + EPA + WLTP - Constants'!$B$3*('NEFZ + EPA + WLTP - Start Value'!$B$5*'NEFZ + EPA + WLTP - Start Value'!$B$4)*E209/3600,0)</f>
        <v>1.211185067066054</v>
      </c>
    </row>
    <row r="210" ht="20.35" customHeight="1">
      <c r="A210" s="15">
        <v>207</v>
      </c>
      <c r="B210" s="15">
        <v>47.3</v>
      </c>
      <c r="C210" s="95">
        <f>'NEFZ + EPA + WLTP - Constants'!$B$5*B210/3.6</f>
        <v>21.144992</v>
      </c>
      <c r="D210" s="95">
        <f>(C210+C209)/2</f>
        <v>21.189696</v>
      </c>
      <c r="E210" s="95">
        <f>(D210*(A210-A209))</f>
        <v>21.189696</v>
      </c>
      <c r="F210" s="95">
        <f>(0.5*((C210^2)-(C209^2))*'NEFZ + EPA + WLTP - Start Value'!$B$3)/3600</f>
        <v>-0.8235935700138627</v>
      </c>
      <c r="G210" s="95">
        <f>E210*'NEFZ + EPA + WLTP - Start Value'!$B$3*'NEFZ + EPA + WLTP - Start Value'!$B$6*'NEFZ + EPA + WLTP - Constants'!$B$4/3600</f>
        <v>0.7229288584320001</v>
      </c>
      <c r="H210" s="95">
        <f>IF(E210&gt;0,(((C209)^3+(C210)^3)/2/D210)*0.5*'NEFZ + EPA + WLTP - Constants'!$B$3*('NEFZ + EPA + WLTP - Start Value'!$B$5*'NEFZ + EPA + WLTP - Start Value'!$B$4)*E210/3600,0)</f>
        <v>1.203567640763029</v>
      </c>
    </row>
    <row r="211" ht="20.35" customHeight="1">
      <c r="A211" s="15">
        <v>208</v>
      </c>
      <c r="B211" s="15">
        <v>47.2</v>
      </c>
      <c r="C211" s="95">
        <f>'NEFZ + EPA + WLTP - Constants'!$B$5*B211/3.6</f>
        <v>21.100288</v>
      </c>
      <c r="D211" s="95">
        <f>(C211+C210)/2</f>
        <v>21.12264</v>
      </c>
      <c r="E211" s="95">
        <f>(D211*(A211-A210))</f>
        <v>21.12264</v>
      </c>
      <c r="F211" s="95">
        <f>(0.5*((C211^2)-(C210^2))*'NEFZ + EPA + WLTP - Start Value'!$B$3)/3600</f>
        <v>-0.4104936306239928</v>
      </c>
      <c r="G211" s="95">
        <f>E211*'NEFZ + EPA + WLTP - Start Value'!$B$3*'NEFZ + EPA + WLTP - Start Value'!$B$6*'NEFZ + EPA + WLTP - Constants'!$B$4/3600</f>
        <v>0.7206411088800002</v>
      </c>
      <c r="H211" s="95">
        <f>IF(E211&gt;0,(((C210)^3+(C211)^3)/2/D211)*0.5*'NEFZ + EPA + WLTP - Constants'!$B$3*('NEFZ + EPA + WLTP - Start Value'!$B$5*'NEFZ + EPA + WLTP - Start Value'!$B$4)*E211/3600,0)</f>
        <v>1.192165573148169</v>
      </c>
    </row>
    <row r="212" ht="20.35" customHeight="1">
      <c r="A212" s="15">
        <v>209</v>
      </c>
      <c r="B212" s="15">
        <v>47</v>
      </c>
      <c r="C212" s="95">
        <f>'NEFZ + EPA + WLTP - Constants'!$B$5*B212/3.6</f>
        <v>21.01088</v>
      </c>
      <c r="D212" s="95">
        <f>(C212+C211)/2</f>
        <v>21.055584</v>
      </c>
      <c r="E212" s="95">
        <f>(D212*(A212-A211))</f>
        <v>21.055584</v>
      </c>
      <c r="F212" s="95">
        <f>(0.5*((C212^2)-(C211^2))*'NEFZ + EPA + WLTP - Start Value'!$B$3)/3600</f>
        <v>-0.8183809524821207</v>
      </c>
      <c r="G212" s="95">
        <f>E212*'NEFZ + EPA + WLTP - Start Value'!$B$3*'NEFZ + EPA + WLTP - Start Value'!$B$6*'NEFZ + EPA + WLTP - Constants'!$B$4/3600</f>
        <v>0.7183533593280002</v>
      </c>
      <c r="H212" s="95">
        <f>IF(E212&gt;0,(((C211)^3+(C212)^3)/2/D212)*0.5*'NEFZ + EPA + WLTP - Constants'!$B$3*('NEFZ + EPA + WLTP - Start Value'!$B$5*'NEFZ + EPA + WLTP - Start Value'!$B$4)*E212/3600,0)</f>
        <v>1.180859623372018</v>
      </c>
    </row>
    <row r="213" ht="20.35" customHeight="1">
      <c r="A213" s="15">
        <v>210</v>
      </c>
      <c r="B213" s="15">
        <v>47</v>
      </c>
      <c r="C213" s="95">
        <f>'NEFZ + EPA + WLTP - Constants'!$B$5*B213/3.6</f>
        <v>21.01088</v>
      </c>
      <c r="D213" s="95">
        <f>(C213+C212)/2</f>
        <v>21.01088</v>
      </c>
      <c r="E213" s="95">
        <f>(D213*(A213-A212))</f>
        <v>21.01088</v>
      </c>
      <c r="F213" s="95">
        <f>(0.5*((C213^2)-(C212^2))*'NEFZ + EPA + WLTP - Start Value'!$B$3)/3600</f>
        <v>0</v>
      </c>
      <c r="G213" s="95">
        <f>E213*'NEFZ + EPA + WLTP - Start Value'!$B$3*'NEFZ + EPA + WLTP - Start Value'!$B$6*'NEFZ + EPA + WLTP - Constants'!$B$4/3600</f>
        <v>0.7168281929600001</v>
      </c>
      <c r="H213" s="95">
        <f>IF(E213&gt;0,(((C212)^3+(C213)^3)/2/D213)*0.5*'NEFZ + EPA + WLTP - Constants'!$B$3*('NEFZ + EPA + WLTP - Start Value'!$B$5*'NEFZ + EPA + WLTP - Start Value'!$B$4)*E213/3600,0)</f>
        <v>1.173338314907703</v>
      </c>
    </row>
    <row r="214" ht="20.35" customHeight="1">
      <c r="A214" s="15">
        <v>211</v>
      </c>
      <c r="B214" s="15">
        <v>47</v>
      </c>
      <c r="C214" s="95">
        <f>'NEFZ + EPA + WLTP - Constants'!$B$5*B214/3.6</f>
        <v>21.01088</v>
      </c>
      <c r="D214" s="95">
        <f>(C214+C213)/2</f>
        <v>21.01088</v>
      </c>
      <c r="E214" s="95">
        <f>(D214*(A214-A213))</f>
        <v>21.01088</v>
      </c>
      <c r="F214" s="95">
        <f>(0.5*((C214^2)-(C213^2))*'NEFZ + EPA + WLTP - Start Value'!$B$3)/3600</f>
        <v>0</v>
      </c>
      <c r="G214" s="95">
        <f>E214*'NEFZ + EPA + WLTP - Start Value'!$B$3*'NEFZ + EPA + WLTP - Start Value'!$B$6*'NEFZ + EPA + WLTP - Constants'!$B$4/3600</f>
        <v>0.7168281929600001</v>
      </c>
      <c r="H214" s="95">
        <f>IF(E214&gt;0,(((C213)^3+(C214)^3)/2/D214)*0.5*'NEFZ + EPA + WLTP - Constants'!$B$3*('NEFZ + EPA + WLTP - Start Value'!$B$5*'NEFZ + EPA + WLTP - Start Value'!$B$4)*E214/3600,0)</f>
        <v>1.173338314907703</v>
      </c>
    </row>
    <row r="215" ht="20.35" customHeight="1">
      <c r="A215" s="15">
        <v>212</v>
      </c>
      <c r="B215" s="15">
        <v>47</v>
      </c>
      <c r="C215" s="95">
        <f>'NEFZ + EPA + WLTP - Constants'!$B$5*B215/3.6</f>
        <v>21.01088</v>
      </c>
      <c r="D215" s="95">
        <f>(C215+C214)/2</f>
        <v>21.01088</v>
      </c>
      <c r="E215" s="95">
        <f>(D215*(A215-A214))</f>
        <v>21.01088</v>
      </c>
      <c r="F215" s="95">
        <f>(0.5*((C215^2)-(C214^2))*'NEFZ + EPA + WLTP - Start Value'!$B$3)/3600</f>
        <v>0</v>
      </c>
      <c r="G215" s="95">
        <f>E215*'NEFZ + EPA + WLTP - Start Value'!$B$3*'NEFZ + EPA + WLTP - Start Value'!$B$6*'NEFZ + EPA + WLTP - Constants'!$B$4/3600</f>
        <v>0.7168281929600001</v>
      </c>
      <c r="H215" s="95">
        <f>IF(E215&gt;0,(((C214)^3+(C215)^3)/2/D215)*0.5*'NEFZ + EPA + WLTP - Constants'!$B$3*('NEFZ + EPA + WLTP - Start Value'!$B$5*'NEFZ + EPA + WLTP - Start Value'!$B$4)*E215/3600,0)</f>
        <v>1.173338314907703</v>
      </c>
    </row>
    <row r="216" ht="20.35" customHeight="1">
      <c r="A216" s="15">
        <v>213</v>
      </c>
      <c r="B216" s="15">
        <v>47</v>
      </c>
      <c r="C216" s="95">
        <f>'NEFZ + EPA + WLTP - Constants'!$B$5*B216/3.6</f>
        <v>21.01088</v>
      </c>
      <c r="D216" s="95">
        <f>(C216+C215)/2</f>
        <v>21.01088</v>
      </c>
      <c r="E216" s="95">
        <f>(D216*(A216-A215))</f>
        <v>21.01088</v>
      </c>
      <c r="F216" s="95">
        <f>(0.5*((C216^2)-(C215^2))*'NEFZ + EPA + WLTP - Start Value'!$B$3)/3600</f>
        <v>0</v>
      </c>
      <c r="G216" s="95">
        <f>E216*'NEFZ + EPA + WLTP - Start Value'!$B$3*'NEFZ + EPA + WLTP - Start Value'!$B$6*'NEFZ + EPA + WLTP - Constants'!$B$4/3600</f>
        <v>0.7168281929600001</v>
      </c>
      <c r="H216" s="95">
        <f>IF(E216&gt;0,(((C215)^3+(C216)^3)/2/D216)*0.5*'NEFZ + EPA + WLTP - Constants'!$B$3*('NEFZ + EPA + WLTP - Start Value'!$B$5*'NEFZ + EPA + WLTP - Start Value'!$B$4)*E216/3600,0)</f>
        <v>1.173338314907703</v>
      </c>
    </row>
    <row r="217" ht="20.35" customHeight="1">
      <c r="A217" s="15">
        <v>214</v>
      </c>
      <c r="B217" s="15">
        <v>47.2</v>
      </c>
      <c r="C217" s="95">
        <f>'NEFZ + EPA + WLTP - Constants'!$B$5*B217/3.6</f>
        <v>21.100288</v>
      </c>
      <c r="D217" s="95">
        <f>(C217+C216)/2</f>
        <v>21.055584</v>
      </c>
      <c r="E217" s="95">
        <f>(D217*(A217-A216))</f>
        <v>21.055584</v>
      </c>
      <c r="F217" s="95">
        <f>(0.5*((C217^2)-(C216^2))*'NEFZ + EPA + WLTP - Start Value'!$B$3)/3600</f>
        <v>0.8183809524821207</v>
      </c>
      <c r="G217" s="95">
        <f>E217*'NEFZ + EPA + WLTP - Start Value'!$B$3*'NEFZ + EPA + WLTP - Start Value'!$B$6*'NEFZ + EPA + WLTP - Constants'!$B$4/3600</f>
        <v>0.7183533593280002</v>
      </c>
      <c r="H217" s="95">
        <f>IF(E217&gt;0,(((C216)^3+(C217)^3)/2/D217)*0.5*'NEFZ + EPA + WLTP - Constants'!$B$3*('NEFZ + EPA + WLTP - Start Value'!$B$5*'NEFZ + EPA + WLTP - Start Value'!$B$4)*E217/3600,0)</f>
        <v>1.180859623372018</v>
      </c>
    </row>
    <row r="218" ht="20.35" customHeight="1">
      <c r="A218" s="15">
        <v>215</v>
      </c>
      <c r="B218" s="15">
        <v>47.4</v>
      </c>
      <c r="C218" s="95">
        <f>'NEFZ + EPA + WLTP - Constants'!$B$5*B218/3.6</f>
        <v>21.189696</v>
      </c>
      <c r="D218" s="95">
        <f>(C218+C217)/2</f>
        <v>21.144992</v>
      </c>
      <c r="E218" s="95">
        <f>(D218*(A218-A217))</f>
        <v>21.144992</v>
      </c>
      <c r="F218" s="95">
        <f>(0.5*((C218^2)-(C217^2))*'NEFZ + EPA + WLTP - Start Value'!$B$3)/3600</f>
        <v>0.8218560308366154</v>
      </c>
      <c r="G218" s="95">
        <f>E218*'NEFZ + EPA + WLTP - Start Value'!$B$3*'NEFZ + EPA + WLTP - Start Value'!$B$6*'NEFZ + EPA + WLTP - Constants'!$B$4/3600</f>
        <v>0.7214036920640001</v>
      </c>
      <c r="H218" s="95">
        <f>IF(E218&gt;0,(((C217)^3+(C218)^3)/2/D218)*0.5*'NEFZ + EPA + WLTP - Constants'!$B$3*('NEFZ + EPA + WLTP - Start Value'!$B$5*'NEFZ + EPA + WLTP - Start Value'!$B$4)*E218/3600,0)</f>
        <v>1.195966251051789</v>
      </c>
    </row>
    <row r="219" ht="20.35" customHeight="1">
      <c r="A219" s="15">
        <v>216</v>
      </c>
      <c r="B219" s="15">
        <v>47.9</v>
      </c>
      <c r="C219" s="95">
        <f>'NEFZ + EPA + WLTP - Constants'!$B$5*B219/3.6</f>
        <v>21.413216</v>
      </c>
      <c r="D219" s="95">
        <f>(C219+C218)/2</f>
        <v>21.301456</v>
      </c>
      <c r="E219" s="95">
        <f>(D219*(A219-A218))</f>
        <v>21.301456</v>
      </c>
      <c r="F219" s="95">
        <f>(0.5*((C219^2)-(C218^2))*'NEFZ + EPA + WLTP - Start Value'!$B$3)/3600</f>
        <v>2.069843544892449</v>
      </c>
      <c r="G219" s="95">
        <f>E219*'NEFZ + EPA + WLTP - Start Value'!$B$3*'NEFZ + EPA + WLTP - Start Value'!$B$6*'NEFZ + EPA + WLTP - Constants'!$B$4/3600</f>
        <v>0.7267417743520003</v>
      </c>
      <c r="H219" s="95">
        <f>IF(E219&gt;0,(((C218)^3+(C219)^3)/2/D219)*0.5*'NEFZ + EPA + WLTP - Constants'!$B$3*('NEFZ + EPA + WLTP - Start Value'!$B$5*'NEFZ + EPA + WLTP - Start Value'!$B$4)*E219/3600,0)</f>
        <v>1.222796695302099</v>
      </c>
    </row>
    <row r="220" ht="20.35" customHeight="1">
      <c r="A220" s="15">
        <v>217</v>
      </c>
      <c r="B220" s="15">
        <v>48.5</v>
      </c>
      <c r="C220" s="95">
        <f>'NEFZ + EPA + WLTP - Constants'!$B$5*B220/3.6</f>
        <v>21.68144</v>
      </c>
      <c r="D220" s="95">
        <f>(C220+C219)/2</f>
        <v>21.547328</v>
      </c>
      <c r="E220" s="95">
        <f>(D220*(A220-A219))</f>
        <v>21.547328</v>
      </c>
      <c r="F220" s="95">
        <f>(0.5*((C220^2)-(C219^2))*'NEFZ + EPA + WLTP - Start Value'!$B$3)/3600</f>
        <v>2.512481650295425</v>
      </c>
      <c r="G220" s="95">
        <f>E220*'NEFZ + EPA + WLTP - Start Value'!$B$3*'NEFZ + EPA + WLTP - Start Value'!$B$6*'NEFZ + EPA + WLTP - Constants'!$B$4/3600</f>
        <v>0.7351301893759999</v>
      </c>
      <c r="H220" s="95">
        <f>IF(E220&gt;0,(((C219)^3+(C220)^3)/2/D220)*0.5*'NEFZ + EPA + WLTP - Constants'!$B$3*('NEFZ + EPA + WLTP - Start Value'!$B$5*'NEFZ + EPA + WLTP - Start Value'!$B$4)*E220/3600,0)</f>
        <v>1.265672263843576</v>
      </c>
    </row>
    <row r="221" ht="20.35" customHeight="1">
      <c r="A221" s="15">
        <v>218</v>
      </c>
      <c r="B221" s="15">
        <v>49.1</v>
      </c>
      <c r="C221" s="95">
        <f>'NEFZ + EPA + WLTP - Constants'!$B$5*B221/3.6</f>
        <v>21.949664</v>
      </c>
      <c r="D221" s="95">
        <f>(C221+C220)/2</f>
        <v>21.815552</v>
      </c>
      <c r="E221" s="95">
        <f>(D221*(A221-A220))</f>
        <v>21.815552</v>
      </c>
      <c r="F221" s="95">
        <f>(0.5*((C221^2)-(C220^2))*'NEFZ + EPA + WLTP - Start Value'!$B$3)/3600</f>
        <v>2.543757355485902</v>
      </c>
      <c r="G221" s="95">
        <f>E221*'NEFZ + EPA + WLTP - Start Value'!$B$3*'NEFZ + EPA + WLTP - Start Value'!$B$6*'NEFZ + EPA + WLTP - Constants'!$B$4/3600</f>
        <v>0.7442811875840002</v>
      </c>
      <c r="H221" s="95">
        <f>IF(E221&gt;0,(((C220)^3+(C221)^3)/2/D221)*0.5*'NEFZ + EPA + WLTP - Constants'!$B$3*('NEFZ + EPA + WLTP - Start Value'!$B$5*'NEFZ + EPA + WLTP - Start Value'!$B$4)*E221/3600,0)</f>
        <v>1.31352511468887</v>
      </c>
    </row>
    <row r="222" ht="20.35" customHeight="1">
      <c r="A222" s="15">
        <v>219</v>
      </c>
      <c r="B222" s="15">
        <v>49.5</v>
      </c>
      <c r="C222" s="95">
        <f>'NEFZ + EPA + WLTP - Constants'!$B$5*B222/3.6</f>
        <v>22.12848</v>
      </c>
      <c r="D222" s="95">
        <f>(C222+C221)/2</f>
        <v>22.039072</v>
      </c>
      <c r="E222" s="95">
        <f>(D222*(A222-A221))</f>
        <v>22.039072</v>
      </c>
      <c r="F222" s="95">
        <f>(0.5*((C222^2)-(C221^2))*'NEFZ + EPA + WLTP - Start Value'!$B$3)/3600</f>
        <v>1.713213628763037</v>
      </c>
      <c r="G222" s="95">
        <f>E222*'NEFZ + EPA + WLTP - Start Value'!$B$3*'NEFZ + EPA + WLTP - Start Value'!$B$6*'NEFZ + EPA + WLTP - Constants'!$B$4/3600</f>
        <v>0.7519070194240003</v>
      </c>
      <c r="H222" s="95">
        <f>IF(E222&gt;0,(((C221)^3+(C222)^3)/2/D222)*0.5*'NEFZ + EPA + WLTP - Constants'!$B$3*('NEFZ + EPA + WLTP - Start Value'!$B$5*'NEFZ + EPA + WLTP - Start Value'!$B$4)*E222/3600,0)</f>
        <v>1.354228278808858</v>
      </c>
    </row>
    <row r="223" ht="20.35" customHeight="1">
      <c r="A223" s="15">
        <v>220</v>
      </c>
      <c r="B223" s="15">
        <v>50</v>
      </c>
      <c r="C223" s="95">
        <f>'NEFZ + EPA + WLTP - Constants'!$B$5*B223/3.6</f>
        <v>22.352</v>
      </c>
      <c r="D223" s="95">
        <f>(C223+C222)/2</f>
        <v>22.24024</v>
      </c>
      <c r="E223" s="95">
        <f>(D223*(A223-A222))</f>
        <v>22.24024</v>
      </c>
      <c r="F223" s="95">
        <f>(0.5*((C223^2)-(C222^2))*'NEFZ + EPA + WLTP - Start Value'!$B$3)/3600</f>
        <v>2.161064351697755</v>
      </c>
      <c r="G223" s="95">
        <f>E223*'NEFZ + EPA + WLTP - Start Value'!$B$3*'NEFZ + EPA + WLTP - Start Value'!$B$6*'NEFZ + EPA + WLTP - Constants'!$B$4/3600</f>
        <v>0.7587702680799999</v>
      </c>
      <c r="H223" s="95">
        <f>IF(E223&gt;0,(((C222)^3+(C223)^3)/2/D223)*0.5*'NEFZ + EPA + WLTP - Constants'!$B$3*('NEFZ + EPA + WLTP - Start Value'!$B$5*'NEFZ + EPA + WLTP - Start Value'!$B$4)*E223/3600,0)</f>
        <v>1.391687841641743</v>
      </c>
    </row>
    <row r="224" ht="20.35" customHeight="1">
      <c r="A224" s="15">
        <v>221</v>
      </c>
      <c r="B224" s="15">
        <v>50.6</v>
      </c>
      <c r="C224" s="95">
        <f>'NEFZ + EPA + WLTP - Constants'!$B$5*B224/3.6</f>
        <v>22.620224</v>
      </c>
      <c r="D224" s="95">
        <f>(C224+C223)/2</f>
        <v>22.486112</v>
      </c>
      <c r="E224" s="95">
        <f>(D224*(A224-A223))</f>
        <v>22.486112</v>
      </c>
      <c r="F224" s="95">
        <f>(0.5*((C224^2)-(C223^2))*'NEFZ + EPA + WLTP - Start Value'!$B$3)/3600</f>
        <v>2.621946618461859</v>
      </c>
      <c r="G224" s="95">
        <f>E224*'NEFZ + EPA + WLTP - Start Value'!$B$3*'NEFZ + EPA + WLTP - Start Value'!$B$6*'NEFZ + EPA + WLTP - Constants'!$B$4/3600</f>
        <v>0.767158683104</v>
      </c>
      <c r="H224" s="95">
        <f>IF(E224&gt;0,(((C223)^3+(C224)^3)/2/D224)*0.5*'NEFZ + EPA + WLTP - Constants'!$B$3*('NEFZ + EPA + WLTP - Start Value'!$B$5*'NEFZ + EPA + WLTP - Start Value'!$B$4)*E224/3600,0)</f>
        <v>1.438401003891677</v>
      </c>
    </row>
    <row r="225" ht="20.35" customHeight="1">
      <c r="A225" s="15">
        <v>222</v>
      </c>
      <c r="B225" s="15">
        <v>51</v>
      </c>
      <c r="C225" s="95">
        <f>'NEFZ + EPA + WLTP - Constants'!$B$5*B225/3.6</f>
        <v>22.79904</v>
      </c>
      <c r="D225" s="95">
        <f>(C225+C224)/2</f>
        <v>22.709632</v>
      </c>
      <c r="E225" s="95">
        <f>(D225*(A225-A224))</f>
        <v>22.709632</v>
      </c>
      <c r="F225" s="95">
        <f>(0.5*((C225^2)-(C224^2))*'NEFZ + EPA + WLTP - Start Value'!$B$3)/3600</f>
        <v>1.765339804080358</v>
      </c>
      <c r="G225" s="95">
        <f>E225*'NEFZ + EPA + WLTP - Start Value'!$B$3*'NEFZ + EPA + WLTP - Start Value'!$B$6*'NEFZ + EPA + WLTP - Constants'!$B$4/3600</f>
        <v>0.774784514944</v>
      </c>
      <c r="H225" s="95">
        <f>IF(E225&gt;0,(((C224)^3+(C225)^3)/2/D225)*0.5*'NEFZ + EPA + WLTP - Constants'!$B$3*('NEFZ + EPA + WLTP - Start Value'!$B$5*'NEFZ + EPA + WLTP - Start Value'!$B$4)*E225/3600,0)</f>
        <v>1.481634253977683</v>
      </c>
    </row>
    <row r="226" ht="20.35" customHeight="1">
      <c r="A226" s="15">
        <v>223</v>
      </c>
      <c r="B226" s="15">
        <v>51.5</v>
      </c>
      <c r="C226" s="95">
        <f>'NEFZ + EPA + WLTP - Constants'!$B$5*B226/3.6</f>
        <v>23.02256</v>
      </c>
      <c r="D226" s="95">
        <f>(C226+C225)/2</f>
        <v>22.9108</v>
      </c>
      <c r="E226" s="95">
        <f>(D226*(A226-A225))</f>
        <v>22.9108</v>
      </c>
      <c r="F226" s="95">
        <f>(0.5*((C226^2)-(C225^2))*'NEFZ + EPA + WLTP - Start Value'!$B$3)/3600</f>
        <v>2.226222070844462</v>
      </c>
      <c r="G226" s="95">
        <f>E226*'NEFZ + EPA + WLTP - Start Value'!$B$3*'NEFZ + EPA + WLTP - Start Value'!$B$6*'NEFZ + EPA + WLTP - Constants'!$B$4/3600</f>
        <v>0.7816477636000002</v>
      </c>
      <c r="H226" s="95">
        <f>IF(E226&gt;0,(((C225)^3+(C226)^3)/2/D226)*0.5*'NEFZ + EPA + WLTP - Constants'!$B$3*('NEFZ + EPA + WLTP - Start Value'!$B$5*'NEFZ + EPA + WLTP - Start Value'!$B$4)*E226/3600,0)</f>
        <v>1.521396067899647</v>
      </c>
    </row>
    <row r="227" ht="20.35" customHeight="1">
      <c r="A227" s="15">
        <v>224</v>
      </c>
      <c r="B227" s="15">
        <v>52.2</v>
      </c>
      <c r="C227" s="95">
        <f>'NEFZ + EPA + WLTP - Constants'!$B$5*B227/3.6</f>
        <v>23.335488</v>
      </c>
      <c r="D227" s="95">
        <f>(C227+C226)/2</f>
        <v>23.179024</v>
      </c>
      <c r="E227" s="95">
        <f>(D227*(A227-A226))</f>
        <v>23.179024</v>
      </c>
      <c r="F227" s="95">
        <f>(0.5*((C227^2)-(C226^2))*'NEFZ + EPA + WLTP - Start Value'!$B$3)/3600</f>
        <v>3.153199221904349</v>
      </c>
      <c r="G227" s="95">
        <f>E227*'NEFZ + EPA + WLTP - Start Value'!$B$3*'NEFZ + EPA + WLTP - Start Value'!$B$6*'NEFZ + EPA + WLTP - Constants'!$B$4/3600</f>
        <v>0.7907987618080002</v>
      </c>
      <c r="H227" s="95">
        <f>IF(E227&gt;0,(((C226)^3+(C227)^3)/2/D227)*0.5*'NEFZ + EPA + WLTP - Constants'!$B$3*('NEFZ + EPA + WLTP - Start Value'!$B$5*'NEFZ + EPA + WLTP - Start Value'!$B$4)*E227/3600,0)</f>
        <v>1.57556136880416</v>
      </c>
    </row>
    <row r="228" ht="20.35" customHeight="1">
      <c r="A228" s="15">
        <v>225</v>
      </c>
      <c r="B228" s="15">
        <v>53.2</v>
      </c>
      <c r="C228" s="95">
        <f>'NEFZ + EPA + WLTP - Constants'!$B$5*B228/3.6</f>
        <v>23.782528</v>
      </c>
      <c r="D228" s="95">
        <f>(C228+C227)/2</f>
        <v>23.559008</v>
      </c>
      <c r="E228" s="95">
        <f>(D228*(A228-A227))</f>
        <v>23.559008</v>
      </c>
      <c r="F228" s="95">
        <f>(0.5*((C228^2)-(C227^2))*'NEFZ + EPA + WLTP - Start Value'!$B$3)/3600</f>
        <v>4.578415732039114</v>
      </c>
      <c r="G228" s="95">
        <f>E228*'NEFZ + EPA + WLTP - Start Value'!$B$3*'NEFZ + EPA + WLTP - Start Value'!$B$6*'NEFZ + EPA + WLTP - Constants'!$B$4/3600</f>
        <v>0.803762675936</v>
      </c>
      <c r="H228" s="95">
        <f>IF(E228&gt;0,(((C227)^3+(C228)^3)/2/D228)*0.5*'NEFZ + EPA + WLTP - Constants'!$B$3*('NEFZ + EPA + WLTP - Start Value'!$B$5*'NEFZ + EPA + WLTP - Start Value'!$B$4)*E228/3600,0)</f>
        <v>1.654545781788663</v>
      </c>
    </row>
    <row r="229" ht="20.35" customHeight="1">
      <c r="A229" s="15">
        <v>226</v>
      </c>
      <c r="B229" s="15">
        <v>54.1</v>
      </c>
      <c r="C229" s="95">
        <f>'NEFZ + EPA + WLTP - Constants'!$B$5*B229/3.6</f>
        <v>24.184864</v>
      </c>
      <c r="D229" s="95">
        <f>(C229+C228)/2</f>
        <v>23.983696</v>
      </c>
      <c r="E229" s="95">
        <f>(D229*(A229-A228))</f>
        <v>23.983696</v>
      </c>
      <c r="F229" s="95">
        <f>(0.5*((C229^2)-(C228^2))*'NEFZ + EPA + WLTP - Start Value'!$B$3)/3600</f>
        <v>4.194853958662387</v>
      </c>
      <c r="G229" s="95">
        <f>E229*'NEFZ + EPA + WLTP - Start Value'!$B$3*'NEFZ + EPA + WLTP - Start Value'!$B$6*'NEFZ + EPA + WLTP - Constants'!$B$4/3600</f>
        <v>0.8182517564320002</v>
      </c>
      <c r="H229" s="95">
        <f>IF(E229&gt;0,(((C228)^3+(C229)^3)/2/D229)*0.5*'NEFZ + EPA + WLTP - Constants'!$B$3*('NEFZ + EPA + WLTP - Start Value'!$B$5*'NEFZ + EPA + WLTP - Start Value'!$B$4)*E229/3600,0)</f>
        <v>1.745542833865159</v>
      </c>
    </row>
    <row r="230" ht="20.35" customHeight="1">
      <c r="A230" s="15">
        <v>227</v>
      </c>
      <c r="B230" s="15">
        <v>54.6</v>
      </c>
      <c r="C230" s="95">
        <f>'NEFZ + EPA + WLTP - Constants'!$B$5*B230/3.6</f>
        <v>24.408384</v>
      </c>
      <c r="D230" s="95">
        <f>(C230+C229)/2</f>
        <v>24.296624</v>
      </c>
      <c r="E230" s="95">
        <f>(D230*(A230-A229))</f>
        <v>24.296624</v>
      </c>
      <c r="F230" s="95">
        <f>(0.5*((C230^2)-(C229^2))*'NEFZ + EPA + WLTP - Start Value'!$B$3)/3600</f>
        <v>2.360881357080901</v>
      </c>
      <c r="G230" s="95">
        <f>E230*'NEFZ + EPA + WLTP - Start Value'!$B$3*'NEFZ + EPA + WLTP - Start Value'!$B$6*'NEFZ + EPA + WLTP - Constants'!$B$4/3600</f>
        <v>0.8289279210080001</v>
      </c>
      <c r="H230" s="95">
        <f>IF(E230&gt;0,(((C229)^3+(C230)^3)/2/D230)*0.5*'NEFZ + EPA + WLTP - Constants'!$B$3*('NEFZ + EPA + WLTP - Start Value'!$B$5*'NEFZ + EPA + WLTP - Start Value'!$B$4)*E230/3600,0)</f>
        <v>1.814495477184398</v>
      </c>
    </row>
    <row r="231" ht="20.35" customHeight="1">
      <c r="A231" s="15">
        <v>228</v>
      </c>
      <c r="B231" s="15">
        <v>54.9</v>
      </c>
      <c r="C231" s="95">
        <f>'NEFZ + EPA + WLTP - Constants'!$B$5*B231/3.6</f>
        <v>24.542496</v>
      </c>
      <c r="D231" s="95">
        <f>(C231+C230)/2</f>
        <v>24.47544</v>
      </c>
      <c r="E231" s="95">
        <f>(D231*(A231-A230))</f>
        <v>24.47544</v>
      </c>
      <c r="F231" s="95">
        <f>(0.5*((C231^2)-(C230^2))*'NEFZ + EPA + WLTP - Start Value'!$B$3)/3600</f>
        <v>1.426954049311975</v>
      </c>
      <c r="G231" s="95">
        <f>E231*'NEFZ + EPA + WLTP - Start Value'!$B$3*'NEFZ + EPA + WLTP - Start Value'!$B$6*'NEFZ + EPA + WLTP - Constants'!$B$4/3600</f>
        <v>0.835028586480</v>
      </c>
      <c r="H231" s="95">
        <f>IF(E231&gt;0,(((C230)^3+(C231)^3)/2/D231)*0.5*'NEFZ + EPA + WLTP - Constants'!$B$3*('NEFZ + EPA + WLTP - Start Value'!$B$5*'NEFZ + EPA + WLTP - Start Value'!$B$4)*E231/3600,0)</f>
        <v>1.854777542328707</v>
      </c>
    </row>
    <row r="232" ht="20.35" customHeight="1">
      <c r="A232" s="15">
        <v>229</v>
      </c>
      <c r="B232" s="15">
        <v>55</v>
      </c>
      <c r="C232" s="95">
        <f>'NEFZ + EPA + WLTP - Constants'!$B$5*B232/3.6</f>
        <v>24.5872</v>
      </c>
      <c r="D232" s="95">
        <f>(C232+C231)/2</f>
        <v>24.564848</v>
      </c>
      <c r="E232" s="95">
        <f>(D232*(A232-A231))</f>
        <v>24.564848</v>
      </c>
      <c r="F232" s="95">
        <f>(0.5*((C232^2)-(C231^2))*'NEFZ + EPA + WLTP - Start Value'!$B$3)/3600</f>
        <v>0.4773888889479593</v>
      </c>
      <c r="G232" s="95">
        <f>E232*'NEFZ + EPA + WLTP - Start Value'!$B$3*'NEFZ + EPA + WLTP - Start Value'!$B$6*'NEFZ + EPA + WLTP - Constants'!$B$4/3600</f>
        <v>0.8380789192160002</v>
      </c>
      <c r="H232" s="95">
        <f>IF(E232&gt;0,(((C231)^3+(C232)^3)/2/D232)*0.5*'NEFZ + EPA + WLTP - Constants'!$B$3*('NEFZ + EPA + WLTP - Start Value'!$B$5*'NEFZ + EPA + WLTP - Start Value'!$B$4)*E232/3600,0)</f>
        <v>1.87514064609788</v>
      </c>
    </row>
    <row r="233" ht="20.35" customHeight="1">
      <c r="A233" s="15">
        <v>230</v>
      </c>
      <c r="B233" s="15">
        <v>54.9</v>
      </c>
      <c r="C233" s="95">
        <f>'NEFZ + EPA + WLTP - Constants'!$B$5*B233/3.6</f>
        <v>24.542496</v>
      </c>
      <c r="D233" s="95">
        <f>(C233+C232)/2</f>
        <v>24.564848</v>
      </c>
      <c r="E233" s="95">
        <f>(D233*(A233-A232))</f>
        <v>24.564848</v>
      </c>
      <c r="F233" s="95">
        <f>(0.5*((C233^2)-(C232^2))*'NEFZ + EPA + WLTP - Start Value'!$B$3)/3600</f>
        <v>-0.4773888889479593</v>
      </c>
      <c r="G233" s="95">
        <f>E233*'NEFZ + EPA + WLTP - Start Value'!$B$3*'NEFZ + EPA + WLTP - Start Value'!$B$6*'NEFZ + EPA + WLTP - Constants'!$B$4/3600</f>
        <v>0.8380789192160002</v>
      </c>
      <c r="H233" s="95">
        <f>IF(E233&gt;0,(((C232)^3+(C233)^3)/2/D233)*0.5*'NEFZ + EPA + WLTP - Constants'!$B$3*('NEFZ + EPA + WLTP - Start Value'!$B$5*'NEFZ + EPA + WLTP - Start Value'!$B$4)*E233/3600,0)</f>
        <v>1.87514064609788</v>
      </c>
    </row>
    <row r="234" ht="20.35" customHeight="1">
      <c r="A234" s="15">
        <v>231</v>
      </c>
      <c r="B234" s="15">
        <v>54.6</v>
      </c>
      <c r="C234" s="95">
        <f>'NEFZ + EPA + WLTP - Constants'!$B$5*B234/3.6</f>
        <v>24.408384</v>
      </c>
      <c r="D234" s="95">
        <f>(C234+C233)/2</f>
        <v>24.47544</v>
      </c>
      <c r="E234" s="95">
        <f>(D234*(A234-A233))</f>
        <v>24.47544</v>
      </c>
      <c r="F234" s="95">
        <f>(0.5*((C234^2)-(C233^2))*'NEFZ + EPA + WLTP - Start Value'!$B$3)/3600</f>
        <v>-1.426954049311975</v>
      </c>
      <c r="G234" s="95">
        <f>E234*'NEFZ + EPA + WLTP - Start Value'!$B$3*'NEFZ + EPA + WLTP - Start Value'!$B$6*'NEFZ + EPA + WLTP - Constants'!$B$4/3600</f>
        <v>0.835028586480</v>
      </c>
      <c r="H234" s="95">
        <f>IF(E234&gt;0,(((C233)^3+(C234)^3)/2/D234)*0.5*'NEFZ + EPA + WLTP - Constants'!$B$3*('NEFZ + EPA + WLTP - Start Value'!$B$5*'NEFZ + EPA + WLTP - Start Value'!$B$4)*E234/3600,0)</f>
        <v>1.854777542328707</v>
      </c>
    </row>
    <row r="235" ht="20.35" customHeight="1">
      <c r="A235" s="15">
        <v>232</v>
      </c>
      <c r="B235" s="15">
        <v>54.6</v>
      </c>
      <c r="C235" s="95">
        <f>'NEFZ + EPA + WLTP - Constants'!$B$5*B235/3.6</f>
        <v>24.408384</v>
      </c>
      <c r="D235" s="95">
        <f>(C235+C234)/2</f>
        <v>24.408384</v>
      </c>
      <c r="E235" s="95">
        <f>(D235*(A235-A234))</f>
        <v>24.408384</v>
      </c>
      <c r="F235" s="95">
        <f>(0.5*((C235^2)-(C234^2))*'NEFZ + EPA + WLTP - Start Value'!$B$3)/3600</f>
        <v>0</v>
      </c>
      <c r="G235" s="95">
        <f>E235*'NEFZ + EPA + WLTP - Start Value'!$B$3*'NEFZ + EPA + WLTP - Start Value'!$B$6*'NEFZ + EPA + WLTP - Constants'!$B$4/3600</f>
        <v>0.832740836928</v>
      </c>
      <c r="H235" s="95">
        <f>IF(E235&gt;0,(((C234)^3+(C235)^3)/2/D235)*0.5*'NEFZ + EPA + WLTP - Constants'!$B$3*('NEFZ + EPA + WLTP - Start Value'!$B$5*'NEFZ + EPA + WLTP - Start Value'!$B$4)*E235/3600,0)</f>
        <v>1.839533100541454</v>
      </c>
    </row>
    <row r="236" ht="20.35" customHeight="1">
      <c r="A236" s="15">
        <v>233</v>
      </c>
      <c r="B236" s="15">
        <v>54.8</v>
      </c>
      <c r="C236" s="95">
        <f>'NEFZ + EPA + WLTP - Constants'!$B$5*B236/3.6</f>
        <v>24.497792</v>
      </c>
      <c r="D236" s="95">
        <f>(C236+C235)/2</f>
        <v>24.453088</v>
      </c>
      <c r="E236" s="95">
        <f>(D236*(A236-A235))</f>
        <v>24.453088</v>
      </c>
      <c r="F236" s="95">
        <f>(0.5*((C236^2)-(C235^2))*'NEFZ + EPA + WLTP - Start Value'!$B$3)/3600</f>
        <v>0.9504339299526706</v>
      </c>
      <c r="G236" s="95">
        <f>E236*'NEFZ + EPA + WLTP - Start Value'!$B$3*'NEFZ + EPA + WLTP - Start Value'!$B$6*'NEFZ + EPA + WLTP - Constants'!$B$4/3600</f>
        <v>0.834266003296</v>
      </c>
      <c r="H236" s="95">
        <f>IF(E236&gt;0,(((C235)^3+(C236)^3)/2/D236)*0.5*'NEFZ + EPA + WLTP - Constants'!$B$3*('NEFZ + EPA + WLTP - Start Value'!$B$5*'NEFZ + EPA + WLTP - Start Value'!$B$4)*E236/3600,0)</f>
        <v>1.849677493642539</v>
      </c>
    </row>
    <row r="237" ht="20.35" customHeight="1">
      <c r="A237" s="15">
        <v>234</v>
      </c>
      <c r="B237" s="15">
        <v>55.1</v>
      </c>
      <c r="C237" s="95">
        <f>'NEFZ + EPA + WLTP - Constants'!$B$5*B237/3.6</f>
        <v>24.631904</v>
      </c>
      <c r="D237" s="95">
        <f>(C237+C236)/2</f>
        <v>24.564848</v>
      </c>
      <c r="E237" s="95">
        <f>(D237*(A237-A236))</f>
        <v>24.564848</v>
      </c>
      <c r="F237" s="95">
        <f>(0.5*((C237^2)-(C236^2))*'NEFZ + EPA + WLTP - Start Value'!$B$3)/3600</f>
        <v>1.432166666843779</v>
      </c>
      <c r="G237" s="95">
        <f>E237*'NEFZ + EPA + WLTP - Start Value'!$B$3*'NEFZ + EPA + WLTP - Start Value'!$B$6*'NEFZ + EPA + WLTP - Constants'!$B$4/3600</f>
        <v>0.8380789192159999</v>
      </c>
      <c r="H237" s="95">
        <f>IF(E237&gt;0,(((C236)^3+(C237)^3)/2/D237)*0.5*'NEFZ + EPA + WLTP - Constants'!$B$3*('NEFZ + EPA + WLTP - Start Value'!$B$5*'NEFZ + EPA + WLTP - Start Value'!$B$4)*E237/3600,0)</f>
        <v>1.875177906593379</v>
      </c>
    </row>
    <row r="238" ht="20.35" customHeight="1">
      <c r="A238" s="15">
        <v>235</v>
      </c>
      <c r="B238" s="15">
        <v>55.5</v>
      </c>
      <c r="C238" s="95">
        <f>'NEFZ + EPA + WLTP - Constants'!$B$5*B238/3.6</f>
        <v>24.81072</v>
      </c>
      <c r="D238" s="95">
        <f>(C238+C237)/2</f>
        <v>24.721312</v>
      </c>
      <c r="E238" s="95">
        <f>(D238*(A238-A237))</f>
        <v>24.721312</v>
      </c>
      <c r="F238" s="95">
        <f>(0.5*((C238^2)-(C237^2))*'NEFZ + EPA + WLTP - Start Value'!$B$3)/3600</f>
        <v>1.921718330032359</v>
      </c>
      <c r="G238" s="95">
        <f>E238*'NEFZ + EPA + WLTP - Start Value'!$B$3*'NEFZ + EPA + WLTP - Start Value'!$B$6*'NEFZ + EPA + WLTP - Constants'!$B$4/3600</f>
        <v>0.8434170015040002</v>
      </c>
      <c r="H238" s="95">
        <f>IF(E238&gt;0,(((C237)^3+(C238)^3)/2/D238)*0.5*'NEFZ + EPA + WLTP - Constants'!$B$3*('NEFZ + EPA + WLTP - Start Value'!$B$5*'NEFZ + EPA + WLTP - Start Value'!$B$4)*E238/3600,0)</f>
        <v>1.911270313247294</v>
      </c>
    </row>
    <row r="239" ht="20.35" customHeight="1">
      <c r="A239" s="15">
        <v>236</v>
      </c>
      <c r="B239" s="15">
        <v>55.7</v>
      </c>
      <c r="C239" s="95">
        <f>'NEFZ + EPA + WLTP - Constants'!$B$5*B239/3.6</f>
        <v>24.900128</v>
      </c>
      <c r="D239" s="95">
        <f>(C239+C238)/2</f>
        <v>24.855424</v>
      </c>
      <c r="E239" s="95">
        <f>(D239*(A239-A238))</f>
        <v>24.855424</v>
      </c>
      <c r="F239" s="95">
        <f>(0.5*((C239^2)-(C238^2))*'NEFZ + EPA + WLTP - Start Value'!$B$3)/3600</f>
        <v>0.966071782547909</v>
      </c>
      <c r="G239" s="95">
        <f>E239*'NEFZ + EPA + WLTP - Start Value'!$B$3*'NEFZ + EPA + WLTP - Start Value'!$B$6*'NEFZ + EPA + WLTP - Constants'!$B$4/3600</f>
        <v>0.8479925006080001</v>
      </c>
      <c r="H239" s="95">
        <f>IF(E239&gt;0,(((C238)^3+(C239)^3)/2/D239)*0.5*'NEFZ + EPA + WLTP - Constants'!$B$3*('NEFZ + EPA + WLTP - Start Value'!$B$5*'NEFZ + EPA + WLTP - Start Value'!$B$4)*E239/3600,0)</f>
        <v>1.942487658156017</v>
      </c>
    </row>
    <row r="240" ht="20.35" customHeight="1">
      <c r="A240" s="15">
        <v>237</v>
      </c>
      <c r="B240" s="15">
        <v>56.1</v>
      </c>
      <c r="C240" s="95">
        <f>'NEFZ + EPA + WLTP - Constants'!$B$5*B240/3.6</f>
        <v>25.078944</v>
      </c>
      <c r="D240" s="95">
        <f>(C240+C239)/2</f>
        <v>24.989536</v>
      </c>
      <c r="E240" s="95">
        <f>(D240*(A240-A239))</f>
        <v>24.989536</v>
      </c>
      <c r="F240" s="95">
        <f>(0.5*((C240^2)-(C239^2))*'NEFZ + EPA + WLTP - Start Value'!$B$3)/3600</f>
        <v>1.942568800159252</v>
      </c>
      <c r="G240" s="95">
        <f>E240*'NEFZ + EPA + WLTP - Start Value'!$B$3*'NEFZ + EPA + WLTP - Start Value'!$B$6*'NEFZ + EPA + WLTP - Constants'!$B$4/3600</f>
        <v>0.852567999712</v>
      </c>
      <c r="H240" s="95">
        <f>IF(E240&gt;0,(((C239)^3+(C240)^3)/2/D240)*0.5*'NEFZ + EPA + WLTP - Constants'!$B$3*('NEFZ + EPA + WLTP - Start Value'!$B$5*'NEFZ + EPA + WLTP - Start Value'!$B$4)*E240/3600,0)</f>
        <v>1.974157418034664</v>
      </c>
    </row>
    <row r="241" ht="20.35" customHeight="1">
      <c r="A241" s="15">
        <v>238</v>
      </c>
      <c r="B241" s="15">
        <v>56.3</v>
      </c>
      <c r="C241" s="95">
        <f>'NEFZ + EPA + WLTP - Constants'!$B$5*B241/3.6</f>
        <v>25.168352</v>
      </c>
      <c r="D241" s="95">
        <f>(C241+C240)/2</f>
        <v>25.123648</v>
      </c>
      <c r="E241" s="95">
        <f>(D241*(A241-A240))</f>
        <v>25.123648</v>
      </c>
      <c r="F241" s="95">
        <f>(0.5*((C241^2)-(C240^2))*'NEFZ + EPA + WLTP - Start Value'!$B$3)/3600</f>
        <v>0.9764970176113683</v>
      </c>
      <c r="G241" s="95">
        <f>E241*'NEFZ + EPA + WLTP - Start Value'!$B$3*'NEFZ + EPA + WLTP - Start Value'!$B$6*'NEFZ + EPA + WLTP - Constants'!$B$4/3600</f>
        <v>0.857143498816</v>
      </c>
      <c r="H241" s="95">
        <f>IF(E241&gt;0,(((C240)^3+(C241)^3)/2/D241)*0.5*'NEFZ + EPA + WLTP - Constants'!$B$3*('NEFZ + EPA + WLTP - Start Value'!$B$5*'NEFZ + EPA + WLTP - Start Value'!$B$4)*E241/3600,0)</f>
        <v>2.006054605942257</v>
      </c>
    </row>
    <row r="242" ht="20.35" customHeight="1">
      <c r="A242" s="15">
        <v>239</v>
      </c>
      <c r="B242" s="15">
        <v>56.6</v>
      </c>
      <c r="C242" s="95">
        <f>'NEFZ + EPA + WLTP - Constants'!$B$5*B242/3.6</f>
        <v>25.302464</v>
      </c>
      <c r="D242" s="95">
        <f>(C242+C241)/2</f>
        <v>25.235408</v>
      </c>
      <c r="E242" s="95">
        <f>(D242*(A242-A241))</f>
        <v>25.235408</v>
      </c>
      <c r="F242" s="95">
        <f>(0.5*((C242^2)-(C241^2))*'NEFZ + EPA + WLTP - Start Value'!$B$3)/3600</f>
        <v>1.471261298331751</v>
      </c>
      <c r="G242" s="95">
        <f>E242*'NEFZ + EPA + WLTP - Start Value'!$B$3*'NEFZ + EPA + WLTP - Start Value'!$B$6*'NEFZ + EPA + WLTP - Constants'!$B$4/3600</f>
        <v>0.8609564147360002</v>
      </c>
      <c r="H242" s="95">
        <f>IF(E242&gt;0,(((C241)^3+(C242)^3)/2/D242)*0.5*'NEFZ + EPA + WLTP - Constants'!$B$3*('NEFZ + EPA + WLTP - Start Value'!$B$5*'NEFZ + EPA + WLTP - Start Value'!$B$4)*E242/3600,0)</f>
        <v>2.032968815674109</v>
      </c>
    </row>
    <row r="243" ht="20.35" customHeight="1">
      <c r="A243" s="15">
        <v>240</v>
      </c>
      <c r="B243" s="15">
        <v>56.7</v>
      </c>
      <c r="C243" s="95">
        <f>'NEFZ + EPA + WLTP - Constants'!$B$5*B243/3.6</f>
        <v>25.347168</v>
      </c>
      <c r="D243" s="95">
        <f>(C243+C242)/2</f>
        <v>25.324816</v>
      </c>
      <c r="E243" s="95">
        <f>(D243*(A243-A242))</f>
        <v>25.324816</v>
      </c>
      <c r="F243" s="95">
        <f>(0.5*((C243^2)-(C242^2))*'NEFZ + EPA + WLTP - Start Value'!$B$3)/3600</f>
        <v>0.4921579719544937</v>
      </c>
      <c r="G243" s="95">
        <f>E243*'NEFZ + EPA + WLTP - Start Value'!$B$3*'NEFZ + EPA + WLTP - Start Value'!$B$6*'NEFZ + EPA + WLTP - Constants'!$B$4/3600</f>
        <v>0.864006747472</v>
      </c>
      <c r="H243" s="95">
        <f>IF(E243&gt;0,(((C242)^3+(C243)^3)/2/D243)*0.5*'NEFZ + EPA + WLTP - Constants'!$B$3*('NEFZ + EPA + WLTP - Start Value'!$B$5*'NEFZ + EPA + WLTP - Start Value'!$B$4)*E243/3600,0)</f>
        <v>2.054614914594049</v>
      </c>
    </row>
    <row r="244" ht="20.35" customHeight="1">
      <c r="A244" s="15">
        <v>241</v>
      </c>
      <c r="B244" s="15">
        <v>56.7</v>
      </c>
      <c r="C244" s="95">
        <f>'NEFZ + EPA + WLTP - Constants'!$B$5*B244/3.6</f>
        <v>25.347168</v>
      </c>
      <c r="D244" s="95">
        <f>(C244+C243)/2</f>
        <v>25.347168</v>
      </c>
      <c r="E244" s="95">
        <f>(D244*(A244-A243))</f>
        <v>25.347168</v>
      </c>
      <c r="F244" s="95">
        <f>(0.5*((C244^2)-(C243^2))*'NEFZ + EPA + WLTP - Start Value'!$B$3)/3600</f>
        <v>0</v>
      </c>
      <c r="G244" s="95">
        <f>E244*'NEFZ + EPA + WLTP - Start Value'!$B$3*'NEFZ + EPA + WLTP - Start Value'!$B$6*'NEFZ + EPA + WLTP - Constants'!$B$4/3600</f>
        <v>0.864769330656</v>
      </c>
      <c r="H244" s="95">
        <f>IF(E244&gt;0,(((C243)^3+(C244)^3)/2/D244)*0.5*'NEFZ + EPA + WLTP - Constants'!$B$3*('NEFZ + EPA + WLTP - Start Value'!$B$5*'NEFZ + EPA + WLTP - Start Value'!$B$4)*E244/3600,0)</f>
        <v>2.060055189915648</v>
      </c>
    </row>
    <row r="245" ht="20.35" customHeight="1">
      <c r="A245" s="15">
        <v>242</v>
      </c>
      <c r="B245" s="15">
        <v>56.5</v>
      </c>
      <c r="C245" s="95">
        <f>'NEFZ + EPA + WLTP - Constants'!$B$5*B245/3.6</f>
        <v>25.25776</v>
      </c>
      <c r="D245" s="95">
        <f>(C245+C244)/2</f>
        <v>25.302464</v>
      </c>
      <c r="E245" s="95">
        <f>(D245*(A245-A244))</f>
        <v>25.302464</v>
      </c>
      <c r="F245" s="95">
        <f>(0.5*((C245^2)-(C244^2))*'NEFZ + EPA + WLTP - Start Value'!$B$3)/3600</f>
        <v>-0.9834471743203329</v>
      </c>
      <c r="G245" s="95">
        <f>E245*'NEFZ + EPA + WLTP - Start Value'!$B$3*'NEFZ + EPA + WLTP - Start Value'!$B$6*'NEFZ + EPA + WLTP - Constants'!$B$4/3600</f>
        <v>0.863244164288</v>
      </c>
      <c r="H245" s="95">
        <f>IF(E245&gt;0,(((C244)^3+(C245)^3)/2/D245)*0.5*'NEFZ + EPA + WLTP - Constants'!$B$3*('NEFZ + EPA + WLTP - Start Value'!$B$5*'NEFZ + EPA + WLTP - Start Value'!$B$4)*E245/3600,0)</f>
        <v>2.049193828936193</v>
      </c>
    </row>
    <row r="246" ht="20.35" customHeight="1">
      <c r="A246" s="15">
        <v>243</v>
      </c>
      <c r="B246" s="15">
        <v>56.5</v>
      </c>
      <c r="C246" s="95">
        <f>'NEFZ + EPA + WLTP - Constants'!$B$5*B246/3.6</f>
        <v>25.25776</v>
      </c>
      <c r="D246" s="95">
        <f>(C246+C245)/2</f>
        <v>25.25776</v>
      </c>
      <c r="E246" s="95">
        <f>(D246*(A246-A245))</f>
        <v>25.25776</v>
      </c>
      <c r="F246" s="95">
        <f>(0.5*((C246^2)-(C245^2))*'NEFZ + EPA + WLTP - Start Value'!$B$3)/3600</f>
        <v>0</v>
      </c>
      <c r="G246" s="95">
        <f>E246*'NEFZ + EPA + WLTP - Start Value'!$B$3*'NEFZ + EPA + WLTP - Start Value'!$B$6*'NEFZ + EPA + WLTP - Constants'!$B$4/3600</f>
        <v>0.8617189979200002</v>
      </c>
      <c r="H246" s="95">
        <f>IF(E246&gt;0,(((C245)^3+(C246)^3)/2/D246)*0.5*'NEFZ + EPA + WLTP - Constants'!$B$3*('NEFZ + EPA + WLTP - Start Value'!$B$5*'NEFZ + EPA + WLTP - Start Value'!$B$4)*E246/3600,0)</f>
        <v>2.038332467956737</v>
      </c>
    </row>
    <row r="247" ht="20.35" customHeight="1">
      <c r="A247" s="15">
        <v>244</v>
      </c>
      <c r="B247" s="15">
        <v>56.5</v>
      </c>
      <c r="C247" s="95">
        <f>'NEFZ + EPA + WLTP - Constants'!$B$5*B247/3.6</f>
        <v>25.25776</v>
      </c>
      <c r="D247" s="95">
        <f>(C247+C246)/2</f>
        <v>25.25776</v>
      </c>
      <c r="E247" s="95">
        <f>(D247*(A247-A246))</f>
        <v>25.25776</v>
      </c>
      <c r="F247" s="95">
        <f>(0.5*((C247^2)-(C246^2))*'NEFZ + EPA + WLTP - Start Value'!$B$3)/3600</f>
        <v>0</v>
      </c>
      <c r="G247" s="95">
        <f>E247*'NEFZ + EPA + WLTP - Start Value'!$B$3*'NEFZ + EPA + WLTP - Start Value'!$B$6*'NEFZ + EPA + WLTP - Constants'!$B$4/3600</f>
        <v>0.8617189979200002</v>
      </c>
      <c r="H247" s="95">
        <f>IF(E247&gt;0,(((C246)^3+(C247)^3)/2/D247)*0.5*'NEFZ + EPA + WLTP - Constants'!$B$3*('NEFZ + EPA + WLTP - Start Value'!$B$5*'NEFZ + EPA + WLTP - Start Value'!$B$4)*E247/3600,0)</f>
        <v>2.038332467956737</v>
      </c>
    </row>
    <row r="248" ht="20.35" customHeight="1">
      <c r="A248" s="15">
        <v>245</v>
      </c>
      <c r="B248" s="15">
        <v>56.5</v>
      </c>
      <c r="C248" s="95">
        <f>'NEFZ + EPA + WLTP - Constants'!$B$5*B248/3.6</f>
        <v>25.25776</v>
      </c>
      <c r="D248" s="95">
        <f>(C248+C247)/2</f>
        <v>25.25776</v>
      </c>
      <c r="E248" s="95">
        <f>(D248*(A248-A247))</f>
        <v>25.25776</v>
      </c>
      <c r="F248" s="95">
        <f>(0.5*((C248^2)-(C247^2))*'NEFZ + EPA + WLTP - Start Value'!$B$3)/3600</f>
        <v>0</v>
      </c>
      <c r="G248" s="95">
        <f>E248*'NEFZ + EPA + WLTP - Start Value'!$B$3*'NEFZ + EPA + WLTP - Start Value'!$B$6*'NEFZ + EPA + WLTP - Constants'!$B$4/3600</f>
        <v>0.8617189979200002</v>
      </c>
      <c r="H248" s="95">
        <f>IF(E248&gt;0,(((C247)^3+(C248)^3)/2/D248)*0.5*'NEFZ + EPA + WLTP - Constants'!$B$3*('NEFZ + EPA + WLTP - Start Value'!$B$5*'NEFZ + EPA + WLTP - Start Value'!$B$4)*E248/3600,0)</f>
        <v>2.038332467956737</v>
      </c>
    </row>
    <row r="249" ht="20.35" customHeight="1">
      <c r="A249" s="15">
        <v>246</v>
      </c>
      <c r="B249" s="15">
        <v>56.5</v>
      </c>
      <c r="C249" s="95">
        <f>'NEFZ + EPA + WLTP - Constants'!$B$5*B249/3.6</f>
        <v>25.25776</v>
      </c>
      <c r="D249" s="95">
        <f>(C249+C248)/2</f>
        <v>25.25776</v>
      </c>
      <c r="E249" s="95">
        <f>(D249*(A249-A248))</f>
        <v>25.25776</v>
      </c>
      <c r="F249" s="95">
        <f>(0.5*((C249^2)-(C248^2))*'NEFZ + EPA + WLTP - Start Value'!$B$3)/3600</f>
        <v>0</v>
      </c>
      <c r="G249" s="95">
        <f>E249*'NEFZ + EPA + WLTP - Start Value'!$B$3*'NEFZ + EPA + WLTP - Start Value'!$B$6*'NEFZ + EPA + WLTP - Constants'!$B$4/3600</f>
        <v>0.8617189979200002</v>
      </c>
      <c r="H249" s="95">
        <f>IF(E249&gt;0,(((C248)^3+(C249)^3)/2/D249)*0.5*'NEFZ + EPA + WLTP - Constants'!$B$3*('NEFZ + EPA + WLTP - Start Value'!$B$5*'NEFZ + EPA + WLTP - Start Value'!$B$4)*E249/3600,0)</f>
        <v>2.038332467956737</v>
      </c>
    </row>
    <row r="250" ht="20.35" customHeight="1">
      <c r="A250" s="15">
        <v>247</v>
      </c>
      <c r="B250" s="15">
        <v>56.5</v>
      </c>
      <c r="C250" s="95">
        <f>'NEFZ + EPA + WLTP - Constants'!$B$5*B250/3.6</f>
        <v>25.25776</v>
      </c>
      <c r="D250" s="95">
        <f>(C250+C249)/2</f>
        <v>25.25776</v>
      </c>
      <c r="E250" s="95">
        <f>(D250*(A250-A249))</f>
        <v>25.25776</v>
      </c>
      <c r="F250" s="95">
        <f>(0.5*((C250^2)-(C249^2))*'NEFZ + EPA + WLTP - Start Value'!$B$3)/3600</f>
        <v>0</v>
      </c>
      <c r="G250" s="95">
        <f>E250*'NEFZ + EPA + WLTP - Start Value'!$B$3*'NEFZ + EPA + WLTP - Start Value'!$B$6*'NEFZ + EPA + WLTP - Constants'!$B$4/3600</f>
        <v>0.8617189979200002</v>
      </c>
      <c r="H250" s="95">
        <f>IF(E250&gt;0,(((C249)^3+(C250)^3)/2/D250)*0.5*'NEFZ + EPA + WLTP - Constants'!$B$3*('NEFZ + EPA + WLTP - Start Value'!$B$5*'NEFZ + EPA + WLTP - Start Value'!$B$4)*E250/3600,0)</f>
        <v>2.038332467956737</v>
      </c>
    </row>
    <row r="251" ht="20.35" customHeight="1">
      <c r="A251" s="15">
        <v>248</v>
      </c>
      <c r="B251" s="15">
        <v>56.4</v>
      </c>
      <c r="C251" s="95">
        <f>'NEFZ + EPA + WLTP - Constants'!$B$5*B251/3.6</f>
        <v>25.213056</v>
      </c>
      <c r="D251" s="95">
        <f>(C251+C250)/2</f>
        <v>25.235408</v>
      </c>
      <c r="E251" s="95">
        <f>(D251*(A251-A250))</f>
        <v>25.235408</v>
      </c>
      <c r="F251" s="95">
        <f>(0.5*((C251^2)-(C250^2))*'NEFZ + EPA + WLTP - Start Value'!$B$3)/3600</f>
        <v>-0.4904204327772834</v>
      </c>
      <c r="G251" s="95">
        <f>E251*'NEFZ + EPA + WLTP - Start Value'!$B$3*'NEFZ + EPA + WLTP - Start Value'!$B$6*'NEFZ + EPA + WLTP - Constants'!$B$4/3600</f>
        <v>0.8609564147360002</v>
      </c>
      <c r="H251" s="95">
        <f>IF(E251&gt;0,(((C250)^3+(C251)^3)/2/D251)*0.5*'NEFZ + EPA + WLTP - Constants'!$B$3*('NEFZ + EPA + WLTP - Start Value'!$B$5*'NEFZ + EPA + WLTP - Start Value'!$B$4)*E251/3600,0)</f>
        <v>2.032930538058623</v>
      </c>
    </row>
    <row r="252" ht="20.35" customHeight="1">
      <c r="A252" s="15">
        <v>249</v>
      </c>
      <c r="B252" s="15">
        <v>56.1</v>
      </c>
      <c r="C252" s="95">
        <f>'NEFZ + EPA + WLTP - Constants'!$B$5*B252/3.6</f>
        <v>25.078944</v>
      </c>
      <c r="D252" s="95">
        <f>(C252+C251)/2</f>
        <v>25.146</v>
      </c>
      <c r="E252" s="95">
        <f>(D252*(A252-A251))</f>
        <v>25.146</v>
      </c>
      <c r="F252" s="95">
        <f>(0.5*((C252^2)-(C251^2))*'NEFZ + EPA + WLTP - Start Value'!$B$3)/3600</f>
        <v>-1.466048680799997</v>
      </c>
      <c r="G252" s="95">
        <f>E252*'NEFZ + EPA + WLTP - Start Value'!$B$3*'NEFZ + EPA + WLTP - Start Value'!$B$6*'NEFZ + EPA + WLTP - Constants'!$B$4/3600</f>
        <v>0.8579060820000001</v>
      </c>
      <c r="H252" s="95">
        <f>IF(E252&gt;0,(((C251)^3+(C252)^3)/2/D252)*0.5*'NEFZ + EPA + WLTP - Constants'!$B$3*('NEFZ + EPA + WLTP - Start Value'!$B$5*'NEFZ + EPA + WLTP - Start Value'!$B$4)*E252/3600,0)</f>
        <v>2.011437413984627</v>
      </c>
    </row>
    <row r="253" ht="20.35" customHeight="1">
      <c r="A253" s="15">
        <v>250</v>
      </c>
      <c r="B253" s="15">
        <v>55.8</v>
      </c>
      <c r="C253" s="95">
        <f>'NEFZ + EPA + WLTP - Constants'!$B$5*B253/3.6</f>
        <v>24.944832</v>
      </c>
      <c r="D253" s="95">
        <f>(C253+C252)/2</f>
        <v>25.011888</v>
      </c>
      <c r="E253" s="95">
        <f>(D253*(A253-A252))</f>
        <v>25.011888</v>
      </c>
      <c r="F253" s="95">
        <f>(0.5*((C253^2)-(C252^2))*'NEFZ + EPA + WLTP - Start Value'!$B$3)/3600</f>
        <v>-1.458229754502403</v>
      </c>
      <c r="G253" s="95">
        <f>E253*'NEFZ + EPA + WLTP - Start Value'!$B$3*'NEFZ + EPA + WLTP - Start Value'!$B$6*'NEFZ + EPA + WLTP - Constants'!$B$4/3600</f>
        <v>0.8533305828960001</v>
      </c>
      <c r="H253" s="95">
        <f>IF(E253&gt;0,(((C252)^3+(C253)^3)/2/D253)*0.5*'NEFZ + EPA + WLTP - Constants'!$B$3*('NEFZ + EPA + WLTP - Start Value'!$B$5*'NEFZ + EPA + WLTP - Start Value'!$B$4)*E253/3600,0)</f>
        <v>1.979426206926566</v>
      </c>
    </row>
    <row r="254" ht="20.35" customHeight="1">
      <c r="A254" s="15">
        <v>251</v>
      </c>
      <c r="B254" s="15">
        <v>55.1</v>
      </c>
      <c r="C254" s="95">
        <f>'NEFZ + EPA + WLTP - Constants'!$B$5*B254/3.6</f>
        <v>24.631904</v>
      </c>
      <c r="D254" s="95">
        <f>(C254+C253)/2</f>
        <v>24.788368</v>
      </c>
      <c r="E254" s="95">
        <f>(D254*(A254-A253))</f>
        <v>24.788368</v>
      </c>
      <c r="F254" s="95">
        <f>(0.5*((C254^2)-(C253^2))*'NEFZ + EPA + WLTP - Start Value'!$B$3)/3600</f>
        <v>-3.372129158237117</v>
      </c>
      <c r="G254" s="95">
        <f>E254*'NEFZ + EPA + WLTP - Start Value'!$B$3*'NEFZ + EPA + WLTP - Start Value'!$B$6*'NEFZ + EPA + WLTP - Constants'!$B$4/3600</f>
        <v>0.8457047510560001</v>
      </c>
      <c r="H254" s="95">
        <f>IF(E254&gt;0,(((C253)^3+(C254)^3)/2/D254)*0.5*'NEFZ + EPA + WLTP - Constants'!$B$3*('NEFZ + EPA + WLTP - Start Value'!$B$5*'NEFZ + EPA + WLTP - Start Value'!$B$4)*E254/3600,0)</f>
        <v>1.92702006024376</v>
      </c>
    </row>
    <row r="255" ht="20.35" customHeight="1">
      <c r="A255" s="15">
        <v>252</v>
      </c>
      <c r="B255" s="15">
        <v>54.6</v>
      </c>
      <c r="C255" s="95">
        <f>'NEFZ + EPA + WLTP - Constants'!$B$5*B255/3.6</f>
        <v>24.408384</v>
      </c>
      <c r="D255" s="95">
        <f>(C255+C254)/2</f>
        <v>24.520144</v>
      </c>
      <c r="E255" s="95">
        <f>(D255*(A255-A254))</f>
        <v>24.520144</v>
      </c>
      <c r="F255" s="95">
        <f>(0.5*((C255^2)-(C254^2))*'NEFZ + EPA + WLTP - Start Value'!$B$3)/3600</f>
        <v>-2.38260059679645</v>
      </c>
      <c r="G255" s="95">
        <f>E255*'NEFZ + EPA + WLTP - Start Value'!$B$3*'NEFZ + EPA + WLTP - Start Value'!$B$6*'NEFZ + EPA + WLTP - Constants'!$B$4/3600</f>
        <v>0.836553752848</v>
      </c>
      <c r="H255" s="95">
        <f>IF(E255&gt;0,(((C254)^3+(C255)^3)/2/D255)*0.5*'NEFZ + EPA + WLTP - Constants'!$B$3*('NEFZ + EPA + WLTP - Start Value'!$B$5*'NEFZ + EPA + WLTP - Start Value'!$B$4)*E255/3600,0)</f>
        <v>1.865033513492295</v>
      </c>
    </row>
    <row r="256" ht="20.35" customHeight="1">
      <c r="A256" s="15">
        <v>253</v>
      </c>
      <c r="B256" s="15">
        <v>54.2</v>
      </c>
      <c r="C256" s="95">
        <f>'NEFZ + EPA + WLTP - Constants'!$B$5*B256/3.6</f>
        <v>24.229568</v>
      </c>
      <c r="D256" s="95">
        <f>(C256+C255)/2</f>
        <v>24.318976</v>
      </c>
      <c r="E256" s="95">
        <f>(D256*(A256-A255))</f>
        <v>24.318976</v>
      </c>
      <c r="F256" s="95">
        <f>(0.5*((C256^2)-(C255^2))*'NEFZ + EPA + WLTP - Start Value'!$B$3)/3600</f>
        <v>-1.890442624841981</v>
      </c>
      <c r="G256" s="95">
        <f>E256*'NEFZ + EPA + WLTP - Start Value'!$B$3*'NEFZ + EPA + WLTP - Start Value'!$B$6*'NEFZ + EPA + WLTP - Constants'!$B$4/3600</f>
        <v>0.8296905041920001</v>
      </c>
      <c r="H256" s="95">
        <f>IF(E256&gt;0,(((C255)^3+(C256)^3)/2/D256)*0.5*'NEFZ + EPA + WLTP - Constants'!$B$3*('NEFZ + EPA + WLTP - Start Value'!$B$5*'NEFZ + EPA + WLTP - Start Value'!$B$4)*E256/3600,0)</f>
        <v>1.819466182112303</v>
      </c>
    </row>
    <row r="257" ht="20.35" customHeight="1">
      <c r="A257" s="15">
        <v>254</v>
      </c>
      <c r="B257" s="15">
        <v>54</v>
      </c>
      <c r="C257" s="95">
        <f>'NEFZ + EPA + WLTP - Constants'!$B$5*B257/3.6</f>
        <v>24.14016</v>
      </c>
      <c r="D257" s="95">
        <f>(C257+C256)/2</f>
        <v>24.184864</v>
      </c>
      <c r="E257" s="95">
        <f>(D257*(A257-A256))</f>
        <v>24.184864</v>
      </c>
      <c r="F257" s="95">
        <f>(0.5*((C257^2)-(C256^2))*'NEFZ + EPA + WLTP - Start Value'!$B$3)/3600</f>
        <v>-0.9400086948892113</v>
      </c>
      <c r="G257" s="95">
        <f>E257*'NEFZ + EPA + WLTP - Start Value'!$B$3*'NEFZ + EPA + WLTP - Start Value'!$B$6*'NEFZ + EPA + WLTP - Constants'!$B$4/3600</f>
        <v>0.8251150050880002</v>
      </c>
      <c r="H257" s="95">
        <f>IF(E257&gt;0,(((C256)^3+(C257)^3)/2/D257)*0.5*'NEFZ + EPA + WLTP - Constants'!$B$3*('NEFZ + EPA + WLTP - Start Value'!$B$5*'NEFZ + EPA + WLTP - Start Value'!$B$4)*E257/3600,0)</f>
        <v>1.789476195891095</v>
      </c>
    </row>
    <row r="258" ht="20.35" customHeight="1">
      <c r="A258" s="15">
        <v>255</v>
      </c>
      <c r="B258" s="15">
        <v>53.7</v>
      </c>
      <c r="C258" s="95">
        <f>'NEFZ + EPA + WLTP - Constants'!$B$5*B258/3.6</f>
        <v>24.006048</v>
      </c>
      <c r="D258" s="95">
        <f>(C258+C257)/2</f>
        <v>24.073104</v>
      </c>
      <c r="E258" s="95">
        <f>(D258*(A258-A257))</f>
        <v>24.073104</v>
      </c>
      <c r="F258" s="95">
        <f>(0.5*((C258^2)-(C257^2))*'NEFZ + EPA + WLTP - Start Value'!$B$3)/3600</f>
        <v>-1.403497270419192</v>
      </c>
      <c r="G258" s="95">
        <f>E258*'NEFZ + EPA + WLTP - Start Value'!$B$3*'NEFZ + EPA + WLTP - Start Value'!$B$6*'NEFZ + EPA + WLTP - Constants'!$B$4/3600</f>
        <v>0.8213020891680001</v>
      </c>
      <c r="H258" s="95">
        <f>IF(E258&gt;0,(((C257)^3+(C258)^3)/2/D258)*0.5*'NEFZ + EPA + WLTP - Constants'!$B$3*('NEFZ + EPA + WLTP - Start Value'!$B$5*'NEFZ + EPA + WLTP - Start Value'!$B$4)*E258/3600,0)</f>
        <v>1.764805752849109</v>
      </c>
    </row>
    <row r="259" ht="20.35" customHeight="1">
      <c r="A259" s="15">
        <v>256</v>
      </c>
      <c r="B259" s="15">
        <v>53.6</v>
      </c>
      <c r="C259" s="95">
        <f>'NEFZ + EPA + WLTP - Constants'!$B$5*B259/3.6</f>
        <v>23.961344</v>
      </c>
      <c r="D259" s="95">
        <f>(C259+C258)/2</f>
        <v>23.983696</v>
      </c>
      <c r="E259" s="95">
        <f>(D259*(A259-A258))</f>
        <v>23.983696</v>
      </c>
      <c r="F259" s="95">
        <f>(0.5*((C259^2)-(C258^2))*'NEFZ + EPA + WLTP - Start Value'!$B$3)/3600</f>
        <v>-0.4660948842958208</v>
      </c>
      <c r="G259" s="95">
        <f>E259*'NEFZ + EPA + WLTP - Start Value'!$B$3*'NEFZ + EPA + WLTP - Start Value'!$B$6*'NEFZ + EPA + WLTP - Constants'!$B$4/3600</f>
        <v>0.8182517564320002</v>
      </c>
      <c r="H259" s="95">
        <f>IF(E259&gt;0,(((C258)^3+(C259)^3)/2/D259)*0.5*'NEFZ + EPA + WLTP - Constants'!$B$3*('NEFZ + EPA + WLTP - Start Value'!$B$5*'NEFZ + EPA + WLTP - Start Value'!$B$4)*E259/3600,0)</f>
        <v>1.745179043950046</v>
      </c>
    </row>
    <row r="260" ht="20.35" customHeight="1">
      <c r="A260" s="15">
        <v>257</v>
      </c>
      <c r="B260" s="15">
        <v>53.9</v>
      </c>
      <c r="C260" s="95">
        <f>'NEFZ + EPA + WLTP - Constants'!$B$5*B260/3.6</f>
        <v>24.095456</v>
      </c>
      <c r="D260" s="95">
        <f>(C260+C259)/2</f>
        <v>24.0284</v>
      </c>
      <c r="E260" s="95">
        <f>(D260*(A260-A259))</f>
        <v>24.0284</v>
      </c>
      <c r="F260" s="95">
        <f>(0.5*((C260^2)-(C259^2))*'NEFZ + EPA + WLTP - Start Value'!$B$3)/3600</f>
        <v>1.400890961653278</v>
      </c>
      <c r="G260" s="95">
        <f>E260*'NEFZ + EPA + WLTP - Start Value'!$B$3*'NEFZ + EPA + WLTP - Start Value'!$B$6*'NEFZ + EPA + WLTP - Constants'!$B$4/3600</f>
        <v>0.8197769228000001</v>
      </c>
      <c r="H260" s="95">
        <f>IF(E260&gt;0,(((C259)^3+(C260)^3)/2/D260)*0.5*'NEFZ + EPA + WLTP - Constants'!$B$3*('NEFZ + EPA + WLTP - Start Value'!$B$5*'NEFZ + EPA + WLTP - Start Value'!$B$4)*E260/3600,0)</f>
        <v>1.754992364495577</v>
      </c>
    </row>
    <row r="261" ht="20.35" customHeight="1">
      <c r="A261" s="15">
        <v>258</v>
      </c>
      <c r="B261" s="15">
        <v>54</v>
      </c>
      <c r="C261" s="95">
        <f>'NEFZ + EPA + WLTP - Constants'!$B$5*B261/3.6</f>
        <v>24.14016</v>
      </c>
      <c r="D261" s="95">
        <f>(C261+C260)/2</f>
        <v>24.117808</v>
      </c>
      <c r="E261" s="95">
        <f>(D261*(A261-A260))</f>
        <v>24.117808</v>
      </c>
      <c r="F261" s="95">
        <f>(0.5*((C261^2)-(C260^2))*'NEFZ + EPA + WLTP - Start Value'!$B$3)/3600</f>
        <v>0.468701193061735</v>
      </c>
      <c r="G261" s="95">
        <f>E261*'NEFZ + EPA + WLTP - Start Value'!$B$3*'NEFZ + EPA + WLTP - Start Value'!$B$6*'NEFZ + EPA + WLTP - Constants'!$B$4/3600</f>
        <v>0.822827255536</v>
      </c>
      <c r="H261" s="95">
        <f>IF(E261&gt;0,(((C260)^3+(C261)^3)/2/D261)*0.5*'NEFZ + EPA + WLTP - Constants'!$B$3*('NEFZ + EPA + WLTP - Start Value'!$B$5*'NEFZ + EPA + WLTP - Start Value'!$B$4)*E261/3600,0)</f>
        <v>1.77461907339464</v>
      </c>
    </row>
    <row r="262" ht="20.35" customHeight="1">
      <c r="A262" s="15">
        <v>259</v>
      </c>
      <c r="B262" s="15">
        <v>54.1</v>
      </c>
      <c r="C262" s="95">
        <f>'NEFZ + EPA + WLTP - Constants'!$B$5*B262/3.6</f>
        <v>24.184864</v>
      </c>
      <c r="D262" s="95">
        <f>(C262+C261)/2</f>
        <v>24.162512</v>
      </c>
      <c r="E262" s="95">
        <f>(D262*(A262-A261))</f>
        <v>24.162512</v>
      </c>
      <c r="F262" s="95">
        <f>(0.5*((C262^2)-(C261^2))*'NEFZ + EPA + WLTP - Start Value'!$B$3)/3600</f>
        <v>0.4695699626502908</v>
      </c>
      <c r="G262" s="95">
        <f>E262*'NEFZ + EPA + WLTP - Start Value'!$B$3*'NEFZ + EPA + WLTP - Start Value'!$B$6*'NEFZ + EPA + WLTP - Constants'!$B$4/3600</f>
        <v>0.824352421904</v>
      </c>
      <c r="H262" s="95">
        <f>IF(E262&gt;0,(((C261)^3+(C262)^3)/2/D262)*0.5*'NEFZ + EPA + WLTP - Constants'!$B$3*('NEFZ + EPA + WLTP - Start Value'!$B$5*'NEFZ + EPA + WLTP - Start Value'!$B$4)*E262/3600,0)</f>
        <v>1.78450549096319</v>
      </c>
    </row>
    <row r="263" ht="20.35" customHeight="1">
      <c r="A263" s="15">
        <v>260</v>
      </c>
      <c r="B263" s="15">
        <v>54.1</v>
      </c>
      <c r="C263" s="95">
        <f>'NEFZ + EPA + WLTP - Constants'!$B$5*B263/3.6</f>
        <v>24.184864</v>
      </c>
      <c r="D263" s="95">
        <f>(C263+C262)/2</f>
        <v>24.184864</v>
      </c>
      <c r="E263" s="95">
        <f>(D263*(A263-A262))</f>
        <v>24.184864</v>
      </c>
      <c r="F263" s="95">
        <f>(0.5*((C263^2)-(C262^2))*'NEFZ + EPA + WLTP - Start Value'!$B$3)/3600</f>
        <v>0</v>
      </c>
      <c r="G263" s="95">
        <f>E263*'NEFZ + EPA + WLTP - Start Value'!$B$3*'NEFZ + EPA + WLTP - Start Value'!$B$6*'NEFZ + EPA + WLTP - Constants'!$B$4/3600</f>
        <v>0.8251150050880002</v>
      </c>
      <c r="H263" s="95">
        <f>IF(E263&gt;0,(((C262)^3+(C263)^3)/2/D263)*0.5*'NEFZ + EPA + WLTP - Constants'!$B$3*('NEFZ + EPA + WLTP - Start Value'!$B$5*'NEFZ + EPA + WLTP - Start Value'!$B$4)*E263/3600,0)</f>
        <v>1.789457853827342</v>
      </c>
    </row>
    <row r="264" ht="20.35" customHeight="1">
      <c r="A264" s="15">
        <v>261</v>
      </c>
      <c r="B264" s="15">
        <v>53.8</v>
      </c>
      <c r="C264" s="95">
        <f>'NEFZ + EPA + WLTP - Constants'!$B$5*B264/3.6</f>
        <v>24.050752</v>
      </c>
      <c r="D264" s="95">
        <f>(C264+C263)/2</f>
        <v>24.117808</v>
      </c>
      <c r="E264" s="95">
        <f>(D264*(A264-A263))</f>
        <v>24.117808</v>
      </c>
      <c r="F264" s="95">
        <f>(0.5*((C264^2)-(C263^2))*'NEFZ + EPA + WLTP - Start Value'!$B$3)/3600</f>
        <v>-1.406103579185082</v>
      </c>
      <c r="G264" s="95">
        <f>E264*'NEFZ + EPA + WLTP - Start Value'!$B$3*'NEFZ + EPA + WLTP - Start Value'!$B$6*'NEFZ + EPA + WLTP - Constants'!$B$4/3600</f>
        <v>0.822827255536</v>
      </c>
      <c r="H264" s="95">
        <f>IF(E264&gt;0,(((C263)^3+(C264)^3)/2/D264)*0.5*'NEFZ + EPA + WLTP - Constants'!$B$3*('NEFZ + EPA + WLTP - Start Value'!$B$5*'NEFZ + EPA + WLTP - Start Value'!$B$4)*E264/3600,0)</f>
        <v>1.774655655810148</v>
      </c>
    </row>
    <row r="265" ht="20.35" customHeight="1">
      <c r="A265" s="15">
        <v>262</v>
      </c>
      <c r="B265" s="15">
        <v>53.4</v>
      </c>
      <c r="C265" s="95">
        <f>'NEFZ + EPA + WLTP - Constants'!$B$5*B265/3.6</f>
        <v>23.871936</v>
      </c>
      <c r="D265" s="95">
        <f>(C265+C264)/2</f>
        <v>23.961344</v>
      </c>
      <c r="E265" s="95">
        <f>(D265*(A265-A264))</f>
        <v>23.961344</v>
      </c>
      <c r="F265" s="95">
        <f>(0.5*((C265^2)-(C264^2))*'NEFZ + EPA + WLTP - Start Value'!$B$3)/3600</f>
        <v>-1.862641998006024</v>
      </c>
      <c r="G265" s="95">
        <f>E265*'NEFZ + EPA + WLTP - Start Value'!$B$3*'NEFZ + EPA + WLTP - Start Value'!$B$6*'NEFZ + EPA + WLTP - Constants'!$B$4/3600</f>
        <v>0.8174891732480002</v>
      </c>
      <c r="H265" s="95">
        <f>IF(E265&gt;0,(((C264)^3+(C265)^3)/2/D265)*0.5*'NEFZ + EPA + WLTP - Constants'!$B$3*('NEFZ + EPA + WLTP - Start Value'!$B$5*'NEFZ + EPA + WLTP - Start Value'!$B$4)*E265/3600,0)</f>
        <v>1.740372400475936</v>
      </c>
    </row>
    <row r="266" ht="20.35" customHeight="1">
      <c r="A266" s="15">
        <v>263</v>
      </c>
      <c r="B266" s="15">
        <v>53</v>
      </c>
      <c r="C266" s="95">
        <f>'NEFZ + EPA + WLTP - Constants'!$B$5*B266/3.6</f>
        <v>23.69312</v>
      </c>
      <c r="D266" s="95">
        <f>(C266+C265)/2</f>
        <v>23.782528</v>
      </c>
      <c r="E266" s="95">
        <f>(D266*(A266-A265))</f>
        <v>23.782528</v>
      </c>
      <c r="F266" s="95">
        <f>(0.5*((C266^2)-(C265^2))*'NEFZ + EPA + WLTP - Start Value'!$B$3)/3600</f>
        <v>-1.848741684588094</v>
      </c>
      <c r="G266" s="95">
        <f>E266*'NEFZ + EPA + WLTP - Start Value'!$B$3*'NEFZ + EPA + WLTP - Start Value'!$B$6*'NEFZ + EPA + WLTP - Constants'!$B$4/3600</f>
        <v>0.8113885077760001</v>
      </c>
      <c r="H266" s="95">
        <f>IF(E266&gt;0,(((C265)^3+(C266)^3)/2/D266)*0.5*'NEFZ + EPA + WLTP - Constants'!$B$3*('NEFZ + EPA + WLTP - Start Value'!$B$5*'NEFZ + EPA + WLTP - Start Value'!$B$4)*E266/3600,0)</f>
        <v>1.701699961614007</v>
      </c>
    </row>
    <row r="267" ht="20.35" customHeight="1">
      <c r="A267" s="15">
        <v>264</v>
      </c>
      <c r="B267" s="15">
        <v>52.6</v>
      </c>
      <c r="C267" s="95">
        <f>'NEFZ + EPA + WLTP - Constants'!$B$5*B267/3.6</f>
        <v>23.514304</v>
      </c>
      <c r="D267" s="95">
        <f>(C267+C266)/2</f>
        <v>23.603712</v>
      </c>
      <c r="E267" s="95">
        <f>(D267*(A267-A266))</f>
        <v>23.603712</v>
      </c>
      <c r="F267" s="95">
        <f>(0.5*((C267^2)-(C266^2))*'NEFZ + EPA + WLTP - Start Value'!$B$3)/3600</f>
        <v>-1.83484137117014</v>
      </c>
      <c r="G267" s="95">
        <f>E267*'NEFZ + EPA + WLTP - Start Value'!$B$3*'NEFZ + EPA + WLTP - Start Value'!$B$6*'NEFZ + EPA + WLTP - Constants'!$B$4/3600</f>
        <v>0.8052878423040001</v>
      </c>
      <c r="H267" s="95">
        <f>IF(E267&gt;0,(((C266)^3+(C267)^3)/2/D267)*0.5*'NEFZ + EPA + WLTP - Constants'!$B$3*('NEFZ + EPA + WLTP - Start Value'!$B$5*'NEFZ + EPA + WLTP - Start Value'!$B$4)*E267/3600,0)</f>
        <v>1.663604704440327</v>
      </c>
    </row>
    <row r="268" ht="20.35" customHeight="1">
      <c r="A268" s="15">
        <v>265</v>
      </c>
      <c r="B268" s="15">
        <v>52.1</v>
      </c>
      <c r="C268" s="95">
        <f>'NEFZ + EPA + WLTP - Constants'!$B$5*B268/3.6</f>
        <v>23.290784</v>
      </c>
      <c r="D268" s="95">
        <f>(C268+C267)/2</f>
        <v>23.402544</v>
      </c>
      <c r="E268" s="95">
        <f>(D268*(A268-A267))</f>
        <v>23.402544</v>
      </c>
      <c r="F268" s="95">
        <f>(0.5*((C268^2)-(C267^2))*'NEFZ + EPA + WLTP - Start Value'!$B$3)/3600</f>
        <v>-2.274004398218634</v>
      </c>
      <c r="G268" s="95">
        <f>E268*'NEFZ + EPA + WLTP - Start Value'!$B$3*'NEFZ + EPA + WLTP - Start Value'!$B$6*'NEFZ + EPA + WLTP - Constants'!$B$4/3600</f>
        <v>0.798424593648</v>
      </c>
      <c r="H268" s="95">
        <f>IF(E268&gt;0,(((C267)^3+(C268)^3)/2/D268)*0.5*'NEFZ + EPA + WLTP - Constants'!$B$3*('NEFZ + EPA + WLTP - Start Value'!$B$5*'NEFZ + EPA + WLTP - Start Value'!$B$4)*E268/3600,0)</f>
        <v>1.621471983830206</v>
      </c>
    </row>
    <row r="269" ht="20.35" customHeight="1">
      <c r="A269" s="15">
        <v>266</v>
      </c>
      <c r="B269" s="15">
        <v>52.4</v>
      </c>
      <c r="C269" s="95">
        <f>'NEFZ + EPA + WLTP - Constants'!$B$5*B269/3.6</f>
        <v>23.424896</v>
      </c>
      <c r="D269" s="95">
        <f>(C269+C268)/2</f>
        <v>23.35784</v>
      </c>
      <c r="E269" s="95">
        <f>(D269*(A269-A268))</f>
        <v>23.35784</v>
      </c>
      <c r="F269" s="95">
        <f>(0.5*((C269^2)-(C268^2))*'NEFZ + EPA + WLTP - Start Value'!$B$3)/3600</f>
        <v>1.361796330165306</v>
      </c>
      <c r="G269" s="95">
        <f>E269*'NEFZ + EPA + WLTP - Start Value'!$B$3*'NEFZ + EPA + WLTP - Start Value'!$B$6*'NEFZ + EPA + WLTP - Constants'!$B$4/3600</f>
        <v>0.7968994272800002</v>
      </c>
      <c r="H269" s="95">
        <f>IF(E269&gt;0,(((C268)^3+(C269)^3)/2/D269)*0.5*'NEFZ + EPA + WLTP - Constants'!$B$3*('NEFZ + EPA + WLTP - Start Value'!$B$5*'NEFZ + EPA + WLTP - Start Value'!$B$4)*E269/3600,0)</f>
        <v>1.612127182654382</v>
      </c>
    </row>
    <row r="270" ht="20.35" customHeight="1">
      <c r="A270" s="15">
        <v>267</v>
      </c>
      <c r="B270" s="15">
        <v>52</v>
      </c>
      <c r="C270" s="95">
        <f>'NEFZ + EPA + WLTP - Constants'!$B$5*B270/3.6</f>
        <v>23.24608</v>
      </c>
      <c r="D270" s="95">
        <f>(C270+C269)/2</f>
        <v>23.335488</v>
      </c>
      <c r="E270" s="95">
        <f>(D270*(A270-A269))</f>
        <v>23.335488</v>
      </c>
      <c r="F270" s="95">
        <f>(0.5*((C270^2)-(C269^2))*'NEFZ + EPA + WLTP - Start Value'!$B$3)/3600</f>
        <v>-1.813990901043172</v>
      </c>
      <c r="G270" s="95">
        <f>E270*'NEFZ + EPA + WLTP - Start Value'!$B$3*'NEFZ + EPA + WLTP - Start Value'!$B$6*'NEFZ + EPA + WLTP - Constants'!$B$4/3600</f>
        <v>0.7961368440960001</v>
      </c>
      <c r="H270" s="95">
        <f>IF(E270&gt;0,(((C269)^3+(C270)^3)/2/D270)*0.5*'NEFZ + EPA + WLTP - Constants'!$B$3*('NEFZ + EPA + WLTP - Start Value'!$B$5*'NEFZ + EPA + WLTP - Start Value'!$B$4)*E270/3600,0)</f>
        <v>1.607534541225398</v>
      </c>
    </row>
    <row r="271" ht="20.35" customHeight="1">
      <c r="A271" s="15">
        <v>268</v>
      </c>
      <c r="B271" s="15">
        <v>51.9</v>
      </c>
      <c r="C271" s="95">
        <f>'NEFZ + EPA + WLTP - Constants'!$B$5*B271/3.6</f>
        <v>23.201376</v>
      </c>
      <c r="D271" s="95">
        <f>(C271+C270)/2</f>
        <v>23.223728</v>
      </c>
      <c r="E271" s="95">
        <f>(D271*(A271-A270))</f>
        <v>23.223728</v>
      </c>
      <c r="F271" s="95">
        <f>(0.5*((C271^2)-(C270^2))*'NEFZ + EPA + WLTP - Start Value'!$B$3)/3600</f>
        <v>-0.4513258012892865</v>
      </c>
      <c r="G271" s="95">
        <f>E271*'NEFZ + EPA + WLTP - Start Value'!$B$3*'NEFZ + EPA + WLTP - Start Value'!$B$6*'NEFZ + EPA + WLTP - Constants'!$B$4/3600</f>
        <v>0.7923239281760002</v>
      </c>
      <c r="H271" s="95">
        <f>IF(E271&gt;0,(((C270)^3+(C271)^3)/2/D271)*0.5*'NEFZ + EPA + WLTP - Constants'!$B$3*('NEFZ + EPA + WLTP - Start Value'!$B$5*'NEFZ + EPA + WLTP - Start Value'!$B$4)*E271/3600,0)</f>
        <v>1.58448284464167</v>
      </c>
    </row>
    <row r="272" ht="20.35" customHeight="1">
      <c r="A272" s="15">
        <v>269</v>
      </c>
      <c r="B272" s="15">
        <v>51.7</v>
      </c>
      <c r="C272" s="95">
        <f>'NEFZ + EPA + WLTP - Constants'!$B$5*B272/3.6</f>
        <v>23.111968</v>
      </c>
      <c r="D272" s="95">
        <f>(C272+C271)/2</f>
        <v>23.156672</v>
      </c>
      <c r="E272" s="95">
        <f>(D272*(A272-A271))</f>
        <v>23.156672</v>
      </c>
      <c r="F272" s="95">
        <f>(0.5*((C272^2)-(C271^2))*'NEFZ + EPA + WLTP - Start Value'!$B$3)/3600</f>
        <v>-0.9000452938125598</v>
      </c>
      <c r="G272" s="95">
        <f>E272*'NEFZ + EPA + WLTP - Start Value'!$B$3*'NEFZ + EPA + WLTP - Start Value'!$B$6*'NEFZ + EPA + WLTP - Constants'!$B$4/3600</f>
        <v>0.7900361786240001</v>
      </c>
      <c r="H272" s="95">
        <f>IF(E272&gt;0,(((C271)^3+(C272)^3)/2/D272)*0.5*'NEFZ + EPA + WLTP - Constants'!$B$3*('NEFZ + EPA + WLTP - Start Value'!$B$5*'NEFZ + EPA + WLTP - Start Value'!$B$4)*E272/3600,0)</f>
        <v>1.570810565217301</v>
      </c>
    </row>
    <row r="273" ht="20.35" customHeight="1">
      <c r="A273" s="15">
        <v>270</v>
      </c>
      <c r="B273" s="15">
        <v>51.5</v>
      </c>
      <c r="C273" s="95">
        <f>'NEFZ + EPA + WLTP - Constants'!$B$5*B273/3.6</f>
        <v>23.02256</v>
      </c>
      <c r="D273" s="95">
        <f>(C273+C272)/2</f>
        <v>23.067264</v>
      </c>
      <c r="E273" s="95">
        <f>(D273*(A273-A272))</f>
        <v>23.067264</v>
      </c>
      <c r="F273" s="95">
        <f>(0.5*((C273^2)-(C272^2))*'NEFZ + EPA + WLTP - Start Value'!$B$3)/3600</f>
        <v>-0.8965702154581641</v>
      </c>
      <c r="G273" s="95">
        <f>E273*'NEFZ + EPA + WLTP - Start Value'!$B$3*'NEFZ + EPA + WLTP - Start Value'!$B$6*'NEFZ + EPA + WLTP - Constants'!$B$4/3600</f>
        <v>0.786985845888</v>
      </c>
      <c r="H273" s="95">
        <f>IF(E273&gt;0,(((C272)^3+(C273)^3)/2/D273)*0.5*'NEFZ + EPA + WLTP - Constants'!$B$3*('NEFZ + EPA + WLTP - Start Value'!$B$5*'NEFZ + EPA + WLTP - Start Value'!$B$4)*E273/3600,0)</f>
        <v>1.552686142538061</v>
      </c>
    </row>
    <row r="274" ht="20.35" customHeight="1">
      <c r="A274" s="15">
        <v>271</v>
      </c>
      <c r="B274" s="15">
        <v>51.6</v>
      </c>
      <c r="C274" s="95">
        <f>'NEFZ + EPA + WLTP - Constants'!$B$5*B274/3.6</f>
        <v>23.067264</v>
      </c>
      <c r="D274" s="95">
        <f>(C274+C273)/2</f>
        <v>23.044912</v>
      </c>
      <c r="E274" s="95">
        <f>(D274*(A274-A273))</f>
        <v>23.044912</v>
      </c>
      <c r="F274" s="95">
        <f>(0.5*((C274^2)-(C273^2))*'NEFZ + EPA + WLTP - Start Value'!$B$3)/3600</f>
        <v>0.4478507229347424</v>
      </c>
      <c r="G274" s="95">
        <f>E274*'NEFZ + EPA + WLTP - Start Value'!$B$3*'NEFZ + EPA + WLTP - Start Value'!$B$6*'NEFZ + EPA + WLTP - Constants'!$B$4/3600</f>
        <v>0.7862232627040002</v>
      </c>
      <c r="H274" s="95">
        <f>IF(E274&gt;0,(((C273)^3+(C274)^3)/2/D274)*0.5*'NEFZ + EPA + WLTP - Constants'!$B$3*('NEFZ + EPA + WLTP - Start Value'!$B$5*'NEFZ + EPA + WLTP - Start Value'!$B$4)*E274/3600,0)</f>
        <v>1.548163818004133</v>
      </c>
    </row>
    <row r="275" ht="20.35" customHeight="1">
      <c r="A275" s="15">
        <v>272</v>
      </c>
      <c r="B275" s="15">
        <v>51.8</v>
      </c>
      <c r="C275" s="95">
        <f>'NEFZ + EPA + WLTP - Constants'!$B$5*B275/3.6</f>
        <v>23.156672</v>
      </c>
      <c r="D275" s="95">
        <f>(C275+C274)/2</f>
        <v>23.111968</v>
      </c>
      <c r="E275" s="95">
        <f>(D275*(A275-A274))</f>
        <v>23.111968</v>
      </c>
      <c r="F275" s="95">
        <f>(0.5*((C275^2)-(C274^2))*'NEFZ + EPA + WLTP - Start Value'!$B$3)/3600</f>
        <v>0.8983077546353743</v>
      </c>
      <c r="G275" s="95">
        <f>E275*'NEFZ + EPA + WLTP - Start Value'!$B$3*'NEFZ + EPA + WLTP - Start Value'!$B$6*'NEFZ + EPA + WLTP - Constants'!$B$4/3600</f>
        <v>0.788511012256</v>
      </c>
      <c r="H275" s="95">
        <f>IF(E275&gt;0,(((C274)^3+(C275)^3)/2/D275)*0.5*'NEFZ + EPA + WLTP - Constants'!$B$3*('NEFZ + EPA + WLTP - Start Value'!$B$5*'NEFZ + EPA + WLTP - Start Value'!$B$4)*E275/3600,0)</f>
        <v>1.561730825509916</v>
      </c>
    </row>
    <row r="276" ht="20.35" customHeight="1">
      <c r="A276" s="15">
        <v>273</v>
      </c>
      <c r="B276" s="15">
        <v>52.1</v>
      </c>
      <c r="C276" s="95">
        <f>'NEFZ + EPA + WLTP - Constants'!$B$5*B276/3.6</f>
        <v>23.290784</v>
      </c>
      <c r="D276" s="95">
        <f>(C276+C275)/2</f>
        <v>23.223728</v>
      </c>
      <c r="E276" s="95">
        <f>(D276*(A276-A275))</f>
        <v>23.223728</v>
      </c>
      <c r="F276" s="95">
        <f>(0.5*((C276^2)-(C275^2))*'NEFZ + EPA + WLTP - Start Value'!$B$3)/3600</f>
        <v>1.353977403867761</v>
      </c>
      <c r="G276" s="95">
        <f>E276*'NEFZ + EPA + WLTP - Start Value'!$B$3*'NEFZ + EPA + WLTP - Start Value'!$B$6*'NEFZ + EPA + WLTP - Constants'!$B$4/3600</f>
        <v>0.7923239281760002</v>
      </c>
      <c r="H276" s="95">
        <f>IF(E276&gt;0,(((C275)^3+(C276)^3)/2/D276)*0.5*'NEFZ + EPA + WLTP - Constants'!$B$3*('NEFZ + EPA + WLTP - Start Value'!$B$5*'NEFZ + EPA + WLTP - Start Value'!$B$4)*E276/3600,0)</f>
        <v>1.584518070897196</v>
      </c>
    </row>
    <row r="277" ht="20.35" customHeight="1">
      <c r="A277" s="15">
        <v>274</v>
      </c>
      <c r="B277" s="15">
        <v>52.5</v>
      </c>
      <c r="C277" s="95">
        <f>'NEFZ + EPA + WLTP - Constants'!$B$5*B277/3.6</f>
        <v>23.4696</v>
      </c>
      <c r="D277" s="95">
        <f>(C277+C276)/2</f>
        <v>23.380192</v>
      </c>
      <c r="E277" s="95">
        <f>(D277*(A277-A276))</f>
        <v>23.380192</v>
      </c>
      <c r="F277" s="95">
        <f>(0.5*((C277^2)-(C276^2))*'NEFZ + EPA + WLTP - Start Value'!$B$3)/3600</f>
        <v>1.817465979397667</v>
      </c>
      <c r="G277" s="95">
        <f>E277*'NEFZ + EPA + WLTP - Start Value'!$B$3*'NEFZ + EPA + WLTP - Start Value'!$B$6*'NEFZ + EPA + WLTP - Constants'!$B$4/3600</f>
        <v>0.7976620104640001</v>
      </c>
      <c r="H277" s="95">
        <f>IF(E277&gt;0,(((C276)^3+(C277)^3)/2/D277)*0.5*'NEFZ + EPA + WLTP - Constants'!$B$3*('NEFZ + EPA + WLTP - Start Value'!$B$5*'NEFZ + EPA + WLTP - Start Value'!$B$4)*E277/3600,0)</f>
        <v>1.616790683442414</v>
      </c>
    </row>
    <row r="278" ht="20.35" customHeight="1">
      <c r="A278" s="15">
        <v>275</v>
      </c>
      <c r="B278" s="15">
        <v>53</v>
      </c>
      <c r="C278" s="95">
        <f>'NEFZ + EPA + WLTP - Constants'!$B$5*B278/3.6</f>
        <v>23.69312</v>
      </c>
      <c r="D278" s="95">
        <f>(C278+C277)/2</f>
        <v>23.58136</v>
      </c>
      <c r="E278" s="95">
        <f>(D278*(A278-A277))</f>
        <v>23.58136</v>
      </c>
      <c r="F278" s="95">
        <f>(0.5*((C278^2)-(C277^2))*'NEFZ + EPA + WLTP - Start Value'!$B$3)/3600</f>
        <v>2.291379789991107</v>
      </c>
      <c r="G278" s="95">
        <f>E278*'NEFZ + EPA + WLTP - Start Value'!$B$3*'NEFZ + EPA + WLTP - Start Value'!$B$6*'NEFZ + EPA + WLTP - Constants'!$B$4/3600</f>
        <v>0.8045252591200001</v>
      </c>
      <c r="H278" s="95">
        <f>IF(E278&gt;0,(((C277)^3+(C278)^3)/2/D278)*0.5*'NEFZ + EPA + WLTP - Constants'!$B$3*('NEFZ + EPA + WLTP - Start Value'!$B$5*'NEFZ + EPA + WLTP - Start Value'!$B$4)*E278/3600,0)</f>
        <v>1.658923404052534</v>
      </c>
    </row>
    <row r="279" ht="20.35" customHeight="1">
      <c r="A279" s="15">
        <v>276</v>
      </c>
      <c r="B279" s="15">
        <v>53.5</v>
      </c>
      <c r="C279" s="95">
        <f>'NEFZ + EPA + WLTP - Constants'!$B$5*B279/3.6</f>
        <v>23.91664</v>
      </c>
      <c r="D279" s="95">
        <f>(C279+C278)/2</f>
        <v>23.80488</v>
      </c>
      <c r="E279" s="95">
        <f>(D279*(A279-A278))</f>
        <v>23.80488</v>
      </c>
      <c r="F279" s="95">
        <f>(0.5*((C279^2)-(C278^2))*'NEFZ + EPA + WLTP - Start Value'!$B$3)/3600</f>
        <v>2.31309902970668</v>
      </c>
      <c r="G279" s="95">
        <f>E279*'NEFZ + EPA + WLTP - Start Value'!$B$3*'NEFZ + EPA + WLTP - Start Value'!$B$6*'NEFZ + EPA + WLTP - Constants'!$B$4/3600</f>
        <v>0.8121510909600002</v>
      </c>
      <c r="H279" s="95">
        <f>IF(E279&gt;0,(((C278)^3+(C279)^3)/2/D279)*0.5*'NEFZ + EPA + WLTP - Constants'!$B$3*('NEFZ + EPA + WLTP - Start Value'!$B$5*'NEFZ + EPA + WLTP - Start Value'!$B$4)*E279/3600,0)</f>
        <v>1.706542984079628</v>
      </c>
    </row>
    <row r="280" ht="20.35" customHeight="1">
      <c r="A280" s="15">
        <v>277</v>
      </c>
      <c r="B280" s="15">
        <v>54</v>
      </c>
      <c r="C280" s="95">
        <f>'NEFZ + EPA + WLTP - Constants'!$B$5*B280/3.6</f>
        <v>24.14016</v>
      </c>
      <c r="D280" s="95">
        <f>(C280+C279)/2</f>
        <v>24.0284</v>
      </c>
      <c r="E280" s="95">
        <f>(D280*(A280-A279))</f>
        <v>24.0284</v>
      </c>
      <c r="F280" s="95">
        <f>(0.5*((C280^2)-(C279^2))*'NEFZ + EPA + WLTP - Start Value'!$B$3)/3600</f>
        <v>2.334818269422228</v>
      </c>
      <c r="G280" s="95">
        <f>E280*'NEFZ + EPA + WLTP - Start Value'!$B$3*'NEFZ + EPA + WLTP - Start Value'!$B$6*'NEFZ + EPA + WLTP - Constants'!$B$4/3600</f>
        <v>0.8197769228000001</v>
      </c>
      <c r="H280" s="95">
        <f>IF(E280&gt;0,(((C279)^3+(C280)^3)/2/D280)*0.5*'NEFZ + EPA + WLTP - Constants'!$B$3*('NEFZ + EPA + WLTP - Start Value'!$B$5*'NEFZ + EPA + WLTP - Start Value'!$B$4)*E280/3600,0)</f>
        <v>1.755065258094598</v>
      </c>
    </row>
    <row r="281" ht="20.35" customHeight="1">
      <c r="A281" s="15">
        <v>278</v>
      </c>
      <c r="B281" s="15">
        <v>54.9</v>
      </c>
      <c r="C281" s="95">
        <f>'NEFZ + EPA + WLTP - Constants'!$B$5*B281/3.6</f>
        <v>24.542496</v>
      </c>
      <c r="D281" s="95">
        <f>(C281+C280)/2</f>
        <v>24.341328</v>
      </c>
      <c r="E281" s="95">
        <f>(D281*(A281-A280))</f>
        <v>24.341328</v>
      </c>
      <c r="F281" s="95">
        <f>(0.5*((C281^2)-(C280^2))*'NEFZ + EPA + WLTP - Start Value'!$B$3)/3600</f>
        <v>4.257405369043167</v>
      </c>
      <c r="G281" s="95">
        <f>E281*'NEFZ + EPA + WLTP - Start Value'!$B$3*'NEFZ + EPA + WLTP - Start Value'!$B$6*'NEFZ + EPA + WLTP - Constants'!$B$4/3600</f>
        <v>0.830453087376</v>
      </c>
      <c r="H281" s="95">
        <f>IF(E281&gt;0,(((C280)^3+(C281)^3)/2/D281)*0.5*'NEFZ + EPA + WLTP - Constants'!$B$3*('NEFZ + EPA + WLTP - Start Value'!$B$5*'NEFZ + EPA + WLTP - Start Value'!$B$4)*E281/3600,0)</f>
        <v>1.824787556107499</v>
      </c>
    </row>
    <row r="282" ht="20.35" customHeight="1">
      <c r="A282" s="15">
        <v>279</v>
      </c>
      <c r="B282" s="15">
        <v>55.4</v>
      </c>
      <c r="C282" s="95">
        <f>'NEFZ + EPA + WLTP - Constants'!$B$5*B282/3.6</f>
        <v>24.766016</v>
      </c>
      <c r="D282" s="95">
        <f>(C282+C281)/2</f>
        <v>24.654256</v>
      </c>
      <c r="E282" s="95">
        <f>(D282*(A282-A281))</f>
        <v>24.654256</v>
      </c>
      <c r="F282" s="95">
        <f>(0.5*((C282^2)-(C281^2))*'NEFZ + EPA + WLTP - Start Value'!$B$3)/3600</f>
        <v>2.395632140625799</v>
      </c>
      <c r="G282" s="95">
        <f>E282*'NEFZ + EPA + WLTP - Start Value'!$B$3*'NEFZ + EPA + WLTP - Start Value'!$B$6*'NEFZ + EPA + WLTP - Constants'!$B$4/3600</f>
        <v>0.8411292519520001</v>
      </c>
      <c r="H282" s="95">
        <f>IF(E282&gt;0,(((C281)^3+(C282)^3)/2/D282)*0.5*'NEFZ + EPA + WLTP - Constants'!$B$3*('NEFZ + EPA + WLTP - Start Value'!$B$5*'NEFZ + EPA + WLTP - Start Value'!$B$4)*E282/3600,0)</f>
        <v>1.895802105063045</v>
      </c>
    </row>
    <row r="283" ht="20.35" customHeight="1">
      <c r="A283" s="15">
        <v>280</v>
      </c>
      <c r="B283" s="15">
        <v>55.6</v>
      </c>
      <c r="C283" s="95">
        <f>'NEFZ + EPA + WLTP - Constants'!$B$5*B283/3.6</f>
        <v>24.855424</v>
      </c>
      <c r="D283" s="95">
        <f>(C283+C282)/2</f>
        <v>24.81072</v>
      </c>
      <c r="E283" s="95">
        <f>(D283*(A283-A282))</f>
        <v>24.81072</v>
      </c>
      <c r="F283" s="95">
        <f>(0.5*((C283^2)-(C282^2))*'NEFZ + EPA + WLTP - Start Value'!$B$3)/3600</f>
        <v>0.964334243370674</v>
      </c>
      <c r="G283" s="95">
        <f>E283*'NEFZ + EPA + WLTP - Start Value'!$B$3*'NEFZ + EPA + WLTP - Start Value'!$B$6*'NEFZ + EPA + WLTP - Constants'!$B$4/3600</f>
        <v>0.8464673342400002</v>
      </c>
      <c r="H283" s="95">
        <f>IF(E283&gt;0,(((C282)^3+(C283)^3)/2/D283)*0.5*'NEFZ + EPA + WLTP - Constants'!$B$3*('NEFZ + EPA + WLTP - Start Value'!$B$5*'NEFZ + EPA + WLTP - Start Value'!$B$4)*E283/3600,0)</f>
        <v>1.932025516771199</v>
      </c>
    </row>
    <row r="284" ht="20.35" customHeight="1">
      <c r="A284" s="15">
        <v>281</v>
      </c>
      <c r="B284" s="15">
        <v>56</v>
      </c>
      <c r="C284" s="95">
        <f>'NEFZ + EPA + WLTP - Constants'!$B$5*B284/3.6</f>
        <v>25.03424</v>
      </c>
      <c r="D284" s="95">
        <f>(C284+C283)/2</f>
        <v>24.944832</v>
      </c>
      <c r="E284" s="95">
        <f>(D284*(A284-A283))</f>
        <v>24.944832</v>
      </c>
      <c r="F284" s="95">
        <f>(0.5*((C284^2)-(C283^2))*'NEFZ + EPA + WLTP - Start Value'!$B$3)/3600</f>
        <v>1.939093721804783</v>
      </c>
      <c r="G284" s="95">
        <f>E284*'NEFZ + EPA + WLTP - Start Value'!$B$3*'NEFZ + EPA + WLTP - Start Value'!$B$6*'NEFZ + EPA + WLTP - Constants'!$B$4/3600</f>
        <v>0.851042833344</v>
      </c>
      <c r="H284" s="95">
        <f>IF(E284&gt;0,(((C283)^3+(C284)^3)/2/D284)*0.5*'NEFZ + EPA + WLTP - Constants'!$B$3*('NEFZ + EPA + WLTP - Start Value'!$B$5*'NEFZ + EPA + WLTP - Start Value'!$B$4)*E284/3600,0)</f>
        <v>1.96358186777137</v>
      </c>
    </row>
    <row r="285" ht="20.35" customHeight="1">
      <c r="A285" s="15">
        <v>282</v>
      </c>
      <c r="B285" s="15">
        <v>56</v>
      </c>
      <c r="C285" s="95">
        <f>'NEFZ + EPA + WLTP - Constants'!$B$5*B285/3.6</f>
        <v>25.03424</v>
      </c>
      <c r="D285" s="95">
        <f>(C285+C284)/2</f>
        <v>25.03424</v>
      </c>
      <c r="E285" s="95">
        <f>(D285*(A285-A284))</f>
        <v>25.03424</v>
      </c>
      <c r="F285" s="95">
        <f>(0.5*((C285^2)-(C284^2))*'NEFZ + EPA + WLTP - Start Value'!$B$3)/3600</f>
        <v>0</v>
      </c>
      <c r="G285" s="95">
        <f>E285*'NEFZ + EPA + WLTP - Start Value'!$B$3*'NEFZ + EPA + WLTP - Start Value'!$B$6*'NEFZ + EPA + WLTP - Constants'!$B$4/3600</f>
        <v>0.8540931660800001</v>
      </c>
      <c r="H285" s="95">
        <f>IF(E285&gt;0,(((C284)^3+(C285)^3)/2/D285)*0.5*'NEFZ + EPA + WLTP - Constants'!$B$3*('NEFZ + EPA + WLTP - Start Value'!$B$5*'NEFZ + EPA + WLTP - Start Value'!$B$4)*E285/3600,0)</f>
        <v>1.98469492801047</v>
      </c>
    </row>
    <row r="286" ht="20.35" customHeight="1">
      <c r="A286" s="15">
        <v>283</v>
      </c>
      <c r="B286" s="15">
        <v>55.8</v>
      </c>
      <c r="C286" s="95">
        <f>'NEFZ + EPA + WLTP - Constants'!$B$5*B286/3.6</f>
        <v>24.944832</v>
      </c>
      <c r="D286" s="95">
        <f>(C286+C285)/2</f>
        <v>24.989536</v>
      </c>
      <c r="E286" s="95">
        <f>(D286*(A286-A285))</f>
        <v>24.989536</v>
      </c>
      <c r="F286" s="95">
        <f>(0.5*((C286^2)-(C285^2))*'NEFZ + EPA + WLTP - Start Value'!$B$3)/3600</f>
        <v>-0.9712844000796633</v>
      </c>
      <c r="G286" s="95">
        <f>E286*'NEFZ + EPA + WLTP - Start Value'!$B$3*'NEFZ + EPA + WLTP - Start Value'!$B$6*'NEFZ + EPA + WLTP - Constants'!$B$4/3600</f>
        <v>0.852567999712</v>
      </c>
      <c r="H286" s="95">
        <f>IF(E286&gt;0,(((C285)^3+(C286)^3)/2/D286)*0.5*'NEFZ + EPA + WLTP - Constants'!$B$3*('NEFZ + EPA + WLTP - Start Value'!$B$5*'NEFZ + EPA + WLTP - Start Value'!$B$4)*E286/3600,0)</f>
        <v>1.974100561027428</v>
      </c>
    </row>
    <row r="287" ht="20.35" customHeight="1">
      <c r="A287" s="15">
        <v>284</v>
      </c>
      <c r="B287" s="15">
        <v>55.2</v>
      </c>
      <c r="C287" s="95">
        <f>'NEFZ + EPA + WLTP - Constants'!$B$5*B287/3.6</f>
        <v>24.67660800000001</v>
      </c>
      <c r="D287" s="95">
        <f>(C287+C286)/2</f>
        <v>24.81072</v>
      </c>
      <c r="E287" s="95">
        <f>(D287*(A287-A286))</f>
        <v>24.81072</v>
      </c>
      <c r="F287" s="95">
        <f>(0.5*((C287^2)-(C286^2))*'NEFZ + EPA + WLTP - Start Value'!$B$3)/3600</f>
        <v>-2.893002730111923</v>
      </c>
      <c r="G287" s="95">
        <f>E287*'NEFZ + EPA + WLTP - Start Value'!$B$3*'NEFZ + EPA + WLTP - Start Value'!$B$6*'NEFZ + EPA + WLTP - Constants'!$B$4/3600</f>
        <v>0.8464673342400002</v>
      </c>
      <c r="H287" s="95">
        <f>IF(E287&gt;0,(((C286)^3+(C287)^3)/2/D287)*0.5*'NEFZ + EPA + WLTP - Constants'!$B$3*('NEFZ + EPA + WLTP - Start Value'!$B$5*'NEFZ + EPA + WLTP - Start Value'!$B$4)*E287/3600,0)</f>
        <v>1.932176050529178</v>
      </c>
    </row>
    <row r="288" ht="20.35" customHeight="1">
      <c r="A288" s="15">
        <v>285</v>
      </c>
      <c r="B288" s="15">
        <v>54.5</v>
      </c>
      <c r="C288" s="95">
        <f>'NEFZ + EPA + WLTP - Constants'!$B$5*B288/3.6</f>
        <v>24.36368</v>
      </c>
      <c r="D288" s="95">
        <f>(C288+C287)/2</f>
        <v>24.520144</v>
      </c>
      <c r="E288" s="95">
        <f>(D288*(A288-A287))</f>
        <v>24.520144</v>
      </c>
      <c r="F288" s="95">
        <f>(0.5*((C288^2)-(C287^2))*'NEFZ + EPA + WLTP - Start Value'!$B$3)/3600</f>
        <v>-3.335640835515109</v>
      </c>
      <c r="G288" s="95">
        <f>E288*'NEFZ + EPA + WLTP - Start Value'!$B$3*'NEFZ + EPA + WLTP - Start Value'!$B$6*'NEFZ + EPA + WLTP - Constants'!$B$4/3600</f>
        <v>0.836553752848</v>
      </c>
      <c r="H288" s="95">
        <f>IF(E288&gt;0,(((C287)^3+(C288)^3)/2/D288)*0.5*'NEFZ + EPA + WLTP - Constants'!$B$3*('NEFZ + EPA + WLTP - Start Value'!$B$5*'NEFZ + EPA + WLTP - Start Value'!$B$4)*E288/3600,0)</f>
        <v>1.865145091554796</v>
      </c>
    </row>
    <row r="289" ht="20.35" customHeight="1">
      <c r="A289" s="15">
        <v>286</v>
      </c>
      <c r="B289" s="15">
        <v>53.6</v>
      </c>
      <c r="C289" s="95">
        <f>'NEFZ + EPA + WLTP - Constants'!$B$5*B289/3.6</f>
        <v>23.961344</v>
      </c>
      <c r="D289" s="95">
        <f>(C289+C288)/2</f>
        <v>24.162512</v>
      </c>
      <c r="E289" s="95">
        <f>(D289*(A289-A288))</f>
        <v>24.162512</v>
      </c>
      <c r="F289" s="95">
        <f>(0.5*((C289^2)-(C288^2))*'NEFZ + EPA + WLTP - Start Value'!$B$3)/3600</f>
        <v>-4.22612966385274</v>
      </c>
      <c r="G289" s="95">
        <f>E289*'NEFZ + EPA + WLTP - Start Value'!$B$3*'NEFZ + EPA + WLTP - Start Value'!$B$6*'NEFZ + EPA + WLTP - Constants'!$B$4/3600</f>
        <v>0.824352421904</v>
      </c>
      <c r="H289" s="95">
        <f>IF(E289&gt;0,(((C288)^3+(C289)^3)/2/D289)*0.5*'NEFZ + EPA + WLTP - Constants'!$B$3*('NEFZ + EPA + WLTP - Start Value'!$B$5*'NEFZ + EPA + WLTP - Start Value'!$B$4)*E289/3600,0)</f>
        <v>1.784871993198267</v>
      </c>
    </row>
    <row r="290" ht="20.35" customHeight="1">
      <c r="A290" s="15">
        <v>287</v>
      </c>
      <c r="B290" s="15">
        <v>52.5</v>
      </c>
      <c r="C290" s="95">
        <f>'NEFZ + EPA + WLTP - Constants'!$B$5*B290/3.6</f>
        <v>23.4696</v>
      </c>
      <c r="D290" s="95">
        <f>(C290+C289)/2</f>
        <v>23.715472</v>
      </c>
      <c r="E290" s="95">
        <f>(D290*(A290-A289))</f>
        <v>23.715472</v>
      </c>
      <c r="F290" s="95">
        <f>(0.5*((C290^2)-(C289^2))*'NEFZ + EPA + WLTP - Start Value'!$B$3)/3600</f>
        <v>-5.069704934405003</v>
      </c>
      <c r="G290" s="95">
        <f>E290*'NEFZ + EPA + WLTP - Start Value'!$B$3*'NEFZ + EPA + WLTP - Start Value'!$B$6*'NEFZ + EPA + WLTP - Constants'!$B$4/3600</f>
        <v>0.8091007582240001</v>
      </c>
      <c r="H290" s="95">
        <f>IF(E290&gt;0,(((C289)^3+(C290)^3)/2/D290)*0.5*'NEFZ + EPA + WLTP - Constants'!$B$3*('NEFZ + EPA + WLTP - Start Value'!$B$5*'NEFZ + EPA + WLTP - Start Value'!$B$4)*E290/3600,0)</f>
        <v>1.687818969168442</v>
      </c>
    </row>
    <row r="291" ht="20.35" customHeight="1">
      <c r="A291" s="15">
        <v>288</v>
      </c>
      <c r="B291" s="15">
        <v>51.5</v>
      </c>
      <c r="C291" s="95">
        <f>'NEFZ + EPA + WLTP - Constants'!$B$5*B291/3.6</f>
        <v>23.02256</v>
      </c>
      <c r="D291" s="95">
        <f>(C291+C290)/2</f>
        <v>23.24608</v>
      </c>
      <c r="E291" s="95">
        <f>(D291*(A291-A290))</f>
        <v>23.24608</v>
      </c>
      <c r="F291" s="95">
        <f>(0.5*((C291^2)-(C290^2))*'NEFZ + EPA + WLTP - Start Value'!$B$3)/3600</f>
        <v>-4.517601860835544</v>
      </c>
      <c r="G291" s="95">
        <f>E291*'NEFZ + EPA + WLTP - Start Value'!$B$3*'NEFZ + EPA + WLTP - Start Value'!$B$6*'NEFZ + EPA + WLTP - Constants'!$B$4/3600</f>
        <v>0.7930865113600001</v>
      </c>
      <c r="H291" s="95">
        <f>IF(E291&gt;0,(((C290)^3+(C291)^3)/2/D291)*0.5*'NEFZ + EPA + WLTP - Constants'!$B$3*('NEFZ + EPA + WLTP - Start Value'!$B$5*'NEFZ + EPA + WLTP - Start Value'!$B$4)*E291/3600,0)</f>
        <v>1.58949860798497</v>
      </c>
    </row>
    <row r="292" ht="20.35" customHeight="1">
      <c r="A292" s="15">
        <v>289</v>
      </c>
      <c r="B292" s="15">
        <v>51.5</v>
      </c>
      <c r="C292" s="95">
        <f>'NEFZ + EPA + WLTP - Constants'!$B$5*B292/3.6</f>
        <v>23.02256</v>
      </c>
      <c r="D292" s="95">
        <f>(C292+C291)/2</f>
        <v>23.02256</v>
      </c>
      <c r="E292" s="95">
        <f>(D292*(A292-A291))</f>
        <v>23.02256</v>
      </c>
      <c r="F292" s="95">
        <f>(0.5*((C292^2)-(C291^2))*'NEFZ + EPA + WLTP - Start Value'!$B$3)/3600</f>
        <v>0</v>
      </c>
      <c r="G292" s="95">
        <f>E292*'NEFZ + EPA + WLTP - Start Value'!$B$3*'NEFZ + EPA + WLTP - Start Value'!$B$6*'NEFZ + EPA + WLTP - Constants'!$B$4/3600</f>
        <v>0.7854606795200001</v>
      </c>
      <c r="H292" s="95">
        <f>IF(E292&gt;0,(((C291)^3+(C292)^3)/2/D292)*0.5*'NEFZ + EPA + WLTP - Constants'!$B$3*('NEFZ + EPA + WLTP - Start Value'!$B$5*'NEFZ + EPA + WLTP - Start Value'!$B$4)*E292/3600,0)</f>
        <v>1.54365898793397</v>
      </c>
    </row>
    <row r="293" ht="20.35" customHeight="1">
      <c r="A293" s="15">
        <v>290</v>
      </c>
      <c r="B293" s="15">
        <v>51.5</v>
      </c>
      <c r="C293" s="95">
        <f>'NEFZ + EPA + WLTP - Constants'!$B$5*B293/3.6</f>
        <v>23.02256</v>
      </c>
      <c r="D293" s="95">
        <f>(C293+C292)/2</f>
        <v>23.02256</v>
      </c>
      <c r="E293" s="95">
        <f>(D293*(A293-A292))</f>
        <v>23.02256</v>
      </c>
      <c r="F293" s="95">
        <f>(0.5*((C293^2)-(C292^2))*'NEFZ + EPA + WLTP - Start Value'!$B$3)/3600</f>
        <v>0</v>
      </c>
      <c r="G293" s="95">
        <f>E293*'NEFZ + EPA + WLTP - Start Value'!$B$3*'NEFZ + EPA + WLTP - Start Value'!$B$6*'NEFZ + EPA + WLTP - Constants'!$B$4/3600</f>
        <v>0.7854606795200001</v>
      </c>
      <c r="H293" s="95">
        <f>IF(E293&gt;0,(((C292)^3+(C293)^3)/2/D293)*0.5*'NEFZ + EPA + WLTP - Constants'!$B$3*('NEFZ + EPA + WLTP - Start Value'!$B$5*'NEFZ + EPA + WLTP - Start Value'!$B$4)*E293/3600,0)</f>
        <v>1.54365898793397</v>
      </c>
    </row>
    <row r="294" ht="20.35" customHeight="1">
      <c r="A294" s="15">
        <v>291</v>
      </c>
      <c r="B294" s="15">
        <v>51.1</v>
      </c>
      <c r="C294" s="95">
        <f>'NEFZ + EPA + WLTP - Constants'!$B$5*B294/3.6</f>
        <v>22.843744</v>
      </c>
      <c r="D294" s="95">
        <f>(C294+C293)/2</f>
        <v>22.933152</v>
      </c>
      <c r="E294" s="95">
        <f>(D294*(A294-A293))</f>
        <v>22.933152</v>
      </c>
      <c r="F294" s="95">
        <f>(0.5*((C294^2)-(C293^2))*'NEFZ + EPA + WLTP - Start Value'!$B$3)/3600</f>
        <v>-1.78271519585277</v>
      </c>
      <c r="G294" s="95">
        <f>E294*'NEFZ + EPA + WLTP - Start Value'!$B$3*'NEFZ + EPA + WLTP - Start Value'!$B$6*'NEFZ + EPA + WLTP - Constants'!$B$4/3600</f>
        <v>0.7824103467840002</v>
      </c>
      <c r="H294" s="95">
        <f>IF(E294&gt;0,(((C293)^3+(C294)^3)/2/D294)*0.5*'NEFZ + EPA + WLTP - Constants'!$B$3*('NEFZ + EPA + WLTP - Start Value'!$B$5*'NEFZ + EPA + WLTP - Start Value'!$B$4)*E294/3600,0)</f>
        <v>1.525813934210978</v>
      </c>
    </row>
    <row r="295" ht="20.35" customHeight="1">
      <c r="A295" s="15">
        <v>292</v>
      </c>
      <c r="B295" s="15">
        <v>50.1</v>
      </c>
      <c r="C295" s="95">
        <f>'NEFZ + EPA + WLTP - Constants'!$B$5*B295/3.6</f>
        <v>22.396704</v>
      </c>
      <c r="D295" s="95">
        <f>(C295+C294)/2</f>
        <v>22.620224</v>
      </c>
      <c r="E295" s="95">
        <f>(D295*(A295-A294))</f>
        <v>22.620224</v>
      </c>
      <c r="F295" s="95">
        <f>(0.5*((C295^2)-(C294^2))*'NEFZ + EPA + WLTP - Start Value'!$B$3)/3600</f>
        <v>-4.395974118428466</v>
      </c>
      <c r="G295" s="95">
        <f>E295*'NEFZ + EPA + WLTP - Start Value'!$B$3*'NEFZ + EPA + WLTP - Start Value'!$B$6*'NEFZ + EPA + WLTP - Constants'!$B$4/3600</f>
        <v>0.7717341822080002</v>
      </c>
      <c r="H295" s="95">
        <f>IF(E295&gt;0,(((C294)^3+(C295)^3)/2/D295)*0.5*'NEFZ + EPA + WLTP - Constants'!$B$3*('NEFZ + EPA + WLTP - Start Value'!$B$5*'NEFZ + EPA + WLTP - Start Value'!$B$4)*E295/3600,0)</f>
        <v>1.464564245684282</v>
      </c>
    </row>
    <row r="296" ht="20.35" customHeight="1">
      <c r="A296" s="15">
        <v>293</v>
      </c>
      <c r="B296" s="15">
        <v>50</v>
      </c>
      <c r="C296" s="95">
        <f>'NEFZ + EPA + WLTP - Constants'!$B$5*B296/3.6</f>
        <v>22.352</v>
      </c>
      <c r="D296" s="95">
        <f>(C296+C295)/2</f>
        <v>22.374352</v>
      </c>
      <c r="E296" s="95">
        <f>(D296*(A296-A295))</f>
        <v>22.374352</v>
      </c>
      <c r="F296" s="95">
        <f>(0.5*((C296^2)-(C295^2))*'NEFZ + EPA + WLTP - Start Value'!$B$3)/3600</f>
        <v>-0.434819179105443</v>
      </c>
      <c r="G296" s="95">
        <f>E296*'NEFZ + EPA + WLTP - Start Value'!$B$3*'NEFZ + EPA + WLTP - Start Value'!$B$6*'NEFZ + EPA + WLTP - Constants'!$B$4/3600</f>
        <v>0.7633457671839999</v>
      </c>
      <c r="H296" s="95">
        <f>IF(E296&gt;0,(((C295)^3+(C296)^3)/2/D296)*0.5*'NEFZ + EPA + WLTP - Constants'!$B$3*('NEFZ + EPA + WLTP - Start Value'!$B$5*'NEFZ + EPA + WLTP - Start Value'!$B$4)*E296/3600,0)</f>
        <v>1.416913129286945</v>
      </c>
    </row>
    <row r="297" ht="20.35" customHeight="1">
      <c r="A297" s="15">
        <v>294</v>
      </c>
      <c r="B297" s="15">
        <v>50.1</v>
      </c>
      <c r="C297" s="95">
        <f>'NEFZ + EPA + WLTP - Constants'!$B$5*B297/3.6</f>
        <v>22.396704</v>
      </c>
      <c r="D297" s="95">
        <f>(C297+C296)/2</f>
        <v>22.374352</v>
      </c>
      <c r="E297" s="95">
        <f>(D297*(A297-A296))</f>
        <v>22.374352</v>
      </c>
      <c r="F297" s="95">
        <f>(0.5*((C297^2)-(C296^2))*'NEFZ + EPA + WLTP - Start Value'!$B$3)/3600</f>
        <v>0.434819179105443</v>
      </c>
      <c r="G297" s="95">
        <f>E297*'NEFZ + EPA + WLTP - Start Value'!$B$3*'NEFZ + EPA + WLTP - Start Value'!$B$6*'NEFZ + EPA + WLTP - Constants'!$B$4/3600</f>
        <v>0.7633457671839999</v>
      </c>
      <c r="H297" s="95">
        <f>IF(E297&gt;0,(((C296)^3+(C297)^3)/2/D297)*0.5*'NEFZ + EPA + WLTP - Constants'!$B$3*('NEFZ + EPA + WLTP - Start Value'!$B$5*'NEFZ + EPA + WLTP - Start Value'!$B$4)*E297/3600,0)</f>
        <v>1.416913129286945</v>
      </c>
    </row>
    <row r="298" ht="20.35" customHeight="1">
      <c r="A298" s="15">
        <v>295</v>
      </c>
      <c r="B298" s="15">
        <v>50</v>
      </c>
      <c r="C298" s="95">
        <f>'NEFZ + EPA + WLTP - Constants'!$B$5*B298/3.6</f>
        <v>22.352</v>
      </c>
      <c r="D298" s="95">
        <f>(C298+C297)/2</f>
        <v>22.374352</v>
      </c>
      <c r="E298" s="95">
        <f>(D298*(A298-A297))</f>
        <v>22.374352</v>
      </c>
      <c r="F298" s="95">
        <f>(0.5*((C298^2)-(C297^2))*'NEFZ + EPA + WLTP - Start Value'!$B$3)/3600</f>
        <v>-0.434819179105443</v>
      </c>
      <c r="G298" s="95">
        <f>E298*'NEFZ + EPA + WLTP - Start Value'!$B$3*'NEFZ + EPA + WLTP - Start Value'!$B$6*'NEFZ + EPA + WLTP - Constants'!$B$4/3600</f>
        <v>0.7633457671839999</v>
      </c>
      <c r="H298" s="95">
        <f>IF(E298&gt;0,(((C297)^3+(C298)^3)/2/D298)*0.5*'NEFZ + EPA + WLTP - Constants'!$B$3*('NEFZ + EPA + WLTP - Start Value'!$B$5*'NEFZ + EPA + WLTP - Start Value'!$B$4)*E298/3600,0)</f>
        <v>1.416913129286945</v>
      </c>
    </row>
    <row r="299" ht="20.35" customHeight="1">
      <c r="A299" s="15">
        <v>296</v>
      </c>
      <c r="B299" s="15">
        <v>49.6</v>
      </c>
      <c r="C299" s="95">
        <f>'NEFZ + EPA + WLTP - Constants'!$B$5*B299/3.6</f>
        <v>22.173184</v>
      </c>
      <c r="D299" s="95">
        <f>(C299+C298)/2</f>
        <v>22.262592</v>
      </c>
      <c r="E299" s="95">
        <f>(D299*(A299-A298))</f>
        <v>22.262592</v>
      </c>
      <c r="F299" s="95">
        <f>(0.5*((C299^2)-(C298^2))*'NEFZ + EPA + WLTP - Start Value'!$B$3)/3600</f>
        <v>-1.730589020535449</v>
      </c>
      <c r="G299" s="95">
        <f>E299*'NEFZ + EPA + WLTP - Start Value'!$B$3*'NEFZ + EPA + WLTP - Start Value'!$B$6*'NEFZ + EPA + WLTP - Constants'!$B$4/3600</f>
        <v>0.7595328512640001</v>
      </c>
      <c r="H299" s="95">
        <f>IF(E299&gt;0,(((C298)^3+(C299)^3)/2/D299)*0.5*'NEFZ + EPA + WLTP - Constants'!$B$3*('NEFZ + EPA + WLTP - Start Value'!$B$5*'NEFZ + EPA + WLTP - Start Value'!$B$4)*E299/3600,0)</f>
        <v>1.395849902276509</v>
      </c>
    </row>
    <row r="300" ht="20.35" customHeight="1">
      <c r="A300" s="15">
        <v>297</v>
      </c>
      <c r="B300" s="15">
        <v>49.5</v>
      </c>
      <c r="C300" s="95">
        <f>'NEFZ + EPA + WLTP - Constants'!$B$5*B300/3.6</f>
        <v>22.12848</v>
      </c>
      <c r="D300" s="95">
        <f>(C300+C299)/2</f>
        <v>22.150832</v>
      </c>
      <c r="E300" s="95">
        <f>(D300*(A300-A299))</f>
        <v>22.150832</v>
      </c>
      <c r="F300" s="95">
        <f>(0.5*((C300^2)-(C299^2))*'NEFZ + EPA + WLTP - Start Value'!$B$3)/3600</f>
        <v>-0.4304753311623062</v>
      </c>
      <c r="G300" s="95">
        <f>E300*'NEFZ + EPA + WLTP - Start Value'!$B$3*'NEFZ + EPA + WLTP - Start Value'!$B$6*'NEFZ + EPA + WLTP - Constants'!$B$4/3600</f>
        <v>0.7557199353440001</v>
      </c>
      <c r="H300" s="95">
        <f>IF(E300&gt;0,(((C299)^3+(C300)^3)/2/D300)*0.5*'NEFZ + EPA + WLTP - Constants'!$B$3*('NEFZ + EPA + WLTP - Start Value'!$B$5*'NEFZ + EPA + WLTP - Start Value'!$B$4)*E300/3600,0)</f>
        <v>1.37487109622494</v>
      </c>
    </row>
    <row r="301" ht="20.35" customHeight="1">
      <c r="A301" s="15">
        <v>298</v>
      </c>
      <c r="B301" s="15">
        <v>49.5</v>
      </c>
      <c r="C301" s="95">
        <f>'NEFZ + EPA + WLTP - Constants'!$B$5*B301/3.6</f>
        <v>22.12848</v>
      </c>
      <c r="D301" s="95">
        <f>(C301+C300)/2</f>
        <v>22.12848</v>
      </c>
      <c r="E301" s="95">
        <f>(D301*(A301-A300))</f>
        <v>22.12848</v>
      </c>
      <c r="F301" s="95">
        <f>(0.5*((C301^2)-(C300^2))*'NEFZ + EPA + WLTP - Start Value'!$B$3)/3600</f>
        <v>0</v>
      </c>
      <c r="G301" s="95">
        <f>E301*'NEFZ + EPA + WLTP - Start Value'!$B$3*'NEFZ + EPA + WLTP - Start Value'!$B$6*'NEFZ + EPA + WLTP - Constants'!$B$4/3600</f>
        <v>0.7549573521600002</v>
      </c>
      <c r="H301" s="95">
        <f>IF(E301&gt;0,(((C300)^3+(C301)^3)/2/D301)*0.5*'NEFZ + EPA + WLTP - Constants'!$B$3*('NEFZ + EPA + WLTP - Start Value'!$B$5*'NEFZ + EPA + WLTP - Start Value'!$B$4)*E301/3600,0)</f>
        <v>1.370709035590173</v>
      </c>
    </row>
    <row r="302" ht="20.35" customHeight="1">
      <c r="A302" s="15">
        <v>299</v>
      </c>
      <c r="B302" s="15">
        <v>49.5</v>
      </c>
      <c r="C302" s="95">
        <f>'NEFZ + EPA + WLTP - Constants'!$B$5*B302/3.6</f>
        <v>22.12848</v>
      </c>
      <c r="D302" s="95">
        <f>(C302+C301)/2</f>
        <v>22.12848</v>
      </c>
      <c r="E302" s="95">
        <f>(D302*(A302-A301))</f>
        <v>22.12848</v>
      </c>
      <c r="F302" s="95">
        <f>(0.5*((C302^2)-(C301^2))*'NEFZ + EPA + WLTP - Start Value'!$B$3)/3600</f>
        <v>0</v>
      </c>
      <c r="G302" s="95">
        <f>E302*'NEFZ + EPA + WLTP - Start Value'!$B$3*'NEFZ + EPA + WLTP - Start Value'!$B$6*'NEFZ + EPA + WLTP - Constants'!$B$4/3600</f>
        <v>0.7549573521600002</v>
      </c>
      <c r="H302" s="95">
        <f>IF(E302&gt;0,(((C301)^3+(C302)^3)/2/D302)*0.5*'NEFZ + EPA + WLTP - Constants'!$B$3*('NEFZ + EPA + WLTP - Start Value'!$B$5*'NEFZ + EPA + WLTP - Start Value'!$B$4)*E302/3600,0)</f>
        <v>1.370709035590173</v>
      </c>
    </row>
    <row r="303" ht="20.35" customHeight="1">
      <c r="A303" s="15">
        <v>300</v>
      </c>
      <c r="B303" s="15">
        <v>49.1</v>
      </c>
      <c r="C303" s="95">
        <f>'NEFZ + EPA + WLTP - Constants'!$B$5*B303/3.6</f>
        <v>21.949664</v>
      </c>
      <c r="D303" s="95">
        <f>(C303+C302)/2</f>
        <v>22.039072</v>
      </c>
      <c r="E303" s="95">
        <f>(D303*(A303-A302))</f>
        <v>22.039072</v>
      </c>
      <c r="F303" s="95">
        <f>(0.5*((C303^2)-(C302^2))*'NEFZ + EPA + WLTP - Start Value'!$B$3)/3600</f>
        <v>-1.713213628763037</v>
      </c>
      <c r="G303" s="95">
        <f>E303*'NEFZ + EPA + WLTP - Start Value'!$B$3*'NEFZ + EPA + WLTP - Start Value'!$B$6*'NEFZ + EPA + WLTP - Constants'!$B$4/3600</f>
        <v>0.7519070194240003</v>
      </c>
      <c r="H303" s="95">
        <f>IF(E303&gt;0,(((C302)^3+(C303)^3)/2/D303)*0.5*'NEFZ + EPA + WLTP - Constants'!$B$3*('NEFZ + EPA + WLTP - Start Value'!$B$5*'NEFZ + EPA + WLTP - Start Value'!$B$4)*E303/3600,0)</f>
        <v>1.354228278808858</v>
      </c>
    </row>
    <row r="304" ht="20.35" customHeight="1">
      <c r="A304" s="15">
        <v>301</v>
      </c>
      <c r="B304" s="15">
        <v>48.6</v>
      </c>
      <c r="C304" s="95">
        <f>'NEFZ + EPA + WLTP - Constants'!$B$5*B304/3.6</f>
        <v>21.726144</v>
      </c>
      <c r="D304" s="95">
        <f>(C304+C303)/2</f>
        <v>21.837904</v>
      </c>
      <c r="E304" s="95">
        <f>(D304*(A304-A303))</f>
        <v>21.837904</v>
      </c>
      <c r="F304" s="95">
        <f>(0.5*((C304^2)-(C303^2))*'NEFZ + EPA + WLTP - Start Value'!$B$3)/3600</f>
        <v>-2.121969720209783</v>
      </c>
      <c r="G304" s="95">
        <f>E304*'NEFZ + EPA + WLTP - Start Value'!$B$3*'NEFZ + EPA + WLTP - Start Value'!$B$6*'NEFZ + EPA + WLTP - Constants'!$B$4/3600</f>
        <v>0.7450437707680002</v>
      </c>
      <c r="H304" s="95">
        <f>IF(E304&gt;0,(((C303)^3+(C304)^3)/2/D304)*0.5*'NEFZ + EPA + WLTP - Constants'!$B$3*('NEFZ + EPA + WLTP - Start Value'!$B$5*'NEFZ + EPA + WLTP - Start Value'!$B$4)*E304/3600,0)</f>
        <v>1.31752087620587</v>
      </c>
    </row>
    <row r="305" ht="20.35" customHeight="1">
      <c r="A305" s="15">
        <v>302</v>
      </c>
      <c r="B305" s="15">
        <v>48.1</v>
      </c>
      <c r="C305" s="95">
        <f>'NEFZ + EPA + WLTP - Constants'!$B$5*B305/3.6</f>
        <v>21.502624</v>
      </c>
      <c r="D305" s="95">
        <f>(C305+C304)/2</f>
        <v>21.614384</v>
      </c>
      <c r="E305" s="95">
        <f>(D305*(A305-A304))</f>
        <v>21.614384</v>
      </c>
      <c r="F305" s="95">
        <f>(0.5*((C305^2)-(C304^2))*'NEFZ + EPA + WLTP - Start Value'!$B$3)/3600</f>
        <v>-2.100250480494222</v>
      </c>
      <c r="G305" s="95">
        <f>E305*'NEFZ + EPA + WLTP - Start Value'!$B$3*'NEFZ + EPA + WLTP - Start Value'!$B$6*'NEFZ + EPA + WLTP - Constants'!$B$4/3600</f>
        <v>0.7374179389280001</v>
      </c>
      <c r="H305" s="95">
        <f>IF(E305&gt;0,(((C304)^3+(C305)^3)/2/D305)*0.5*'NEFZ + EPA + WLTP - Constants'!$B$3*('NEFZ + EPA + WLTP - Start Value'!$B$5*'NEFZ + EPA + WLTP - Start Value'!$B$4)*E305/3600,0)</f>
        <v>1.277479518156994</v>
      </c>
    </row>
    <row r="306" ht="20.35" customHeight="1">
      <c r="A306" s="15">
        <v>303</v>
      </c>
      <c r="B306" s="15">
        <v>47.2</v>
      </c>
      <c r="C306" s="95">
        <f>'NEFZ + EPA + WLTP - Constants'!$B$5*B306/3.6</f>
        <v>21.100288</v>
      </c>
      <c r="D306" s="95">
        <f>(C306+C305)/2</f>
        <v>21.301456</v>
      </c>
      <c r="E306" s="95">
        <f>(D306*(A306-A305))</f>
        <v>21.301456</v>
      </c>
      <c r="F306" s="95">
        <f>(0.5*((C306^2)-(C305^2))*'NEFZ + EPA + WLTP - Start Value'!$B$3)/3600</f>
        <v>-3.725718380806387</v>
      </c>
      <c r="G306" s="95">
        <f>E306*'NEFZ + EPA + WLTP - Start Value'!$B$3*'NEFZ + EPA + WLTP - Start Value'!$B$6*'NEFZ + EPA + WLTP - Constants'!$B$4/3600</f>
        <v>0.7267417743520003</v>
      </c>
      <c r="H306" s="95">
        <f>IF(E306&gt;0,(((C305)^3+(C306)^3)/2/D306)*0.5*'NEFZ + EPA + WLTP - Constants'!$B$3*('NEFZ + EPA + WLTP - Start Value'!$B$5*'NEFZ + EPA + WLTP - Start Value'!$B$4)*E306/3600,0)</f>
        <v>1.223022868883062</v>
      </c>
    </row>
    <row r="307" ht="20.35" customHeight="1">
      <c r="A307" s="15">
        <v>304</v>
      </c>
      <c r="B307" s="15">
        <v>46.1</v>
      </c>
      <c r="C307" s="95">
        <f>'NEFZ + EPA + WLTP - Constants'!$B$5*B307/3.6</f>
        <v>20.608544</v>
      </c>
      <c r="D307" s="95">
        <f>(C307+C306)/2</f>
        <v>20.854416</v>
      </c>
      <c r="E307" s="95">
        <f>(D307*(A307-A306))</f>
        <v>20.854416</v>
      </c>
      <c r="F307" s="95">
        <f>(0.5*((C307^2)-(C306^2))*'NEFZ + EPA + WLTP - Start Value'!$B$3)/3600</f>
        <v>-4.458091144014944</v>
      </c>
      <c r="G307" s="95">
        <f>E307*'NEFZ + EPA + WLTP - Start Value'!$B$3*'NEFZ + EPA + WLTP - Start Value'!$B$6*'NEFZ + EPA + WLTP - Constants'!$B$4/3600</f>
        <v>0.7114901106720001</v>
      </c>
      <c r="H307" s="95">
        <f>IF(E307&gt;0,(((C306)^3+(C307)^3)/2/D307)*0.5*'NEFZ + EPA + WLTP - Constants'!$B$3*('NEFZ + EPA + WLTP - Start Value'!$B$5*'NEFZ + EPA + WLTP - Start Value'!$B$4)*E307/3600,0)</f>
        <v>1.147798595920057</v>
      </c>
    </row>
    <row r="308" ht="20.35" customHeight="1">
      <c r="A308" s="15">
        <v>305</v>
      </c>
      <c r="B308" s="15">
        <v>45</v>
      </c>
      <c r="C308" s="95">
        <f>'NEFZ + EPA + WLTP - Constants'!$B$5*B308/3.6</f>
        <v>20.1168</v>
      </c>
      <c r="D308" s="95">
        <f>(C308+C307)/2</f>
        <v>20.362672</v>
      </c>
      <c r="E308" s="95">
        <f>(D308*(A308-A307))</f>
        <v>20.362672</v>
      </c>
      <c r="F308" s="95">
        <f>(0.5*((C308^2)-(C307^2))*'NEFZ + EPA + WLTP - Start Value'!$B$3)/3600</f>
        <v>-4.352970023791672</v>
      </c>
      <c r="G308" s="95">
        <f>E308*'NEFZ + EPA + WLTP - Start Value'!$B$3*'NEFZ + EPA + WLTP - Start Value'!$B$6*'NEFZ + EPA + WLTP - Constants'!$B$4/3600</f>
        <v>0.6947132806240001</v>
      </c>
      <c r="H308" s="95">
        <f>IF(E308&gt;0,(((C307)^3+(C308)^3)/2/D308)*0.5*'NEFZ + EPA + WLTP - Constants'!$B$3*('NEFZ + EPA + WLTP - Start Value'!$B$5*'NEFZ + EPA + WLTP - Start Value'!$B$4)*E308/3600,0)</f>
        <v>1.068525123086102</v>
      </c>
    </row>
    <row r="309" ht="20.35" customHeight="1">
      <c r="A309" s="15">
        <v>306</v>
      </c>
      <c r="B309" s="15">
        <v>43.8</v>
      </c>
      <c r="C309" s="95">
        <f>'NEFZ + EPA + WLTP - Constants'!$B$5*B309/3.6</f>
        <v>19.580352</v>
      </c>
      <c r="D309" s="95">
        <f>(C309+C308)/2</f>
        <v>19.848576</v>
      </c>
      <c r="E309" s="95">
        <f>(D309*(A309-A308))</f>
        <v>19.848576</v>
      </c>
      <c r="F309" s="95">
        <f>(0.5*((C309^2)-(C308^2))*'NEFZ + EPA + WLTP - Start Value'!$B$3)/3600</f>
        <v>-4.628804368179176</v>
      </c>
      <c r="G309" s="95">
        <f>E309*'NEFZ + EPA + WLTP - Start Value'!$B$3*'NEFZ + EPA + WLTP - Start Value'!$B$6*'NEFZ + EPA + WLTP - Constants'!$B$4/3600</f>
        <v>0.677173867392</v>
      </c>
      <c r="H309" s="95">
        <f>IF(E309&gt;0,(((C308)^3+(C309)^3)/2/D309)*0.5*'NEFZ + EPA + WLTP - Constants'!$B$3*('NEFZ + EPA + WLTP - Start Value'!$B$5*'NEFZ + EPA + WLTP - Start Value'!$B$4)*E309/3600,0)</f>
        <v>0.989729351955065</v>
      </c>
    </row>
    <row r="310" ht="20.35" customHeight="1">
      <c r="A310" s="15">
        <v>307</v>
      </c>
      <c r="B310" s="15">
        <v>42.6</v>
      </c>
      <c r="C310" s="95">
        <f>'NEFZ + EPA + WLTP - Constants'!$B$5*B310/3.6</f>
        <v>19.043904</v>
      </c>
      <c r="D310" s="95">
        <f>(C310+C309)/2</f>
        <v>19.312128</v>
      </c>
      <c r="E310" s="95">
        <f>(D310*(A310-A309))</f>
        <v>19.312128</v>
      </c>
      <c r="F310" s="95">
        <f>(0.5*((C310^2)-(C309^2))*'NEFZ + EPA + WLTP - Start Value'!$B$3)/3600</f>
        <v>-4.503701547417602</v>
      </c>
      <c r="G310" s="95">
        <f>E310*'NEFZ + EPA + WLTP - Start Value'!$B$3*'NEFZ + EPA + WLTP - Start Value'!$B$6*'NEFZ + EPA + WLTP - Constants'!$B$4/3600</f>
        <v>0.6588718709760001</v>
      </c>
      <c r="H310" s="95">
        <f>IF(E310&gt;0,(((C309)^3+(C310)^3)/2/D310)*0.5*'NEFZ + EPA + WLTP - Constants'!$B$3*('NEFZ + EPA + WLTP - Start Value'!$B$5*'NEFZ + EPA + WLTP - Start Value'!$B$4)*E310/3600,0)</f>
        <v>0.9116584765876256</v>
      </c>
    </row>
    <row r="311" ht="20.35" customHeight="1">
      <c r="A311" s="15">
        <v>308</v>
      </c>
      <c r="B311" s="15">
        <v>41.5</v>
      </c>
      <c r="C311" s="95">
        <f>'NEFZ + EPA + WLTP - Constants'!$B$5*B311/3.6</f>
        <v>18.55216</v>
      </c>
      <c r="D311" s="95">
        <f>(C311+C310)/2</f>
        <v>18.798032</v>
      </c>
      <c r="E311" s="95">
        <f>(D311*(A311-A310))</f>
        <v>18.798032</v>
      </c>
      <c r="F311" s="95">
        <f>(0.5*((C311^2)-(C310^2))*'NEFZ + EPA + WLTP - Start Value'!$B$3)/3600</f>
        <v>-4.018493732172086</v>
      </c>
      <c r="G311" s="95">
        <f>E311*'NEFZ + EPA + WLTP - Start Value'!$B$3*'NEFZ + EPA + WLTP - Start Value'!$B$6*'NEFZ + EPA + WLTP - Constants'!$B$4/3600</f>
        <v>0.6413324577440001</v>
      </c>
      <c r="H311" s="95">
        <f>IF(E311&gt;0,(((C310)^3+(C311)^3)/2/D311)*0.5*'NEFZ + EPA + WLTP - Constants'!$B$3*('NEFZ + EPA + WLTP - Start Value'!$B$5*'NEFZ + EPA + WLTP - Start Value'!$B$4)*E311/3600,0)</f>
        <v>0.8407183299590807</v>
      </c>
    </row>
    <row r="312" ht="20.35" customHeight="1">
      <c r="A312" s="15">
        <v>309</v>
      </c>
      <c r="B312" s="15">
        <v>40.3</v>
      </c>
      <c r="C312" s="95">
        <f>'NEFZ + EPA + WLTP - Constants'!$B$5*B312/3.6</f>
        <v>18.015712</v>
      </c>
      <c r="D312" s="95">
        <f>(C312+C311)/2</f>
        <v>18.283936</v>
      </c>
      <c r="E312" s="95">
        <f>(D312*(A312-A311))</f>
        <v>18.283936</v>
      </c>
      <c r="F312" s="95">
        <f>(0.5*((C312^2)-(C311^2))*'NEFZ + EPA + WLTP - Start Value'!$B$3)/3600</f>
        <v>-4.263921140957904</v>
      </c>
      <c r="G312" s="95">
        <f>E312*'NEFZ + EPA + WLTP - Start Value'!$B$3*'NEFZ + EPA + WLTP - Start Value'!$B$6*'NEFZ + EPA + WLTP - Constants'!$B$4/3600</f>
        <v>0.6237930445119999</v>
      </c>
      <c r="H312" s="95">
        <f>IF(E312&gt;0,(((C311)^3+(C312)^3)/2/D312)*0.5*'NEFZ + EPA + WLTP - Constants'!$B$3*('NEFZ + EPA + WLTP - Start Value'!$B$5*'NEFZ + EPA + WLTP - Start Value'!$B$4)*E312/3600,0)</f>
        <v>0.7737130137096875</v>
      </c>
    </row>
    <row r="313" ht="20.35" customHeight="1">
      <c r="A313" s="15">
        <v>310</v>
      </c>
      <c r="B313" s="15">
        <v>38.5</v>
      </c>
      <c r="C313" s="95">
        <f>'NEFZ + EPA + WLTP - Constants'!$B$5*B313/3.6</f>
        <v>17.21104</v>
      </c>
      <c r="D313" s="95">
        <f>(C313+C312)/2</f>
        <v>17.613376</v>
      </c>
      <c r="E313" s="95">
        <f>(D313*(A313-A312))</f>
        <v>17.613376</v>
      </c>
      <c r="F313" s="95">
        <f>(0.5*((C313^2)-(C312^2))*'NEFZ + EPA + WLTP - Start Value'!$B$3)/3600</f>
        <v>-6.161313922508775</v>
      </c>
      <c r="G313" s="95">
        <f>E313*'NEFZ + EPA + WLTP - Start Value'!$B$3*'NEFZ + EPA + WLTP - Start Value'!$B$6*'NEFZ + EPA + WLTP - Constants'!$B$4/3600</f>
        <v>0.6009155489919999</v>
      </c>
      <c r="H313" s="95">
        <f>IF(E313&gt;0,(((C312)^3+(C313)^3)/2/D313)*0.5*'NEFZ + EPA + WLTP - Constants'!$B$3*('NEFZ + EPA + WLTP - Start Value'!$B$5*'NEFZ + EPA + WLTP - Start Value'!$B$4)*E313/3600,0)</f>
        <v>0.692305272803065</v>
      </c>
    </row>
    <row r="314" ht="20.35" customHeight="1">
      <c r="A314" s="15">
        <v>311</v>
      </c>
      <c r="B314" s="15">
        <v>37</v>
      </c>
      <c r="C314" s="95">
        <f>'NEFZ + EPA + WLTP - Constants'!$B$5*B314/3.6</f>
        <v>16.54048</v>
      </c>
      <c r="D314" s="95">
        <f>(C314+C313)/2</f>
        <v>16.87576</v>
      </c>
      <c r="E314" s="95">
        <f>(D314*(A314-A313))</f>
        <v>16.87576</v>
      </c>
      <c r="F314" s="95">
        <f>(0.5*((C314^2)-(C313^2))*'NEFZ + EPA + WLTP - Start Value'!$B$3)/3600</f>
        <v>-4.919407795573313</v>
      </c>
      <c r="G314" s="95">
        <f>E314*'NEFZ + EPA + WLTP - Start Value'!$B$3*'NEFZ + EPA + WLTP - Start Value'!$B$6*'NEFZ + EPA + WLTP - Constants'!$B$4/3600</f>
        <v>0.575750303920</v>
      </c>
      <c r="H314" s="95">
        <f>IF(E314&gt;0,(((C313)^3+(C314)^3)/2/D314)*0.5*'NEFZ + EPA + WLTP - Constants'!$B$3*('NEFZ + EPA + WLTP - Start Value'!$B$5*'NEFZ + EPA + WLTP - Start Value'!$B$4)*E314/3600,0)</f>
        <v>0.6086876861581229</v>
      </c>
    </row>
    <row r="315" ht="20.35" customHeight="1">
      <c r="A315" s="15">
        <v>312</v>
      </c>
      <c r="B315" s="15">
        <v>35.2</v>
      </c>
      <c r="C315" s="95">
        <f>'NEFZ + EPA + WLTP - Constants'!$B$5*B315/3.6</f>
        <v>15.735808</v>
      </c>
      <c r="D315" s="95">
        <f>(C315+C314)/2</f>
        <v>16.138144</v>
      </c>
      <c r="E315" s="95">
        <f>(D315*(A315-A314))</f>
        <v>16.138144</v>
      </c>
      <c r="F315" s="95">
        <f>(0.5*((C315^2)-(C314^2))*'NEFZ + EPA + WLTP - Start Value'!$B$3)/3600</f>
        <v>-5.645264786867202</v>
      </c>
      <c r="G315" s="95">
        <f>E315*'NEFZ + EPA + WLTP - Start Value'!$B$3*'NEFZ + EPA + WLTP - Start Value'!$B$6*'NEFZ + EPA + WLTP - Constants'!$B$4/3600</f>
        <v>0.5505850588480002</v>
      </c>
      <c r="H315" s="95">
        <f>IF(E315&gt;0,(((C314)^3+(C315)^3)/2/D315)*0.5*'NEFZ + EPA + WLTP - Constants'!$B$3*('NEFZ + EPA + WLTP - Start Value'!$B$5*'NEFZ + EPA + WLTP - Start Value'!$B$4)*E315/3600,0)</f>
        <v>0.5326725628510728</v>
      </c>
    </row>
    <row r="316" ht="20.35" customHeight="1">
      <c r="A316" s="15">
        <v>313</v>
      </c>
      <c r="B316" s="15">
        <v>33.8</v>
      </c>
      <c r="C316" s="95">
        <f>'NEFZ + EPA + WLTP - Constants'!$B$5*B316/3.6</f>
        <v>15.109952</v>
      </c>
      <c r="D316" s="95">
        <f>(C316+C315)/2</f>
        <v>15.42288</v>
      </c>
      <c r="E316" s="95">
        <f>(D316*(A316-A315))</f>
        <v>15.42288</v>
      </c>
      <c r="F316" s="95">
        <f>(0.5*((C316^2)-(C315^2))*'NEFZ + EPA + WLTP - Start Value'!$B$3)/3600</f>
        <v>-4.19615711304535</v>
      </c>
      <c r="G316" s="95">
        <f>E316*'NEFZ + EPA + WLTP - Start Value'!$B$3*'NEFZ + EPA + WLTP - Start Value'!$B$6*'NEFZ + EPA + WLTP - Constants'!$B$4/3600</f>
        <v>0.5261823969600001</v>
      </c>
      <c r="H316" s="95">
        <f>IF(E316&gt;0,(((C315)^3+(C316)^3)/2/D316)*0.5*'NEFZ + EPA + WLTP - Constants'!$B$3*('NEFZ + EPA + WLTP - Start Value'!$B$5*'NEFZ + EPA + WLTP - Start Value'!$B$4)*E316/3600,0)</f>
        <v>0.4646468548793844</v>
      </c>
    </row>
    <row r="317" ht="20.35" customHeight="1">
      <c r="A317" s="15">
        <v>314</v>
      </c>
      <c r="B317" s="15">
        <v>32.5</v>
      </c>
      <c r="C317" s="95">
        <f>'NEFZ + EPA + WLTP - Constants'!$B$5*B317/3.6</f>
        <v>14.5288</v>
      </c>
      <c r="D317" s="95">
        <f>(C317+C316)/2</f>
        <v>14.819376</v>
      </c>
      <c r="E317" s="95">
        <f>(D317*(A317-A316))</f>
        <v>14.819376</v>
      </c>
      <c r="F317" s="95">
        <f>(0.5*((C317^2)-(C316^2))*'NEFZ + EPA + WLTP - Start Value'!$B$3)/3600</f>
        <v>-3.743962542167465</v>
      </c>
      <c r="G317" s="95">
        <f>E317*'NEFZ + EPA + WLTP - Start Value'!$B$3*'NEFZ + EPA + WLTP - Start Value'!$B$6*'NEFZ + EPA + WLTP - Constants'!$B$4/3600</f>
        <v>0.505592650992</v>
      </c>
      <c r="H317" s="95">
        <f>IF(E317&gt;0,(((C316)^3+(C317)^3)/2/D317)*0.5*'NEFZ + EPA + WLTP - Constants'!$B$3*('NEFZ + EPA + WLTP - Start Value'!$B$5*'NEFZ + EPA + WLTP - Start Value'!$B$4)*E317/3600,0)</f>
        <v>0.4121742959121369</v>
      </c>
    </row>
    <row r="318" ht="20.35" customHeight="1">
      <c r="A318" s="15">
        <v>315</v>
      </c>
      <c r="B318" s="15">
        <v>31.5</v>
      </c>
      <c r="C318" s="95">
        <f>'NEFZ + EPA + WLTP - Constants'!$B$5*B318/3.6</f>
        <v>14.08176</v>
      </c>
      <c r="D318" s="95">
        <f>(C318+C317)/2</f>
        <v>14.30528</v>
      </c>
      <c r="E318" s="95">
        <f>(D318*(A318-A317))</f>
        <v>14.30528</v>
      </c>
      <c r="F318" s="95">
        <f>(0.5*((C318^2)-(C317^2))*'NEFZ + EPA + WLTP - Start Value'!$B$3)/3600</f>
        <v>-2.780062683591106</v>
      </c>
      <c r="G318" s="95">
        <f>E318*'NEFZ + EPA + WLTP - Start Value'!$B$3*'NEFZ + EPA + WLTP - Start Value'!$B$6*'NEFZ + EPA + WLTP - Constants'!$B$4/3600</f>
        <v>0.488053237760</v>
      </c>
      <c r="H318" s="95">
        <f>IF(E318&gt;0,(((C317)^3+(C318)^3)/2/D318)*0.5*'NEFZ + EPA + WLTP - Constants'!$B$3*('NEFZ + EPA + WLTP - Start Value'!$B$5*'NEFZ + EPA + WLTP - Start Value'!$B$4)*E318/3600,0)</f>
        <v>0.3705933176892727</v>
      </c>
    </row>
    <row r="319" ht="20.35" customHeight="1">
      <c r="A319" s="15">
        <v>316</v>
      </c>
      <c r="B319" s="15">
        <v>30.6</v>
      </c>
      <c r="C319" s="95">
        <f>'NEFZ + EPA + WLTP - Constants'!$B$5*B319/3.6</f>
        <v>13.679424</v>
      </c>
      <c r="D319" s="95">
        <f>(C319+C318)/2</f>
        <v>13.880592</v>
      </c>
      <c r="E319" s="95">
        <f>(D319*(A319-A318))</f>
        <v>13.880592</v>
      </c>
      <c r="F319" s="95">
        <f>(0.5*((C319^2)-(C318^2))*'NEFZ + EPA + WLTP - Start Value'!$B$3)/3600</f>
        <v>-2.427776615404788</v>
      </c>
      <c r="G319" s="95">
        <f>E319*'NEFZ + EPA + WLTP - Start Value'!$B$3*'NEFZ + EPA + WLTP - Start Value'!$B$6*'NEFZ + EPA + WLTP - Constants'!$B$4/3600</f>
        <v>0.4735641572640001</v>
      </c>
      <c r="H319" s="95">
        <f>IF(E319&gt;0,(((C318)^3+(C319)^3)/2/D319)*0.5*'NEFZ + EPA + WLTP - Constants'!$B$3*('NEFZ + EPA + WLTP - Start Value'!$B$5*'NEFZ + EPA + WLTP - Start Value'!$B$4)*E319/3600,0)</f>
        <v>0.33852290859734</v>
      </c>
    </row>
    <row r="320" ht="20.35" customHeight="1">
      <c r="A320" s="15">
        <v>317</v>
      </c>
      <c r="B320" s="15">
        <v>30.5</v>
      </c>
      <c r="C320" s="95">
        <f>'NEFZ + EPA + WLTP - Constants'!$B$5*B320/3.6</f>
        <v>13.63472</v>
      </c>
      <c r="D320" s="95">
        <f>(C320+C319)/2</f>
        <v>13.657072</v>
      </c>
      <c r="E320" s="95">
        <f>(D320*(A320-A319))</f>
        <v>13.657072</v>
      </c>
      <c r="F320" s="95">
        <f>(0.5*((C320^2)-(C319^2))*'NEFZ + EPA + WLTP - Start Value'!$B$3)/3600</f>
        <v>-0.2654091093241064</v>
      </c>
      <c r="G320" s="95">
        <f>E320*'NEFZ + EPA + WLTP - Start Value'!$B$3*'NEFZ + EPA + WLTP - Start Value'!$B$6*'NEFZ + EPA + WLTP - Constants'!$B$4/3600</f>
        <v>0.465938325424</v>
      </c>
      <c r="H320" s="95">
        <f>IF(E320&gt;0,(((C319)^3+(C320)^3)/2/D320)*0.5*'NEFZ + EPA + WLTP - Constants'!$B$3*('NEFZ + EPA + WLTP - Start Value'!$B$5*'NEFZ + EPA + WLTP - Start Value'!$B$4)*E320/3600,0)</f>
        <v>0.3222306241494929</v>
      </c>
    </row>
    <row r="321" ht="20.35" customHeight="1">
      <c r="A321" s="15">
        <v>318</v>
      </c>
      <c r="B321" s="15">
        <v>30</v>
      </c>
      <c r="C321" s="95">
        <f>'NEFZ + EPA + WLTP - Constants'!$B$5*B321/3.6</f>
        <v>13.4112</v>
      </c>
      <c r="D321" s="95">
        <f>(C321+C320)/2</f>
        <v>13.52296</v>
      </c>
      <c r="E321" s="95">
        <f>(D321*(A321-A320))</f>
        <v>13.52296</v>
      </c>
      <c r="F321" s="95">
        <f>(0.5*((C321^2)-(C320^2))*'NEFZ + EPA + WLTP - Start Value'!$B$3)/3600</f>
        <v>-1.314014002791109</v>
      </c>
      <c r="G321" s="95">
        <f>E321*'NEFZ + EPA + WLTP - Start Value'!$B$3*'NEFZ + EPA + WLTP - Start Value'!$B$6*'NEFZ + EPA + WLTP - Constants'!$B$4/3600</f>
        <v>0.461362826320</v>
      </c>
      <c r="H321" s="95">
        <f>IF(E321&gt;0,(((C320)^3+(C321)^3)/2/D321)*0.5*'NEFZ + EPA + WLTP - Constants'!$B$3*('NEFZ + EPA + WLTP - Start Value'!$B$5*'NEFZ + EPA + WLTP - Start Value'!$B$4)*E321/3600,0)</f>
        <v>0.3128922421309155</v>
      </c>
    </row>
    <row r="322" ht="20.35" customHeight="1">
      <c r="A322" s="15">
        <v>319</v>
      </c>
      <c r="B322" s="15">
        <v>29</v>
      </c>
      <c r="C322" s="95">
        <f>'NEFZ + EPA + WLTP - Constants'!$B$5*B322/3.6</f>
        <v>12.96416</v>
      </c>
      <c r="D322" s="95">
        <f>(C322+C321)/2</f>
        <v>13.18768</v>
      </c>
      <c r="E322" s="95">
        <f>(D322*(A322-A321))</f>
        <v>13.18768</v>
      </c>
      <c r="F322" s="95">
        <f>(0.5*((C322^2)-(C321^2))*'NEFZ + EPA + WLTP - Start Value'!$B$3)/3600</f>
        <v>-2.562870286435561</v>
      </c>
      <c r="G322" s="95">
        <f>E322*'NEFZ + EPA + WLTP - Start Value'!$B$3*'NEFZ + EPA + WLTP - Start Value'!$B$6*'NEFZ + EPA + WLTP - Constants'!$B$4/3600</f>
        <v>0.4499240785600001</v>
      </c>
      <c r="H322" s="95">
        <f>IF(E322&gt;0,(((C321)^3+(C322)^3)/2/D322)*0.5*'NEFZ + EPA + WLTP - Constants'!$B$3*('NEFZ + EPA + WLTP - Start Value'!$B$5*'NEFZ + EPA + WLTP - Start Value'!$B$4)*E322/3600,0)</f>
        <v>0.2903821054332464</v>
      </c>
    </row>
    <row r="323" ht="20.35" customHeight="1">
      <c r="A323" s="15">
        <v>320</v>
      </c>
      <c r="B323" s="15">
        <v>27.5</v>
      </c>
      <c r="C323" s="95">
        <f>'NEFZ + EPA + WLTP - Constants'!$B$5*B323/3.6</f>
        <v>12.2936</v>
      </c>
      <c r="D323" s="95">
        <f>(C323+C322)/2</f>
        <v>12.62888</v>
      </c>
      <c r="E323" s="95">
        <f>(D323*(A323-A322))</f>
        <v>12.62888</v>
      </c>
      <c r="F323" s="95">
        <f>(0.5*((C323^2)-(C322^2))*'NEFZ + EPA + WLTP - Start Value'!$B$3)/3600</f>
        <v>-3.681411131786654</v>
      </c>
      <c r="G323" s="95">
        <f>E323*'NEFZ + EPA + WLTP - Start Value'!$B$3*'NEFZ + EPA + WLTP - Start Value'!$B$6*'NEFZ + EPA + WLTP - Constants'!$B$4/3600</f>
        <v>0.4308594989600001</v>
      </c>
      <c r="H323" s="95">
        <f>IF(E323&gt;0,(((C322)^3+(C323)^3)/2/D323)*0.5*'NEFZ + EPA + WLTP - Constants'!$B$3*('NEFZ + EPA + WLTP - Start Value'!$B$5*'NEFZ + EPA + WLTP - Start Value'!$B$4)*E323/3600,0)</f>
        <v>0.2553303142373562</v>
      </c>
    </row>
    <row r="324" ht="20.35" customHeight="1">
      <c r="A324" s="15">
        <v>321</v>
      </c>
      <c r="B324" s="15">
        <v>24.8</v>
      </c>
      <c r="C324" s="95">
        <f>'NEFZ + EPA + WLTP - Constants'!$B$5*B324/3.6</f>
        <v>11.086592</v>
      </c>
      <c r="D324" s="95">
        <f>(C324+C323)/2</f>
        <v>11.690096</v>
      </c>
      <c r="E324" s="95">
        <f>(D324*(A324-A323))</f>
        <v>11.690096</v>
      </c>
      <c r="F324" s="95">
        <f>(0.5*((C324^2)-(C323^2))*'NEFZ + EPA + WLTP - Start Value'!$B$3)/3600</f>
        <v>-6.133947680467204</v>
      </c>
      <c r="G324" s="95">
        <f>E324*'NEFZ + EPA + WLTP - Start Value'!$B$3*'NEFZ + EPA + WLTP - Start Value'!$B$6*'NEFZ + EPA + WLTP - Constants'!$B$4/3600</f>
        <v>0.398831005232</v>
      </c>
      <c r="H324" s="95">
        <f>IF(E324&gt;0,(((C323)^3+(C324)^3)/2/D324)*0.5*'NEFZ + EPA + WLTP - Constants'!$B$3*('NEFZ + EPA + WLTP - Start Value'!$B$5*'NEFZ + EPA + WLTP - Start Value'!$B$4)*E324/3600,0)</f>
        <v>0.2037057790587191</v>
      </c>
    </row>
    <row r="325" ht="20.35" customHeight="1">
      <c r="A325" s="15">
        <v>322</v>
      </c>
      <c r="B325" s="15">
        <v>21.5</v>
      </c>
      <c r="C325" s="95">
        <f>'NEFZ + EPA + WLTP - Constants'!$B$5*B325/3.6</f>
        <v>9.611360000000001</v>
      </c>
      <c r="D325" s="95">
        <f>(C325+C324)/2</f>
        <v>10.348976</v>
      </c>
      <c r="E325" s="95">
        <f>(D325*(A325-A324))</f>
        <v>10.348976</v>
      </c>
      <c r="F325" s="95">
        <f>(0.5*((C325^2)-(C324^2))*'NEFZ + EPA + WLTP - Start Value'!$B$3)/3600</f>
        <v>-6.636965272279468</v>
      </c>
      <c r="G325" s="95">
        <f>E325*'NEFZ + EPA + WLTP - Start Value'!$B$3*'NEFZ + EPA + WLTP - Start Value'!$B$6*'NEFZ + EPA + WLTP - Constants'!$B$4/3600</f>
        <v>0.3530760141920001</v>
      </c>
      <c r="H325" s="95">
        <f>IF(E325&gt;0,(((C324)^3+(C325)^3)/2/D325)*0.5*'NEFZ + EPA + WLTP - Constants'!$B$3*('NEFZ + EPA + WLTP - Start Value'!$B$5*'NEFZ + EPA + WLTP - Start Value'!$B$4)*E325/3600,0)</f>
        <v>0.1423480158828078</v>
      </c>
    </row>
    <row r="326" ht="20.35" customHeight="1">
      <c r="A326" s="15">
        <v>323</v>
      </c>
      <c r="B326" s="15">
        <v>20.1</v>
      </c>
      <c r="C326" s="95">
        <f>'NEFZ + EPA + WLTP - Constants'!$B$5*B326/3.6</f>
        <v>8.985504000000001</v>
      </c>
      <c r="D326" s="95">
        <f>(C326+C325)/2</f>
        <v>9.298432000000002</v>
      </c>
      <c r="E326" s="95">
        <f>(D326*(A326-A325))</f>
        <v>9.298432000000002</v>
      </c>
      <c r="F326" s="95">
        <f>(0.5*((C326^2)-(C325^2))*'NEFZ + EPA + WLTP - Start Value'!$B$3)/3600</f>
        <v>-2.529857042067914</v>
      </c>
      <c r="G326" s="95">
        <f>E326*'NEFZ + EPA + WLTP - Start Value'!$B$3*'NEFZ + EPA + WLTP - Start Value'!$B$6*'NEFZ + EPA + WLTP - Constants'!$B$4/3600</f>
        <v>0.3172346045440001</v>
      </c>
      <c r="H326" s="95">
        <f>IF(E326&gt;0,(((C325)^3+(C326)^3)/2/D326)*0.5*'NEFZ + EPA + WLTP - Constants'!$B$3*('NEFZ + EPA + WLTP - Start Value'!$B$5*'NEFZ + EPA + WLTP - Start Value'!$B$4)*E326/3600,0)</f>
        <v>0.1020452523467759</v>
      </c>
    </row>
    <row r="327" ht="20.35" customHeight="1">
      <c r="A327" s="15">
        <v>324</v>
      </c>
      <c r="B327" s="15">
        <v>19.1</v>
      </c>
      <c r="C327" s="95">
        <f>'NEFZ + EPA + WLTP - Constants'!$B$5*B327/3.6</f>
        <v>8.538464000000001</v>
      </c>
      <c r="D327" s="95">
        <f>(C327+C326)/2</f>
        <v>8.761984000000002</v>
      </c>
      <c r="E327" s="95">
        <f>(D327*(A327-A326))</f>
        <v>8.761984000000002</v>
      </c>
      <c r="F327" s="95">
        <f>(0.5*((C327^2)-(C326^2))*'NEFZ + EPA + WLTP - Start Value'!$B$3)/3600</f>
        <v>-1.702788393699553</v>
      </c>
      <c r="G327" s="95">
        <f>E327*'NEFZ + EPA + WLTP - Start Value'!$B$3*'NEFZ + EPA + WLTP - Start Value'!$B$6*'NEFZ + EPA + WLTP - Constants'!$B$4/3600</f>
        <v>0.2989326081280001</v>
      </c>
      <c r="H327" s="95">
        <f>IF(E327&gt;0,(((C326)^3+(C327)^3)/2/D327)*0.5*'NEFZ + EPA + WLTP - Constants'!$B$3*('NEFZ + EPA + WLTP - Start Value'!$B$5*'NEFZ + EPA + WLTP - Start Value'!$B$4)*E327/3600,0)</f>
        <v>0.08525992463621762</v>
      </c>
    </row>
    <row r="328" ht="20.35" customHeight="1">
      <c r="A328" s="15">
        <v>325</v>
      </c>
      <c r="B328" s="15">
        <v>18.5</v>
      </c>
      <c r="C328" s="95">
        <f>'NEFZ + EPA + WLTP - Constants'!$B$5*B328/3.6</f>
        <v>8.270240000000001</v>
      </c>
      <c r="D328" s="95">
        <f>(C328+C327)/2</f>
        <v>8.404352000000001</v>
      </c>
      <c r="E328" s="95">
        <f>(D328*(A328-A327))</f>
        <v>8.404352000000001</v>
      </c>
      <c r="F328" s="95">
        <f>(0.5*((C328^2)-(C327^2))*'NEFZ + EPA + WLTP - Start Value'!$B$3)/3600</f>
        <v>-0.979972095965866</v>
      </c>
      <c r="G328" s="95">
        <f>E328*'NEFZ + EPA + WLTP - Start Value'!$B$3*'NEFZ + EPA + WLTP - Start Value'!$B$6*'NEFZ + EPA + WLTP - Constants'!$B$4/3600</f>
        <v>0.286731277184</v>
      </c>
      <c r="H328" s="95">
        <f>IF(E328&gt;0,(((C327)^3+(C328)^3)/2/D328)*0.5*'NEFZ + EPA + WLTP - Constants'!$B$3*('NEFZ + EPA + WLTP - Start Value'!$B$5*'NEFZ + EPA + WLTP - Start Value'!$B$4)*E328/3600,0)</f>
        <v>0.07515101772132249</v>
      </c>
    </row>
    <row r="329" ht="20.35" customHeight="1">
      <c r="A329" s="15">
        <v>326</v>
      </c>
      <c r="B329" s="15">
        <v>17</v>
      </c>
      <c r="C329" s="95">
        <f>'NEFZ + EPA + WLTP - Constants'!$B$5*B329/3.6</f>
        <v>7.59968</v>
      </c>
      <c r="D329" s="95">
        <f>(C329+C328)/2</f>
        <v>7.93496</v>
      </c>
      <c r="E329" s="95">
        <f>(D329*(A329-A328))</f>
        <v>7.93496</v>
      </c>
      <c r="F329" s="95">
        <f>(0.5*((C329^2)-(C328^2))*'NEFZ + EPA + WLTP - Start Value'!$B$3)/3600</f>
        <v>-2.313099029706671</v>
      </c>
      <c r="G329" s="95">
        <f>E329*'NEFZ + EPA + WLTP - Start Value'!$B$3*'NEFZ + EPA + WLTP - Start Value'!$B$6*'NEFZ + EPA + WLTP - Constants'!$B$4/3600</f>
        <v>0.270717030320</v>
      </c>
      <c r="H329" s="95">
        <f>IF(E329&gt;0,(((C328)^3+(C329)^3)/2/D329)*0.5*'NEFZ + EPA + WLTP - Constants'!$B$3*('NEFZ + EPA + WLTP - Start Value'!$B$5*'NEFZ + EPA + WLTP - Start Value'!$B$4)*E329/3600,0)</f>
        <v>0.06353962681327364</v>
      </c>
    </row>
    <row r="330" ht="20.35" customHeight="1">
      <c r="A330" s="15">
        <v>327</v>
      </c>
      <c r="B330" s="15">
        <v>15.5</v>
      </c>
      <c r="C330" s="95">
        <f>'NEFZ + EPA + WLTP - Constants'!$B$5*B330/3.6</f>
        <v>6.92912</v>
      </c>
      <c r="D330" s="95">
        <f>(C330+C329)/2</f>
        <v>7.2644</v>
      </c>
      <c r="E330" s="95">
        <f>(D330*(A330-A329))</f>
        <v>7.2644</v>
      </c>
      <c r="F330" s="95">
        <f>(0.5*((C330^2)-(C329^2))*'NEFZ + EPA + WLTP - Start Value'!$B$3)/3600</f>
        <v>-2.117625872266666</v>
      </c>
      <c r="G330" s="95">
        <f>E330*'NEFZ + EPA + WLTP - Start Value'!$B$3*'NEFZ + EPA + WLTP - Start Value'!$B$6*'NEFZ + EPA + WLTP - Constants'!$B$4/3600</f>
        <v>0.2478395348</v>
      </c>
      <c r="H330" s="95">
        <f>IF(E330&gt;0,(((C329)^3+(C330)^3)/2/D330)*0.5*'NEFZ + EPA + WLTP - Constants'!$B$3*('NEFZ + EPA + WLTP - Start Value'!$B$5*'NEFZ + EPA + WLTP - Start Value'!$B$4)*E330/3600,0)</f>
        <v>0.04880410101118471</v>
      </c>
    </row>
    <row r="331" ht="20.35" customHeight="1">
      <c r="A331" s="15">
        <v>328</v>
      </c>
      <c r="B331" s="15">
        <v>12.5</v>
      </c>
      <c r="C331" s="95">
        <f>'NEFZ + EPA + WLTP - Constants'!$B$5*B331/3.6</f>
        <v>5.588</v>
      </c>
      <c r="D331" s="95">
        <f>(C331+C330)/2</f>
        <v>6.25856</v>
      </c>
      <c r="E331" s="95">
        <f>(D331*(A331-A330))</f>
        <v>6.25856</v>
      </c>
      <c r="F331" s="95">
        <f>(0.5*((C331^2)-(C330^2))*'NEFZ + EPA + WLTP - Start Value'!$B$3)/3600</f>
        <v>-3.648832272213334</v>
      </c>
      <c r="G331" s="95">
        <f>E331*'NEFZ + EPA + WLTP - Start Value'!$B$3*'NEFZ + EPA + WLTP - Start Value'!$B$6*'NEFZ + EPA + WLTP - Constants'!$B$4/3600</f>
        <v>0.213523291520</v>
      </c>
      <c r="H331" s="95">
        <f>IF(E331&gt;0,(((C330)^3+(C331)^3)/2/D331)*0.5*'NEFZ + EPA + WLTP - Constants'!$B$3*('NEFZ + EPA + WLTP - Start Value'!$B$5*'NEFZ + EPA + WLTP - Start Value'!$B$4)*E331/3600,0)</f>
        <v>0.03207883423581973</v>
      </c>
    </row>
    <row r="332" ht="20.35" customHeight="1">
      <c r="A332" s="15">
        <v>329</v>
      </c>
      <c r="B332" s="15">
        <v>10.8</v>
      </c>
      <c r="C332" s="95">
        <f>'NEFZ + EPA + WLTP - Constants'!$B$5*B332/3.6</f>
        <v>4.828032000000001</v>
      </c>
      <c r="D332" s="95">
        <f>(C332+C331)/2</f>
        <v>5.208016000000001</v>
      </c>
      <c r="E332" s="95">
        <f>(D332*(A332-A331))</f>
        <v>5.208016000000001</v>
      </c>
      <c r="F332" s="95">
        <f>(0.5*((C332^2)-(C331^2))*'NEFZ + EPA + WLTP - Start Value'!$B$3)/3600</f>
        <v>-1.720598170266309</v>
      </c>
      <c r="G332" s="95">
        <f>E332*'NEFZ + EPA + WLTP - Start Value'!$B$3*'NEFZ + EPA + WLTP - Start Value'!$B$6*'NEFZ + EPA + WLTP - Constants'!$B$4/3600</f>
        <v>0.177681881872</v>
      </c>
      <c r="H332" s="95">
        <f>IF(E332&gt;0,(((C331)^3+(C332)^3)/2/D332)*0.5*'NEFZ + EPA + WLTP - Constants'!$B$3*('NEFZ + EPA + WLTP - Start Value'!$B$5*'NEFZ + EPA + WLTP - Start Value'!$B$4)*E332/3600,0)</f>
        <v>0.01815467069750016</v>
      </c>
    </row>
    <row r="333" ht="20.35" customHeight="1">
      <c r="A333" s="15">
        <v>330</v>
      </c>
      <c r="B333" s="15">
        <v>8</v>
      </c>
      <c r="C333" s="95">
        <f>'NEFZ + EPA + WLTP - Constants'!$B$5*B333/3.6</f>
        <v>3.57632</v>
      </c>
      <c r="D333" s="95">
        <f>(C333+C332)/2</f>
        <v>4.202176000000001</v>
      </c>
      <c r="E333" s="95">
        <f>(D333*(A333-A332))</f>
        <v>4.202176000000001</v>
      </c>
      <c r="F333" s="95">
        <f>(0.5*((C333^2)-(C332^2))*'NEFZ + EPA + WLTP - Start Value'!$B$3)/3600</f>
        <v>-2.286601557253691</v>
      </c>
      <c r="G333" s="95">
        <f>E333*'NEFZ + EPA + WLTP - Start Value'!$B$3*'NEFZ + EPA + WLTP - Start Value'!$B$6*'NEFZ + EPA + WLTP - Constants'!$B$4/3600</f>
        <v>0.143365638592</v>
      </c>
      <c r="H333" s="95">
        <f>IF(E333&gt;0,(((C332)^3+(C333)^3)/2/D333)*0.5*'NEFZ + EPA + WLTP - Constants'!$B$3*('NEFZ + EPA + WLTP - Start Value'!$B$5*'NEFZ + EPA + WLTP - Start Value'!$B$4)*E333/3600,0)</f>
        <v>0.01001135380687206</v>
      </c>
    </row>
    <row r="334" ht="20.35" customHeight="1">
      <c r="A334" s="15">
        <v>331</v>
      </c>
      <c r="B334" s="15">
        <v>4.7</v>
      </c>
      <c r="C334" s="95">
        <f>'NEFZ + EPA + WLTP - Constants'!$B$5*B334/3.6</f>
        <v>2.101088</v>
      </c>
      <c r="D334" s="95">
        <f>(C334+C333)/2</f>
        <v>2.838704</v>
      </c>
      <c r="E334" s="95">
        <f>(D334*(A334-A333))</f>
        <v>2.838704</v>
      </c>
      <c r="F334" s="95">
        <f>(0.5*((C334^2)-(C333^2))*'NEFZ + EPA + WLTP - Start Value'!$B$3)/3600</f>
        <v>-1.820506672957866</v>
      </c>
      <c r="G334" s="95">
        <f>E334*'NEFZ + EPA + WLTP - Start Value'!$B$3*'NEFZ + EPA + WLTP - Start Value'!$B$6*'NEFZ + EPA + WLTP - Constants'!$B$4/3600</f>
        <v>0.096848064368</v>
      </c>
      <c r="H334" s="95">
        <f>IF(E334&gt;0,(((C333)^3+(C334)^3)/2/D334)*0.5*'NEFZ + EPA + WLTP - Constants'!$B$3*('NEFZ + EPA + WLTP - Start Value'!$B$5*'NEFZ + EPA + WLTP - Start Value'!$B$4)*E334/3600,0)</f>
        <v>0.003479810451929753</v>
      </c>
    </row>
    <row r="335" ht="20.35" customHeight="1">
      <c r="A335" s="15">
        <v>332</v>
      </c>
      <c r="B335" s="15">
        <v>1.4</v>
      </c>
      <c r="C335" s="95">
        <f>'NEFZ + EPA + WLTP - Constants'!$B$5*B335/3.6</f>
        <v>0.625856</v>
      </c>
      <c r="D335" s="95">
        <f>(C335+C334)/2</f>
        <v>1.363472</v>
      </c>
      <c r="E335" s="95">
        <f>(D335*(A335-A334))</f>
        <v>1.363472</v>
      </c>
      <c r="F335" s="95">
        <f>(0.5*((C335^2)-(C334^2))*'NEFZ + EPA + WLTP - Start Value'!$B$3)/3600</f>
        <v>-0.874416590948267</v>
      </c>
      <c r="G335" s="95">
        <f>E335*'NEFZ + EPA + WLTP - Start Value'!$B$3*'NEFZ + EPA + WLTP - Start Value'!$B$6*'NEFZ + EPA + WLTP - Constants'!$B$4/3600</f>
        <v>0.04651757422400001</v>
      </c>
      <c r="H335" s="95">
        <f>IF(E335&gt;0,(((C334)^3+(C335)^3)/2/D335)*0.5*'NEFZ + EPA + WLTP - Constants'!$B$3*('NEFZ + EPA + WLTP - Start Value'!$B$5*'NEFZ + EPA + WLTP - Start Value'!$B$4)*E335/3600,0)</f>
        <v>0.0006021745865789328</v>
      </c>
    </row>
    <row r="336" ht="20.35" customHeight="1">
      <c r="A336" s="15">
        <v>333</v>
      </c>
      <c r="B336" s="15">
        <v>0</v>
      </c>
      <c r="C336" s="95">
        <f>'NEFZ + EPA + WLTP - Constants'!$B$5*B336/3.6</f>
        <v>0</v>
      </c>
      <c r="D336" s="95">
        <f>(C336+C335)/2</f>
        <v>0.312928</v>
      </c>
      <c r="E336" s="95">
        <f>(D336*(A336-A335))</f>
        <v>0.312928</v>
      </c>
      <c r="F336" s="95">
        <f>(0.5*((C336^2)-(C335^2))*'NEFZ + EPA + WLTP - Start Value'!$B$3)/3600</f>
        <v>-0.08513941968497776</v>
      </c>
      <c r="G336" s="95">
        <f>E336*'NEFZ + EPA + WLTP - Start Value'!$B$3*'NEFZ + EPA + WLTP - Start Value'!$B$6*'NEFZ + EPA + WLTP - Constants'!$B$4/3600</f>
        <v>0.010676164576</v>
      </c>
      <c r="H336" s="95">
        <f>IF(E336&gt;0,(((C335)^3+(C336)^3)/2/D336)*0.5*'NEFZ + EPA + WLTP - Constants'!$B$3*('NEFZ + EPA + WLTP - Start Value'!$B$5*'NEFZ + EPA + WLTP - Start Value'!$B$4)*E336/3600,0)</f>
        <v>1.550542912508179e-05</v>
      </c>
    </row>
    <row r="337" ht="20.35" customHeight="1">
      <c r="A337" s="15">
        <v>334</v>
      </c>
      <c r="B337" s="15">
        <v>0</v>
      </c>
      <c r="C337" s="95">
        <f>'NEFZ + EPA + WLTP - Constants'!$B$5*B337/3.6</f>
        <v>0</v>
      </c>
      <c r="D337" s="95">
        <f>(C337+C336)/2</f>
        <v>0</v>
      </c>
      <c r="E337" s="95">
        <f>(D337*(A337-A336))</f>
        <v>0</v>
      </c>
      <c r="F337" s="95">
        <f>(0.5*((C337^2)-(C336^2))*'NEFZ + EPA + WLTP - Start Value'!$B$3)/3600</f>
        <v>0</v>
      </c>
      <c r="G337" s="95">
        <f>E337*'NEFZ + EPA + WLTP - Start Value'!$B$3*'NEFZ + EPA + WLTP - Start Value'!$B$6*'NEFZ + EPA + WLTP - Constants'!$B$4/3600</f>
        <v>0</v>
      </c>
      <c r="H337" s="95">
        <f>IF(E337&gt;0,(((C336)^3+(C337)^3)/2/D337)*0.5*'NEFZ + EPA + WLTP - Constants'!$B$3*('NEFZ + EPA + WLTP - Start Value'!$B$5*'NEFZ + EPA + WLTP - Start Value'!$B$4)*E337/3600,0)</f>
        <v>0</v>
      </c>
    </row>
    <row r="338" ht="20.35" customHeight="1">
      <c r="A338" s="15">
        <v>335</v>
      </c>
      <c r="B338" s="15">
        <v>0</v>
      </c>
      <c r="C338" s="95">
        <f>'NEFZ + EPA + WLTP - Constants'!$B$5*B338/3.6</f>
        <v>0</v>
      </c>
      <c r="D338" s="95">
        <f>(C338+C337)/2</f>
        <v>0</v>
      </c>
      <c r="E338" s="95">
        <f>(D338*(A338-A337))</f>
        <v>0</v>
      </c>
      <c r="F338" s="95">
        <f>(0.5*((C338^2)-(C337^2))*'NEFZ + EPA + WLTP - Start Value'!$B$3)/3600</f>
        <v>0</v>
      </c>
      <c r="G338" s="95">
        <f>E338*'NEFZ + EPA + WLTP - Start Value'!$B$3*'NEFZ + EPA + WLTP - Start Value'!$B$6*'NEFZ + EPA + WLTP - Constants'!$B$4/3600</f>
        <v>0</v>
      </c>
      <c r="H338" s="95">
        <f>IF(E338&gt;0,(((C337)^3+(C338)^3)/2/D338)*0.5*'NEFZ + EPA + WLTP - Constants'!$B$3*('NEFZ + EPA + WLTP - Start Value'!$B$5*'NEFZ + EPA + WLTP - Start Value'!$B$4)*E338/3600,0)</f>
        <v>0</v>
      </c>
    </row>
    <row r="339" ht="20.35" customHeight="1">
      <c r="A339" s="15">
        <v>336</v>
      </c>
      <c r="B339" s="15">
        <v>0</v>
      </c>
      <c r="C339" s="95">
        <f>'NEFZ + EPA + WLTP - Constants'!$B$5*B339/3.6</f>
        <v>0</v>
      </c>
      <c r="D339" s="95">
        <f>(C339+C338)/2</f>
        <v>0</v>
      </c>
      <c r="E339" s="95">
        <f>(D339*(A339-A338))</f>
        <v>0</v>
      </c>
      <c r="F339" s="95">
        <f>(0.5*((C339^2)-(C338^2))*'NEFZ + EPA + WLTP - Start Value'!$B$3)/3600</f>
        <v>0</v>
      </c>
      <c r="G339" s="95">
        <f>E339*'NEFZ + EPA + WLTP - Start Value'!$B$3*'NEFZ + EPA + WLTP - Start Value'!$B$6*'NEFZ + EPA + WLTP - Constants'!$B$4/3600</f>
        <v>0</v>
      </c>
      <c r="H339" s="95">
        <f>IF(E339&gt;0,(((C338)^3+(C339)^3)/2/D339)*0.5*'NEFZ + EPA + WLTP - Constants'!$B$3*('NEFZ + EPA + WLTP - Start Value'!$B$5*'NEFZ + EPA + WLTP - Start Value'!$B$4)*E339/3600,0)</f>
        <v>0</v>
      </c>
    </row>
    <row r="340" ht="20.35" customHeight="1">
      <c r="A340" s="15">
        <v>337</v>
      </c>
      <c r="B340" s="15">
        <v>0</v>
      </c>
      <c r="C340" s="95">
        <f>'NEFZ + EPA + WLTP - Constants'!$B$5*B340/3.6</f>
        <v>0</v>
      </c>
      <c r="D340" s="95">
        <f>(C340+C339)/2</f>
        <v>0</v>
      </c>
      <c r="E340" s="95">
        <f>(D340*(A340-A339))</f>
        <v>0</v>
      </c>
      <c r="F340" s="95">
        <f>(0.5*((C340^2)-(C339^2))*'NEFZ + EPA + WLTP - Start Value'!$B$3)/3600</f>
        <v>0</v>
      </c>
      <c r="G340" s="95">
        <f>E340*'NEFZ + EPA + WLTP - Start Value'!$B$3*'NEFZ + EPA + WLTP - Start Value'!$B$6*'NEFZ + EPA + WLTP - Constants'!$B$4/3600</f>
        <v>0</v>
      </c>
      <c r="H340" s="95">
        <f>IF(E340&gt;0,(((C339)^3+(C340)^3)/2/D340)*0.5*'NEFZ + EPA + WLTP - Constants'!$B$3*('NEFZ + EPA + WLTP - Start Value'!$B$5*'NEFZ + EPA + WLTP - Start Value'!$B$4)*E340/3600,0)</f>
        <v>0</v>
      </c>
    </row>
    <row r="341" ht="20.35" customHeight="1">
      <c r="A341" s="15">
        <v>338</v>
      </c>
      <c r="B341" s="15">
        <v>0</v>
      </c>
      <c r="C341" s="95">
        <f>'NEFZ + EPA + WLTP - Constants'!$B$5*B341/3.6</f>
        <v>0</v>
      </c>
      <c r="D341" s="95">
        <f>(C341+C340)/2</f>
        <v>0</v>
      </c>
      <c r="E341" s="95">
        <f>(D341*(A341-A340))</f>
        <v>0</v>
      </c>
      <c r="F341" s="95">
        <f>(0.5*((C341^2)-(C340^2))*'NEFZ + EPA + WLTP - Start Value'!$B$3)/3600</f>
        <v>0</v>
      </c>
      <c r="G341" s="95">
        <f>E341*'NEFZ + EPA + WLTP - Start Value'!$B$3*'NEFZ + EPA + WLTP - Start Value'!$B$6*'NEFZ + EPA + WLTP - Constants'!$B$4/3600</f>
        <v>0</v>
      </c>
      <c r="H341" s="95">
        <f>IF(E341&gt;0,(((C340)^3+(C341)^3)/2/D341)*0.5*'NEFZ + EPA + WLTP - Constants'!$B$3*('NEFZ + EPA + WLTP - Start Value'!$B$5*'NEFZ + EPA + WLTP - Start Value'!$B$4)*E341/3600,0)</f>
        <v>0</v>
      </c>
    </row>
    <row r="342" ht="20.35" customHeight="1">
      <c r="A342" s="15">
        <v>339</v>
      </c>
      <c r="B342" s="15">
        <v>0</v>
      </c>
      <c r="C342" s="95">
        <f>'NEFZ + EPA + WLTP - Constants'!$B$5*B342/3.6</f>
        <v>0</v>
      </c>
      <c r="D342" s="95">
        <f>(C342+C341)/2</f>
        <v>0</v>
      </c>
      <c r="E342" s="95">
        <f>(D342*(A342-A341))</f>
        <v>0</v>
      </c>
      <c r="F342" s="95">
        <f>(0.5*((C342^2)-(C341^2))*'NEFZ + EPA + WLTP - Start Value'!$B$3)/3600</f>
        <v>0</v>
      </c>
      <c r="G342" s="95">
        <f>E342*'NEFZ + EPA + WLTP - Start Value'!$B$3*'NEFZ + EPA + WLTP - Start Value'!$B$6*'NEFZ + EPA + WLTP - Constants'!$B$4/3600</f>
        <v>0</v>
      </c>
      <c r="H342" s="95">
        <f>IF(E342&gt;0,(((C341)^3+(C342)^3)/2/D342)*0.5*'NEFZ + EPA + WLTP - Constants'!$B$3*('NEFZ + EPA + WLTP - Start Value'!$B$5*'NEFZ + EPA + WLTP - Start Value'!$B$4)*E342/3600,0)</f>
        <v>0</v>
      </c>
    </row>
    <row r="343" ht="20.35" customHeight="1">
      <c r="A343" s="15">
        <v>340</v>
      </c>
      <c r="B343" s="15">
        <v>0</v>
      </c>
      <c r="C343" s="95">
        <f>'NEFZ + EPA + WLTP - Constants'!$B$5*B343/3.6</f>
        <v>0</v>
      </c>
      <c r="D343" s="95">
        <f>(C343+C342)/2</f>
        <v>0</v>
      </c>
      <c r="E343" s="95">
        <f>(D343*(A343-A342))</f>
        <v>0</v>
      </c>
      <c r="F343" s="95">
        <f>(0.5*((C343^2)-(C342^2))*'NEFZ + EPA + WLTP - Start Value'!$B$3)/3600</f>
        <v>0</v>
      </c>
      <c r="G343" s="95">
        <f>E343*'NEFZ + EPA + WLTP - Start Value'!$B$3*'NEFZ + EPA + WLTP - Start Value'!$B$6*'NEFZ + EPA + WLTP - Constants'!$B$4/3600</f>
        <v>0</v>
      </c>
      <c r="H343" s="95">
        <f>IF(E343&gt;0,(((C342)^3+(C343)^3)/2/D343)*0.5*'NEFZ + EPA + WLTP - Constants'!$B$3*('NEFZ + EPA + WLTP - Start Value'!$B$5*'NEFZ + EPA + WLTP - Start Value'!$B$4)*E343/3600,0)</f>
        <v>0</v>
      </c>
    </row>
    <row r="344" ht="20.35" customHeight="1">
      <c r="A344" s="15">
        <v>341</v>
      </c>
      <c r="B344" s="15">
        <v>0</v>
      </c>
      <c r="C344" s="95">
        <f>'NEFZ + EPA + WLTP - Constants'!$B$5*B344/3.6</f>
        <v>0</v>
      </c>
      <c r="D344" s="95">
        <f>(C344+C343)/2</f>
        <v>0</v>
      </c>
      <c r="E344" s="95">
        <f>(D344*(A344-A343))</f>
        <v>0</v>
      </c>
      <c r="F344" s="95">
        <f>(0.5*((C344^2)-(C343^2))*'NEFZ + EPA + WLTP - Start Value'!$B$3)/3600</f>
        <v>0</v>
      </c>
      <c r="G344" s="95">
        <f>E344*'NEFZ + EPA + WLTP - Start Value'!$B$3*'NEFZ + EPA + WLTP - Start Value'!$B$6*'NEFZ + EPA + WLTP - Constants'!$B$4/3600</f>
        <v>0</v>
      </c>
      <c r="H344" s="95">
        <f>IF(E344&gt;0,(((C343)^3+(C344)^3)/2/D344)*0.5*'NEFZ + EPA + WLTP - Constants'!$B$3*('NEFZ + EPA + WLTP - Start Value'!$B$5*'NEFZ + EPA + WLTP - Start Value'!$B$4)*E344/3600,0)</f>
        <v>0</v>
      </c>
    </row>
    <row r="345" ht="20.35" customHeight="1">
      <c r="A345" s="15">
        <v>342</v>
      </c>
      <c r="B345" s="15">
        <v>0</v>
      </c>
      <c r="C345" s="95">
        <f>'NEFZ + EPA + WLTP - Constants'!$B$5*B345/3.6</f>
        <v>0</v>
      </c>
      <c r="D345" s="95">
        <f>(C345+C344)/2</f>
        <v>0</v>
      </c>
      <c r="E345" s="95">
        <f>(D345*(A345-A344))</f>
        <v>0</v>
      </c>
      <c r="F345" s="95">
        <f>(0.5*((C345^2)-(C344^2))*'NEFZ + EPA + WLTP - Start Value'!$B$3)/3600</f>
        <v>0</v>
      </c>
      <c r="G345" s="95">
        <f>E345*'NEFZ + EPA + WLTP - Start Value'!$B$3*'NEFZ + EPA + WLTP - Start Value'!$B$6*'NEFZ + EPA + WLTP - Constants'!$B$4/3600</f>
        <v>0</v>
      </c>
      <c r="H345" s="95">
        <f>IF(E345&gt;0,(((C344)^3+(C345)^3)/2/D345)*0.5*'NEFZ + EPA + WLTP - Constants'!$B$3*('NEFZ + EPA + WLTP - Start Value'!$B$5*'NEFZ + EPA + WLTP - Start Value'!$B$4)*E345/3600,0)</f>
        <v>0</v>
      </c>
    </row>
    <row r="346" ht="20.35" customHeight="1">
      <c r="A346" s="15">
        <v>343</v>
      </c>
      <c r="B346" s="15">
        <v>0</v>
      </c>
      <c r="C346" s="95">
        <f>'NEFZ + EPA + WLTP - Constants'!$B$5*B346/3.6</f>
        <v>0</v>
      </c>
      <c r="D346" s="95">
        <f>(C346+C345)/2</f>
        <v>0</v>
      </c>
      <c r="E346" s="95">
        <f>(D346*(A346-A345))</f>
        <v>0</v>
      </c>
      <c r="F346" s="95">
        <f>(0.5*((C346^2)-(C345^2))*'NEFZ + EPA + WLTP - Start Value'!$B$3)/3600</f>
        <v>0</v>
      </c>
      <c r="G346" s="95">
        <f>E346*'NEFZ + EPA + WLTP - Start Value'!$B$3*'NEFZ + EPA + WLTP - Start Value'!$B$6*'NEFZ + EPA + WLTP - Constants'!$B$4/3600</f>
        <v>0</v>
      </c>
      <c r="H346" s="95">
        <f>IF(E346&gt;0,(((C345)^3+(C346)^3)/2/D346)*0.5*'NEFZ + EPA + WLTP - Constants'!$B$3*('NEFZ + EPA + WLTP - Start Value'!$B$5*'NEFZ + EPA + WLTP - Start Value'!$B$4)*E346/3600,0)</f>
        <v>0</v>
      </c>
    </row>
    <row r="347" ht="20.35" customHeight="1">
      <c r="A347" s="15">
        <v>344</v>
      </c>
      <c r="B347" s="15">
        <v>0</v>
      </c>
      <c r="C347" s="95">
        <f>'NEFZ + EPA + WLTP - Constants'!$B$5*B347/3.6</f>
        <v>0</v>
      </c>
      <c r="D347" s="95">
        <f>(C347+C346)/2</f>
        <v>0</v>
      </c>
      <c r="E347" s="95">
        <f>(D347*(A347-A346))</f>
        <v>0</v>
      </c>
      <c r="F347" s="95">
        <f>(0.5*((C347^2)-(C346^2))*'NEFZ + EPA + WLTP - Start Value'!$B$3)/3600</f>
        <v>0</v>
      </c>
      <c r="G347" s="95">
        <f>E347*'NEFZ + EPA + WLTP - Start Value'!$B$3*'NEFZ + EPA + WLTP - Start Value'!$B$6*'NEFZ + EPA + WLTP - Constants'!$B$4/3600</f>
        <v>0</v>
      </c>
      <c r="H347" s="95">
        <f>IF(E347&gt;0,(((C346)^3+(C347)^3)/2/D347)*0.5*'NEFZ + EPA + WLTP - Constants'!$B$3*('NEFZ + EPA + WLTP - Start Value'!$B$5*'NEFZ + EPA + WLTP - Start Value'!$B$4)*E347/3600,0)</f>
        <v>0</v>
      </c>
    </row>
    <row r="348" ht="20.35" customHeight="1">
      <c r="A348" s="15">
        <v>345</v>
      </c>
      <c r="B348" s="15">
        <v>0</v>
      </c>
      <c r="C348" s="95">
        <f>'NEFZ + EPA + WLTP - Constants'!$B$5*B348/3.6</f>
        <v>0</v>
      </c>
      <c r="D348" s="95">
        <f>(C348+C347)/2</f>
        <v>0</v>
      </c>
      <c r="E348" s="95">
        <f>(D348*(A348-A347))</f>
        <v>0</v>
      </c>
      <c r="F348" s="95">
        <f>(0.5*((C348^2)-(C347^2))*'NEFZ + EPA + WLTP - Start Value'!$B$3)/3600</f>
        <v>0</v>
      </c>
      <c r="G348" s="95">
        <f>E348*'NEFZ + EPA + WLTP - Start Value'!$B$3*'NEFZ + EPA + WLTP - Start Value'!$B$6*'NEFZ + EPA + WLTP - Constants'!$B$4/3600</f>
        <v>0</v>
      </c>
      <c r="H348" s="95">
        <f>IF(E348&gt;0,(((C347)^3+(C348)^3)/2/D348)*0.5*'NEFZ + EPA + WLTP - Constants'!$B$3*('NEFZ + EPA + WLTP - Start Value'!$B$5*'NEFZ + EPA + WLTP - Start Value'!$B$4)*E348/3600,0)</f>
        <v>0</v>
      </c>
    </row>
    <row r="349" ht="20.35" customHeight="1">
      <c r="A349" s="15">
        <v>346</v>
      </c>
      <c r="B349" s="15">
        <v>0</v>
      </c>
      <c r="C349" s="95">
        <f>'NEFZ + EPA + WLTP - Constants'!$B$5*B349/3.6</f>
        <v>0</v>
      </c>
      <c r="D349" s="95">
        <f>(C349+C348)/2</f>
        <v>0</v>
      </c>
      <c r="E349" s="95">
        <f>(D349*(A349-A348))</f>
        <v>0</v>
      </c>
      <c r="F349" s="95">
        <f>(0.5*((C349^2)-(C348^2))*'NEFZ + EPA + WLTP - Start Value'!$B$3)/3600</f>
        <v>0</v>
      </c>
      <c r="G349" s="95">
        <f>E349*'NEFZ + EPA + WLTP - Start Value'!$B$3*'NEFZ + EPA + WLTP - Start Value'!$B$6*'NEFZ + EPA + WLTP - Constants'!$B$4/3600</f>
        <v>0</v>
      </c>
      <c r="H349" s="95">
        <f>IF(E349&gt;0,(((C348)^3+(C349)^3)/2/D349)*0.5*'NEFZ + EPA + WLTP - Constants'!$B$3*('NEFZ + EPA + WLTP - Start Value'!$B$5*'NEFZ + EPA + WLTP - Start Value'!$B$4)*E349/3600,0)</f>
        <v>0</v>
      </c>
    </row>
    <row r="350" ht="20.35" customHeight="1">
      <c r="A350" s="15">
        <v>347</v>
      </c>
      <c r="B350" s="15">
        <v>1</v>
      </c>
      <c r="C350" s="95">
        <f>'NEFZ + EPA + WLTP - Constants'!$B$5*B350/3.6</f>
        <v>0.44704</v>
      </c>
      <c r="D350" s="95">
        <f>(C350+C349)/2</f>
        <v>0.22352</v>
      </c>
      <c r="E350" s="95">
        <f>(D350*(A350-A349))</f>
        <v>0.22352</v>
      </c>
      <c r="F350" s="95">
        <f>(0.5*((C350^2)-(C349^2))*'NEFZ + EPA + WLTP - Start Value'!$B$3)/3600</f>
        <v>0.04343847943111111</v>
      </c>
      <c r="G350" s="95">
        <f>E350*'NEFZ + EPA + WLTP - Start Value'!$B$3*'NEFZ + EPA + WLTP - Start Value'!$B$6*'NEFZ + EPA + WLTP - Constants'!$B$4/3600</f>
        <v>0.007625831840000001</v>
      </c>
      <c r="H350" s="95">
        <f>IF(E350&gt;0,(((C349)^3+(C350)^3)/2/D350)*0.5*'NEFZ + EPA + WLTP - Constants'!$B$3*('NEFZ + EPA + WLTP - Start Value'!$B$5*'NEFZ + EPA + WLTP - Start Value'!$B$4)*E350/3600,0)</f>
        <v>5.650666590773247e-06</v>
      </c>
    </row>
    <row r="351" ht="20.35" customHeight="1">
      <c r="A351" s="15">
        <v>348</v>
      </c>
      <c r="B351" s="15">
        <v>4.3</v>
      </c>
      <c r="C351" s="95">
        <f>'NEFZ + EPA + WLTP - Constants'!$B$5*B351/3.6</f>
        <v>1.922272</v>
      </c>
      <c r="D351" s="95">
        <f>(C351+C350)/2</f>
        <v>1.184656</v>
      </c>
      <c r="E351" s="95">
        <f>(D351*(A351-A350))</f>
        <v>1.184656</v>
      </c>
      <c r="F351" s="95">
        <f>(0.5*((C351^2)-(C350^2))*'NEFZ + EPA + WLTP - Start Value'!$B$3)/3600</f>
        <v>0.7597390052501333</v>
      </c>
      <c r="G351" s="95">
        <f>E351*'NEFZ + EPA + WLTP - Start Value'!$B$3*'NEFZ + EPA + WLTP - Start Value'!$B$6*'NEFZ + EPA + WLTP - Constants'!$B$4/3600</f>
        <v>0.040416908752</v>
      </c>
      <c r="H351" s="95">
        <f>IF(E351&gt;0,(((C350)^3+(C351)^3)/2/D351)*0.5*'NEFZ + EPA + WLTP - Constants'!$B$3*('NEFZ + EPA + WLTP - Start Value'!$B$5*'NEFZ + EPA + WLTP - Start Value'!$B$4)*E351/3600,0)</f>
        <v>0.0004549182152233819</v>
      </c>
    </row>
    <row r="352" ht="20.35" customHeight="1">
      <c r="A352" s="15">
        <v>349</v>
      </c>
      <c r="B352" s="15">
        <v>7.6</v>
      </c>
      <c r="C352" s="95">
        <f>'NEFZ + EPA + WLTP - Constants'!$B$5*B352/3.6</f>
        <v>3.397504</v>
      </c>
      <c r="D352" s="95">
        <f>(C352+C351)/2</f>
        <v>2.659888</v>
      </c>
      <c r="E352" s="95">
        <f>(D352*(A352-A351))</f>
        <v>2.659888</v>
      </c>
      <c r="F352" s="95">
        <f>(0.5*((C352^2)-(C351^2))*'NEFZ + EPA + WLTP - Start Value'!$B$3)/3600</f>
        <v>1.705829087259733</v>
      </c>
      <c r="G352" s="95">
        <f>E352*'NEFZ + EPA + WLTP - Start Value'!$B$3*'NEFZ + EPA + WLTP - Start Value'!$B$6*'NEFZ + EPA + WLTP - Constants'!$B$4/3600</f>
        <v>0.09074739889599998</v>
      </c>
      <c r="H352" s="95">
        <f>IF(E352&gt;0,(((C351)^3+(C352)^3)/2/D352)*0.5*'NEFZ + EPA + WLTP - Constants'!$B$3*('NEFZ + EPA + WLTP - Start Value'!$B$5*'NEFZ + EPA + WLTP - Start Value'!$B$4)*E352/3600,0)</f>
        <v>0.002929774565983884</v>
      </c>
    </row>
    <row r="353" ht="20.35" customHeight="1">
      <c r="A353" s="15">
        <v>350</v>
      </c>
      <c r="B353" s="15">
        <v>10.9</v>
      </c>
      <c r="C353" s="95">
        <f>'NEFZ + EPA + WLTP - Constants'!$B$5*B353/3.6</f>
        <v>4.872736000000001</v>
      </c>
      <c r="D353" s="95">
        <f>(C353+C352)/2</f>
        <v>4.135120000000001</v>
      </c>
      <c r="E353" s="95">
        <f>(D353*(A353-A352))</f>
        <v>4.135120000000001</v>
      </c>
      <c r="F353" s="95">
        <f>(0.5*((C353^2)-(C352^2))*'NEFZ + EPA + WLTP - Start Value'!$B$3)/3600</f>
        <v>2.651919169269335</v>
      </c>
      <c r="G353" s="95">
        <f>E353*'NEFZ + EPA + WLTP - Start Value'!$B$3*'NEFZ + EPA + WLTP - Start Value'!$B$6*'NEFZ + EPA + WLTP - Constants'!$B$4/3600</f>
        <v>0.141077889040</v>
      </c>
      <c r="H353" s="95">
        <f>IF(E353&gt;0,(((C352)^3+(C353)^3)/2/D353)*0.5*'NEFZ + EPA + WLTP - Constants'!$B$3*('NEFZ + EPA + WLTP - Start Value'!$B$5*'NEFZ + EPA + WLTP - Start Value'!$B$4)*E353/3600,0)</f>
        <v>0.009798284121733768</v>
      </c>
    </row>
    <row r="354" ht="20.35" customHeight="1">
      <c r="A354" s="15">
        <v>351</v>
      </c>
      <c r="B354" s="15">
        <v>14.2</v>
      </c>
      <c r="C354" s="95">
        <f>'NEFZ + EPA + WLTP - Constants'!$B$5*B354/3.6</f>
        <v>6.347968</v>
      </c>
      <c r="D354" s="95">
        <f>(C354+C353)/2</f>
        <v>5.610352000000001</v>
      </c>
      <c r="E354" s="95">
        <f>(D354*(A354-A353))</f>
        <v>5.610352000000001</v>
      </c>
      <c r="F354" s="95">
        <f>(0.5*((C354^2)-(C353^2))*'NEFZ + EPA + WLTP - Start Value'!$B$3)/3600</f>
        <v>3.598009251278931</v>
      </c>
      <c r="G354" s="95">
        <f>E354*'NEFZ + EPA + WLTP - Start Value'!$B$3*'NEFZ + EPA + WLTP - Start Value'!$B$6*'NEFZ + EPA + WLTP - Constants'!$B$4/3600</f>
        <v>0.191408379184</v>
      </c>
      <c r="H354" s="95">
        <f>IF(E354&gt;0,(((C353)^3+(C354)^3)/2/D354)*0.5*'NEFZ + EPA + WLTP - Constants'!$B$3*('NEFZ + EPA + WLTP - Start Value'!$B$5*'NEFZ + EPA + WLTP - Start Value'!$B$4)*E354/3600,0)</f>
        <v>0.02349726294574444</v>
      </c>
    </row>
    <row r="355" ht="20.35" customHeight="1">
      <c r="A355" s="15">
        <v>352</v>
      </c>
      <c r="B355" s="15">
        <v>17.3</v>
      </c>
      <c r="C355" s="95">
        <f>'NEFZ + EPA + WLTP - Constants'!$B$5*B355/3.6</f>
        <v>7.733792000000001</v>
      </c>
      <c r="D355" s="95">
        <f>(C355+C354)/2</f>
        <v>7.04088</v>
      </c>
      <c r="E355" s="95">
        <f>(D355*(A355-A354))</f>
        <v>7.04088</v>
      </c>
      <c r="F355" s="95">
        <f>(0.5*((C355^2)-(C354^2))*'NEFZ + EPA + WLTP - Start Value'!$B$3)/3600</f>
        <v>4.241767516448005</v>
      </c>
      <c r="G355" s="95">
        <f>E355*'NEFZ + EPA + WLTP - Start Value'!$B$3*'NEFZ + EPA + WLTP - Start Value'!$B$6*'NEFZ + EPA + WLTP - Constants'!$B$4/3600</f>
        <v>0.2402137029600001</v>
      </c>
      <c r="H355" s="95">
        <f>IF(E355&gt;0,(((C354)^3+(C355)^3)/2/D355)*0.5*'NEFZ + EPA + WLTP - Constants'!$B$3*('NEFZ + EPA + WLTP - Start Value'!$B$5*'NEFZ + EPA + WLTP - Start Value'!$B$4)*E355/3600,0)</f>
        <v>0.04543703830974066</v>
      </c>
    </row>
    <row r="356" ht="20.35" customHeight="1">
      <c r="A356" s="15">
        <v>353</v>
      </c>
      <c r="B356" s="15">
        <v>20</v>
      </c>
      <c r="C356" s="95">
        <f>'NEFZ + EPA + WLTP - Constants'!$B$5*B356/3.6</f>
        <v>8.940800000000001</v>
      </c>
      <c r="D356" s="95">
        <f>(C356+C355)/2</f>
        <v>8.337296000000002</v>
      </c>
      <c r="E356" s="95">
        <f>(D356*(A356-A355))</f>
        <v>8.337296000000002</v>
      </c>
      <c r="F356" s="95">
        <f>(0.5*((C356^2)-(C355^2))*'NEFZ + EPA + WLTP - Start Value'!$B$3)/3600</f>
        <v>4.374689263507202</v>
      </c>
      <c r="G356" s="95">
        <f>E356*'NEFZ + EPA + WLTP - Start Value'!$B$3*'NEFZ + EPA + WLTP - Start Value'!$B$6*'NEFZ + EPA + WLTP - Constants'!$B$4/3600</f>
        <v>0.2844435276320001</v>
      </c>
      <c r="H356" s="95">
        <f>IF(E356&gt;0,(((C355)^3+(C356)^3)/2/D356)*0.5*'NEFZ + EPA + WLTP - Constants'!$B$3*('NEFZ + EPA + WLTP - Start Value'!$B$5*'NEFZ + EPA + WLTP - Start Value'!$B$4)*E356/3600,0)</f>
        <v>0.07446288519456472</v>
      </c>
    </row>
    <row r="357" ht="20.35" customHeight="1">
      <c r="A357" s="15">
        <v>354</v>
      </c>
      <c r="B357" s="15">
        <v>22.5</v>
      </c>
      <c r="C357" s="95">
        <f>'NEFZ + EPA + WLTP - Constants'!$B$5*B357/3.6</f>
        <v>10.0584</v>
      </c>
      <c r="D357" s="95">
        <f>(C357+C356)/2</f>
        <v>9.499600000000001</v>
      </c>
      <c r="E357" s="95">
        <f>(D357*(A357-A356))</f>
        <v>9.499600000000001</v>
      </c>
      <c r="F357" s="95">
        <f>(0.5*((C357^2)-(C356^2))*'NEFZ + EPA + WLTP - Start Value'!$B$3)/3600</f>
        <v>4.615338439555546</v>
      </c>
      <c r="G357" s="95">
        <f>E357*'NEFZ + EPA + WLTP - Start Value'!$B$3*'NEFZ + EPA + WLTP - Start Value'!$B$6*'NEFZ + EPA + WLTP - Constants'!$B$4/3600</f>
        <v>0.3240978532000001</v>
      </c>
      <c r="H357" s="95">
        <f>IF(E357&gt;0,(((C356)^3+(C357)^3)/2/D357)*0.5*'NEFZ + EPA + WLTP - Constants'!$B$3*('NEFZ + EPA + WLTP - Start Value'!$B$5*'NEFZ + EPA + WLTP - Start Value'!$B$4)*E357/3600,0)</f>
        <v>0.1095699568617125</v>
      </c>
    </row>
    <row r="358" ht="20.35" customHeight="1">
      <c r="A358" s="15">
        <v>355</v>
      </c>
      <c r="B358" s="15">
        <v>23.7</v>
      </c>
      <c r="C358" s="95">
        <f>'NEFZ + EPA + WLTP - Constants'!$B$5*B358/3.6</f>
        <v>10.594848</v>
      </c>
      <c r="D358" s="95">
        <f>(C358+C357)/2</f>
        <v>10.326624</v>
      </c>
      <c r="E358" s="95">
        <f>(D358*(A358-A357))</f>
        <v>10.326624</v>
      </c>
      <c r="F358" s="95">
        <f>(0.5*((C358^2)-(C357^2))*'NEFZ + EPA + WLTP - Start Value'!$B$3)/3600</f>
        <v>2.408229299660808</v>
      </c>
      <c r="G358" s="95">
        <f>E358*'NEFZ + EPA + WLTP - Start Value'!$B$3*'NEFZ + EPA + WLTP - Start Value'!$B$6*'NEFZ + EPA + WLTP - Constants'!$B$4/3600</f>
        <v>0.352313431008</v>
      </c>
      <c r="H358" s="95">
        <f>IF(E358&gt;0,(((C357)^3+(C358)^3)/2/D358)*0.5*'NEFZ + EPA + WLTP - Constants'!$B$3*('NEFZ + EPA + WLTP - Start Value'!$B$5*'NEFZ + EPA + WLTP - Start Value'!$B$4)*E358/3600,0)</f>
        <v>0.1395865972772293</v>
      </c>
    </row>
    <row r="359" ht="20.35" customHeight="1">
      <c r="A359" s="15">
        <v>356</v>
      </c>
      <c r="B359" s="15">
        <v>25.2</v>
      </c>
      <c r="C359" s="95">
        <f>'NEFZ + EPA + WLTP - Constants'!$B$5*B359/3.6</f>
        <v>11.265408</v>
      </c>
      <c r="D359" s="95">
        <f>(C359+C358)/2</f>
        <v>10.930128</v>
      </c>
      <c r="E359" s="95">
        <f>(D359*(A359-A358))</f>
        <v>10.930128</v>
      </c>
      <c r="F359" s="95">
        <f>(0.5*((C359^2)-(C358^2))*'NEFZ + EPA + WLTP - Start Value'!$B$3)/3600</f>
        <v>3.18621246627199</v>
      </c>
      <c r="G359" s="95">
        <f>E359*'NEFZ + EPA + WLTP - Start Value'!$B$3*'NEFZ + EPA + WLTP - Start Value'!$B$6*'NEFZ + EPA + WLTP - Constants'!$B$4/3600</f>
        <v>0.3729031769760001</v>
      </c>
      <c r="H359" s="95">
        <f>IF(E359&gt;0,(((C358)^3+(C359)^3)/2/D359)*0.5*'NEFZ + EPA + WLTP - Constants'!$B$3*('NEFZ + EPA + WLTP - Start Value'!$B$5*'NEFZ + EPA + WLTP - Start Value'!$B$4)*E359/3600,0)</f>
        <v>0.1656496357991798</v>
      </c>
    </row>
    <row r="360" ht="20.35" customHeight="1">
      <c r="A360" s="15">
        <v>357</v>
      </c>
      <c r="B360" s="15">
        <v>26.6</v>
      </c>
      <c r="C360" s="95">
        <f>'NEFZ + EPA + WLTP - Constants'!$B$5*B360/3.6</f>
        <v>11.891264</v>
      </c>
      <c r="D360" s="95">
        <f>(C360+C359)/2</f>
        <v>11.578336</v>
      </c>
      <c r="E360" s="95">
        <f>(D360*(A360-A359))</f>
        <v>11.578336</v>
      </c>
      <c r="F360" s="95">
        <f>(0.5*((C360^2)-(C359^2))*'NEFZ + EPA + WLTP - Start Value'!$B$3)/3600</f>
        <v>3.150158528344188</v>
      </c>
      <c r="G360" s="95">
        <f>E360*'NEFZ + EPA + WLTP - Start Value'!$B$3*'NEFZ + EPA + WLTP - Start Value'!$B$6*'NEFZ + EPA + WLTP - Constants'!$B$4/3600</f>
        <v>0.3950180893120001</v>
      </c>
      <c r="H360" s="95">
        <f>IF(E360&gt;0,(((C359)^3+(C360)^3)/2/D360)*0.5*'NEFZ + EPA + WLTP - Constants'!$B$3*('NEFZ + EPA + WLTP - Start Value'!$B$5*'NEFZ + EPA + WLTP - Start Value'!$B$4)*E360/3600,0)</f>
        <v>0.196779401026413</v>
      </c>
    </row>
    <row r="361" ht="20.35" customHeight="1">
      <c r="A361" s="15">
        <v>358</v>
      </c>
      <c r="B361" s="15">
        <v>28.1</v>
      </c>
      <c r="C361" s="95">
        <f>'NEFZ + EPA + WLTP - Constants'!$B$5*B361/3.6</f>
        <v>12.561824</v>
      </c>
      <c r="D361" s="95">
        <f>(C361+C360)/2</f>
        <v>12.226544</v>
      </c>
      <c r="E361" s="95">
        <f>(D361*(A361-A360))</f>
        <v>12.226544</v>
      </c>
      <c r="F361" s="95">
        <f>(0.5*((C361^2)-(C360^2))*'NEFZ + EPA + WLTP - Start Value'!$B$3)/3600</f>
        <v>3.56412723732267</v>
      </c>
      <c r="G361" s="95">
        <f>E361*'NEFZ + EPA + WLTP - Start Value'!$B$3*'NEFZ + EPA + WLTP - Start Value'!$B$6*'NEFZ + EPA + WLTP - Constants'!$B$4/3600</f>
        <v>0.417133001648</v>
      </c>
      <c r="H361" s="95">
        <f>IF(E361&gt;0,(((C360)^3+(C361)^3)/2/D361)*0.5*'NEFZ + EPA + WLTP - Constants'!$B$3*('NEFZ + EPA + WLTP - Start Value'!$B$5*'NEFZ + EPA + WLTP - Start Value'!$B$4)*E361/3600,0)</f>
        <v>0.2317289603623431</v>
      </c>
    </row>
    <row r="362" ht="20.35" customHeight="1">
      <c r="A362" s="15">
        <v>359</v>
      </c>
      <c r="B362" s="15">
        <v>30</v>
      </c>
      <c r="C362" s="95">
        <f>'NEFZ + EPA + WLTP - Constants'!$B$5*B362/3.6</f>
        <v>13.4112</v>
      </c>
      <c r="D362" s="95">
        <f>(C362+C361)/2</f>
        <v>12.986512</v>
      </c>
      <c r="E362" s="95">
        <f>(D362*(A362-A361))</f>
        <v>12.986512</v>
      </c>
      <c r="F362" s="95">
        <f>(0.5*((C362^2)-(C361^2))*'NEFZ + EPA + WLTP - Start Value'!$B$3)/3600</f>
        <v>4.79517374440035</v>
      </c>
      <c r="G362" s="95">
        <f>E362*'NEFZ + EPA + WLTP - Start Value'!$B$3*'NEFZ + EPA + WLTP - Start Value'!$B$6*'NEFZ + EPA + WLTP - Constants'!$B$4/3600</f>
        <v>0.4430608299040001</v>
      </c>
      <c r="H362" s="95">
        <f>IF(E362&gt;0,(((C361)^3+(C362)^3)/2/D362)*0.5*'NEFZ + EPA + WLTP - Constants'!$B$3*('NEFZ + EPA + WLTP - Start Value'!$B$5*'NEFZ + EPA + WLTP - Start Value'!$B$4)*E362/3600,0)</f>
        <v>0.2779452199442848</v>
      </c>
    </row>
    <row r="363" ht="20.35" customHeight="1">
      <c r="A363" s="15">
        <v>360</v>
      </c>
      <c r="B363" s="15">
        <v>30.8</v>
      </c>
      <c r="C363" s="95">
        <f>'NEFZ + EPA + WLTP - Constants'!$B$5*B363/3.6</f>
        <v>13.768832</v>
      </c>
      <c r="D363" s="95">
        <f>(C363+C362)/2</f>
        <v>13.590016</v>
      </c>
      <c r="E363" s="95">
        <f>(D363*(A363-A362))</f>
        <v>13.590016</v>
      </c>
      <c r="F363" s="95">
        <f>(0.5*((C363^2)-(C362^2))*'NEFZ + EPA + WLTP - Start Value'!$B$3)/3600</f>
        <v>2.11284763952925</v>
      </c>
      <c r="G363" s="95">
        <f>E363*'NEFZ + EPA + WLTP - Start Value'!$B$3*'NEFZ + EPA + WLTP - Start Value'!$B$6*'NEFZ + EPA + WLTP - Constants'!$B$4/3600</f>
        <v>0.463650575872</v>
      </c>
      <c r="H363" s="95">
        <f>IF(E363&gt;0,(((C362)^3+(C363)^3)/2/D363)*0.5*'NEFZ + EPA + WLTP - Constants'!$B$3*('NEFZ + EPA + WLTP - Start Value'!$B$5*'NEFZ + EPA + WLTP - Start Value'!$B$4)*E363/3600,0)</f>
        <v>0.3176698072747487</v>
      </c>
    </row>
    <row r="364" ht="20.35" customHeight="1">
      <c r="A364" s="15">
        <v>361</v>
      </c>
      <c r="B364" s="15">
        <v>31.6</v>
      </c>
      <c r="C364" s="95">
        <f>'NEFZ + EPA + WLTP - Constants'!$B$5*B364/3.6</f>
        <v>14.126464</v>
      </c>
      <c r="D364" s="95">
        <f>(C364+C363)/2</f>
        <v>13.947648</v>
      </c>
      <c r="E364" s="95">
        <f>(D364*(A364-A363))</f>
        <v>13.947648</v>
      </c>
      <c r="F364" s="95">
        <f>(0.5*((C364^2)-(C363^2))*'NEFZ + EPA + WLTP - Start Value'!$B$3)/3600</f>
        <v>2.168448893201071</v>
      </c>
      <c r="G364" s="95">
        <f>E364*'NEFZ + EPA + WLTP - Start Value'!$B$3*'NEFZ + EPA + WLTP - Start Value'!$B$6*'NEFZ + EPA + WLTP - Constants'!$B$4/3600</f>
        <v>0.475851906816</v>
      </c>
      <c r="H364" s="95">
        <f>IF(E364&gt;0,(((C363)^3+(C364)^3)/2/D364)*0.5*'NEFZ + EPA + WLTP - Constants'!$B$3*('NEFZ + EPA + WLTP - Start Value'!$B$5*'NEFZ + EPA + WLTP - Start Value'!$B$4)*E364/3600,0)</f>
        <v>0.3434057456597592</v>
      </c>
    </row>
    <row r="365" ht="20.35" customHeight="1">
      <c r="A365" s="15">
        <v>362</v>
      </c>
      <c r="B365" s="15">
        <v>32.1</v>
      </c>
      <c r="C365" s="95">
        <f>'NEFZ + EPA + WLTP - Constants'!$B$5*B365/3.6</f>
        <v>14.349984</v>
      </c>
      <c r="D365" s="95">
        <f>(C365+C364)/2</f>
        <v>14.238224</v>
      </c>
      <c r="E365" s="95">
        <f>(D365*(A365-A364))</f>
        <v>14.238224</v>
      </c>
      <c r="F365" s="95">
        <f>(0.5*((C365^2)-(C364^2))*'NEFZ + EPA + WLTP - Start Value'!$B$3)/3600</f>
        <v>1.383515569880885</v>
      </c>
      <c r="G365" s="95">
        <f>E365*'NEFZ + EPA + WLTP - Start Value'!$B$3*'NEFZ + EPA + WLTP - Start Value'!$B$6*'NEFZ + EPA + WLTP - Constants'!$B$4/3600</f>
        <v>0.4857654882080001</v>
      </c>
      <c r="H365" s="95">
        <f>IF(E365&gt;0,(((C364)^3+(C365)^3)/2/D365)*0.5*'NEFZ + EPA + WLTP - Constants'!$B$3*('NEFZ + EPA + WLTP - Start Value'!$B$5*'NEFZ + EPA + WLTP - Start Value'!$B$4)*E365/3600,0)</f>
        <v>0.3652062942496253</v>
      </c>
    </row>
    <row r="366" ht="20.35" customHeight="1">
      <c r="A366" s="15">
        <v>363</v>
      </c>
      <c r="B366" s="15">
        <v>32.8</v>
      </c>
      <c r="C366" s="95">
        <f>'NEFZ + EPA + WLTP - Constants'!$B$5*B366/3.6</f>
        <v>14.662912</v>
      </c>
      <c r="D366" s="95">
        <f>(C366+C365)/2</f>
        <v>14.506448</v>
      </c>
      <c r="E366" s="95">
        <f>(D366*(A366-A365))</f>
        <v>14.506448</v>
      </c>
      <c r="F366" s="95">
        <f>(0.5*((C366^2)-(C365^2))*'NEFZ + EPA + WLTP - Start Value'!$B$3)/3600</f>
        <v>1.973410120555359</v>
      </c>
      <c r="G366" s="95">
        <f>E366*'NEFZ + EPA + WLTP - Start Value'!$B$3*'NEFZ + EPA + WLTP - Start Value'!$B$6*'NEFZ + EPA + WLTP - Constants'!$B$4/3600</f>
        <v>0.4949164864159999</v>
      </c>
      <c r="H366" s="95">
        <f>IF(E366&gt;0,(((C365)^3+(C366)^3)/2/D366)*0.5*'NEFZ + EPA + WLTP - Constants'!$B$3*('NEFZ + EPA + WLTP - Start Value'!$B$5*'NEFZ + EPA + WLTP - Start Value'!$B$4)*E366/3600,0)</f>
        <v>0.3863005490703108</v>
      </c>
    </row>
    <row r="367" ht="20.35" customHeight="1">
      <c r="A367" s="15">
        <v>364</v>
      </c>
      <c r="B367" s="15">
        <v>33.6</v>
      </c>
      <c r="C367" s="95">
        <f>'NEFZ + EPA + WLTP - Constants'!$B$5*B367/3.6</f>
        <v>15.020544</v>
      </c>
      <c r="D367" s="95">
        <f>(C367+C366)/2</f>
        <v>14.841728</v>
      </c>
      <c r="E367" s="95">
        <f>(D367*(A367-A366))</f>
        <v>14.841728</v>
      </c>
      <c r="F367" s="95">
        <f>(0.5*((C367^2)-(C366^2))*'NEFZ + EPA + WLTP - Start Value'!$B$3)/3600</f>
        <v>2.307452027380648</v>
      </c>
      <c r="G367" s="95">
        <f>E367*'NEFZ + EPA + WLTP - Start Value'!$B$3*'NEFZ + EPA + WLTP - Start Value'!$B$6*'NEFZ + EPA + WLTP - Constants'!$B$4/3600</f>
        <v>0.5063552341759999</v>
      </c>
      <c r="H367" s="95">
        <f>IF(E367&gt;0,(((C366)^3+(C367)^3)/2/D367)*0.5*'NEFZ + EPA + WLTP - Constants'!$B$3*('NEFZ + EPA + WLTP - Start Value'!$B$5*'NEFZ + EPA + WLTP - Start Value'!$B$4)*E367/3600,0)</f>
        <v>0.4137452433817045</v>
      </c>
    </row>
    <row r="368" ht="20.35" customHeight="1">
      <c r="A368" s="15">
        <v>365</v>
      </c>
      <c r="B368" s="15">
        <v>34.5</v>
      </c>
      <c r="C368" s="95">
        <f>'NEFZ + EPA + WLTP - Constants'!$B$5*B368/3.6</f>
        <v>15.42288</v>
      </c>
      <c r="D368" s="95">
        <f>(C368+C367)/2</f>
        <v>15.221712</v>
      </c>
      <c r="E368" s="95">
        <f>(D368*(A368-A367))</f>
        <v>15.221712</v>
      </c>
      <c r="F368" s="95">
        <f>(0.5*((C368^2)-(C367^2))*'NEFZ + EPA + WLTP - Start Value'!$B$3)/3600</f>
        <v>2.662344404332782</v>
      </c>
      <c r="G368" s="95">
        <f>E368*'NEFZ + EPA + WLTP - Start Value'!$B$3*'NEFZ + EPA + WLTP - Start Value'!$B$6*'NEFZ + EPA + WLTP - Constants'!$B$4/3600</f>
        <v>0.5193191483040001</v>
      </c>
      <c r="H368" s="95">
        <f>IF(E368&gt;0,(((C367)^3+(C368)^3)/2/D368)*0.5*'NEFZ + EPA + WLTP - Constants'!$B$3*('NEFZ + EPA + WLTP - Start Value'!$B$5*'NEFZ + EPA + WLTP - Start Value'!$B$4)*E368/3600,0)</f>
        <v>0.4463839061086719</v>
      </c>
    </row>
    <row r="369" ht="20.35" customHeight="1">
      <c r="A369" s="15">
        <v>366</v>
      </c>
      <c r="B369" s="15">
        <v>34.6</v>
      </c>
      <c r="C369" s="95">
        <f>'NEFZ + EPA + WLTP - Constants'!$B$5*B369/3.6</f>
        <v>15.467584</v>
      </c>
      <c r="D369" s="95">
        <f>(C369+C368)/2</f>
        <v>15.445232</v>
      </c>
      <c r="E369" s="95">
        <f>(D369*(A369-A368))</f>
        <v>15.445232</v>
      </c>
      <c r="F369" s="95">
        <f>(0.5*((C369^2)-(C368^2))*'NEFZ + EPA + WLTP - Start Value'!$B$3)/3600</f>
        <v>0.3001598928689974</v>
      </c>
      <c r="G369" s="95">
        <f>E369*'NEFZ + EPA + WLTP - Start Value'!$B$3*'NEFZ + EPA + WLTP - Start Value'!$B$6*'NEFZ + EPA + WLTP - Constants'!$B$4/3600</f>
        <v>0.526944980144</v>
      </c>
      <c r="H369" s="95">
        <f>IF(E369&gt;0,(((C368)^3+(C369)^3)/2/D369)*0.5*'NEFZ + EPA + WLTP - Constants'!$B$3*('NEFZ + EPA + WLTP - Start Value'!$B$5*'NEFZ + EPA + WLTP - Start Value'!$B$4)*E369/3600,0)</f>
        <v>0.4660972736305707</v>
      </c>
    </row>
    <row r="370" ht="20.35" customHeight="1">
      <c r="A370" s="15">
        <v>367</v>
      </c>
      <c r="B370" s="15">
        <v>34.9</v>
      </c>
      <c r="C370" s="95">
        <f>'NEFZ + EPA + WLTP - Constants'!$B$5*B370/3.6</f>
        <v>15.601696</v>
      </c>
      <c r="D370" s="95">
        <f>(C370+C369)/2</f>
        <v>15.53464</v>
      </c>
      <c r="E370" s="95">
        <f>(D370*(A370-A369))</f>
        <v>15.53464</v>
      </c>
      <c r="F370" s="95">
        <f>(0.5*((C370^2)-(C369^2))*'NEFZ + EPA + WLTP - Start Value'!$B$3)/3600</f>
        <v>0.9056922961386539</v>
      </c>
      <c r="G370" s="95">
        <f>E370*'NEFZ + EPA + WLTP - Start Value'!$B$3*'NEFZ + EPA + WLTP - Start Value'!$B$6*'NEFZ + EPA + WLTP - Constants'!$B$4/3600</f>
        <v>0.5299953128800001</v>
      </c>
      <c r="H370" s="95">
        <f>IF(E370&gt;0,(((C369)^3+(C370)^3)/2/D370)*0.5*'NEFZ + EPA + WLTP - Constants'!$B$3*('NEFZ + EPA + WLTP - Start Value'!$B$5*'NEFZ + EPA + WLTP - Start Value'!$B$4)*E370/3600,0)</f>
        <v>0.4742620574035773</v>
      </c>
    </row>
    <row r="371" ht="20.35" customHeight="1">
      <c r="A371" s="15">
        <v>368</v>
      </c>
      <c r="B371" s="15">
        <v>34.8</v>
      </c>
      <c r="C371" s="95">
        <f>'NEFZ + EPA + WLTP - Constants'!$B$5*B371/3.6</f>
        <v>15.556992</v>
      </c>
      <c r="D371" s="95">
        <f>(C371+C370)/2</f>
        <v>15.579344</v>
      </c>
      <c r="E371" s="95">
        <f>(D371*(A371-A370))</f>
        <v>15.579344</v>
      </c>
      <c r="F371" s="95">
        <f>(0.5*((C371^2)-(C370^2))*'NEFZ + EPA + WLTP - Start Value'!$B$3)/3600</f>
        <v>-0.302766201634856</v>
      </c>
      <c r="G371" s="95">
        <f>E371*'NEFZ + EPA + WLTP - Start Value'!$B$3*'NEFZ + EPA + WLTP - Start Value'!$B$6*'NEFZ + EPA + WLTP - Constants'!$B$4/3600</f>
        <v>0.5315204792479999</v>
      </c>
      <c r="H371" s="95">
        <f>IF(E371&gt;0,(((C370)^3+(C371)^3)/2/D371)*0.5*'NEFZ + EPA + WLTP - Constants'!$B$3*('NEFZ + EPA + WLTP - Start Value'!$B$5*'NEFZ + EPA + WLTP - Start Value'!$B$4)*E371/3600,0)</f>
        <v>0.4783444153860807</v>
      </c>
    </row>
    <row r="372" ht="20.35" customHeight="1">
      <c r="A372" s="15">
        <v>369</v>
      </c>
      <c r="B372" s="15">
        <v>34.5</v>
      </c>
      <c r="C372" s="95">
        <f>'NEFZ + EPA + WLTP - Constants'!$B$5*B372/3.6</f>
        <v>15.42288</v>
      </c>
      <c r="D372" s="95">
        <f>(C372+C371)/2</f>
        <v>15.489936</v>
      </c>
      <c r="E372" s="95">
        <f>(D372*(A372-A371))</f>
        <v>15.489936</v>
      </c>
      <c r="F372" s="95">
        <f>(0.5*((C372^2)-(C371^2))*'NEFZ + EPA + WLTP - Start Value'!$B$3)/3600</f>
        <v>-0.9030859873727952</v>
      </c>
      <c r="G372" s="95">
        <f>E372*'NEFZ + EPA + WLTP - Start Value'!$B$3*'NEFZ + EPA + WLTP - Start Value'!$B$6*'NEFZ + EPA + WLTP - Constants'!$B$4/3600</f>
        <v>0.528470146512</v>
      </c>
      <c r="H372" s="95">
        <f>IF(E372&gt;0,(((C371)^3+(C372)^3)/2/D372)*0.5*'NEFZ + EPA + WLTP - Constants'!$B$3*('NEFZ + EPA + WLTP - Start Value'!$B$5*'NEFZ + EPA + WLTP - Start Value'!$B$4)*E372/3600,0)</f>
        <v>0.4701796316130744</v>
      </c>
    </row>
    <row r="373" ht="20.35" customHeight="1">
      <c r="A373" s="15">
        <v>370</v>
      </c>
      <c r="B373" s="15">
        <v>34.7</v>
      </c>
      <c r="C373" s="95">
        <f>'NEFZ + EPA + WLTP - Constants'!$B$5*B373/3.6</f>
        <v>15.512288</v>
      </c>
      <c r="D373" s="95">
        <f>(C373+C372)/2</f>
        <v>15.467584</v>
      </c>
      <c r="E373" s="95">
        <f>(D373*(A373-A372))</f>
        <v>15.467584</v>
      </c>
      <c r="F373" s="95">
        <f>(0.5*((C373^2)-(C372^2))*'NEFZ + EPA + WLTP - Start Value'!$B$3)/3600</f>
        <v>0.6011885553266061</v>
      </c>
      <c r="G373" s="95">
        <f>E373*'NEFZ + EPA + WLTP - Start Value'!$B$3*'NEFZ + EPA + WLTP - Start Value'!$B$6*'NEFZ + EPA + WLTP - Constants'!$B$4/3600</f>
        <v>0.5277075633280002</v>
      </c>
      <c r="H373" s="95">
        <f>IF(E373&gt;0,(((C372)^3+(C373)^3)/2/D373)*0.5*'NEFZ + EPA + WLTP - Constants'!$B$3*('NEFZ + EPA + WLTP - Start Value'!$B$5*'NEFZ + EPA + WLTP - Start Value'!$B$4)*E373/3600,0)</f>
        <v>0.4681325702779016</v>
      </c>
    </row>
    <row r="374" ht="20.35" customHeight="1">
      <c r="A374" s="15">
        <v>371</v>
      </c>
      <c r="B374" s="15">
        <v>35.5</v>
      </c>
      <c r="C374" s="95">
        <f>'NEFZ + EPA + WLTP - Constants'!$B$5*B374/3.6</f>
        <v>15.86992</v>
      </c>
      <c r="D374" s="95">
        <f>(C374+C373)/2</f>
        <v>15.691104</v>
      </c>
      <c r="E374" s="95">
        <f>(D374*(A374-A373))</f>
        <v>15.691104</v>
      </c>
      <c r="F374" s="95">
        <f>(0.5*((C374^2)-(C373^2))*'NEFZ + EPA + WLTP - Start Value'!$B$3)/3600</f>
        <v>2.439505004851192</v>
      </c>
      <c r="G374" s="95">
        <f>E374*'NEFZ + EPA + WLTP - Start Value'!$B$3*'NEFZ + EPA + WLTP - Start Value'!$B$6*'NEFZ + EPA + WLTP - Constants'!$B$4/3600</f>
        <v>0.535333395168</v>
      </c>
      <c r="H374" s="95">
        <f>IF(E374&gt;0,(((C373)^3+(C374)^3)/2/D374)*0.5*'NEFZ + EPA + WLTP - Constants'!$B$3*('NEFZ + EPA + WLTP - Start Value'!$B$5*'NEFZ + EPA + WLTP - Start Value'!$B$4)*E374/3600,0)</f>
        <v>0.4889001826656411</v>
      </c>
    </row>
    <row r="375" ht="20.35" customHeight="1">
      <c r="A375" s="15">
        <v>372</v>
      </c>
      <c r="B375" s="15">
        <v>36</v>
      </c>
      <c r="C375" s="95">
        <f>'NEFZ + EPA + WLTP - Constants'!$B$5*B375/3.6</f>
        <v>16.09344</v>
      </c>
      <c r="D375" s="95">
        <f>(C375+C374)/2</f>
        <v>15.98168</v>
      </c>
      <c r="E375" s="95">
        <f>(D375*(A375-A374))</f>
        <v>15.98168</v>
      </c>
      <c r="F375" s="95">
        <f>(0.5*((C375^2)-(C374^2))*'NEFZ + EPA + WLTP - Start Value'!$B$3)/3600</f>
        <v>1.552925639662209</v>
      </c>
      <c r="G375" s="95">
        <f>E375*'NEFZ + EPA + WLTP - Start Value'!$B$3*'NEFZ + EPA + WLTP - Start Value'!$B$6*'NEFZ + EPA + WLTP - Constants'!$B$4/3600</f>
        <v>0.5452469765600001</v>
      </c>
      <c r="H375" s="95">
        <f>IF(E375&gt;0,(((C374)^3+(C375)^3)/2/D375)*0.5*'NEFZ + EPA + WLTP - Constants'!$B$3*('NEFZ + EPA + WLTP - Start Value'!$B$5*'NEFZ + EPA + WLTP - Start Value'!$B$4)*E375/3600,0)</f>
        <v>0.5164419667303973</v>
      </c>
    </row>
    <row r="376" ht="20.35" customHeight="1">
      <c r="A376" s="15">
        <v>373</v>
      </c>
      <c r="B376" s="15">
        <v>36</v>
      </c>
      <c r="C376" s="95">
        <f>'NEFZ + EPA + WLTP - Constants'!$B$5*B376/3.6</f>
        <v>16.09344</v>
      </c>
      <c r="D376" s="95">
        <f>(C376+C375)/2</f>
        <v>16.09344</v>
      </c>
      <c r="E376" s="95">
        <f>(D376*(A376-A375))</f>
        <v>16.09344</v>
      </c>
      <c r="F376" s="95">
        <f>(0.5*((C376^2)-(C375^2))*'NEFZ + EPA + WLTP - Start Value'!$B$3)/3600</f>
        <v>0</v>
      </c>
      <c r="G376" s="95">
        <f>E376*'NEFZ + EPA + WLTP - Start Value'!$B$3*'NEFZ + EPA + WLTP - Start Value'!$B$6*'NEFZ + EPA + WLTP - Constants'!$B$4/3600</f>
        <v>0.5490598924800001</v>
      </c>
      <c r="H376" s="95">
        <f>IF(E376&gt;0,(((C375)^3+(C376)^3)/2/D376)*0.5*'NEFZ + EPA + WLTP - Constants'!$B$3*('NEFZ + EPA + WLTP - Start Value'!$B$5*'NEFZ + EPA + WLTP - Start Value'!$B$4)*E376/3600,0)</f>
        <v>0.5272750009182334</v>
      </c>
    </row>
    <row r="377" ht="20.35" customHeight="1">
      <c r="A377" s="15">
        <v>374</v>
      </c>
      <c r="B377" s="15">
        <v>36</v>
      </c>
      <c r="C377" s="95">
        <f>'NEFZ + EPA + WLTP - Constants'!$B$5*B377/3.6</f>
        <v>16.09344</v>
      </c>
      <c r="D377" s="95">
        <f>(C377+C376)/2</f>
        <v>16.09344</v>
      </c>
      <c r="E377" s="95">
        <f>(D377*(A377-A376))</f>
        <v>16.09344</v>
      </c>
      <c r="F377" s="95">
        <f>(0.5*((C377^2)-(C376^2))*'NEFZ + EPA + WLTP - Start Value'!$B$3)/3600</f>
        <v>0</v>
      </c>
      <c r="G377" s="95">
        <f>E377*'NEFZ + EPA + WLTP - Start Value'!$B$3*'NEFZ + EPA + WLTP - Start Value'!$B$6*'NEFZ + EPA + WLTP - Constants'!$B$4/3600</f>
        <v>0.5490598924800001</v>
      </c>
      <c r="H377" s="95">
        <f>IF(E377&gt;0,(((C376)^3+(C377)^3)/2/D377)*0.5*'NEFZ + EPA + WLTP - Constants'!$B$3*('NEFZ + EPA + WLTP - Start Value'!$B$5*'NEFZ + EPA + WLTP - Start Value'!$B$4)*E377/3600,0)</f>
        <v>0.5272750009182334</v>
      </c>
    </row>
    <row r="378" ht="20.35" customHeight="1">
      <c r="A378" s="15">
        <v>375</v>
      </c>
      <c r="B378" s="15">
        <v>36</v>
      </c>
      <c r="C378" s="95">
        <f>'NEFZ + EPA + WLTP - Constants'!$B$5*B378/3.6</f>
        <v>16.09344</v>
      </c>
      <c r="D378" s="95">
        <f>(C378+C377)/2</f>
        <v>16.09344</v>
      </c>
      <c r="E378" s="95">
        <f>(D378*(A378-A377))</f>
        <v>16.09344</v>
      </c>
      <c r="F378" s="95">
        <f>(0.5*((C378^2)-(C377^2))*'NEFZ + EPA + WLTP - Start Value'!$B$3)/3600</f>
        <v>0</v>
      </c>
      <c r="G378" s="95">
        <f>E378*'NEFZ + EPA + WLTP - Start Value'!$B$3*'NEFZ + EPA + WLTP - Start Value'!$B$6*'NEFZ + EPA + WLTP - Constants'!$B$4/3600</f>
        <v>0.5490598924800001</v>
      </c>
      <c r="H378" s="95">
        <f>IF(E378&gt;0,(((C377)^3+(C378)^3)/2/D378)*0.5*'NEFZ + EPA + WLTP - Constants'!$B$3*('NEFZ + EPA + WLTP - Start Value'!$B$5*'NEFZ + EPA + WLTP - Start Value'!$B$4)*E378/3600,0)</f>
        <v>0.5272750009182334</v>
      </c>
    </row>
    <row r="379" ht="20.35" customHeight="1">
      <c r="A379" s="15">
        <v>376</v>
      </c>
      <c r="B379" s="15">
        <v>36</v>
      </c>
      <c r="C379" s="95">
        <f>'NEFZ + EPA + WLTP - Constants'!$B$5*B379/3.6</f>
        <v>16.09344</v>
      </c>
      <c r="D379" s="95">
        <f>(C379+C378)/2</f>
        <v>16.09344</v>
      </c>
      <c r="E379" s="95">
        <f>(D379*(A379-A378))</f>
        <v>16.09344</v>
      </c>
      <c r="F379" s="95">
        <f>(0.5*((C379^2)-(C378^2))*'NEFZ + EPA + WLTP - Start Value'!$B$3)/3600</f>
        <v>0</v>
      </c>
      <c r="G379" s="95">
        <f>E379*'NEFZ + EPA + WLTP - Start Value'!$B$3*'NEFZ + EPA + WLTP - Start Value'!$B$6*'NEFZ + EPA + WLTP - Constants'!$B$4/3600</f>
        <v>0.5490598924800001</v>
      </c>
      <c r="H379" s="95">
        <f>IF(E379&gt;0,(((C378)^3+(C379)^3)/2/D379)*0.5*'NEFZ + EPA + WLTP - Constants'!$B$3*('NEFZ + EPA + WLTP - Start Value'!$B$5*'NEFZ + EPA + WLTP - Start Value'!$B$4)*E379/3600,0)</f>
        <v>0.5272750009182334</v>
      </c>
    </row>
    <row r="380" ht="20.35" customHeight="1">
      <c r="A380" s="15">
        <v>377</v>
      </c>
      <c r="B380" s="15">
        <v>36</v>
      </c>
      <c r="C380" s="95">
        <f>'NEFZ + EPA + WLTP - Constants'!$B$5*B380/3.6</f>
        <v>16.09344</v>
      </c>
      <c r="D380" s="95">
        <f>(C380+C379)/2</f>
        <v>16.09344</v>
      </c>
      <c r="E380" s="95">
        <f>(D380*(A380-A379))</f>
        <v>16.09344</v>
      </c>
      <c r="F380" s="95">
        <f>(0.5*((C380^2)-(C379^2))*'NEFZ + EPA + WLTP - Start Value'!$B$3)/3600</f>
        <v>0</v>
      </c>
      <c r="G380" s="95">
        <f>E380*'NEFZ + EPA + WLTP - Start Value'!$B$3*'NEFZ + EPA + WLTP - Start Value'!$B$6*'NEFZ + EPA + WLTP - Constants'!$B$4/3600</f>
        <v>0.5490598924800001</v>
      </c>
      <c r="H380" s="95">
        <f>IF(E380&gt;0,(((C379)^3+(C380)^3)/2/D380)*0.5*'NEFZ + EPA + WLTP - Constants'!$B$3*('NEFZ + EPA + WLTP - Start Value'!$B$5*'NEFZ + EPA + WLTP - Start Value'!$B$4)*E380/3600,0)</f>
        <v>0.5272750009182334</v>
      </c>
    </row>
    <row r="381" ht="20.35" customHeight="1">
      <c r="A381" s="15">
        <v>378</v>
      </c>
      <c r="B381" s="15">
        <v>36.1</v>
      </c>
      <c r="C381" s="95">
        <f>'NEFZ + EPA + WLTP - Constants'!$B$5*B381/3.6</f>
        <v>16.138144</v>
      </c>
      <c r="D381" s="95">
        <f>(C381+C380)/2</f>
        <v>16.115792</v>
      </c>
      <c r="E381" s="95">
        <f>(D381*(A381-A380))</f>
        <v>16.115792</v>
      </c>
      <c r="F381" s="95">
        <f>(0.5*((C381^2)-(C380^2))*'NEFZ + EPA + WLTP - Start Value'!$B$3)/3600</f>
        <v>0.3131914366983153</v>
      </c>
      <c r="G381" s="95">
        <f>E381*'NEFZ + EPA + WLTP - Start Value'!$B$3*'NEFZ + EPA + WLTP - Start Value'!$B$6*'NEFZ + EPA + WLTP - Constants'!$B$4/3600</f>
        <v>0.5498224756640001</v>
      </c>
      <c r="H381" s="95">
        <f>IF(E381&gt;0,(((C380)^3+(C381)^3)/2/D381)*0.5*'NEFZ + EPA + WLTP - Constants'!$B$3*('NEFZ + EPA + WLTP - Start Value'!$B$5*'NEFZ + EPA + WLTP - Start Value'!$B$4)*E381/3600,0)</f>
        <v>0.5294780884593108</v>
      </c>
    </row>
    <row r="382" ht="20.35" customHeight="1">
      <c r="A382" s="15">
        <v>379</v>
      </c>
      <c r="B382" s="15">
        <v>36.4</v>
      </c>
      <c r="C382" s="95">
        <f>'NEFZ + EPA + WLTP - Constants'!$B$5*B382/3.6</f>
        <v>16.272256</v>
      </c>
      <c r="D382" s="95">
        <f>(C382+C381)/2</f>
        <v>16.2052</v>
      </c>
      <c r="E382" s="95">
        <f>(D382*(A382-A381))</f>
        <v>16.2052</v>
      </c>
      <c r="F382" s="95">
        <f>(0.5*((C382^2)-(C381^2))*'NEFZ + EPA + WLTP - Start Value'!$B$3)/3600</f>
        <v>0.9447869276266508</v>
      </c>
      <c r="G382" s="95">
        <f>E382*'NEFZ + EPA + WLTP - Start Value'!$B$3*'NEFZ + EPA + WLTP - Start Value'!$B$6*'NEFZ + EPA + WLTP - Constants'!$B$4/3600</f>
        <v>0.5528728084</v>
      </c>
      <c r="H382" s="95">
        <f>IF(E382&gt;0,(((C381)^3+(C382)^3)/2/D382)*0.5*'NEFZ + EPA + WLTP - Constants'!$B$3*('NEFZ + EPA + WLTP - Start Value'!$B$5*'NEFZ + EPA + WLTP - Start Value'!$B$4)*E382/3600,0)</f>
        <v>0.5383640103026313</v>
      </c>
    </row>
    <row r="383" ht="20.35" customHeight="1">
      <c r="A383" s="15">
        <v>380</v>
      </c>
      <c r="B383" s="15">
        <v>36.5</v>
      </c>
      <c r="C383" s="95">
        <f>'NEFZ + EPA + WLTP - Constants'!$B$5*B383/3.6</f>
        <v>16.31696</v>
      </c>
      <c r="D383" s="95">
        <f>(C383+C382)/2</f>
        <v>16.294608</v>
      </c>
      <c r="E383" s="95">
        <f>(D383*(A383-A382))</f>
        <v>16.294608</v>
      </c>
      <c r="F383" s="95">
        <f>(0.5*((C383^2)-(C382^2))*'NEFZ + EPA + WLTP - Start Value'!$B$3)/3600</f>
        <v>0.3166665150527976</v>
      </c>
      <c r="G383" s="95">
        <f>E383*'NEFZ + EPA + WLTP - Start Value'!$B$3*'NEFZ + EPA + WLTP - Start Value'!$B$6*'NEFZ + EPA + WLTP - Constants'!$B$4/3600</f>
        <v>0.5559231411359999</v>
      </c>
      <c r="H383" s="95">
        <f>IF(E383&gt;0,(((C382)^3+(C383)^3)/2/D383)*0.5*'NEFZ + EPA + WLTP - Constants'!$B$3*('NEFZ + EPA + WLTP - Start Value'!$B$5*'NEFZ + EPA + WLTP - Start Value'!$B$4)*E383/3600,0)</f>
        <v>0.5472990929452919</v>
      </c>
    </row>
    <row r="384" ht="20.35" customHeight="1">
      <c r="A384" s="15">
        <v>381</v>
      </c>
      <c r="B384" s="15">
        <v>36.4</v>
      </c>
      <c r="C384" s="95">
        <f>'NEFZ + EPA + WLTP - Constants'!$B$5*B384/3.6</f>
        <v>16.272256</v>
      </c>
      <c r="D384" s="95">
        <f>(C384+C383)/2</f>
        <v>16.294608</v>
      </c>
      <c r="E384" s="95">
        <f>(D384*(A384-A383))</f>
        <v>16.294608</v>
      </c>
      <c r="F384" s="95">
        <f>(0.5*((C384^2)-(C383^2))*'NEFZ + EPA + WLTP - Start Value'!$B$3)/3600</f>
        <v>-0.3166665150527976</v>
      </c>
      <c r="G384" s="95">
        <f>E384*'NEFZ + EPA + WLTP - Start Value'!$B$3*'NEFZ + EPA + WLTP - Start Value'!$B$6*'NEFZ + EPA + WLTP - Constants'!$B$4/3600</f>
        <v>0.5559231411359999</v>
      </c>
      <c r="H384" s="95">
        <f>IF(E384&gt;0,(((C383)^3+(C384)^3)/2/D384)*0.5*'NEFZ + EPA + WLTP - Constants'!$B$3*('NEFZ + EPA + WLTP - Start Value'!$B$5*'NEFZ + EPA + WLTP - Start Value'!$B$4)*E384/3600,0)</f>
        <v>0.5472990929452919</v>
      </c>
    </row>
    <row r="385" ht="20.35" customHeight="1">
      <c r="A385" s="15">
        <v>382</v>
      </c>
      <c r="B385" s="15">
        <v>36</v>
      </c>
      <c r="C385" s="95">
        <f>'NEFZ + EPA + WLTP - Constants'!$B$5*B385/3.6</f>
        <v>16.09344</v>
      </c>
      <c r="D385" s="95">
        <f>(C385+C384)/2</f>
        <v>16.182848</v>
      </c>
      <c r="E385" s="95">
        <f>(D385*(A385-A384))</f>
        <v>16.182848</v>
      </c>
      <c r="F385" s="95">
        <f>(0.5*((C385^2)-(C384^2))*'NEFZ + EPA + WLTP - Start Value'!$B$3)/3600</f>
        <v>-1.257978364324966</v>
      </c>
      <c r="G385" s="95">
        <f>E385*'NEFZ + EPA + WLTP - Start Value'!$B$3*'NEFZ + EPA + WLTP - Start Value'!$B$6*'NEFZ + EPA + WLTP - Constants'!$B$4/3600</f>
        <v>0.5521102252160001</v>
      </c>
      <c r="H385" s="95">
        <f>IF(E385&gt;0,(((C384)^3+(C385)^3)/2/D385)*0.5*'NEFZ + EPA + WLTP - Constants'!$B$3*('NEFZ + EPA + WLTP - Start Value'!$B$5*'NEFZ + EPA + WLTP - Start Value'!$B$4)*E385/3600,0)</f>
        <v>0.5361609227615542</v>
      </c>
    </row>
    <row r="386" ht="20.35" customHeight="1">
      <c r="A386" s="15">
        <v>383</v>
      </c>
      <c r="B386" s="15">
        <v>35.1</v>
      </c>
      <c r="C386" s="95">
        <f>'NEFZ + EPA + WLTP - Constants'!$B$5*B386/3.6</f>
        <v>15.691104</v>
      </c>
      <c r="D386" s="95">
        <f>(C386+C385)/2</f>
        <v>15.892272</v>
      </c>
      <c r="E386" s="95">
        <f>(D386*(A386-A385))</f>
        <v>15.892272</v>
      </c>
      <c r="F386" s="95">
        <f>(0.5*((C386^2)-(C385^2))*'NEFZ + EPA + WLTP - Start Value'!$B$3)/3600</f>
        <v>-2.779628298796798</v>
      </c>
      <c r="G386" s="95">
        <f>E386*'NEFZ + EPA + WLTP - Start Value'!$B$3*'NEFZ + EPA + WLTP - Start Value'!$B$6*'NEFZ + EPA + WLTP - Constants'!$B$4/3600</f>
        <v>0.5421966438240001</v>
      </c>
      <c r="H386" s="95">
        <f>IF(E386&gt;0,(((C385)^3+(C386)^3)/2/D386)*0.5*'NEFZ + EPA + WLTP - Constants'!$B$3*('NEFZ + EPA + WLTP - Start Value'!$B$5*'NEFZ + EPA + WLTP - Start Value'!$B$4)*E386/3600,0)</f>
        <v>0.5079923893612158</v>
      </c>
    </row>
    <row r="387" ht="20.35" customHeight="1">
      <c r="A387" s="15">
        <v>384</v>
      </c>
      <c r="B387" s="15">
        <v>34.1</v>
      </c>
      <c r="C387" s="95">
        <f>'NEFZ + EPA + WLTP - Constants'!$B$5*B387/3.6</f>
        <v>15.244064</v>
      </c>
      <c r="D387" s="95">
        <f>(C387+C386)/2</f>
        <v>15.467584</v>
      </c>
      <c r="E387" s="95">
        <f>(D387*(A387-A386))</f>
        <v>15.467584</v>
      </c>
      <c r="F387" s="95">
        <f>(0.5*((C387^2)-(C386^2))*'NEFZ + EPA + WLTP - Start Value'!$B$3)/3600</f>
        <v>-3.005942776632888</v>
      </c>
      <c r="G387" s="95">
        <f>E387*'NEFZ + EPA + WLTP - Start Value'!$B$3*'NEFZ + EPA + WLTP - Start Value'!$B$6*'NEFZ + EPA + WLTP - Constants'!$B$4/3600</f>
        <v>0.5277075633280002</v>
      </c>
      <c r="H387" s="95">
        <f>IF(E387&gt;0,(((C386)^3+(C387)^3)/2/D387)*0.5*'NEFZ + EPA + WLTP - Constants'!$B$3*('NEFZ + EPA + WLTP - Start Value'!$B$5*'NEFZ + EPA + WLTP - Start Value'!$B$4)*E387/3600,0)</f>
        <v>0.4684141090901203</v>
      </c>
    </row>
    <row r="388" ht="20.35" customHeight="1">
      <c r="A388" s="15">
        <v>385</v>
      </c>
      <c r="B388" s="15">
        <v>33.5</v>
      </c>
      <c r="C388" s="95">
        <f>'NEFZ + EPA + WLTP - Constants'!$B$5*B388/3.6</f>
        <v>14.97584</v>
      </c>
      <c r="D388" s="95">
        <f>(C388+C387)/2</f>
        <v>15.109952</v>
      </c>
      <c r="E388" s="95">
        <f>(D388*(A388-A387))</f>
        <v>15.109952</v>
      </c>
      <c r="F388" s="95">
        <f>(0.5*((C388^2)-(C387^2))*'NEFZ + EPA + WLTP - Start Value'!$B$3)/3600</f>
        <v>-1.761864725725864</v>
      </c>
      <c r="G388" s="95">
        <f>E388*'NEFZ + EPA + WLTP - Start Value'!$B$3*'NEFZ + EPA + WLTP - Start Value'!$B$6*'NEFZ + EPA + WLTP - Constants'!$B$4/3600</f>
        <v>0.5155062323840002</v>
      </c>
      <c r="H388" s="95">
        <f>IF(E388&gt;0,(((C387)^3+(C388)^3)/2/D388)*0.5*'NEFZ + EPA + WLTP - Constants'!$B$3*('NEFZ + EPA + WLTP - Start Value'!$B$5*'NEFZ + EPA + WLTP - Start Value'!$B$4)*E388/3600,0)</f>
        <v>0.4364981496681129</v>
      </c>
    </row>
    <row r="389" ht="20.35" customHeight="1">
      <c r="A389" s="15">
        <v>386</v>
      </c>
      <c r="B389" s="15">
        <v>31.4</v>
      </c>
      <c r="C389" s="95">
        <f>'NEFZ + EPA + WLTP - Constants'!$B$5*B389/3.6</f>
        <v>14.037056</v>
      </c>
      <c r="D389" s="95">
        <f>(C389+C388)/2</f>
        <v>14.506448</v>
      </c>
      <c r="E389" s="95">
        <f>(D389*(A389-A388))</f>
        <v>14.506448</v>
      </c>
      <c r="F389" s="95">
        <f>(0.5*((C389^2)-(C388^2))*'NEFZ + EPA + WLTP - Start Value'!$B$3)/3600</f>
        <v>-5.920230361666143</v>
      </c>
      <c r="G389" s="95">
        <f>E389*'NEFZ + EPA + WLTP - Start Value'!$B$3*'NEFZ + EPA + WLTP - Start Value'!$B$6*'NEFZ + EPA + WLTP - Constants'!$B$4/3600</f>
        <v>0.4949164864160001</v>
      </c>
      <c r="H389" s="95">
        <f>IF(E389&gt;0,(((C388)^3+(C389)^3)/2/D389)*0.5*'NEFZ + EPA + WLTP - Constants'!$B$3*('NEFZ + EPA + WLTP - Start Value'!$B$5*'NEFZ + EPA + WLTP - Start Value'!$B$4)*E389/3600,0)</f>
        <v>0.38737873015983</v>
      </c>
    </row>
    <row r="390" ht="20.35" customHeight="1">
      <c r="A390" s="15">
        <v>387</v>
      </c>
      <c r="B390" s="15">
        <v>29</v>
      </c>
      <c r="C390" s="95">
        <f>'NEFZ + EPA + WLTP - Constants'!$B$5*B390/3.6</f>
        <v>12.96416</v>
      </c>
      <c r="D390" s="95">
        <f>(C390+C389)/2</f>
        <v>13.500608</v>
      </c>
      <c r="E390" s="95">
        <f>(D390*(A390-A389))</f>
        <v>13.500608</v>
      </c>
      <c r="F390" s="95">
        <f>(0.5*((C390^2)-(C389^2))*'NEFZ + EPA + WLTP - Start Value'!$B$3)/3600</f>
        <v>-6.29684197833387</v>
      </c>
      <c r="G390" s="95">
        <f>E390*'NEFZ + EPA + WLTP - Start Value'!$B$3*'NEFZ + EPA + WLTP - Start Value'!$B$6*'NEFZ + EPA + WLTP - Constants'!$B$4/3600</f>
        <v>0.460600243136</v>
      </c>
      <c r="H390" s="95">
        <f>IF(E390&gt;0,(((C389)^3+(C390)^3)/2/D390)*0.5*'NEFZ + EPA + WLTP - Constants'!$B$3*('NEFZ + EPA + WLTP - Start Value'!$B$5*'NEFZ + EPA + WLTP - Start Value'!$B$4)*E390/3600,0)</f>
        <v>0.3127539081621067</v>
      </c>
    </row>
    <row r="391" ht="20.35" customHeight="1">
      <c r="A391" s="15">
        <v>388</v>
      </c>
      <c r="B391" s="15">
        <v>25.7</v>
      </c>
      <c r="C391" s="95">
        <f>'NEFZ + EPA + WLTP - Constants'!$B$5*B391/3.6</f>
        <v>11.488928</v>
      </c>
      <c r="D391" s="95">
        <f>(C391+C390)/2</f>
        <v>12.226544</v>
      </c>
      <c r="E391" s="95">
        <f>(D391*(A391-A390))</f>
        <v>12.226544</v>
      </c>
      <c r="F391" s="95">
        <f>(0.5*((C391^2)-(C390^2))*'NEFZ + EPA + WLTP - Start Value'!$B$3)/3600</f>
        <v>-7.84107992210986</v>
      </c>
      <c r="G391" s="95">
        <f>E391*'NEFZ + EPA + WLTP - Start Value'!$B$3*'NEFZ + EPA + WLTP - Start Value'!$B$6*'NEFZ + EPA + WLTP - Constants'!$B$4/3600</f>
        <v>0.417133001648</v>
      </c>
      <c r="H391" s="95">
        <f>IF(E391&gt;0,(((C390)^3+(C391)^3)/2/D391)*0.5*'NEFZ + EPA + WLTP - Constants'!$B$3*('NEFZ + EPA + WLTP - Start Value'!$B$5*'NEFZ + EPA + WLTP - Start Value'!$B$4)*E391/3600,0)</f>
        <v>0.2337318730394422</v>
      </c>
    </row>
    <row r="392" ht="20.35" customHeight="1">
      <c r="A392" s="15">
        <v>389</v>
      </c>
      <c r="B392" s="15">
        <v>23</v>
      </c>
      <c r="C392" s="95">
        <f>'NEFZ + EPA + WLTP - Constants'!$B$5*B392/3.6</f>
        <v>10.28192</v>
      </c>
      <c r="D392" s="95">
        <f>(C392+C391)/2</f>
        <v>10.885424</v>
      </c>
      <c r="E392" s="95">
        <f>(D392*(A392-A391))</f>
        <v>10.885424</v>
      </c>
      <c r="F392" s="95">
        <f>(0.5*((C392^2)-(C391^2))*'NEFZ + EPA + WLTP - Start Value'!$B$3)/3600</f>
        <v>-5.711725660396798</v>
      </c>
      <c r="G392" s="95">
        <f>E392*'NEFZ + EPA + WLTP - Start Value'!$B$3*'NEFZ + EPA + WLTP - Start Value'!$B$6*'NEFZ + EPA + WLTP - Constants'!$B$4/3600</f>
        <v>0.3713780106080001</v>
      </c>
      <c r="H392" s="95">
        <f>IF(E392&gt;0,(((C391)^3+(C392)^3)/2/D392)*0.5*'NEFZ + EPA + WLTP - Constants'!$B$3*('NEFZ + EPA + WLTP - Start Value'!$B$5*'NEFZ + EPA + WLTP - Start Value'!$B$4)*E392/3600,0)</f>
        <v>0.1646694259670116</v>
      </c>
    </row>
    <row r="393" ht="20.35" customHeight="1">
      <c r="A393" s="15">
        <v>390</v>
      </c>
      <c r="B393" s="15">
        <v>20.3</v>
      </c>
      <c r="C393" s="95">
        <f>'NEFZ + EPA + WLTP - Constants'!$B$5*B393/3.6</f>
        <v>9.074911999999999</v>
      </c>
      <c r="D393" s="95">
        <f>(C393+C392)/2</f>
        <v>9.678416</v>
      </c>
      <c r="E393" s="95">
        <f>(D393*(A393-A392))</f>
        <v>9.678416</v>
      </c>
      <c r="F393" s="95">
        <f>(0.5*((C393^2)-(C392^2))*'NEFZ + EPA + WLTP - Start Value'!$B$3)/3600</f>
        <v>-5.078392630291209</v>
      </c>
      <c r="G393" s="95">
        <f>E393*'NEFZ + EPA + WLTP - Start Value'!$B$3*'NEFZ + EPA + WLTP - Start Value'!$B$6*'NEFZ + EPA + WLTP - Constants'!$B$4/3600</f>
        <v>0.3301985186720001</v>
      </c>
      <c r="H393" s="95">
        <f>IF(E393&gt;0,(((C392)^3+(C393)^3)/2/D393)*0.5*'NEFZ + EPA + WLTP - Constants'!$B$3*('NEFZ + EPA + WLTP - Start Value'!$B$5*'NEFZ + EPA + WLTP - Start Value'!$B$4)*E393/3600,0)</f>
        <v>0.1160218992763906</v>
      </c>
    </row>
    <row r="394" ht="20.35" customHeight="1">
      <c r="A394" s="15">
        <v>391</v>
      </c>
      <c r="B394" s="15">
        <v>17.5</v>
      </c>
      <c r="C394" s="95">
        <f>'NEFZ + EPA + WLTP - Constants'!$B$5*B394/3.6</f>
        <v>7.8232</v>
      </c>
      <c r="D394" s="95">
        <f>(C394+C393)/2</f>
        <v>8.449055999999999</v>
      </c>
      <c r="E394" s="95">
        <f>(D394*(A394-A393))</f>
        <v>8.449055999999999</v>
      </c>
      <c r="F394" s="95">
        <f>(0.5*((C394^2)-(C393^2))*'NEFZ + EPA + WLTP - Start Value'!$B$3)/3600</f>
        <v>-4.597528662988798</v>
      </c>
      <c r="G394" s="95">
        <f>E394*'NEFZ + EPA + WLTP - Start Value'!$B$3*'NEFZ + EPA + WLTP - Start Value'!$B$6*'NEFZ + EPA + WLTP - Constants'!$B$4/3600</f>
        <v>0.288256443552</v>
      </c>
      <c r="H394" s="95">
        <f>IF(E394&gt;0,(((C393)^3+(C394)^3)/2/D394)*0.5*'NEFZ + EPA + WLTP - Constants'!$B$3*('NEFZ + EPA + WLTP - Start Value'!$B$5*'NEFZ + EPA + WLTP - Start Value'!$B$4)*E394/3600,0)</f>
        <v>0.07755428012637784</v>
      </c>
    </row>
    <row r="395" ht="20.35" customHeight="1">
      <c r="A395" s="15">
        <v>392</v>
      </c>
      <c r="B395" s="15">
        <v>14.5</v>
      </c>
      <c r="C395" s="95">
        <f>'NEFZ + EPA + WLTP - Constants'!$B$5*B395/3.6</f>
        <v>6.48208</v>
      </c>
      <c r="D395" s="95">
        <f>(C395+C394)/2</f>
        <v>7.15264</v>
      </c>
      <c r="E395" s="95">
        <f>(D395*(A395-A394))</f>
        <v>7.15264</v>
      </c>
      <c r="F395" s="95">
        <f>(0.5*((C395^2)-(C394^2))*'NEFZ + EPA + WLTP - Start Value'!$B$3)/3600</f>
        <v>-4.170094025386667</v>
      </c>
      <c r="G395" s="95">
        <f>E395*'NEFZ + EPA + WLTP - Start Value'!$B$3*'NEFZ + EPA + WLTP - Start Value'!$B$6*'NEFZ + EPA + WLTP - Constants'!$B$4/3600</f>
        <v>0.244026618880</v>
      </c>
      <c r="H395" s="95">
        <f>IF(E395&gt;0,(((C394)^3+(C395)^3)/2/D395)*0.5*'NEFZ + EPA + WLTP - Constants'!$B$3*('NEFZ + EPA + WLTP - Start Value'!$B$5*'NEFZ + EPA + WLTP - Start Value'!$B$4)*E395/3600,0)</f>
        <v>0.04751080469522147</v>
      </c>
    </row>
    <row r="396" ht="20.35" customHeight="1">
      <c r="A396" s="15">
        <v>393</v>
      </c>
      <c r="B396" s="15">
        <v>12</v>
      </c>
      <c r="C396" s="95">
        <f>'NEFZ + EPA + WLTP - Constants'!$B$5*B396/3.6</f>
        <v>5.36448</v>
      </c>
      <c r="D396" s="95">
        <f>(C396+C395)/2</f>
        <v>5.92328</v>
      </c>
      <c r="E396" s="95">
        <f>(D396*(A396-A395))</f>
        <v>5.92328</v>
      </c>
      <c r="F396" s="95">
        <f>(0.5*((C396^2)-(C395^2))*'NEFZ + EPA + WLTP - Start Value'!$B$3)/3600</f>
        <v>-2.877799262311109</v>
      </c>
      <c r="G396" s="95">
        <f>E396*'NEFZ + EPA + WLTP - Start Value'!$B$3*'NEFZ + EPA + WLTP - Start Value'!$B$6*'NEFZ + EPA + WLTP - Constants'!$B$4/3600</f>
        <v>0.202084543760</v>
      </c>
      <c r="H396" s="95">
        <f>IF(E396&gt;0,(((C395)^3+(C396)^3)/2/D396)*0.5*'NEFZ + EPA + WLTP - Constants'!$B$3*('NEFZ + EPA + WLTP - Start Value'!$B$5*'NEFZ + EPA + WLTP - Start Value'!$B$4)*E396/3600,0)</f>
        <v>0.02699111530415227</v>
      </c>
    </row>
    <row r="397" ht="20.35" customHeight="1">
      <c r="A397" s="15">
        <v>394</v>
      </c>
      <c r="B397" s="15">
        <v>8.699999999999999</v>
      </c>
      <c r="C397" s="95">
        <f>'NEFZ + EPA + WLTP - Constants'!$B$5*B397/3.6</f>
        <v>3.889248</v>
      </c>
      <c r="D397" s="95">
        <f>(C397+C396)/2</f>
        <v>4.626864</v>
      </c>
      <c r="E397" s="95">
        <f>(D397*(A397-A396))</f>
        <v>4.626864</v>
      </c>
      <c r="F397" s="95">
        <f>(0.5*((C397^2)-(C396^2))*'NEFZ + EPA + WLTP - Start Value'!$B$3)/3600</f>
        <v>-2.967282529939201</v>
      </c>
      <c r="G397" s="95">
        <f>E397*'NEFZ + EPA + WLTP - Start Value'!$B$3*'NEFZ + EPA + WLTP - Start Value'!$B$6*'NEFZ + EPA + WLTP - Constants'!$B$4/3600</f>
        <v>0.157854719088</v>
      </c>
      <c r="H397" s="95">
        <f>IF(E397&gt;0,(((C396)^3+(C397)^3)/2/D397)*0.5*'NEFZ + EPA + WLTP - Constants'!$B$3*('NEFZ + EPA + WLTP - Start Value'!$B$5*'NEFZ + EPA + WLTP - Start Value'!$B$4)*E397/3600,0)</f>
        <v>0.01348533277088013</v>
      </c>
    </row>
    <row r="398" ht="20.35" customHeight="1">
      <c r="A398" s="15">
        <v>395</v>
      </c>
      <c r="B398" s="15">
        <v>5.4</v>
      </c>
      <c r="C398" s="95">
        <f>'NEFZ + EPA + WLTP - Constants'!$B$5*B398/3.6</f>
        <v>2.414016000000001</v>
      </c>
      <c r="D398" s="95">
        <f>(C398+C397)/2</f>
        <v>3.151632</v>
      </c>
      <c r="E398" s="95">
        <f>(D398*(A398-A397))</f>
        <v>3.151632</v>
      </c>
      <c r="F398" s="95">
        <f>(0.5*((C398^2)-(C397^2))*'NEFZ + EPA + WLTP - Start Value'!$B$3)/3600</f>
        <v>-2.021192447929599</v>
      </c>
      <c r="G398" s="95">
        <f>E398*'NEFZ + EPA + WLTP - Start Value'!$B$3*'NEFZ + EPA + WLTP - Start Value'!$B$6*'NEFZ + EPA + WLTP - Constants'!$B$4/3600</f>
        <v>0.107524228944</v>
      </c>
      <c r="H398" s="95">
        <f>IF(E398&gt;0,(((C397)^3+(C398)^3)/2/D398)*0.5*'NEFZ + EPA + WLTP - Constants'!$B$3*('NEFZ + EPA + WLTP - Start Value'!$B$5*'NEFZ + EPA + WLTP - Start Value'!$B$4)*E398/3600,0)</f>
        <v>0.004610757466073475</v>
      </c>
    </row>
    <row r="399" ht="20.35" customHeight="1">
      <c r="A399" s="15">
        <v>396</v>
      </c>
      <c r="B399" s="15">
        <v>2.1</v>
      </c>
      <c r="C399" s="95">
        <f>'NEFZ + EPA + WLTP - Constants'!$B$5*B399/3.6</f>
        <v>0.9387840000000002</v>
      </c>
      <c r="D399" s="95">
        <f>(C399+C398)/2</f>
        <v>1.6764</v>
      </c>
      <c r="E399" s="95">
        <f>(D399*(A399-A398))</f>
        <v>1.6764</v>
      </c>
      <c r="F399" s="95">
        <f>(0.5*((C399^2)-(C398^2))*'NEFZ + EPA + WLTP - Start Value'!$B$3)/3600</f>
        <v>-1.075102365920001</v>
      </c>
      <c r="G399" s="95">
        <f>E399*'NEFZ + EPA + WLTP - Start Value'!$B$3*'NEFZ + EPA + WLTP - Start Value'!$B$6*'NEFZ + EPA + WLTP - Constants'!$B$4/3600</f>
        <v>0.05719373880000001</v>
      </c>
      <c r="H399" s="95">
        <f>IF(E399&gt;0,(((C398)^3+(C399)^3)/2/D399)*0.5*'NEFZ + EPA + WLTP - Constants'!$B$3*('NEFZ + EPA + WLTP - Start Value'!$B$5*'NEFZ + EPA + WLTP - Start Value'!$B$4)*E399/3600,0)</f>
        <v>0.0009421073873466704</v>
      </c>
    </row>
    <row r="400" ht="20.35" customHeight="1">
      <c r="A400" s="15">
        <v>397</v>
      </c>
      <c r="B400" s="15">
        <v>0</v>
      </c>
      <c r="C400" s="95">
        <f>'NEFZ + EPA + WLTP - Constants'!$B$5*B400/3.6</f>
        <v>0</v>
      </c>
      <c r="D400" s="95">
        <f>(C400+C399)/2</f>
        <v>0.4693920000000001</v>
      </c>
      <c r="E400" s="95">
        <f>(D400*(A400-A399))</f>
        <v>0.4693920000000001</v>
      </c>
      <c r="F400" s="95">
        <f>(0.5*((C400^2)-(C399^2))*'NEFZ + EPA + WLTP - Start Value'!$B$3)/3600</f>
        <v>-0.1915636942912001</v>
      </c>
      <c r="G400" s="95">
        <f>E400*'NEFZ + EPA + WLTP - Start Value'!$B$3*'NEFZ + EPA + WLTP - Start Value'!$B$6*'NEFZ + EPA + WLTP - Constants'!$B$4/3600</f>
        <v>0.01601424686400001</v>
      </c>
      <c r="H400" s="95">
        <f>IF(E400&gt;0,(((C399)^3+(C400)^3)/2/D400)*0.5*'NEFZ + EPA + WLTP - Constants'!$B$3*('NEFZ + EPA + WLTP - Start Value'!$B$5*'NEFZ + EPA + WLTP - Start Value'!$B$4)*E400/3600,0)</f>
        <v>5.233082329715108e-05</v>
      </c>
    </row>
    <row r="401" ht="20.35" customHeight="1">
      <c r="A401" s="15">
        <v>398</v>
      </c>
      <c r="B401" s="15">
        <v>0</v>
      </c>
      <c r="C401" s="95">
        <f>'NEFZ + EPA + WLTP - Constants'!$B$5*B401/3.6</f>
        <v>0</v>
      </c>
      <c r="D401" s="95">
        <f>(C401+C400)/2</f>
        <v>0</v>
      </c>
      <c r="E401" s="95">
        <f>(D401*(A401-A400))</f>
        <v>0</v>
      </c>
      <c r="F401" s="95">
        <f>(0.5*((C401^2)-(C400^2))*'NEFZ + EPA + WLTP - Start Value'!$B$3)/3600</f>
        <v>0</v>
      </c>
      <c r="G401" s="95">
        <f>E401*'NEFZ + EPA + WLTP - Start Value'!$B$3*'NEFZ + EPA + WLTP - Start Value'!$B$6*'NEFZ + EPA + WLTP - Constants'!$B$4/3600</f>
        <v>0</v>
      </c>
      <c r="H401" s="95">
        <f>IF(E401&gt;0,(((C400)^3+(C401)^3)/2/D401)*0.5*'NEFZ + EPA + WLTP - Constants'!$B$3*('NEFZ + EPA + WLTP - Start Value'!$B$5*'NEFZ + EPA + WLTP - Start Value'!$B$4)*E401/3600,0)</f>
        <v>0</v>
      </c>
    </row>
    <row r="402" ht="20.35" customHeight="1">
      <c r="A402" s="15">
        <v>399</v>
      </c>
      <c r="B402" s="15">
        <v>0</v>
      </c>
      <c r="C402" s="95">
        <f>'NEFZ + EPA + WLTP - Constants'!$B$5*B402/3.6</f>
        <v>0</v>
      </c>
      <c r="D402" s="95">
        <f>(C402+C401)/2</f>
        <v>0</v>
      </c>
      <c r="E402" s="95">
        <f>(D402*(A402-A401))</f>
        <v>0</v>
      </c>
      <c r="F402" s="95">
        <f>(0.5*((C402^2)-(C401^2))*'NEFZ + EPA + WLTP - Start Value'!$B$3)/3600</f>
        <v>0</v>
      </c>
      <c r="G402" s="95">
        <f>E402*'NEFZ + EPA + WLTP - Start Value'!$B$3*'NEFZ + EPA + WLTP - Start Value'!$B$6*'NEFZ + EPA + WLTP - Constants'!$B$4/3600</f>
        <v>0</v>
      </c>
      <c r="H402" s="95">
        <f>IF(E402&gt;0,(((C401)^3+(C402)^3)/2/D402)*0.5*'NEFZ + EPA + WLTP - Constants'!$B$3*('NEFZ + EPA + WLTP - Start Value'!$B$5*'NEFZ + EPA + WLTP - Start Value'!$B$4)*E402/3600,0)</f>
        <v>0</v>
      </c>
    </row>
    <row r="403" ht="20.35" customHeight="1">
      <c r="A403" s="15">
        <v>400</v>
      </c>
      <c r="B403" s="15">
        <v>0</v>
      </c>
      <c r="C403" s="95">
        <f>'NEFZ + EPA + WLTP - Constants'!$B$5*B403/3.6</f>
        <v>0</v>
      </c>
      <c r="D403" s="95">
        <f>(C403+C402)/2</f>
        <v>0</v>
      </c>
      <c r="E403" s="95">
        <f>(D403*(A403-A402))</f>
        <v>0</v>
      </c>
      <c r="F403" s="95">
        <f>(0.5*((C403^2)-(C402^2))*'NEFZ + EPA + WLTP - Start Value'!$B$3)/3600</f>
        <v>0</v>
      </c>
      <c r="G403" s="95">
        <f>E403*'NEFZ + EPA + WLTP - Start Value'!$B$3*'NEFZ + EPA + WLTP - Start Value'!$B$6*'NEFZ + EPA + WLTP - Constants'!$B$4/3600</f>
        <v>0</v>
      </c>
      <c r="H403" s="95">
        <f>IF(E403&gt;0,(((C402)^3+(C403)^3)/2/D403)*0.5*'NEFZ + EPA + WLTP - Constants'!$B$3*('NEFZ + EPA + WLTP - Start Value'!$B$5*'NEFZ + EPA + WLTP - Start Value'!$B$4)*E403/3600,0)</f>
        <v>0</v>
      </c>
    </row>
    <row r="404" ht="20.35" customHeight="1">
      <c r="A404" s="15">
        <v>401</v>
      </c>
      <c r="B404" s="15">
        <v>0</v>
      </c>
      <c r="C404" s="95">
        <f>'NEFZ + EPA + WLTP - Constants'!$B$5*B404/3.6</f>
        <v>0</v>
      </c>
      <c r="D404" s="95">
        <f>(C404+C403)/2</f>
        <v>0</v>
      </c>
      <c r="E404" s="95">
        <f>(D404*(A404-A403))</f>
        <v>0</v>
      </c>
      <c r="F404" s="95">
        <f>(0.5*((C404^2)-(C403^2))*'NEFZ + EPA + WLTP - Start Value'!$B$3)/3600</f>
        <v>0</v>
      </c>
      <c r="G404" s="95">
        <f>E404*'NEFZ + EPA + WLTP - Start Value'!$B$3*'NEFZ + EPA + WLTP - Start Value'!$B$6*'NEFZ + EPA + WLTP - Constants'!$B$4/3600</f>
        <v>0</v>
      </c>
      <c r="H404" s="95">
        <f>IF(E404&gt;0,(((C403)^3+(C404)^3)/2/D404)*0.5*'NEFZ + EPA + WLTP - Constants'!$B$3*('NEFZ + EPA + WLTP - Start Value'!$B$5*'NEFZ + EPA + WLTP - Start Value'!$B$4)*E404/3600,0)</f>
        <v>0</v>
      </c>
    </row>
    <row r="405" ht="20.35" customHeight="1">
      <c r="A405" s="15">
        <v>402</v>
      </c>
      <c r="B405" s="15">
        <v>0</v>
      </c>
      <c r="C405" s="95">
        <f>'NEFZ + EPA + WLTP - Constants'!$B$5*B405/3.6</f>
        <v>0</v>
      </c>
      <c r="D405" s="95">
        <f>(C405+C404)/2</f>
        <v>0</v>
      </c>
      <c r="E405" s="95">
        <f>(D405*(A405-A404))</f>
        <v>0</v>
      </c>
      <c r="F405" s="95">
        <f>(0.5*((C405^2)-(C404^2))*'NEFZ + EPA + WLTP - Start Value'!$B$3)/3600</f>
        <v>0</v>
      </c>
      <c r="G405" s="95">
        <f>E405*'NEFZ + EPA + WLTP - Start Value'!$B$3*'NEFZ + EPA + WLTP - Start Value'!$B$6*'NEFZ + EPA + WLTP - Constants'!$B$4/3600</f>
        <v>0</v>
      </c>
      <c r="H405" s="95">
        <f>IF(E405&gt;0,(((C404)^3+(C405)^3)/2/D405)*0.5*'NEFZ + EPA + WLTP - Constants'!$B$3*('NEFZ + EPA + WLTP - Start Value'!$B$5*'NEFZ + EPA + WLTP - Start Value'!$B$4)*E405/3600,0)</f>
        <v>0</v>
      </c>
    </row>
    <row r="406" ht="20.35" customHeight="1">
      <c r="A406" s="15">
        <v>403</v>
      </c>
      <c r="B406" s="15">
        <v>2.6</v>
      </c>
      <c r="C406" s="95">
        <f>'NEFZ + EPA + WLTP - Constants'!$B$5*B406/3.6</f>
        <v>1.162304</v>
      </c>
      <c r="D406" s="95">
        <f>(C406+C405)/2</f>
        <v>0.5811520000000001</v>
      </c>
      <c r="E406" s="95">
        <f>(D406*(A406-A405))</f>
        <v>0.5811520000000001</v>
      </c>
      <c r="F406" s="95">
        <f>(0.5*((C406^2)-(C405^2))*'NEFZ + EPA + WLTP - Start Value'!$B$3)/3600</f>
        <v>0.2936441209543112</v>
      </c>
      <c r="G406" s="95">
        <f>E406*'NEFZ + EPA + WLTP - Start Value'!$B$3*'NEFZ + EPA + WLTP - Start Value'!$B$6*'NEFZ + EPA + WLTP - Constants'!$B$4/3600</f>
        <v>0.01982716278400001</v>
      </c>
      <c r="H406" s="95">
        <f>IF(E406&gt;0,(((C405)^3+(C406)^3)/2/D406)*0.5*'NEFZ + EPA + WLTP - Constants'!$B$3*('NEFZ + EPA + WLTP - Start Value'!$B$5*'NEFZ + EPA + WLTP - Start Value'!$B$4)*E406/3600,0)</f>
        <v>9.931611599943066e-05</v>
      </c>
    </row>
    <row r="407" ht="20.35" customHeight="1">
      <c r="A407" s="15">
        <v>404</v>
      </c>
      <c r="B407" s="15">
        <v>5.9</v>
      </c>
      <c r="C407" s="95">
        <f>'NEFZ + EPA + WLTP - Constants'!$B$5*B407/3.6</f>
        <v>2.637536</v>
      </c>
      <c r="D407" s="95">
        <f>(C407+C406)/2</f>
        <v>1.89992</v>
      </c>
      <c r="E407" s="95">
        <f>(D407*(A407-A406))</f>
        <v>1.89992</v>
      </c>
      <c r="F407" s="95">
        <f>(0.5*((C407^2)-(C406^2))*'NEFZ + EPA + WLTP - Start Value'!$B$3)/3600</f>
        <v>1.218449348042667</v>
      </c>
      <c r="G407" s="95">
        <f>E407*'NEFZ + EPA + WLTP - Start Value'!$B$3*'NEFZ + EPA + WLTP - Start Value'!$B$6*'NEFZ + EPA + WLTP - Constants'!$B$4/3600</f>
        <v>0.06481957064000002</v>
      </c>
      <c r="H407" s="95">
        <f>IF(E407&gt;0,(((C406)^3+(C407)^3)/2/D407)*0.5*'NEFZ + EPA + WLTP - Constants'!$B$3*('NEFZ + EPA + WLTP - Start Value'!$B$5*'NEFZ + EPA + WLTP - Start Value'!$B$4)*E407/3600,0)</f>
        <v>0.00125984436974585</v>
      </c>
    </row>
    <row r="408" ht="20.35" customHeight="1">
      <c r="A408" s="15">
        <v>405</v>
      </c>
      <c r="B408" s="15">
        <v>9.199999999999999</v>
      </c>
      <c r="C408" s="95">
        <f>'NEFZ + EPA + WLTP - Constants'!$B$5*B408/3.6</f>
        <v>4.112768</v>
      </c>
      <c r="D408" s="95">
        <f>(C408+C407)/2</f>
        <v>3.375152</v>
      </c>
      <c r="E408" s="95">
        <f>(D408*(A408-A407))</f>
        <v>3.375152</v>
      </c>
      <c r="F408" s="95">
        <f>(0.5*((C408^2)-(C407^2))*'NEFZ + EPA + WLTP - Start Value'!$B$3)/3600</f>
        <v>2.164539430052267</v>
      </c>
      <c r="G408" s="95">
        <f>E408*'NEFZ + EPA + WLTP - Start Value'!$B$3*'NEFZ + EPA + WLTP - Start Value'!$B$6*'NEFZ + EPA + WLTP - Constants'!$B$4/3600</f>
        <v>0.115150060784</v>
      </c>
      <c r="H408" s="95">
        <f>IF(E408&gt;0,(((C407)^3+(C408)^3)/2/D408)*0.5*'NEFZ + EPA + WLTP - Constants'!$B$3*('NEFZ + EPA + WLTP - Start Value'!$B$5*'NEFZ + EPA + WLTP - Start Value'!$B$4)*E408/3600,0)</f>
        <v>0.005560634519982458</v>
      </c>
    </row>
    <row r="409" ht="20.35" customHeight="1">
      <c r="A409" s="15">
        <v>406</v>
      </c>
      <c r="B409" s="15">
        <v>12.5</v>
      </c>
      <c r="C409" s="95">
        <f>'NEFZ + EPA + WLTP - Constants'!$B$5*B409/3.6</f>
        <v>5.588</v>
      </c>
      <c r="D409" s="95">
        <f>(C409+C408)/2</f>
        <v>4.850384</v>
      </c>
      <c r="E409" s="95">
        <f>(D409*(A409-A408))</f>
        <v>4.850384</v>
      </c>
      <c r="F409" s="95">
        <f>(0.5*((C409^2)-(C408^2))*'NEFZ + EPA + WLTP - Start Value'!$B$3)/3600</f>
        <v>3.110629512061867</v>
      </c>
      <c r="G409" s="95">
        <f>E409*'NEFZ + EPA + WLTP - Start Value'!$B$3*'NEFZ + EPA + WLTP - Start Value'!$B$6*'NEFZ + EPA + WLTP - Constants'!$B$4/3600</f>
        <v>0.165480550928</v>
      </c>
      <c r="H409" s="95">
        <f>IF(E409&gt;0,(((C408)^3+(C409)^3)/2/D409)*0.5*'NEFZ + EPA + WLTP - Constants'!$B$3*('NEFZ + EPA + WLTP - Start Value'!$B$5*'NEFZ + EPA + WLTP - Start Value'!$B$4)*E409/3600,0)</f>
        <v>0.01543656445134004</v>
      </c>
    </row>
    <row r="410" ht="20.35" customHeight="1">
      <c r="A410" s="15">
        <v>407</v>
      </c>
      <c r="B410" s="15">
        <v>15.8</v>
      </c>
      <c r="C410" s="95">
        <f>'NEFZ + EPA + WLTP - Constants'!$B$5*B410/3.6</f>
        <v>7.063232000000001</v>
      </c>
      <c r="D410" s="95">
        <f>(C410+C409)/2</f>
        <v>6.325616</v>
      </c>
      <c r="E410" s="95">
        <f>(D410*(A410-A409))</f>
        <v>6.325616</v>
      </c>
      <c r="F410" s="95">
        <f>(0.5*((C410^2)-(C409^2))*'NEFZ + EPA + WLTP - Start Value'!$B$3)/3600</f>
        <v>4.05671959407147</v>
      </c>
      <c r="G410" s="95">
        <f>E410*'NEFZ + EPA + WLTP - Start Value'!$B$3*'NEFZ + EPA + WLTP - Start Value'!$B$6*'NEFZ + EPA + WLTP - Constants'!$B$4/3600</f>
        <v>0.215811041072</v>
      </c>
      <c r="H410" s="95">
        <f>IF(E410&gt;0,(((C409)^3+(C410)^3)/2/D410)*0.5*'NEFZ + EPA + WLTP - Constants'!$B$3*('NEFZ + EPA + WLTP - Start Value'!$B$5*'NEFZ + EPA + WLTP - Start Value'!$B$4)*E410/3600,0)</f>
        <v>0.03332445022709003</v>
      </c>
    </row>
    <row r="411" ht="20.35" customHeight="1">
      <c r="A411" s="15">
        <v>408</v>
      </c>
      <c r="B411" s="15">
        <v>19.1</v>
      </c>
      <c r="C411" s="95">
        <f>'NEFZ + EPA + WLTP - Constants'!$B$5*B411/3.6</f>
        <v>8.538464000000001</v>
      </c>
      <c r="D411" s="95">
        <f>(C411+C410)/2</f>
        <v>7.800848000000001</v>
      </c>
      <c r="E411" s="95">
        <f>(D411*(A411-A410))</f>
        <v>7.800848000000001</v>
      </c>
      <c r="F411" s="95">
        <f>(0.5*((C411^2)-(C410^2))*'NEFZ + EPA + WLTP - Start Value'!$B$3)/3600</f>
        <v>5.002809676081068</v>
      </c>
      <c r="G411" s="95">
        <f>E411*'NEFZ + EPA + WLTP - Start Value'!$B$3*'NEFZ + EPA + WLTP - Start Value'!$B$6*'NEFZ + EPA + WLTP - Constants'!$B$4/3600</f>
        <v>0.266141531216</v>
      </c>
      <c r="H411" s="95">
        <f>IF(E411&gt;0,(((C410)^3+(C411)^3)/2/D411)*0.5*'NEFZ + EPA + WLTP - Constants'!$B$3*('NEFZ + EPA + WLTP - Start Value'!$B$5*'NEFZ + EPA + WLTP - Start Value'!$B$4)*E411/3600,0)</f>
        <v>0.06166110791050381</v>
      </c>
    </row>
    <row r="412" ht="20.35" customHeight="1">
      <c r="A412" s="15">
        <v>409</v>
      </c>
      <c r="B412" s="15">
        <v>22.4</v>
      </c>
      <c r="C412" s="95">
        <f>'NEFZ + EPA + WLTP - Constants'!$B$5*B412/3.6</f>
        <v>10.013696</v>
      </c>
      <c r="D412" s="95">
        <f>(C412+C411)/2</f>
        <v>9.27608</v>
      </c>
      <c r="E412" s="95">
        <f>(D412*(A412-A411))</f>
        <v>9.27608</v>
      </c>
      <c r="F412" s="95">
        <f>(0.5*((C412^2)-(C411^2))*'NEFZ + EPA + WLTP - Start Value'!$B$3)/3600</f>
        <v>5.94889975809066</v>
      </c>
      <c r="G412" s="95">
        <f>E412*'NEFZ + EPA + WLTP - Start Value'!$B$3*'NEFZ + EPA + WLTP - Start Value'!$B$6*'NEFZ + EPA + WLTP - Constants'!$B$4/3600</f>
        <v>0.316472021360</v>
      </c>
      <c r="H412" s="95">
        <f>IF(E412&gt;0,(((C411)^3+(C412)^3)/2/D412)*0.5*'NEFZ + EPA + WLTP - Constants'!$B$3*('NEFZ + EPA + WLTP - Start Value'!$B$5*'NEFZ + EPA + WLTP - Start Value'!$B$4)*E412/3600,0)</f>
        <v>0.1028833535648528</v>
      </c>
    </row>
    <row r="413" ht="20.35" customHeight="1">
      <c r="A413" s="15">
        <v>410</v>
      </c>
      <c r="B413" s="15">
        <v>25</v>
      </c>
      <c r="C413" s="95">
        <f>'NEFZ + EPA + WLTP - Constants'!$B$5*B413/3.6</f>
        <v>11.176</v>
      </c>
      <c r="D413" s="95">
        <f>(C413+C412)/2</f>
        <v>10.594848</v>
      </c>
      <c r="E413" s="95">
        <f>(D413*(A413-A412))</f>
        <v>10.594848</v>
      </c>
      <c r="F413" s="95">
        <f>(0.5*((C413^2)-(C412^2))*'NEFZ + EPA + WLTP - Start Value'!$B$3)/3600</f>
        <v>5.353358205090138</v>
      </c>
      <c r="G413" s="95">
        <f>E413*'NEFZ + EPA + WLTP - Start Value'!$B$3*'NEFZ + EPA + WLTP - Start Value'!$B$6*'NEFZ + EPA + WLTP - Constants'!$B$4/3600</f>
        <v>0.361464429216</v>
      </c>
      <c r="H413" s="95">
        <f>IF(E413&gt;0,(((C412)^3+(C413)^3)/2/D413)*0.5*'NEFZ + EPA + WLTP - Constants'!$B$3*('NEFZ + EPA + WLTP - Start Value'!$B$5*'NEFZ + EPA + WLTP - Start Value'!$B$4)*E413/3600,0)</f>
        <v>0.151801903177167</v>
      </c>
    </row>
    <row r="414" ht="20.35" customHeight="1">
      <c r="A414" s="15">
        <v>411</v>
      </c>
      <c r="B414" s="15">
        <v>25.6</v>
      </c>
      <c r="C414" s="95">
        <f>'NEFZ + EPA + WLTP - Constants'!$B$5*B414/3.6</f>
        <v>11.444224</v>
      </c>
      <c r="D414" s="95">
        <f>(C414+C413)/2</f>
        <v>11.310112</v>
      </c>
      <c r="E414" s="95">
        <f>(D414*(A414-A413))</f>
        <v>11.310112</v>
      </c>
      <c r="F414" s="95">
        <f>(0.5*((C414^2)-(C413^2))*'NEFZ + EPA + WLTP - Start Value'!$B$3)/3600</f>
        <v>1.318792235528539</v>
      </c>
      <c r="G414" s="95">
        <f>E414*'NEFZ + EPA + WLTP - Start Value'!$B$3*'NEFZ + EPA + WLTP - Start Value'!$B$6*'NEFZ + EPA + WLTP - Constants'!$B$4/3600</f>
        <v>0.385867091104</v>
      </c>
      <c r="H414" s="95">
        <f>IF(E414&gt;0,(((C413)^3+(C414)^3)/2/D414)*0.5*'NEFZ + EPA + WLTP - Constants'!$B$3*('NEFZ + EPA + WLTP - Start Value'!$B$5*'NEFZ + EPA + WLTP - Start Value'!$B$4)*E414/3600,0)</f>
        <v>0.1830941194182185</v>
      </c>
    </row>
    <row r="415" ht="20.35" customHeight="1">
      <c r="A415" s="15">
        <v>412</v>
      </c>
      <c r="B415" s="15">
        <v>27.5</v>
      </c>
      <c r="C415" s="95">
        <f>'NEFZ + EPA + WLTP - Constants'!$B$5*B415/3.6</f>
        <v>12.2936</v>
      </c>
      <c r="D415" s="95">
        <f>(C415+C414)/2</f>
        <v>11.868912</v>
      </c>
      <c r="E415" s="95">
        <f>(D415*(A415-A414))</f>
        <v>11.868912</v>
      </c>
      <c r="F415" s="95">
        <f>(0.5*((C415^2)-(C414^2))*'NEFZ + EPA + WLTP - Start Value'!$B$3)/3600</f>
        <v>4.382508189804803</v>
      </c>
      <c r="G415" s="95">
        <f>E415*'NEFZ + EPA + WLTP - Start Value'!$B$3*'NEFZ + EPA + WLTP - Start Value'!$B$6*'NEFZ + EPA + WLTP - Constants'!$B$4/3600</f>
        <v>0.4049316707040001</v>
      </c>
      <c r="H415" s="95">
        <f>IF(E415&gt;0,(((C414)^3+(C415)^3)/2/D415)*0.5*'NEFZ + EPA + WLTP - Constants'!$B$3*('NEFZ + EPA + WLTP - Start Value'!$B$5*'NEFZ + EPA + WLTP - Start Value'!$B$4)*E415/3600,0)</f>
        <v>0.2123186606923738</v>
      </c>
    </row>
    <row r="416" ht="20.35" customHeight="1">
      <c r="A416" s="15">
        <v>413</v>
      </c>
      <c r="B416" s="15">
        <v>29</v>
      </c>
      <c r="C416" s="95">
        <f>'NEFZ + EPA + WLTP - Constants'!$B$5*B416/3.6</f>
        <v>12.96416</v>
      </c>
      <c r="D416" s="95">
        <f>(C416+C415)/2</f>
        <v>12.62888</v>
      </c>
      <c r="E416" s="95">
        <f>(D416*(A416-A415))</f>
        <v>12.62888</v>
      </c>
      <c r="F416" s="95">
        <f>(0.5*((C416^2)-(C415^2))*'NEFZ + EPA + WLTP - Start Value'!$B$3)/3600</f>
        <v>3.681411131786654</v>
      </c>
      <c r="G416" s="95">
        <f>E416*'NEFZ + EPA + WLTP - Start Value'!$B$3*'NEFZ + EPA + WLTP - Start Value'!$B$6*'NEFZ + EPA + WLTP - Constants'!$B$4/3600</f>
        <v>0.4308594989600001</v>
      </c>
      <c r="H416" s="95">
        <f>IF(E416&gt;0,(((C415)^3+(C416)^3)/2/D416)*0.5*'NEFZ + EPA + WLTP - Constants'!$B$3*('NEFZ + EPA + WLTP - Start Value'!$B$5*'NEFZ + EPA + WLTP - Start Value'!$B$4)*E416/3600,0)</f>
        <v>0.2553303142373562</v>
      </c>
    </row>
    <row r="417" ht="20.35" customHeight="1">
      <c r="A417" s="15">
        <v>414</v>
      </c>
      <c r="B417" s="15">
        <v>30</v>
      </c>
      <c r="C417" s="95">
        <f>'NEFZ + EPA + WLTP - Constants'!$B$5*B417/3.6</f>
        <v>13.4112</v>
      </c>
      <c r="D417" s="95">
        <f>(C417+C416)/2</f>
        <v>13.18768</v>
      </c>
      <c r="E417" s="95">
        <f>(D417*(A417-A416))</f>
        <v>13.18768</v>
      </c>
      <c r="F417" s="95">
        <f>(0.5*((C417^2)-(C416^2))*'NEFZ + EPA + WLTP - Start Value'!$B$3)/3600</f>
        <v>2.562870286435561</v>
      </c>
      <c r="G417" s="95">
        <f>E417*'NEFZ + EPA + WLTP - Start Value'!$B$3*'NEFZ + EPA + WLTP - Start Value'!$B$6*'NEFZ + EPA + WLTP - Constants'!$B$4/3600</f>
        <v>0.4499240785600001</v>
      </c>
      <c r="H417" s="95">
        <f>IF(E417&gt;0,(((C416)^3+(C417)^3)/2/D417)*0.5*'NEFZ + EPA + WLTP - Constants'!$B$3*('NEFZ + EPA + WLTP - Start Value'!$B$5*'NEFZ + EPA + WLTP - Start Value'!$B$4)*E417/3600,0)</f>
        <v>0.2903821054332464</v>
      </c>
    </row>
    <row r="418" ht="20.35" customHeight="1">
      <c r="A418" s="15">
        <v>415</v>
      </c>
      <c r="B418" s="15">
        <v>30.1</v>
      </c>
      <c r="C418" s="95">
        <f>'NEFZ + EPA + WLTP - Constants'!$B$5*B418/3.6</f>
        <v>13.455904</v>
      </c>
      <c r="D418" s="95">
        <f>(C418+C417)/2</f>
        <v>13.433552</v>
      </c>
      <c r="E418" s="95">
        <f>(D418*(A418-A417))</f>
        <v>13.433552</v>
      </c>
      <c r="F418" s="95">
        <f>(0.5*((C418^2)-(C417^2))*'NEFZ + EPA + WLTP - Start Value'!$B$3)/3600</f>
        <v>0.2610652613809757</v>
      </c>
      <c r="G418" s="95">
        <f>E418*'NEFZ + EPA + WLTP - Start Value'!$B$3*'NEFZ + EPA + WLTP - Start Value'!$B$6*'NEFZ + EPA + WLTP - Constants'!$B$4/3600</f>
        <v>0.4583124935840001</v>
      </c>
      <c r="H418" s="95">
        <f>IF(E418&gt;0,(((C417)^3+(C418)^3)/2/D418)*0.5*'NEFZ + EPA + WLTP - Constants'!$B$3*('NEFZ + EPA + WLTP - Start Value'!$B$5*'NEFZ + EPA + WLTP - Start Value'!$B$4)*E418/3600,0)</f>
        <v>0.3066667671318625</v>
      </c>
    </row>
    <row r="419" ht="20.35" customHeight="1">
      <c r="A419" s="15">
        <v>416</v>
      </c>
      <c r="B419" s="15">
        <v>30</v>
      </c>
      <c r="C419" s="95">
        <f>'NEFZ + EPA + WLTP - Constants'!$B$5*B419/3.6</f>
        <v>13.4112</v>
      </c>
      <c r="D419" s="95">
        <f>(C419+C418)/2</f>
        <v>13.433552</v>
      </c>
      <c r="E419" s="95">
        <f>(D419*(A419-A418))</f>
        <v>13.433552</v>
      </c>
      <c r="F419" s="95">
        <f>(0.5*((C419^2)-(C418^2))*'NEFZ + EPA + WLTP - Start Value'!$B$3)/3600</f>
        <v>-0.2610652613809757</v>
      </c>
      <c r="G419" s="95">
        <f>E419*'NEFZ + EPA + WLTP - Start Value'!$B$3*'NEFZ + EPA + WLTP - Start Value'!$B$6*'NEFZ + EPA + WLTP - Constants'!$B$4/3600</f>
        <v>0.4583124935840001</v>
      </c>
      <c r="H419" s="95">
        <f>IF(E419&gt;0,(((C418)^3+(C419)^3)/2/D419)*0.5*'NEFZ + EPA + WLTP - Constants'!$B$3*('NEFZ + EPA + WLTP - Start Value'!$B$5*'NEFZ + EPA + WLTP - Start Value'!$B$4)*E419/3600,0)</f>
        <v>0.3066667671318625</v>
      </c>
    </row>
    <row r="420" ht="20.35" customHeight="1">
      <c r="A420" s="15">
        <v>417</v>
      </c>
      <c r="B420" s="15">
        <v>29.7</v>
      </c>
      <c r="C420" s="95">
        <f>'NEFZ + EPA + WLTP - Constants'!$B$5*B420/3.6</f>
        <v>13.277088</v>
      </c>
      <c r="D420" s="95">
        <f>(C420+C419)/2</f>
        <v>13.344144</v>
      </c>
      <c r="E420" s="95">
        <f>(D420*(A420-A419))</f>
        <v>13.344144</v>
      </c>
      <c r="F420" s="95">
        <f>(0.5*((C420^2)-(C419^2))*'NEFZ + EPA + WLTP - Start Value'!$B$3)/3600</f>
        <v>-0.7779831666111976</v>
      </c>
      <c r="G420" s="95">
        <f>E420*'NEFZ + EPA + WLTP - Start Value'!$B$3*'NEFZ + EPA + WLTP - Start Value'!$B$6*'NEFZ + EPA + WLTP - Constants'!$B$4/3600</f>
        <v>0.4552621608480001</v>
      </c>
      <c r="H420" s="95">
        <f>IF(E420&gt;0,(((C419)^3+(C420)^3)/2/D420)*0.5*'NEFZ + EPA + WLTP - Constants'!$B$3*('NEFZ + EPA + WLTP - Start Value'!$B$5*'NEFZ + EPA + WLTP - Start Value'!$B$4)*E420/3600,0)</f>
        <v>0.3006045737946165</v>
      </c>
    </row>
    <row r="421" ht="20.35" customHeight="1">
      <c r="A421" s="15">
        <v>418</v>
      </c>
      <c r="B421" s="15">
        <v>29.3</v>
      </c>
      <c r="C421" s="95">
        <f>'NEFZ + EPA + WLTP - Constants'!$B$5*B421/3.6</f>
        <v>13.098272</v>
      </c>
      <c r="D421" s="95">
        <f>(C421+C420)/2</f>
        <v>13.18768</v>
      </c>
      <c r="E421" s="95">
        <f>(D421*(A421-A420))</f>
        <v>13.18768</v>
      </c>
      <c r="F421" s="95">
        <f>(0.5*((C421^2)-(C420^2))*'NEFZ + EPA + WLTP - Start Value'!$B$3)/3600</f>
        <v>-1.025148114574232</v>
      </c>
      <c r="G421" s="95">
        <f>E421*'NEFZ + EPA + WLTP - Start Value'!$B$3*'NEFZ + EPA + WLTP - Start Value'!$B$6*'NEFZ + EPA + WLTP - Constants'!$B$4/3600</f>
        <v>0.4499240785600001</v>
      </c>
      <c r="H421" s="95">
        <f>IF(E421&gt;0,(((C420)^3+(C421)^3)/2/D421)*0.5*'NEFZ + EPA + WLTP - Constants'!$B$3*('NEFZ + EPA + WLTP - Start Value'!$B$5*'NEFZ + EPA + WLTP - Start Value'!$B$4)*E421/3600,0)</f>
        <v>0.2901720701560674</v>
      </c>
    </row>
    <row r="422" ht="20.35" customHeight="1">
      <c r="A422" s="15">
        <v>419</v>
      </c>
      <c r="B422" s="15">
        <v>28.8</v>
      </c>
      <c r="C422" s="95">
        <f>'NEFZ + EPA + WLTP - Constants'!$B$5*B422/3.6</f>
        <v>12.874752</v>
      </c>
      <c r="D422" s="95">
        <f>(C422+C421)/2</f>
        <v>12.986512</v>
      </c>
      <c r="E422" s="95">
        <f>(D422*(A422-A421))</f>
        <v>12.986512</v>
      </c>
      <c r="F422" s="95">
        <f>(0.5*((C422^2)-(C421^2))*'NEFZ + EPA + WLTP - Start Value'!$B$3)/3600</f>
        <v>-1.261887827473769</v>
      </c>
      <c r="G422" s="95">
        <f>E422*'NEFZ + EPA + WLTP - Start Value'!$B$3*'NEFZ + EPA + WLTP - Start Value'!$B$6*'NEFZ + EPA + WLTP - Constants'!$B$4/3600</f>
        <v>0.4430608299040001</v>
      </c>
      <c r="H422" s="95">
        <f>IF(E422&gt;0,(((C421)^3+(C422)^3)/2/D422)*0.5*'NEFZ + EPA + WLTP - Constants'!$B$3*('NEFZ + EPA + WLTP - Start Value'!$B$5*'NEFZ + EPA + WLTP - Start Value'!$B$4)*E422/3600,0)</f>
        <v>0.2771178945473965</v>
      </c>
    </row>
    <row r="423" ht="20.35" customHeight="1">
      <c r="A423" s="15">
        <v>420</v>
      </c>
      <c r="B423" s="15">
        <v>28</v>
      </c>
      <c r="C423" s="95">
        <f>'NEFZ + EPA + WLTP - Constants'!$B$5*B423/3.6</f>
        <v>12.51712</v>
      </c>
      <c r="D423" s="95">
        <f>(C423+C422)/2</f>
        <v>12.695936</v>
      </c>
      <c r="E423" s="95">
        <f>(D423*(A423-A422))</f>
        <v>12.695936</v>
      </c>
      <c r="F423" s="95">
        <f>(0.5*((C423^2)-(C422^2))*'NEFZ + EPA + WLTP - Start Value'!$B$3)/3600</f>
        <v>-1.973844505349692</v>
      </c>
      <c r="G423" s="95">
        <f>E423*'NEFZ + EPA + WLTP - Start Value'!$B$3*'NEFZ + EPA + WLTP - Start Value'!$B$6*'NEFZ + EPA + WLTP - Constants'!$B$4/3600</f>
        <v>0.433147248512</v>
      </c>
      <c r="H423" s="95">
        <f>IF(E423&gt;0,(((C422)^3+(C423)^3)/2/D423)*0.5*'NEFZ + EPA + WLTP - Constants'!$B$3*('NEFZ + EPA + WLTP - Start Value'!$B$5*'NEFZ + EPA + WLTP - Start Value'!$B$4)*E423/3600,0)</f>
        <v>0.2590258332357221</v>
      </c>
    </row>
    <row r="424" ht="20.35" customHeight="1">
      <c r="A424" s="15">
        <v>421</v>
      </c>
      <c r="B424" s="15">
        <v>25</v>
      </c>
      <c r="C424" s="95">
        <f>'NEFZ + EPA + WLTP - Constants'!$B$5*B424/3.6</f>
        <v>11.176</v>
      </c>
      <c r="D424" s="95">
        <f>(C424+C423)/2</f>
        <v>11.84656</v>
      </c>
      <c r="E424" s="95">
        <f>(D424*(A424-A423))</f>
        <v>11.84656</v>
      </c>
      <c r="F424" s="95">
        <f>(0.5*((C424^2)-(C423^2))*'NEFZ + EPA + WLTP - Start Value'!$B$3)/3600</f>
        <v>-6.906718229546665</v>
      </c>
      <c r="G424" s="95">
        <f>E424*'NEFZ + EPA + WLTP - Start Value'!$B$3*'NEFZ + EPA + WLTP - Start Value'!$B$6*'NEFZ + EPA + WLTP - Constants'!$B$4/3600</f>
        <v>0.404169087520</v>
      </c>
      <c r="H424" s="95">
        <f>IF(E424&gt;0,(((C423)^3+(C424)^3)/2/D424)*0.5*'NEFZ + EPA + WLTP - Constants'!$B$3*('NEFZ + EPA + WLTP - Start Value'!$B$5*'NEFZ + EPA + WLTP - Start Value'!$B$4)*E424/3600,0)</f>
        <v>0.2123350984814864</v>
      </c>
    </row>
    <row r="425" ht="20.35" customHeight="1">
      <c r="A425" s="15">
        <v>422</v>
      </c>
      <c r="B425" s="15">
        <v>21.7</v>
      </c>
      <c r="C425" s="95">
        <f>'NEFZ + EPA + WLTP - Constants'!$B$5*B425/3.6</f>
        <v>9.700768</v>
      </c>
      <c r="D425" s="95">
        <f>(C425+C424)/2</f>
        <v>10.438384</v>
      </c>
      <c r="E425" s="95">
        <f>(D425*(A425-A424))</f>
        <v>10.438384</v>
      </c>
      <c r="F425" s="95">
        <f>(0.5*((C425^2)-(C424^2))*'NEFZ + EPA + WLTP - Start Value'!$B$3)/3600</f>
        <v>-6.694304065128534</v>
      </c>
      <c r="G425" s="95">
        <f>E425*'NEFZ + EPA + WLTP - Start Value'!$B$3*'NEFZ + EPA + WLTP - Start Value'!$B$6*'NEFZ + EPA + WLTP - Constants'!$B$4/3600</f>
        <v>0.356126346928</v>
      </c>
      <c r="H425" s="95">
        <f>IF(E425&gt;0,(((C424)^3+(C425)^3)/2/D425)*0.5*'NEFZ + EPA + WLTP - Constants'!$B$3*('NEFZ + EPA + WLTP - Start Value'!$B$5*'NEFZ + EPA + WLTP - Start Value'!$B$4)*E425/3600,0)</f>
        <v>0.1460319453639959</v>
      </c>
    </row>
    <row r="426" ht="20.35" customHeight="1">
      <c r="A426" s="15">
        <v>423</v>
      </c>
      <c r="B426" s="15">
        <v>18.4</v>
      </c>
      <c r="C426" s="95">
        <f>'NEFZ + EPA + WLTP - Constants'!$B$5*B426/3.6</f>
        <v>8.225536</v>
      </c>
      <c r="D426" s="95">
        <f>(C426+C425)/2</f>
        <v>8.963152000000001</v>
      </c>
      <c r="E426" s="95">
        <f>(D426*(A426-A425))</f>
        <v>8.963152000000001</v>
      </c>
      <c r="F426" s="95">
        <f>(0.5*((C426^2)-(C425^2))*'NEFZ + EPA + WLTP - Start Value'!$B$3)/3600</f>
        <v>-5.748213983118933</v>
      </c>
      <c r="G426" s="95">
        <f>E426*'NEFZ + EPA + WLTP - Start Value'!$B$3*'NEFZ + EPA + WLTP - Start Value'!$B$6*'NEFZ + EPA + WLTP - Constants'!$B$4/3600</f>
        <v>0.305795856784</v>
      </c>
      <c r="H426" s="95">
        <f>IF(E426&gt;0,(((C425)^3+(C426)^3)/2/D426)*0.5*'NEFZ + EPA + WLTP - Constants'!$B$3*('NEFZ + EPA + WLTP - Start Value'!$B$5*'NEFZ + EPA + WLTP - Start Value'!$B$4)*E426/3600,0)</f>
        <v>0.09294113001305226</v>
      </c>
    </row>
    <row r="427" ht="20.35" customHeight="1">
      <c r="A427" s="15">
        <v>424</v>
      </c>
      <c r="B427" s="15">
        <v>15.1</v>
      </c>
      <c r="C427" s="95">
        <f>'NEFZ + EPA + WLTP - Constants'!$B$5*B427/3.6</f>
        <v>6.750304</v>
      </c>
      <c r="D427" s="95">
        <f>(C427+C426)/2</f>
        <v>7.48792</v>
      </c>
      <c r="E427" s="95">
        <f>(D427*(A427-A426))</f>
        <v>7.48792</v>
      </c>
      <c r="F427" s="95">
        <f>(0.5*((C427^2)-(C426^2))*'NEFZ + EPA + WLTP - Start Value'!$B$3)/3600</f>
        <v>-4.802123901109335</v>
      </c>
      <c r="G427" s="95">
        <f>E427*'NEFZ + EPA + WLTP - Start Value'!$B$3*'NEFZ + EPA + WLTP - Start Value'!$B$6*'NEFZ + EPA + WLTP - Constants'!$B$4/3600</f>
        <v>0.255465366640</v>
      </c>
      <c r="H427" s="95">
        <f>IF(E427&gt;0,(((C426)^3+(C427)^3)/2/D427)*0.5*'NEFZ + EPA + WLTP - Constants'!$B$3*('NEFZ + EPA + WLTP - Start Value'!$B$5*'NEFZ + EPA + WLTP - Start Value'!$B$4)*E427/3600,0)</f>
        <v>0.05465581831925765</v>
      </c>
    </row>
    <row r="428" ht="20.35" customHeight="1">
      <c r="A428" s="15">
        <v>425</v>
      </c>
      <c r="B428" s="15">
        <v>11.8</v>
      </c>
      <c r="C428" s="95">
        <f>'NEFZ + EPA + WLTP - Constants'!$B$5*B428/3.6</f>
        <v>5.275072000000001</v>
      </c>
      <c r="D428" s="95">
        <f>(C428+C427)/2</f>
        <v>6.012688000000001</v>
      </c>
      <c r="E428" s="95">
        <f>(D428*(A428-A427))</f>
        <v>6.012688000000001</v>
      </c>
      <c r="F428" s="95">
        <f>(0.5*((C428^2)-(C427^2))*'NEFZ + EPA + WLTP - Start Value'!$B$3)/3600</f>
        <v>-3.856033819099732</v>
      </c>
      <c r="G428" s="95">
        <f>E428*'NEFZ + EPA + WLTP - Start Value'!$B$3*'NEFZ + EPA + WLTP - Start Value'!$B$6*'NEFZ + EPA + WLTP - Constants'!$B$4/3600</f>
        <v>0.2051348764960001</v>
      </c>
      <c r="H428" s="95">
        <f>IF(E428&gt;0,(((C427)^3+(C428)^3)/2/D428)*0.5*'NEFZ + EPA + WLTP - Constants'!$B$3*('NEFZ + EPA + WLTP - Start Value'!$B$5*'NEFZ + EPA + WLTP - Start Value'!$B$4)*E428/3600,0)</f>
        <v>0.0287391942193407</v>
      </c>
    </row>
    <row r="429" ht="20.35" customHeight="1">
      <c r="A429" s="15">
        <v>426</v>
      </c>
      <c r="B429" s="15">
        <v>8.5</v>
      </c>
      <c r="C429" s="95">
        <f>'NEFZ + EPA + WLTP - Constants'!$B$5*B429/3.6</f>
        <v>3.79984</v>
      </c>
      <c r="D429" s="95">
        <f>(C429+C428)/2</f>
        <v>4.537456000000001</v>
      </c>
      <c r="E429" s="95">
        <f>(D429*(A429-A428))</f>
        <v>4.537456000000001</v>
      </c>
      <c r="F429" s="95">
        <f>(0.5*((C429^2)-(C428^2))*'NEFZ + EPA + WLTP - Start Value'!$B$3)/3600</f>
        <v>-2.909943737090135</v>
      </c>
      <c r="G429" s="95">
        <f>E429*'NEFZ + EPA + WLTP - Start Value'!$B$3*'NEFZ + EPA + WLTP - Start Value'!$B$6*'NEFZ + EPA + WLTP - Constants'!$B$4/3600</f>
        <v>0.154804386352</v>
      </c>
      <c r="H429" s="95">
        <f>IF(E429&gt;0,(((C428)^3+(C429)^3)/2/D429)*0.5*'NEFZ + EPA + WLTP - Constants'!$B$3*('NEFZ + EPA + WLTP - Start Value'!$B$5*'NEFZ + EPA + WLTP - Start Value'!$B$4)*E429/3600,0)</f>
        <v>0.01275444165002998</v>
      </c>
    </row>
    <row r="430" ht="20.35" customHeight="1">
      <c r="A430" s="15">
        <v>427</v>
      </c>
      <c r="B430" s="15">
        <v>5.2</v>
      </c>
      <c r="C430" s="95">
        <f>'NEFZ + EPA + WLTP - Constants'!$B$5*B430/3.6</f>
        <v>2.324608</v>
      </c>
      <c r="D430" s="95">
        <f>(C430+C429)/2</f>
        <v>3.062224000000001</v>
      </c>
      <c r="E430" s="95">
        <f>(D430*(A430-A429))</f>
        <v>3.062224000000001</v>
      </c>
      <c r="F430" s="95">
        <f>(0.5*((C430^2)-(C429^2))*'NEFZ + EPA + WLTP - Start Value'!$B$3)/3600</f>
        <v>-1.963853655080533</v>
      </c>
      <c r="G430" s="95">
        <f>E430*'NEFZ + EPA + WLTP - Start Value'!$B$3*'NEFZ + EPA + WLTP - Start Value'!$B$6*'NEFZ + EPA + WLTP - Constants'!$B$4/3600</f>
        <v>0.104473896208</v>
      </c>
      <c r="H430" s="95">
        <f>IF(E430&gt;0,(((C429)^3+(C430)^3)/2/D430)*0.5*'NEFZ + EPA + WLTP - Constants'!$B$3*('NEFZ + EPA + WLTP - Start Value'!$B$5*'NEFZ + EPA + WLTP - Start Value'!$B$4)*E430/3600,0)</f>
        <v>0.004264744548054067</v>
      </c>
    </row>
    <row r="431" ht="20.35" customHeight="1">
      <c r="A431" s="15">
        <v>428</v>
      </c>
      <c r="B431" s="15">
        <v>1.9</v>
      </c>
      <c r="C431" s="95">
        <f>'NEFZ + EPA + WLTP - Constants'!$B$5*B431/3.6</f>
        <v>0.8493759999999999</v>
      </c>
      <c r="D431" s="95">
        <f>(C431+C430)/2</f>
        <v>1.586992</v>
      </c>
      <c r="E431" s="95">
        <f>(D431*(A431-A430))</f>
        <v>1.586992</v>
      </c>
      <c r="F431" s="95">
        <f>(0.5*((C431^2)-(C430^2))*'NEFZ + EPA + WLTP - Start Value'!$B$3)/3600</f>
        <v>-1.017763573070934</v>
      </c>
      <c r="G431" s="95">
        <f>E431*'NEFZ + EPA + WLTP - Start Value'!$B$3*'NEFZ + EPA + WLTP - Start Value'!$B$6*'NEFZ + EPA + WLTP - Constants'!$B$4/3600</f>
        <v>0.05414340606400001</v>
      </c>
      <c r="H431" s="95">
        <f>IF(E431&gt;0,(((C430)^3+(C431)^3)/2/D431)*0.5*'NEFZ + EPA + WLTP - Constants'!$B$3*('NEFZ + EPA + WLTP - Start Value'!$B$5*'NEFZ + EPA + WLTP - Start Value'!$B$4)*E431/3600,0)</f>
        <v>0.0008332868501415589</v>
      </c>
    </row>
    <row r="432" ht="20.35" customHeight="1">
      <c r="A432" s="15">
        <v>429</v>
      </c>
      <c r="B432" s="15">
        <v>0</v>
      </c>
      <c r="C432" s="95">
        <f>'NEFZ + EPA + WLTP - Constants'!$B$5*B432/3.6</f>
        <v>0</v>
      </c>
      <c r="D432" s="95">
        <f>(C432+C431)/2</f>
        <v>0.424688</v>
      </c>
      <c r="E432" s="95">
        <f>(D432*(A432-A431))</f>
        <v>0.424688</v>
      </c>
      <c r="F432" s="95">
        <f>(0.5*((C432^2)-(C431^2))*'NEFZ + EPA + WLTP - Start Value'!$B$3)/3600</f>
        <v>-0.1568129107463111</v>
      </c>
      <c r="G432" s="95">
        <f>E432*'NEFZ + EPA + WLTP - Start Value'!$B$3*'NEFZ + EPA + WLTP - Start Value'!$B$6*'NEFZ + EPA + WLTP - Constants'!$B$4/3600</f>
        <v>0.014489080496</v>
      </c>
      <c r="H432" s="95">
        <f>IF(E432&gt;0,(((C431)^3+(C432)^3)/2/D432)*0.5*'NEFZ + EPA + WLTP - Constants'!$B$3*('NEFZ + EPA + WLTP - Start Value'!$B$5*'NEFZ + EPA + WLTP - Start Value'!$B$4)*E432/3600,0)</f>
        <v>3.87579221461137e-05</v>
      </c>
    </row>
    <row r="433" ht="20.35" customHeight="1">
      <c r="A433" s="15">
        <v>430</v>
      </c>
      <c r="B433" s="15">
        <v>0</v>
      </c>
      <c r="C433" s="95">
        <f>'NEFZ + EPA + WLTP - Constants'!$B$5*B433/3.6</f>
        <v>0</v>
      </c>
      <c r="D433" s="95">
        <f>(C433+C432)/2</f>
        <v>0</v>
      </c>
      <c r="E433" s="95">
        <f>(D433*(A433-A432))</f>
        <v>0</v>
      </c>
      <c r="F433" s="95">
        <f>(0.5*((C433^2)-(C432^2))*'NEFZ + EPA + WLTP - Start Value'!$B$3)/3600</f>
        <v>0</v>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431</v>
      </c>
      <c r="B434" s="15">
        <v>0</v>
      </c>
      <c r="C434" s="95">
        <f>'NEFZ + EPA + WLTP - Constants'!$B$5*B434/3.6</f>
        <v>0</v>
      </c>
      <c r="D434" s="95">
        <f>(C434+C433)/2</f>
        <v>0</v>
      </c>
      <c r="E434" s="95">
        <f>(D434*(A434-A433))</f>
        <v>0</v>
      </c>
      <c r="F434" s="95">
        <f>(0.5*((C434^2)-(C433^2))*'NEFZ + EPA + WLTP - Start Value'!$B$3)/3600</f>
        <v>0</v>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432</v>
      </c>
      <c r="B435" s="15">
        <v>0</v>
      </c>
      <c r="C435" s="95">
        <f>'NEFZ + EPA + WLTP - Constants'!$B$5*B435/3.6</f>
        <v>0</v>
      </c>
      <c r="D435" s="95">
        <f>(C435+C434)/2</f>
        <v>0</v>
      </c>
      <c r="E435" s="95">
        <f>(D435*(A435-A434))</f>
        <v>0</v>
      </c>
      <c r="F435" s="95">
        <f>(0.5*((C435^2)-(C434^2))*'NEFZ + EPA + WLTP - Start Value'!$B$3)/3600</f>
        <v>0</v>
      </c>
      <c r="G435" s="95">
        <f>E435*'NEFZ + EPA + WLTP - Start Value'!$B$3*'NEFZ + EPA + WLTP - Start Value'!$B$6*'NEFZ + EPA + WLTP - Constants'!$B$4/3600</f>
        <v>0</v>
      </c>
      <c r="H435" s="95">
        <f>IF(E435&gt;0,(((C434)^3+(C435)^3)/2/D435)*0.5*'NEFZ + EPA + WLTP - Constants'!$B$3*('NEFZ + EPA + WLTP - Start Value'!$B$5*'NEFZ + EPA + WLTP - Start Value'!$B$4)*E435/3600,0)</f>
        <v>0</v>
      </c>
    </row>
    <row r="436" ht="20.35" customHeight="1">
      <c r="A436" s="15">
        <v>433</v>
      </c>
      <c r="B436" s="15">
        <v>0</v>
      </c>
      <c r="C436" s="95">
        <f>'NEFZ + EPA + WLTP - Constants'!$B$5*B436/3.6</f>
        <v>0</v>
      </c>
      <c r="D436" s="95">
        <f>(C436+C435)/2</f>
        <v>0</v>
      </c>
      <c r="E436" s="95">
        <f>(D436*(A436-A435))</f>
        <v>0</v>
      </c>
      <c r="F436" s="95">
        <f>(0.5*((C436^2)-(C435^2))*'NEFZ + EPA + WLTP - Start Value'!$B$3)/3600</f>
        <v>0</v>
      </c>
      <c r="G436" s="95">
        <f>E436*'NEFZ + EPA + WLTP - Start Value'!$B$3*'NEFZ + EPA + WLTP - Start Value'!$B$6*'NEFZ + EPA + WLTP - Constants'!$B$4/3600</f>
        <v>0</v>
      </c>
      <c r="H436" s="95">
        <f>IF(E436&gt;0,(((C435)^3+(C436)^3)/2/D436)*0.5*'NEFZ + EPA + WLTP - Constants'!$B$3*('NEFZ + EPA + WLTP - Start Value'!$B$5*'NEFZ + EPA + WLTP - Start Value'!$B$4)*E436/3600,0)</f>
        <v>0</v>
      </c>
    </row>
    <row r="437" ht="20.35" customHeight="1">
      <c r="A437" s="15">
        <v>434</v>
      </c>
      <c r="B437" s="15">
        <v>0</v>
      </c>
      <c r="C437" s="95">
        <f>'NEFZ + EPA + WLTP - Constants'!$B$5*B437/3.6</f>
        <v>0</v>
      </c>
      <c r="D437" s="95">
        <f>(C437+C436)/2</f>
        <v>0</v>
      </c>
      <c r="E437" s="95">
        <f>(D437*(A437-A436))</f>
        <v>0</v>
      </c>
      <c r="F437" s="95">
        <f>(0.5*((C437^2)-(C436^2))*'NEFZ + EPA + WLTP - Start Value'!$B$3)/3600</f>
        <v>0</v>
      </c>
      <c r="G437" s="95">
        <f>E437*'NEFZ + EPA + WLTP - Start Value'!$B$3*'NEFZ + EPA + WLTP - Start Value'!$B$6*'NEFZ + EPA + WLTP - Constants'!$B$4/3600</f>
        <v>0</v>
      </c>
      <c r="H437" s="95">
        <f>IF(E437&gt;0,(((C436)^3+(C437)^3)/2/D437)*0.5*'NEFZ + EPA + WLTP - Constants'!$B$3*('NEFZ + EPA + WLTP - Start Value'!$B$5*'NEFZ + EPA + WLTP - Start Value'!$B$4)*E437/3600,0)</f>
        <v>0</v>
      </c>
    </row>
    <row r="438" ht="20.35" customHeight="1">
      <c r="A438" s="15">
        <v>435</v>
      </c>
      <c r="B438" s="15">
        <v>0</v>
      </c>
      <c r="C438" s="95">
        <f>'NEFZ + EPA + WLTP - Constants'!$B$5*B438/3.6</f>
        <v>0</v>
      </c>
      <c r="D438" s="95">
        <f>(C438+C437)/2</f>
        <v>0</v>
      </c>
      <c r="E438" s="95">
        <f>(D438*(A438-A437))</f>
        <v>0</v>
      </c>
      <c r="F438" s="95">
        <f>(0.5*((C438^2)-(C437^2))*'NEFZ + EPA + WLTP - Start Value'!$B$3)/3600</f>
        <v>0</v>
      </c>
      <c r="G438" s="95">
        <f>E438*'NEFZ + EPA + WLTP - Start Value'!$B$3*'NEFZ + EPA + WLTP - Start Value'!$B$6*'NEFZ + EPA + WLTP - Constants'!$B$4/3600</f>
        <v>0</v>
      </c>
      <c r="H438" s="95">
        <f>IF(E438&gt;0,(((C437)^3+(C438)^3)/2/D438)*0.5*'NEFZ + EPA + WLTP - Constants'!$B$3*('NEFZ + EPA + WLTP - Start Value'!$B$5*'NEFZ + EPA + WLTP - Start Value'!$B$4)*E438/3600,0)</f>
        <v>0</v>
      </c>
    </row>
    <row r="439" ht="20.35" customHeight="1">
      <c r="A439" s="15">
        <v>436</v>
      </c>
      <c r="B439" s="15">
        <v>0</v>
      </c>
      <c r="C439" s="95">
        <f>'NEFZ + EPA + WLTP - Constants'!$B$5*B439/3.6</f>
        <v>0</v>
      </c>
      <c r="D439" s="95">
        <f>(C439+C438)/2</f>
        <v>0</v>
      </c>
      <c r="E439" s="95">
        <f>(D439*(A439-A438))</f>
        <v>0</v>
      </c>
      <c r="F439" s="95">
        <f>(0.5*((C439^2)-(C438^2))*'NEFZ + EPA + WLTP - Start Value'!$B$3)/3600</f>
        <v>0</v>
      </c>
      <c r="G439" s="95">
        <f>E439*'NEFZ + EPA + WLTP - Start Value'!$B$3*'NEFZ + EPA + WLTP - Start Value'!$B$6*'NEFZ + EPA + WLTP - Constants'!$B$4/3600</f>
        <v>0</v>
      </c>
      <c r="H439" s="95">
        <f>IF(E439&gt;0,(((C438)^3+(C439)^3)/2/D439)*0.5*'NEFZ + EPA + WLTP - Constants'!$B$3*('NEFZ + EPA + WLTP - Start Value'!$B$5*'NEFZ + EPA + WLTP - Start Value'!$B$4)*E439/3600,0)</f>
        <v>0</v>
      </c>
    </row>
    <row r="440" ht="20.35" customHeight="1">
      <c r="A440" s="15">
        <v>437</v>
      </c>
      <c r="B440" s="15">
        <v>0</v>
      </c>
      <c r="C440" s="95">
        <f>'NEFZ + EPA + WLTP - Constants'!$B$5*B440/3.6</f>
        <v>0</v>
      </c>
      <c r="D440" s="95">
        <f>(C440+C439)/2</f>
        <v>0</v>
      </c>
      <c r="E440" s="95">
        <f>(D440*(A440-A439))</f>
        <v>0</v>
      </c>
      <c r="F440" s="95">
        <f>(0.5*((C440^2)-(C439^2))*'NEFZ + EPA + WLTP - Start Value'!$B$3)/3600</f>
        <v>0</v>
      </c>
      <c r="G440" s="95">
        <f>E440*'NEFZ + EPA + WLTP - Start Value'!$B$3*'NEFZ + EPA + WLTP - Start Value'!$B$6*'NEFZ + EPA + WLTP - Constants'!$B$4/3600</f>
        <v>0</v>
      </c>
      <c r="H440" s="95">
        <f>IF(E440&gt;0,(((C439)^3+(C440)^3)/2/D440)*0.5*'NEFZ + EPA + WLTP - Constants'!$B$3*('NEFZ + EPA + WLTP - Start Value'!$B$5*'NEFZ + EPA + WLTP - Start Value'!$B$4)*E440/3600,0)</f>
        <v>0</v>
      </c>
    </row>
    <row r="441" ht="20.35" customHeight="1">
      <c r="A441" s="15">
        <v>438</v>
      </c>
      <c r="B441" s="15">
        <v>0</v>
      </c>
      <c r="C441" s="95">
        <f>'NEFZ + EPA + WLTP - Constants'!$B$5*B441/3.6</f>
        <v>0</v>
      </c>
      <c r="D441" s="95">
        <f>(C441+C440)/2</f>
        <v>0</v>
      </c>
      <c r="E441" s="95">
        <f>(D441*(A441-A440))</f>
        <v>0</v>
      </c>
      <c r="F441" s="95">
        <f>(0.5*((C441^2)-(C440^2))*'NEFZ + EPA + WLTP - Start Value'!$B$3)/3600</f>
        <v>0</v>
      </c>
      <c r="G441" s="95">
        <f>E441*'NEFZ + EPA + WLTP - Start Value'!$B$3*'NEFZ + EPA + WLTP - Start Value'!$B$6*'NEFZ + EPA + WLTP - Constants'!$B$4/3600</f>
        <v>0</v>
      </c>
      <c r="H441" s="95">
        <f>IF(E441&gt;0,(((C440)^3+(C441)^3)/2/D441)*0.5*'NEFZ + EPA + WLTP - Constants'!$B$3*('NEFZ + EPA + WLTP - Start Value'!$B$5*'NEFZ + EPA + WLTP - Start Value'!$B$4)*E441/3600,0)</f>
        <v>0</v>
      </c>
    </row>
    <row r="442" ht="20.35" customHeight="1">
      <c r="A442" s="15">
        <v>439</v>
      </c>
      <c r="B442" s="15">
        <v>0</v>
      </c>
      <c r="C442" s="95">
        <f>'NEFZ + EPA + WLTP - Constants'!$B$5*B442/3.6</f>
        <v>0</v>
      </c>
      <c r="D442" s="95">
        <f>(C442+C441)/2</f>
        <v>0</v>
      </c>
      <c r="E442" s="95">
        <f>(D442*(A442-A441))</f>
        <v>0</v>
      </c>
      <c r="F442" s="95">
        <f>(0.5*((C442^2)-(C441^2))*'NEFZ + EPA + WLTP - Start Value'!$B$3)/3600</f>
        <v>0</v>
      </c>
      <c r="G442" s="95">
        <f>E442*'NEFZ + EPA + WLTP - Start Value'!$B$3*'NEFZ + EPA + WLTP - Start Value'!$B$6*'NEFZ + EPA + WLTP - Constants'!$B$4/3600</f>
        <v>0</v>
      </c>
      <c r="H442" s="95">
        <f>IF(E442&gt;0,(((C441)^3+(C442)^3)/2/D442)*0.5*'NEFZ + EPA + WLTP - Constants'!$B$3*('NEFZ + EPA + WLTP - Start Value'!$B$5*'NEFZ + EPA + WLTP - Start Value'!$B$4)*E442/3600,0)</f>
        <v>0</v>
      </c>
    </row>
    <row r="443" ht="20.35" customHeight="1">
      <c r="A443" s="15">
        <v>440</v>
      </c>
      <c r="B443" s="15">
        <v>0</v>
      </c>
      <c r="C443" s="95">
        <f>'NEFZ + EPA + WLTP - Constants'!$B$5*B443/3.6</f>
        <v>0</v>
      </c>
      <c r="D443" s="95">
        <f>(C443+C442)/2</f>
        <v>0</v>
      </c>
      <c r="E443" s="95">
        <f>(D443*(A443-A442))</f>
        <v>0</v>
      </c>
      <c r="F443" s="95">
        <f>(0.5*((C443^2)-(C442^2))*'NEFZ + EPA + WLTP - Start Value'!$B$3)/3600</f>
        <v>0</v>
      </c>
      <c r="G443" s="95">
        <f>E443*'NEFZ + EPA + WLTP - Start Value'!$B$3*'NEFZ + EPA + WLTP - Start Value'!$B$6*'NEFZ + EPA + WLTP - Constants'!$B$4/3600</f>
        <v>0</v>
      </c>
      <c r="H443" s="95">
        <f>IF(E443&gt;0,(((C442)^3+(C443)^3)/2/D443)*0.5*'NEFZ + EPA + WLTP - Constants'!$B$3*('NEFZ + EPA + WLTP - Start Value'!$B$5*'NEFZ + EPA + WLTP - Start Value'!$B$4)*E443/3600,0)</f>
        <v>0</v>
      </c>
    </row>
    <row r="444" ht="20.35" customHeight="1">
      <c r="A444" s="15">
        <v>441</v>
      </c>
      <c r="B444" s="15">
        <v>0</v>
      </c>
      <c r="C444" s="95">
        <f>'NEFZ + EPA + WLTP - Constants'!$B$5*B444/3.6</f>
        <v>0</v>
      </c>
      <c r="D444" s="95">
        <f>(C444+C443)/2</f>
        <v>0</v>
      </c>
      <c r="E444" s="95">
        <f>(D444*(A444-A443))</f>
        <v>0</v>
      </c>
      <c r="F444" s="95">
        <f>(0.5*((C444^2)-(C443^2))*'NEFZ + EPA + WLTP - Start Value'!$B$3)/3600</f>
        <v>0</v>
      </c>
      <c r="G444" s="95">
        <f>E444*'NEFZ + EPA + WLTP - Start Value'!$B$3*'NEFZ + EPA + WLTP - Start Value'!$B$6*'NEFZ + EPA + WLTP - Constants'!$B$4/3600</f>
        <v>0</v>
      </c>
      <c r="H444" s="95">
        <f>IF(E444&gt;0,(((C443)^3+(C444)^3)/2/D444)*0.5*'NEFZ + EPA + WLTP - Constants'!$B$3*('NEFZ + EPA + WLTP - Start Value'!$B$5*'NEFZ + EPA + WLTP - Start Value'!$B$4)*E444/3600,0)</f>
        <v>0</v>
      </c>
    </row>
    <row r="445" ht="20.35" customHeight="1">
      <c r="A445" s="15">
        <v>442</v>
      </c>
      <c r="B445" s="15">
        <v>0</v>
      </c>
      <c r="C445" s="95">
        <f>'NEFZ + EPA + WLTP - Constants'!$B$5*B445/3.6</f>
        <v>0</v>
      </c>
      <c r="D445" s="95">
        <f>(C445+C444)/2</f>
        <v>0</v>
      </c>
      <c r="E445" s="95">
        <f>(D445*(A445-A444))</f>
        <v>0</v>
      </c>
      <c r="F445" s="95">
        <f>(0.5*((C445^2)-(C444^2))*'NEFZ + EPA + WLTP - Start Value'!$B$3)/3600</f>
        <v>0</v>
      </c>
      <c r="G445" s="95">
        <f>E445*'NEFZ + EPA + WLTP - Start Value'!$B$3*'NEFZ + EPA + WLTP - Start Value'!$B$6*'NEFZ + EPA + WLTP - Constants'!$B$4/3600</f>
        <v>0</v>
      </c>
      <c r="H445" s="95">
        <f>IF(E445&gt;0,(((C444)^3+(C445)^3)/2/D445)*0.5*'NEFZ + EPA + WLTP - Constants'!$B$3*('NEFZ + EPA + WLTP - Start Value'!$B$5*'NEFZ + EPA + WLTP - Start Value'!$B$4)*E445/3600,0)</f>
        <v>0</v>
      </c>
    </row>
    <row r="446" ht="20.35" customHeight="1">
      <c r="A446" s="15">
        <v>443</v>
      </c>
      <c r="B446" s="15">
        <v>0</v>
      </c>
      <c r="C446" s="95">
        <f>'NEFZ + EPA + WLTP - Constants'!$B$5*B446/3.6</f>
        <v>0</v>
      </c>
      <c r="D446" s="95">
        <f>(C446+C445)/2</f>
        <v>0</v>
      </c>
      <c r="E446" s="95">
        <f>(D446*(A446-A445))</f>
        <v>0</v>
      </c>
      <c r="F446" s="95">
        <f>(0.5*((C446^2)-(C445^2))*'NEFZ + EPA + WLTP - Start Value'!$B$3)/3600</f>
        <v>0</v>
      </c>
      <c r="G446" s="95">
        <f>E446*'NEFZ + EPA + WLTP - Start Value'!$B$3*'NEFZ + EPA + WLTP - Start Value'!$B$6*'NEFZ + EPA + WLTP - Constants'!$B$4/3600</f>
        <v>0</v>
      </c>
      <c r="H446" s="95">
        <f>IF(E446&gt;0,(((C445)^3+(C446)^3)/2/D446)*0.5*'NEFZ + EPA + WLTP - Constants'!$B$3*('NEFZ + EPA + WLTP - Start Value'!$B$5*'NEFZ + EPA + WLTP - Start Value'!$B$4)*E446/3600,0)</f>
        <v>0</v>
      </c>
    </row>
    <row r="447" ht="20.35" customHeight="1">
      <c r="A447" s="15">
        <v>444</v>
      </c>
      <c r="B447" s="15">
        <v>0</v>
      </c>
      <c r="C447" s="95">
        <f>'NEFZ + EPA + WLTP - Constants'!$B$5*B447/3.6</f>
        <v>0</v>
      </c>
      <c r="D447" s="95">
        <f>(C447+C446)/2</f>
        <v>0</v>
      </c>
      <c r="E447" s="95">
        <f>(D447*(A447-A446))</f>
        <v>0</v>
      </c>
      <c r="F447" s="95">
        <f>(0.5*((C447^2)-(C446^2))*'NEFZ + EPA + WLTP - Start Value'!$B$3)/3600</f>
        <v>0</v>
      </c>
      <c r="G447" s="95">
        <f>E447*'NEFZ + EPA + WLTP - Start Value'!$B$3*'NEFZ + EPA + WLTP - Start Value'!$B$6*'NEFZ + EPA + WLTP - Constants'!$B$4/3600</f>
        <v>0</v>
      </c>
      <c r="H447" s="95">
        <f>IF(E447&gt;0,(((C446)^3+(C447)^3)/2/D447)*0.5*'NEFZ + EPA + WLTP - Constants'!$B$3*('NEFZ + EPA + WLTP - Start Value'!$B$5*'NEFZ + EPA + WLTP - Start Value'!$B$4)*E447/3600,0)</f>
        <v>0</v>
      </c>
    </row>
    <row r="448" ht="20.35" customHeight="1">
      <c r="A448" s="15">
        <v>445</v>
      </c>
      <c r="B448" s="15">
        <v>0</v>
      </c>
      <c r="C448" s="95">
        <f>'NEFZ + EPA + WLTP - Constants'!$B$5*B448/3.6</f>
        <v>0</v>
      </c>
      <c r="D448" s="95">
        <f>(C448+C447)/2</f>
        <v>0</v>
      </c>
      <c r="E448" s="95">
        <f>(D448*(A448-A447))</f>
        <v>0</v>
      </c>
      <c r="F448" s="95">
        <f>(0.5*((C448^2)-(C447^2))*'NEFZ + EPA + WLTP - Start Value'!$B$3)/3600</f>
        <v>0</v>
      </c>
      <c r="G448" s="95">
        <f>E448*'NEFZ + EPA + WLTP - Start Value'!$B$3*'NEFZ + EPA + WLTP - Start Value'!$B$6*'NEFZ + EPA + WLTP - Constants'!$B$4/3600</f>
        <v>0</v>
      </c>
      <c r="H448" s="95">
        <f>IF(E448&gt;0,(((C447)^3+(C448)^3)/2/D448)*0.5*'NEFZ + EPA + WLTP - Constants'!$B$3*('NEFZ + EPA + WLTP - Start Value'!$B$5*'NEFZ + EPA + WLTP - Start Value'!$B$4)*E448/3600,0)</f>
        <v>0</v>
      </c>
    </row>
    <row r="449" ht="20.35" customHeight="1">
      <c r="A449" s="15">
        <v>446</v>
      </c>
      <c r="B449" s="15">
        <v>0</v>
      </c>
      <c r="C449" s="95">
        <f>'NEFZ + EPA + WLTP - Constants'!$B$5*B449/3.6</f>
        <v>0</v>
      </c>
      <c r="D449" s="95">
        <f>(C449+C448)/2</f>
        <v>0</v>
      </c>
      <c r="E449" s="95">
        <f>(D449*(A449-A448))</f>
        <v>0</v>
      </c>
      <c r="F449" s="95">
        <f>(0.5*((C449^2)-(C448^2))*'NEFZ + EPA + WLTP - Start Value'!$B$3)/3600</f>
        <v>0</v>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447</v>
      </c>
      <c r="B450" s="15">
        <v>0</v>
      </c>
      <c r="C450" s="95">
        <f>'NEFZ + EPA + WLTP - Constants'!$B$5*B450/3.6</f>
        <v>0</v>
      </c>
      <c r="D450" s="95">
        <f>(C450+C449)/2</f>
        <v>0</v>
      </c>
      <c r="E450" s="95">
        <f>(D450*(A450-A449))</f>
        <v>0</v>
      </c>
      <c r="F450" s="95">
        <f>(0.5*((C450^2)-(C449^2))*'NEFZ + EPA + WLTP - Start Value'!$B$3)/3600</f>
        <v>0</v>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448</v>
      </c>
      <c r="B451" s="15">
        <v>3.3</v>
      </c>
      <c r="C451" s="95">
        <f>'NEFZ + EPA + WLTP - Constants'!$B$5*B451/3.6</f>
        <v>1.475232</v>
      </c>
      <c r="D451" s="95">
        <f>(C451+C450)/2</f>
        <v>0.7376159999999999</v>
      </c>
      <c r="E451" s="95">
        <f>(D451*(A451-A450))</f>
        <v>0.7376159999999999</v>
      </c>
      <c r="F451" s="95">
        <f>(0.5*((C451^2)-(C450^2))*'NEFZ + EPA + WLTP - Start Value'!$B$3)/3600</f>
        <v>0.4730450410047999</v>
      </c>
      <c r="G451" s="95">
        <f>E451*'NEFZ + EPA + WLTP - Start Value'!$B$3*'NEFZ + EPA + WLTP - Start Value'!$B$6*'NEFZ + EPA + WLTP - Constants'!$B$4/3600</f>
        <v>0.02516524507199999</v>
      </c>
      <c r="H451" s="95">
        <f>IF(E451&gt;0,(((C450)^3+(C451)^3)/2/D451)*0.5*'NEFZ + EPA + WLTP - Constants'!$B$3*('NEFZ + EPA + WLTP - Start Value'!$B$5*'NEFZ + EPA + WLTP - Start Value'!$B$4)*E451/3600,0)</f>
        <v>0.0002030680052726182</v>
      </c>
    </row>
    <row r="452" ht="20.35" customHeight="1">
      <c r="A452" s="15">
        <v>449</v>
      </c>
      <c r="B452" s="15">
        <v>6.6</v>
      </c>
      <c r="C452" s="95">
        <f>'NEFZ + EPA + WLTP - Constants'!$B$5*B452/3.6</f>
        <v>2.950464</v>
      </c>
      <c r="D452" s="95">
        <f>(C452+C451)/2</f>
        <v>2.212848</v>
      </c>
      <c r="E452" s="95">
        <f>(D452*(A452-A451))</f>
        <v>2.212848</v>
      </c>
      <c r="F452" s="95">
        <f>(0.5*((C452^2)-(C451^2))*'NEFZ + EPA + WLTP - Start Value'!$B$3)/3600</f>
        <v>1.4191351230144</v>
      </c>
      <c r="G452" s="95">
        <f>E452*'NEFZ + EPA + WLTP - Start Value'!$B$3*'NEFZ + EPA + WLTP - Start Value'!$B$6*'NEFZ + EPA + WLTP - Constants'!$B$4/3600</f>
        <v>0.07549573521599999</v>
      </c>
      <c r="H452" s="95">
        <f>IF(E452&gt;0,(((C451)^3+(C452)^3)/2/D452)*0.5*'NEFZ + EPA + WLTP - Constants'!$B$3*('NEFZ + EPA + WLTP - Start Value'!$B$5*'NEFZ + EPA + WLTP - Start Value'!$B$4)*E452/3600,0)</f>
        <v>0.001827612047453564</v>
      </c>
    </row>
    <row r="453" ht="20.35" customHeight="1">
      <c r="A453" s="15">
        <v>450</v>
      </c>
      <c r="B453" s="15">
        <v>9.9</v>
      </c>
      <c r="C453" s="95">
        <f>'NEFZ + EPA + WLTP - Constants'!$B$5*B453/3.6</f>
        <v>4.425696</v>
      </c>
      <c r="D453" s="95">
        <f>(C453+C452)/2</f>
        <v>3.68808</v>
      </c>
      <c r="E453" s="95">
        <f>(D453*(A453-A452))</f>
        <v>3.68808</v>
      </c>
      <c r="F453" s="95">
        <f>(0.5*((C453^2)-(C452^2))*'NEFZ + EPA + WLTP - Start Value'!$B$3)/3600</f>
        <v>2.365225205024001</v>
      </c>
      <c r="G453" s="95">
        <f>E453*'NEFZ + EPA + WLTP - Start Value'!$B$3*'NEFZ + EPA + WLTP - Start Value'!$B$6*'NEFZ + EPA + WLTP - Constants'!$B$4/3600</f>
        <v>0.125826225360</v>
      </c>
      <c r="H453" s="95">
        <f>IF(E453&gt;0,(((C452)^3+(C453)^3)/2/D453)*0.5*'NEFZ + EPA + WLTP - Constants'!$B$3*('NEFZ + EPA + WLTP - Start Value'!$B$5*'NEFZ + EPA + WLTP - Start Value'!$B$4)*E453/3600,0)</f>
        <v>0.007107380184541639</v>
      </c>
    </row>
    <row r="454" ht="20.35" customHeight="1">
      <c r="A454" s="15">
        <v>451</v>
      </c>
      <c r="B454" s="15">
        <v>13.2</v>
      </c>
      <c r="C454" s="95">
        <f>'NEFZ + EPA + WLTP - Constants'!$B$5*B454/3.6</f>
        <v>5.900928</v>
      </c>
      <c r="D454" s="95">
        <f>(C454+C453)/2</f>
        <v>5.163311999999999</v>
      </c>
      <c r="E454" s="95">
        <f>(D454*(A454-A453))</f>
        <v>5.163311999999999</v>
      </c>
      <c r="F454" s="95">
        <f>(0.5*((C454^2)-(C453^2))*'NEFZ + EPA + WLTP - Start Value'!$B$3)/3600</f>
        <v>3.311315287033597</v>
      </c>
      <c r="G454" s="95">
        <f>E454*'NEFZ + EPA + WLTP - Start Value'!$B$3*'NEFZ + EPA + WLTP - Start Value'!$B$6*'NEFZ + EPA + WLTP - Constants'!$B$4/3600</f>
        <v>0.176156715504</v>
      </c>
      <c r="H454" s="95">
        <f>IF(E454&gt;0,(((C453)^3+(C454)^3)/2/D454)*0.5*'NEFZ + EPA + WLTP - Constants'!$B$3*('NEFZ + EPA + WLTP - Start Value'!$B$5*'NEFZ + EPA + WLTP - Start Value'!$B$4)*E454/3600,0)</f>
        <v>0.01847918847980825</v>
      </c>
    </row>
    <row r="455" ht="20.35" customHeight="1">
      <c r="A455" s="15">
        <v>452</v>
      </c>
      <c r="B455" s="15">
        <v>16.5</v>
      </c>
      <c r="C455" s="95">
        <f>'NEFZ + EPA + WLTP - Constants'!$B$5*B455/3.6</f>
        <v>7.37616</v>
      </c>
      <c r="D455" s="95">
        <f>(C455+C454)/2</f>
        <v>6.638544</v>
      </c>
      <c r="E455" s="95">
        <f>(D455*(A455-A454))</f>
        <v>6.638544</v>
      </c>
      <c r="F455" s="95">
        <f>(0.5*((C455^2)-(C454^2))*'NEFZ + EPA + WLTP - Start Value'!$B$3)/3600</f>
        <v>4.257405369043203</v>
      </c>
      <c r="G455" s="95">
        <f>E455*'NEFZ + EPA + WLTP - Start Value'!$B$3*'NEFZ + EPA + WLTP - Start Value'!$B$6*'NEFZ + EPA + WLTP - Constants'!$B$4/3600</f>
        <v>0.226487205648</v>
      </c>
      <c r="H455" s="95">
        <f>IF(E455&gt;0,(((C454)^3+(C455)^3)/2/D455)*0.5*'NEFZ + EPA + WLTP - Constants'!$B$3*('NEFZ + EPA + WLTP - Start Value'!$B$5*'NEFZ + EPA + WLTP - Start Value'!$B$4)*E455/3600,0)</f>
        <v>0.03837985299652484</v>
      </c>
    </row>
    <row r="456" ht="20.35" customHeight="1">
      <c r="A456" s="15">
        <v>453</v>
      </c>
      <c r="B456" s="15">
        <v>19.8</v>
      </c>
      <c r="C456" s="95">
        <f>'NEFZ + EPA + WLTP - Constants'!$B$5*B456/3.6</f>
        <v>8.851392000000001</v>
      </c>
      <c r="D456" s="95">
        <f>(C456+C455)/2</f>
        <v>8.113776000000001</v>
      </c>
      <c r="E456" s="95">
        <f>(D456*(A456-A455))</f>
        <v>8.113776000000001</v>
      </c>
      <c r="F456" s="95">
        <f>(0.5*((C456^2)-(C455^2))*'NEFZ + EPA + WLTP - Start Value'!$B$3)/3600</f>
        <v>5.203495451052802</v>
      </c>
      <c r="G456" s="95">
        <f>E456*'NEFZ + EPA + WLTP - Start Value'!$B$3*'NEFZ + EPA + WLTP - Start Value'!$B$6*'NEFZ + EPA + WLTP - Constants'!$B$4/3600</f>
        <v>0.2768176957920001</v>
      </c>
      <c r="H456" s="95">
        <f>IF(E456&gt;0,(((C455)^3+(C456)^3)/2/D456)*0.5*'NEFZ + EPA + WLTP - Constants'!$B$3*('NEFZ + EPA + WLTP - Start Value'!$B$5*'NEFZ + EPA + WLTP - Start Value'!$B$4)*E456/3600,0)</f>
        <v>0.06924618979796282</v>
      </c>
    </row>
    <row r="457" ht="20.35" customHeight="1">
      <c r="A457" s="15">
        <v>454</v>
      </c>
      <c r="B457" s="15">
        <v>23.1</v>
      </c>
      <c r="C457" s="95">
        <f>'NEFZ + EPA + WLTP - Constants'!$B$5*B457/3.6</f>
        <v>10.326624</v>
      </c>
      <c r="D457" s="95">
        <f>(C457+C456)/2</f>
        <v>9.589008</v>
      </c>
      <c r="E457" s="95">
        <f>(D457*(A457-A456))</f>
        <v>9.589008</v>
      </c>
      <c r="F457" s="95">
        <f>(0.5*((C457^2)-(C456^2))*'NEFZ + EPA + WLTP - Start Value'!$B$3)/3600</f>
        <v>6.149585533062399</v>
      </c>
      <c r="G457" s="95">
        <f>E457*'NEFZ + EPA + WLTP - Start Value'!$B$3*'NEFZ + EPA + WLTP - Start Value'!$B$6*'NEFZ + EPA + WLTP - Constants'!$B$4/3600</f>
        <v>0.3271481859360001</v>
      </c>
      <c r="H457" s="95">
        <f>IF(E457&gt;0,(((C456)^3+(C457)^3)/2/D457)*0.5*'NEFZ + EPA + WLTP - Constants'!$B$3*('NEFZ + EPA + WLTP - Start Value'!$B$5*'NEFZ + EPA + WLTP - Start Value'!$B$4)*E457/3600,0)</f>
        <v>0.1135150149473936</v>
      </c>
    </row>
    <row r="458" ht="20.35" customHeight="1">
      <c r="A458" s="15">
        <v>455</v>
      </c>
      <c r="B458" s="15">
        <v>26.4</v>
      </c>
      <c r="C458" s="95">
        <f>'NEFZ + EPA + WLTP - Constants'!$B$5*B458/3.6</f>
        <v>11.801856</v>
      </c>
      <c r="D458" s="95">
        <f>(C458+C457)/2</f>
        <v>11.06424</v>
      </c>
      <c r="E458" s="95">
        <f>(D458*(A458-A457))</f>
        <v>11.06424</v>
      </c>
      <c r="F458" s="95">
        <f>(0.5*((C458^2)-(C457^2))*'NEFZ + EPA + WLTP - Start Value'!$B$3)/3600</f>
        <v>7.095675615071992</v>
      </c>
      <c r="G458" s="95">
        <f>E458*'NEFZ + EPA + WLTP - Start Value'!$B$3*'NEFZ + EPA + WLTP - Start Value'!$B$6*'NEFZ + EPA + WLTP - Constants'!$B$4/3600</f>
        <v>0.377478676080</v>
      </c>
      <c r="H458" s="95">
        <f>IF(E458&gt;0,(((C457)^3+(C458)^3)/2/D458)*0.5*'NEFZ + EPA + WLTP - Constants'!$B$3*('NEFZ + EPA + WLTP - Start Value'!$B$5*'NEFZ + EPA + WLTP - Start Value'!$B$4)*E458/3600,0)</f>
        <v>0.1736231445080886</v>
      </c>
    </row>
    <row r="459" ht="20.35" customHeight="1">
      <c r="A459" s="15">
        <v>456</v>
      </c>
      <c r="B459" s="15">
        <v>27.8</v>
      </c>
      <c r="C459" s="95">
        <f>'NEFZ + EPA + WLTP - Constants'!$B$5*B459/3.6</f>
        <v>12.427712</v>
      </c>
      <c r="D459" s="95">
        <f>(C459+C458)/2</f>
        <v>12.114784</v>
      </c>
      <c r="E459" s="95">
        <f>(D459*(A459-A458))</f>
        <v>12.114784</v>
      </c>
      <c r="F459" s="95">
        <f>(0.5*((C459^2)-(C458^2))*'NEFZ + EPA + WLTP - Start Value'!$B$3)/3600</f>
        <v>3.296111819232723</v>
      </c>
      <c r="G459" s="95">
        <f>E459*'NEFZ + EPA + WLTP - Start Value'!$B$3*'NEFZ + EPA + WLTP - Start Value'!$B$6*'NEFZ + EPA + WLTP - Constants'!$B$4/3600</f>
        <v>0.413320085728</v>
      </c>
      <c r="H459" s="95">
        <f>IF(E459&gt;0,(((C458)^3+(C459)^3)/2/D459)*0.5*'NEFZ + EPA + WLTP - Constants'!$B$3*('NEFZ + EPA + WLTP - Start Value'!$B$5*'NEFZ + EPA + WLTP - Start Value'!$B$4)*E459/3600,0)</f>
        <v>0.2253751191703474</v>
      </c>
    </row>
    <row r="460" ht="20.35" customHeight="1">
      <c r="A460" s="15">
        <v>457</v>
      </c>
      <c r="B460" s="15">
        <v>29.1</v>
      </c>
      <c r="C460" s="95">
        <f>'NEFZ + EPA + WLTP - Constants'!$B$5*B460/3.6</f>
        <v>13.008864</v>
      </c>
      <c r="D460" s="95">
        <f>(C460+C459)/2</f>
        <v>12.718288</v>
      </c>
      <c r="E460" s="95">
        <f>(D460*(A460-A459))</f>
        <v>12.718288</v>
      </c>
      <c r="F460" s="95">
        <f>(0.5*((C460^2)-(C459^2))*'NEFZ + EPA + WLTP - Start Value'!$B$3)/3600</f>
        <v>3.213144323519289</v>
      </c>
      <c r="G460" s="95">
        <f>E460*'NEFZ + EPA + WLTP - Start Value'!$B$3*'NEFZ + EPA + WLTP - Start Value'!$B$6*'NEFZ + EPA + WLTP - Constants'!$B$4/3600</f>
        <v>0.4339098316960001</v>
      </c>
      <c r="H460" s="95">
        <f>IF(E460&gt;0,(((C459)^3+(C460)^3)/2/D460)*0.5*'NEFZ + EPA + WLTP - Constants'!$B$3*('NEFZ + EPA + WLTP - Start Value'!$B$5*'NEFZ + EPA + WLTP - Start Value'!$B$4)*E460/3600,0)</f>
        <v>0.2606489928645883</v>
      </c>
    </row>
    <row r="461" ht="20.35" customHeight="1">
      <c r="A461" s="15">
        <v>458</v>
      </c>
      <c r="B461" s="15">
        <v>31.5</v>
      </c>
      <c r="C461" s="95">
        <f>'NEFZ + EPA + WLTP - Constants'!$B$5*B461/3.6</f>
        <v>14.08176</v>
      </c>
      <c r="D461" s="95">
        <f>(C461+C460)/2</f>
        <v>13.545312</v>
      </c>
      <c r="E461" s="95">
        <f>(D461*(A461-A460))</f>
        <v>13.545312</v>
      </c>
      <c r="F461" s="95">
        <f>(0.5*((C461^2)-(C460^2))*'NEFZ + EPA + WLTP - Start Value'!$B$3)/3600</f>
        <v>6.317692448460799</v>
      </c>
      <c r="G461" s="95">
        <f>E461*'NEFZ + EPA + WLTP - Start Value'!$B$3*'NEFZ + EPA + WLTP - Start Value'!$B$6*'NEFZ + EPA + WLTP - Constants'!$B$4/3600</f>
        <v>0.4621254095040001</v>
      </c>
      <c r="H461" s="95">
        <f>IF(E461&gt;0,(((C460)^3+(C461)^3)/2/D461)*0.5*'NEFZ + EPA + WLTP - Constants'!$B$3*('NEFZ + EPA + WLTP - Start Value'!$B$5*'NEFZ + EPA + WLTP - Start Value'!$B$4)*E461/3600,0)</f>
        <v>0.3158612210217063</v>
      </c>
    </row>
    <row r="462" ht="20.35" customHeight="1">
      <c r="A462" s="15">
        <v>459</v>
      </c>
      <c r="B462" s="15">
        <v>33</v>
      </c>
      <c r="C462" s="95">
        <f>'NEFZ + EPA + WLTP - Constants'!$B$5*B462/3.6</f>
        <v>14.75232</v>
      </c>
      <c r="D462" s="95">
        <f>(C462+C461)/2</f>
        <v>14.41704</v>
      </c>
      <c r="E462" s="95">
        <f>(D462*(A462-A461))</f>
        <v>14.41704</v>
      </c>
      <c r="F462" s="95">
        <f>(0.5*((C462^2)-(C461^2))*'NEFZ + EPA + WLTP - Start Value'!$B$3)/3600</f>
        <v>4.202672884960</v>
      </c>
      <c r="G462" s="95">
        <f>E462*'NEFZ + EPA + WLTP - Start Value'!$B$3*'NEFZ + EPA + WLTP - Start Value'!$B$6*'NEFZ + EPA + WLTP - Constants'!$B$4/3600</f>
        <v>0.491866153680</v>
      </c>
      <c r="H462" s="95">
        <f>IF(E462&gt;0,(((C461)^3+(C462)^3)/2/D462)*0.5*'NEFZ + EPA + WLTP - Constants'!$B$3*('NEFZ + EPA + WLTP - Start Value'!$B$5*'NEFZ + EPA + WLTP - Start Value'!$B$4)*E462/3600,0)</f>
        <v>0.3796845339005031</v>
      </c>
    </row>
    <row r="463" ht="20.35" customHeight="1">
      <c r="A463" s="15">
        <v>460</v>
      </c>
      <c r="B463" s="15">
        <v>33.6</v>
      </c>
      <c r="C463" s="95">
        <f>'NEFZ + EPA + WLTP - Constants'!$B$5*B463/3.6</f>
        <v>15.020544</v>
      </c>
      <c r="D463" s="95">
        <f>(C463+C462)/2</f>
        <v>14.886432</v>
      </c>
      <c r="E463" s="95">
        <f>(D463*(A463-A462))</f>
        <v>14.886432</v>
      </c>
      <c r="F463" s="95">
        <f>(0.5*((C463^2)-(C462^2))*'NEFZ + EPA + WLTP - Start Value'!$B$3)/3600</f>
        <v>1.735801638067209</v>
      </c>
      <c r="G463" s="95">
        <f>E463*'NEFZ + EPA + WLTP - Start Value'!$B$3*'NEFZ + EPA + WLTP - Start Value'!$B$6*'NEFZ + EPA + WLTP - Constants'!$B$4/3600</f>
        <v>0.5078804005440002</v>
      </c>
      <c r="H463" s="95">
        <f>IF(E463&gt;0,(((C462)^3+(C463)^3)/2/D463)*0.5*'NEFZ + EPA + WLTP - Constants'!$B$3*('NEFZ + EPA + WLTP - Start Value'!$B$5*'NEFZ + EPA + WLTP - Start Value'!$B$4)*E463/3600,0)</f>
        <v>0.4174150574977492</v>
      </c>
    </row>
    <row r="464" ht="20.35" customHeight="1">
      <c r="A464" s="15">
        <v>461</v>
      </c>
      <c r="B464" s="15">
        <v>34.8</v>
      </c>
      <c r="C464" s="95">
        <f>'NEFZ + EPA + WLTP - Constants'!$B$5*B464/3.6</f>
        <v>15.556992</v>
      </c>
      <c r="D464" s="95">
        <f>(C464+C463)/2</f>
        <v>15.288768</v>
      </c>
      <c r="E464" s="95">
        <f>(D464*(A464-A463))</f>
        <v>15.288768</v>
      </c>
      <c r="F464" s="95">
        <f>(0.5*((C464^2)-(C463^2))*'NEFZ + EPA + WLTP - Start Value'!$B$3)/3600</f>
        <v>3.565430391705577</v>
      </c>
      <c r="G464" s="95">
        <f>E464*'NEFZ + EPA + WLTP - Start Value'!$B$3*'NEFZ + EPA + WLTP - Start Value'!$B$6*'NEFZ + EPA + WLTP - Constants'!$B$4/3600</f>
        <v>0.5216068978560001</v>
      </c>
      <c r="H464" s="95">
        <f>IF(E464&gt;0,(((C463)^3+(C464)^3)/2/D464)*0.5*'NEFZ + EPA + WLTP - Constants'!$B$3*('NEFZ + EPA + WLTP - Start Value'!$B$5*'NEFZ + EPA + WLTP - Start Value'!$B$4)*E464/3600,0)</f>
        <v>0.452489829954664</v>
      </c>
    </row>
    <row r="465" ht="20.35" customHeight="1">
      <c r="A465" s="15">
        <v>462</v>
      </c>
      <c r="B465" s="15">
        <v>35.1</v>
      </c>
      <c r="C465" s="95">
        <f>'NEFZ + EPA + WLTP - Constants'!$B$5*B465/3.6</f>
        <v>15.691104</v>
      </c>
      <c r="D465" s="95">
        <f>(C465+C464)/2</f>
        <v>15.624048</v>
      </c>
      <c r="E465" s="95">
        <f>(D465*(A465-A464))</f>
        <v>15.624048</v>
      </c>
      <c r="F465" s="95">
        <f>(0.5*((C465^2)-(C464^2))*'NEFZ + EPA + WLTP - Start Value'!$B$3)/3600</f>
        <v>0.9109049136704144</v>
      </c>
      <c r="G465" s="95">
        <f>E465*'NEFZ + EPA + WLTP - Start Value'!$B$3*'NEFZ + EPA + WLTP - Start Value'!$B$6*'NEFZ + EPA + WLTP - Constants'!$B$4/3600</f>
        <v>0.533045645616</v>
      </c>
      <c r="H465" s="95">
        <f>IF(E465&gt;0,(((C464)^3+(C465)^3)/2/D465)*0.5*'NEFZ + EPA + WLTP - Constants'!$B$3*('NEFZ + EPA + WLTP - Start Value'!$B$5*'NEFZ + EPA + WLTP - Start Value'!$B$4)*E465/3600,0)</f>
        <v>0.4824976666316322</v>
      </c>
    </row>
    <row r="466" ht="20.35" customHeight="1">
      <c r="A466" s="15">
        <v>463</v>
      </c>
      <c r="B466" s="15">
        <v>35.6</v>
      </c>
      <c r="C466" s="95">
        <f>'NEFZ + EPA + WLTP - Constants'!$B$5*B466/3.6</f>
        <v>15.914624</v>
      </c>
      <c r="D466" s="95">
        <f>(C466+C465)/2</f>
        <v>15.802864</v>
      </c>
      <c r="E466" s="95">
        <f>(D466*(A466-A465))</f>
        <v>15.802864</v>
      </c>
      <c r="F466" s="95">
        <f>(0.5*((C466^2)-(C465^2))*'NEFZ + EPA + WLTP - Start Value'!$B$3)/3600</f>
        <v>1.535550247889785</v>
      </c>
      <c r="G466" s="95">
        <f>E466*'NEFZ + EPA + WLTP - Start Value'!$B$3*'NEFZ + EPA + WLTP - Start Value'!$B$6*'NEFZ + EPA + WLTP - Constants'!$B$4/3600</f>
        <v>0.539146311088</v>
      </c>
      <c r="H466" s="95">
        <f>IF(E466&gt;0,(((C465)^3+(C466)^3)/2/D466)*0.5*'NEFZ + EPA + WLTP - Constants'!$B$3*('NEFZ + EPA + WLTP - Start Value'!$B$5*'NEFZ + EPA + WLTP - Start Value'!$B$4)*E466/3600,0)</f>
        <v>0.499301754555272</v>
      </c>
    </row>
    <row r="467" ht="20.35" customHeight="1">
      <c r="A467" s="15">
        <v>464</v>
      </c>
      <c r="B467" s="15">
        <v>36.1</v>
      </c>
      <c r="C467" s="95">
        <f>'NEFZ + EPA + WLTP - Constants'!$B$5*B467/3.6</f>
        <v>16.138144</v>
      </c>
      <c r="D467" s="95">
        <f>(C467+C466)/2</f>
        <v>16.026384</v>
      </c>
      <c r="E467" s="95">
        <f>(D467*(A467-A466))</f>
        <v>16.026384</v>
      </c>
      <c r="F467" s="95">
        <f>(0.5*((C467^2)-(C466^2))*'NEFZ + EPA + WLTP - Start Value'!$B$3)/3600</f>
        <v>1.557269487605327</v>
      </c>
      <c r="G467" s="95">
        <f>E467*'NEFZ + EPA + WLTP - Start Value'!$B$3*'NEFZ + EPA + WLTP - Start Value'!$B$6*'NEFZ + EPA + WLTP - Constants'!$B$4/3600</f>
        <v>0.5467721429280001</v>
      </c>
      <c r="H467" s="95">
        <f>IF(E467&gt;0,(((C466)^3+(C467)^3)/2/D467)*0.5*'NEFZ + EPA + WLTP - Constants'!$B$3*('NEFZ + EPA + WLTP - Start Value'!$B$5*'NEFZ + EPA + WLTP - Start Value'!$B$4)*E467/3600,0)</f>
        <v>0.5207874536533668</v>
      </c>
    </row>
    <row r="468" ht="20.35" customHeight="1">
      <c r="A468" s="15">
        <v>465</v>
      </c>
      <c r="B468" s="15">
        <v>36</v>
      </c>
      <c r="C468" s="95">
        <f>'NEFZ + EPA + WLTP - Constants'!$B$5*B468/3.6</f>
        <v>16.09344</v>
      </c>
      <c r="D468" s="95">
        <f>(C468+C467)/2</f>
        <v>16.115792</v>
      </c>
      <c r="E468" s="95">
        <f>(D468*(A468-A467))</f>
        <v>16.115792</v>
      </c>
      <c r="F468" s="95">
        <f>(0.5*((C468^2)-(C467^2))*'NEFZ + EPA + WLTP - Start Value'!$B$3)/3600</f>
        <v>-0.3131914366983153</v>
      </c>
      <c r="G468" s="95">
        <f>E468*'NEFZ + EPA + WLTP - Start Value'!$B$3*'NEFZ + EPA + WLTP - Start Value'!$B$6*'NEFZ + EPA + WLTP - Constants'!$B$4/3600</f>
        <v>0.5498224756640001</v>
      </c>
      <c r="H468" s="95">
        <f>IF(E468&gt;0,(((C467)^3+(C468)^3)/2/D468)*0.5*'NEFZ + EPA + WLTP - Constants'!$B$3*('NEFZ + EPA + WLTP - Start Value'!$B$5*'NEFZ + EPA + WLTP - Start Value'!$B$4)*E468/3600,0)</f>
        <v>0.5294780884593108</v>
      </c>
    </row>
    <row r="469" ht="20.35" customHeight="1">
      <c r="A469" s="15">
        <v>466</v>
      </c>
      <c r="B469" s="15">
        <v>36.1</v>
      </c>
      <c r="C469" s="95">
        <f>'NEFZ + EPA + WLTP - Constants'!$B$5*B469/3.6</f>
        <v>16.138144</v>
      </c>
      <c r="D469" s="95">
        <f>(C469+C468)/2</f>
        <v>16.115792</v>
      </c>
      <c r="E469" s="95">
        <f>(D469*(A469-A468))</f>
        <v>16.115792</v>
      </c>
      <c r="F469" s="95">
        <f>(0.5*((C469^2)-(C468^2))*'NEFZ + EPA + WLTP - Start Value'!$B$3)/3600</f>
        <v>0.3131914366983153</v>
      </c>
      <c r="G469" s="95">
        <f>E469*'NEFZ + EPA + WLTP - Start Value'!$B$3*'NEFZ + EPA + WLTP - Start Value'!$B$6*'NEFZ + EPA + WLTP - Constants'!$B$4/3600</f>
        <v>0.5498224756640001</v>
      </c>
      <c r="H469" s="95">
        <f>IF(E469&gt;0,(((C468)^3+(C469)^3)/2/D469)*0.5*'NEFZ + EPA + WLTP - Constants'!$B$3*('NEFZ + EPA + WLTP - Start Value'!$B$5*'NEFZ + EPA + WLTP - Start Value'!$B$4)*E469/3600,0)</f>
        <v>0.5294780884593108</v>
      </c>
    </row>
    <row r="470" ht="20.35" customHeight="1">
      <c r="A470" s="15">
        <v>467</v>
      </c>
      <c r="B470" s="15">
        <v>36.2</v>
      </c>
      <c r="C470" s="95">
        <f>'NEFZ + EPA + WLTP - Constants'!$B$5*B470/3.6</f>
        <v>16.182848</v>
      </c>
      <c r="D470" s="95">
        <f>(C470+C469)/2</f>
        <v>16.160496</v>
      </c>
      <c r="E470" s="95">
        <f>(D470*(A470-A469))</f>
        <v>16.160496</v>
      </c>
      <c r="F470" s="95">
        <f>(0.5*((C470^2)-(C469^2))*'NEFZ + EPA + WLTP - Start Value'!$B$3)/3600</f>
        <v>0.3140602062869451</v>
      </c>
      <c r="G470" s="95">
        <f>E470*'NEFZ + EPA + WLTP - Start Value'!$B$3*'NEFZ + EPA + WLTP - Start Value'!$B$6*'NEFZ + EPA + WLTP - Constants'!$B$4/3600</f>
        <v>0.5513476420320002</v>
      </c>
      <c r="H470" s="95">
        <f>IF(E470&gt;0,(((C469)^3+(C470)^3)/2/D470)*0.5*'NEFZ + EPA + WLTP - Constants'!$B$3*('NEFZ + EPA + WLTP - Start Value'!$B$5*'NEFZ + EPA + WLTP - Start Value'!$B$4)*E470/3600,0)</f>
        <v>0.533896502885301</v>
      </c>
    </row>
    <row r="471" ht="20.35" customHeight="1">
      <c r="A471" s="15">
        <v>468</v>
      </c>
      <c r="B471" s="15">
        <v>36</v>
      </c>
      <c r="C471" s="95">
        <f>'NEFZ + EPA + WLTP - Constants'!$B$5*B471/3.6</f>
        <v>16.09344</v>
      </c>
      <c r="D471" s="95">
        <f>(C471+C470)/2</f>
        <v>16.138144</v>
      </c>
      <c r="E471" s="95">
        <f>(D471*(A471-A470))</f>
        <v>16.138144</v>
      </c>
      <c r="F471" s="95">
        <f>(0.5*((C471^2)-(C470^2))*'NEFZ + EPA + WLTP - Start Value'!$B$3)/3600</f>
        <v>-0.6272516429852605</v>
      </c>
      <c r="G471" s="95">
        <f>E471*'NEFZ + EPA + WLTP - Start Value'!$B$3*'NEFZ + EPA + WLTP - Start Value'!$B$6*'NEFZ + EPA + WLTP - Constants'!$B$4/3600</f>
        <v>0.5505850588480002</v>
      </c>
      <c r="H471" s="95">
        <f>IF(E471&gt;0,(((C470)^3+(C471)^3)/2/D471)*0.5*'NEFZ + EPA + WLTP - Constants'!$B$3*('NEFZ + EPA + WLTP - Start Value'!$B$5*'NEFZ + EPA + WLTP - Start Value'!$B$4)*E471/3600,0)</f>
        <v>0.5316934153442237</v>
      </c>
    </row>
    <row r="472" ht="20.35" customHeight="1">
      <c r="A472" s="15">
        <v>469</v>
      </c>
      <c r="B472" s="15">
        <v>35.7</v>
      </c>
      <c r="C472" s="95">
        <f>'NEFZ + EPA + WLTP - Constants'!$B$5*B472/3.6</f>
        <v>15.959328</v>
      </c>
      <c r="D472" s="95">
        <f>(C472+C471)/2</f>
        <v>16.026384</v>
      </c>
      <c r="E472" s="95">
        <f>(D472*(A472-A471))</f>
        <v>16.026384</v>
      </c>
      <c r="F472" s="95">
        <f>(0.5*((C472^2)-(C471^2))*'NEFZ + EPA + WLTP - Start Value'!$B$3)/3600</f>
        <v>-0.9343616925631854</v>
      </c>
      <c r="G472" s="95">
        <f>E472*'NEFZ + EPA + WLTP - Start Value'!$B$3*'NEFZ + EPA + WLTP - Start Value'!$B$6*'NEFZ + EPA + WLTP - Constants'!$B$4/3600</f>
        <v>0.5467721429280001</v>
      </c>
      <c r="H472" s="95">
        <f>IF(E472&gt;0,(((C471)^3+(C472)^3)/2/D472)*0.5*'NEFZ + EPA + WLTP - Constants'!$B$3*('NEFZ + EPA + WLTP - Start Value'!$B$5*'NEFZ + EPA + WLTP - Start Value'!$B$4)*E472/3600,0)</f>
        <v>0.5207388353180199</v>
      </c>
    </row>
    <row r="473" ht="20.35" customHeight="1">
      <c r="A473" s="15">
        <v>470</v>
      </c>
      <c r="B473" s="15">
        <v>36</v>
      </c>
      <c r="C473" s="95">
        <f>'NEFZ + EPA + WLTP - Constants'!$B$5*B473/3.6</f>
        <v>16.09344</v>
      </c>
      <c r="D473" s="95">
        <f>(C473+C472)/2</f>
        <v>16.026384</v>
      </c>
      <c r="E473" s="95">
        <f>(D473*(A473-A472))</f>
        <v>16.026384</v>
      </c>
      <c r="F473" s="95">
        <f>(0.5*((C473^2)-(C472^2))*'NEFZ + EPA + WLTP - Start Value'!$B$3)/3600</f>
        <v>0.9343616925631854</v>
      </c>
      <c r="G473" s="95">
        <f>E473*'NEFZ + EPA + WLTP - Start Value'!$B$3*'NEFZ + EPA + WLTP - Start Value'!$B$6*'NEFZ + EPA + WLTP - Constants'!$B$4/3600</f>
        <v>0.5467721429280001</v>
      </c>
      <c r="H473" s="95">
        <f>IF(E473&gt;0,(((C472)^3+(C473)^3)/2/D473)*0.5*'NEFZ + EPA + WLTP - Constants'!$B$3*('NEFZ + EPA + WLTP - Start Value'!$B$5*'NEFZ + EPA + WLTP - Start Value'!$B$4)*E473/3600,0)</f>
        <v>0.5207388353180199</v>
      </c>
    </row>
    <row r="474" ht="20.35" customHeight="1">
      <c r="A474" s="15">
        <v>471</v>
      </c>
      <c r="B474" s="15">
        <v>36</v>
      </c>
      <c r="C474" s="95">
        <f>'NEFZ + EPA + WLTP - Constants'!$B$5*B474/3.6</f>
        <v>16.09344</v>
      </c>
      <c r="D474" s="95">
        <f>(C474+C473)/2</f>
        <v>16.09344</v>
      </c>
      <c r="E474" s="95">
        <f>(D474*(A474-A473))</f>
        <v>16.09344</v>
      </c>
      <c r="F474" s="95">
        <f>(0.5*((C474^2)-(C473^2))*'NEFZ + EPA + WLTP - Start Value'!$B$3)/3600</f>
        <v>0</v>
      </c>
      <c r="G474" s="95">
        <f>E474*'NEFZ + EPA + WLTP - Start Value'!$B$3*'NEFZ + EPA + WLTP - Start Value'!$B$6*'NEFZ + EPA + WLTP - Constants'!$B$4/3600</f>
        <v>0.5490598924800001</v>
      </c>
      <c r="H474" s="95">
        <f>IF(E474&gt;0,(((C473)^3+(C474)^3)/2/D474)*0.5*'NEFZ + EPA + WLTP - Constants'!$B$3*('NEFZ + EPA + WLTP - Start Value'!$B$5*'NEFZ + EPA + WLTP - Start Value'!$B$4)*E474/3600,0)</f>
        <v>0.5272750009182334</v>
      </c>
    </row>
    <row r="475" ht="20.35" customHeight="1">
      <c r="A475" s="15">
        <v>472</v>
      </c>
      <c r="B475" s="15">
        <v>35.6</v>
      </c>
      <c r="C475" s="95">
        <f>'NEFZ + EPA + WLTP - Constants'!$B$5*B475/3.6</f>
        <v>15.914624</v>
      </c>
      <c r="D475" s="95">
        <f>(C475+C474)/2</f>
        <v>16.004032</v>
      </c>
      <c r="E475" s="95">
        <f>(D475*(A475-A474))</f>
        <v>16.004032</v>
      </c>
      <c r="F475" s="95">
        <f>(0.5*((C475^2)-(C474^2))*'NEFZ + EPA + WLTP - Start Value'!$B$3)/3600</f>
        <v>-1.244078050907012</v>
      </c>
      <c r="G475" s="95">
        <f>E475*'NEFZ + EPA + WLTP - Start Value'!$B$3*'NEFZ + EPA + WLTP - Start Value'!$B$6*'NEFZ + EPA + WLTP - Constants'!$B$4/3600</f>
        <v>0.5460095597440001</v>
      </c>
      <c r="H475" s="95">
        <f>IF(E475&gt;0,(((C474)^3+(C475)^3)/2/D475)*0.5*'NEFZ + EPA + WLTP - Constants'!$B$3*('NEFZ + EPA + WLTP - Start Value'!$B$5*'NEFZ + EPA + WLTP - Start Value'!$B$4)*E475/3600,0)</f>
        <v>0.5185843661122896</v>
      </c>
    </row>
    <row r="476" ht="20.35" customHeight="1">
      <c r="A476" s="15">
        <v>473</v>
      </c>
      <c r="B476" s="15">
        <v>35.5</v>
      </c>
      <c r="C476" s="95">
        <f>'NEFZ + EPA + WLTP - Constants'!$B$5*B476/3.6</f>
        <v>15.86992</v>
      </c>
      <c r="D476" s="95">
        <f>(C476+C475)/2</f>
        <v>15.892272</v>
      </c>
      <c r="E476" s="95">
        <f>(D476*(A476-A475))</f>
        <v>15.892272</v>
      </c>
      <c r="F476" s="95">
        <f>(0.5*((C476^2)-(C475^2))*'NEFZ + EPA + WLTP - Start Value'!$B$3)/3600</f>
        <v>-0.308847588755197</v>
      </c>
      <c r="G476" s="95">
        <f>E476*'NEFZ + EPA + WLTP - Start Value'!$B$3*'NEFZ + EPA + WLTP - Start Value'!$B$6*'NEFZ + EPA + WLTP - Constants'!$B$4/3600</f>
        <v>0.5421966438240001</v>
      </c>
      <c r="H476" s="95">
        <f>IF(E476&gt;0,(((C475)^3+(C476)^3)/2/D476)*0.5*'NEFZ + EPA + WLTP - Constants'!$B$3*('NEFZ + EPA + WLTP - Start Value'!$B$5*'NEFZ + EPA + WLTP - Start Value'!$B$4)*E476/3600,0)</f>
        <v>0.5077513319244535</v>
      </c>
    </row>
    <row r="477" ht="20.35" customHeight="1">
      <c r="A477" s="15">
        <v>474</v>
      </c>
      <c r="B477" s="15">
        <v>35.4</v>
      </c>
      <c r="C477" s="95">
        <f>'NEFZ + EPA + WLTP - Constants'!$B$5*B477/3.6</f>
        <v>15.825216</v>
      </c>
      <c r="D477" s="95">
        <f>(C477+C476)/2</f>
        <v>15.847568</v>
      </c>
      <c r="E477" s="95">
        <f>(D477*(A477-A476))</f>
        <v>15.847568</v>
      </c>
      <c r="F477" s="95">
        <f>(0.5*((C477^2)-(C476^2))*'NEFZ + EPA + WLTP - Start Value'!$B$3)/3600</f>
        <v>-0.307978819166598</v>
      </c>
      <c r="G477" s="95">
        <f>E477*'NEFZ + EPA + WLTP - Start Value'!$B$3*'NEFZ + EPA + WLTP - Start Value'!$B$6*'NEFZ + EPA + WLTP - Constants'!$B$4/3600</f>
        <v>0.540671477456</v>
      </c>
      <c r="H477" s="95">
        <f>IF(E477&gt;0,(((C476)^3+(C477)^3)/2/D477)*0.5*'NEFZ + EPA + WLTP - Constants'!$B$3*('NEFZ + EPA + WLTP - Start Value'!$B$5*'NEFZ + EPA + WLTP - Start Value'!$B$4)*E477/3600,0)</f>
        <v>0.503478569080507</v>
      </c>
    </row>
    <row r="478" ht="20.35" customHeight="1">
      <c r="A478" s="15">
        <v>475</v>
      </c>
      <c r="B478" s="15">
        <v>35.2</v>
      </c>
      <c r="C478" s="95">
        <f>'NEFZ + EPA + WLTP - Constants'!$B$5*B478/3.6</f>
        <v>15.735808</v>
      </c>
      <c r="D478" s="95">
        <f>(C478+C477)/2</f>
        <v>15.780512</v>
      </c>
      <c r="E478" s="95">
        <f>(D478*(A478-A477))</f>
        <v>15.780512</v>
      </c>
      <c r="F478" s="95">
        <f>(0.5*((C478^2)-(C477^2))*'NEFZ + EPA + WLTP - Start Value'!$B$3)/3600</f>
        <v>-0.6133513295672695</v>
      </c>
      <c r="G478" s="95">
        <f>E478*'NEFZ + EPA + WLTP - Start Value'!$B$3*'NEFZ + EPA + WLTP - Start Value'!$B$6*'NEFZ + EPA + WLTP - Constants'!$B$4/3600</f>
        <v>0.538383727904</v>
      </c>
      <c r="H478" s="95">
        <f>IF(E478&gt;0,(((C477)^3+(C478)^3)/2/D478)*0.5*'NEFZ + EPA + WLTP - Constants'!$B$3*('NEFZ + EPA + WLTP - Start Value'!$B$5*'NEFZ + EPA + WLTP - Start Value'!$B$4)*E478/3600,0)</f>
        <v>0.4971234508378619</v>
      </c>
    </row>
    <row r="479" ht="20.35" customHeight="1">
      <c r="A479" s="15">
        <v>476</v>
      </c>
      <c r="B479" s="15">
        <v>35.2</v>
      </c>
      <c r="C479" s="95">
        <f>'NEFZ + EPA + WLTP - Constants'!$B$5*B479/3.6</f>
        <v>15.735808</v>
      </c>
      <c r="D479" s="95">
        <f>(C479+C478)/2</f>
        <v>15.735808</v>
      </c>
      <c r="E479" s="95">
        <f>(D479*(A479-A478))</f>
        <v>15.735808</v>
      </c>
      <c r="F479" s="95">
        <f>(0.5*((C479^2)-(C478^2))*'NEFZ + EPA + WLTP - Start Value'!$B$3)/3600</f>
        <v>0</v>
      </c>
      <c r="G479" s="95">
        <f>E479*'NEFZ + EPA + WLTP - Start Value'!$B$3*'NEFZ + EPA + WLTP - Start Value'!$B$6*'NEFZ + EPA + WLTP - Constants'!$B$4/3600</f>
        <v>0.5368585615360001</v>
      </c>
      <c r="H479" s="95">
        <f>IF(E479&gt;0,(((C478)^3+(C479)^3)/2/D479)*0.5*'NEFZ + EPA + WLTP - Constants'!$B$3*('NEFZ + EPA + WLTP - Start Value'!$B$5*'NEFZ + EPA + WLTP - Start Value'!$B$4)*E479/3600,0)</f>
        <v>0.4928986960572708</v>
      </c>
    </row>
    <row r="480" ht="20.35" customHeight="1">
      <c r="A480" s="15">
        <v>477</v>
      </c>
      <c r="B480" s="15">
        <v>35.2</v>
      </c>
      <c r="C480" s="95">
        <f>'NEFZ + EPA + WLTP - Constants'!$B$5*B480/3.6</f>
        <v>15.735808</v>
      </c>
      <c r="D480" s="95">
        <f>(C480+C479)/2</f>
        <v>15.735808</v>
      </c>
      <c r="E480" s="95">
        <f>(D480*(A480-A479))</f>
        <v>15.735808</v>
      </c>
      <c r="F480" s="95">
        <f>(0.5*((C480^2)-(C479^2))*'NEFZ + EPA + WLTP - Start Value'!$B$3)/3600</f>
        <v>0</v>
      </c>
      <c r="G480" s="95">
        <f>E480*'NEFZ + EPA + WLTP - Start Value'!$B$3*'NEFZ + EPA + WLTP - Start Value'!$B$6*'NEFZ + EPA + WLTP - Constants'!$B$4/3600</f>
        <v>0.5368585615360001</v>
      </c>
      <c r="H480" s="95">
        <f>IF(E480&gt;0,(((C479)^3+(C480)^3)/2/D480)*0.5*'NEFZ + EPA + WLTP - Constants'!$B$3*('NEFZ + EPA + WLTP - Start Value'!$B$5*'NEFZ + EPA + WLTP - Start Value'!$B$4)*E480/3600,0)</f>
        <v>0.4928986960572708</v>
      </c>
    </row>
    <row r="481" ht="20.35" customHeight="1">
      <c r="A481" s="15">
        <v>478</v>
      </c>
      <c r="B481" s="15">
        <v>35.2</v>
      </c>
      <c r="C481" s="95">
        <f>'NEFZ + EPA + WLTP - Constants'!$B$5*B481/3.6</f>
        <v>15.735808</v>
      </c>
      <c r="D481" s="95">
        <f>(C481+C480)/2</f>
        <v>15.735808</v>
      </c>
      <c r="E481" s="95">
        <f>(D481*(A481-A480))</f>
        <v>15.735808</v>
      </c>
      <c r="F481" s="95">
        <f>(0.5*((C481^2)-(C480^2))*'NEFZ + EPA + WLTP - Start Value'!$B$3)/3600</f>
        <v>0</v>
      </c>
      <c r="G481" s="95">
        <f>E481*'NEFZ + EPA + WLTP - Start Value'!$B$3*'NEFZ + EPA + WLTP - Start Value'!$B$6*'NEFZ + EPA + WLTP - Constants'!$B$4/3600</f>
        <v>0.5368585615360001</v>
      </c>
      <c r="H481" s="95">
        <f>IF(E481&gt;0,(((C480)^3+(C481)^3)/2/D481)*0.5*'NEFZ + EPA + WLTP - Constants'!$B$3*('NEFZ + EPA + WLTP - Start Value'!$B$5*'NEFZ + EPA + WLTP - Start Value'!$B$4)*E481/3600,0)</f>
        <v>0.4928986960572708</v>
      </c>
    </row>
    <row r="482" ht="20.35" customHeight="1">
      <c r="A482" s="15">
        <v>479</v>
      </c>
      <c r="B482" s="15">
        <v>35.2</v>
      </c>
      <c r="C482" s="95">
        <f>'NEFZ + EPA + WLTP - Constants'!$B$5*B482/3.6</f>
        <v>15.735808</v>
      </c>
      <c r="D482" s="95">
        <f>(C482+C481)/2</f>
        <v>15.735808</v>
      </c>
      <c r="E482" s="95">
        <f>(D482*(A482-A481))</f>
        <v>15.735808</v>
      </c>
      <c r="F482" s="95">
        <f>(0.5*((C482^2)-(C481^2))*'NEFZ + EPA + WLTP - Start Value'!$B$3)/3600</f>
        <v>0</v>
      </c>
      <c r="G482" s="95">
        <f>E482*'NEFZ + EPA + WLTP - Start Value'!$B$3*'NEFZ + EPA + WLTP - Start Value'!$B$6*'NEFZ + EPA + WLTP - Constants'!$B$4/3600</f>
        <v>0.5368585615360001</v>
      </c>
      <c r="H482" s="95">
        <f>IF(E482&gt;0,(((C481)^3+(C482)^3)/2/D482)*0.5*'NEFZ + EPA + WLTP - Constants'!$B$3*('NEFZ + EPA + WLTP - Start Value'!$B$5*'NEFZ + EPA + WLTP - Start Value'!$B$4)*E482/3600,0)</f>
        <v>0.4928986960572708</v>
      </c>
    </row>
    <row r="483" ht="20.35" customHeight="1">
      <c r="A483" s="15">
        <v>480</v>
      </c>
      <c r="B483" s="15">
        <v>35.2</v>
      </c>
      <c r="C483" s="95">
        <f>'NEFZ + EPA + WLTP - Constants'!$B$5*B483/3.6</f>
        <v>15.735808</v>
      </c>
      <c r="D483" s="95">
        <f>(C483+C482)/2</f>
        <v>15.735808</v>
      </c>
      <c r="E483" s="95">
        <f>(D483*(A483-A482))</f>
        <v>15.735808</v>
      </c>
      <c r="F483" s="95">
        <f>(0.5*((C483^2)-(C482^2))*'NEFZ + EPA + WLTP - Start Value'!$B$3)/3600</f>
        <v>0</v>
      </c>
      <c r="G483" s="95">
        <f>E483*'NEFZ + EPA + WLTP - Start Value'!$B$3*'NEFZ + EPA + WLTP - Start Value'!$B$6*'NEFZ + EPA + WLTP - Constants'!$B$4/3600</f>
        <v>0.5368585615360001</v>
      </c>
      <c r="H483" s="95">
        <f>IF(E483&gt;0,(((C482)^3+(C483)^3)/2/D483)*0.5*'NEFZ + EPA + WLTP - Constants'!$B$3*('NEFZ + EPA + WLTP - Start Value'!$B$5*'NEFZ + EPA + WLTP - Start Value'!$B$4)*E483/3600,0)</f>
        <v>0.4928986960572708</v>
      </c>
    </row>
    <row r="484" ht="20.35" customHeight="1">
      <c r="A484" s="15">
        <v>481</v>
      </c>
      <c r="B484" s="15">
        <v>35</v>
      </c>
      <c r="C484" s="95">
        <f>'NEFZ + EPA + WLTP - Constants'!$B$5*B484/3.6</f>
        <v>15.6464</v>
      </c>
      <c r="D484" s="95">
        <f>(C484+C483)/2</f>
        <v>15.691104</v>
      </c>
      <c r="E484" s="95">
        <f>(D484*(A484-A483))</f>
        <v>15.691104</v>
      </c>
      <c r="F484" s="95">
        <f>(0.5*((C484^2)-(C483^2))*'NEFZ + EPA + WLTP - Start Value'!$B$3)/3600</f>
        <v>-0.6098762512128181</v>
      </c>
      <c r="G484" s="95">
        <f>E484*'NEFZ + EPA + WLTP - Start Value'!$B$3*'NEFZ + EPA + WLTP - Start Value'!$B$6*'NEFZ + EPA + WLTP - Constants'!$B$4/3600</f>
        <v>0.535333395168</v>
      </c>
      <c r="H484" s="95">
        <f>IF(E484&gt;0,(((C483)^3+(C484)^3)/2/D484)*0.5*'NEFZ + EPA + WLTP - Constants'!$B$3*('NEFZ + EPA + WLTP - Start Value'!$B$5*'NEFZ + EPA + WLTP - Start Value'!$B$4)*E484/3600,0)</f>
        <v>0.4887216781080384</v>
      </c>
    </row>
    <row r="485" ht="20.35" customHeight="1">
      <c r="A485" s="15">
        <v>482</v>
      </c>
      <c r="B485" s="15">
        <v>35.1</v>
      </c>
      <c r="C485" s="95">
        <f>'NEFZ + EPA + WLTP - Constants'!$B$5*B485/3.6</f>
        <v>15.691104</v>
      </c>
      <c r="D485" s="95">
        <f>(C485+C484)/2</f>
        <v>15.668752</v>
      </c>
      <c r="E485" s="95">
        <f>(D485*(A485-A484))</f>
        <v>15.668752</v>
      </c>
      <c r="F485" s="95">
        <f>(0.5*((C485^2)-(C484^2))*'NEFZ + EPA + WLTP - Start Value'!$B$3)/3600</f>
        <v>0.3045037408120971</v>
      </c>
      <c r="G485" s="95">
        <f>E485*'NEFZ + EPA + WLTP - Start Value'!$B$3*'NEFZ + EPA + WLTP - Start Value'!$B$6*'NEFZ + EPA + WLTP - Constants'!$B$4/3600</f>
        <v>0.534570811984</v>
      </c>
      <c r="H485" s="95">
        <f>IF(E485&gt;0,(((C484)^3+(C485)^3)/2/D485)*0.5*'NEFZ + EPA + WLTP - Constants'!$B$3*('NEFZ + EPA + WLTP - Start Value'!$B$5*'NEFZ + EPA + WLTP - Start Value'!$B$4)*E485/3600,0)</f>
        <v>0.4866272189815021</v>
      </c>
    </row>
    <row r="486" ht="20.35" customHeight="1">
      <c r="A486" s="15">
        <v>483</v>
      </c>
      <c r="B486" s="15">
        <v>35.2</v>
      </c>
      <c r="C486" s="95">
        <f>'NEFZ + EPA + WLTP - Constants'!$B$5*B486/3.6</f>
        <v>15.735808</v>
      </c>
      <c r="D486" s="95">
        <f>(C486+C485)/2</f>
        <v>15.713456</v>
      </c>
      <c r="E486" s="95">
        <f>(D486*(A486-A485))</f>
        <v>15.713456</v>
      </c>
      <c r="F486" s="95">
        <f>(0.5*((C486^2)-(C485^2))*'NEFZ + EPA + WLTP - Start Value'!$B$3)/3600</f>
        <v>0.3053725104007208</v>
      </c>
      <c r="G486" s="95">
        <f>E486*'NEFZ + EPA + WLTP - Start Value'!$B$3*'NEFZ + EPA + WLTP - Start Value'!$B$6*'NEFZ + EPA + WLTP - Constants'!$B$4/3600</f>
        <v>0.5360959783520001</v>
      </c>
      <c r="H486" s="95">
        <f>IF(E486&gt;0,(((C485)^3+(C486)^3)/2/D486)*0.5*'NEFZ + EPA + WLTP - Constants'!$B$3*('NEFZ + EPA + WLTP - Start Value'!$B$5*'NEFZ + EPA + WLTP - Start Value'!$B$4)*E486/3600,0)</f>
        <v>0.4908042369307345</v>
      </c>
    </row>
    <row r="487" ht="20.35" customHeight="1">
      <c r="A487" s="15">
        <v>484</v>
      </c>
      <c r="B487" s="15">
        <v>35.5</v>
      </c>
      <c r="C487" s="95">
        <f>'NEFZ + EPA + WLTP - Constants'!$B$5*B487/3.6</f>
        <v>15.86992</v>
      </c>
      <c r="D487" s="95">
        <f>(C487+C486)/2</f>
        <v>15.802864</v>
      </c>
      <c r="E487" s="95">
        <f>(D487*(A487-A486))</f>
        <v>15.802864</v>
      </c>
      <c r="F487" s="95">
        <f>(0.5*((C487^2)-(C486^2))*'NEFZ + EPA + WLTP - Start Value'!$B$3)/3600</f>
        <v>0.9213301487338674</v>
      </c>
      <c r="G487" s="95">
        <f>E487*'NEFZ + EPA + WLTP - Start Value'!$B$3*'NEFZ + EPA + WLTP - Start Value'!$B$6*'NEFZ + EPA + WLTP - Constants'!$B$4/3600</f>
        <v>0.539146311088</v>
      </c>
      <c r="H487" s="95">
        <f>IF(E487&gt;0,(((C486)^3+(C487)^3)/2/D487)*0.5*'NEFZ + EPA + WLTP - Constants'!$B$3*('NEFZ + EPA + WLTP - Start Value'!$B$5*'NEFZ + EPA + WLTP - Start Value'!$B$4)*E487/3600,0)</f>
        <v>0.4992538142999159</v>
      </c>
    </row>
    <row r="488" ht="20.35" customHeight="1">
      <c r="A488" s="15">
        <v>485</v>
      </c>
      <c r="B488" s="15">
        <v>35.2</v>
      </c>
      <c r="C488" s="95">
        <f>'NEFZ + EPA + WLTP - Constants'!$B$5*B488/3.6</f>
        <v>15.735808</v>
      </c>
      <c r="D488" s="95">
        <f>(C488+C487)/2</f>
        <v>15.802864</v>
      </c>
      <c r="E488" s="95">
        <f>(D488*(A488-A487))</f>
        <v>15.802864</v>
      </c>
      <c r="F488" s="95">
        <f>(0.5*((C488^2)-(C487^2))*'NEFZ + EPA + WLTP - Start Value'!$B$3)/3600</f>
        <v>-0.9213301487338674</v>
      </c>
      <c r="G488" s="95">
        <f>E488*'NEFZ + EPA + WLTP - Start Value'!$B$3*'NEFZ + EPA + WLTP - Start Value'!$B$6*'NEFZ + EPA + WLTP - Constants'!$B$4/3600</f>
        <v>0.539146311088</v>
      </c>
      <c r="H488" s="95">
        <f>IF(E488&gt;0,(((C487)^3+(C488)^3)/2/D488)*0.5*'NEFZ + EPA + WLTP - Constants'!$B$3*('NEFZ + EPA + WLTP - Start Value'!$B$5*'NEFZ + EPA + WLTP - Start Value'!$B$4)*E488/3600,0)</f>
        <v>0.4992538142999159</v>
      </c>
    </row>
    <row r="489" ht="20.35" customHeight="1">
      <c r="A489" s="15">
        <v>486</v>
      </c>
      <c r="B489" s="15">
        <v>35</v>
      </c>
      <c r="C489" s="95">
        <f>'NEFZ + EPA + WLTP - Constants'!$B$5*B489/3.6</f>
        <v>15.6464</v>
      </c>
      <c r="D489" s="95">
        <f>(C489+C488)/2</f>
        <v>15.691104</v>
      </c>
      <c r="E489" s="95">
        <f>(D489*(A489-A488))</f>
        <v>15.691104</v>
      </c>
      <c r="F489" s="95">
        <f>(0.5*((C489^2)-(C488^2))*'NEFZ + EPA + WLTP - Start Value'!$B$3)/3600</f>
        <v>-0.6098762512128181</v>
      </c>
      <c r="G489" s="95">
        <f>E489*'NEFZ + EPA + WLTP - Start Value'!$B$3*'NEFZ + EPA + WLTP - Start Value'!$B$6*'NEFZ + EPA + WLTP - Constants'!$B$4/3600</f>
        <v>0.535333395168</v>
      </c>
      <c r="H489" s="95">
        <f>IF(E489&gt;0,(((C488)^3+(C489)^3)/2/D489)*0.5*'NEFZ + EPA + WLTP - Constants'!$B$3*('NEFZ + EPA + WLTP - Start Value'!$B$5*'NEFZ + EPA + WLTP - Start Value'!$B$4)*E489/3600,0)</f>
        <v>0.4887216781080384</v>
      </c>
    </row>
    <row r="490" ht="20.35" customHeight="1">
      <c r="A490" s="15">
        <v>487</v>
      </c>
      <c r="B490" s="15">
        <v>35</v>
      </c>
      <c r="C490" s="95">
        <f>'NEFZ + EPA + WLTP - Constants'!$B$5*B490/3.6</f>
        <v>15.6464</v>
      </c>
      <c r="D490" s="95">
        <f>(C490+C489)/2</f>
        <v>15.6464</v>
      </c>
      <c r="E490" s="95">
        <f>(D490*(A490-A489))</f>
        <v>15.6464</v>
      </c>
      <c r="F490" s="95">
        <f>(0.5*((C490^2)-(C489^2))*'NEFZ + EPA + WLTP - Start Value'!$B$3)/3600</f>
        <v>0</v>
      </c>
      <c r="G490" s="95">
        <f>E490*'NEFZ + EPA + WLTP - Start Value'!$B$3*'NEFZ + EPA + WLTP - Start Value'!$B$6*'NEFZ + EPA + WLTP - Constants'!$B$4/3600</f>
        <v>0.5338082287999999</v>
      </c>
      <c r="H490" s="95">
        <f>IF(E490&gt;0,(((C489)^3+(C490)^3)/2/D490)*0.5*'NEFZ + EPA + WLTP - Constants'!$B$3*('NEFZ + EPA + WLTP - Start Value'!$B$5*'NEFZ + EPA + WLTP - Start Value'!$B$4)*E490/3600,0)</f>
        <v>0.484544660158806</v>
      </c>
    </row>
    <row r="491" ht="20.35" customHeight="1">
      <c r="A491" s="15">
        <v>488</v>
      </c>
      <c r="B491" s="15">
        <v>35</v>
      </c>
      <c r="C491" s="95">
        <f>'NEFZ + EPA + WLTP - Constants'!$B$5*B491/3.6</f>
        <v>15.6464</v>
      </c>
      <c r="D491" s="95">
        <f>(C491+C490)/2</f>
        <v>15.6464</v>
      </c>
      <c r="E491" s="95">
        <f>(D491*(A491-A490))</f>
        <v>15.6464</v>
      </c>
      <c r="F491" s="95">
        <f>(0.5*((C491^2)-(C490^2))*'NEFZ + EPA + WLTP - Start Value'!$B$3)/3600</f>
        <v>0</v>
      </c>
      <c r="G491" s="95">
        <f>E491*'NEFZ + EPA + WLTP - Start Value'!$B$3*'NEFZ + EPA + WLTP - Start Value'!$B$6*'NEFZ + EPA + WLTP - Constants'!$B$4/3600</f>
        <v>0.5338082287999999</v>
      </c>
      <c r="H491" s="95">
        <f>IF(E491&gt;0,(((C490)^3+(C491)^3)/2/D491)*0.5*'NEFZ + EPA + WLTP - Constants'!$B$3*('NEFZ + EPA + WLTP - Start Value'!$B$5*'NEFZ + EPA + WLTP - Start Value'!$B$4)*E491/3600,0)</f>
        <v>0.484544660158806</v>
      </c>
    </row>
    <row r="492" ht="20.35" customHeight="1">
      <c r="A492" s="15">
        <v>489</v>
      </c>
      <c r="B492" s="15">
        <v>34.8</v>
      </c>
      <c r="C492" s="95">
        <f>'NEFZ + EPA + WLTP - Constants'!$B$5*B492/3.6</f>
        <v>15.556992</v>
      </c>
      <c r="D492" s="95">
        <f>(C492+C491)/2</f>
        <v>15.601696</v>
      </c>
      <c r="E492" s="95">
        <f>(D492*(A492-A491))</f>
        <v>15.601696</v>
      </c>
      <c r="F492" s="95">
        <f>(0.5*((C492^2)-(C491^2))*'NEFZ + EPA + WLTP - Start Value'!$B$3)/3600</f>
        <v>-0.6064011728583172</v>
      </c>
      <c r="G492" s="95">
        <f>E492*'NEFZ + EPA + WLTP - Start Value'!$B$3*'NEFZ + EPA + WLTP - Start Value'!$B$6*'NEFZ + EPA + WLTP - Constants'!$B$4/3600</f>
        <v>0.532283062432</v>
      </c>
      <c r="H492" s="95">
        <f>IF(E492&gt;0,(((C491)^3+(C492)^3)/2/D492)*0.5*'NEFZ + EPA + WLTP - Constants'!$B$3*('NEFZ + EPA + WLTP - Start Value'!$B$5*'NEFZ + EPA + WLTP - Start Value'!$B$4)*E492/3600,0)</f>
        <v>0.4804151078089361</v>
      </c>
    </row>
    <row r="493" ht="20.35" customHeight="1">
      <c r="A493" s="15">
        <v>490</v>
      </c>
      <c r="B493" s="15">
        <v>34.6</v>
      </c>
      <c r="C493" s="95">
        <f>'NEFZ + EPA + WLTP - Constants'!$B$5*B493/3.6</f>
        <v>15.467584</v>
      </c>
      <c r="D493" s="95">
        <f>(C493+C492)/2</f>
        <v>15.512288</v>
      </c>
      <c r="E493" s="95">
        <f>(D493*(A493-A492))</f>
        <v>15.512288</v>
      </c>
      <c r="F493" s="95">
        <f>(0.5*((C493^2)-(C492^2))*'NEFZ + EPA + WLTP - Start Value'!$B$3)/3600</f>
        <v>-0.6029260945037977</v>
      </c>
      <c r="G493" s="95">
        <f>E493*'NEFZ + EPA + WLTP - Start Value'!$B$3*'NEFZ + EPA + WLTP - Start Value'!$B$6*'NEFZ + EPA + WLTP - Constants'!$B$4/3600</f>
        <v>0.5292327296960001</v>
      </c>
      <c r="H493" s="95">
        <f>IF(E493&gt;0,(((C492)^3+(C493)^3)/2/D493)*0.5*'NEFZ + EPA + WLTP - Constants'!$B$3*('NEFZ + EPA + WLTP - Start Value'!$B$5*'NEFZ + EPA + WLTP - Start Value'!$B$4)*E493/3600,0)</f>
        <v>0.4722031974765628</v>
      </c>
    </row>
    <row r="494" ht="20.35" customHeight="1">
      <c r="A494" s="15">
        <v>491</v>
      </c>
      <c r="B494" s="15">
        <v>34.5</v>
      </c>
      <c r="C494" s="95">
        <f>'NEFZ + EPA + WLTP - Constants'!$B$5*B494/3.6</f>
        <v>15.42288</v>
      </c>
      <c r="D494" s="95">
        <f>(C494+C493)/2</f>
        <v>15.445232</v>
      </c>
      <c r="E494" s="95">
        <f>(D494*(A494-A493))</f>
        <v>15.445232</v>
      </c>
      <c r="F494" s="95">
        <f>(0.5*((C494^2)-(C493^2))*'NEFZ + EPA + WLTP - Start Value'!$B$3)/3600</f>
        <v>-0.3001598928689974</v>
      </c>
      <c r="G494" s="95">
        <f>E494*'NEFZ + EPA + WLTP - Start Value'!$B$3*'NEFZ + EPA + WLTP - Start Value'!$B$6*'NEFZ + EPA + WLTP - Constants'!$B$4/3600</f>
        <v>0.526944980144</v>
      </c>
      <c r="H494" s="95">
        <f>IF(E494&gt;0,(((C493)^3+(C494)^3)/2/D494)*0.5*'NEFZ + EPA + WLTP - Constants'!$B$3*('NEFZ + EPA + WLTP - Start Value'!$B$5*'NEFZ + EPA + WLTP - Start Value'!$B$4)*E494/3600,0)</f>
        <v>0.4660972736305707</v>
      </c>
    </row>
    <row r="495" ht="20.35" customHeight="1">
      <c r="A495" s="15">
        <v>492</v>
      </c>
      <c r="B495" s="15">
        <v>33.5</v>
      </c>
      <c r="C495" s="95">
        <f>'NEFZ + EPA + WLTP - Constants'!$B$5*B495/3.6</f>
        <v>14.97584</v>
      </c>
      <c r="D495" s="95">
        <f>(C495+C494)/2</f>
        <v>15.19936</v>
      </c>
      <c r="E495" s="95">
        <f>(D495*(A495-A494))</f>
        <v>15.19936</v>
      </c>
      <c r="F495" s="95">
        <f>(0.5*((C495^2)-(C494^2))*'NEFZ + EPA + WLTP - Start Value'!$B$3)/3600</f>
        <v>-2.953816601315543</v>
      </c>
      <c r="G495" s="95">
        <f>E495*'NEFZ + EPA + WLTP - Start Value'!$B$3*'NEFZ + EPA + WLTP - Start Value'!$B$6*'NEFZ + EPA + WLTP - Constants'!$B$4/3600</f>
        <v>0.518556565120</v>
      </c>
      <c r="H495" s="95">
        <f>IF(E495&gt;0,(((C494)^3+(C495)^3)/2/D495)*0.5*'NEFZ + EPA + WLTP - Constants'!$B$3*('NEFZ + EPA + WLTP - Start Value'!$B$5*'NEFZ + EPA + WLTP - Start Value'!$B$4)*E495/3600,0)</f>
        <v>0.444475783363633</v>
      </c>
    </row>
    <row r="496" ht="20.35" customHeight="1">
      <c r="A496" s="15">
        <v>493</v>
      </c>
      <c r="B496" s="15">
        <v>32</v>
      </c>
      <c r="C496" s="95">
        <f>'NEFZ + EPA + WLTP - Constants'!$B$5*B496/3.6</f>
        <v>14.30528</v>
      </c>
      <c r="D496" s="95">
        <f>(C496+C495)/2</f>
        <v>14.64056</v>
      </c>
      <c r="E496" s="95">
        <f>(D496*(A496-A495))</f>
        <v>14.64056</v>
      </c>
      <c r="F496" s="95">
        <f>(0.5*((C496^2)-(C495^2))*'NEFZ + EPA + WLTP - Start Value'!$B$3)/3600</f>
        <v>-4.267830604106677</v>
      </c>
      <c r="G496" s="95">
        <f>E496*'NEFZ + EPA + WLTP - Start Value'!$B$3*'NEFZ + EPA + WLTP - Start Value'!$B$6*'NEFZ + EPA + WLTP - Constants'!$B$4/3600</f>
        <v>0.499491985520</v>
      </c>
      <c r="H496" s="95">
        <f>IF(E496&gt;0,(((C495)^3+(C496)^3)/2/D496)*0.5*'NEFZ + EPA + WLTP - Constants'!$B$3*('NEFZ + EPA + WLTP - Start Value'!$B$5*'NEFZ + EPA + WLTP - Start Value'!$B$4)*E496/3600,0)</f>
        <v>0.3975999723265497</v>
      </c>
    </row>
    <row r="497" ht="20.35" customHeight="1">
      <c r="A497" s="15">
        <v>494</v>
      </c>
      <c r="B497" s="15">
        <v>30.1</v>
      </c>
      <c r="C497" s="95">
        <f>'NEFZ + EPA + WLTP - Constants'!$B$5*B497/3.6</f>
        <v>13.455904</v>
      </c>
      <c r="D497" s="95">
        <f>(C497+C496)/2</f>
        <v>13.880592</v>
      </c>
      <c r="E497" s="95">
        <f>(D497*(A497-A496))</f>
        <v>13.880592</v>
      </c>
      <c r="F497" s="95">
        <f>(0.5*((C497^2)-(C496^2))*'NEFZ + EPA + WLTP - Start Value'!$B$3)/3600</f>
        <v>-5.1253061880768</v>
      </c>
      <c r="G497" s="95">
        <f>E497*'NEFZ + EPA + WLTP - Start Value'!$B$3*'NEFZ + EPA + WLTP - Start Value'!$B$6*'NEFZ + EPA + WLTP - Constants'!$B$4/3600</f>
        <v>0.473564157264</v>
      </c>
      <c r="H497" s="95">
        <f>IF(E497&gt;0,(((C496)^3+(C497)^3)/2/D497)*0.5*'NEFZ + EPA + WLTP - Constants'!$B$3*('NEFZ + EPA + WLTP - Start Value'!$B$5*'NEFZ + EPA + WLTP - Start Value'!$B$4)*E497/3600,0)</f>
        <v>0.3392598120274425</v>
      </c>
    </row>
    <row r="498" ht="20.35" customHeight="1">
      <c r="A498" s="15">
        <v>495</v>
      </c>
      <c r="B498" s="15">
        <v>28</v>
      </c>
      <c r="C498" s="95">
        <f>'NEFZ + EPA + WLTP - Constants'!$B$5*B498/3.6</f>
        <v>12.51712</v>
      </c>
      <c r="D498" s="95">
        <f>(C498+C497)/2</f>
        <v>12.986512</v>
      </c>
      <c r="E498" s="95">
        <f>(D498*(A498-A497))</f>
        <v>12.986512</v>
      </c>
      <c r="F498" s="95">
        <f>(0.5*((C498^2)-(C497^2))*'NEFZ + EPA + WLTP - Start Value'!$B$3)/3600</f>
        <v>-5.299928875389866</v>
      </c>
      <c r="G498" s="95">
        <f>E498*'NEFZ + EPA + WLTP - Start Value'!$B$3*'NEFZ + EPA + WLTP - Start Value'!$B$6*'NEFZ + EPA + WLTP - Constants'!$B$4/3600</f>
        <v>0.4430608299040001</v>
      </c>
      <c r="H498" s="95">
        <f>IF(E498&gt;0,(((C497)^3+(C498)^3)/2/D498)*0.5*'NEFZ + EPA + WLTP - Constants'!$B$3*('NEFZ + EPA + WLTP - Start Value'!$B$5*'NEFZ + EPA + WLTP - Start Value'!$B$4)*E498/3600,0)</f>
        <v>0.2781422021816392</v>
      </c>
    </row>
    <row r="499" ht="20.35" customHeight="1">
      <c r="A499" s="15">
        <v>496</v>
      </c>
      <c r="B499" s="15">
        <v>25.5</v>
      </c>
      <c r="C499" s="95">
        <f>'NEFZ + EPA + WLTP - Constants'!$B$5*B499/3.6</f>
        <v>11.39952</v>
      </c>
      <c r="D499" s="95">
        <f>(C499+C498)/2</f>
        <v>11.95832</v>
      </c>
      <c r="E499" s="95">
        <f>(D499*(A499-A498))</f>
        <v>11.95832</v>
      </c>
      <c r="F499" s="95">
        <f>(0.5*((C499^2)-(C498^2))*'NEFZ + EPA + WLTP - Start Value'!$B$3)/3600</f>
        <v>-5.809896623911111</v>
      </c>
      <c r="G499" s="95">
        <f>E499*'NEFZ + EPA + WLTP - Start Value'!$B$3*'NEFZ + EPA + WLTP - Start Value'!$B$6*'NEFZ + EPA + WLTP - Constants'!$B$4/3600</f>
        <v>0.4079820034400001</v>
      </c>
      <c r="H499" s="95">
        <f>IF(E499&gt;0,(((C498)^3+(C499)^3)/2/D499)*0.5*'NEFZ + EPA + WLTP - Constants'!$B$3*('NEFZ + EPA + WLTP - Start Value'!$B$5*'NEFZ + EPA + WLTP - Start Value'!$B$4)*E499/3600,0)</f>
        <v>0.2177392547422372</v>
      </c>
    </row>
    <row r="500" ht="20.35" customHeight="1">
      <c r="A500" s="15">
        <v>497</v>
      </c>
      <c r="B500" s="15">
        <v>22.5</v>
      </c>
      <c r="C500" s="95">
        <f>'NEFZ + EPA + WLTP - Constants'!$B$5*B500/3.6</f>
        <v>10.0584</v>
      </c>
      <c r="D500" s="95">
        <f>(C500+C499)/2</f>
        <v>10.72896</v>
      </c>
      <c r="E500" s="95">
        <f>(D500*(A500-A499))</f>
        <v>10.72896</v>
      </c>
      <c r="F500" s="95">
        <f>(0.5*((C500^2)-(C499^2))*'NEFZ + EPA + WLTP - Start Value'!$B$3)/3600</f>
        <v>-6.255141038080005</v>
      </c>
      <c r="G500" s="95">
        <f>E500*'NEFZ + EPA + WLTP - Start Value'!$B$3*'NEFZ + EPA + WLTP - Start Value'!$B$6*'NEFZ + EPA + WLTP - Constants'!$B$4/3600</f>
        <v>0.366039928320</v>
      </c>
      <c r="H500" s="95">
        <f>IF(E500&gt;0,(((C499)^3+(C500)^3)/2/D500)*0.5*'NEFZ + EPA + WLTP - Constants'!$B$3*('NEFZ + EPA + WLTP - Start Value'!$B$5*'NEFZ + EPA + WLTP - Start Value'!$B$4)*E500/3600,0)</f>
        <v>0.1580604458771093</v>
      </c>
    </row>
    <row r="501" ht="20.35" customHeight="1">
      <c r="A501" s="15">
        <v>498</v>
      </c>
      <c r="B501" s="15">
        <v>19.8</v>
      </c>
      <c r="C501" s="95">
        <f>'NEFZ + EPA + WLTP - Constants'!$B$5*B501/3.6</f>
        <v>8.851392000000001</v>
      </c>
      <c r="D501" s="95">
        <f>(C501+C500)/2</f>
        <v>9.454896</v>
      </c>
      <c r="E501" s="95">
        <f>(D501*(A501-A500))</f>
        <v>9.454896</v>
      </c>
      <c r="F501" s="95">
        <f>(0.5*((C501^2)-(C500^2))*'NEFZ + EPA + WLTP - Start Value'!$B$3)/3600</f>
        <v>-4.961108735827193</v>
      </c>
      <c r="G501" s="95">
        <f>E501*'NEFZ + EPA + WLTP - Start Value'!$B$3*'NEFZ + EPA + WLTP - Start Value'!$B$6*'NEFZ + EPA + WLTP - Constants'!$B$4/3600</f>
        <v>0.322572686832</v>
      </c>
      <c r="H501" s="95">
        <f>IF(E501&gt;0,(((C500)^3+(C501)^3)/2/D501)*0.5*'NEFZ + EPA + WLTP - Constants'!$B$3*('NEFZ + EPA + WLTP - Start Value'!$B$5*'NEFZ + EPA + WLTP - Start Value'!$B$4)*E501/3600,0)</f>
        <v>0.108227313274412</v>
      </c>
    </row>
    <row r="502" ht="20.35" customHeight="1">
      <c r="A502" s="15">
        <v>499</v>
      </c>
      <c r="B502" s="15">
        <v>16.5</v>
      </c>
      <c r="C502" s="95">
        <f>'NEFZ + EPA + WLTP - Constants'!$B$5*B502/3.6</f>
        <v>7.37616</v>
      </c>
      <c r="D502" s="95">
        <f>(C502+C501)/2</f>
        <v>8.113776000000001</v>
      </c>
      <c r="E502" s="95">
        <f>(D502*(A502-A501))</f>
        <v>8.113776000000001</v>
      </c>
      <c r="F502" s="95">
        <f>(0.5*((C502^2)-(C501^2))*'NEFZ + EPA + WLTP - Start Value'!$B$3)/3600</f>
        <v>-5.203495451052802</v>
      </c>
      <c r="G502" s="95">
        <f>E502*'NEFZ + EPA + WLTP - Start Value'!$B$3*'NEFZ + EPA + WLTP - Start Value'!$B$6*'NEFZ + EPA + WLTP - Constants'!$B$4/3600</f>
        <v>0.2768176957920001</v>
      </c>
      <c r="H502" s="95">
        <f>IF(E502&gt;0,(((C501)^3+(C502)^3)/2/D502)*0.5*'NEFZ + EPA + WLTP - Constants'!$B$3*('NEFZ + EPA + WLTP - Start Value'!$B$5*'NEFZ + EPA + WLTP - Start Value'!$B$4)*E502/3600,0)</f>
        <v>0.06924618979796282</v>
      </c>
    </row>
    <row r="503" ht="20.35" customHeight="1">
      <c r="A503" s="15">
        <v>500</v>
      </c>
      <c r="B503" s="15">
        <v>13.2</v>
      </c>
      <c r="C503" s="95">
        <f>'NEFZ + EPA + WLTP - Constants'!$B$5*B503/3.6</f>
        <v>5.900928</v>
      </c>
      <c r="D503" s="95">
        <f>(C503+C502)/2</f>
        <v>6.638544</v>
      </c>
      <c r="E503" s="95">
        <f>(D503*(A503-A502))</f>
        <v>6.638544</v>
      </c>
      <c r="F503" s="95">
        <f>(0.5*((C503^2)-(C502^2))*'NEFZ + EPA + WLTP - Start Value'!$B$3)/3600</f>
        <v>-4.257405369043203</v>
      </c>
      <c r="G503" s="95">
        <f>E503*'NEFZ + EPA + WLTP - Start Value'!$B$3*'NEFZ + EPA + WLTP - Start Value'!$B$6*'NEFZ + EPA + WLTP - Constants'!$B$4/3600</f>
        <v>0.226487205648</v>
      </c>
      <c r="H503" s="95">
        <f>IF(E503&gt;0,(((C502)^3+(C503)^3)/2/D503)*0.5*'NEFZ + EPA + WLTP - Constants'!$B$3*('NEFZ + EPA + WLTP - Start Value'!$B$5*'NEFZ + EPA + WLTP - Start Value'!$B$4)*E503/3600,0)</f>
        <v>0.03837985299652484</v>
      </c>
    </row>
    <row r="504" ht="20.35" customHeight="1">
      <c r="A504" s="15">
        <v>501</v>
      </c>
      <c r="B504" s="15">
        <v>10.3</v>
      </c>
      <c r="C504" s="95">
        <f>'NEFZ + EPA + WLTP - Constants'!$B$5*B504/3.6</f>
        <v>4.604512000000001</v>
      </c>
      <c r="D504" s="95">
        <f>(C504+C503)/2</f>
        <v>5.25272</v>
      </c>
      <c r="E504" s="95">
        <f>(D504*(A504-A503))</f>
        <v>5.25272</v>
      </c>
      <c r="F504" s="95">
        <f>(0.5*((C504^2)-(C503^2))*'NEFZ + EPA + WLTP - Start Value'!$B$3)/3600</f>
        <v>-2.960332373230219</v>
      </c>
      <c r="G504" s="95">
        <f>E504*'NEFZ + EPA + WLTP - Start Value'!$B$3*'NEFZ + EPA + WLTP - Start Value'!$B$6*'NEFZ + EPA + WLTP - Constants'!$B$4/3600</f>
        <v>0.179207048240</v>
      </c>
      <c r="H504" s="95">
        <f>IF(E504&gt;0,(((C503)^3+(C504)^3)/2/D504)*0.5*'NEFZ + EPA + WLTP - Constants'!$B$3*('NEFZ + EPA + WLTP - Start Value'!$B$5*'NEFZ + EPA + WLTP - Start Value'!$B$4)*E504/3600,0)</f>
        <v>0.01917098828918344</v>
      </c>
    </row>
    <row r="505" ht="20.35" customHeight="1">
      <c r="A505" s="15">
        <v>502</v>
      </c>
      <c r="B505" s="15">
        <v>7.2</v>
      </c>
      <c r="C505" s="95">
        <f>'NEFZ + EPA + WLTP - Constants'!$B$5*B505/3.6</f>
        <v>3.218688</v>
      </c>
      <c r="D505" s="95">
        <f>(C505+C504)/2</f>
        <v>3.9116</v>
      </c>
      <c r="E505" s="95">
        <f>(D505*(A505-A504))</f>
        <v>3.9116</v>
      </c>
      <c r="F505" s="95">
        <f>(0.5*((C505^2)-(C504^2))*'NEFZ + EPA + WLTP - Start Value'!$B$3)/3600</f>
        <v>-2.356537509137779</v>
      </c>
      <c r="G505" s="95">
        <f>E505*'NEFZ + EPA + WLTP - Start Value'!$B$3*'NEFZ + EPA + WLTP - Start Value'!$B$6*'NEFZ + EPA + WLTP - Constants'!$B$4/3600</f>
        <v>0.1334520572</v>
      </c>
      <c r="H505" s="95">
        <f>IF(E505&gt;0,(((C504)^3+(C505)^3)/2/D505)*0.5*'NEFZ + EPA + WLTP - Constants'!$B$3*('NEFZ + EPA + WLTP - Start Value'!$B$5*'NEFZ + EPA + WLTP - Start Value'!$B$4)*E505/3600,0)</f>
        <v>0.008283735955408815</v>
      </c>
    </row>
    <row r="506" ht="20.35" customHeight="1">
      <c r="A506" s="15">
        <v>503</v>
      </c>
      <c r="B506" s="15">
        <v>4</v>
      </c>
      <c r="C506" s="95">
        <f>'NEFZ + EPA + WLTP - Constants'!$B$5*B506/3.6</f>
        <v>1.78816</v>
      </c>
      <c r="D506" s="95">
        <f>(C506+C505)/2</f>
        <v>2.503424</v>
      </c>
      <c r="E506" s="95">
        <f>(D506*(A506-A505))</f>
        <v>2.503424</v>
      </c>
      <c r="F506" s="95">
        <f>(0.5*((C506^2)-(C505^2))*'NEFZ + EPA + WLTP - Start Value'!$B$3)/3600</f>
        <v>-1.556835102811023</v>
      </c>
      <c r="G506" s="95">
        <f>E506*'NEFZ + EPA + WLTP - Start Value'!$B$3*'NEFZ + EPA + WLTP - Start Value'!$B$6*'NEFZ + EPA + WLTP - Constants'!$B$4/3600</f>
        <v>0.085409316608</v>
      </c>
      <c r="H506" s="95">
        <f>IF(E506&gt;0,(((C505)^3+(C506)^3)/2/D506)*0.5*'NEFZ + EPA + WLTP - Constants'!$B$3*('NEFZ + EPA + WLTP - Start Value'!$B$5*'NEFZ + EPA + WLTP - Start Value'!$B$4)*E506/3600,0)</f>
        <v>0.002470742665482422</v>
      </c>
    </row>
    <row r="507" ht="20.35" customHeight="1">
      <c r="A507" s="15">
        <v>504</v>
      </c>
      <c r="B507" s="15">
        <v>1</v>
      </c>
      <c r="C507" s="95">
        <f>'NEFZ + EPA + WLTP - Constants'!$B$5*B507/3.6</f>
        <v>0.44704</v>
      </c>
      <c r="D507" s="95">
        <f>(C507+C506)/2</f>
        <v>1.1176</v>
      </c>
      <c r="E507" s="95">
        <f>(D507*(A507-A506))</f>
        <v>1.1176</v>
      </c>
      <c r="F507" s="95">
        <f>(0.5*((C507^2)-(C506^2))*'NEFZ + EPA + WLTP - Start Value'!$B$3)/3600</f>
        <v>-0.6515771914666666</v>
      </c>
      <c r="G507" s="95">
        <f>E507*'NEFZ + EPA + WLTP - Start Value'!$B$3*'NEFZ + EPA + WLTP - Start Value'!$B$6*'NEFZ + EPA + WLTP - Constants'!$B$4/3600</f>
        <v>0.03812915919999999</v>
      </c>
      <c r="H507" s="95">
        <f>IF(E507&gt;0,(((C506)^3+(C507)^3)/2/D507)*0.5*'NEFZ + EPA + WLTP - Constants'!$B$3*('NEFZ + EPA + WLTP - Start Value'!$B$5*'NEFZ + EPA + WLTP - Start Value'!$B$4)*E507/3600,0)</f>
        <v>0.000367293328400261</v>
      </c>
    </row>
    <row r="508" ht="20.35" customHeight="1">
      <c r="A508" s="15">
        <v>505</v>
      </c>
      <c r="B508" s="15">
        <v>0</v>
      </c>
      <c r="C508" s="95">
        <f>'NEFZ + EPA + WLTP - Constants'!$B$5*B508/3.6</f>
        <v>0</v>
      </c>
      <c r="D508" s="95">
        <f>(C508+C507)/2</f>
        <v>0.22352</v>
      </c>
      <c r="E508" s="95">
        <f>(D508*(A508-A507))</f>
        <v>0.22352</v>
      </c>
      <c r="F508" s="95">
        <f>(0.5*((C508^2)-(C507^2))*'NEFZ + EPA + WLTP - Start Value'!$B$3)/3600</f>
        <v>-0.04343847943111111</v>
      </c>
      <c r="G508" s="95">
        <f>E508*'NEFZ + EPA + WLTP - Start Value'!$B$3*'NEFZ + EPA + WLTP - Start Value'!$B$6*'NEFZ + EPA + WLTP - Constants'!$B$4/3600</f>
        <v>0.007625831840000001</v>
      </c>
      <c r="H508" s="95">
        <f>IF(E508&gt;0,(((C507)^3+(C508)^3)/2/D508)*0.5*'NEFZ + EPA + WLTP - Constants'!$B$3*('NEFZ + EPA + WLTP - Start Value'!$B$5*'NEFZ + EPA + WLTP - Start Value'!$B$4)*E508/3600,0)</f>
        <v>5.650666590773247e-06</v>
      </c>
    </row>
    <row r="509" ht="20.35" customHeight="1">
      <c r="A509" s="15">
        <v>506</v>
      </c>
      <c r="B509" s="15">
        <v>0</v>
      </c>
      <c r="C509" s="95">
        <f>'NEFZ + EPA + WLTP - Constants'!$B$5*B509/3.6</f>
        <v>0</v>
      </c>
      <c r="D509" s="95">
        <f>(C509+C508)/2</f>
        <v>0</v>
      </c>
      <c r="E509" s="95">
        <f>(D509*(A509-A508))</f>
        <v>0</v>
      </c>
      <c r="F509" s="95">
        <f>(0.5*((C509^2)-(C508^2))*'NEFZ + EPA + WLTP - Start Value'!$B$3)/3600</f>
        <v>0</v>
      </c>
      <c r="G509" s="95">
        <f>E509*'NEFZ + EPA + WLTP - Start Value'!$B$3*'NEFZ + EPA + WLTP - Start Value'!$B$6*'NEFZ + EPA + WLTP - Constants'!$B$4/3600</f>
        <v>0</v>
      </c>
      <c r="H509" s="95">
        <f>IF(E509&gt;0,(((C508)^3+(C509)^3)/2/D509)*0.5*'NEFZ + EPA + WLTP - Constants'!$B$3*('NEFZ + EPA + WLTP - Start Value'!$B$5*'NEFZ + EPA + WLTP - Start Value'!$B$4)*E509/3600,0)</f>
        <v>0</v>
      </c>
    </row>
    <row r="510" ht="20.35" customHeight="1">
      <c r="A510" s="15">
        <v>507</v>
      </c>
      <c r="B510" s="15">
        <v>0</v>
      </c>
      <c r="C510" s="95">
        <f>'NEFZ + EPA + WLTP - Constants'!$B$5*B510/3.6</f>
        <v>0</v>
      </c>
      <c r="D510" s="95">
        <f>(C510+C509)/2</f>
        <v>0</v>
      </c>
      <c r="E510" s="95">
        <f>(D510*(A510-A509))</f>
        <v>0</v>
      </c>
      <c r="F510" s="95">
        <f>(0.5*((C510^2)-(C509^2))*'NEFZ + EPA + WLTP - Start Value'!$B$3)/3600</f>
        <v>0</v>
      </c>
      <c r="G510" s="95">
        <f>E510*'NEFZ + EPA + WLTP - Start Value'!$B$3*'NEFZ + EPA + WLTP - Start Value'!$B$6*'NEFZ + EPA + WLTP - Constants'!$B$4/3600</f>
        <v>0</v>
      </c>
      <c r="H510" s="95">
        <f>IF(E510&gt;0,(((C509)^3+(C510)^3)/2/D510)*0.5*'NEFZ + EPA + WLTP - Constants'!$B$3*('NEFZ + EPA + WLTP - Start Value'!$B$5*'NEFZ + EPA + WLTP - Start Value'!$B$4)*E510/3600,0)</f>
        <v>0</v>
      </c>
    </row>
    <row r="511" ht="20.35" customHeight="1">
      <c r="A511" s="15">
        <v>508</v>
      </c>
      <c r="B511" s="15">
        <v>0</v>
      </c>
      <c r="C511" s="95">
        <f>'NEFZ + EPA + WLTP - Constants'!$B$5*B511/3.6</f>
        <v>0</v>
      </c>
      <c r="D511" s="95">
        <f>(C511+C510)/2</f>
        <v>0</v>
      </c>
      <c r="E511" s="95">
        <f>(D511*(A511-A510))</f>
        <v>0</v>
      </c>
      <c r="F511" s="95">
        <f>(0.5*((C511^2)-(C510^2))*'NEFZ + EPA + WLTP - Start Value'!$B$3)/3600</f>
        <v>0</v>
      </c>
      <c r="G511" s="95">
        <f>E511*'NEFZ + EPA + WLTP - Start Value'!$B$3*'NEFZ + EPA + WLTP - Start Value'!$B$6*'NEFZ + EPA + WLTP - Constants'!$B$4/3600</f>
        <v>0</v>
      </c>
      <c r="H511" s="95">
        <f>IF(E511&gt;0,(((C510)^3+(C511)^3)/2/D511)*0.5*'NEFZ + EPA + WLTP - Constants'!$B$3*('NEFZ + EPA + WLTP - Start Value'!$B$5*'NEFZ + EPA + WLTP - Start Value'!$B$4)*E511/3600,0)</f>
        <v>0</v>
      </c>
    </row>
    <row r="512" ht="20.35" customHeight="1">
      <c r="A512" s="15">
        <v>509</v>
      </c>
      <c r="B512" s="15">
        <v>0</v>
      </c>
      <c r="C512" s="95">
        <f>'NEFZ + EPA + WLTP - Constants'!$B$5*B512/3.6</f>
        <v>0</v>
      </c>
      <c r="D512" s="95">
        <f>(C512+C511)/2</f>
        <v>0</v>
      </c>
      <c r="E512" s="95">
        <f>(D512*(A512-A511))</f>
        <v>0</v>
      </c>
      <c r="F512" s="95">
        <f>(0.5*((C512^2)-(C511^2))*'NEFZ + EPA + WLTP - Start Value'!$B$3)/3600</f>
        <v>0</v>
      </c>
      <c r="G512" s="95">
        <f>E512*'NEFZ + EPA + WLTP - Start Value'!$B$3*'NEFZ + EPA + WLTP - Start Value'!$B$6*'NEFZ + EPA + WLTP - Constants'!$B$4/3600</f>
        <v>0</v>
      </c>
      <c r="H512" s="95">
        <f>IF(E512&gt;0,(((C511)^3+(C512)^3)/2/D512)*0.5*'NEFZ + EPA + WLTP - Constants'!$B$3*('NEFZ + EPA + WLTP - Start Value'!$B$5*'NEFZ + EPA + WLTP - Start Value'!$B$4)*E512/3600,0)</f>
        <v>0</v>
      </c>
    </row>
    <row r="513" ht="20.35" customHeight="1">
      <c r="A513" s="15">
        <v>510</v>
      </c>
      <c r="B513" s="15">
        <v>0</v>
      </c>
      <c r="C513" s="95">
        <f>'NEFZ + EPA + WLTP - Constants'!$B$5*B513/3.6</f>
        <v>0</v>
      </c>
      <c r="D513" s="95">
        <f>(C513+C512)/2</f>
        <v>0</v>
      </c>
      <c r="E513" s="95">
        <f>(D513*(A513-A512))</f>
        <v>0</v>
      </c>
      <c r="F513" s="95">
        <f>(0.5*((C513^2)-(C512^2))*'NEFZ + EPA + WLTP - Start Value'!$B$3)/3600</f>
        <v>0</v>
      </c>
      <c r="G513" s="95">
        <f>E513*'NEFZ + EPA + WLTP - Start Value'!$B$3*'NEFZ + EPA + WLTP - Start Value'!$B$6*'NEFZ + EPA + WLTP - Constants'!$B$4/3600</f>
        <v>0</v>
      </c>
      <c r="H513" s="95">
        <f>IF(E513&gt;0,(((C512)^3+(C513)^3)/2/D513)*0.5*'NEFZ + EPA + WLTP - Constants'!$B$3*('NEFZ + EPA + WLTP - Start Value'!$B$5*'NEFZ + EPA + WLTP - Start Value'!$B$4)*E513/3600,0)</f>
        <v>0</v>
      </c>
    </row>
    <row r="514" ht="20.35" customHeight="1">
      <c r="A514" s="15">
        <v>511</v>
      </c>
      <c r="B514" s="15">
        <v>1.2</v>
      </c>
      <c r="C514" s="95">
        <f>'NEFZ + EPA + WLTP - Constants'!$B$5*B514/3.6</f>
        <v>0.5364479999999999</v>
      </c>
      <c r="D514" s="95">
        <f>(C514+C513)/2</f>
        <v>0.268224</v>
      </c>
      <c r="E514" s="95">
        <f>(D514*(A514-A513))</f>
        <v>0.268224</v>
      </c>
      <c r="F514" s="95">
        <f>(0.5*((C514^2)-(C513^2))*'NEFZ + EPA + WLTP - Start Value'!$B$3)/3600</f>
        <v>0.06255141038079999</v>
      </c>
      <c r="G514" s="95">
        <f>E514*'NEFZ + EPA + WLTP - Start Value'!$B$3*'NEFZ + EPA + WLTP - Start Value'!$B$6*'NEFZ + EPA + WLTP - Constants'!$B$4/3600</f>
        <v>0.009150998208</v>
      </c>
      <c r="H514" s="95">
        <f>IF(E514&gt;0,(((C513)^3+(C514)^3)/2/D514)*0.5*'NEFZ + EPA + WLTP - Constants'!$B$3*('NEFZ + EPA + WLTP - Start Value'!$B$5*'NEFZ + EPA + WLTP - Start Value'!$B$4)*E514/3600,0)</f>
        <v>9.764351868856169e-06</v>
      </c>
    </row>
    <row r="515" ht="20.35" customHeight="1">
      <c r="A515" s="15">
        <v>512</v>
      </c>
      <c r="B515" s="15">
        <v>3.5</v>
      </c>
      <c r="C515" s="95">
        <f>'NEFZ + EPA + WLTP - Constants'!$B$5*B515/3.6</f>
        <v>1.56464</v>
      </c>
      <c r="D515" s="95">
        <f>(C515+C514)/2</f>
        <v>1.050544</v>
      </c>
      <c r="E515" s="95">
        <f>(D515*(A515-A514))</f>
        <v>1.050544</v>
      </c>
      <c r="F515" s="95">
        <f>(0.5*((C515^2)-(C514^2))*'NEFZ + EPA + WLTP - Start Value'!$B$3)/3600</f>
        <v>0.4695699626503111</v>
      </c>
      <c r="G515" s="95">
        <f>E515*'NEFZ + EPA + WLTP - Start Value'!$B$3*'NEFZ + EPA + WLTP - Start Value'!$B$6*'NEFZ + EPA + WLTP - Constants'!$B$4/3600</f>
        <v>0.035841409648</v>
      </c>
      <c r="H515" s="95">
        <f>IF(E515&gt;0,(((C514)^3+(C515)^3)/2/D515)*0.5*'NEFZ + EPA + WLTP - Constants'!$B$3*('NEFZ + EPA + WLTP - Start Value'!$B$5*'NEFZ + EPA + WLTP - Start Value'!$B$4)*E515/3600,0)</f>
        <v>0.0002520366819482592</v>
      </c>
    </row>
    <row r="516" ht="20.35" customHeight="1">
      <c r="A516" s="15">
        <v>513</v>
      </c>
      <c r="B516" s="15">
        <v>5.5</v>
      </c>
      <c r="C516" s="95">
        <f>'NEFZ + EPA + WLTP - Constants'!$B$5*B516/3.6</f>
        <v>2.45872</v>
      </c>
      <c r="D516" s="95">
        <f>(C516+C515)/2</f>
        <v>2.01168</v>
      </c>
      <c r="E516" s="95">
        <f>(D516*(A516-A515))</f>
        <v>2.01168</v>
      </c>
      <c r="F516" s="95">
        <f>(0.5*((C516^2)-(C515^2))*'NEFZ + EPA + WLTP - Start Value'!$B$3)/3600</f>
        <v>0.7818926297600001</v>
      </c>
      <c r="G516" s="95">
        <f>E516*'NEFZ + EPA + WLTP - Start Value'!$B$3*'NEFZ + EPA + WLTP - Start Value'!$B$6*'NEFZ + EPA + WLTP - Constants'!$B$4/3600</f>
        <v>0.06863248656000001</v>
      </c>
      <c r="H516" s="95">
        <f>IF(E516&gt;0,(((C515)^3+(C516)^3)/2/D516)*0.5*'NEFZ + EPA + WLTP - Constants'!$B$3*('NEFZ + EPA + WLTP - Start Value'!$B$5*'NEFZ + EPA + WLTP - Start Value'!$B$4)*E516/3600,0)</f>
        <v>0.001182401984119302</v>
      </c>
    </row>
    <row r="517" ht="20.35" customHeight="1">
      <c r="A517" s="15">
        <v>514</v>
      </c>
      <c r="B517" s="15">
        <v>6.5</v>
      </c>
      <c r="C517" s="95">
        <f>'NEFZ + EPA + WLTP - Constants'!$B$5*B517/3.6</f>
        <v>2.90576</v>
      </c>
      <c r="D517" s="95">
        <f>(C517+C516)/2</f>
        <v>2.68224</v>
      </c>
      <c r="E517" s="95">
        <f>(D517*(A517-A516))</f>
        <v>2.68224</v>
      </c>
      <c r="F517" s="95">
        <f>(0.5*((C517^2)-(C516^2))*'NEFZ + EPA + WLTP - Start Value'!$B$3)/3600</f>
        <v>0.5212617531733338</v>
      </c>
      <c r="G517" s="95">
        <f>E517*'NEFZ + EPA + WLTP - Start Value'!$B$3*'NEFZ + EPA + WLTP - Start Value'!$B$6*'NEFZ + EPA + WLTP - Constants'!$B$4/3600</f>
        <v>0.091509982080</v>
      </c>
      <c r="H517" s="95">
        <f>IF(E517&gt;0,(((C516)^3+(C517)^3)/2/D517)*0.5*'NEFZ + EPA + WLTP - Constants'!$B$3*('NEFZ + EPA + WLTP - Start Value'!$B$5*'NEFZ + EPA + WLTP - Start Value'!$B$4)*E517/3600,0)</f>
        <v>0.002491943966531003</v>
      </c>
    </row>
    <row r="518" ht="20.35" customHeight="1">
      <c r="A518" s="15">
        <v>515</v>
      </c>
      <c r="B518" s="15">
        <v>8.5</v>
      </c>
      <c r="C518" s="95">
        <f>'NEFZ + EPA + WLTP - Constants'!$B$5*B518/3.6</f>
        <v>3.79984</v>
      </c>
      <c r="D518" s="95">
        <f>(C518+C517)/2</f>
        <v>3.3528</v>
      </c>
      <c r="E518" s="95">
        <f>(D518*(A518-A517))</f>
        <v>3.3528</v>
      </c>
      <c r="F518" s="95">
        <f>(0.5*((C518^2)-(C517^2))*'NEFZ + EPA + WLTP - Start Value'!$B$3)/3600</f>
        <v>1.303154382933333</v>
      </c>
      <c r="G518" s="95">
        <f>E518*'NEFZ + EPA + WLTP - Start Value'!$B$3*'NEFZ + EPA + WLTP - Start Value'!$B$6*'NEFZ + EPA + WLTP - Constants'!$B$4/3600</f>
        <v>0.1143874776</v>
      </c>
      <c r="H518" s="95">
        <f>IF(E518&gt;0,(((C517)^3+(C518)^3)/2/D518)*0.5*'NEFZ + EPA + WLTP - Constants'!$B$3*('NEFZ + EPA + WLTP - Start Value'!$B$5*'NEFZ + EPA + WLTP - Start Value'!$B$4)*E518/3600,0)</f>
        <v>0.005022029932549725</v>
      </c>
    </row>
    <row r="519" ht="20.35" customHeight="1">
      <c r="A519" s="15">
        <v>516</v>
      </c>
      <c r="B519" s="15">
        <v>9.6</v>
      </c>
      <c r="C519" s="95">
        <f>'NEFZ + EPA + WLTP - Constants'!$B$5*B519/3.6</f>
        <v>4.291583999999999</v>
      </c>
      <c r="D519" s="95">
        <f>(C519+C518)/2</f>
        <v>4.045712</v>
      </c>
      <c r="E519" s="95">
        <f>(D519*(A519-A518))</f>
        <v>4.045712</v>
      </c>
      <c r="F519" s="95">
        <f>(0.5*((C519^2)-(C518^2))*'NEFZ + EPA + WLTP - Start Value'!$B$3)/3600</f>
        <v>0.8648601254734211</v>
      </c>
      <c r="G519" s="95">
        <f>E519*'NEFZ + EPA + WLTP - Start Value'!$B$3*'NEFZ + EPA + WLTP - Start Value'!$B$6*'NEFZ + EPA + WLTP - Constants'!$B$4/3600</f>
        <v>0.138027556304</v>
      </c>
      <c r="H519" s="95">
        <f>IF(E519&gt;0,(((C518)^3+(C519)^3)/2/D519)*0.5*'NEFZ + EPA + WLTP - Constants'!$B$3*('NEFZ + EPA + WLTP - Start Value'!$B$5*'NEFZ + EPA + WLTP - Start Value'!$B$4)*E519/3600,0)</f>
        <v>0.00846956377691298</v>
      </c>
    </row>
    <row r="520" ht="20.35" customHeight="1">
      <c r="A520" s="15">
        <v>517</v>
      </c>
      <c r="B520" s="15">
        <v>10.5</v>
      </c>
      <c r="C520" s="95">
        <f>'NEFZ + EPA + WLTP - Constants'!$B$5*B520/3.6</f>
        <v>4.69392</v>
      </c>
      <c r="D520" s="95">
        <f>(C520+C519)/2</f>
        <v>4.492751999999999</v>
      </c>
      <c r="E520" s="95">
        <f>(D520*(A520-A519))</f>
        <v>4.492751999999999</v>
      </c>
      <c r="F520" s="95">
        <f>(0.5*((C520^2)-(C519^2))*'NEFZ + EPA + WLTP - Start Value'!$B$3)/3600</f>
        <v>0.785802092908802</v>
      </c>
      <c r="G520" s="95">
        <f>E520*'NEFZ + EPA + WLTP - Start Value'!$B$3*'NEFZ + EPA + WLTP - Start Value'!$B$6*'NEFZ + EPA + WLTP - Constants'!$B$4/3600</f>
        <v>0.153279219984</v>
      </c>
      <c r="H520" s="95">
        <f>IF(E520&gt;0,(((C519)^3+(C520)^3)/2/D520)*0.5*'NEFZ + EPA + WLTP - Constants'!$B$3*('NEFZ + EPA + WLTP - Start Value'!$B$5*'NEFZ + EPA + WLTP - Start Value'!$B$4)*E520/3600,0)</f>
        <v>0.01154070106899824</v>
      </c>
    </row>
    <row r="521" ht="20.35" customHeight="1">
      <c r="A521" s="15">
        <v>518</v>
      </c>
      <c r="B521" s="15">
        <v>11.9</v>
      </c>
      <c r="C521" s="95">
        <f>'NEFZ + EPA + WLTP - Constants'!$B$5*B521/3.6</f>
        <v>5.319776000000001</v>
      </c>
      <c r="D521" s="95">
        <f>(C521+C520)/2</f>
        <v>5.006848000000001</v>
      </c>
      <c r="E521" s="95">
        <f>(D521*(A521-A520))</f>
        <v>5.006848000000001</v>
      </c>
      <c r="F521" s="95">
        <f>(0.5*((C521^2)-(C520^2))*'NEFZ + EPA + WLTP - Start Value'!$B$3)/3600</f>
        <v>1.362230714959646</v>
      </c>
      <c r="G521" s="95">
        <f>E521*'NEFZ + EPA + WLTP - Start Value'!$B$3*'NEFZ + EPA + WLTP - Start Value'!$B$6*'NEFZ + EPA + WLTP - Constants'!$B$4/3600</f>
        <v>0.170818633216</v>
      </c>
      <c r="H521" s="95">
        <f>IF(E521&gt;0,(((C520)^3+(C521)^3)/2/D521)*0.5*'NEFZ + EPA + WLTP - Constants'!$B$3*('NEFZ + EPA + WLTP - Start Value'!$B$5*'NEFZ + EPA + WLTP - Start Value'!$B$4)*E521/3600,0)</f>
        <v>0.01606362457358474</v>
      </c>
    </row>
    <row r="522" ht="20.35" customHeight="1">
      <c r="A522" s="15">
        <v>519</v>
      </c>
      <c r="B522" s="15">
        <v>14</v>
      </c>
      <c r="C522" s="95">
        <f>'NEFZ + EPA + WLTP - Constants'!$B$5*B522/3.6</f>
        <v>6.25856</v>
      </c>
      <c r="D522" s="95">
        <f>(C522+C521)/2</f>
        <v>5.789168</v>
      </c>
      <c r="E522" s="95">
        <f>(D522*(A522-A521))</f>
        <v>5.789168</v>
      </c>
      <c r="F522" s="95">
        <f>(0.5*((C522^2)-(C521^2))*'NEFZ + EPA + WLTP - Start Value'!$B$3)/3600</f>
        <v>2.362618896258131</v>
      </c>
      <c r="G522" s="95">
        <f>E522*'NEFZ + EPA + WLTP - Start Value'!$B$3*'NEFZ + EPA + WLTP - Start Value'!$B$6*'NEFZ + EPA + WLTP - Constants'!$B$4/3600</f>
        <v>0.197509044656</v>
      </c>
      <c r="H522" s="95">
        <f>IF(E522&gt;0,(((C521)^3+(C522)^3)/2/D522)*0.5*'NEFZ + EPA + WLTP - Constants'!$B$3*('NEFZ + EPA + WLTP - Start Value'!$B$5*'NEFZ + EPA + WLTP - Start Value'!$B$4)*E522/3600,0)</f>
        <v>0.02502770078652266</v>
      </c>
    </row>
    <row r="523" ht="20.35" customHeight="1">
      <c r="A523" s="15">
        <v>520</v>
      </c>
      <c r="B523" s="15">
        <v>16</v>
      </c>
      <c r="C523" s="95">
        <f>'NEFZ + EPA + WLTP - Constants'!$B$5*B523/3.6</f>
        <v>7.15264</v>
      </c>
      <c r="D523" s="95">
        <f>(C523+C522)/2</f>
        <v>6.7056</v>
      </c>
      <c r="E523" s="95">
        <f>(D523*(A523-A522))</f>
        <v>6.7056</v>
      </c>
      <c r="F523" s="95">
        <f>(0.5*((C523^2)-(C522^2))*'NEFZ + EPA + WLTP - Start Value'!$B$3)/3600</f>
        <v>2.606308765866666</v>
      </c>
      <c r="G523" s="95">
        <f>E523*'NEFZ + EPA + WLTP - Start Value'!$B$3*'NEFZ + EPA + WLTP - Start Value'!$B$6*'NEFZ + EPA + WLTP - Constants'!$B$4/3600</f>
        <v>0.2287749552</v>
      </c>
      <c r="H523" s="95">
        <f>IF(E523&gt;0,(((C522)^3+(C523)^3)/2/D523)*0.5*'NEFZ + EPA + WLTP - Constants'!$B$3*('NEFZ + EPA + WLTP - Start Value'!$B$5*'NEFZ + EPA + WLTP - Start Value'!$B$4)*E523/3600,0)</f>
        <v>0.03865055948088902</v>
      </c>
    </row>
    <row r="524" ht="20.35" customHeight="1">
      <c r="A524" s="15">
        <v>521</v>
      </c>
      <c r="B524" s="15">
        <v>17.7</v>
      </c>
      <c r="C524" s="95">
        <f>'NEFZ + EPA + WLTP - Constants'!$B$5*B524/3.6</f>
        <v>7.912608</v>
      </c>
      <c r="D524" s="95">
        <f>(C524+C523)/2</f>
        <v>7.532624</v>
      </c>
      <c r="E524" s="95">
        <f>(D524*(A524-A523))</f>
        <v>7.532624</v>
      </c>
      <c r="F524" s="95">
        <f>(0.5*((C524^2)-(C523^2))*'NEFZ + EPA + WLTP - Start Value'!$B$3)/3600</f>
        <v>2.488590486608355</v>
      </c>
      <c r="G524" s="95">
        <f>E524*'NEFZ + EPA + WLTP - Start Value'!$B$3*'NEFZ + EPA + WLTP - Start Value'!$B$6*'NEFZ + EPA + WLTP - Constants'!$B$4/3600</f>
        <v>0.2569905330080001</v>
      </c>
      <c r="H524" s="95">
        <f>IF(E524&gt;0,(((C523)^3+(C524)^3)/2/D524)*0.5*'NEFZ + EPA + WLTP - Constants'!$B$3*('NEFZ + EPA + WLTP - Start Value'!$B$5*'NEFZ + EPA + WLTP - Start Value'!$B$4)*E524/3600,0)</f>
        <v>0.05447939320696053</v>
      </c>
    </row>
    <row r="525" ht="20.35" customHeight="1">
      <c r="A525" s="15">
        <v>522</v>
      </c>
      <c r="B525" s="15">
        <v>19</v>
      </c>
      <c r="C525" s="95">
        <f>'NEFZ + EPA + WLTP - Constants'!$B$5*B525/3.6</f>
        <v>8.49376</v>
      </c>
      <c r="D525" s="95">
        <f>(C525+C524)/2</f>
        <v>8.203184</v>
      </c>
      <c r="E525" s="95">
        <f>(D525*(A525-A524))</f>
        <v>8.203184</v>
      </c>
      <c r="F525" s="95">
        <f>(0.5*((C525^2)-(C524^2))*'NEFZ + EPA + WLTP - Start Value'!$B$3)/3600</f>
        <v>2.072449853658313</v>
      </c>
      <c r="G525" s="95">
        <f>E525*'NEFZ + EPA + WLTP - Start Value'!$B$3*'NEFZ + EPA + WLTP - Start Value'!$B$6*'NEFZ + EPA + WLTP - Constants'!$B$4/3600</f>
        <v>0.279868028528</v>
      </c>
      <c r="H525" s="95">
        <f>IF(E525&gt;0,(((C524)^3+(C525)^3)/2/D525)*0.5*'NEFZ + EPA + WLTP - Constants'!$B$3*('NEFZ + EPA + WLTP - Start Value'!$B$5*'NEFZ + EPA + WLTP - Start Value'!$B$4)*E525/3600,0)</f>
        <v>0.07009218499726701</v>
      </c>
    </row>
    <row r="526" ht="20.35" customHeight="1">
      <c r="A526" s="15">
        <v>523</v>
      </c>
      <c r="B526" s="15">
        <v>20.1</v>
      </c>
      <c r="C526" s="95">
        <f>'NEFZ + EPA + WLTP - Constants'!$B$5*B526/3.6</f>
        <v>8.985504000000001</v>
      </c>
      <c r="D526" s="95">
        <f>(C526+C525)/2</f>
        <v>8.739632</v>
      </c>
      <c r="E526" s="95">
        <f>(D526*(A526-A525))</f>
        <v>8.739632</v>
      </c>
      <c r="F526" s="95">
        <f>(0.5*((C526^2)-(C525^2))*'NEFZ + EPA + WLTP - Start Value'!$B$3)/3600</f>
        <v>1.86828900033209</v>
      </c>
      <c r="G526" s="95">
        <f>E526*'NEFZ + EPA + WLTP - Start Value'!$B$3*'NEFZ + EPA + WLTP - Start Value'!$B$6*'NEFZ + EPA + WLTP - Constants'!$B$4/3600</f>
        <v>0.298170024944</v>
      </c>
      <c r="H526" s="95">
        <f>IF(E526&gt;0,(((C525)^3+(C526)^3)/2/D526)*0.5*'NEFZ + EPA + WLTP - Constants'!$B$3*('NEFZ + EPA + WLTP - Start Value'!$B$5*'NEFZ + EPA + WLTP - Start Value'!$B$4)*E526/3600,0)</f>
        <v>0.08464473091381353</v>
      </c>
    </row>
    <row r="527" ht="20.35" customHeight="1">
      <c r="A527" s="15">
        <v>524</v>
      </c>
      <c r="B527" s="15">
        <v>21</v>
      </c>
      <c r="C527" s="95">
        <f>'NEFZ + EPA + WLTP - Constants'!$B$5*B527/3.6</f>
        <v>9.387840000000001</v>
      </c>
      <c r="D527" s="95">
        <f>(C527+C526)/2</f>
        <v>9.186672000000002</v>
      </c>
      <c r="E527" s="95">
        <f>(D527*(A527-A526))</f>
        <v>9.186672000000002</v>
      </c>
      <c r="F527" s="95">
        <f>(0.5*((C527^2)-(C526^2))*'NEFZ + EPA + WLTP - Start Value'!$B$3)/3600</f>
        <v>1.606789354156802</v>
      </c>
      <c r="G527" s="95">
        <f>E527*'NEFZ + EPA + WLTP - Start Value'!$B$3*'NEFZ + EPA + WLTP - Start Value'!$B$6*'NEFZ + EPA + WLTP - Constants'!$B$4/3600</f>
        <v>0.313421688624</v>
      </c>
      <c r="H527" s="95">
        <f>IF(E527&gt;0,(((C526)^3+(C527)^3)/2/D527)*0.5*'NEFZ + EPA + WLTP - Constants'!$B$3*('NEFZ + EPA + WLTP - Start Value'!$B$5*'NEFZ + EPA + WLTP - Start Value'!$B$4)*E527/3600,0)</f>
        <v>0.09821763206485092</v>
      </c>
    </row>
    <row r="528" ht="20.35" customHeight="1">
      <c r="A528" s="15">
        <v>525</v>
      </c>
      <c r="B528" s="15">
        <v>22</v>
      </c>
      <c r="C528" s="95">
        <f>'NEFZ + EPA + WLTP - Constants'!$B$5*B528/3.6</f>
        <v>9.83488</v>
      </c>
      <c r="D528" s="95">
        <f>(C528+C527)/2</f>
        <v>9.611360000000001</v>
      </c>
      <c r="E528" s="95">
        <f>(D528*(A528-A527))</f>
        <v>9.611360000000001</v>
      </c>
      <c r="F528" s="95">
        <f>(0.5*((C528^2)-(C527^2))*'NEFZ + EPA + WLTP - Start Value'!$B$3)/3600</f>
        <v>1.867854615537775</v>
      </c>
      <c r="G528" s="95">
        <f>E528*'NEFZ + EPA + WLTP - Start Value'!$B$3*'NEFZ + EPA + WLTP - Start Value'!$B$6*'NEFZ + EPA + WLTP - Constants'!$B$4/3600</f>
        <v>0.3279107691200001</v>
      </c>
      <c r="H528" s="95">
        <f>IF(E528&gt;0,(((C527)^3+(C528)^3)/2/D528)*0.5*'NEFZ + EPA + WLTP - Constants'!$B$3*('NEFZ + EPA + WLTP - Start Value'!$B$5*'NEFZ + EPA + WLTP - Start Value'!$B$4)*E528/3600,0)</f>
        <v>0.1124991211557046</v>
      </c>
    </row>
    <row r="529" ht="20.35" customHeight="1">
      <c r="A529" s="15">
        <v>526</v>
      </c>
      <c r="B529" s="15">
        <v>23</v>
      </c>
      <c r="C529" s="95">
        <f>'NEFZ + EPA + WLTP - Constants'!$B$5*B529/3.6</f>
        <v>10.28192</v>
      </c>
      <c r="D529" s="95">
        <f>(C529+C528)/2</f>
        <v>10.0584</v>
      </c>
      <c r="E529" s="95">
        <f>(D529*(A529-A528))</f>
        <v>10.0584</v>
      </c>
      <c r="F529" s="95">
        <f>(0.5*((C529^2)-(C528^2))*'NEFZ + EPA + WLTP - Start Value'!$B$3)/3600</f>
        <v>1.954731574400005</v>
      </c>
      <c r="G529" s="95">
        <f>E529*'NEFZ + EPA + WLTP - Start Value'!$B$3*'NEFZ + EPA + WLTP - Start Value'!$B$6*'NEFZ + EPA + WLTP - Constants'!$B$4/3600</f>
        <v>0.3431624328000001</v>
      </c>
      <c r="H529" s="95">
        <f>IF(E529&gt;0,(((C528)^3+(C529)^3)/2/D529)*0.5*'NEFZ + EPA + WLTP - Constants'!$B$3*('NEFZ + EPA + WLTP - Start Value'!$B$5*'NEFZ + EPA + WLTP - Start Value'!$B$4)*E529/3600,0)</f>
        <v>0.1289199582684917</v>
      </c>
    </row>
    <row r="530" ht="20.35" customHeight="1">
      <c r="A530" s="15">
        <v>527</v>
      </c>
      <c r="B530" s="15">
        <v>23.8</v>
      </c>
      <c r="C530" s="95">
        <f>'NEFZ + EPA + WLTP - Constants'!$B$5*B530/3.6</f>
        <v>10.639552</v>
      </c>
      <c r="D530" s="95">
        <f>(C530+C529)/2</f>
        <v>10.460736</v>
      </c>
      <c r="E530" s="95">
        <f>(D530*(A530-A529))</f>
        <v>10.460736</v>
      </c>
      <c r="F530" s="95">
        <f>(0.5*((C530^2)-(C529^2))*'NEFZ + EPA + WLTP - Start Value'!$B$3)/3600</f>
        <v>1.626336669900804</v>
      </c>
      <c r="G530" s="95">
        <f>E530*'NEFZ + EPA + WLTP - Start Value'!$B$3*'NEFZ + EPA + WLTP - Start Value'!$B$6*'NEFZ + EPA + WLTP - Constants'!$B$4/3600</f>
        <v>0.3568889301120001</v>
      </c>
      <c r="H530" s="95">
        <f>IF(E530&gt;0,(((C529)^3+(C530)^3)/2/D530)*0.5*'NEFZ + EPA + WLTP - Constants'!$B$3*('NEFZ + EPA + WLTP - Start Value'!$B$5*'NEFZ + EPA + WLTP - Start Value'!$B$4)*E530/3600,0)</f>
        <v>0.144929833701465</v>
      </c>
    </row>
    <row r="531" ht="20.35" customHeight="1">
      <c r="A531" s="15">
        <v>528</v>
      </c>
      <c r="B531" s="15">
        <v>24.5</v>
      </c>
      <c r="C531" s="95">
        <f>'NEFZ + EPA + WLTP - Constants'!$B$5*B531/3.6</f>
        <v>10.95248</v>
      </c>
      <c r="D531" s="95">
        <f>(C531+C530)/2</f>
        <v>10.796016</v>
      </c>
      <c r="E531" s="95">
        <f>(D531*(A531-A530))</f>
        <v>10.796016</v>
      </c>
      <c r="F531" s="95">
        <f>(0.5*((C531^2)-(C530^2))*'NEFZ + EPA + WLTP - Start Value'!$B$3)/3600</f>
        <v>1.468654989565856</v>
      </c>
      <c r="G531" s="95">
        <f>E531*'NEFZ + EPA + WLTP - Start Value'!$B$3*'NEFZ + EPA + WLTP - Start Value'!$B$6*'NEFZ + EPA + WLTP - Constants'!$B$4/3600</f>
        <v>0.3683276778720001</v>
      </c>
      <c r="H531" s="95">
        <f>IF(E531&gt;0,(((C530)^3+(C531)^3)/2/D531)*0.5*'NEFZ + EPA + WLTP - Constants'!$B$3*('NEFZ + EPA + WLTP - Start Value'!$B$5*'NEFZ + EPA + WLTP - Start Value'!$B$4)*E531/3600,0)</f>
        <v>0.1592775825087621</v>
      </c>
    </row>
    <row r="532" ht="20.35" customHeight="1">
      <c r="A532" s="15">
        <v>529</v>
      </c>
      <c r="B532" s="15">
        <v>24.9</v>
      </c>
      <c r="C532" s="95">
        <f>'NEFZ + EPA + WLTP - Constants'!$B$5*B532/3.6</f>
        <v>11.131296</v>
      </c>
      <c r="D532" s="95">
        <f>(C532+C531)/2</f>
        <v>11.041888</v>
      </c>
      <c r="E532" s="95">
        <f>(D532*(A532-A531))</f>
        <v>11.041888</v>
      </c>
      <c r="F532" s="95">
        <f>(0.5*((C532^2)-(C531^2))*'NEFZ + EPA + WLTP - Start Value'!$B$3)/3600</f>
        <v>0.8583443535587599</v>
      </c>
      <c r="G532" s="95">
        <f>E532*'NEFZ + EPA + WLTP - Start Value'!$B$3*'NEFZ + EPA + WLTP - Start Value'!$B$6*'NEFZ + EPA + WLTP - Constants'!$B$4/3600</f>
        <v>0.3767160928960001</v>
      </c>
      <c r="H532" s="95">
        <f>IF(E532&gt;0,(((C531)^3+(C532)^3)/2/D532)*0.5*'NEFZ + EPA + WLTP - Constants'!$B$3*('NEFZ + EPA + WLTP - Start Value'!$B$5*'NEFZ + EPA + WLTP - Start Value'!$B$4)*E532/3600,0)</f>
        <v>0.1703358070615738</v>
      </c>
    </row>
    <row r="533" ht="20.35" customHeight="1">
      <c r="A533" s="15">
        <v>530</v>
      </c>
      <c r="B533" s="15">
        <v>25</v>
      </c>
      <c r="C533" s="95">
        <f>'NEFZ + EPA + WLTP - Constants'!$B$5*B533/3.6</f>
        <v>11.176</v>
      </c>
      <c r="D533" s="95">
        <f>(C533+C532)/2</f>
        <v>11.153648</v>
      </c>
      <c r="E533" s="95">
        <f>(D533*(A533-A532))</f>
        <v>11.153648</v>
      </c>
      <c r="F533" s="95">
        <f>(0.5*((C533^2)-(C532^2))*'NEFZ + EPA + WLTP - Start Value'!$B$3)/3600</f>
        <v>0.216758012361243</v>
      </c>
      <c r="G533" s="95">
        <f>E533*'NEFZ + EPA + WLTP - Start Value'!$B$3*'NEFZ + EPA + WLTP - Start Value'!$B$6*'NEFZ + EPA + WLTP - Constants'!$B$4/3600</f>
        <v>0.380529008816</v>
      </c>
      <c r="H533" s="95">
        <f>IF(E533&gt;0,(((C532)^3+(C533)^3)/2/D533)*0.5*'NEFZ + EPA + WLTP - Constants'!$B$3*('NEFZ + EPA + WLTP - Start Value'!$B$5*'NEFZ + EPA + WLTP - Start Value'!$B$4)*E533/3600,0)</f>
        <v>0.1755280633251705</v>
      </c>
    </row>
    <row r="534" ht="20.35" customHeight="1">
      <c r="A534" s="15">
        <v>531</v>
      </c>
      <c r="B534" s="15">
        <v>25</v>
      </c>
      <c r="C534" s="95">
        <f>'NEFZ + EPA + WLTP - Constants'!$B$5*B534/3.6</f>
        <v>11.176</v>
      </c>
      <c r="D534" s="95">
        <f>(C534+C533)/2</f>
        <v>11.176</v>
      </c>
      <c r="E534" s="95">
        <f>(D534*(A534-A533))</f>
        <v>11.176</v>
      </c>
      <c r="F534" s="95">
        <f>(0.5*((C534^2)-(C533^2))*'NEFZ + EPA + WLTP - Start Value'!$B$3)/3600</f>
        <v>0</v>
      </c>
      <c r="G534" s="95">
        <f>E534*'NEFZ + EPA + WLTP - Start Value'!$B$3*'NEFZ + EPA + WLTP - Start Value'!$B$6*'NEFZ + EPA + WLTP - Constants'!$B$4/3600</f>
        <v>0.381291592</v>
      </c>
      <c r="H534" s="95">
        <f>IF(E534&gt;0,(((C533)^3+(C534)^3)/2/D534)*0.5*'NEFZ + EPA + WLTP - Constants'!$B$3*('NEFZ + EPA + WLTP - Start Value'!$B$5*'NEFZ + EPA + WLTP - Start Value'!$B$4)*E534/3600,0)</f>
        <v>0.176583330961664</v>
      </c>
    </row>
    <row r="535" ht="20.35" customHeight="1">
      <c r="A535" s="15">
        <v>532</v>
      </c>
      <c r="B535" s="15">
        <v>25</v>
      </c>
      <c r="C535" s="95">
        <f>'NEFZ + EPA + WLTP - Constants'!$B$5*B535/3.6</f>
        <v>11.176</v>
      </c>
      <c r="D535" s="95">
        <f>(C535+C534)/2</f>
        <v>11.176</v>
      </c>
      <c r="E535" s="95">
        <f>(D535*(A535-A534))</f>
        <v>11.176</v>
      </c>
      <c r="F535" s="95">
        <f>(0.5*((C535^2)-(C534^2))*'NEFZ + EPA + WLTP - Start Value'!$B$3)/3600</f>
        <v>0</v>
      </c>
      <c r="G535" s="95">
        <f>E535*'NEFZ + EPA + WLTP - Start Value'!$B$3*'NEFZ + EPA + WLTP - Start Value'!$B$6*'NEFZ + EPA + WLTP - Constants'!$B$4/3600</f>
        <v>0.381291592</v>
      </c>
      <c r="H535" s="95">
        <f>IF(E535&gt;0,(((C534)^3+(C535)^3)/2/D535)*0.5*'NEFZ + EPA + WLTP - Constants'!$B$3*('NEFZ + EPA + WLTP - Start Value'!$B$5*'NEFZ + EPA + WLTP - Start Value'!$B$4)*E535/3600,0)</f>
        <v>0.176583330961664</v>
      </c>
    </row>
    <row r="536" ht="20.35" customHeight="1">
      <c r="A536" s="15">
        <v>533</v>
      </c>
      <c r="B536" s="15">
        <v>25</v>
      </c>
      <c r="C536" s="95">
        <f>'NEFZ + EPA + WLTP - Constants'!$B$5*B536/3.6</f>
        <v>11.176</v>
      </c>
      <c r="D536" s="95">
        <f>(C536+C535)/2</f>
        <v>11.176</v>
      </c>
      <c r="E536" s="95">
        <f>(D536*(A536-A535))</f>
        <v>11.176</v>
      </c>
      <c r="F536" s="95">
        <f>(0.5*((C536^2)-(C535^2))*'NEFZ + EPA + WLTP - Start Value'!$B$3)/3600</f>
        <v>0</v>
      </c>
      <c r="G536" s="95">
        <f>E536*'NEFZ + EPA + WLTP - Start Value'!$B$3*'NEFZ + EPA + WLTP - Start Value'!$B$6*'NEFZ + EPA + WLTP - Constants'!$B$4/3600</f>
        <v>0.381291592</v>
      </c>
      <c r="H536" s="95">
        <f>IF(E536&gt;0,(((C535)^3+(C536)^3)/2/D536)*0.5*'NEFZ + EPA + WLTP - Constants'!$B$3*('NEFZ + EPA + WLTP - Start Value'!$B$5*'NEFZ + EPA + WLTP - Start Value'!$B$4)*E536/3600,0)</f>
        <v>0.176583330961664</v>
      </c>
    </row>
    <row r="537" ht="20.35" customHeight="1">
      <c r="A537" s="15">
        <v>534</v>
      </c>
      <c r="B537" s="15">
        <v>25</v>
      </c>
      <c r="C537" s="95">
        <f>'NEFZ + EPA + WLTP - Constants'!$B$5*B537/3.6</f>
        <v>11.176</v>
      </c>
      <c r="D537" s="95">
        <f>(C537+C536)/2</f>
        <v>11.176</v>
      </c>
      <c r="E537" s="95">
        <f>(D537*(A537-A536))</f>
        <v>11.176</v>
      </c>
      <c r="F537" s="95">
        <f>(0.5*((C537^2)-(C536^2))*'NEFZ + EPA + WLTP - Start Value'!$B$3)/3600</f>
        <v>0</v>
      </c>
      <c r="G537" s="95">
        <f>E537*'NEFZ + EPA + WLTP - Start Value'!$B$3*'NEFZ + EPA + WLTP - Start Value'!$B$6*'NEFZ + EPA + WLTP - Constants'!$B$4/3600</f>
        <v>0.381291592</v>
      </c>
      <c r="H537" s="95">
        <f>IF(E537&gt;0,(((C536)^3+(C537)^3)/2/D537)*0.5*'NEFZ + EPA + WLTP - Constants'!$B$3*('NEFZ + EPA + WLTP - Start Value'!$B$5*'NEFZ + EPA + WLTP - Start Value'!$B$4)*E537/3600,0)</f>
        <v>0.176583330961664</v>
      </c>
    </row>
    <row r="538" ht="20.35" customHeight="1">
      <c r="A538" s="15">
        <v>535</v>
      </c>
      <c r="B538" s="15">
        <v>25</v>
      </c>
      <c r="C538" s="95">
        <f>'NEFZ + EPA + WLTP - Constants'!$B$5*B538/3.6</f>
        <v>11.176</v>
      </c>
      <c r="D538" s="95">
        <f>(C538+C537)/2</f>
        <v>11.176</v>
      </c>
      <c r="E538" s="95">
        <f>(D538*(A538-A537))</f>
        <v>11.176</v>
      </c>
      <c r="F538" s="95">
        <f>(0.5*((C538^2)-(C537^2))*'NEFZ + EPA + WLTP - Start Value'!$B$3)/3600</f>
        <v>0</v>
      </c>
      <c r="G538" s="95">
        <f>E538*'NEFZ + EPA + WLTP - Start Value'!$B$3*'NEFZ + EPA + WLTP - Start Value'!$B$6*'NEFZ + EPA + WLTP - Constants'!$B$4/3600</f>
        <v>0.381291592</v>
      </c>
      <c r="H538" s="95">
        <f>IF(E538&gt;0,(((C537)^3+(C538)^3)/2/D538)*0.5*'NEFZ + EPA + WLTP - Constants'!$B$3*('NEFZ + EPA + WLTP - Start Value'!$B$5*'NEFZ + EPA + WLTP - Start Value'!$B$4)*E538/3600,0)</f>
        <v>0.176583330961664</v>
      </c>
    </row>
    <row r="539" ht="20.35" customHeight="1">
      <c r="A539" s="15">
        <v>536</v>
      </c>
      <c r="B539" s="15">
        <v>25.6</v>
      </c>
      <c r="C539" s="95">
        <f>'NEFZ + EPA + WLTP - Constants'!$B$5*B539/3.6</f>
        <v>11.444224</v>
      </c>
      <c r="D539" s="95">
        <f>(C539+C538)/2</f>
        <v>11.310112</v>
      </c>
      <c r="E539" s="95">
        <f>(D539*(A539-A538))</f>
        <v>11.310112</v>
      </c>
      <c r="F539" s="95">
        <f>(0.5*((C539^2)-(C538^2))*'NEFZ + EPA + WLTP - Start Value'!$B$3)/3600</f>
        <v>1.318792235528539</v>
      </c>
      <c r="G539" s="95">
        <f>E539*'NEFZ + EPA + WLTP - Start Value'!$B$3*'NEFZ + EPA + WLTP - Start Value'!$B$6*'NEFZ + EPA + WLTP - Constants'!$B$4/3600</f>
        <v>0.385867091104</v>
      </c>
      <c r="H539" s="95">
        <f>IF(E539&gt;0,(((C538)^3+(C539)^3)/2/D539)*0.5*'NEFZ + EPA + WLTP - Constants'!$B$3*('NEFZ + EPA + WLTP - Start Value'!$B$5*'NEFZ + EPA + WLTP - Start Value'!$B$4)*E539/3600,0)</f>
        <v>0.1830941194182185</v>
      </c>
    </row>
    <row r="540" ht="20.35" customHeight="1">
      <c r="A540" s="15">
        <v>537</v>
      </c>
      <c r="B540" s="15">
        <v>25.8</v>
      </c>
      <c r="C540" s="95">
        <f>'NEFZ + EPA + WLTP - Constants'!$B$5*B540/3.6</f>
        <v>11.533632</v>
      </c>
      <c r="D540" s="95">
        <f>(C540+C539)/2</f>
        <v>11.488928</v>
      </c>
      <c r="E540" s="95">
        <f>(D540*(A540-A539))</f>
        <v>11.488928</v>
      </c>
      <c r="F540" s="95">
        <f>(0.5*((C540^2)-(C539^2))*'NEFZ + EPA + WLTP - Start Value'!$B$3)/3600</f>
        <v>0.4465475685518162</v>
      </c>
      <c r="G540" s="95">
        <f>E540*'NEFZ + EPA + WLTP - Start Value'!$B$3*'NEFZ + EPA + WLTP - Start Value'!$B$6*'NEFZ + EPA + WLTP - Constants'!$B$4/3600</f>
        <v>0.391967756576</v>
      </c>
      <c r="H540" s="95">
        <f>IF(E540&gt;0,(((C539)^3+(C540)^3)/2/D540)*0.5*'NEFZ + EPA + WLTP - Constants'!$B$3*('NEFZ + EPA + WLTP - Start Value'!$B$5*'NEFZ + EPA + WLTP - Start Value'!$B$4)*E540/3600,0)</f>
        <v>0.1918442444420299</v>
      </c>
    </row>
    <row r="541" ht="20.35" customHeight="1">
      <c r="A541" s="15">
        <v>538</v>
      </c>
      <c r="B541" s="15">
        <v>26</v>
      </c>
      <c r="C541" s="95">
        <f>'NEFZ + EPA + WLTP - Constants'!$B$5*B541/3.6</f>
        <v>11.62304</v>
      </c>
      <c r="D541" s="95">
        <f>(C541+C540)/2</f>
        <v>11.578336</v>
      </c>
      <c r="E541" s="95">
        <f>(D541*(A541-A540))</f>
        <v>11.578336</v>
      </c>
      <c r="F541" s="95">
        <f>(0.5*((C541^2)-(C540^2))*'NEFZ + EPA + WLTP - Start Value'!$B$3)/3600</f>
        <v>0.450022646906317</v>
      </c>
      <c r="G541" s="95">
        <f>E541*'NEFZ + EPA + WLTP - Start Value'!$B$3*'NEFZ + EPA + WLTP - Start Value'!$B$6*'NEFZ + EPA + WLTP - Constants'!$B$4/3600</f>
        <v>0.3950180893120001</v>
      </c>
      <c r="H541" s="95">
        <f>IF(E541&gt;0,(((C540)^3+(C541)^3)/2/D541)*0.5*'NEFZ + EPA + WLTP - Constants'!$B$3*('NEFZ + EPA + WLTP - Start Value'!$B$5*'NEFZ + EPA + WLTP - Start Value'!$B$4)*E541/3600,0)</f>
        <v>0.1963579065040741</v>
      </c>
    </row>
    <row r="542" ht="20.35" customHeight="1">
      <c r="A542" s="15">
        <v>539</v>
      </c>
      <c r="B542" s="15">
        <v>25.6</v>
      </c>
      <c r="C542" s="95">
        <f>'NEFZ + EPA + WLTP - Constants'!$B$5*B542/3.6</f>
        <v>11.444224</v>
      </c>
      <c r="D542" s="95">
        <f>(C542+C541)/2</f>
        <v>11.533632</v>
      </c>
      <c r="E542" s="95">
        <f>(D542*(A542-A541))</f>
        <v>11.533632</v>
      </c>
      <c r="F542" s="95">
        <f>(0.5*((C542^2)-(C541^2))*'NEFZ + EPA + WLTP - Start Value'!$B$3)/3600</f>
        <v>-0.8965702154581331</v>
      </c>
      <c r="G542" s="95">
        <f>E542*'NEFZ + EPA + WLTP - Start Value'!$B$3*'NEFZ + EPA + WLTP - Start Value'!$B$6*'NEFZ + EPA + WLTP - Constants'!$B$4/3600</f>
        <v>0.393492922944</v>
      </c>
      <c r="H542" s="95">
        <f>IF(E542&gt;0,(((C541)^3+(C542)^3)/2/D542)*0.5*'NEFZ + EPA + WLTP - Constants'!$B$3*('NEFZ + EPA + WLTP - Start Value'!$B$5*'NEFZ + EPA + WLTP - Start Value'!$B$4)*E542/3600,0)</f>
        <v>0.1941185699368171</v>
      </c>
    </row>
    <row r="543" ht="20.35" customHeight="1">
      <c r="A543" s="15">
        <v>540</v>
      </c>
      <c r="B543" s="15">
        <v>25.2</v>
      </c>
      <c r="C543" s="95">
        <f>'NEFZ + EPA + WLTP - Constants'!$B$5*B543/3.6</f>
        <v>11.265408</v>
      </c>
      <c r="D543" s="95">
        <f>(C543+C542)/2</f>
        <v>11.354816</v>
      </c>
      <c r="E543" s="95">
        <f>(D543*(A543-A542))</f>
        <v>11.354816</v>
      </c>
      <c r="F543" s="95">
        <f>(0.5*((C543^2)-(C542^2))*'NEFZ + EPA + WLTP - Start Value'!$B$3)/3600</f>
        <v>-0.8826699020401916</v>
      </c>
      <c r="G543" s="95">
        <f>E543*'NEFZ + EPA + WLTP - Start Value'!$B$3*'NEFZ + EPA + WLTP - Start Value'!$B$6*'NEFZ + EPA + WLTP - Constants'!$B$4/3600</f>
        <v>0.387392257472</v>
      </c>
      <c r="H543" s="95">
        <f>IF(E543&gt;0,(((C542)^3+(C543)^3)/2/D543)*0.5*'NEFZ + EPA + WLTP - Constants'!$B$3*('NEFZ + EPA + WLTP - Start Value'!$B$5*'NEFZ + EPA + WLTP - Start Value'!$B$4)*E543/3600,0)</f>
        <v>0.1852301165948634</v>
      </c>
    </row>
    <row r="544" ht="20.35" customHeight="1">
      <c r="A544" s="15">
        <v>541</v>
      </c>
      <c r="B544" s="15">
        <v>25</v>
      </c>
      <c r="C544" s="95">
        <f>'NEFZ + EPA + WLTP - Constants'!$B$5*B544/3.6</f>
        <v>11.176</v>
      </c>
      <c r="D544" s="95">
        <f>(C544+C543)/2</f>
        <v>11.220704</v>
      </c>
      <c r="E544" s="95">
        <f>(D544*(A544-A543))</f>
        <v>11.220704</v>
      </c>
      <c r="F544" s="95">
        <f>(0.5*((C544^2)-(C543^2))*'NEFZ + EPA + WLTP - Start Value'!$B$3)/3600</f>
        <v>-0.4361223334883476</v>
      </c>
      <c r="G544" s="95">
        <f>E544*'NEFZ + EPA + WLTP - Start Value'!$B$3*'NEFZ + EPA + WLTP - Start Value'!$B$6*'NEFZ + EPA + WLTP - Constants'!$B$4/3600</f>
        <v>0.3828167583680001</v>
      </c>
      <c r="H544" s="95">
        <f>IF(E544&gt;0,(((C543)^3+(C544)^3)/2/D544)*0.5*'NEFZ + EPA + WLTP - Constants'!$B$3*('NEFZ + EPA + WLTP - Start Value'!$B$5*'NEFZ + EPA + WLTP - Start Value'!$B$4)*E544/3600,0)</f>
        <v>0.178719328138309</v>
      </c>
    </row>
    <row r="545" ht="20.35" customHeight="1">
      <c r="A545" s="15">
        <v>542</v>
      </c>
      <c r="B545" s="15">
        <v>25</v>
      </c>
      <c r="C545" s="95">
        <f>'NEFZ + EPA + WLTP - Constants'!$B$5*B545/3.6</f>
        <v>11.176</v>
      </c>
      <c r="D545" s="95">
        <f>(C545+C544)/2</f>
        <v>11.176</v>
      </c>
      <c r="E545" s="95">
        <f>(D545*(A545-A544))</f>
        <v>11.176</v>
      </c>
      <c r="F545" s="95">
        <f>(0.5*((C545^2)-(C544^2))*'NEFZ + EPA + WLTP - Start Value'!$B$3)/3600</f>
        <v>0</v>
      </c>
      <c r="G545" s="95">
        <f>E545*'NEFZ + EPA + WLTP - Start Value'!$B$3*'NEFZ + EPA + WLTP - Start Value'!$B$6*'NEFZ + EPA + WLTP - Constants'!$B$4/3600</f>
        <v>0.381291592</v>
      </c>
      <c r="H545" s="95">
        <f>IF(E545&gt;0,(((C544)^3+(C545)^3)/2/D545)*0.5*'NEFZ + EPA + WLTP - Constants'!$B$3*('NEFZ + EPA + WLTP - Start Value'!$B$5*'NEFZ + EPA + WLTP - Start Value'!$B$4)*E545/3600,0)</f>
        <v>0.176583330961664</v>
      </c>
    </row>
    <row r="546" ht="20.35" customHeight="1">
      <c r="A546" s="15">
        <v>543</v>
      </c>
      <c r="B546" s="15">
        <v>25</v>
      </c>
      <c r="C546" s="95">
        <f>'NEFZ + EPA + WLTP - Constants'!$B$5*B546/3.6</f>
        <v>11.176</v>
      </c>
      <c r="D546" s="95">
        <f>(C546+C545)/2</f>
        <v>11.176</v>
      </c>
      <c r="E546" s="95">
        <f>(D546*(A546-A545))</f>
        <v>11.176</v>
      </c>
      <c r="F546" s="95">
        <f>(0.5*((C546^2)-(C545^2))*'NEFZ + EPA + WLTP - Start Value'!$B$3)/3600</f>
        <v>0</v>
      </c>
      <c r="G546" s="95">
        <f>E546*'NEFZ + EPA + WLTP - Start Value'!$B$3*'NEFZ + EPA + WLTP - Start Value'!$B$6*'NEFZ + EPA + WLTP - Constants'!$B$4/3600</f>
        <v>0.381291592</v>
      </c>
      <c r="H546" s="95">
        <f>IF(E546&gt;0,(((C545)^3+(C546)^3)/2/D546)*0.5*'NEFZ + EPA + WLTP - Constants'!$B$3*('NEFZ + EPA + WLTP - Start Value'!$B$5*'NEFZ + EPA + WLTP - Start Value'!$B$4)*E546/3600,0)</f>
        <v>0.176583330961664</v>
      </c>
    </row>
    <row r="547" ht="20.35" customHeight="1">
      <c r="A547" s="15">
        <v>544</v>
      </c>
      <c r="B547" s="15">
        <v>24.4</v>
      </c>
      <c r="C547" s="95">
        <f>'NEFZ + EPA + WLTP - Constants'!$B$5*B547/3.6</f>
        <v>10.907776</v>
      </c>
      <c r="D547" s="95">
        <f>(C547+C546)/2</f>
        <v>11.041888</v>
      </c>
      <c r="E547" s="95">
        <f>(D547*(A547-A546))</f>
        <v>11.041888</v>
      </c>
      <c r="F547" s="95">
        <f>(0.5*((C547^2)-(C546^2))*'NEFZ + EPA + WLTP - Start Value'!$B$3)/3600</f>
        <v>-1.287516530338143</v>
      </c>
      <c r="G547" s="95">
        <f>E547*'NEFZ + EPA + WLTP - Start Value'!$B$3*'NEFZ + EPA + WLTP - Start Value'!$B$6*'NEFZ + EPA + WLTP - Constants'!$B$4/3600</f>
        <v>0.3767160928960001</v>
      </c>
      <c r="H547" s="95">
        <f>IF(E547&gt;0,(((C546)^3+(C547)^3)/2/D547)*0.5*'NEFZ + EPA + WLTP - Constants'!$B$3*('NEFZ + EPA + WLTP - Start Value'!$B$5*'NEFZ + EPA + WLTP - Start Value'!$B$4)*E547/3600,0)</f>
        <v>0.1703776785010113</v>
      </c>
    </row>
    <row r="548" ht="20.35" customHeight="1">
      <c r="A548" s="15">
        <v>545</v>
      </c>
      <c r="B548" s="15">
        <v>23.1</v>
      </c>
      <c r="C548" s="95">
        <f>'NEFZ + EPA + WLTP - Constants'!$B$5*B548/3.6</f>
        <v>10.326624</v>
      </c>
      <c r="D548" s="95">
        <f>(C548+C547)/2</f>
        <v>10.6172</v>
      </c>
      <c r="E548" s="95">
        <f>(D548*(A548-A547))</f>
        <v>10.6172</v>
      </c>
      <c r="F548" s="95">
        <f>(0.5*((C548^2)-(C547^2))*'NEFZ + EPA + WLTP - Start Value'!$B$3)/3600</f>
        <v>-2.682326104871101</v>
      </c>
      <c r="G548" s="95">
        <f>E548*'NEFZ + EPA + WLTP - Start Value'!$B$3*'NEFZ + EPA + WLTP - Start Value'!$B$6*'NEFZ + EPA + WLTP - Constants'!$B$4/3600</f>
        <v>0.3622270124</v>
      </c>
      <c r="H548" s="95">
        <f>IF(E548&gt;0,(((C547)^3+(C548)^3)/2/D548)*0.5*'NEFZ + EPA + WLTP - Constants'!$B$3*('NEFZ + EPA + WLTP - Start Value'!$B$5*'NEFZ + EPA + WLTP - Start Value'!$B$4)*E548/3600,0)</f>
        <v>0.1517383388286874</v>
      </c>
    </row>
    <row r="549" ht="20.35" customHeight="1">
      <c r="A549" s="15">
        <v>546</v>
      </c>
      <c r="B549" s="15">
        <v>19.8</v>
      </c>
      <c r="C549" s="95">
        <f>'NEFZ + EPA + WLTP - Constants'!$B$5*B549/3.6</f>
        <v>8.851392000000001</v>
      </c>
      <c r="D549" s="95">
        <f>(C549+C548)/2</f>
        <v>9.589008</v>
      </c>
      <c r="E549" s="95">
        <f>(D549*(A549-A548))</f>
        <v>9.589008</v>
      </c>
      <c r="F549" s="95">
        <f>(0.5*((C549^2)-(C548^2))*'NEFZ + EPA + WLTP - Start Value'!$B$3)/3600</f>
        <v>-6.149585533062399</v>
      </c>
      <c r="G549" s="95">
        <f>E549*'NEFZ + EPA + WLTP - Start Value'!$B$3*'NEFZ + EPA + WLTP - Start Value'!$B$6*'NEFZ + EPA + WLTP - Constants'!$B$4/3600</f>
        <v>0.3271481859360001</v>
      </c>
      <c r="H549" s="95">
        <f>IF(E549&gt;0,(((C548)^3+(C549)^3)/2/D549)*0.5*'NEFZ + EPA + WLTP - Constants'!$B$3*('NEFZ + EPA + WLTP - Start Value'!$B$5*'NEFZ + EPA + WLTP - Start Value'!$B$4)*E549/3600,0)</f>
        <v>0.1135150149473936</v>
      </c>
    </row>
    <row r="550" ht="20.35" customHeight="1">
      <c r="A550" s="15">
        <v>547</v>
      </c>
      <c r="B550" s="15">
        <v>16.5</v>
      </c>
      <c r="C550" s="95">
        <f>'NEFZ + EPA + WLTP - Constants'!$B$5*B550/3.6</f>
        <v>7.37616</v>
      </c>
      <c r="D550" s="95">
        <f>(C550+C549)/2</f>
        <v>8.113776000000001</v>
      </c>
      <c r="E550" s="95">
        <f>(D550*(A550-A549))</f>
        <v>8.113776000000001</v>
      </c>
      <c r="F550" s="95">
        <f>(0.5*((C550^2)-(C549^2))*'NEFZ + EPA + WLTP - Start Value'!$B$3)/3600</f>
        <v>-5.203495451052802</v>
      </c>
      <c r="G550" s="95">
        <f>E550*'NEFZ + EPA + WLTP - Start Value'!$B$3*'NEFZ + EPA + WLTP - Start Value'!$B$6*'NEFZ + EPA + WLTP - Constants'!$B$4/3600</f>
        <v>0.2768176957920001</v>
      </c>
      <c r="H550" s="95">
        <f>IF(E550&gt;0,(((C549)^3+(C550)^3)/2/D550)*0.5*'NEFZ + EPA + WLTP - Constants'!$B$3*('NEFZ + EPA + WLTP - Start Value'!$B$5*'NEFZ + EPA + WLTP - Start Value'!$B$4)*E550/3600,0)</f>
        <v>0.06924618979796282</v>
      </c>
    </row>
    <row r="551" ht="20.35" customHeight="1">
      <c r="A551" s="15">
        <v>548</v>
      </c>
      <c r="B551" s="15">
        <v>13.2</v>
      </c>
      <c r="C551" s="95">
        <f>'NEFZ + EPA + WLTP - Constants'!$B$5*B551/3.6</f>
        <v>5.900928</v>
      </c>
      <c r="D551" s="95">
        <f>(C551+C550)/2</f>
        <v>6.638544</v>
      </c>
      <c r="E551" s="95">
        <f>(D551*(A551-A550))</f>
        <v>6.638544</v>
      </c>
      <c r="F551" s="95">
        <f>(0.5*((C551^2)-(C550^2))*'NEFZ + EPA + WLTP - Start Value'!$B$3)/3600</f>
        <v>-4.257405369043203</v>
      </c>
      <c r="G551" s="95">
        <f>E551*'NEFZ + EPA + WLTP - Start Value'!$B$3*'NEFZ + EPA + WLTP - Start Value'!$B$6*'NEFZ + EPA + WLTP - Constants'!$B$4/3600</f>
        <v>0.226487205648</v>
      </c>
      <c r="H551" s="95">
        <f>IF(E551&gt;0,(((C550)^3+(C551)^3)/2/D551)*0.5*'NEFZ + EPA + WLTP - Constants'!$B$3*('NEFZ + EPA + WLTP - Start Value'!$B$5*'NEFZ + EPA + WLTP - Start Value'!$B$4)*E551/3600,0)</f>
        <v>0.03837985299652484</v>
      </c>
    </row>
    <row r="552" ht="20.35" customHeight="1">
      <c r="A552" s="15">
        <v>549</v>
      </c>
      <c r="B552" s="15">
        <v>9.9</v>
      </c>
      <c r="C552" s="95">
        <f>'NEFZ + EPA + WLTP - Constants'!$B$5*B552/3.6</f>
        <v>4.425696</v>
      </c>
      <c r="D552" s="95">
        <f>(C552+C551)/2</f>
        <v>5.163311999999999</v>
      </c>
      <c r="E552" s="95">
        <f>(D552*(A552-A551))</f>
        <v>5.163311999999999</v>
      </c>
      <c r="F552" s="95">
        <f>(0.5*((C552^2)-(C551^2))*'NEFZ + EPA + WLTP - Start Value'!$B$3)/3600</f>
        <v>-3.311315287033597</v>
      </c>
      <c r="G552" s="95">
        <f>E552*'NEFZ + EPA + WLTP - Start Value'!$B$3*'NEFZ + EPA + WLTP - Start Value'!$B$6*'NEFZ + EPA + WLTP - Constants'!$B$4/3600</f>
        <v>0.176156715504</v>
      </c>
      <c r="H552" s="95">
        <f>IF(E552&gt;0,(((C551)^3+(C552)^3)/2/D552)*0.5*'NEFZ + EPA + WLTP - Constants'!$B$3*('NEFZ + EPA + WLTP - Start Value'!$B$5*'NEFZ + EPA + WLTP - Start Value'!$B$4)*E552/3600,0)</f>
        <v>0.01847918847980825</v>
      </c>
    </row>
    <row r="553" ht="20.35" customHeight="1">
      <c r="A553" s="15">
        <v>550</v>
      </c>
      <c r="B553" s="15">
        <v>6.6</v>
      </c>
      <c r="C553" s="95">
        <f>'NEFZ + EPA + WLTP - Constants'!$B$5*B553/3.6</f>
        <v>2.950464</v>
      </c>
      <c r="D553" s="95">
        <f>(C553+C552)/2</f>
        <v>3.68808</v>
      </c>
      <c r="E553" s="95">
        <f>(D553*(A553-A552))</f>
        <v>3.68808</v>
      </c>
      <c r="F553" s="95">
        <f>(0.5*((C553^2)-(C552^2))*'NEFZ + EPA + WLTP - Start Value'!$B$3)/3600</f>
        <v>-2.365225205024001</v>
      </c>
      <c r="G553" s="95">
        <f>E553*'NEFZ + EPA + WLTP - Start Value'!$B$3*'NEFZ + EPA + WLTP - Start Value'!$B$6*'NEFZ + EPA + WLTP - Constants'!$B$4/3600</f>
        <v>0.125826225360</v>
      </c>
      <c r="H553" s="95">
        <f>IF(E553&gt;0,(((C552)^3+(C553)^3)/2/D553)*0.5*'NEFZ + EPA + WLTP - Constants'!$B$3*('NEFZ + EPA + WLTP - Start Value'!$B$5*'NEFZ + EPA + WLTP - Start Value'!$B$4)*E553/3600,0)</f>
        <v>0.007107380184541639</v>
      </c>
    </row>
    <row r="554" ht="20.35" customHeight="1">
      <c r="A554" s="15">
        <v>551</v>
      </c>
      <c r="B554" s="15">
        <v>3.3</v>
      </c>
      <c r="C554" s="95">
        <f>'NEFZ + EPA + WLTP - Constants'!$B$5*B554/3.6</f>
        <v>1.475232</v>
      </c>
      <c r="D554" s="95">
        <f>(C554+C553)/2</f>
        <v>2.212848</v>
      </c>
      <c r="E554" s="95">
        <f>(D554*(A554-A553))</f>
        <v>2.212848</v>
      </c>
      <c r="F554" s="95">
        <f>(0.5*((C554^2)-(C553^2))*'NEFZ + EPA + WLTP - Start Value'!$B$3)/3600</f>
        <v>-1.4191351230144</v>
      </c>
      <c r="G554" s="95">
        <f>E554*'NEFZ + EPA + WLTP - Start Value'!$B$3*'NEFZ + EPA + WLTP - Start Value'!$B$6*'NEFZ + EPA + WLTP - Constants'!$B$4/3600</f>
        <v>0.07549573521599999</v>
      </c>
      <c r="H554" s="95">
        <f>IF(E554&gt;0,(((C553)^3+(C554)^3)/2/D554)*0.5*'NEFZ + EPA + WLTP - Constants'!$B$3*('NEFZ + EPA + WLTP - Start Value'!$B$5*'NEFZ + EPA + WLTP - Start Value'!$B$4)*E554/3600,0)</f>
        <v>0.001827612047453564</v>
      </c>
    </row>
    <row r="555" ht="20.35" customHeight="1">
      <c r="A555" s="15">
        <v>552</v>
      </c>
      <c r="B555" s="15">
        <v>0</v>
      </c>
      <c r="C555" s="95">
        <f>'NEFZ + EPA + WLTP - Constants'!$B$5*B555/3.6</f>
        <v>0</v>
      </c>
      <c r="D555" s="95">
        <f>(C555+C554)/2</f>
        <v>0.7376159999999999</v>
      </c>
      <c r="E555" s="95">
        <f>(D555*(A555-A554))</f>
        <v>0.7376159999999999</v>
      </c>
      <c r="F555" s="95">
        <f>(0.5*((C555^2)-(C554^2))*'NEFZ + EPA + WLTP - Start Value'!$B$3)/3600</f>
        <v>-0.4730450410047999</v>
      </c>
      <c r="G555" s="95">
        <f>E555*'NEFZ + EPA + WLTP - Start Value'!$B$3*'NEFZ + EPA + WLTP - Start Value'!$B$6*'NEFZ + EPA + WLTP - Constants'!$B$4/3600</f>
        <v>0.02516524507199999</v>
      </c>
      <c r="H555" s="95">
        <f>IF(E555&gt;0,(((C554)^3+(C555)^3)/2/D555)*0.5*'NEFZ + EPA + WLTP - Constants'!$B$3*('NEFZ + EPA + WLTP - Start Value'!$B$5*'NEFZ + EPA + WLTP - Start Value'!$B$4)*E555/3600,0)</f>
        <v>0.0002030680052726182</v>
      </c>
    </row>
    <row r="556" ht="20.35" customHeight="1">
      <c r="A556" s="15">
        <v>553</v>
      </c>
      <c r="B556" s="15">
        <v>0</v>
      </c>
      <c r="C556" s="95">
        <f>'NEFZ + EPA + WLTP - Constants'!$B$5*B556/3.6</f>
        <v>0</v>
      </c>
      <c r="D556" s="95">
        <f>(C556+C555)/2</f>
        <v>0</v>
      </c>
      <c r="E556" s="95">
        <f>(D556*(A556-A555))</f>
        <v>0</v>
      </c>
      <c r="F556" s="95">
        <f>(0.5*((C556^2)-(C555^2))*'NEFZ + EPA + WLTP - Start Value'!$B$3)/3600</f>
        <v>0</v>
      </c>
      <c r="G556" s="95">
        <f>E556*'NEFZ + EPA + WLTP - Start Value'!$B$3*'NEFZ + EPA + WLTP - Start Value'!$B$6*'NEFZ + EPA + WLTP - Constants'!$B$4/3600</f>
        <v>0</v>
      </c>
      <c r="H556" s="95">
        <f>IF(E556&gt;0,(((C555)^3+(C556)^3)/2/D556)*0.5*'NEFZ + EPA + WLTP - Constants'!$B$3*('NEFZ + EPA + WLTP - Start Value'!$B$5*'NEFZ + EPA + WLTP - Start Value'!$B$4)*E556/3600,0)</f>
        <v>0</v>
      </c>
    </row>
    <row r="557" ht="20.35" customHeight="1">
      <c r="A557" s="15">
        <v>554</v>
      </c>
      <c r="B557" s="15">
        <v>0</v>
      </c>
      <c r="C557" s="95">
        <f>'NEFZ + EPA + WLTP - Constants'!$B$5*B557/3.6</f>
        <v>0</v>
      </c>
      <c r="D557" s="95">
        <f>(C557+C556)/2</f>
        <v>0</v>
      </c>
      <c r="E557" s="95">
        <f>(D557*(A557-A556))</f>
        <v>0</v>
      </c>
      <c r="F557" s="95">
        <f>(0.5*((C557^2)-(C556^2))*'NEFZ + EPA + WLTP - Start Value'!$B$3)/3600</f>
        <v>0</v>
      </c>
      <c r="G557" s="95">
        <f>E557*'NEFZ + EPA + WLTP - Start Value'!$B$3*'NEFZ + EPA + WLTP - Start Value'!$B$6*'NEFZ + EPA + WLTP - Constants'!$B$4/3600</f>
        <v>0</v>
      </c>
      <c r="H557" s="95">
        <f>IF(E557&gt;0,(((C556)^3+(C557)^3)/2/D557)*0.5*'NEFZ + EPA + WLTP - Constants'!$B$3*('NEFZ + EPA + WLTP - Start Value'!$B$5*'NEFZ + EPA + WLTP - Start Value'!$B$4)*E557/3600,0)</f>
        <v>0</v>
      </c>
    </row>
    <row r="558" ht="20.35" customHeight="1">
      <c r="A558" s="15">
        <v>555</v>
      </c>
      <c r="B558" s="15">
        <v>0</v>
      </c>
      <c r="C558" s="95">
        <f>'NEFZ + EPA + WLTP - Constants'!$B$5*B558/3.6</f>
        <v>0</v>
      </c>
      <c r="D558" s="95">
        <f>(C558+C557)/2</f>
        <v>0</v>
      </c>
      <c r="E558" s="95">
        <f>(D558*(A558-A557))</f>
        <v>0</v>
      </c>
      <c r="F558" s="95">
        <f>(0.5*((C558^2)-(C557^2))*'NEFZ + EPA + WLTP - Start Value'!$B$3)/3600</f>
        <v>0</v>
      </c>
      <c r="G558" s="95">
        <f>E558*'NEFZ + EPA + WLTP - Start Value'!$B$3*'NEFZ + EPA + WLTP - Start Value'!$B$6*'NEFZ + EPA + WLTP - Constants'!$B$4/3600</f>
        <v>0</v>
      </c>
      <c r="H558" s="95">
        <f>IF(E558&gt;0,(((C557)^3+(C558)^3)/2/D558)*0.5*'NEFZ + EPA + WLTP - Constants'!$B$3*('NEFZ + EPA + WLTP - Start Value'!$B$5*'NEFZ + EPA + WLTP - Start Value'!$B$4)*E558/3600,0)</f>
        <v>0</v>
      </c>
    </row>
    <row r="559" ht="20.35" customHeight="1">
      <c r="A559" s="15">
        <v>556</v>
      </c>
      <c r="B559" s="15">
        <v>0</v>
      </c>
      <c r="C559" s="95">
        <f>'NEFZ + EPA + WLTP - Constants'!$B$5*B559/3.6</f>
        <v>0</v>
      </c>
      <c r="D559" s="95">
        <f>(C559+C558)/2</f>
        <v>0</v>
      </c>
      <c r="E559" s="95">
        <f>(D559*(A559-A558))</f>
        <v>0</v>
      </c>
      <c r="F559" s="95">
        <f>(0.5*((C559^2)-(C558^2))*'NEFZ + EPA + WLTP - Start Value'!$B$3)/3600</f>
        <v>0</v>
      </c>
      <c r="G559" s="95">
        <f>E559*'NEFZ + EPA + WLTP - Start Value'!$B$3*'NEFZ + EPA + WLTP - Start Value'!$B$6*'NEFZ + EPA + WLTP - Constants'!$B$4/3600</f>
        <v>0</v>
      </c>
      <c r="H559" s="95">
        <f>IF(E559&gt;0,(((C558)^3+(C559)^3)/2/D559)*0.5*'NEFZ + EPA + WLTP - Constants'!$B$3*('NEFZ + EPA + WLTP - Start Value'!$B$5*'NEFZ + EPA + WLTP - Start Value'!$B$4)*E559/3600,0)</f>
        <v>0</v>
      </c>
    </row>
    <row r="560" ht="20.35" customHeight="1">
      <c r="A560" s="15">
        <v>557</v>
      </c>
      <c r="B560" s="15">
        <v>0</v>
      </c>
      <c r="C560" s="95">
        <f>'NEFZ + EPA + WLTP - Constants'!$B$5*B560/3.6</f>
        <v>0</v>
      </c>
      <c r="D560" s="95">
        <f>(C560+C559)/2</f>
        <v>0</v>
      </c>
      <c r="E560" s="95">
        <f>(D560*(A560-A559))</f>
        <v>0</v>
      </c>
      <c r="F560" s="95">
        <f>(0.5*((C560^2)-(C559^2))*'NEFZ + EPA + WLTP - Start Value'!$B$3)/3600</f>
        <v>0</v>
      </c>
      <c r="G560" s="95">
        <f>E560*'NEFZ + EPA + WLTP - Start Value'!$B$3*'NEFZ + EPA + WLTP - Start Value'!$B$6*'NEFZ + EPA + WLTP - Constants'!$B$4/3600</f>
        <v>0</v>
      </c>
      <c r="H560" s="95">
        <f>IF(E560&gt;0,(((C559)^3+(C560)^3)/2/D560)*0.5*'NEFZ + EPA + WLTP - Constants'!$B$3*('NEFZ + EPA + WLTP - Start Value'!$B$5*'NEFZ + EPA + WLTP - Start Value'!$B$4)*E560/3600,0)</f>
        <v>0</v>
      </c>
    </row>
    <row r="561" ht="20.35" customHeight="1">
      <c r="A561" s="15">
        <v>558</v>
      </c>
      <c r="B561" s="15">
        <v>0</v>
      </c>
      <c r="C561" s="95">
        <f>'NEFZ + EPA + WLTP - Constants'!$B$5*B561/3.6</f>
        <v>0</v>
      </c>
      <c r="D561" s="95">
        <f>(C561+C560)/2</f>
        <v>0</v>
      </c>
      <c r="E561" s="95">
        <f>(D561*(A561-A560))</f>
        <v>0</v>
      </c>
      <c r="F561" s="95">
        <f>(0.5*((C561^2)-(C560^2))*'NEFZ + EPA + WLTP - Start Value'!$B$3)/3600</f>
        <v>0</v>
      </c>
      <c r="G561" s="95">
        <f>E561*'NEFZ + EPA + WLTP - Start Value'!$B$3*'NEFZ + EPA + WLTP - Start Value'!$B$6*'NEFZ + EPA + WLTP - Constants'!$B$4/3600</f>
        <v>0</v>
      </c>
      <c r="H561" s="95">
        <f>IF(E561&gt;0,(((C560)^3+(C561)^3)/2/D561)*0.5*'NEFZ + EPA + WLTP - Constants'!$B$3*('NEFZ + EPA + WLTP - Start Value'!$B$5*'NEFZ + EPA + WLTP - Start Value'!$B$4)*E561/3600,0)</f>
        <v>0</v>
      </c>
    </row>
    <row r="562" ht="20.35" customHeight="1">
      <c r="A562" s="15">
        <v>559</v>
      </c>
      <c r="B562" s="15">
        <v>0</v>
      </c>
      <c r="C562" s="95">
        <f>'NEFZ + EPA + WLTP - Constants'!$B$5*B562/3.6</f>
        <v>0</v>
      </c>
      <c r="D562" s="95">
        <f>(C562+C561)/2</f>
        <v>0</v>
      </c>
      <c r="E562" s="95">
        <f>(D562*(A562-A561))</f>
        <v>0</v>
      </c>
      <c r="F562" s="95">
        <f>(0.5*((C562^2)-(C561^2))*'NEFZ + EPA + WLTP - Start Value'!$B$3)/3600</f>
        <v>0</v>
      </c>
      <c r="G562" s="95">
        <f>E562*'NEFZ + EPA + WLTP - Start Value'!$B$3*'NEFZ + EPA + WLTP - Start Value'!$B$6*'NEFZ + EPA + WLTP - Constants'!$B$4/3600</f>
        <v>0</v>
      </c>
      <c r="H562" s="95">
        <f>IF(E562&gt;0,(((C561)^3+(C562)^3)/2/D562)*0.5*'NEFZ + EPA + WLTP - Constants'!$B$3*('NEFZ + EPA + WLTP - Start Value'!$B$5*'NEFZ + EPA + WLTP - Start Value'!$B$4)*E562/3600,0)</f>
        <v>0</v>
      </c>
    </row>
    <row r="563" ht="20.35" customHeight="1">
      <c r="A563" s="15">
        <v>560</v>
      </c>
      <c r="B563" s="15">
        <v>0</v>
      </c>
      <c r="C563" s="95">
        <f>'NEFZ + EPA + WLTP - Constants'!$B$5*B563/3.6</f>
        <v>0</v>
      </c>
      <c r="D563" s="95">
        <f>(C563+C562)/2</f>
        <v>0</v>
      </c>
      <c r="E563" s="95">
        <f>(D563*(A563-A562))</f>
        <v>0</v>
      </c>
      <c r="F563" s="95">
        <f>(0.5*((C563^2)-(C562^2))*'NEFZ + EPA + WLTP - Start Value'!$B$3)/3600</f>
        <v>0</v>
      </c>
      <c r="G563" s="95">
        <f>E563*'NEFZ + EPA + WLTP - Start Value'!$B$3*'NEFZ + EPA + WLTP - Start Value'!$B$6*'NEFZ + EPA + WLTP - Constants'!$B$4/3600</f>
        <v>0</v>
      </c>
      <c r="H563" s="95">
        <f>IF(E563&gt;0,(((C562)^3+(C563)^3)/2/D563)*0.5*'NEFZ + EPA + WLTP - Constants'!$B$3*('NEFZ + EPA + WLTP - Start Value'!$B$5*'NEFZ + EPA + WLTP - Start Value'!$B$4)*E563/3600,0)</f>
        <v>0</v>
      </c>
    </row>
    <row r="564" ht="20.35" customHeight="1">
      <c r="A564" s="15">
        <v>561</v>
      </c>
      <c r="B564" s="15">
        <v>0</v>
      </c>
      <c r="C564" s="95">
        <f>'NEFZ + EPA + WLTP - Constants'!$B$5*B564/3.6</f>
        <v>0</v>
      </c>
      <c r="D564" s="95">
        <f>(C564+C563)/2</f>
        <v>0</v>
      </c>
      <c r="E564" s="95">
        <f>(D564*(A564-A563))</f>
        <v>0</v>
      </c>
      <c r="F564" s="95">
        <f>(0.5*((C564^2)-(C563^2))*'NEFZ + EPA + WLTP - Start Value'!$B$3)/3600</f>
        <v>0</v>
      </c>
      <c r="G564" s="95">
        <f>E564*'NEFZ + EPA + WLTP - Start Value'!$B$3*'NEFZ + EPA + WLTP - Start Value'!$B$6*'NEFZ + EPA + WLTP - Constants'!$B$4/3600</f>
        <v>0</v>
      </c>
      <c r="H564" s="95">
        <f>IF(E564&gt;0,(((C563)^3+(C564)^3)/2/D564)*0.5*'NEFZ + EPA + WLTP - Constants'!$B$3*('NEFZ + EPA + WLTP - Start Value'!$B$5*'NEFZ + EPA + WLTP - Start Value'!$B$4)*E564/3600,0)</f>
        <v>0</v>
      </c>
    </row>
    <row r="565" ht="20.35" customHeight="1">
      <c r="A565" s="15">
        <v>562</v>
      </c>
      <c r="B565" s="15">
        <v>0</v>
      </c>
      <c r="C565" s="95">
        <f>'NEFZ + EPA + WLTP - Constants'!$B$5*B565/3.6</f>
        <v>0</v>
      </c>
      <c r="D565" s="95">
        <f>(C565+C564)/2</f>
        <v>0</v>
      </c>
      <c r="E565" s="95">
        <f>(D565*(A565-A564))</f>
        <v>0</v>
      </c>
      <c r="F565" s="95">
        <f>(0.5*((C565^2)-(C564^2))*'NEFZ + EPA + WLTP - Start Value'!$B$3)/3600</f>
        <v>0</v>
      </c>
      <c r="G565" s="95">
        <f>E565*'NEFZ + EPA + WLTP - Start Value'!$B$3*'NEFZ + EPA + WLTP - Start Value'!$B$6*'NEFZ + EPA + WLTP - Constants'!$B$4/3600</f>
        <v>0</v>
      </c>
      <c r="H565" s="95">
        <f>IF(E565&gt;0,(((C564)^3+(C565)^3)/2/D565)*0.5*'NEFZ + EPA + WLTP - Constants'!$B$3*('NEFZ + EPA + WLTP - Start Value'!$B$5*'NEFZ + EPA + WLTP - Start Value'!$B$4)*E565/3600,0)</f>
        <v>0</v>
      </c>
    </row>
    <row r="566" ht="20.35" customHeight="1">
      <c r="A566" s="15">
        <v>563</v>
      </c>
      <c r="B566" s="15">
        <v>0</v>
      </c>
      <c r="C566" s="95">
        <f>'NEFZ + EPA + WLTP - Constants'!$B$5*B566/3.6</f>
        <v>0</v>
      </c>
      <c r="D566" s="95">
        <f>(C566+C565)/2</f>
        <v>0</v>
      </c>
      <c r="E566" s="95">
        <f>(D566*(A566-A565))</f>
        <v>0</v>
      </c>
      <c r="F566" s="95">
        <f>(0.5*((C566^2)-(C565^2))*'NEFZ + EPA + WLTP - Start Value'!$B$3)/3600</f>
        <v>0</v>
      </c>
      <c r="G566" s="95">
        <f>E566*'NEFZ + EPA + WLTP - Start Value'!$B$3*'NEFZ + EPA + WLTP - Start Value'!$B$6*'NEFZ + EPA + WLTP - Constants'!$B$4/3600</f>
        <v>0</v>
      </c>
      <c r="H566" s="95">
        <f>IF(E566&gt;0,(((C565)^3+(C566)^3)/2/D566)*0.5*'NEFZ + EPA + WLTP - Constants'!$B$3*('NEFZ + EPA + WLTP - Start Value'!$B$5*'NEFZ + EPA + WLTP - Start Value'!$B$4)*E566/3600,0)</f>
        <v>0</v>
      </c>
    </row>
    <row r="567" ht="20.35" customHeight="1">
      <c r="A567" s="15">
        <v>564</v>
      </c>
      <c r="B567" s="15">
        <v>0</v>
      </c>
      <c r="C567" s="95">
        <f>'NEFZ + EPA + WLTP - Constants'!$B$5*B567/3.6</f>
        <v>0</v>
      </c>
      <c r="D567" s="95">
        <f>(C567+C566)/2</f>
        <v>0</v>
      </c>
      <c r="E567" s="95">
        <f>(D567*(A567-A566))</f>
        <v>0</v>
      </c>
      <c r="F567" s="95">
        <f>(0.5*((C567^2)-(C566^2))*'NEFZ + EPA + WLTP - Start Value'!$B$3)/3600</f>
        <v>0</v>
      </c>
      <c r="G567" s="95">
        <f>E567*'NEFZ + EPA + WLTP - Start Value'!$B$3*'NEFZ + EPA + WLTP - Start Value'!$B$6*'NEFZ + EPA + WLTP - Constants'!$B$4/3600</f>
        <v>0</v>
      </c>
      <c r="H567" s="95">
        <f>IF(E567&gt;0,(((C566)^3+(C567)^3)/2/D567)*0.5*'NEFZ + EPA + WLTP - Constants'!$B$3*('NEFZ + EPA + WLTP - Start Value'!$B$5*'NEFZ + EPA + WLTP - Start Value'!$B$4)*E567/3600,0)</f>
        <v>0</v>
      </c>
    </row>
    <row r="568" ht="20.35" customHeight="1">
      <c r="A568" s="15">
        <v>565</v>
      </c>
      <c r="B568" s="15">
        <v>0</v>
      </c>
      <c r="C568" s="95">
        <f>'NEFZ + EPA + WLTP - Constants'!$B$5*B568/3.6</f>
        <v>0</v>
      </c>
      <c r="D568" s="95">
        <f>(C568+C567)/2</f>
        <v>0</v>
      </c>
      <c r="E568" s="95">
        <f>(D568*(A568-A567))</f>
        <v>0</v>
      </c>
      <c r="F568" s="95">
        <f>(0.5*((C568^2)-(C567^2))*'NEFZ + EPA + WLTP - Start Value'!$B$3)/3600</f>
        <v>0</v>
      </c>
      <c r="G568" s="95">
        <f>E568*'NEFZ + EPA + WLTP - Start Value'!$B$3*'NEFZ + EPA + WLTP - Start Value'!$B$6*'NEFZ + EPA + WLTP - Constants'!$B$4/3600</f>
        <v>0</v>
      </c>
      <c r="H568" s="95">
        <f>IF(E568&gt;0,(((C567)^3+(C568)^3)/2/D568)*0.5*'NEFZ + EPA + WLTP - Constants'!$B$3*('NEFZ + EPA + WLTP - Start Value'!$B$5*'NEFZ + EPA + WLTP - Start Value'!$B$4)*E568/3600,0)</f>
        <v>0</v>
      </c>
    </row>
    <row r="569" ht="20.35" customHeight="1">
      <c r="A569" s="15">
        <v>566</v>
      </c>
      <c r="B569" s="15">
        <v>0</v>
      </c>
      <c r="C569" s="95">
        <f>'NEFZ + EPA + WLTP - Constants'!$B$5*B569/3.6</f>
        <v>0</v>
      </c>
      <c r="D569" s="95">
        <f>(C569+C568)/2</f>
        <v>0</v>
      </c>
      <c r="E569" s="95">
        <f>(D569*(A569-A568))</f>
        <v>0</v>
      </c>
      <c r="F569" s="95">
        <f>(0.5*((C569^2)-(C568^2))*'NEFZ + EPA + WLTP - Start Value'!$B$3)/3600</f>
        <v>0</v>
      </c>
      <c r="G569" s="95">
        <f>E569*'NEFZ + EPA + WLTP - Start Value'!$B$3*'NEFZ + EPA + WLTP - Start Value'!$B$6*'NEFZ + EPA + WLTP - Constants'!$B$4/3600</f>
        <v>0</v>
      </c>
      <c r="H569" s="95">
        <f>IF(E569&gt;0,(((C568)^3+(C569)^3)/2/D569)*0.5*'NEFZ + EPA + WLTP - Constants'!$B$3*('NEFZ + EPA + WLTP - Start Value'!$B$5*'NEFZ + EPA + WLTP - Start Value'!$B$4)*E569/3600,0)</f>
        <v>0</v>
      </c>
    </row>
    <row r="570" ht="20.35" customHeight="1">
      <c r="A570" s="15">
        <v>567</v>
      </c>
      <c r="B570" s="15">
        <v>0</v>
      </c>
      <c r="C570" s="95">
        <f>'NEFZ + EPA + WLTP - Constants'!$B$5*B570/3.6</f>
        <v>0</v>
      </c>
      <c r="D570" s="95">
        <f>(C570+C569)/2</f>
        <v>0</v>
      </c>
      <c r="E570" s="95">
        <f>(D570*(A570-A569))</f>
        <v>0</v>
      </c>
      <c r="F570" s="95">
        <f>(0.5*((C570^2)-(C569^2))*'NEFZ + EPA + WLTP - Start Value'!$B$3)/3600</f>
        <v>0</v>
      </c>
      <c r="G570" s="95">
        <f>E570*'NEFZ + EPA + WLTP - Start Value'!$B$3*'NEFZ + EPA + WLTP - Start Value'!$B$6*'NEFZ + EPA + WLTP - Constants'!$B$4/3600</f>
        <v>0</v>
      </c>
      <c r="H570" s="95">
        <f>IF(E570&gt;0,(((C569)^3+(C570)^3)/2/D570)*0.5*'NEFZ + EPA + WLTP - Constants'!$B$3*('NEFZ + EPA + WLTP - Start Value'!$B$5*'NEFZ + EPA + WLTP - Start Value'!$B$4)*E570/3600,0)</f>
        <v>0</v>
      </c>
    </row>
    <row r="571" ht="20.35" customHeight="1">
      <c r="A571" s="15">
        <v>568</v>
      </c>
      <c r="B571" s="15">
        <v>0</v>
      </c>
      <c r="C571" s="95">
        <f>'NEFZ + EPA + WLTP - Constants'!$B$5*B571/3.6</f>
        <v>0</v>
      </c>
      <c r="D571" s="95">
        <f>(C571+C570)/2</f>
        <v>0</v>
      </c>
      <c r="E571" s="95">
        <f>(D571*(A571-A570))</f>
        <v>0</v>
      </c>
      <c r="F571" s="95">
        <f>(0.5*((C571^2)-(C570^2))*'NEFZ + EPA + WLTP - Start Value'!$B$3)/3600</f>
        <v>0</v>
      </c>
      <c r="G571" s="95">
        <f>E571*'NEFZ + EPA + WLTP - Start Value'!$B$3*'NEFZ + EPA + WLTP - Start Value'!$B$6*'NEFZ + EPA + WLTP - Constants'!$B$4/3600</f>
        <v>0</v>
      </c>
      <c r="H571" s="95">
        <f>IF(E571&gt;0,(((C570)^3+(C571)^3)/2/D571)*0.5*'NEFZ + EPA + WLTP - Constants'!$B$3*('NEFZ + EPA + WLTP - Start Value'!$B$5*'NEFZ + EPA + WLTP - Start Value'!$B$4)*E571/3600,0)</f>
        <v>0</v>
      </c>
    </row>
    <row r="572" ht="20.35" customHeight="1">
      <c r="A572" s="15">
        <v>569</v>
      </c>
      <c r="B572" s="15">
        <v>3.3</v>
      </c>
      <c r="C572" s="95">
        <f>'NEFZ + EPA + WLTP - Constants'!$B$5*B572/3.6</f>
        <v>1.475232</v>
      </c>
      <c r="D572" s="95">
        <f>(C572+C571)/2</f>
        <v>0.7376159999999999</v>
      </c>
      <c r="E572" s="95">
        <f>(D572*(A572-A571))</f>
        <v>0.7376159999999999</v>
      </c>
      <c r="F572" s="95">
        <f>(0.5*((C572^2)-(C571^2))*'NEFZ + EPA + WLTP - Start Value'!$B$3)/3600</f>
        <v>0.4730450410047999</v>
      </c>
      <c r="G572" s="95">
        <f>E572*'NEFZ + EPA + WLTP - Start Value'!$B$3*'NEFZ + EPA + WLTP - Start Value'!$B$6*'NEFZ + EPA + WLTP - Constants'!$B$4/3600</f>
        <v>0.02516524507199999</v>
      </c>
      <c r="H572" s="95">
        <f>IF(E572&gt;0,(((C571)^3+(C572)^3)/2/D572)*0.5*'NEFZ + EPA + WLTP - Constants'!$B$3*('NEFZ + EPA + WLTP - Start Value'!$B$5*'NEFZ + EPA + WLTP - Start Value'!$B$4)*E572/3600,0)</f>
        <v>0.0002030680052726182</v>
      </c>
    </row>
    <row r="573" ht="20.35" customHeight="1">
      <c r="A573" s="15">
        <v>570</v>
      </c>
      <c r="B573" s="15">
        <v>6.6</v>
      </c>
      <c r="C573" s="95">
        <f>'NEFZ + EPA + WLTP - Constants'!$B$5*B573/3.6</f>
        <v>2.950464</v>
      </c>
      <c r="D573" s="95">
        <f>(C573+C572)/2</f>
        <v>2.212848</v>
      </c>
      <c r="E573" s="95">
        <f>(D573*(A573-A572))</f>
        <v>2.212848</v>
      </c>
      <c r="F573" s="95">
        <f>(0.5*((C573^2)-(C572^2))*'NEFZ + EPA + WLTP - Start Value'!$B$3)/3600</f>
        <v>1.4191351230144</v>
      </c>
      <c r="G573" s="95">
        <f>E573*'NEFZ + EPA + WLTP - Start Value'!$B$3*'NEFZ + EPA + WLTP - Start Value'!$B$6*'NEFZ + EPA + WLTP - Constants'!$B$4/3600</f>
        <v>0.07549573521599999</v>
      </c>
      <c r="H573" s="95">
        <f>IF(E573&gt;0,(((C572)^3+(C573)^3)/2/D573)*0.5*'NEFZ + EPA + WLTP - Constants'!$B$3*('NEFZ + EPA + WLTP - Start Value'!$B$5*'NEFZ + EPA + WLTP - Start Value'!$B$4)*E573/3600,0)</f>
        <v>0.001827612047453564</v>
      </c>
    </row>
    <row r="574" ht="20.35" customHeight="1">
      <c r="A574" s="15">
        <v>571</v>
      </c>
      <c r="B574" s="15">
        <v>9.9</v>
      </c>
      <c r="C574" s="95">
        <f>'NEFZ + EPA + WLTP - Constants'!$B$5*B574/3.6</f>
        <v>4.425696</v>
      </c>
      <c r="D574" s="95">
        <f>(C574+C573)/2</f>
        <v>3.68808</v>
      </c>
      <c r="E574" s="95">
        <f>(D574*(A574-A573))</f>
        <v>3.68808</v>
      </c>
      <c r="F574" s="95">
        <f>(0.5*((C574^2)-(C573^2))*'NEFZ + EPA + WLTP - Start Value'!$B$3)/3600</f>
        <v>2.365225205024001</v>
      </c>
      <c r="G574" s="95">
        <f>E574*'NEFZ + EPA + WLTP - Start Value'!$B$3*'NEFZ + EPA + WLTP - Start Value'!$B$6*'NEFZ + EPA + WLTP - Constants'!$B$4/3600</f>
        <v>0.125826225360</v>
      </c>
      <c r="H574" s="95">
        <f>IF(E574&gt;0,(((C573)^3+(C574)^3)/2/D574)*0.5*'NEFZ + EPA + WLTP - Constants'!$B$3*('NEFZ + EPA + WLTP - Start Value'!$B$5*'NEFZ + EPA + WLTP - Start Value'!$B$4)*E574/3600,0)</f>
        <v>0.007107380184541639</v>
      </c>
    </row>
    <row r="575" ht="20.35" customHeight="1">
      <c r="A575" s="15">
        <v>572</v>
      </c>
      <c r="B575" s="15">
        <v>13</v>
      </c>
      <c r="C575" s="95">
        <f>'NEFZ + EPA + WLTP - Constants'!$B$5*B575/3.6</f>
        <v>5.811520000000001</v>
      </c>
      <c r="D575" s="95">
        <f>(C575+C574)/2</f>
        <v>5.118608</v>
      </c>
      <c r="E575" s="95">
        <f>(D575*(A575-A574))</f>
        <v>5.118608</v>
      </c>
      <c r="F575" s="95">
        <f>(0.5*((C575^2)-(C574^2))*'NEFZ + EPA + WLTP - Start Value'!$B$3)/3600</f>
        <v>3.083697654814579</v>
      </c>
      <c r="G575" s="95">
        <f>E575*'NEFZ + EPA + WLTP - Start Value'!$B$3*'NEFZ + EPA + WLTP - Start Value'!$B$6*'NEFZ + EPA + WLTP - Constants'!$B$4/3600</f>
        <v>0.174631549136</v>
      </c>
      <c r="H575" s="95">
        <f>IF(E575&gt;0,(((C574)^3+(C575)^3)/2/D575)*0.5*'NEFZ + EPA + WLTP - Constants'!$B$3*('NEFZ + EPA + WLTP - Start Value'!$B$5*'NEFZ + EPA + WLTP - Start Value'!$B$4)*E575/3600,0)</f>
        <v>0.01789735064228952</v>
      </c>
    </row>
    <row r="576" ht="20.35" customHeight="1">
      <c r="A576" s="15">
        <v>573</v>
      </c>
      <c r="B576" s="15">
        <v>14.6</v>
      </c>
      <c r="C576" s="95">
        <f>'NEFZ + EPA + WLTP - Constants'!$B$5*B576/3.6</f>
        <v>6.526784</v>
      </c>
      <c r="D576" s="95">
        <f>(C576+C575)/2</f>
        <v>6.169152</v>
      </c>
      <c r="E576" s="95">
        <f>(D576*(A576-A575))</f>
        <v>6.169152</v>
      </c>
      <c r="F576" s="95">
        <f>(0.5*((C576^2)-(C575^2))*'NEFZ + EPA + WLTP - Start Value'!$B$3)/3600</f>
        <v>1.918243251677866</v>
      </c>
      <c r="G576" s="95">
        <f>E576*'NEFZ + EPA + WLTP - Start Value'!$B$3*'NEFZ + EPA + WLTP - Start Value'!$B$6*'NEFZ + EPA + WLTP - Constants'!$B$4/3600</f>
        <v>0.210472958784</v>
      </c>
      <c r="H576" s="95">
        <f>IF(E576&gt;0,(((C575)^3+(C576)^3)/2/D576)*0.5*'NEFZ + EPA + WLTP - Constants'!$B$3*('NEFZ + EPA + WLTP - Start Value'!$B$5*'NEFZ + EPA + WLTP - Start Value'!$B$4)*E576/3600,0)</f>
        <v>0.03000015742107153</v>
      </c>
    </row>
    <row r="577" ht="20.35" customHeight="1">
      <c r="A577" s="15">
        <v>574</v>
      </c>
      <c r="B577" s="15">
        <v>16</v>
      </c>
      <c r="C577" s="95">
        <f>'NEFZ + EPA + WLTP - Constants'!$B$5*B577/3.6</f>
        <v>7.15264</v>
      </c>
      <c r="D577" s="95">
        <f>(C577+C576)/2</f>
        <v>6.839712</v>
      </c>
      <c r="E577" s="95">
        <f>(D577*(A577-A576))</f>
        <v>6.839712</v>
      </c>
      <c r="F577" s="95">
        <f>(0.5*((C577^2)-(C576^2))*'NEFZ + EPA + WLTP - Start Value'!$B$3)/3600</f>
        <v>1.8609044588288</v>
      </c>
      <c r="G577" s="95">
        <f>E577*'NEFZ + EPA + WLTP - Start Value'!$B$3*'NEFZ + EPA + WLTP - Start Value'!$B$6*'NEFZ + EPA + WLTP - Constants'!$B$4/3600</f>
        <v>0.233350454304</v>
      </c>
      <c r="H577" s="95">
        <f>IF(E577&gt;0,(((C576)^3+(C577)^3)/2/D577)*0.5*'NEFZ + EPA + WLTP - Constants'!$B$3*('NEFZ + EPA + WLTP - Start Value'!$B$5*'NEFZ + EPA + WLTP - Start Value'!$B$4)*E577/3600,0)</f>
        <v>0.04073077327694991</v>
      </c>
    </row>
    <row r="578" ht="20.35" customHeight="1">
      <c r="A578" s="15">
        <v>575</v>
      </c>
      <c r="B578" s="15">
        <v>17</v>
      </c>
      <c r="C578" s="95">
        <f>'NEFZ + EPA + WLTP - Constants'!$B$5*B578/3.6</f>
        <v>7.59968</v>
      </c>
      <c r="D578" s="95">
        <f>(C578+C577)/2</f>
        <v>7.37616</v>
      </c>
      <c r="E578" s="95">
        <f>(D578*(A578-A577))</f>
        <v>7.37616</v>
      </c>
      <c r="F578" s="95">
        <f>(0.5*((C578^2)-(C577^2))*'NEFZ + EPA + WLTP - Start Value'!$B$3)/3600</f>
        <v>1.433469821226667</v>
      </c>
      <c r="G578" s="95">
        <f>E578*'NEFZ + EPA + WLTP - Start Value'!$B$3*'NEFZ + EPA + WLTP - Start Value'!$B$6*'NEFZ + EPA + WLTP - Constants'!$B$4/3600</f>
        <v>0.251652450720</v>
      </c>
      <c r="H578" s="95">
        <f>IF(E578&gt;0,(((C577)^3+(C578)^3)/2/D578)*0.5*'NEFZ + EPA + WLTP - Constants'!$B$3*('NEFZ + EPA + WLTP - Start Value'!$B$5*'NEFZ + EPA + WLTP - Start Value'!$B$4)*E578/3600,0)</f>
        <v>0.05090685531627619</v>
      </c>
    </row>
    <row r="579" ht="20.35" customHeight="1">
      <c r="A579" s="15">
        <v>576</v>
      </c>
      <c r="B579" s="15">
        <v>17</v>
      </c>
      <c r="C579" s="95">
        <f>'NEFZ + EPA + WLTP - Constants'!$B$5*B579/3.6</f>
        <v>7.59968</v>
      </c>
      <c r="D579" s="95">
        <f>(C579+C578)/2</f>
        <v>7.59968</v>
      </c>
      <c r="E579" s="95">
        <f>(D579*(A579-A578))</f>
        <v>7.59968</v>
      </c>
      <c r="F579" s="95">
        <f>(0.5*((C579^2)-(C578^2))*'NEFZ + EPA + WLTP - Start Value'!$B$3)/3600</f>
        <v>0</v>
      </c>
      <c r="G579" s="95">
        <f>E579*'NEFZ + EPA + WLTP - Start Value'!$B$3*'NEFZ + EPA + WLTP - Start Value'!$B$6*'NEFZ + EPA + WLTP - Constants'!$B$4/3600</f>
        <v>0.259278282560</v>
      </c>
      <c r="H579" s="95">
        <f>IF(E579&gt;0,(((C578)^3+(C579)^3)/2/D579)*0.5*'NEFZ + EPA + WLTP - Constants'!$B$3*('NEFZ + EPA + WLTP - Start Value'!$B$5*'NEFZ + EPA + WLTP - Start Value'!$B$4)*E579/3600,0)</f>
        <v>0.05552344992093793</v>
      </c>
    </row>
    <row r="580" ht="20.35" customHeight="1">
      <c r="A580" s="15">
        <v>577</v>
      </c>
      <c r="B580" s="15">
        <v>17</v>
      </c>
      <c r="C580" s="95">
        <f>'NEFZ + EPA + WLTP - Constants'!$B$5*B580/3.6</f>
        <v>7.59968</v>
      </c>
      <c r="D580" s="95">
        <f>(C580+C579)/2</f>
        <v>7.59968</v>
      </c>
      <c r="E580" s="95">
        <f>(D580*(A580-A579))</f>
        <v>7.59968</v>
      </c>
      <c r="F580" s="95">
        <f>(0.5*((C580^2)-(C579^2))*'NEFZ + EPA + WLTP - Start Value'!$B$3)/3600</f>
        <v>0</v>
      </c>
      <c r="G580" s="95">
        <f>E580*'NEFZ + EPA + WLTP - Start Value'!$B$3*'NEFZ + EPA + WLTP - Start Value'!$B$6*'NEFZ + EPA + WLTP - Constants'!$B$4/3600</f>
        <v>0.259278282560</v>
      </c>
      <c r="H580" s="95">
        <f>IF(E580&gt;0,(((C579)^3+(C580)^3)/2/D580)*0.5*'NEFZ + EPA + WLTP - Constants'!$B$3*('NEFZ + EPA + WLTP - Start Value'!$B$5*'NEFZ + EPA + WLTP - Start Value'!$B$4)*E580/3600,0)</f>
        <v>0.05552344992093793</v>
      </c>
    </row>
    <row r="581" ht="20.35" customHeight="1">
      <c r="A581" s="15">
        <v>578</v>
      </c>
      <c r="B581" s="15">
        <v>17.5</v>
      </c>
      <c r="C581" s="95">
        <f>'NEFZ + EPA + WLTP - Constants'!$B$5*B581/3.6</f>
        <v>7.8232</v>
      </c>
      <c r="D581" s="95">
        <f>(C581+C580)/2</f>
        <v>7.71144</v>
      </c>
      <c r="E581" s="95">
        <f>(D581*(A581-A580))</f>
        <v>7.71144</v>
      </c>
      <c r="F581" s="95">
        <f>(0.5*((C581^2)-(C580^2))*'NEFZ + EPA + WLTP - Start Value'!$B$3)/3600</f>
        <v>0.749313770186666</v>
      </c>
      <c r="G581" s="95">
        <f>E581*'NEFZ + EPA + WLTP - Start Value'!$B$3*'NEFZ + EPA + WLTP - Start Value'!$B$6*'NEFZ + EPA + WLTP - Constants'!$B$4/3600</f>
        <v>0.263091198480</v>
      </c>
      <c r="H581" s="95">
        <f>IF(E581&gt;0,(((C580)^3+(C581)^3)/2/D581)*0.5*'NEFZ + EPA + WLTP - Constants'!$B$3*('NEFZ + EPA + WLTP - Start Value'!$B$5*'NEFZ + EPA + WLTP - Start Value'!$B$4)*E581/3600,0)</f>
        <v>0.05804576622039433</v>
      </c>
    </row>
    <row r="582" ht="20.35" customHeight="1">
      <c r="A582" s="15">
        <v>579</v>
      </c>
      <c r="B582" s="15">
        <v>17.7</v>
      </c>
      <c r="C582" s="95">
        <f>'NEFZ + EPA + WLTP - Constants'!$B$5*B582/3.6</f>
        <v>7.912608</v>
      </c>
      <c r="D582" s="95">
        <f>(C582+C581)/2</f>
        <v>7.867903999999999</v>
      </c>
      <c r="E582" s="95">
        <f>(D582*(A582-A581))</f>
        <v>7.867903999999999</v>
      </c>
      <c r="F582" s="95">
        <f>(0.5*((C582^2)-(C581^2))*'NEFZ + EPA + WLTP - Start Value'!$B$3)/3600</f>
        <v>0.3058068951950219</v>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row>
    <row r="583" ht="20.35" customHeight="1">
      <c r="A583" s="15">
        <v>580</v>
      </c>
      <c r="B583" s="15">
        <v>17.7</v>
      </c>
      <c r="C583" s="95">
        <f>'NEFZ + EPA + WLTP - Constants'!$B$5*B583/3.6</f>
        <v>7.912608</v>
      </c>
      <c r="D583" s="95">
        <f>(C583+C582)/2</f>
        <v>7.912608</v>
      </c>
      <c r="E583" s="95">
        <f>(D583*(A583-A582))</f>
        <v>7.912608</v>
      </c>
      <c r="F583" s="95">
        <f>(0.5*((C583^2)-(C582^2))*'NEFZ + EPA + WLTP - Start Value'!$B$3)/3600</f>
        <v>0</v>
      </c>
      <c r="G583" s="95">
        <f>E583*'NEFZ + EPA + WLTP - Start Value'!$B$3*'NEFZ + EPA + WLTP - Start Value'!$B$6*'NEFZ + EPA + WLTP - Constants'!$B$4/3600</f>
        <v>0.269954447136</v>
      </c>
      <c r="H583" s="95">
        <f>IF(E583&gt;0,(((C582)^3+(C583)^3)/2/D583)*0.5*'NEFZ + EPA + WLTP - Constants'!$B$3*('NEFZ + EPA + WLTP - Start Value'!$B$5*'NEFZ + EPA + WLTP - Start Value'!$B$4)*E583/3600,0)</f>
        <v>0.06266852570230662</v>
      </c>
    </row>
    <row r="584" ht="20.35" customHeight="1">
      <c r="A584" s="15">
        <v>581</v>
      </c>
      <c r="B584" s="15">
        <v>17.5</v>
      </c>
      <c r="C584" s="95">
        <f>'NEFZ + EPA + WLTP - Constants'!$B$5*B584/3.6</f>
        <v>7.8232</v>
      </c>
      <c r="D584" s="95">
        <f>(C584+C583)/2</f>
        <v>7.867903999999999</v>
      </c>
      <c r="E584" s="95">
        <f>(D584*(A584-A583))</f>
        <v>7.867903999999999</v>
      </c>
      <c r="F584" s="95">
        <f>(0.5*((C584^2)-(C583^2))*'NEFZ + EPA + WLTP - Start Value'!$B$3)/3600</f>
        <v>-0.3058068951950219</v>
      </c>
      <c r="G584" s="95">
        <f>E584*'NEFZ + EPA + WLTP - Start Value'!$B$3*'NEFZ + EPA + WLTP - Start Value'!$B$6*'NEFZ + EPA + WLTP - Constants'!$B$4/3600</f>
        <v>0.268429280768</v>
      </c>
      <c r="H584" s="95">
        <f>IF(E584&gt;0,(((C583)^3+(C584)^3)/2/D584)*0.5*'NEFZ + EPA + WLTP - Constants'!$B$3*('NEFZ + EPA + WLTP - Start Value'!$B$5*'NEFZ + EPA + WLTP - Start Value'!$B$4)*E584/3600,0)</f>
        <v>0.06161830411107868</v>
      </c>
    </row>
    <row r="585" ht="20.35" customHeight="1">
      <c r="A585" s="15">
        <v>582</v>
      </c>
      <c r="B585" s="15">
        <v>17</v>
      </c>
      <c r="C585" s="95">
        <f>'NEFZ + EPA + WLTP - Constants'!$B$5*B585/3.6</f>
        <v>7.59968</v>
      </c>
      <c r="D585" s="95">
        <f>(C585+C584)/2</f>
        <v>7.71144</v>
      </c>
      <c r="E585" s="95">
        <f>(D585*(A585-A584))</f>
        <v>7.71144</v>
      </c>
      <c r="F585" s="95">
        <f>(0.5*((C585^2)-(C584^2))*'NEFZ + EPA + WLTP - Start Value'!$B$3)/3600</f>
        <v>-0.749313770186666</v>
      </c>
      <c r="G585" s="95">
        <f>E585*'NEFZ + EPA + WLTP - Start Value'!$B$3*'NEFZ + EPA + WLTP - Start Value'!$B$6*'NEFZ + EPA + WLTP - Constants'!$B$4/3600</f>
        <v>0.263091198480</v>
      </c>
      <c r="H585" s="95">
        <f>IF(E585&gt;0,(((C584)^3+(C585)^3)/2/D585)*0.5*'NEFZ + EPA + WLTP - Constants'!$B$3*('NEFZ + EPA + WLTP - Start Value'!$B$5*'NEFZ + EPA + WLTP - Start Value'!$B$4)*E585/3600,0)</f>
        <v>0.05804576622039433</v>
      </c>
    </row>
    <row r="586" ht="20.35" customHeight="1">
      <c r="A586" s="15">
        <v>583</v>
      </c>
      <c r="B586" s="15">
        <v>16.9</v>
      </c>
      <c r="C586" s="95">
        <f>'NEFZ + EPA + WLTP - Constants'!$B$5*B586/3.6</f>
        <v>7.554976</v>
      </c>
      <c r="D586" s="95">
        <f>(C586+C585)/2</f>
        <v>7.577328</v>
      </c>
      <c r="E586" s="95">
        <f>(D586*(A586-A585))</f>
        <v>7.577328</v>
      </c>
      <c r="F586" s="95">
        <f>(0.5*((C586^2)-(C585^2))*'NEFZ + EPA + WLTP - Start Value'!$B$3)/3600</f>
        <v>-0.1472564452714671</v>
      </c>
      <c r="G586" s="95">
        <f>E586*'NEFZ + EPA + WLTP - Start Value'!$B$3*'NEFZ + EPA + WLTP - Start Value'!$B$6*'NEFZ + EPA + WLTP - Constants'!$B$4/3600</f>
        <v>0.258515699376</v>
      </c>
      <c r="H586" s="95">
        <f>IF(E586&gt;0,(((C585)^3+(C586)^3)/2/D586)*0.5*'NEFZ + EPA + WLTP - Constants'!$B$3*('NEFZ + EPA + WLTP - Start Value'!$B$5*'NEFZ + EPA + WLTP - Start Value'!$B$4)*E586/3600,0)</f>
        <v>0.05503641331681259</v>
      </c>
    </row>
    <row r="587" ht="20.35" customHeight="1">
      <c r="A587" s="15">
        <v>584</v>
      </c>
      <c r="B587" s="15">
        <v>16.6</v>
      </c>
      <c r="C587" s="95">
        <f>'NEFZ + EPA + WLTP - Constants'!$B$5*B587/3.6</f>
        <v>7.420864000000001</v>
      </c>
      <c r="D587" s="95">
        <f>(C587+C586)/2</f>
        <v>7.487920000000001</v>
      </c>
      <c r="E587" s="95">
        <f>(D587*(A587-A586))</f>
        <v>7.487920000000001</v>
      </c>
      <c r="F587" s="95">
        <f>(0.5*((C587^2)-(C586^2))*'NEFZ + EPA + WLTP - Start Value'!$B$3)/3600</f>
        <v>-0.4365567182826641</v>
      </c>
      <c r="G587" s="95">
        <f>E587*'NEFZ + EPA + WLTP - Start Value'!$B$3*'NEFZ + EPA + WLTP - Start Value'!$B$6*'NEFZ + EPA + WLTP - Constants'!$B$4/3600</f>
        <v>0.255465366640</v>
      </c>
      <c r="H587" s="95">
        <f>IF(E587&gt;0,(((C586)^3+(C587)^3)/2/D587)*0.5*'NEFZ + EPA + WLTP - Constants'!$B$3*('NEFZ + EPA + WLTP - Start Value'!$B$5*'NEFZ + EPA + WLTP - Start Value'!$B$4)*E587/3600,0)</f>
        <v>0.05312250993985135</v>
      </c>
    </row>
    <row r="588" ht="20.35" customHeight="1">
      <c r="A588" s="15">
        <v>585</v>
      </c>
      <c r="B588" s="15">
        <v>17</v>
      </c>
      <c r="C588" s="95">
        <f>'NEFZ + EPA + WLTP - Constants'!$B$5*B588/3.6</f>
        <v>7.59968</v>
      </c>
      <c r="D588" s="95">
        <f>(C588+C587)/2</f>
        <v>7.510272000000001</v>
      </c>
      <c r="E588" s="95">
        <f>(D588*(A588-A587))</f>
        <v>7.510272000000001</v>
      </c>
      <c r="F588" s="95">
        <f>(0.5*((C588^2)-(C587^2))*'NEFZ + EPA + WLTP - Start Value'!$B$3)/3600</f>
        <v>0.5838131635541312</v>
      </c>
      <c r="G588" s="95">
        <f>E588*'NEFZ + EPA + WLTP - Start Value'!$B$3*'NEFZ + EPA + WLTP - Start Value'!$B$6*'NEFZ + EPA + WLTP - Constants'!$B$4/3600</f>
        <v>0.256227949824</v>
      </c>
      <c r="H588" s="95">
        <f>IF(E588&gt;0,(((C587)^3+(C588)^3)/2/D588)*0.5*'NEFZ + EPA + WLTP - Constants'!$B$3*('NEFZ + EPA + WLTP - Start Value'!$B$5*'NEFZ + EPA + WLTP - Start Value'!$B$4)*E588/3600,0)</f>
        <v>0.05360954654397668</v>
      </c>
    </row>
    <row r="589" ht="20.35" customHeight="1">
      <c r="A589" s="15">
        <v>586</v>
      </c>
      <c r="B589" s="15">
        <v>17.1</v>
      </c>
      <c r="C589" s="95">
        <f>'NEFZ + EPA + WLTP - Constants'!$B$5*B589/3.6</f>
        <v>7.644384000000001</v>
      </c>
      <c r="D589" s="95">
        <f>(C589+C588)/2</f>
        <v>7.622032000000001</v>
      </c>
      <c r="E589" s="95">
        <f>(D589*(A589-A588))</f>
        <v>7.622032000000001</v>
      </c>
      <c r="F589" s="95">
        <f>(0.5*((C589^2)-(C588^2))*'NEFZ + EPA + WLTP - Start Value'!$B$3)/3600</f>
        <v>0.1481252148600908</v>
      </c>
      <c r="G589" s="95">
        <f>E589*'NEFZ + EPA + WLTP - Start Value'!$B$3*'NEFZ + EPA + WLTP - Start Value'!$B$6*'NEFZ + EPA + WLTP - Constants'!$B$4/3600</f>
        <v>0.260040865744</v>
      </c>
      <c r="H589" s="95">
        <f>IF(E589&gt;0,(((C588)^3+(C589)^3)/2/D589)*0.5*'NEFZ + EPA + WLTP - Constants'!$B$3*('NEFZ + EPA + WLTP - Start Value'!$B$5*'NEFZ + EPA + WLTP - Start Value'!$B$4)*E589/3600,0)</f>
        <v>0.05601625020498587</v>
      </c>
    </row>
    <row r="590" ht="20.35" customHeight="1">
      <c r="A590" s="15">
        <v>587</v>
      </c>
      <c r="B590" s="15">
        <v>17</v>
      </c>
      <c r="C590" s="95">
        <f>'NEFZ + EPA + WLTP - Constants'!$B$5*B590/3.6</f>
        <v>7.59968</v>
      </c>
      <c r="D590" s="95">
        <f>(C590+C589)/2</f>
        <v>7.622032000000001</v>
      </c>
      <c r="E590" s="95">
        <f>(D590*(A590-A589))</f>
        <v>7.622032000000001</v>
      </c>
      <c r="F590" s="95">
        <f>(0.5*((C590^2)-(C589^2))*'NEFZ + EPA + WLTP - Start Value'!$B$3)/3600</f>
        <v>-0.1481252148600908</v>
      </c>
      <c r="G590" s="95">
        <f>E590*'NEFZ + EPA + WLTP - Start Value'!$B$3*'NEFZ + EPA + WLTP - Start Value'!$B$6*'NEFZ + EPA + WLTP - Constants'!$B$4/3600</f>
        <v>0.260040865744</v>
      </c>
      <c r="H590" s="95">
        <f>IF(E590&gt;0,(((C589)^3+(C590)^3)/2/D590)*0.5*'NEFZ + EPA + WLTP - Constants'!$B$3*('NEFZ + EPA + WLTP - Start Value'!$B$5*'NEFZ + EPA + WLTP - Start Value'!$B$4)*E590/3600,0)</f>
        <v>0.05601625020498587</v>
      </c>
    </row>
    <row r="591" ht="20.35" customHeight="1">
      <c r="A591" s="15">
        <v>588</v>
      </c>
      <c r="B591" s="15">
        <v>16.6</v>
      </c>
      <c r="C591" s="95">
        <f>'NEFZ + EPA + WLTP - Constants'!$B$5*B591/3.6</f>
        <v>7.420864000000001</v>
      </c>
      <c r="D591" s="95">
        <f>(C591+C590)/2</f>
        <v>7.510272000000001</v>
      </c>
      <c r="E591" s="95">
        <f>(D591*(A591-A590))</f>
        <v>7.510272000000001</v>
      </c>
      <c r="F591" s="95">
        <f>(0.5*((C591^2)-(C590^2))*'NEFZ + EPA + WLTP - Start Value'!$B$3)/3600</f>
        <v>-0.5838131635541312</v>
      </c>
      <c r="G591" s="95">
        <f>E591*'NEFZ + EPA + WLTP - Start Value'!$B$3*'NEFZ + EPA + WLTP - Start Value'!$B$6*'NEFZ + EPA + WLTP - Constants'!$B$4/3600</f>
        <v>0.256227949824</v>
      </c>
      <c r="H591" s="95">
        <f>IF(E591&gt;0,(((C590)^3+(C591)^3)/2/D591)*0.5*'NEFZ + EPA + WLTP - Constants'!$B$3*('NEFZ + EPA + WLTP - Start Value'!$B$5*'NEFZ + EPA + WLTP - Start Value'!$B$4)*E591/3600,0)</f>
        <v>0.05360954654397668</v>
      </c>
    </row>
    <row r="592" ht="20.35" customHeight="1">
      <c r="A592" s="15">
        <v>589</v>
      </c>
      <c r="B592" s="15">
        <v>16.5</v>
      </c>
      <c r="C592" s="95">
        <f>'NEFZ + EPA + WLTP - Constants'!$B$5*B592/3.6</f>
        <v>7.37616</v>
      </c>
      <c r="D592" s="95">
        <f>(C592+C591)/2</f>
        <v>7.398512</v>
      </c>
      <c r="E592" s="95">
        <f>(D592*(A592-A591))</f>
        <v>7.398512</v>
      </c>
      <c r="F592" s="95">
        <f>(0.5*((C592^2)-(C591^2))*'NEFZ + EPA + WLTP - Start Value'!$B$3)/3600</f>
        <v>-0.1437813669169787</v>
      </c>
      <c r="G592" s="95">
        <f>E592*'NEFZ + EPA + WLTP - Start Value'!$B$3*'NEFZ + EPA + WLTP - Start Value'!$B$6*'NEFZ + EPA + WLTP - Constants'!$B$4/3600</f>
        <v>0.252415033904</v>
      </c>
      <c r="H592" s="95">
        <f>IF(E592&gt;0,(((C591)^3+(C592)^3)/2/D592)*0.5*'NEFZ + EPA + WLTP - Constants'!$B$3*('NEFZ + EPA + WLTP - Start Value'!$B$5*'NEFZ + EPA + WLTP - Start Value'!$B$4)*E592/3600,0)</f>
        <v>0.05123132224258499</v>
      </c>
    </row>
    <row r="593" ht="20.35" customHeight="1">
      <c r="A593" s="15">
        <v>590</v>
      </c>
      <c r="B593" s="15">
        <v>16.5</v>
      </c>
      <c r="C593" s="95">
        <f>'NEFZ + EPA + WLTP - Constants'!$B$5*B593/3.6</f>
        <v>7.37616</v>
      </c>
      <c r="D593" s="95">
        <f>(C593+C592)/2</f>
        <v>7.37616</v>
      </c>
      <c r="E593" s="95">
        <f>(D593*(A593-A592))</f>
        <v>7.37616</v>
      </c>
      <c r="F593" s="95">
        <f>(0.5*((C593^2)-(C592^2))*'NEFZ + EPA + WLTP - Start Value'!$B$3)/3600</f>
        <v>0</v>
      </c>
      <c r="G593" s="95">
        <f>E593*'NEFZ + EPA + WLTP - Start Value'!$B$3*'NEFZ + EPA + WLTP - Start Value'!$B$6*'NEFZ + EPA + WLTP - Constants'!$B$4/3600</f>
        <v>0.251652450720</v>
      </c>
      <c r="H593" s="95">
        <f>IF(E593&gt;0,(((C592)^3+(C593)^3)/2/D593)*0.5*'NEFZ + EPA + WLTP - Constants'!$B$3*('NEFZ + EPA + WLTP - Start Value'!$B$5*'NEFZ + EPA + WLTP - Start Value'!$B$4)*E593/3600,0)</f>
        <v>0.05076700131815456</v>
      </c>
    </row>
    <row r="594" ht="20.35" customHeight="1">
      <c r="A594" s="15">
        <v>591</v>
      </c>
      <c r="B594" s="15">
        <v>16.6</v>
      </c>
      <c r="C594" s="95">
        <f>'NEFZ + EPA + WLTP - Constants'!$B$5*B594/3.6</f>
        <v>7.420864000000001</v>
      </c>
      <c r="D594" s="95">
        <f>(C594+C593)/2</f>
        <v>7.398512</v>
      </c>
      <c r="E594" s="95">
        <f>(D594*(A594-A593))</f>
        <v>7.398512</v>
      </c>
      <c r="F594" s="95">
        <f>(0.5*((C594^2)-(C593^2))*'NEFZ + EPA + WLTP - Start Value'!$B$3)/3600</f>
        <v>0.1437813669169787</v>
      </c>
      <c r="G594" s="95">
        <f>E594*'NEFZ + EPA + WLTP - Start Value'!$B$3*'NEFZ + EPA + WLTP - Start Value'!$B$6*'NEFZ + EPA + WLTP - Constants'!$B$4/3600</f>
        <v>0.252415033904</v>
      </c>
      <c r="H594" s="95">
        <f>IF(E594&gt;0,(((C593)^3+(C594)^3)/2/D594)*0.5*'NEFZ + EPA + WLTP - Constants'!$B$3*('NEFZ + EPA + WLTP - Start Value'!$B$5*'NEFZ + EPA + WLTP - Start Value'!$B$4)*E594/3600,0)</f>
        <v>0.05123132224258499</v>
      </c>
    </row>
    <row r="595" ht="20.35" customHeight="1">
      <c r="A595" s="15">
        <v>592</v>
      </c>
      <c r="B595" s="15">
        <v>17</v>
      </c>
      <c r="C595" s="95">
        <f>'NEFZ + EPA + WLTP - Constants'!$B$5*B595/3.6</f>
        <v>7.59968</v>
      </c>
      <c r="D595" s="95">
        <f>(C595+C594)/2</f>
        <v>7.510272000000001</v>
      </c>
      <c r="E595" s="95">
        <f>(D595*(A595-A594))</f>
        <v>7.510272000000001</v>
      </c>
      <c r="F595" s="95">
        <f>(0.5*((C595^2)-(C594^2))*'NEFZ + EPA + WLTP - Start Value'!$B$3)/3600</f>
        <v>0.5838131635541312</v>
      </c>
      <c r="G595" s="95">
        <f>E595*'NEFZ + EPA + WLTP - Start Value'!$B$3*'NEFZ + EPA + WLTP - Start Value'!$B$6*'NEFZ + EPA + WLTP - Constants'!$B$4/3600</f>
        <v>0.256227949824</v>
      </c>
      <c r="H595" s="95">
        <f>IF(E595&gt;0,(((C594)^3+(C595)^3)/2/D595)*0.5*'NEFZ + EPA + WLTP - Constants'!$B$3*('NEFZ + EPA + WLTP - Start Value'!$B$5*'NEFZ + EPA + WLTP - Start Value'!$B$4)*E595/3600,0)</f>
        <v>0.05360954654397668</v>
      </c>
    </row>
    <row r="596" ht="20.35" customHeight="1">
      <c r="A596" s="15">
        <v>593</v>
      </c>
      <c r="B596" s="15">
        <v>17.6</v>
      </c>
      <c r="C596" s="95">
        <f>'NEFZ + EPA + WLTP - Constants'!$B$5*B596/3.6</f>
        <v>7.867904000000001</v>
      </c>
      <c r="D596" s="95">
        <f>(C596+C595)/2</f>
        <v>7.733792000000001</v>
      </c>
      <c r="E596" s="95">
        <f>(D596*(A596-A595))</f>
        <v>7.733792000000001</v>
      </c>
      <c r="F596" s="95">
        <f>(0.5*((C596^2)-(C595^2))*'NEFZ + EPA + WLTP - Start Value'!$B$3)/3600</f>
        <v>0.9017828329898705</v>
      </c>
      <c r="G596" s="95">
        <f>E596*'NEFZ + EPA + WLTP - Start Value'!$B$3*'NEFZ + EPA + WLTP - Start Value'!$B$6*'NEFZ + EPA + WLTP - Constants'!$B$4/3600</f>
        <v>0.2638537816640001</v>
      </c>
      <c r="H596" s="95">
        <f>IF(E596&gt;0,(((C595)^3+(C596)^3)/2/D596)*0.5*'NEFZ + EPA + WLTP - Constants'!$B$3*('NEFZ + EPA + WLTP - Start Value'!$B$5*'NEFZ + EPA + WLTP - Start Value'!$B$4)*E596/3600,0)</f>
        <v>0.05856789346404841</v>
      </c>
    </row>
    <row r="597" ht="20.35" customHeight="1">
      <c r="A597" s="15">
        <v>594</v>
      </c>
      <c r="B597" s="15">
        <v>18.5</v>
      </c>
      <c r="C597" s="95">
        <f>'NEFZ + EPA + WLTP - Constants'!$B$5*B597/3.6</f>
        <v>8.270240000000001</v>
      </c>
      <c r="D597" s="95">
        <f>(C597+C596)/2</f>
        <v>8.069072000000002</v>
      </c>
      <c r="E597" s="95">
        <f>(D597*(A597-A596))</f>
        <v>8.069072000000002</v>
      </c>
      <c r="F597" s="95">
        <f>(0.5*((C597^2)-(C596^2))*'NEFZ + EPA + WLTP - Start Value'!$B$3)/3600</f>
        <v>1.4113161967168</v>
      </c>
      <c r="G597" s="95">
        <f>E597*'NEFZ + EPA + WLTP - Start Value'!$B$3*'NEFZ + EPA + WLTP - Start Value'!$B$6*'NEFZ + EPA + WLTP - Constants'!$B$4/3600</f>
        <v>0.2752925294240001</v>
      </c>
      <c r="H597" s="95">
        <f>IF(E597&gt;0,(((C596)^3+(C597)^3)/2/D597)*0.5*'NEFZ + EPA + WLTP - Constants'!$B$3*('NEFZ + EPA + WLTP - Start Value'!$B$5*'NEFZ + EPA + WLTP - Start Value'!$B$4)*E597/3600,0)</f>
        <v>0.0665840703563841</v>
      </c>
    </row>
    <row r="598" ht="20.35" customHeight="1">
      <c r="A598" s="15">
        <v>595</v>
      </c>
      <c r="B598" s="15">
        <v>19.2</v>
      </c>
      <c r="C598" s="95">
        <f>'NEFZ + EPA + WLTP - Constants'!$B$5*B598/3.6</f>
        <v>8.583167999999999</v>
      </c>
      <c r="D598" s="95">
        <f>(C598+C597)/2</f>
        <v>8.426704000000001</v>
      </c>
      <c r="E598" s="95">
        <f>(D598*(A598-A597))</f>
        <v>8.426704000000001</v>
      </c>
      <c r="F598" s="95">
        <f>(0.5*((C598^2)-(C597^2))*'NEFZ + EPA + WLTP - Start Value'!$B$3)/3600</f>
        <v>1.146341472187014</v>
      </c>
      <c r="G598" s="95">
        <f>E598*'NEFZ + EPA + WLTP - Start Value'!$B$3*'NEFZ + EPA + WLTP - Start Value'!$B$6*'NEFZ + EPA + WLTP - Constants'!$B$4/3600</f>
        <v>0.287493860368</v>
      </c>
      <c r="H598" s="95">
        <f>IF(E598&gt;0,(((C597)^3+(C598)^3)/2/D598)*0.5*'NEFZ + EPA + WLTP - Constants'!$B$3*('NEFZ + EPA + WLTP - Start Value'!$B$5*'NEFZ + EPA + WLTP - Start Value'!$B$4)*E598/3600,0)</f>
        <v>0.07577268710763954</v>
      </c>
    </row>
    <row r="599" ht="20.35" customHeight="1">
      <c r="A599" s="15">
        <v>596</v>
      </c>
      <c r="B599" s="15">
        <v>20.2</v>
      </c>
      <c r="C599" s="95">
        <f>'NEFZ + EPA + WLTP - Constants'!$B$5*B599/3.6</f>
        <v>9.030208</v>
      </c>
      <c r="D599" s="95">
        <f>(C599+C598)/2</f>
        <v>8.806687999999999</v>
      </c>
      <c r="E599" s="95">
        <f>(D599*(A599-A598))</f>
        <v>8.806687999999999</v>
      </c>
      <c r="F599" s="95">
        <f>(0.5*((C599^2)-(C598^2))*'NEFZ + EPA + WLTP - Start Value'!$B$3)/3600</f>
        <v>1.711476089585781</v>
      </c>
      <c r="G599" s="95">
        <f>E599*'NEFZ + EPA + WLTP - Start Value'!$B$3*'NEFZ + EPA + WLTP - Start Value'!$B$6*'NEFZ + EPA + WLTP - Constants'!$B$4/3600</f>
        <v>0.300457774496</v>
      </c>
      <c r="H599" s="95">
        <f>IF(E599&gt;0,(((C598)^3+(C599)^3)/2/D599)*0.5*'NEFZ + EPA + WLTP - Constants'!$B$3*('NEFZ + EPA + WLTP - Start Value'!$B$5*'NEFZ + EPA + WLTP - Start Value'!$B$4)*E599/3600,0)</f>
        <v>0.086569884767957</v>
      </c>
    </row>
    <row r="600" ht="20.35" customHeight="1">
      <c r="A600" s="15">
        <v>597</v>
      </c>
      <c r="B600" s="15">
        <v>21</v>
      </c>
      <c r="C600" s="95">
        <f>'NEFZ + EPA + WLTP - Constants'!$B$5*B600/3.6</f>
        <v>9.387840000000001</v>
      </c>
      <c r="D600" s="95">
        <f>(C600+C599)/2</f>
        <v>9.209023999999999</v>
      </c>
      <c r="E600" s="95">
        <f>(D600*(A600-A599))</f>
        <v>9.209023999999999</v>
      </c>
      <c r="F600" s="95">
        <f>(0.5*((C600^2)-(C599^2))*'NEFZ + EPA + WLTP - Start Value'!$B$3)/3600</f>
        <v>1.431732282049427</v>
      </c>
      <c r="G600" s="95">
        <f>E600*'NEFZ + EPA + WLTP - Start Value'!$B$3*'NEFZ + EPA + WLTP - Start Value'!$B$6*'NEFZ + EPA + WLTP - Constants'!$B$4/3600</f>
        <v>0.314184271808</v>
      </c>
      <c r="H600" s="95">
        <f>IF(E600&gt;0,(((C599)^3+(C600)^3)/2/D600)*0.5*'NEFZ + EPA + WLTP - Constants'!$B$3*('NEFZ + EPA + WLTP - Start Value'!$B$5*'NEFZ + EPA + WLTP - Start Value'!$B$4)*E600/3600,0)</f>
        <v>0.0989059228102732</v>
      </c>
    </row>
    <row r="601" ht="20.35" customHeight="1">
      <c r="A601" s="15">
        <v>598</v>
      </c>
      <c r="B601" s="15">
        <v>21.1</v>
      </c>
      <c r="C601" s="95">
        <f>'NEFZ + EPA + WLTP - Constants'!$B$5*B601/3.6</f>
        <v>9.432544000000002</v>
      </c>
      <c r="D601" s="95">
        <f>(C601+C600)/2</f>
        <v>9.410192000000002</v>
      </c>
      <c r="E601" s="95">
        <f>(D601*(A601-A600))</f>
        <v>9.410192000000002</v>
      </c>
      <c r="F601" s="95">
        <f>(0.5*((C601^2)-(C600^2))*'NEFZ + EPA + WLTP - Start Value'!$B$3)/3600</f>
        <v>0.1828759984049818</v>
      </c>
      <c r="G601" s="95">
        <f>E601*'NEFZ + EPA + WLTP - Start Value'!$B$3*'NEFZ + EPA + WLTP - Start Value'!$B$6*'NEFZ + EPA + WLTP - Constants'!$B$4/3600</f>
        <v>0.3210475204640001</v>
      </c>
      <c r="H601" s="95">
        <f>IF(E601&gt;0,(((C600)^3+(C601)^3)/2/D601)*0.5*'NEFZ + EPA + WLTP - Constants'!$B$3*('NEFZ + EPA + WLTP - Start Value'!$B$5*'NEFZ + EPA + WLTP - Start Value'!$B$4)*E601/3600,0)</f>
        <v>0.1054127953548802</v>
      </c>
    </row>
    <row r="602" ht="20.35" customHeight="1">
      <c r="A602" s="15">
        <v>599</v>
      </c>
      <c r="B602" s="15">
        <v>21.2</v>
      </c>
      <c r="C602" s="95">
        <f>'NEFZ + EPA + WLTP - Constants'!$B$5*B602/3.6</f>
        <v>9.477247999999999</v>
      </c>
      <c r="D602" s="95">
        <f>(C602+C601)/2</f>
        <v>9.454896000000002</v>
      </c>
      <c r="E602" s="95">
        <f>(D602*(A602-A601))</f>
        <v>9.454896000000002</v>
      </c>
      <c r="F602" s="95">
        <f>(0.5*((C602^2)-(C601^2))*'NEFZ + EPA + WLTP - Start Value'!$B$3)/3600</f>
        <v>0.18374476799359</v>
      </c>
      <c r="G602" s="95">
        <f>E602*'NEFZ + EPA + WLTP - Start Value'!$B$3*'NEFZ + EPA + WLTP - Start Value'!$B$6*'NEFZ + EPA + WLTP - Constants'!$B$4/3600</f>
        <v>0.3225726868320001</v>
      </c>
      <c r="H602" s="95">
        <f>IF(E602&gt;0,(((C601)^3+(C602)^3)/2/D602)*0.5*'NEFZ + EPA + WLTP - Constants'!$B$3*('NEFZ + EPA + WLTP - Start Value'!$B$5*'NEFZ + EPA + WLTP - Start Value'!$B$4)*E602/3600,0)</f>
        <v>0.1069222466199403</v>
      </c>
    </row>
    <row r="603" ht="20.35" customHeight="1">
      <c r="A603" s="15">
        <v>600</v>
      </c>
      <c r="B603" s="15">
        <v>21.6</v>
      </c>
      <c r="C603" s="95">
        <f>'NEFZ + EPA + WLTP - Constants'!$B$5*B603/3.6</f>
        <v>9.656064000000002</v>
      </c>
      <c r="D603" s="95">
        <f>(C603+C602)/2</f>
        <v>9.566656000000002</v>
      </c>
      <c r="E603" s="95">
        <f>(D603*(A603-A602))</f>
        <v>9.566656000000002</v>
      </c>
      <c r="F603" s="95">
        <f>(0.5*((C603^2)-(C602^2))*'NEFZ + EPA + WLTP - Start Value'!$B$3)/3600</f>
        <v>0.7436667678606338</v>
      </c>
      <c r="G603" s="95">
        <f>E603*'NEFZ + EPA + WLTP - Start Value'!$B$3*'NEFZ + EPA + WLTP - Start Value'!$B$6*'NEFZ + EPA + WLTP - Constants'!$B$4/3600</f>
        <v>0.3263856027520001</v>
      </c>
      <c r="H603" s="95">
        <f>IF(E603&gt;0,(((C602)^3+(C603)^3)/2/D603)*0.5*'NEFZ + EPA + WLTP - Constants'!$B$3*('NEFZ + EPA + WLTP - Start Value'!$B$5*'NEFZ + EPA + WLTP - Start Value'!$B$4)*E603/3600,0)</f>
        <v>0.1107859746613803</v>
      </c>
    </row>
    <row r="604" ht="20.35" customHeight="1">
      <c r="A604" s="15">
        <v>601</v>
      </c>
      <c r="B604" s="15">
        <v>22</v>
      </c>
      <c r="C604" s="95">
        <f>'NEFZ + EPA + WLTP - Constants'!$B$5*B604/3.6</f>
        <v>9.83488</v>
      </c>
      <c r="D604" s="95">
        <f>(C604+C603)/2</f>
        <v>9.745472000000001</v>
      </c>
      <c r="E604" s="95">
        <f>(D604*(A604-A603))</f>
        <v>9.745472000000001</v>
      </c>
      <c r="F604" s="95">
        <f>(0.5*((C604^2)-(C603^2))*'NEFZ + EPA + WLTP - Start Value'!$B$3)/3600</f>
        <v>0.7575670812785692</v>
      </c>
      <c r="G604" s="95">
        <f>E604*'NEFZ + EPA + WLTP - Start Value'!$B$3*'NEFZ + EPA + WLTP - Start Value'!$B$6*'NEFZ + EPA + WLTP - Constants'!$B$4/3600</f>
        <v>0.3324862682240001</v>
      </c>
      <c r="H604" s="95">
        <f>IF(E604&gt;0,(((C603)^3+(C604)^3)/2/D604)*0.5*'NEFZ + EPA + WLTP - Constants'!$B$3*('NEFZ + EPA + WLTP - Start Value'!$B$5*'NEFZ + EPA + WLTP - Start Value'!$B$4)*E604/3600,0)</f>
        <v>0.1171139979577228</v>
      </c>
    </row>
    <row r="605" ht="20.35" customHeight="1">
      <c r="A605" s="15">
        <v>602</v>
      </c>
      <c r="B605" s="15">
        <v>22.4</v>
      </c>
      <c r="C605" s="95">
        <f>'NEFZ + EPA + WLTP - Constants'!$B$5*B605/3.6</f>
        <v>10.013696</v>
      </c>
      <c r="D605" s="95">
        <f>(C605+C604)/2</f>
        <v>9.924288000000001</v>
      </c>
      <c r="E605" s="95">
        <f>(D605*(A605-A604))</f>
        <v>9.924288000000001</v>
      </c>
      <c r="F605" s="95">
        <f>(0.5*((C605^2)-(C604^2))*'NEFZ + EPA + WLTP - Start Value'!$B$3)/3600</f>
        <v>0.7714673946965294</v>
      </c>
      <c r="G605" s="95">
        <f>E605*'NEFZ + EPA + WLTP - Start Value'!$B$3*'NEFZ + EPA + WLTP - Start Value'!$B$6*'NEFZ + EPA + WLTP - Constants'!$B$4/3600</f>
        <v>0.338586933696</v>
      </c>
      <c r="H605" s="95">
        <f>IF(E605&gt;0,(((C604)^3+(C605)^3)/2/D605)*0.5*'NEFZ + EPA + WLTP - Constants'!$B$3*('NEFZ + EPA + WLTP - Start Value'!$B$5*'NEFZ + EPA + WLTP - Start Value'!$B$4)*E605/3600,0)</f>
        <v>0.1236785355548885</v>
      </c>
    </row>
    <row r="606" ht="20.35" customHeight="1">
      <c r="A606" s="15">
        <v>603</v>
      </c>
      <c r="B606" s="15">
        <v>22.5</v>
      </c>
      <c r="C606" s="95">
        <f>'NEFZ + EPA + WLTP - Constants'!$B$5*B606/3.6</f>
        <v>10.0584</v>
      </c>
      <c r="D606" s="95">
        <f>(C606+C605)/2</f>
        <v>10.036048</v>
      </c>
      <c r="E606" s="95">
        <f>(D606*(A606-A605))</f>
        <v>10.036048</v>
      </c>
      <c r="F606" s="95">
        <f>(0.5*((C606^2)-(C605^2))*'NEFZ + EPA + WLTP - Start Value'!$B$3)/3600</f>
        <v>0.1950387726456884</v>
      </c>
      <c r="G606" s="95">
        <f>E606*'NEFZ + EPA + WLTP - Start Value'!$B$3*'NEFZ + EPA + WLTP - Start Value'!$B$6*'NEFZ + EPA + WLTP - Constants'!$B$4/3600</f>
        <v>0.342399849616</v>
      </c>
      <c r="H606" s="95">
        <f>IF(E606&gt;0,(((C605)^3+(C606)^3)/2/D606)*0.5*'NEFZ + EPA + WLTP - Constants'!$B$3*('NEFZ + EPA + WLTP - Start Value'!$B$5*'NEFZ + EPA + WLTP - Start Value'!$B$4)*E606/3600,0)</f>
        <v>0.1278748618318615</v>
      </c>
    </row>
    <row r="607" ht="20.35" customHeight="1">
      <c r="A607" s="15">
        <v>604</v>
      </c>
      <c r="B607" s="15">
        <v>22.5</v>
      </c>
      <c r="C607" s="95">
        <f>'NEFZ + EPA + WLTP - Constants'!$B$5*B607/3.6</f>
        <v>10.0584</v>
      </c>
      <c r="D607" s="95">
        <f>(C607+C606)/2</f>
        <v>10.0584</v>
      </c>
      <c r="E607" s="95">
        <f>(D607*(A607-A606))</f>
        <v>10.0584</v>
      </c>
      <c r="F607" s="95">
        <f>(0.5*((C607^2)-(C606^2))*'NEFZ + EPA + WLTP - Start Value'!$B$3)/3600</f>
        <v>0</v>
      </c>
      <c r="G607" s="95">
        <f>E607*'NEFZ + EPA + WLTP - Start Value'!$B$3*'NEFZ + EPA + WLTP - Start Value'!$B$6*'NEFZ + EPA + WLTP - Constants'!$B$4/3600</f>
        <v>0.3431624328</v>
      </c>
      <c r="H607" s="95">
        <f>IF(E607&gt;0,(((C606)^3+(C607)^3)/2/D607)*0.5*'NEFZ + EPA + WLTP - Constants'!$B$3*('NEFZ + EPA + WLTP - Start Value'!$B$5*'NEFZ + EPA + WLTP - Start Value'!$B$4)*E607/3600,0)</f>
        <v>0.128729248271053</v>
      </c>
    </row>
    <row r="608" ht="20.35" customHeight="1">
      <c r="A608" s="15">
        <v>605</v>
      </c>
      <c r="B608" s="15">
        <v>22.5</v>
      </c>
      <c r="C608" s="95">
        <f>'NEFZ + EPA + WLTP - Constants'!$B$5*B608/3.6</f>
        <v>10.0584</v>
      </c>
      <c r="D608" s="95">
        <f>(C608+C607)/2</f>
        <v>10.0584</v>
      </c>
      <c r="E608" s="95">
        <f>(D608*(A608-A607))</f>
        <v>10.0584</v>
      </c>
      <c r="F608" s="95">
        <f>(0.5*((C608^2)-(C607^2))*'NEFZ + EPA + WLTP - Start Value'!$B$3)/3600</f>
        <v>0</v>
      </c>
      <c r="G608" s="95">
        <f>E608*'NEFZ + EPA + WLTP - Start Value'!$B$3*'NEFZ + EPA + WLTP - Start Value'!$B$6*'NEFZ + EPA + WLTP - Constants'!$B$4/3600</f>
        <v>0.3431624328</v>
      </c>
      <c r="H608" s="95">
        <f>IF(E608&gt;0,(((C607)^3+(C608)^3)/2/D608)*0.5*'NEFZ + EPA + WLTP - Constants'!$B$3*('NEFZ + EPA + WLTP - Start Value'!$B$5*'NEFZ + EPA + WLTP - Start Value'!$B$4)*E608/3600,0)</f>
        <v>0.128729248271053</v>
      </c>
    </row>
    <row r="609" ht="20.35" customHeight="1">
      <c r="A609" s="15">
        <v>606</v>
      </c>
      <c r="B609" s="15">
        <v>22.7</v>
      </c>
      <c r="C609" s="95">
        <f>'NEFZ + EPA + WLTP - Constants'!$B$5*B609/3.6</f>
        <v>10.147808</v>
      </c>
      <c r="D609" s="95">
        <f>(C609+C608)/2</f>
        <v>10.103104</v>
      </c>
      <c r="E609" s="95">
        <f>(D609*(A609-A608))</f>
        <v>10.103104</v>
      </c>
      <c r="F609" s="95">
        <f>(0.5*((C609^2)-(C608^2))*'NEFZ + EPA + WLTP - Start Value'!$B$3)/3600</f>
        <v>0.392683854057254</v>
      </c>
      <c r="G609" s="95">
        <f>E609*'NEFZ + EPA + WLTP - Start Value'!$B$3*'NEFZ + EPA + WLTP - Start Value'!$B$6*'NEFZ + EPA + WLTP - Constants'!$B$4/3600</f>
        <v>0.3446875991680001</v>
      </c>
      <c r="H609" s="95">
        <f>IF(E609&gt;0,(((C608)^3+(C609)^3)/2/D609)*0.5*'NEFZ + EPA + WLTP - Constants'!$B$3*('NEFZ + EPA + WLTP - Start Value'!$B$5*'NEFZ + EPA + WLTP - Start Value'!$B$4)*E609/3600,0)</f>
        <v>0.1304609402531283</v>
      </c>
    </row>
    <row r="610" ht="20.35" customHeight="1">
      <c r="A610" s="15">
        <v>607</v>
      </c>
      <c r="B610" s="15">
        <v>23.7</v>
      </c>
      <c r="C610" s="95">
        <f>'NEFZ + EPA + WLTP - Constants'!$B$5*B610/3.6</f>
        <v>10.594848</v>
      </c>
      <c r="D610" s="95">
        <f>(C610+C609)/2</f>
        <v>10.371328</v>
      </c>
      <c r="E610" s="95">
        <f>(D610*(A610-A609))</f>
        <v>10.371328</v>
      </c>
      <c r="F610" s="95">
        <f>(0.5*((C610^2)-(C609^2))*'NEFZ + EPA + WLTP - Start Value'!$B$3)/3600</f>
        <v>2.015545445603554</v>
      </c>
      <c r="G610" s="95">
        <f>E610*'NEFZ + EPA + WLTP - Start Value'!$B$3*'NEFZ + EPA + WLTP - Start Value'!$B$6*'NEFZ + EPA + WLTP - Constants'!$B$4/3600</f>
        <v>0.3538385973760001</v>
      </c>
      <c r="H610" s="95">
        <f>IF(E610&gt;0,(((C609)^3+(C610)^3)/2/D610)*0.5*'NEFZ + EPA + WLTP - Constants'!$B$3*('NEFZ + EPA + WLTP - Start Value'!$B$5*'NEFZ + EPA + WLTP - Start Value'!$B$4)*E610/3600,0)</f>
        <v>0.1413182892593045</v>
      </c>
    </row>
    <row r="611" ht="20.35" customHeight="1">
      <c r="A611" s="15">
        <v>608</v>
      </c>
      <c r="B611" s="15">
        <v>25.1</v>
      </c>
      <c r="C611" s="95">
        <f>'NEFZ + EPA + WLTP - Constants'!$B$5*B611/3.6</f>
        <v>11.220704</v>
      </c>
      <c r="D611" s="95">
        <f>(C611+C610)/2</f>
        <v>10.907776</v>
      </c>
      <c r="E611" s="95">
        <f>(D611*(A611-A610))</f>
        <v>10.907776</v>
      </c>
      <c r="F611" s="95">
        <f>(0.5*((C611^2)-(C610^2))*'NEFZ + EPA + WLTP - Start Value'!$B$3)/3600</f>
        <v>2.967716914733512</v>
      </c>
      <c r="G611" s="95">
        <f>E611*'NEFZ + EPA + WLTP - Start Value'!$B$3*'NEFZ + EPA + WLTP - Start Value'!$B$6*'NEFZ + EPA + WLTP - Constants'!$B$4/3600</f>
        <v>0.3721405937920001</v>
      </c>
      <c r="H611" s="95">
        <f>IF(E611&gt;0,(((C610)^3+(C611)^3)/2/D611)*0.5*'NEFZ + EPA + WLTP - Constants'!$B$3*('NEFZ + EPA + WLTP - Start Value'!$B$5*'NEFZ + EPA + WLTP - Start Value'!$B$4)*E611/3600,0)</f>
        <v>0.1645773822589145</v>
      </c>
    </row>
    <row r="612" ht="20.35" customHeight="1">
      <c r="A612" s="15">
        <v>609</v>
      </c>
      <c r="B612" s="15">
        <v>26</v>
      </c>
      <c r="C612" s="95">
        <f>'NEFZ + EPA + WLTP - Constants'!$B$5*B612/3.6</f>
        <v>11.62304</v>
      </c>
      <c r="D612" s="95">
        <f>(C612+C611)/2</f>
        <v>11.421872</v>
      </c>
      <c r="E612" s="95">
        <f>(D612*(A612-A611))</f>
        <v>11.421872</v>
      </c>
      <c r="F612" s="95">
        <f>(0.5*((C612^2)-(C611^2))*'NEFZ + EPA + WLTP - Start Value'!$B$3)/3600</f>
        <v>1.997735669036803</v>
      </c>
      <c r="G612" s="95">
        <f>E612*'NEFZ + EPA + WLTP - Start Value'!$B$3*'NEFZ + EPA + WLTP - Start Value'!$B$6*'NEFZ + EPA + WLTP - Constants'!$B$4/3600</f>
        <v>0.389680007024</v>
      </c>
      <c r="H612" s="95">
        <f>IF(E612&gt;0,(((C611)^3+(C612)^3)/2/D612)*0.5*'NEFZ + EPA + WLTP - Constants'!$B$3*('NEFZ + EPA + WLTP - Start Value'!$B$5*'NEFZ + EPA + WLTP - Start Value'!$B$4)*E612/3600,0)</f>
        <v>0.1886715251166423</v>
      </c>
    </row>
    <row r="613" ht="20.35" customHeight="1">
      <c r="A613" s="15">
        <v>610</v>
      </c>
      <c r="B613" s="15">
        <v>26.5</v>
      </c>
      <c r="C613" s="95">
        <f>'NEFZ + EPA + WLTP - Constants'!$B$5*B613/3.6</f>
        <v>11.84656</v>
      </c>
      <c r="D613" s="95">
        <f>(C613+C612)/2</f>
        <v>11.7348</v>
      </c>
      <c r="E613" s="95">
        <f>(D613*(A613-A612))</f>
        <v>11.7348</v>
      </c>
      <c r="F613" s="95">
        <f>(0.5*((C613^2)-(C612^2))*'NEFZ + EPA + WLTP - Start Value'!$B$3)/3600</f>
        <v>1.14026008506666</v>
      </c>
      <c r="G613" s="95">
        <f>E613*'NEFZ + EPA + WLTP - Start Value'!$B$3*'NEFZ + EPA + WLTP - Start Value'!$B$6*'NEFZ + EPA + WLTP - Constants'!$B$4/3600</f>
        <v>0.4003561716</v>
      </c>
      <c r="H613" s="95">
        <f>IF(E613&gt;0,(((C612)^3+(C613)^3)/2/D613)*0.5*'NEFZ + EPA + WLTP - Constants'!$B$3*('NEFZ + EPA + WLTP - Start Value'!$B$5*'NEFZ + EPA + WLTP - Start Value'!$B$4)*E613/3600,0)</f>
        <v>0.2044729022537493</v>
      </c>
    </row>
    <row r="614" ht="20.35" customHeight="1">
      <c r="A614" s="15">
        <v>611</v>
      </c>
      <c r="B614" s="15">
        <v>27</v>
      </c>
      <c r="C614" s="95">
        <f>'NEFZ + EPA + WLTP - Constants'!$B$5*B614/3.6</f>
        <v>12.07008</v>
      </c>
      <c r="D614" s="95">
        <f>(C614+C613)/2</f>
        <v>11.95832</v>
      </c>
      <c r="E614" s="95">
        <f>(D614*(A614-A613))</f>
        <v>11.95832</v>
      </c>
      <c r="F614" s="95">
        <f>(0.5*((C614^2)-(C613^2))*'NEFZ + EPA + WLTP - Start Value'!$B$3)/3600</f>
        <v>1.161979324782227</v>
      </c>
      <c r="G614" s="95">
        <f>E614*'NEFZ + EPA + WLTP - Start Value'!$B$3*'NEFZ + EPA + WLTP - Start Value'!$B$6*'NEFZ + EPA + WLTP - Constants'!$B$4/3600</f>
        <v>0.4079820034400001</v>
      </c>
      <c r="H614" s="95">
        <f>IF(E614&gt;0,(((C613)^3+(C614)^3)/2/D614)*0.5*'NEFZ + EPA + WLTP - Constants'!$B$3*('NEFZ + EPA + WLTP - Start Value'!$B$5*'NEFZ + EPA + WLTP - Start Value'!$B$4)*E614/3600,0)</f>
        <v>0.2163788567605085</v>
      </c>
    </row>
    <row r="615" ht="20.35" customHeight="1">
      <c r="A615" s="15">
        <v>612</v>
      </c>
      <c r="B615" s="15">
        <v>26.1</v>
      </c>
      <c r="C615" s="95">
        <f>'NEFZ + EPA + WLTP - Constants'!$B$5*B615/3.6</f>
        <v>11.667744</v>
      </c>
      <c r="D615" s="95">
        <f>(C615+C614)/2</f>
        <v>11.868912</v>
      </c>
      <c r="E615" s="95">
        <f>(D615*(A615-A614))</f>
        <v>11.868912</v>
      </c>
      <c r="F615" s="95">
        <f>(0.5*((C615^2)-(C614^2))*'NEFZ + EPA + WLTP - Start Value'!$B$3)/3600</f>
        <v>-2.075924932012803</v>
      </c>
      <c r="G615" s="95">
        <f>E615*'NEFZ + EPA + WLTP - Start Value'!$B$3*'NEFZ + EPA + WLTP - Start Value'!$B$6*'NEFZ + EPA + WLTP - Constants'!$B$4/3600</f>
        <v>0.4049316707040001</v>
      </c>
      <c r="H615" s="95">
        <f>IF(E615&gt;0,(((C614)^3+(C615)^3)/2/D615)*0.5*'NEFZ + EPA + WLTP - Constants'!$B$3*('NEFZ + EPA + WLTP - Start Value'!$B$5*'NEFZ + EPA + WLTP - Start Value'!$B$4)*E615/3600,0)</f>
        <v>0.2116885548608367</v>
      </c>
    </row>
    <row r="616" ht="20.35" customHeight="1">
      <c r="A616" s="15">
        <v>613</v>
      </c>
      <c r="B616" s="15">
        <v>22.8</v>
      </c>
      <c r="C616" s="95">
        <f>'NEFZ + EPA + WLTP - Constants'!$B$5*B616/3.6</f>
        <v>10.192512</v>
      </c>
      <c r="D616" s="95">
        <f>(C616+C615)/2</f>
        <v>10.930128</v>
      </c>
      <c r="E616" s="95">
        <f>(D616*(A616-A615))</f>
        <v>10.930128</v>
      </c>
      <c r="F616" s="95">
        <f>(0.5*((C616^2)-(C615^2))*'NEFZ + EPA + WLTP - Start Value'!$B$3)/3600</f>
        <v>-7.0096674257984</v>
      </c>
      <c r="G616" s="95">
        <f>E616*'NEFZ + EPA + WLTP - Start Value'!$B$3*'NEFZ + EPA + WLTP - Start Value'!$B$6*'NEFZ + EPA + WLTP - Constants'!$B$4/3600</f>
        <v>0.3729031769760001</v>
      </c>
      <c r="H616" s="95">
        <f>IF(E616&gt;0,(((C615)^3+(C616)^3)/2/D616)*0.5*'NEFZ + EPA + WLTP - Constants'!$B$3*('NEFZ + EPA + WLTP - Start Value'!$B$5*'NEFZ + EPA + WLTP - Start Value'!$B$4)*E616/3600,0)</f>
        <v>0.1674401738231313</v>
      </c>
    </row>
    <row r="617" ht="20.35" customHeight="1">
      <c r="A617" s="15">
        <v>614</v>
      </c>
      <c r="B617" s="15">
        <v>19.5</v>
      </c>
      <c r="C617" s="95">
        <f>'NEFZ + EPA + WLTP - Constants'!$B$5*B617/3.6</f>
        <v>8.717280000000001</v>
      </c>
      <c r="D617" s="95">
        <f>(C617+C616)/2</f>
        <v>9.454896000000002</v>
      </c>
      <c r="E617" s="95">
        <f>(D617*(A617-A616))</f>
        <v>9.454896000000002</v>
      </c>
      <c r="F617" s="95">
        <f>(0.5*((C617^2)-(C616^2))*'NEFZ + EPA + WLTP - Start Value'!$B$3)/3600</f>
        <v>-6.063577343788801</v>
      </c>
      <c r="G617" s="95">
        <f>E617*'NEFZ + EPA + WLTP - Start Value'!$B$3*'NEFZ + EPA + WLTP - Start Value'!$B$6*'NEFZ + EPA + WLTP - Constants'!$B$4/3600</f>
        <v>0.3225726868320001</v>
      </c>
      <c r="H617" s="95">
        <f>IF(E617&gt;0,(((C616)^3+(C617)^3)/2/D617)*0.5*'NEFZ + EPA + WLTP - Constants'!$B$3*('NEFZ + EPA + WLTP - Start Value'!$B$5*'NEFZ + EPA + WLTP - Start Value'!$B$4)*E617/3600,0)</f>
        <v>0.1088726759057443</v>
      </c>
    </row>
    <row r="618" ht="20.35" customHeight="1">
      <c r="A618" s="15">
        <v>615</v>
      </c>
      <c r="B618" s="15">
        <v>16.2</v>
      </c>
      <c r="C618" s="95">
        <f>'NEFZ + EPA + WLTP - Constants'!$B$5*B618/3.6</f>
        <v>7.242048</v>
      </c>
      <c r="D618" s="95">
        <f>(C618+C617)/2</f>
        <v>7.979664</v>
      </c>
      <c r="E618" s="95">
        <f>(D618*(A618-A617))</f>
        <v>7.979664</v>
      </c>
      <c r="F618" s="95">
        <f>(0.5*((C618^2)-(C617^2))*'NEFZ + EPA + WLTP - Start Value'!$B$3)/3600</f>
        <v>-5.117487261779204</v>
      </c>
      <c r="G618" s="95">
        <f>E618*'NEFZ + EPA + WLTP - Start Value'!$B$3*'NEFZ + EPA + WLTP - Start Value'!$B$6*'NEFZ + EPA + WLTP - Constants'!$B$4/3600</f>
        <v>0.272242196688</v>
      </c>
      <c r="H618" s="95">
        <f>IF(E618&gt;0,(((C617)^3+(C618)^3)/2/D618)*0.5*'NEFZ + EPA + WLTP - Constants'!$B$3*('NEFZ + EPA + WLTP - Start Value'!$B$5*'NEFZ + EPA + WLTP - Start Value'!$B$4)*E618/3600,0)</f>
        <v>0.0659229536665968</v>
      </c>
    </row>
    <row r="619" ht="20.35" customHeight="1">
      <c r="A619" s="15">
        <v>616</v>
      </c>
      <c r="B619" s="15">
        <v>12.9</v>
      </c>
      <c r="C619" s="95">
        <f>'NEFZ + EPA + WLTP - Constants'!$B$5*B619/3.6</f>
        <v>5.766816</v>
      </c>
      <c r="D619" s="95">
        <f>(C619+C618)/2</f>
        <v>6.504432</v>
      </c>
      <c r="E619" s="95">
        <f>(D619*(A619-A618))</f>
        <v>6.504432</v>
      </c>
      <c r="F619" s="95">
        <f>(0.5*((C619^2)-(C618^2))*'NEFZ + EPA + WLTP - Start Value'!$B$3)/3600</f>
        <v>-4.171397179769598</v>
      </c>
      <c r="G619" s="95">
        <f>E619*'NEFZ + EPA + WLTP - Start Value'!$B$3*'NEFZ + EPA + WLTP - Start Value'!$B$6*'NEFZ + EPA + WLTP - Constants'!$B$4/3600</f>
        <v>0.221911706544</v>
      </c>
      <c r="H619" s="95">
        <f>IF(E619&gt;0,(((C618)^3+(C619)^3)/2/D619)*0.5*'NEFZ + EPA + WLTP - Constants'!$B$3*('NEFZ + EPA + WLTP - Start Value'!$B$5*'NEFZ + EPA + WLTP - Start Value'!$B$4)*E619/3600,0)</f>
        <v>0.03615419104241743</v>
      </c>
    </row>
    <row r="620" ht="20.35" customHeight="1">
      <c r="A620" s="15">
        <v>617</v>
      </c>
      <c r="B620" s="15">
        <v>9.6</v>
      </c>
      <c r="C620" s="95">
        <f>'NEFZ + EPA + WLTP - Constants'!$B$5*B620/3.6</f>
        <v>4.291583999999999</v>
      </c>
      <c r="D620" s="95">
        <f>(C620+C619)/2</f>
        <v>5.029199999999999</v>
      </c>
      <c r="E620" s="95">
        <f>(D620*(A620-A619))</f>
        <v>5.029199999999999</v>
      </c>
      <c r="F620" s="95">
        <f>(0.5*((C620^2)-(C619^2))*'NEFZ + EPA + WLTP - Start Value'!$B$3)/3600</f>
        <v>-3.225307097760001</v>
      </c>
      <c r="G620" s="95">
        <f>E620*'NEFZ + EPA + WLTP - Start Value'!$B$3*'NEFZ + EPA + WLTP - Start Value'!$B$6*'NEFZ + EPA + WLTP - Constants'!$B$4/3600</f>
        <v>0.1715812164</v>
      </c>
      <c r="H620" s="95">
        <f>IF(E620&gt;0,(((C619)^3+(C620)^3)/2/D620)*0.5*'NEFZ + EPA + WLTP - Constants'!$B$3*('NEFZ + EPA + WLTP - Start Value'!$B$5*'NEFZ + EPA + WLTP - Start Value'!$B$4)*E620/3600,0)</f>
        <v>0.01712957196993479</v>
      </c>
    </row>
    <row r="621" ht="20.35" customHeight="1">
      <c r="A621" s="15">
        <v>618</v>
      </c>
      <c r="B621" s="15">
        <v>6.3</v>
      </c>
      <c r="C621" s="95">
        <f>'NEFZ + EPA + WLTP - Constants'!$B$5*B621/3.6</f>
        <v>2.816352</v>
      </c>
      <c r="D621" s="95">
        <f>(C621+C620)/2</f>
        <v>3.553967999999999</v>
      </c>
      <c r="E621" s="95">
        <f>(D621*(A621-A620))</f>
        <v>3.553967999999999</v>
      </c>
      <c r="F621" s="95">
        <f>(0.5*((C621^2)-(C620^2))*'NEFZ + EPA + WLTP - Start Value'!$B$3)/3600</f>
        <v>-2.2792170157504</v>
      </c>
      <c r="G621" s="95">
        <f>E621*'NEFZ + EPA + WLTP - Start Value'!$B$3*'NEFZ + EPA + WLTP - Start Value'!$B$6*'NEFZ + EPA + WLTP - Constants'!$B$4/3600</f>
        <v>0.121250726256</v>
      </c>
      <c r="H621" s="95">
        <f>IF(E621&gt;0,(((C620)^3+(C621)^3)/2/D621)*0.5*'NEFZ + EPA + WLTP - Constants'!$B$3*('NEFZ + EPA + WLTP - Start Value'!$B$5*'NEFZ + EPA + WLTP - Start Value'!$B$4)*E621/3600,0)</f>
        <v>0.006412280385877437</v>
      </c>
    </row>
    <row r="622" ht="20.35" customHeight="1">
      <c r="A622" s="15">
        <v>619</v>
      </c>
      <c r="B622" s="15">
        <v>3</v>
      </c>
      <c r="C622" s="95">
        <f>'NEFZ + EPA + WLTP - Constants'!$B$5*B622/3.6</f>
        <v>1.34112</v>
      </c>
      <c r="D622" s="95">
        <f>(C622+C621)/2</f>
        <v>2.078736</v>
      </c>
      <c r="E622" s="95">
        <f>(D622*(A622-A621))</f>
        <v>2.078736</v>
      </c>
      <c r="F622" s="95">
        <f>(0.5*((C622^2)-(C621^2))*'NEFZ + EPA + WLTP - Start Value'!$B$3)/3600</f>
        <v>-1.3331269337408</v>
      </c>
      <c r="G622" s="95">
        <f>E622*'NEFZ + EPA + WLTP - Start Value'!$B$3*'NEFZ + EPA + WLTP - Start Value'!$B$6*'NEFZ + EPA + WLTP - Constants'!$B$4/3600</f>
        <v>0.070920236112</v>
      </c>
      <c r="H622" s="95">
        <f>IF(E622&gt;0,(((C621)^3+(C622)^3)/2/D622)*0.5*'NEFZ + EPA + WLTP - Constants'!$B$3*('NEFZ + EPA + WLTP - Start Value'!$B$5*'NEFZ + EPA + WLTP - Start Value'!$B$4)*E622/3600,0)</f>
        <v>0.001565500226973956</v>
      </c>
    </row>
    <row r="623" ht="20.35" customHeight="1">
      <c r="A623" s="15">
        <v>620</v>
      </c>
      <c r="B623" s="15">
        <v>0</v>
      </c>
      <c r="C623" s="95">
        <f>'NEFZ + EPA + WLTP - Constants'!$B$5*B623/3.6</f>
        <v>0</v>
      </c>
      <c r="D623" s="95">
        <f>(C623+C622)/2</f>
        <v>0.67056</v>
      </c>
      <c r="E623" s="95">
        <f>(D623*(A623-A622))</f>
        <v>0.67056</v>
      </c>
      <c r="F623" s="95">
        <f>(0.5*((C623^2)-(C622^2))*'NEFZ + EPA + WLTP - Start Value'!$B$3)/3600</f>
        <v>-0.390946314880</v>
      </c>
      <c r="G623" s="95">
        <f>E623*'NEFZ + EPA + WLTP - Start Value'!$B$3*'NEFZ + EPA + WLTP - Start Value'!$B$6*'NEFZ + EPA + WLTP - Constants'!$B$4/3600</f>
        <v>0.022877495520</v>
      </c>
      <c r="H623" s="95">
        <f>IF(E623&gt;0,(((C622)^3+(C623)^3)/2/D623)*0.5*'NEFZ + EPA + WLTP - Constants'!$B$3*('NEFZ + EPA + WLTP - Start Value'!$B$5*'NEFZ + EPA + WLTP - Start Value'!$B$4)*E623/3600,0)</f>
        <v>0.0001525679979508777</v>
      </c>
    </row>
    <row r="624" ht="20.35" customHeight="1">
      <c r="A624" s="15">
        <v>621</v>
      </c>
      <c r="B624" s="15">
        <v>0</v>
      </c>
      <c r="C624" s="95">
        <f>'NEFZ + EPA + WLTP - Constants'!$B$5*B624/3.6</f>
        <v>0</v>
      </c>
      <c r="D624" s="95">
        <f>(C624+C623)/2</f>
        <v>0</v>
      </c>
      <c r="E624" s="95">
        <f>(D624*(A624-A623))</f>
        <v>0</v>
      </c>
      <c r="F624" s="95">
        <f>(0.5*((C624^2)-(C623^2))*'NEFZ + EPA + WLTP - Start Value'!$B$3)/3600</f>
        <v>0</v>
      </c>
      <c r="G624" s="95">
        <f>E624*'NEFZ + EPA + WLTP - Start Value'!$B$3*'NEFZ + EPA + WLTP - Start Value'!$B$6*'NEFZ + EPA + WLTP - Constants'!$B$4/3600</f>
        <v>0</v>
      </c>
      <c r="H624" s="95">
        <f>IF(E624&gt;0,(((C623)^3+(C624)^3)/2/D624)*0.5*'NEFZ + EPA + WLTP - Constants'!$B$3*('NEFZ + EPA + WLTP - Start Value'!$B$5*'NEFZ + EPA + WLTP - Start Value'!$B$4)*E624/3600,0)</f>
        <v>0</v>
      </c>
    </row>
    <row r="625" ht="20.35" customHeight="1">
      <c r="A625" s="15">
        <v>622</v>
      </c>
      <c r="B625" s="15">
        <v>0</v>
      </c>
      <c r="C625" s="95">
        <f>'NEFZ + EPA + WLTP - Constants'!$B$5*B625/3.6</f>
        <v>0</v>
      </c>
      <c r="D625" s="95">
        <f>(C625+C624)/2</f>
        <v>0</v>
      </c>
      <c r="E625" s="95">
        <f>(D625*(A625-A624))</f>
        <v>0</v>
      </c>
      <c r="F625" s="95">
        <f>(0.5*((C625^2)-(C624^2))*'NEFZ + EPA + WLTP - Start Value'!$B$3)/3600</f>
        <v>0</v>
      </c>
      <c r="G625" s="95">
        <f>E625*'NEFZ + EPA + WLTP - Start Value'!$B$3*'NEFZ + EPA + WLTP - Start Value'!$B$6*'NEFZ + EPA + WLTP - Constants'!$B$4/3600</f>
        <v>0</v>
      </c>
      <c r="H625" s="95">
        <f>IF(E625&gt;0,(((C624)^3+(C625)^3)/2/D625)*0.5*'NEFZ + EPA + WLTP - Constants'!$B$3*('NEFZ + EPA + WLTP - Start Value'!$B$5*'NEFZ + EPA + WLTP - Start Value'!$B$4)*E625/3600,0)</f>
        <v>0</v>
      </c>
    </row>
    <row r="626" ht="20.35" customHeight="1">
      <c r="A626" s="15">
        <v>623</v>
      </c>
      <c r="B626" s="15">
        <v>0</v>
      </c>
      <c r="C626" s="95">
        <f>'NEFZ + EPA + WLTP - Constants'!$B$5*B626/3.6</f>
        <v>0</v>
      </c>
      <c r="D626" s="95">
        <f>(C626+C625)/2</f>
        <v>0</v>
      </c>
      <c r="E626" s="95">
        <f>(D626*(A626-A625))</f>
        <v>0</v>
      </c>
      <c r="F626" s="95">
        <f>(0.5*((C626^2)-(C625^2))*'NEFZ + EPA + WLTP - Start Value'!$B$3)/3600</f>
        <v>0</v>
      </c>
      <c r="G626" s="95">
        <f>E626*'NEFZ + EPA + WLTP - Start Value'!$B$3*'NEFZ + EPA + WLTP - Start Value'!$B$6*'NEFZ + EPA + WLTP - Constants'!$B$4/3600</f>
        <v>0</v>
      </c>
      <c r="H626" s="95">
        <f>IF(E626&gt;0,(((C625)^3+(C626)^3)/2/D626)*0.5*'NEFZ + EPA + WLTP - Constants'!$B$3*('NEFZ + EPA + WLTP - Start Value'!$B$5*'NEFZ + EPA + WLTP - Start Value'!$B$4)*E626/3600,0)</f>
        <v>0</v>
      </c>
    </row>
    <row r="627" ht="20.35" customHeight="1">
      <c r="A627" s="15">
        <v>624</v>
      </c>
      <c r="B627" s="15">
        <v>0</v>
      </c>
      <c r="C627" s="95">
        <f>'NEFZ + EPA + WLTP - Constants'!$B$5*B627/3.6</f>
        <v>0</v>
      </c>
      <c r="D627" s="95">
        <f>(C627+C626)/2</f>
        <v>0</v>
      </c>
      <c r="E627" s="95">
        <f>(D627*(A627-A626))</f>
        <v>0</v>
      </c>
      <c r="F627" s="95">
        <f>(0.5*((C627^2)-(C626^2))*'NEFZ + EPA + WLTP - Start Value'!$B$3)/3600</f>
        <v>0</v>
      </c>
      <c r="G627" s="95">
        <f>E627*'NEFZ + EPA + WLTP - Start Value'!$B$3*'NEFZ + EPA + WLTP - Start Value'!$B$6*'NEFZ + EPA + WLTP - Constants'!$B$4/3600</f>
        <v>0</v>
      </c>
      <c r="H627" s="95">
        <f>IF(E627&gt;0,(((C626)^3+(C627)^3)/2/D627)*0.5*'NEFZ + EPA + WLTP - Constants'!$B$3*('NEFZ + EPA + WLTP - Start Value'!$B$5*'NEFZ + EPA + WLTP - Start Value'!$B$4)*E627/3600,0)</f>
        <v>0</v>
      </c>
    </row>
    <row r="628" ht="20.35" customHeight="1">
      <c r="A628" s="15">
        <v>625</v>
      </c>
      <c r="B628" s="15">
        <v>0</v>
      </c>
      <c r="C628" s="95">
        <f>'NEFZ + EPA + WLTP - Constants'!$B$5*B628/3.6</f>
        <v>0</v>
      </c>
      <c r="D628" s="95">
        <f>(C628+C627)/2</f>
        <v>0</v>
      </c>
      <c r="E628" s="95">
        <f>(D628*(A628-A627))</f>
        <v>0</v>
      </c>
      <c r="F628" s="95">
        <f>(0.5*((C628^2)-(C627^2))*'NEFZ + EPA + WLTP - Start Value'!$B$3)/3600</f>
        <v>0</v>
      </c>
      <c r="G628" s="95">
        <f>E628*'NEFZ + EPA + WLTP - Start Value'!$B$3*'NEFZ + EPA + WLTP - Start Value'!$B$6*'NEFZ + EPA + WLTP - Constants'!$B$4/3600</f>
        <v>0</v>
      </c>
      <c r="H628" s="95">
        <f>IF(E628&gt;0,(((C627)^3+(C628)^3)/2/D628)*0.5*'NEFZ + EPA + WLTP - Constants'!$B$3*('NEFZ + EPA + WLTP - Start Value'!$B$5*'NEFZ + EPA + WLTP - Start Value'!$B$4)*E628/3600,0)</f>
        <v>0</v>
      </c>
    </row>
    <row r="629" ht="20.35" customHeight="1">
      <c r="A629" s="15">
        <v>626</v>
      </c>
      <c r="B629" s="15">
        <v>0</v>
      </c>
      <c r="C629" s="95">
        <f>'NEFZ + EPA + WLTP - Constants'!$B$5*B629/3.6</f>
        <v>0</v>
      </c>
      <c r="D629" s="95">
        <f>(C629+C628)/2</f>
        <v>0</v>
      </c>
      <c r="E629" s="95">
        <f>(D629*(A629-A628))</f>
        <v>0</v>
      </c>
      <c r="F629" s="95">
        <f>(0.5*((C629^2)-(C628^2))*'NEFZ + EPA + WLTP - Start Value'!$B$3)/3600</f>
        <v>0</v>
      </c>
      <c r="G629" s="95">
        <f>E629*'NEFZ + EPA + WLTP - Start Value'!$B$3*'NEFZ + EPA + WLTP - Start Value'!$B$6*'NEFZ + EPA + WLTP - Constants'!$B$4/3600</f>
        <v>0</v>
      </c>
      <c r="H629" s="95">
        <f>IF(E629&gt;0,(((C628)^3+(C629)^3)/2/D629)*0.5*'NEFZ + EPA + WLTP - Constants'!$B$3*('NEFZ + EPA + WLTP - Start Value'!$B$5*'NEFZ + EPA + WLTP - Start Value'!$B$4)*E629/3600,0)</f>
        <v>0</v>
      </c>
    </row>
    <row r="630" ht="20.35" customHeight="1">
      <c r="A630" s="15">
        <v>627</v>
      </c>
      <c r="B630" s="15">
        <v>0</v>
      </c>
      <c r="C630" s="95">
        <f>'NEFZ + EPA + WLTP - Constants'!$B$5*B630/3.6</f>
        <v>0</v>
      </c>
      <c r="D630" s="95">
        <f>(C630+C629)/2</f>
        <v>0</v>
      </c>
      <c r="E630" s="95">
        <f>(D630*(A630-A629))</f>
        <v>0</v>
      </c>
      <c r="F630" s="95">
        <f>(0.5*((C630^2)-(C629^2))*'NEFZ + EPA + WLTP - Start Value'!$B$3)/3600</f>
        <v>0</v>
      </c>
      <c r="G630" s="95">
        <f>E630*'NEFZ + EPA + WLTP - Start Value'!$B$3*'NEFZ + EPA + WLTP - Start Value'!$B$6*'NEFZ + EPA + WLTP - Constants'!$B$4/3600</f>
        <v>0</v>
      </c>
      <c r="H630" s="95">
        <f>IF(E630&gt;0,(((C629)^3+(C630)^3)/2/D630)*0.5*'NEFZ + EPA + WLTP - Constants'!$B$3*('NEFZ + EPA + WLTP - Start Value'!$B$5*'NEFZ + EPA + WLTP - Start Value'!$B$4)*E630/3600,0)</f>
        <v>0</v>
      </c>
    </row>
    <row r="631" ht="20.35" customHeight="1">
      <c r="A631" s="15">
        <v>628</v>
      </c>
      <c r="B631" s="15">
        <v>0</v>
      </c>
      <c r="C631" s="95">
        <f>'NEFZ + EPA + WLTP - Constants'!$B$5*B631/3.6</f>
        <v>0</v>
      </c>
      <c r="D631" s="95">
        <f>(C631+C630)/2</f>
        <v>0</v>
      </c>
      <c r="E631" s="95">
        <f>(D631*(A631-A630))</f>
        <v>0</v>
      </c>
      <c r="F631" s="95">
        <f>(0.5*((C631^2)-(C630^2))*'NEFZ + EPA + WLTP - Start Value'!$B$3)/3600</f>
        <v>0</v>
      </c>
      <c r="G631" s="95">
        <f>E631*'NEFZ + EPA + WLTP - Start Value'!$B$3*'NEFZ + EPA + WLTP - Start Value'!$B$6*'NEFZ + EPA + WLTP - Constants'!$B$4/3600</f>
        <v>0</v>
      </c>
      <c r="H631" s="95">
        <f>IF(E631&gt;0,(((C630)^3+(C631)^3)/2/D631)*0.5*'NEFZ + EPA + WLTP - Constants'!$B$3*('NEFZ + EPA + WLTP - Start Value'!$B$5*'NEFZ + EPA + WLTP - Start Value'!$B$4)*E631/3600,0)</f>
        <v>0</v>
      </c>
    </row>
    <row r="632" ht="20.35" customHeight="1">
      <c r="A632" s="15">
        <v>629</v>
      </c>
      <c r="B632" s="15">
        <v>0</v>
      </c>
      <c r="C632" s="95">
        <f>'NEFZ + EPA + WLTP - Constants'!$B$5*B632/3.6</f>
        <v>0</v>
      </c>
      <c r="D632" s="95">
        <f>(C632+C631)/2</f>
        <v>0</v>
      </c>
      <c r="E632" s="95">
        <f>(D632*(A632-A631))</f>
        <v>0</v>
      </c>
      <c r="F632" s="95">
        <f>(0.5*((C632^2)-(C631^2))*'NEFZ + EPA + WLTP - Start Value'!$B$3)/3600</f>
        <v>0</v>
      </c>
      <c r="G632" s="95">
        <f>E632*'NEFZ + EPA + WLTP - Start Value'!$B$3*'NEFZ + EPA + WLTP - Start Value'!$B$6*'NEFZ + EPA + WLTP - Constants'!$B$4/3600</f>
        <v>0</v>
      </c>
      <c r="H632" s="95">
        <f>IF(E632&gt;0,(((C631)^3+(C632)^3)/2/D632)*0.5*'NEFZ + EPA + WLTP - Constants'!$B$3*('NEFZ + EPA + WLTP - Start Value'!$B$5*'NEFZ + EPA + WLTP - Start Value'!$B$4)*E632/3600,0)</f>
        <v>0</v>
      </c>
    </row>
    <row r="633" ht="20.35" customHeight="1">
      <c r="A633" s="15">
        <v>630</v>
      </c>
      <c r="B633" s="15">
        <v>0</v>
      </c>
      <c r="C633" s="95">
        <f>'NEFZ + EPA + WLTP - Constants'!$B$5*B633/3.6</f>
        <v>0</v>
      </c>
      <c r="D633" s="95">
        <f>(C633+C632)/2</f>
        <v>0</v>
      </c>
      <c r="E633" s="95">
        <f>(D633*(A633-A632))</f>
        <v>0</v>
      </c>
      <c r="F633" s="95">
        <f>(0.5*((C633^2)-(C632^2))*'NEFZ + EPA + WLTP - Start Value'!$B$3)/3600</f>
        <v>0</v>
      </c>
      <c r="G633" s="95">
        <f>E633*'NEFZ + EPA + WLTP - Start Value'!$B$3*'NEFZ + EPA + WLTP - Start Value'!$B$6*'NEFZ + EPA + WLTP - Constants'!$B$4/3600</f>
        <v>0</v>
      </c>
      <c r="H633" s="95">
        <f>IF(E633&gt;0,(((C632)^3+(C633)^3)/2/D633)*0.5*'NEFZ + EPA + WLTP - Constants'!$B$3*('NEFZ + EPA + WLTP - Start Value'!$B$5*'NEFZ + EPA + WLTP - Start Value'!$B$4)*E633/3600,0)</f>
        <v>0</v>
      </c>
    </row>
    <row r="634" ht="20.35" customHeight="1">
      <c r="A634" s="15">
        <v>631</v>
      </c>
      <c r="B634" s="15">
        <v>0</v>
      </c>
      <c r="C634" s="95">
        <f>'NEFZ + EPA + WLTP - Constants'!$B$5*B634/3.6</f>
        <v>0</v>
      </c>
      <c r="D634" s="95">
        <f>(C634+C633)/2</f>
        <v>0</v>
      </c>
      <c r="E634" s="95">
        <f>(D634*(A634-A633))</f>
        <v>0</v>
      </c>
      <c r="F634" s="95">
        <f>(0.5*((C634^2)-(C633^2))*'NEFZ + EPA + WLTP - Start Value'!$B$3)/3600</f>
        <v>0</v>
      </c>
      <c r="G634" s="95">
        <f>E634*'NEFZ + EPA + WLTP - Start Value'!$B$3*'NEFZ + EPA + WLTP - Start Value'!$B$6*'NEFZ + EPA + WLTP - Constants'!$B$4/3600</f>
        <v>0</v>
      </c>
      <c r="H634" s="95">
        <f>IF(E634&gt;0,(((C633)^3+(C634)^3)/2/D634)*0.5*'NEFZ + EPA + WLTP - Constants'!$B$3*('NEFZ + EPA + WLTP - Start Value'!$B$5*'NEFZ + EPA + WLTP - Start Value'!$B$4)*E634/3600,0)</f>
        <v>0</v>
      </c>
    </row>
    <row r="635" ht="20.35" customHeight="1">
      <c r="A635" s="15">
        <v>632</v>
      </c>
      <c r="B635" s="15">
        <v>0</v>
      </c>
      <c r="C635" s="95">
        <f>'NEFZ + EPA + WLTP - Constants'!$B$5*B635/3.6</f>
        <v>0</v>
      </c>
      <c r="D635" s="95">
        <f>(C635+C634)/2</f>
        <v>0</v>
      </c>
      <c r="E635" s="95">
        <f>(D635*(A635-A634))</f>
        <v>0</v>
      </c>
      <c r="F635" s="95">
        <f>(0.5*((C635^2)-(C634^2))*'NEFZ + EPA + WLTP - Start Value'!$B$3)/3600</f>
        <v>0</v>
      </c>
      <c r="G635" s="95">
        <f>E635*'NEFZ + EPA + WLTP - Start Value'!$B$3*'NEFZ + EPA + WLTP - Start Value'!$B$6*'NEFZ + EPA + WLTP - Constants'!$B$4/3600</f>
        <v>0</v>
      </c>
      <c r="H635" s="95">
        <f>IF(E635&gt;0,(((C634)^3+(C635)^3)/2/D635)*0.5*'NEFZ + EPA + WLTP - Constants'!$B$3*('NEFZ + EPA + WLTP - Start Value'!$B$5*'NEFZ + EPA + WLTP - Start Value'!$B$4)*E635/3600,0)</f>
        <v>0</v>
      </c>
    </row>
    <row r="636" ht="20.35" customHeight="1">
      <c r="A636" s="15">
        <v>633</v>
      </c>
      <c r="B636" s="15">
        <v>0</v>
      </c>
      <c r="C636" s="95">
        <f>'NEFZ + EPA + WLTP - Constants'!$B$5*B636/3.6</f>
        <v>0</v>
      </c>
      <c r="D636" s="95">
        <f>(C636+C635)/2</f>
        <v>0</v>
      </c>
      <c r="E636" s="95">
        <f>(D636*(A636-A635))</f>
        <v>0</v>
      </c>
      <c r="F636" s="95">
        <f>(0.5*((C636^2)-(C635^2))*'NEFZ + EPA + WLTP - Start Value'!$B$3)/3600</f>
        <v>0</v>
      </c>
      <c r="G636" s="95">
        <f>E636*'NEFZ + EPA + WLTP - Start Value'!$B$3*'NEFZ + EPA + WLTP - Start Value'!$B$6*'NEFZ + EPA + WLTP - Constants'!$B$4/3600</f>
        <v>0</v>
      </c>
      <c r="H636" s="95">
        <f>IF(E636&gt;0,(((C635)^3+(C636)^3)/2/D636)*0.5*'NEFZ + EPA + WLTP - Constants'!$B$3*('NEFZ + EPA + WLTP - Start Value'!$B$5*'NEFZ + EPA + WLTP - Start Value'!$B$4)*E636/3600,0)</f>
        <v>0</v>
      </c>
    </row>
    <row r="637" ht="20.35" customHeight="1">
      <c r="A637" s="15">
        <v>634</v>
      </c>
      <c r="B637" s="15">
        <v>0</v>
      </c>
      <c r="C637" s="95">
        <f>'NEFZ + EPA + WLTP - Constants'!$B$5*B637/3.6</f>
        <v>0</v>
      </c>
      <c r="D637" s="95">
        <f>(C637+C636)/2</f>
        <v>0</v>
      </c>
      <c r="E637" s="95">
        <f>(D637*(A637-A636))</f>
        <v>0</v>
      </c>
      <c r="F637" s="95">
        <f>(0.5*((C637^2)-(C636^2))*'NEFZ + EPA + WLTP - Start Value'!$B$3)/3600</f>
        <v>0</v>
      </c>
      <c r="G637" s="95">
        <f>E637*'NEFZ + EPA + WLTP - Start Value'!$B$3*'NEFZ + EPA + WLTP - Start Value'!$B$6*'NEFZ + EPA + WLTP - Constants'!$B$4/3600</f>
        <v>0</v>
      </c>
      <c r="H637" s="95">
        <f>IF(E637&gt;0,(((C636)^3+(C637)^3)/2/D637)*0.5*'NEFZ + EPA + WLTP - Constants'!$B$3*('NEFZ + EPA + WLTP - Start Value'!$B$5*'NEFZ + EPA + WLTP - Start Value'!$B$4)*E637/3600,0)</f>
        <v>0</v>
      </c>
    </row>
    <row r="638" ht="20.35" customHeight="1">
      <c r="A638" s="15">
        <v>635</v>
      </c>
      <c r="B638" s="15">
        <v>0</v>
      </c>
      <c r="C638" s="95">
        <f>'NEFZ + EPA + WLTP - Constants'!$B$5*B638/3.6</f>
        <v>0</v>
      </c>
      <c r="D638" s="95">
        <f>(C638+C637)/2</f>
        <v>0</v>
      </c>
      <c r="E638" s="95">
        <f>(D638*(A638-A637))</f>
        <v>0</v>
      </c>
      <c r="F638" s="95">
        <f>(0.5*((C638^2)-(C637^2))*'NEFZ + EPA + WLTP - Start Value'!$B$3)/3600</f>
        <v>0</v>
      </c>
      <c r="G638" s="95">
        <f>E638*'NEFZ + EPA + WLTP - Start Value'!$B$3*'NEFZ + EPA + WLTP - Start Value'!$B$6*'NEFZ + EPA + WLTP - Constants'!$B$4/3600</f>
        <v>0</v>
      </c>
      <c r="H638" s="95">
        <f>IF(E638&gt;0,(((C637)^3+(C638)^3)/2/D638)*0.5*'NEFZ + EPA + WLTP - Constants'!$B$3*('NEFZ + EPA + WLTP - Start Value'!$B$5*'NEFZ + EPA + WLTP - Start Value'!$B$4)*E638/3600,0)</f>
        <v>0</v>
      </c>
    </row>
    <row r="639" ht="20.35" customHeight="1">
      <c r="A639" s="15">
        <v>636</v>
      </c>
      <c r="B639" s="15">
        <v>0</v>
      </c>
      <c r="C639" s="95">
        <f>'NEFZ + EPA + WLTP - Constants'!$B$5*B639/3.6</f>
        <v>0</v>
      </c>
      <c r="D639" s="95">
        <f>(C639+C638)/2</f>
        <v>0</v>
      </c>
      <c r="E639" s="95">
        <f>(D639*(A639-A638))</f>
        <v>0</v>
      </c>
      <c r="F639" s="95">
        <f>(0.5*((C639^2)-(C638^2))*'NEFZ + EPA + WLTP - Start Value'!$B$3)/3600</f>
        <v>0</v>
      </c>
      <c r="G639" s="95">
        <f>E639*'NEFZ + EPA + WLTP - Start Value'!$B$3*'NEFZ + EPA + WLTP - Start Value'!$B$6*'NEFZ + EPA + WLTP - Constants'!$B$4/3600</f>
        <v>0</v>
      </c>
      <c r="H639" s="95">
        <f>IF(E639&gt;0,(((C638)^3+(C639)^3)/2/D639)*0.5*'NEFZ + EPA + WLTP - Constants'!$B$3*('NEFZ + EPA + WLTP - Start Value'!$B$5*'NEFZ + EPA + WLTP - Start Value'!$B$4)*E639/3600,0)</f>
        <v>0</v>
      </c>
    </row>
    <row r="640" ht="20.35" customHeight="1">
      <c r="A640" s="15">
        <v>637</v>
      </c>
      <c r="B640" s="15">
        <v>0</v>
      </c>
      <c r="C640" s="95">
        <f>'NEFZ + EPA + WLTP - Constants'!$B$5*B640/3.6</f>
        <v>0</v>
      </c>
      <c r="D640" s="95">
        <f>(C640+C639)/2</f>
        <v>0</v>
      </c>
      <c r="E640" s="95">
        <f>(D640*(A640-A639))</f>
        <v>0</v>
      </c>
      <c r="F640" s="95">
        <f>(0.5*((C640^2)-(C639^2))*'NEFZ + EPA + WLTP - Start Value'!$B$3)/3600</f>
        <v>0</v>
      </c>
      <c r="G640" s="95">
        <f>E640*'NEFZ + EPA + WLTP - Start Value'!$B$3*'NEFZ + EPA + WLTP - Start Value'!$B$6*'NEFZ + EPA + WLTP - Constants'!$B$4/3600</f>
        <v>0</v>
      </c>
      <c r="H640" s="95">
        <f>IF(E640&gt;0,(((C639)^3+(C640)^3)/2/D640)*0.5*'NEFZ + EPA + WLTP - Constants'!$B$3*('NEFZ + EPA + WLTP - Start Value'!$B$5*'NEFZ + EPA + WLTP - Start Value'!$B$4)*E640/3600,0)</f>
        <v>0</v>
      </c>
    </row>
    <row r="641" ht="20.35" customHeight="1">
      <c r="A641" s="15">
        <v>638</v>
      </c>
      <c r="B641" s="15">
        <v>0</v>
      </c>
      <c r="C641" s="95">
        <f>'NEFZ + EPA + WLTP - Constants'!$B$5*B641/3.6</f>
        <v>0</v>
      </c>
      <c r="D641" s="95">
        <f>(C641+C640)/2</f>
        <v>0</v>
      </c>
      <c r="E641" s="95">
        <f>(D641*(A641-A640))</f>
        <v>0</v>
      </c>
      <c r="F641" s="95">
        <f>(0.5*((C641^2)-(C640^2))*'NEFZ + EPA + WLTP - Start Value'!$B$3)/3600</f>
        <v>0</v>
      </c>
      <c r="G641" s="95">
        <f>E641*'NEFZ + EPA + WLTP - Start Value'!$B$3*'NEFZ + EPA + WLTP - Start Value'!$B$6*'NEFZ + EPA + WLTP - Constants'!$B$4/3600</f>
        <v>0</v>
      </c>
      <c r="H641" s="95">
        <f>IF(E641&gt;0,(((C640)^3+(C641)^3)/2/D641)*0.5*'NEFZ + EPA + WLTP - Constants'!$B$3*('NEFZ + EPA + WLTP - Start Value'!$B$5*'NEFZ + EPA + WLTP - Start Value'!$B$4)*E641/3600,0)</f>
        <v>0</v>
      </c>
    </row>
    <row r="642" ht="20.35" customHeight="1">
      <c r="A642" s="15">
        <v>639</v>
      </c>
      <c r="B642" s="15">
        <v>0</v>
      </c>
      <c r="C642" s="95">
        <f>'NEFZ + EPA + WLTP - Constants'!$B$5*B642/3.6</f>
        <v>0</v>
      </c>
      <c r="D642" s="95">
        <f>(C642+C641)/2</f>
        <v>0</v>
      </c>
      <c r="E642" s="95">
        <f>(D642*(A642-A641))</f>
        <v>0</v>
      </c>
      <c r="F642" s="95">
        <f>(0.5*((C642^2)-(C641^2))*'NEFZ + EPA + WLTP - Start Value'!$B$3)/3600</f>
        <v>0</v>
      </c>
      <c r="G642" s="95">
        <f>E642*'NEFZ + EPA + WLTP - Start Value'!$B$3*'NEFZ + EPA + WLTP - Start Value'!$B$6*'NEFZ + EPA + WLTP - Constants'!$B$4/3600</f>
        <v>0</v>
      </c>
      <c r="H642" s="95">
        <f>IF(E642&gt;0,(((C641)^3+(C642)^3)/2/D642)*0.5*'NEFZ + EPA + WLTP - Constants'!$B$3*('NEFZ + EPA + WLTP - Start Value'!$B$5*'NEFZ + EPA + WLTP - Start Value'!$B$4)*E642/3600,0)</f>
        <v>0</v>
      </c>
    </row>
    <row r="643" ht="20.35" customHeight="1">
      <c r="A643" s="15">
        <v>640</v>
      </c>
      <c r="B643" s="15">
        <v>0</v>
      </c>
      <c r="C643" s="95">
        <f>'NEFZ + EPA + WLTP - Constants'!$B$5*B643/3.6</f>
        <v>0</v>
      </c>
      <c r="D643" s="95">
        <f>(C643+C642)/2</f>
        <v>0</v>
      </c>
      <c r="E643" s="95">
        <f>(D643*(A643-A642))</f>
        <v>0</v>
      </c>
      <c r="F643" s="95">
        <f>(0.5*((C643^2)-(C642^2))*'NEFZ + EPA + WLTP - Start Value'!$B$3)/3600</f>
        <v>0</v>
      </c>
      <c r="G643" s="95">
        <f>E643*'NEFZ + EPA + WLTP - Start Value'!$B$3*'NEFZ + EPA + WLTP - Start Value'!$B$6*'NEFZ + EPA + WLTP - Constants'!$B$4/3600</f>
        <v>0</v>
      </c>
      <c r="H643" s="95">
        <f>IF(E643&gt;0,(((C642)^3+(C643)^3)/2/D643)*0.5*'NEFZ + EPA + WLTP - Constants'!$B$3*('NEFZ + EPA + WLTP - Start Value'!$B$5*'NEFZ + EPA + WLTP - Start Value'!$B$4)*E643/3600,0)</f>
        <v>0</v>
      </c>
    </row>
    <row r="644" ht="20.35" customHeight="1">
      <c r="A644" s="15">
        <v>641</v>
      </c>
      <c r="B644" s="15">
        <v>0</v>
      </c>
      <c r="C644" s="95">
        <f>'NEFZ + EPA + WLTP - Constants'!$B$5*B644/3.6</f>
        <v>0</v>
      </c>
      <c r="D644" s="95">
        <f>(C644+C643)/2</f>
        <v>0</v>
      </c>
      <c r="E644" s="95">
        <f>(D644*(A644-A643))</f>
        <v>0</v>
      </c>
      <c r="F644" s="95">
        <f>(0.5*((C644^2)-(C643^2))*'NEFZ + EPA + WLTP - Start Value'!$B$3)/3600</f>
        <v>0</v>
      </c>
      <c r="G644" s="95">
        <f>E644*'NEFZ + EPA + WLTP - Start Value'!$B$3*'NEFZ + EPA + WLTP - Start Value'!$B$6*'NEFZ + EPA + WLTP - Constants'!$B$4/3600</f>
        <v>0</v>
      </c>
      <c r="H644" s="95">
        <f>IF(E644&gt;0,(((C643)^3+(C644)^3)/2/D644)*0.5*'NEFZ + EPA + WLTP - Constants'!$B$3*('NEFZ + EPA + WLTP - Start Value'!$B$5*'NEFZ + EPA + WLTP - Start Value'!$B$4)*E644/3600,0)</f>
        <v>0</v>
      </c>
    </row>
    <row r="645" ht="20.35" customHeight="1">
      <c r="A645" s="15">
        <v>642</v>
      </c>
      <c r="B645" s="15">
        <v>0</v>
      </c>
      <c r="C645" s="95">
        <f>'NEFZ + EPA + WLTP - Constants'!$B$5*B645/3.6</f>
        <v>0</v>
      </c>
      <c r="D645" s="95">
        <f>(C645+C644)/2</f>
        <v>0</v>
      </c>
      <c r="E645" s="95">
        <f>(D645*(A645-A644))</f>
        <v>0</v>
      </c>
      <c r="F645" s="95">
        <f>(0.5*((C645^2)-(C644^2))*'NEFZ + EPA + WLTP - Start Value'!$B$3)/3600</f>
        <v>0</v>
      </c>
      <c r="G645" s="95">
        <f>E645*'NEFZ + EPA + WLTP - Start Value'!$B$3*'NEFZ + EPA + WLTP - Start Value'!$B$6*'NEFZ + EPA + WLTP - Constants'!$B$4/3600</f>
        <v>0</v>
      </c>
      <c r="H645" s="95">
        <f>IF(E645&gt;0,(((C644)^3+(C645)^3)/2/D645)*0.5*'NEFZ + EPA + WLTP - Constants'!$B$3*('NEFZ + EPA + WLTP - Start Value'!$B$5*'NEFZ + EPA + WLTP - Start Value'!$B$4)*E645/3600,0)</f>
        <v>0</v>
      </c>
    </row>
    <row r="646" ht="20.35" customHeight="1">
      <c r="A646" s="15">
        <v>643</v>
      </c>
      <c r="B646" s="15">
        <v>0</v>
      </c>
      <c r="C646" s="95">
        <f>'NEFZ + EPA + WLTP - Constants'!$B$5*B646/3.6</f>
        <v>0</v>
      </c>
      <c r="D646" s="95">
        <f>(C646+C645)/2</f>
        <v>0</v>
      </c>
      <c r="E646" s="95">
        <f>(D646*(A646-A645))</f>
        <v>0</v>
      </c>
      <c r="F646" s="95">
        <f>(0.5*((C646^2)-(C645^2))*'NEFZ + EPA + WLTP - Start Value'!$B$3)/3600</f>
        <v>0</v>
      </c>
      <c r="G646" s="95">
        <f>E646*'NEFZ + EPA + WLTP - Start Value'!$B$3*'NEFZ + EPA + WLTP - Start Value'!$B$6*'NEFZ + EPA + WLTP - Constants'!$B$4/3600</f>
        <v>0</v>
      </c>
      <c r="H646" s="95">
        <f>IF(E646&gt;0,(((C645)^3+(C646)^3)/2/D646)*0.5*'NEFZ + EPA + WLTP - Constants'!$B$3*('NEFZ + EPA + WLTP - Start Value'!$B$5*'NEFZ + EPA + WLTP - Start Value'!$B$4)*E646/3600,0)</f>
        <v>0</v>
      </c>
    </row>
    <row r="647" ht="20.35" customHeight="1">
      <c r="A647" s="15">
        <v>644</v>
      </c>
      <c r="B647" s="15">
        <v>0</v>
      </c>
      <c r="C647" s="95">
        <f>'NEFZ + EPA + WLTP - Constants'!$B$5*B647/3.6</f>
        <v>0</v>
      </c>
      <c r="D647" s="95">
        <f>(C647+C646)/2</f>
        <v>0</v>
      </c>
      <c r="E647" s="95">
        <f>(D647*(A647-A646))</f>
        <v>0</v>
      </c>
      <c r="F647" s="95">
        <f>(0.5*((C647^2)-(C646^2))*'NEFZ + EPA + WLTP - Start Value'!$B$3)/3600</f>
        <v>0</v>
      </c>
      <c r="G647" s="95">
        <f>E647*'NEFZ + EPA + WLTP - Start Value'!$B$3*'NEFZ + EPA + WLTP - Start Value'!$B$6*'NEFZ + EPA + WLTP - Constants'!$B$4/3600</f>
        <v>0</v>
      </c>
      <c r="H647" s="95">
        <f>IF(E647&gt;0,(((C646)^3+(C647)^3)/2/D647)*0.5*'NEFZ + EPA + WLTP - Constants'!$B$3*('NEFZ + EPA + WLTP - Start Value'!$B$5*'NEFZ + EPA + WLTP - Start Value'!$B$4)*E647/3600,0)</f>
        <v>0</v>
      </c>
    </row>
    <row r="648" ht="20.35" customHeight="1">
      <c r="A648" s="15">
        <v>645</v>
      </c>
      <c r="B648" s="15">
        <v>0</v>
      </c>
      <c r="C648" s="95">
        <f>'NEFZ + EPA + WLTP - Constants'!$B$5*B648/3.6</f>
        <v>0</v>
      </c>
      <c r="D648" s="95">
        <f>(C648+C647)/2</f>
        <v>0</v>
      </c>
      <c r="E648" s="95">
        <f>(D648*(A648-A647))</f>
        <v>0</v>
      </c>
      <c r="F648" s="95">
        <f>(0.5*((C648^2)-(C647^2))*'NEFZ + EPA + WLTP - Start Value'!$B$3)/3600</f>
        <v>0</v>
      </c>
      <c r="G648" s="95">
        <f>E648*'NEFZ + EPA + WLTP - Start Value'!$B$3*'NEFZ + EPA + WLTP - Start Value'!$B$6*'NEFZ + EPA + WLTP - Constants'!$B$4/3600</f>
        <v>0</v>
      </c>
      <c r="H648" s="95">
        <f>IF(E648&gt;0,(((C647)^3+(C648)^3)/2/D648)*0.5*'NEFZ + EPA + WLTP - Constants'!$B$3*('NEFZ + EPA + WLTP - Start Value'!$B$5*'NEFZ + EPA + WLTP - Start Value'!$B$4)*E648/3600,0)</f>
        <v>0</v>
      </c>
    </row>
    <row r="649" ht="20.35" customHeight="1">
      <c r="A649" s="15">
        <v>646</v>
      </c>
      <c r="B649" s="15">
        <v>2</v>
      </c>
      <c r="C649" s="95">
        <f>'NEFZ + EPA + WLTP - Constants'!$B$5*B649/3.6</f>
        <v>0.89408</v>
      </c>
      <c r="D649" s="95">
        <f>(C649+C648)/2</f>
        <v>0.44704</v>
      </c>
      <c r="E649" s="95">
        <f>(D649*(A649-A648))</f>
        <v>0.44704</v>
      </c>
      <c r="F649" s="95">
        <f>(0.5*((C649^2)-(C648^2))*'NEFZ + EPA + WLTP - Start Value'!$B$3)/3600</f>
        <v>0.1737539177244444</v>
      </c>
      <c r="G649" s="95">
        <f>E649*'NEFZ + EPA + WLTP - Start Value'!$B$3*'NEFZ + EPA + WLTP - Start Value'!$B$6*'NEFZ + EPA + WLTP - Constants'!$B$4/3600</f>
        <v>0.015251663680</v>
      </c>
      <c r="H649" s="95">
        <f>IF(E649&gt;0,(((C648)^3+(C649)^3)/2/D649)*0.5*'NEFZ + EPA + WLTP - Constants'!$B$3*('NEFZ + EPA + WLTP - Start Value'!$B$5*'NEFZ + EPA + WLTP - Start Value'!$B$4)*E649/3600,0)</f>
        <v>4.520533272618598e-05</v>
      </c>
    </row>
    <row r="650" ht="20.35" customHeight="1">
      <c r="A650" s="15">
        <v>647</v>
      </c>
      <c r="B650" s="15">
        <v>4.5</v>
      </c>
      <c r="C650" s="95">
        <f>'NEFZ + EPA + WLTP - Constants'!$B$5*B650/3.6</f>
        <v>2.01168</v>
      </c>
      <c r="D650" s="95">
        <f>(C650+C649)/2</f>
        <v>1.45288</v>
      </c>
      <c r="E650" s="95">
        <f>(D650*(A650-A649))</f>
        <v>1.45288</v>
      </c>
      <c r="F650" s="95">
        <f>(0.5*((C650^2)-(C649^2))*'NEFZ + EPA + WLTP - Start Value'!$B$3)/3600</f>
        <v>0.7058752907555557</v>
      </c>
      <c r="G650" s="95">
        <f>E650*'NEFZ + EPA + WLTP - Start Value'!$B$3*'NEFZ + EPA + WLTP - Start Value'!$B$6*'NEFZ + EPA + WLTP - Constants'!$B$4/3600</f>
        <v>0.049567906960</v>
      </c>
      <c r="H650" s="95">
        <f>IF(E650&gt;0,(((C649)^3+(C650)^3)/2/D650)*0.5*'NEFZ + EPA + WLTP - Constants'!$B$3*('NEFZ + EPA + WLTP - Start Value'!$B$5*'NEFZ + EPA + WLTP - Start Value'!$B$4)*E650/3600,0)</f>
        <v>0.0005601223258103983</v>
      </c>
    </row>
    <row r="651" ht="20.35" customHeight="1">
      <c r="A651" s="15">
        <v>648</v>
      </c>
      <c r="B651" s="15">
        <v>7.8</v>
      </c>
      <c r="C651" s="95">
        <f>'NEFZ + EPA + WLTP - Constants'!$B$5*B651/3.6</f>
        <v>3.486912</v>
      </c>
      <c r="D651" s="95">
        <f>(C651+C650)/2</f>
        <v>2.749296</v>
      </c>
      <c r="E651" s="95">
        <f>(D651*(A651-A650))</f>
        <v>2.749296</v>
      </c>
      <c r="F651" s="95">
        <f>(0.5*((C651^2)-(C650^2))*'NEFZ + EPA + WLTP - Start Value'!$B$3)/3600</f>
        <v>1.763167880108799</v>
      </c>
      <c r="G651" s="95">
        <f>E651*'NEFZ + EPA + WLTP - Start Value'!$B$3*'NEFZ + EPA + WLTP - Start Value'!$B$6*'NEFZ + EPA + WLTP - Constants'!$B$4/3600</f>
        <v>0.09379773163200003</v>
      </c>
      <c r="H651" s="95">
        <f>IF(E651&gt;0,(((C650)^3+(C651)^3)/2/D651)*0.5*'NEFZ + EPA + WLTP - Constants'!$B$3*('NEFZ + EPA + WLTP - Start Value'!$B$5*'NEFZ + EPA + WLTP - Start Value'!$B$4)*E651/3600,0)</f>
        <v>0.003196452125068838</v>
      </c>
    </row>
    <row r="652" ht="20.35" customHeight="1">
      <c r="A652" s="15">
        <v>649</v>
      </c>
      <c r="B652" s="15">
        <v>10.2</v>
      </c>
      <c r="C652" s="95">
        <f>'NEFZ + EPA + WLTP - Constants'!$B$5*B652/3.6</f>
        <v>4.559807999999999</v>
      </c>
      <c r="D652" s="95">
        <f>(C652+C651)/2</f>
        <v>4.023359999999999</v>
      </c>
      <c r="E652" s="95">
        <f>(D652*(A652-A651))</f>
        <v>4.023359999999999</v>
      </c>
      <c r="F652" s="95">
        <f>(0.5*((C652^2)-(C651^2))*'NEFZ + EPA + WLTP - Start Value'!$B$3)/3600</f>
        <v>1.876542311423999</v>
      </c>
      <c r="G652" s="95">
        <f>E652*'NEFZ + EPA + WLTP - Start Value'!$B$3*'NEFZ + EPA + WLTP - Start Value'!$B$6*'NEFZ + EPA + WLTP - Constants'!$B$4/3600</f>
        <v>0.137264973120</v>
      </c>
      <c r="H652" s="95">
        <f>IF(E652&gt;0,(((C651)^3+(C652)^3)/2/D652)*0.5*'NEFZ + EPA + WLTP - Constants'!$B$3*('NEFZ + EPA + WLTP - Start Value'!$B$5*'NEFZ + EPA + WLTP - Start Value'!$B$4)*E652/3600,0)</f>
        <v>0.008678067723445922</v>
      </c>
    </row>
    <row r="653" ht="20.35" customHeight="1">
      <c r="A653" s="15">
        <v>650</v>
      </c>
      <c r="B653" s="15">
        <v>12.5</v>
      </c>
      <c r="C653" s="95">
        <f>'NEFZ + EPA + WLTP - Constants'!$B$5*B653/3.6</f>
        <v>5.588</v>
      </c>
      <c r="D653" s="95">
        <f>(C653+C652)/2</f>
        <v>5.073904</v>
      </c>
      <c r="E653" s="95">
        <f>(D653*(A653-A652))</f>
        <v>5.073904</v>
      </c>
      <c r="F653" s="95">
        <f>(0.5*((C653^2)-(C652^2))*'NEFZ + EPA + WLTP - Start Value'!$B$3)/3600</f>
        <v>2.267923011098313</v>
      </c>
      <c r="G653" s="95">
        <f>E653*'NEFZ + EPA + WLTP - Start Value'!$B$3*'NEFZ + EPA + WLTP - Start Value'!$B$6*'NEFZ + EPA + WLTP - Constants'!$B$4/3600</f>
        <v>0.173106382768</v>
      </c>
      <c r="H653" s="95">
        <f>IF(E653&gt;0,(((C652)^3+(C653)^3)/2/D653)*0.5*'NEFZ + EPA + WLTP - Constants'!$B$3*('NEFZ + EPA + WLTP - Start Value'!$B$5*'NEFZ + EPA + WLTP - Start Value'!$B$4)*E653/3600,0)</f>
        <v>0.0170329907765653</v>
      </c>
    </row>
    <row r="654" ht="20.35" customHeight="1">
      <c r="A654" s="15">
        <v>651</v>
      </c>
      <c r="B654" s="15">
        <v>14</v>
      </c>
      <c r="C654" s="95">
        <f>'NEFZ + EPA + WLTP - Constants'!$B$5*B654/3.6</f>
        <v>6.25856</v>
      </c>
      <c r="D654" s="95">
        <f>(C654+C653)/2</f>
        <v>5.92328</v>
      </c>
      <c r="E654" s="95">
        <f>(D654*(A654-A653))</f>
        <v>5.92328</v>
      </c>
      <c r="F654" s="95">
        <f>(0.5*((C654^2)-(C653^2))*'NEFZ + EPA + WLTP - Start Value'!$B$3)/3600</f>
        <v>1.726679557386666</v>
      </c>
      <c r="G654" s="95">
        <f>E654*'NEFZ + EPA + WLTP - Start Value'!$B$3*'NEFZ + EPA + WLTP - Start Value'!$B$6*'NEFZ + EPA + WLTP - Constants'!$B$4/3600</f>
        <v>0.202084543760</v>
      </c>
      <c r="H654" s="95">
        <f>IF(E654&gt;0,(((C653)^3+(C654)^3)/2/D654)*0.5*'NEFZ + EPA + WLTP - Constants'!$B$3*('NEFZ + EPA + WLTP - Start Value'!$B$5*'NEFZ + EPA + WLTP - Start Value'!$B$4)*E654/3600,0)</f>
        <v>0.02654188731018579</v>
      </c>
    </row>
    <row r="655" ht="20.35" customHeight="1">
      <c r="A655" s="15">
        <v>652</v>
      </c>
      <c r="B655" s="15">
        <v>15.3</v>
      </c>
      <c r="C655" s="95">
        <f>'NEFZ + EPA + WLTP - Constants'!$B$5*B655/3.6</f>
        <v>6.839712000000001</v>
      </c>
      <c r="D655" s="95">
        <f>(C655+C654)/2</f>
        <v>6.549136000000001</v>
      </c>
      <c r="E655" s="95">
        <f>(D655*(A655-A654))</f>
        <v>6.549136000000001</v>
      </c>
      <c r="F655" s="95">
        <f>(0.5*((C655^2)-(C654^2))*'NEFZ + EPA + WLTP - Start Value'!$B$3)/3600</f>
        <v>1.654571681531027</v>
      </c>
      <c r="G655" s="95">
        <f>E655*'NEFZ + EPA + WLTP - Start Value'!$B$3*'NEFZ + EPA + WLTP - Start Value'!$B$6*'NEFZ + EPA + WLTP - Constants'!$B$4/3600</f>
        <v>0.2234368729120001</v>
      </c>
      <c r="H655" s="95">
        <f>IF(E655&gt;0,(((C654)^3+(C655)^3)/2/D655)*0.5*'NEFZ + EPA + WLTP - Constants'!$B$3*('NEFZ + EPA + WLTP - Start Value'!$B$5*'NEFZ + EPA + WLTP - Start Value'!$B$4)*E655/3600,0)</f>
        <v>0.03574372662126369</v>
      </c>
    </row>
    <row r="656" ht="20.35" customHeight="1">
      <c r="A656" s="15">
        <v>653</v>
      </c>
      <c r="B656" s="15">
        <v>17.5</v>
      </c>
      <c r="C656" s="95">
        <f>'NEFZ + EPA + WLTP - Constants'!$B$5*B656/3.6</f>
        <v>7.8232</v>
      </c>
      <c r="D656" s="95">
        <f>(C656+C655)/2</f>
        <v>7.331456000000001</v>
      </c>
      <c r="E656" s="95">
        <f>(D656*(A656-A655))</f>
        <v>7.331456000000001</v>
      </c>
      <c r="F656" s="95">
        <f>(0.5*((C656^2)-(C655^2))*'NEFZ + EPA + WLTP - Start Value'!$B$3)/3600</f>
        <v>3.134520675748973</v>
      </c>
      <c r="G656" s="95">
        <f>E656*'NEFZ + EPA + WLTP - Start Value'!$B$3*'NEFZ + EPA + WLTP - Start Value'!$B$6*'NEFZ + EPA + WLTP - Constants'!$B$4/3600</f>
        <v>0.250127284352</v>
      </c>
      <c r="H656" s="95">
        <f>IF(E656&gt;0,(((C655)^3+(C656)^3)/2/D656)*0.5*'NEFZ + EPA + WLTP - Constants'!$B$3*('NEFZ + EPA + WLTP - Start Value'!$B$5*'NEFZ + EPA + WLTP - Start Value'!$B$4)*E656/3600,0)</f>
        <v>0.05052233875610727</v>
      </c>
    </row>
    <row r="657" ht="20.35" customHeight="1">
      <c r="A657" s="15">
        <v>654</v>
      </c>
      <c r="B657" s="15">
        <v>19.6</v>
      </c>
      <c r="C657" s="95">
        <f>'NEFZ + EPA + WLTP - Constants'!$B$5*B657/3.6</f>
        <v>8.761984000000002</v>
      </c>
      <c r="D657" s="95">
        <f>(C657+C656)/2</f>
        <v>8.292592000000001</v>
      </c>
      <c r="E657" s="95">
        <f>(D657*(A657-A656))</f>
        <v>8.292592000000001</v>
      </c>
      <c r="F657" s="95">
        <f>(0.5*((C657^2)-(C656^2))*'NEFZ + EPA + WLTP - Start Value'!$B$3)/3600</f>
        <v>3.384291932477873</v>
      </c>
      <c r="G657" s="95">
        <f>E657*'NEFZ + EPA + WLTP - Start Value'!$B$3*'NEFZ + EPA + WLTP - Start Value'!$B$6*'NEFZ + EPA + WLTP - Constants'!$B$4/3600</f>
        <v>0.2829183612640001</v>
      </c>
      <c r="H657" s="95">
        <f>IF(E657&gt;0,(((C656)^3+(C657)^3)/2/D657)*0.5*'NEFZ + EPA + WLTP - Constants'!$B$3*('NEFZ + EPA + WLTP - Start Value'!$B$5*'NEFZ + EPA + WLTP - Start Value'!$B$4)*E657/3600,0)</f>
        <v>0.07283093877914984</v>
      </c>
    </row>
    <row r="658" ht="20.35" customHeight="1">
      <c r="A658" s="15">
        <v>655</v>
      </c>
      <c r="B658" s="15">
        <v>21</v>
      </c>
      <c r="C658" s="95">
        <f>'NEFZ + EPA + WLTP - Constants'!$B$5*B658/3.6</f>
        <v>9.387840000000001</v>
      </c>
      <c r="D658" s="95">
        <f>(C658+C657)/2</f>
        <v>9.074912000000001</v>
      </c>
      <c r="E658" s="95">
        <f>(D658*(A658-A657))</f>
        <v>9.074912000000001</v>
      </c>
      <c r="F658" s="95">
        <f>(0.5*((C658^2)-(C657^2))*'NEFZ + EPA + WLTP - Start Value'!$B$3)/3600</f>
        <v>2.469043170864353</v>
      </c>
      <c r="G658" s="95">
        <f>E658*'NEFZ + EPA + WLTP - Start Value'!$B$3*'NEFZ + EPA + WLTP - Start Value'!$B$6*'NEFZ + EPA + WLTP - Constants'!$B$4/3600</f>
        <v>0.3096087727040001</v>
      </c>
      <c r="H658" s="95">
        <f>IF(E658&gt;0,(((C657)^3+(C658)^3)/2/D658)*0.5*'NEFZ + EPA + WLTP - Constants'!$B$3*('NEFZ + EPA + WLTP - Start Value'!$B$5*'NEFZ + EPA + WLTP - Start Value'!$B$4)*E658/3600,0)</f>
        <v>0.09487772081637552</v>
      </c>
    </row>
    <row r="659" ht="20.35" customHeight="1">
      <c r="A659" s="15">
        <v>656</v>
      </c>
      <c r="B659" s="15">
        <v>22.2</v>
      </c>
      <c r="C659" s="95">
        <f>'NEFZ + EPA + WLTP - Constants'!$B$5*B659/3.6</f>
        <v>9.924287999999999</v>
      </c>
      <c r="D659" s="95">
        <f>(C659+C658)/2</f>
        <v>9.656064000000001</v>
      </c>
      <c r="E659" s="95">
        <f>(D659*(A659-A658))</f>
        <v>9.656064000000001</v>
      </c>
      <c r="F659" s="95">
        <f>(0.5*((C659^2)-(C658^2))*'NEFZ + EPA + WLTP - Start Value'!$B$3)/3600</f>
        <v>2.251850773708792</v>
      </c>
      <c r="G659" s="95">
        <f>E659*'NEFZ + EPA + WLTP - Start Value'!$B$3*'NEFZ + EPA + WLTP - Start Value'!$B$6*'NEFZ + EPA + WLTP - Constants'!$B$4/3600</f>
        <v>0.329435935488</v>
      </c>
      <c r="H659" s="95">
        <f>IF(E659&gt;0,(((C658)^3+(C659)^3)/2/D659)*0.5*'NEFZ + EPA + WLTP - Constants'!$B$3*('NEFZ + EPA + WLTP - Start Value'!$B$5*'NEFZ + EPA + WLTP - Start Value'!$B$4)*E659/3600,0)</f>
        <v>0.1141550376987975</v>
      </c>
    </row>
    <row r="660" ht="20.35" customHeight="1">
      <c r="A660" s="15">
        <v>657</v>
      </c>
      <c r="B660" s="15">
        <v>23.3</v>
      </c>
      <c r="C660" s="95">
        <f>'NEFZ + EPA + WLTP - Constants'!$B$5*B660/3.6</f>
        <v>10.416032</v>
      </c>
      <c r="D660" s="95">
        <f>(C660+C659)/2</f>
        <v>10.17016</v>
      </c>
      <c r="E660" s="95">
        <f>(D660*(A660-A659))</f>
        <v>10.17016</v>
      </c>
      <c r="F660" s="95">
        <f>(0.5*((C660^2)-(C659^2))*'NEFZ + EPA + WLTP - Start Value'!$B$3)/3600</f>
        <v>2.174095895527113</v>
      </c>
      <c r="G660" s="95">
        <f>E660*'NEFZ + EPA + WLTP - Start Value'!$B$3*'NEFZ + EPA + WLTP - Start Value'!$B$6*'NEFZ + EPA + WLTP - Constants'!$B$4/3600</f>
        <v>0.346975348720</v>
      </c>
      <c r="H660" s="95">
        <f>IF(E660&gt;0,(((C659)^3+(C660)^3)/2/D660)*0.5*'NEFZ + EPA + WLTP - Constants'!$B$3*('NEFZ + EPA + WLTP - Start Value'!$B$5*'NEFZ + EPA + WLTP - Start Value'!$B$4)*E660/3600,0)</f>
        <v>0.1333014003829784</v>
      </c>
    </row>
    <row r="661" ht="20.35" customHeight="1">
      <c r="A661" s="15">
        <v>658</v>
      </c>
      <c r="B661" s="15">
        <v>24.5</v>
      </c>
      <c r="C661" s="95">
        <f>'NEFZ + EPA + WLTP - Constants'!$B$5*B661/3.6</f>
        <v>10.95248</v>
      </c>
      <c r="D661" s="95">
        <f>(C661+C660)/2</f>
        <v>10.684256</v>
      </c>
      <c r="E661" s="95">
        <f>(D661*(A661-A660))</f>
        <v>10.684256</v>
      </c>
      <c r="F661" s="95">
        <f>(0.5*((C661^2)-(C660^2))*'NEFZ + EPA + WLTP - Start Value'!$B$3)/3600</f>
        <v>2.491631180168534</v>
      </c>
      <c r="G661" s="95">
        <f>E661*'NEFZ + EPA + WLTP - Start Value'!$B$3*'NEFZ + EPA + WLTP - Start Value'!$B$6*'NEFZ + EPA + WLTP - Constants'!$B$4/3600</f>
        <v>0.364514761952</v>
      </c>
      <c r="H661" s="95">
        <f>IF(E661&gt;0,(((C660)^3+(C661)^3)/2/D661)*0.5*'NEFZ + EPA + WLTP - Constants'!$B$3*('NEFZ + EPA + WLTP - Start Value'!$B$5*'NEFZ + EPA + WLTP - Start Value'!$B$4)*E661/3600,0)</f>
        <v>0.1545765951985671</v>
      </c>
    </row>
    <row r="662" ht="20.35" customHeight="1">
      <c r="A662" s="15">
        <v>659</v>
      </c>
      <c r="B662" s="15">
        <v>25.3</v>
      </c>
      <c r="C662" s="95">
        <f>'NEFZ + EPA + WLTP - Constants'!$B$5*B662/3.6</f>
        <v>11.310112</v>
      </c>
      <c r="D662" s="95">
        <f>(C662+C661)/2</f>
        <v>11.131296</v>
      </c>
      <c r="E662" s="95">
        <f>(D662*(A662-A661))</f>
        <v>11.131296</v>
      </c>
      <c r="F662" s="95">
        <f>(0.5*((C662^2)-(C661^2))*'NEFZ + EPA + WLTP - Start Value'!$B$3)/3600</f>
        <v>1.730589020535467</v>
      </c>
      <c r="G662" s="95">
        <f>E662*'NEFZ + EPA + WLTP - Start Value'!$B$3*'NEFZ + EPA + WLTP - Start Value'!$B$6*'NEFZ + EPA + WLTP - Constants'!$B$4/3600</f>
        <v>0.379766425632</v>
      </c>
      <c r="H662" s="95">
        <f>IF(E662&gt;0,(((C661)^3+(C662)^3)/2/D662)*0.5*'NEFZ + EPA + WLTP - Constants'!$B$3*('NEFZ + EPA + WLTP - Start Value'!$B$5*'NEFZ + EPA + WLTP - Start Value'!$B$4)*E662/3600,0)</f>
        <v>0.1746078692228629</v>
      </c>
    </row>
    <row r="663" ht="20.35" customHeight="1">
      <c r="A663" s="15">
        <v>660</v>
      </c>
      <c r="B663" s="15">
        <v>25.6</v>
      </c>
      <c r="C663" s="95">
        <f>'NEFZ + EPA + WLTP - Constants'!$B$5*B663/3.6</f>
        <v>11.444224</v>
      </c>
      <c r="D663" s="95">
        <f>(C663+C662)/2</f>
        <v>11.377168</v>
      </c>
      <c r="E663" s="95">
        <f>(D663*(A663-A662))</f>
        <v>11.377168</v>
      </c>
      <c r="F663" s="95">
        <f>(0.5*((C663^2)-(C662^2))*'NEFZ + EPA + WLTP - Start Value'!$B$3)/3600</f>
        <v>0.6633055809130746</v>
      </c>
      <c r="G663" s="95">
        <f>E663*'NEFZ + EPA + WLTP - Start Value'!$B$3*'NEFZ + EPA + WLTP - Start Value'!$B$6*'NEFZ + EPA + WLTP - Constants'!$B$4/3600</f>
        <v>0.3881548406560001</v>
      </c>
      <c r="H663" s="95">
        <f>IF(E663&gt;0,(((C662)^3+(C663)^3)/2/D663)*0.5*'NEFZ + EPA + WLTP - Constants'!$B$3*('NEFZ + EPA + WLTP - Start Value'!$B$5*'NEFZ + EPA + WLTP - Start Value'!$B$4)*E663/3600,0)</f>
        <v>0.1863109139430141</v>
      </c>
    </row>
    <row r="664" ht="20.35" customHeight="1">
      <c r="A664" s="15">
        <v>661</v>
      </c>
      <c r="B664" s="15">
        <v>26</v>
      </c>
      <c r="C664" s="95">
        <f>'NEFZ + EPA + WLTP - Constants'!$B$5*B664/3.6</f>
        <v>11.62304</v>
      </c>
      <c r="D664" s="95">
        <f>(C664+C663)/2</f>
        <v>11.533632</v>
      </c>
      <c r="E664" s="95">
        <f>(D664*(A664-A663))</f>
        <v>11.533632</v>
      </c>
      <c r="F664" s="95">
        <f>(0.5*((C664^2)-(C663^2))*'NEFZ + EPA + WLTP - Start Value'!$B$3)/3600</f>
        <v>0.8965702154581331</v>
      </c>
      <c r="G664" s="95">
        <f>E664*'NEFZ + EPA + WLTP - Start Value'!$B$3*'NEFZ + EPA + WLTP - Start Value'!$B$6*'NEFZ + EPA + WLTP - Constants'!$B$4/3600</f>
        <v>0.393492922944</v>
      </c>
      <c r="H664" s="95">
        <f>IF(E664&gt;0,(((C663)^3+(C664)^3)/2/D664)*0.5*'NEFZ + EPA + WLTP - Constants'!$B$3*('NEFZ + EPA + WLTP - Start Value'!$B$5*'NEFZ + EPA + WLTP - Start Value'!$B$4)*E664/3600,0)</f>
        <v>0.1941185699368171</v>
      </c>
    </row>
    <row r="665" ht="20.35" customHeight="1">
      <c r="A665" s="15">
        <v>662</v>
      </c>
      <c r="B665" s="15">
        <v>26.1</v>
      </c>
      <c r="C665" s="95">
        <f>'NEFZ + EPA + WLTP - Constants'!$B$5*B665/3.6</f>
        <v>11.667744</v>
      </c>
      <c r="D665" s="95">
        <f>(C665+C664)/2</f>
        <v>11.645392</v>
      </c>
      <c r="E665" s="95">
        <f>(D665*(A665-A664))</f>
        <v>11.645392</v>
      </c>
      <c r="F665" s="95">
        <f>(0.5*((C665^2)-(C664^2))*'NEFZ + EPA + WLTP - Start Value'!$B$3)/3600</f>
        <v>0.2263144778360847</v>
      </c>
      <c r="G665" s="95">
        <f>E665*'NEFZ + EPA + WLTP - Start Value'!$B$3*'NEFZ + EPA + WLTP - Start Value'!$B$6*'NEFZ + EPA + WLTP - Constants'!$B$4/3600</f>
        <v>0.3973058388640001</v>
      </c>
      <c r="H665" s="95">
        <f>IF(E665&gt;0,(((C664)^3+(C665)^3)/2/D665)*0.5*'NEFZ + EPA + WLTP - Constants'!$B$3*('NEFZ + EPA + WLTP - Start Value'!$B$5*'NEFZ + EPA + WLTP - Start Value'!$B$4)*E665/3600,0)</f>
        <v>0.1997826003540775</v>
      </c>
    </row>
    <row r="666" ht="20.35" customHeight="1">
      <c r="A666" s="15">
        <v>663</v>
      </c>
      <c r="B666" s="15">
        <v>26.2</v>
      </c>
      <c r="C666" s="95">
        <f>'NEFZ + EPA + WLTP - Constants'!$B$5*B666/3.6</f>
        <v>11.712448</v>
      </c>
      <c r="D666" s="95">
        <f>(C666+C665)/2</f>
        <v>11.690096</v>
      </c>
      <c r="E666" s="95">
        <f>(D666*(A666-A665))</f>
        <v>11.690096</v>
      </c>
      <c r="F666" s="95">
        <f>(0.5*((C666^2)-(C665^2))*'NEFZ + EPA + WLTP - Start Value'!$B$3)/3600</f>
        <v>0.2271832474247084</v>
      </c>
      <c r="G666" s="95">
        <f>E666*'NEFZ + EPA + WLTP - Start Value'!$B$3*'NEFZ + EPA + WLTP - Start Value'!$B$6*'NEFZ + EPA + WLTP - Constants'!$B$4/3600</f>
        <v>0.398831005232</v>
      </c>
      <c r="H666" s="95">
        <f>IF(E666&gt;0,(((C665)^3+(C666)^3)/2/D666)*0.5*'NEFZ + EPA + WLTP - Constants'!$B$3*('NEFZ + EPA + WLTP - Start Value'!$B$5*'NEFZ + EPA + WLTP - Start Value'!$B$4)*E666/3600,0)</f>
        <v>0.202092186008391</v>
      </c>
    </row>
    <row r="667" ht="20.35" customHeight="1">
      <c r="A667" s="15">
        <v>664</v>
      </c>
      <c r="B667" s="15">
        <v>26.2</v>
      </c>
      <c r="C667" s="95">
        <f>'NEFZ + EPA + WLTP - Constants'!$B$5*B667/3.6</f>
        <v>11.712448</v>
      </c>
      <c r="D667" s="95">
        <f>(C667+C666)/2</f>
        <v>11.712448</v>
      </c>
      <c r="E667" s="95">
        <f>(D667*(A667-A666))</f>
        <v>11.712448</v>
      </c>
      <c r="F667" s="95">
        <f>(0.5*((C667^2)-(C666^2))*'NEFZ + EPA + WLTP - Start Value'!$B$3)/3600</f>
        <v>0</v>
      </c>
      <c r="G667" s="95">
        <f>E667*'NEFZ + EPA + WLTP - Start Value'!$B$3*'NEFZ + EPA + WLTP - Start Value'!$B$6*'NEFZ + EPA + WLTP - Constants'!$B$4/3600</f>
        <v>0.399593588416</v>
      </c>
      <c r="H667" s="95">
        <f>IF(E667&gt;0,(((C666)^3+(C667)^3)/2/D667)*0.5*'NEFZ + EPA + WLTP - Constants'!$B$3*('NEFZ + EPA + WLTP - Start Value'!$B$5*'NEFZ + EPA + WLTP - Start Value'!$B$4)*E667/3600,0)</f>
        <v>0.2032514033074883</v>
      </c>
    </row>
    <row r="668" ht="20.35" customHeight="1">
      <c r="A668" s="15">
        <v>665</v>
      </c>
      <c r="B668" s="15">
        <v>26.4</v>
      </c>
      <c r="C668" s="95">
        <f>'NEFZ + EPA + WLTP - Constants'!$B$5*B668/3.6</f>
        <v>11.801856</v>
      </c>
      <c r="D668" s="95">
        <f>(C668+C667)/2</f>
        <v>11.757152</v>
      </c>
      <c r="E668" s="95">
        <f>(D668*(A668-A667))</f>
        <v>11.757152</v>
      </c>
      <c r="F668" s="95">
        <f>(0.5*((C668^2)-(C667^2))*'NEFZ + EPA + WLTP - Start Value'!$B$3)/3600</f>
        <v>0.4569728036152816</v>
      </c>
      <c r="G668" s="95">
        <f>E668*'NEFZ + EPA + WLTP - Start Value'!$B$3*'NEFZ + EPA + WLTP - Start Value'!$B$6*'NEFZ + EPA + WLTP - Constants'!$B$4/3600</f>
        <v>0.4011187547839999</v>
      </c>
      <c r="H668" s="95">
        <f>IF(E668&gt;0,(((C667)^3+(C668)^3)/2/D668)*0.5*'NEFZ + EPA + WLTP - Constants'!$B$3*('NEFZ + EPA + WLTP - Start Value'!$B$5*'NEFZ + EPA + WLTP - Start Value'!$B$4)*E668/3600,0)</f>
        <v>0.2055965203533247</v>
      </c>
    </row>
    <row r="669" ht="20.35" customHeight="1">
      <c r="A669" s="15">
        <v>666</v>
      </c>
      <c r="B669" s="15">
        <v>26.5</v>
      </c>
      <c r="C669" s="95">
        <f>'NEFZ + EPA + WLTP - Constants'!$B$5*B669/3.6</f>
        <v>11.84656</v>
      </c>
      <c r="D669" s="95">
        <f>(C669+C668)/2</f>
        <v>11.824208</v>
      </c>
      <c r="E669" s="95">
        <f>(D669*(A669-A668))</f>
        <v>11.824208</v>
      </c>
      <c r="F669" s="95">
        <f>(0.5*((C669^2)-(C668^2))*'NEFZ + EPA + WLTP - Start Value'!$B$3)/3600</f>
        <v>0.2297895561905856</v>
      </c>
      <c r="G669" s="95">
        <f>E669*'NEFZ + EPA + WLTP - Start Value'!$B$3*'NEFZ + EPA + WLTP - Start Value'!$B$6*'NEFZ + EPA + WLTP - Constants'!$B$4/3600</f>
        <v>0.4034065043359999</v>
      </c>
      <c r="H669" s="95">
        <f>IF(E669&gt;0,(((C668)^3+(C669)^3)/2/D669)*0.5*'NEFZ + EPA + WLTP - Constants'!$B$3*('NEFZ + EPA + WLTP - Start Value'!$B$5*'NEFZ + EPA + WLTP - Start Value'!$B$4)*E669/3600,0)</f>
        <v>0.2091276049538991</v>
      </c>
    </row>
    <row r="670" ht="20.35" customHeight="1">
      <c r="A670" s="15">
        <v>667</v>
      </c>
      <c r="B670" s="15">
        <v>26.5</v>
      </c>
      <c r="C670" s="95">
        <f>'NEFZ + EPA + WLTP - Constants'!$B$5*B670/3.6</f>
        <v>11.84656</v>
      </c>
      <c r="D670" s="95">
        <f>(C670+C669)/2</f>
        <v>11.84656</v>
      </c>
      <c r="E670" s="95">
        <f>(D670*(A670-A669))</f>
        <v>11.84656</v>
      </c>
      <c r="F670" s="95">
        <f>(0.5*((C670^2)-(C669^2))*'NEFZ + EPA + WLTP - Start Value'!$B$3)/3600</f>
        <v>0</v>
      </c>
      <c r="G670" s="95">
        <f>E670*'NEFZ + EPA + WLTP - Start Value'!$B$3*'NEFZ + EPA + WLTP - Start Value'!$B$6*'NEFZ + EPA + WLTP - Constants'!$B$4/3600</f>
        <v>0.404169087520</v>
      </c>
      <c r="H670" s="95">
        <f>IF(E670&gt;0,(((C669)^3+(C670)^3)/2/D670)*0.5*'NEFZ + EPA + WLTP - Constants'!$B$3*('NEFZ + EPA + WLTP - Start Value'!$B$5*'NEFZ + EPA + WLTP - Start Value'!$B$4)*E670/3600,0)</f>
        <v>0.2103135725086372</v>
      </c>
    </row>
    <row r="671" ht="20.35" customHeight="1">
      <c r="A671" s="15">
        <v>668</v>
      </c>
      <c r="B671" s="15">
        <v>26</v>
      </c>
      <c r="C671" s="95">
        <f>'NEFZ + EPA + WLTP - Constants'!$B$5*B671/3.6</f>
        <v>11.62304</v>
      </c>
      <c r="D671" s="95">
        <f>(C671+C670)/2</f>
        <v>11.7348</v>
      </c>
      <c r="E671" s="95">
        <f>(D671*(A671-A670))</f>
        <v>11.7348</v>
      </c>
      <c r="F671" s="95">
        <f>(0.5*((C671^2)-(C670^2))*'NEFZ + EPA + WLTP - Start Value'!$B$3)/3600</f>
        <v>-1.14026008506666</v>
      </c>
      <c r="G671" s="95">
        <f>E671*'NEFZ + EPA + WLTP - Start Value'!$B$3*'NEFZ + EPA + WLTP - Start Value'!$B$6*'NEFZ + EPA + WLTP - Constants'!$B$4/3600</f>
        <v>0.4003561716</v>
      </c>
      <c r="H671" s="95">
        <f>IF(E671&gt;0,(((C670)^3+(C671)^3)/2/D671)*0.5*'NEFZ + EPA + WLTP - Constants'!$B$3*('NEFZ + EPA + WLTP - Start Value'!$B$5*'NEFZ + EPA + WLTP - Start Value'!$B$4)*E671/3600,0)</f>
        <v>0.2044729022537493</v>
      </c>
    </row>
    <row r="672" ht="20.35" customHeight="1">
      <c r="A672" s="15">
        <v>669</v>
      </c>
      <c r="B672" s="15">
        <v>25.5</v>
      </c>
      <c r="C672" s="95">
        <f>'NEFZ + EPA + WLTP - Constants'!$B$5*B672/3.6</f>
        <v>11.39952</v>
      </c>
      <c r="D672" s="95">
        <f>(C672+C671)/2</f>
        <v>11.51128</v>
      </c>
      <c r="E672" s="95">
        <f>(D672*(A672-A671))</f>
        <v>11.51128</v>
      </c>
      <c r="F672" s="95">
        <f>(0.5*((C672^2)-(C671^2))*'NEFZ + EPA + WLTP - Start Value'!$B$3)/3600</f>
        <v>-1.118540845351118</v>
      </c>
      <c r="G672" s="95">
        <f>E672*'NEFZ + EPA + WLTP - Start Value'!$B$3*'NEFZ + EPA + WLTP - Start Value'!$B$6*'NEFZ + EPA + WLTP - Constants'!$B$4/3600</f>
        <v>0.392730339760</v>
      </c>
      <c r="H672" s="95">
        <f>IF(E672&gt;0,(((C671)^3+(C672)^3)/2/D672)*0.5*'NEFZ + EPA + WLTP - Constants'!$B$3*('NEFZ + EPA + WLTP - Start Value'!$B$5*'NEFZ + EPA + WLTP - Start Value'!$B$4)*E672/3600,0)</f>
        <v>0.1930119377410134</v>
      </c>
    </row>
    <row r="673" ht="20.35" customHeight="1">
      <c r="A673" s="15">
        <v>670</v>
      </c>
      <c r="B673" s="15">
        <v>23.6</v>
      </c>
      <c r="C673" s="95">
        <f>'NEFZ + EPA + WLTP - Constants'!$B$5*B673/3.6</f>
        <v>10.550144</v>
      </c>
      <c r="D673" s="95">
        <f>(C673+C672)/2</f>
        <v>10.974832</v>
      </c>
      <c r="E673" s="95">
        <f>(D673*(A673-A672))</f>
        <v>10.974832</v>
      </c>
      <c r="F673" s="95">
        <f>(0.5*((C673^2)-(C672^2))*'NEFZ + EPA + WLTP - Start Value'!$B$3)/3600</f>
        <v>-4.052375746128351</v>
      </c>
      <c r="G673" s="95">
        <f>E673*'NEFZ + EPA + WLTP - Start Value'!$B$3*'NEFZ + EPA + WLTP - Start Value'!$B$6*'NEFZ + EPA + WLTP - Constants'!$B$4/3600</f>
        <v>0.3744283433440001</v>
      </c>
      <c r="H673" s="95">
        <f>IF(E673&gt;0,(((C672)^3+(C673)^3)/2/D673)*0.5*'NEFZ + EPA + WLTP - Constants'!$B$3*('NEFZ + EPA + WLTP - Start Value'!$B$5*'NEFZ + EPA + WLTP - Start Value'!$B$4)*E673/3600,0)</f>
        <v>0.1679696299813536</v>
      </c>
    </row>
    <row r="674" ht="20.35" customHeight="1">
      <c r="A674" s="15">
        <v>671</v>
      </c>
      <c r="B674" s="15">
        <v>21.4</v>
      </c>
      <c r="C674" s="95">
        <f>'NEFZ + EPA + WLTP - Constants'!$B$5*B674/3.6</f>
        <v>9.566655999999998</v>
      </c>
      <c r="D674" s="95">
        <f>(C674+C673)/2</f>
        <v>10.0584</v>
      </c>
      <c r="E674" s="95">
        <f>(D674*(A674-A673))</f>
        <v>10.0584</v>
      </c>
      <c r="F674" s="95">
        <f>(0.5*((C674^2)-(C673^2))*'NEFZ + EPA + WLTP - Start Value'!$B$3)/3600</f>
        <v>-4.300409463680015</v>
      </c>
      <c r="G674" s="95">
        <f>E674*'NEFZ + EPA + WLTP - Start Value'!$B$3*'NEFZ + EPA + WLTP - Start Value'!$B$6*'NEFZ + EPA + WLTP - Constants'!$B$4/3600</f>
        <v>0.3431624328</v>
      </c>
      <c r="H674" s="95">
        <f>IF(E674&gt;0,(((C673)^3+(C674)^3)/2/D674)*0.5*'NEFZ + EPA + WLTP - Constants'!$B$3*('NEFZ + EPA + WLTP - Start Value'!$B$5*'NEFZ + EPA + WLTP - Start Value'!$B$4)*E674/3600,0)</f>
        <v>0.1296522846586559</v>
      </c>
    </row>
    <row r="675" ht="20.35" customHeight="1">
      <c r="A675" s="15">
        <v>672</v>
      </c>
      <c r="B675" s="15">
        <v>18.5</v>
      </c>
      <c r="C675" s="95">
        <f>'NEFZ + EPA + WLTP - Constants'!$B$5*B675/3.6</f>
        <v>8.270240000000001</v>
      </c>
      <c r="D675" s="95">
        <f>(C675+C674)/2</f>
        <v>8.918448</v>
      </c>
      <c r="E675" s="95">
        <f>(D675*(A675-A674))</f>
        <v>8.918448</v>
      </c>
      <c r="F675" s="95">
        <f>(0.5*((C675^2)-(C674^2))*'NEFZ + EPA + WLTP - Start Value'!$B$3)/3600</f>
        <v>-5.026266454973854</v>
      </c>
      <c r="G675" s="95">
        <f>E675*'NEFZ + EPA + WLTP - Start Value'!$B$3*'NEFZ + EPA + WLTP - Start Value'!$B$6*'NEFZ + EPA + WLTP - Constants'!$B$4/3600</f>
        <v>0.304270690416</v>
      </c>
      <c r="H675" s="95">
        <f>IF(E675&gt;0,(((C674)^3+(C675)^3)/2/D675)*0.5*'NEFZ + EPA + WLTP - Constants'!$B$3*('NEFZ + EPA + WLTP - Start Value'!$B$5*'NEFZ + EPA + WLTP - Start Value'!$B$4)*E675/3600,0)</f>
        <v>0.09115637827168969</v>
      </c>
    </row>
    <row r="676" ht="20.35" customHeight="1">
      <c r="A676" s="15">
        <v>673</v>
      </c>
      <c r="B676" s="15">
        <v>16.4</v>
      </c>
      <c r="C676" s="95">
        <f>'NEFZ + EPA + WLTP - Constants'!$B$5*B676/3.6</f>
        <v>7.331455999999999</v>
      </c>
      <c r="D676" s="95">
        <f>(C676+C675)/2</f>
        <v>7.800848</v>
      </c>
      <c r="E676" s="95">
        <f>(D676*(A676-A675))</f>
        <v>7.800848</v>
      </c>
      <c r="F676" s="95">
        <f>(0.5*((C676^2)-(C675^2))*'NEFZ + EPA + WLTP - Start Value'!$B$3)/3600</f>
        <v>-3.183606157506141</v>
      </c>
      <c r="G676" s="95">
        <f>E676*'NEFZ + EPA + WLTP - Start Value'!$B$3*'NEFZ + EPA + WLTP - Start Value'!$B$6*'NEFZ + EPA + WLTP - Constants'!$B$4/3600</f>
        <v>0.266141531216</v>
      </c>
      <c r="H676" s="95">
        <f>IF(E676&gt;0,(((C675)^3+(C676)^3)/2/D676)*0.5*'NEFZ + EPA + WLTP - Constants'!$B$3*('NEFZ + EPA + WLTP - Start Value'!$B$5*'NEFZ + EPA + WLTP - Start Value'!$B$4)*E676/3600,0)</f>
        <v>0.06070267574737639</v>
      </c>
    </row>
    <row r="677" ht="20.35" customHeight="1">
      <c r="A677" s="15">
        <v>674</v>
      </c>
      <c r="B677" s="15">
        <v>14.5</v>
      </c>
      <c r="C677" s="95">
        <f>'NEFZ + EPA + WLTP - Constants'!$B$5*B677/3.6</f>
        <v>6.48208</v>
      </c>
      <c r="D677" s="95">
        <f>(C677+C676)/2</f>
        <v>6.906768</v>
      </c>
      <c r="E677" s="95">
        <f>(D677*(A677-A676))</f>
        <v>6.906768</v>
      </c>
      <c r="F677" s="95">
        <f>(0.5*((C677^2)-(C676^2))*'NEFZ + EPA + WLTP - Start Value'!$B$3)/3600</f>
        <v>-2.550273127400531</v>
      </c>
      <c r="G677" s="95">
        <f>E677*'NEFZ + EPA + WLTP - Start Value'!$B$3*'NEFZ + EPA + WLTP - Start Value'!$B$6*'NEFZ + EPA + WLTP - Constants'!$B$4/3600</f>
        <v>0.235638203856</v>
      </c>
      <c r="H677" s="95">
        <f>IF(E677&gt;0,(((C676)^3+(C677)^3)/2/D677)*0.5*'NEFZ + EPA + WLTP - Constants'!$B$3*('NEFZ + EPA + WLTP - Start Value'!$B$5*'NEFZ + EPA + WLTP - Start Value'!$B$4)*E677/3600,0)</f>
        <v>0.0421515373298678</v>
      </c>
    </row>
    <row r="678" ht="20.35" customHeight="1">
      <c r="A678" s="15">
        <v>675</v>
      </c>
      <c r="B678" s="15">
        <v>11.6</v>
      </c>
      <c r="C678" s="95">
        <f>'NEFZ + EPA + WLTP - Constants'!$B$5*B678/3.6</f>
        <v>5.185664</v>
      </c>
      <c r="D678" s="95">
        <f>(C678+C677)/2</f>
        <v>5.833872</v>
      </c>
      <c r="E678" s="95">
        <f>(D678*(A678-A677))</f>
        <v>5.833872</v>
      </c>
      <c r="F678" s="95">
        <f>(0.5*((C678^2)-(C677^2))*'NEFZ + EPA + WLTP - Start Value'!$B$3)/3600</f>
        <v>-3.2878585081408</v>
      </c>
      <c r="G678" s="95">
        <f>E678*'NEFZ + EPA + WLTP - Start Value'!$B$3*'NEFZ + EPA + WLTP - Start Value'!$B$6*'NEFZ + EPA + WLTP - Constants'!$B$4/3600</f>
        <v>0.199034211024</v>
      </c>
      <c r="H678" s="95">
        <f>IF(E678&gt;0,(((C677)^3+(C678)^3)/2/D678)*0.5*'NEFZ + EPA + WLTP - Constants'!$B$3*('NEFZ + EPA + WLTP - Start Value'!$B$5*'NEFZ + EPA + WLTP - Start Value'!$B$4)*E678/3600,0)</f>
        <v>0.02604686631416769</v>
      </c>
    </row>
    <row r="679" ht="20.35" customHeight="1">
      <c r="A679" s="15">
        <v>676</v>
      </c>
      <c r="B679" s="15">
        <v>8.699999999999999</v>
      </c>
      <c r="C679" s="95">
        <f>'NEFZ + EPA + WLTP - Constants'!$B$5*B679/3.6</f>
        <v>3.889248</v>
      </c>
      <c r="D679" s="95">
        <f>(C679+C678)/2</f>
        <v>4.537456</v>
      </c>
      <c r="E679" s="95">
        <f>(D679*(A679-A678))</f>
        <v>4.537456</v>
      </c>
      <c r="F679" s="95">
        <f>(0.5*((C679^2)-(C678^2))*'NEFZ + EPA + WLTP - Start Value'!$B$3)/3600</f>
        <v>-2.557223284109511</v>
      </c>
      <c r="G679" s="95">
        <f>E679*'NEFZ + EPA + WLTP - Start Value'!$B$3*'NEFZ + EPA + WLTP - Start Value'!$B$6*'NEFZ + EPA + WLTP - Constants'!$B$4/3600</f>
        <v>0.154804386352</v>
      </c>
      <c r="H679" s="95">
        <f>IF(E679&gt;0,(((C678)^3+(C679)^3)/2/D679)*0.5*'NEFZ + EPA + WLTP - Constants'!$B$3*('NEFZ + EPA + WLTP - Start Value'!$B$5*'NEFZ + EPA + WLTP - Start Value'!$B$4)*E679/3600,0)</f>
        <v>0.01254108378089556</v>
      </c>
    </row>
    <row r="680" ht="20.35" customHeight="1">
      <c r="A680" s="15">
        <v>677</v>
      </c>
      <c r="B680" s="15">
        <v>5.8</v>
      </c>
      <c r="C680" s="95">
        <f>'NEFZ + EPA + WLTP - Constants'!$B$5*B680/3.6</f>
        <v>2.592832</v>
      </c>
      <c r="D680" s="95">
        <f>(C680+C679)/2</f>
        <v>3.24104</v>
      </c>
      <c r="E680" s="95">
        <f>(D680*(A680-A679))</f>
        <v>3.24104</v>
      </c>
      <c r="F680" s="95">
        <f>(0.5*((C680^2)-(C679^2))*'NEFZ + EPA + WLTP - Start Value'!$B$3)/3600</f>
        <v>-1.826588060078222</v>
      </c>
      <c r="G680" s="95">
        <f>E680*'NEFZ + EPA + WLTP - Start Value'!$B$3*'NEFZ + EPA + WLTP - Start Value'!$B$6*'NEFZ + EPA + WLTP - Constants'!$B$4/3600</f>
        <v>0.110574561680</v>
      </c>
      <c r="H680" s="95">
        <f>IF(E680&gt;0,(((C679)^3+(C680)^3)/2/D680)*0.5*'NEFZ + EPA + WLTP - Constants'!$B$3*('NEFZ + EPA + WLTP - Start Value'!$B$5*'NEFZ + EPA + WLTP - Start Value'!$B$4)*E680/3600,0)</f>
        <v>0.004823493761882906</v>
      </c>
    </row>
    <row r="681" ht="20.35" customHeight="1">
      <c r="A681" s="15">
        <v>678</v>
      </c>
      <c r="B681" s="15">
        <v>3.5</v>
      </c>
      <c r="C681" s="95">
        <f>'NEFZ + EPA + WLTP - Constants'!$B$5*B681/3.6</f>
        <v>1.56464</v>
      </c>
      <c r="D681" s="95">
        <f>(C681+C680)/2</f>
        <v>2.078736</v>
      </c>
      <c r="E681" s="95">
        <f>(D681*(A681-A680))</f>
        <v>2.078736</v>
      </c>
      <c r="F681" s="95">
        <f>(0.5*((C681^2)-(C680^2))*'NEFZ + EPA + WLTP - Start Value'!$B$3)/3600</f>
        <v>-0.9291490750314665</v>
      </c>
      <c r="G681" s="95">
        <f>E681*'NEFZ + EPA + WLTP - Start Value'!$B$3*'NEFZ + EPA + WLTP - Start Value'!$B$6*'NEFZ + EPA + WLTP - Constants'!$B$4/3600</f>
        <v>0.070920236112</v>
      </c>
      <c r="H681" s="95">
        <f>IF(E681&gt;0,(((C680)^3+(C681)^3)/2/D681)*0.5*'NEFZ + EPA + WLTP - Constants'!$B$3*('NEFZ + EPA + WLTP - Start Value'!$B$5*'NEFZ + EPA + WLTP - Start Value'!$B$4)*E681/3600,0)</f>
        <v>0.001344785189938353</v>
      </c>
    </row>
    <row r="682" ht="20.35" customHeight="1">
      <c r="A682" s="15">
        <v>679</v>
      </c>
      <c r="B682" s="15">
        <v>2</v>
      </c>
      <c r="C682" s="95">
        <f>'NEFZ + EPA + WLTP - Constants'!$B$5*B682/3.6</f>
        <v>0.89408</v>
      </c>
      <c r="D682" s="95">
        <f>(C682+C681)/2</f>
        <v>1.22936</v>
      </c>
      <c r="E682" s="95">
        <f>(D682*(A682-A681))</f>
        <v>1.22936</v>
      </c>
      <c r="F682" s="95">
        <f>(0.5*((C682^2)-(C681^2))*'NEFZ + EPA + WLTP - Start Value'!$B$3)/3600</f>
        <v>-0.3583674553066667</v>
      </c>
      <c r="G682" s="95">
        <f>E682*'NEFZ + EPA + WLTP - Start Value'!$B$3*'NEFZ + EPA + WLTP - Start Value'!$B$6*'NEFZ + EPA + WLTP - Constants'!$B$4/3600</f>
        <v>0.041942075120</v>
      </c>
      <c r="H682" s="95">
        <f>IF(E682&gt;0,(((C681)^3+(C682)^3)/2/D682)*0.5*'NEFZ + EPA + WLTP - Constants'!$B$3*('NEFZ + EPA + WLTP - Start Value'!$B$5*'NEFZ + EPA + WLTP - Start Value'!$B$4)*E682/3600,0)</f>
        <v>0.000287477662805589</v>
      </c>
    </row>
    <row r="683" ht="20.35" customHeight="1">
      <c r="A683" s="15">
        <v>680</v>
      </c>
      <c r="B683" s="15">
        <v>0</v>
      </c>
      <c r="C683" s="95">
        <f>'NEFZ + EPA + WLTP - Constants'!$B$5*B683/3.6</f>
        <v>0</v>
      </c>
      <c r="D683" s="95">
        <f>(C683+C682)/2</f>
        <v>0.44704</v>
      </c>
      <c r="E683" s="95">
        <f>(D683*(A683-A682))</f>
        <v>0.44704</v>
      </c>
      <c r="F683" s="95">
        <f>(0.5*((C683^2)-(C682^2))*'NEFZ + EPA + WLTP - Start Value'!$B$3)/3600</f>
        <v>-0.1737539177244444</v>
      </c>
      <c r="G683" s="95">
        <f>E683*'NEFZ + EPA + WLTP - Start Value'!$B$3*'NEFZ + EPA + WLTP - Start Value'!$B$6*'NEFZ + EPA + WLTP - Constants'!$B$4/3600</f>
        <v>0.015251663680</v>
      </c>
      <c r="H683" s="95">
        <f>IF(E683&gt;0,(((C682)^3+(C683)^3)/2/D683)*0.5*'NEFZ + EPA + WLTP - Constants'!$B$3*('NEFZ + EPA + WLTP - Start Value'!$B$5*'NEFZ + EPA + WLTP - Start Value'!$B$4)*E683/3600,0)</f>
        <v>4.520533272618598e-05</v>
      </c>
    </row>
    <row r="684" ht="20.35" customHeight="1">
      <c r="A684" s="15">
        <v>681</v>
      </c>
      <c r="B684" s="15">
        <v>0</v>
      </c>
      <c r="C684" s="95">
        <f>'NEFZ + EPA + WLTP - Constants'!$B$5*B684/3.6</f>
        <v>0</v>
      </c>
      <c r="D684" s="95">
        <f>(C684+C683)/2</f>
        <v>0</v>
      </c>
      <c r="E684" s="95">
        <f>(D684*(A684-A683))</f>
        <v>0</v>
      </c>
      <c r="F684" s="95">
        <f>(0.5*((C684^2)-(C683^2))*'NEFZ + EPA + WLTP - Start Value'!$B$3)/3600</f>
        <v>0</v>
      </c>
      <c r="G684" s="95">
        <f>E684*'NEFZ + EPA + WLTP - Start Value'!$B$3*'NEFZ + EPA + WLTP - Start Value'!$B$6*'NEFZ + EPA + WLTP - Constants'!$B$4/3600</f>
        <v>0</v>
      </c>
      <c r="H684" s="95">
        <f>IF(E684&gt;0,(((C683)^3+(C684)^3)/2/D684)*0.5*'NEFZ + EPA + WLTP - Constants'!$B$3*('NEFZ + EPA + WLTP - Start Value'!$B$5*'NEFZ + EPA + WLTP - Start Value'!$B$4)*E684/3600,0)</f>
        <v>0</v>
      </c>
    </row>
    <row r="685" ht="20.35" customHeight="1">
      <c r="A685" s="15">
        <v>682</v>
      </c>
      <c r="B685" s="15">
        <v>0</v>
      </c>
      <c r="C685" s="95">
        <f>'NEFZ + EPA + WLTP - Constants'!$B$5*B685/3.6</f>
        <v>0</v>
      </c>
      <c r="D685" s="95">
        <f>(C685+C684)/2</f>
        <v>0</v>
      </c>
      <c r="E685" s="95">
        <f>(D685*(A685-A684))</f>
        <v>0</v>
      </c>
      <c r="F685" s="95">
        <f>(0.5*((C685^2)-(C684^2))*'NEFZ + EPA + WLTP - Start Value'!$B$3)/3600</f>
        <v>0</v>
      </c>
      <c r="G685" s="95">
        <f>E685*'NEFZ + EPA + WLTP - Start Value'!$B$3*'NEFZ + EPA + WLTP - Start Value'!$B$6*'NEFZ + EPA + WLTP - Constants'!$B$4/3600</f>
        <v>0</v>
      </c>
      <c r="H685" s="95">
        <f>IF(E685&gt;0,(((C684)^3+(C685)^3)/2/D685)*0.5*'NEFZ + EPA + WLTP - Constants'!$B$3*('NEFZ + EPA + WLTP - Start Value'!$B$5*'NEFZ + EPA + WLTP - Start Value'!$B$4)*E685/3600,0)</f>
        <v>0</v>
      </c>
    </row>
    <row r="686" ht="20.35" customHeight="1">
      <c r="A686" s="15">
        <v>683</v>
      </c>
      <c r="B686" s="15">
        <v>0</v>
      </c>
      <c r="C686" s="95">
        <f>'NEFZ + EPA + WLTP - Constants'!$B$5*B686/3.6</f>
        <v>0</v>
      </c>
      <c r="D686" s="95">
        <f>(C686+C685)/2</f>
        <v>0</v>
      </c>
      <c r="E686" s="95">
        <f>(D686*(A686-A685))</f>
        <v>0</v>
      </c>
      <c r="F686" s="95">
        <f>(0.5*((C686^2)-(C685^2))*'NEFZ + EPA + WLTP - Start Value'!$B$3)/3600</f>
        <v>0</v>
      </c>
      <c r="G686" s="95">
        <f>E686*'NEFZ + EPA + WLTP - Start Value'!$B$3*'NEFZ + EPA + WLTP - Start Value'!$B$6*'NEFZ + EPA + WLTP - Constants'!$B$4/3600</f>
        <v>0</v>
      </c>
      <c r="H686" s="95">
        <f>IF(E686&gt;0,(((C685)^3+(C686)^3)/2/D686)*0.5*'NEFZ + EPA + WLTP - Constants'!$B$3*('NEFZ + EPA + WLTP - Start Value'!$B$5*'NEFZ + EPA + WLTP - Start Value'!$B$4)*E686/3600,0)</f>
        <v>0</v>
      </c>
    </row>
    <row r="687" ht="20.35" customHeight="1">
      <c r="A687" s="15">
        <v>684</v>
      </c>
      <c r="B687" s="15">
        <v>0</v>
      </c>
      <c r="C687" s="95">
        <f>'NEFZ + EPA + WLTP - Constants'!$B$5*B687/3.6</f>
        <v>0</v>
      </c>
      <c r="D687" s="95">
        <f>(C687+C686)/2</f>
        <v>0</v>
      </c>
      <c r="E687" s="95">
        <f>(D687*(A687-A686))</f>
        <v>0</v>
      </c>
      <c r="F687" s="95">
        <f>(0.5*((C687^2)-(C686^2))*'NEFZ + EPA + WLTP - Start Value'!$B$3)/3600</f>
        <v>0</v>
      </c>
      <c r="G687" s="95">
        <f>E687*'NEFZ + EPA + WLTP - Start Value'!$B$3*'NEFZ + EPA + WLTP - Start Value'!$B$6*'NEFZ + EPA + WLTP - Constants'!$B$4/3600</f>
        <v>0</v>
      </c>
      <c r="H687" s="95">
        <f>IF(E687&gt;0,(((C686)^3+(C687)^3)/2/D687)*0.5*'NEFZ + EPA + WLTP - Constants'!$B$3*('NEFZ + EPA + WLTP - Start Value'!$B$5*'NEFZ + EPA + WLTP - Start Value'!$B$4)*E687/3600,0)</f>
        <v>0</v>
      </c>
    </row>
    <row r="688" ht="20.35" customHeight="1">
      <c r="A688" s="15">
        <v>685</v>
      </c>
      <c r="B688" s="15">
        <v>0</v>
      </c>
      <c r="C688" s="95">
        <f>'NEFZ + EPA + WLTP - Constants'!$B$5*B688/3.6</f>
        <v>0</v>
      </c>
      <c r="D688" s="95">
        <f>(C688+C687)/2</f>
        <v>0</v>
      </c>
      <c r="E688" s="95">
        <f>(D688*(A688-A687))</f>
        <v>0</v>
      </c>
      <c r="F688" s="95">
        <f>(0.5*((C688^2)-(C687^2))*'NEFZ + EPA + WLTP - Start Value'!$B$3)/3600</f>
        <v>0</v>
      </c>
      <c r="G688" s="95">
        <f>E688*'NEFZ + EPA + WLTP - Start Value'!$B$3*'NEFZ + EPA + WLTP - Start Value'!$B$6*'NEFZ + EPA + WLTP - Constants'!$B$4/3600</f>
        <v>0</v>
      </c>
      <c r="H688" s="95">
        <f>IF(E688&gt;0,(((C687)^3+(C688)^3)/2/D688)*0.5*'NEFZ + EPA + WLTP - Constants'!$B$3*('NEFZ + EPA + WLTP - Start Value'!$B$5*'NEFZ + EPA + WLTP - Start Value'!$B$4)*E688/3600,0)</f>
        <v>0</v>
      </c>
    </row>
    <row r="689" ht="20.35" customHeight="1">
      <c r="A689" s="15">
        <v>686</v>
      </c>
      <c r="B689" s="15">
        <v>0</v>
      </c>
      <c r="C689" s="95">
        <f>'NEFZ + EPA + WLTP - Constants'!$B$5*B689/3.6</f>
        <v>0</v>
      </c>
      <c r="D689" s="95">
        <f>(C689+C688)/2</f>
        <v>0</v>
      </c>
      <c r="E689" s="95">
        <f>(D689*(A689-A688))</f>
        <v>0</v>
      </c>
      <c r="F689" s="95">
        <f>(0.5*((C689^2)-(C688^2))*'NEFZ + EPA + WLTP - Start Value'!$B$3)/3600</f>
        <v>0</v>
      </c>
      <c r="G689" s="95">
        <f>E689*'NEFZ + EPA + WLTP - Start Value'!$B$3*'NEFZ + EPA + WLTP - Start Value'!$B$6*'NEFZ + EPA + WLTP - Constants'!$B$4/3600</f>
        <v>0</v>
      </c>
      <c r="H689" s="95">
        <f>IF(E689&gt;0,(((C688)^3+(C689)^3)/2/D689)*0.5*'NEFZ + EPA + WLTP - Constants'!$B$3*('NEFZ + EPA + WLTP - Start Value'!$B$5*'NEFZ + EPA + WLTP - Start Value'!$B$4)*E689/3600,0)</f>
        <v>0</v>
      </c>
    </row>
    <row r="690" ht="20.35" customHeight="1">
      <c r="A690" s="15">
        <v>687</v>
      </c>
      <c r="B690" s="15">
        <v>0</v>
      </c>
      <c r="C690" s="95">
        <f>'NEFZ + EPA + WLTP - Constants'!$B$5*B690/3.6</f>
        <v>0</v>
      </c>
      <c r="D690" s="95">
        <f>(C690+C689)/2</f>
        <v>0</v>
      </c>
      <c r="E690" s="95">
        <f>(D690*(A690-A689))</f>
        <v>0</v>
      </c>
      <c r="F690" s="95">
        <f>(0.5*((C690^2)-(C689^2))*'NEFZ + EPA + WLTP - Start Value'!$B$3)/3600</f>
        <v>0</v>
      </c>
      <c r="G690" s="95">
        <f>E690*'NEFZ + EPA + WLTP - Start Value'!$B$3*'NEFZ + EPA + WLTP - Start Value'!$B$6*'NEFZ + EPA + WLTP - Constants'!$B$4/3600</f>
        <v>0</v>
      </c>
      <c r="H690" s="95">
        <f>IF(E690&gt;0,(((C689)^3+(C690)^3)/2/D690)*0.5*'NEFZ + EPA + WLTP - Constants'!$B$3*('NEFZ + EPA + WLTP - Start Value'!$B$5*'NEFZ + EPA + WLTP - Start Value'!$B$4)*E690/3600,0)</f>
        <v>0</v>
      </c>
    </row>
    <row r="691" ht="20.35" customHeight="1">
      <c r="A691" s="15">
        <v>688</v>
      </c>
      <c r="B691" s="15">
        <v>0</v>
      </c>
      <c r="C691" s="95">
        <f>'NEFZ + EPA + WLTP - Constants'!$B$5*B691/3.6</f>
        <v>0</v>
      </c>
      <c r="D691" s="95">
        <f>(C691+C690)/2</f>
        <v>0</v>
      </c>
      <c r="E691" s="95">
        <f>(D691*(A691-A690))</f>
        <v>0</v>
      </c>
      <c r="F691" s="95">
        <f>(0.5*((C691^2)-(C690^2))*'NEFZ + EPA + WLTP - Start Value'!$B$3)/3600</f>
        <v>0</v>
      </c>
      <c r="G691" s="95">
        <f>E691*'NEFZ + EPA + WLTP - Start Value'!$B$3*'NEFZ + EPA + WLTP - Start Value'!$B$6*'NEFZ + EPA + WLTP - Constants'!$B$4/3600</f>
        <v>0</v>
      </c>
      <c r="H691" s="95">
        <f>IF(E691&gt;0,(((C690)^3+(C691)^3)/2/D691)*0.5*'NEFZ + EPA + WLTP - Constants'!$B$3*('NEFZ + EPA + WLTP - Start Value'!$B$5*'NEFZ + EPA + WLTP - Start Value'!$B$4)*E691/3600,0)</f>
        <v>0</v>
      </c>
    </row>
    <row r="692" ht="20.35" customHeight="1">
      <c r="A692" s="15">
        <v>689</v>
      </c>
      <c r="B692" s="15">
        <v>0</v>
      </c>
      <c r="C692" s="95">
        <f>'NEFZ + EPA + WLTP - Constants'!$B$5*B692/3.6</f>
        <v>0</v>
      </c>
      <c r="D692" s="95">
        <f>(C692+C691)/2</f>
        <v>0</v>
      </c>
      <c r="E692" s="95">
        <f>(D692*(A692-A691))</f>
        <v>0</v>
      </c>
      <c r="F692" s="95">
        <f>(0.5*((C692^2)-(C691^2))*'NEFZ + EPA + WLTP - Start Value'!$B$3)/3600</f>
        <v>0</v>
      </c>
      <c r="G692" s="95">
        <f>E692*'NEFZ + EPA + WLTP - Start Value'!$B$3*'NEFZ + EPA + WLTP - Start Value'!$B$6*'NEFZ + EPA + WLTP - Constants'!$B$4/3600</f>
        <v>0</v>
      </c>
      <c r="H692" s="95">
        <f>IF(E692&gt;0,(((C691)^3+(C692)^3)/2/D692)*0.5*'NEFZ + EPA + WLTP - Constants'!$B$3*('NEFZ + EPA + WLTP - Start Value'!$B$5*'NEFZ + EPA + WLTP - Start Value'!$B$4)*E692/3600,0)</f>
        <v>0</v>
      </c>
    </row>
    <row r="693" ht="20.35" customHeight="1">
      <c r="A693" s="15">
        <v>690</v>
      </c>
      <c r="B693" s="15">
        <v>0</v>
      </c>
      <c r="C693" s="95">
        <f>'NEFZ + EPA + WLTP - Constants'!$B$5*B693/3.6</f>
        <v>0</v>
      </c>
      <c r="D693" s="95">
        <f>(C693+C692)/2</f>
        <v>0</v>
      </c>
      <c r="E693" s="95">
        <f>(D693*(A693-A692))</f>
        <v>0</v>
      </c>
      <c r="F693" s="95">
        <f>(0.5*((C693^2)-(C692^2))*'NEFZ + EPA + WLTP - Start Value'!$B$3)/3600</f>
        <v>0</v>
      </c>
      <c r="G693" s="95">
        <f>E693*'NEFZ + EPA + WLTP - Start Value'!$B$3*'NEFZ + EPA + WLTP - Start Value'!$B$6*'NEFZ + EPA + WLTP - Constants'!$B$4/3600</f>
        <v>0</v>
      </c>
      <c r="H693" s="95">
        <f>IF(E693&gt;0,(((C692)^3+(C693)^3)/2/D693)*0.5*'NEFZ + EPA + WLTP - Constants'!$B$3*('NEFZ + EPA + WLTP - Start Value'!$B$5*'NEFZ + EPA + WLTP - Start Value'!$B$4)*E693/3600,0)</f>
        <v>0</v>
      </c>
    </row>
    <row r="694" ht="20.35" customHeight="1">
      <c r="A694" s="15">
        <v>691</v>
      </c>
      <c r="B694" s="15">
        <v>0</v>
      </c>
      <c r="C694" s="95">
        <f>'NEFZ + EPA + WLTP - Constants'!$B$5*B694/3.6</f>
        <v>0</v>
      </c>
      <c r="D694" s="95">
        <f>(C694+C693)/2</f>
        <v>0</v>
      </c>
      <c r="E694" s="95">
        <f>(D694*(A694-A693))</f>
        <v>0</v>
      </c>
      <c r="F694" s="95">
        <f>(0.5*((C694^2)-(C693^2))*'NEFZ + EPA + WLTP - Start Value'!$B$3)/3600</f>
        <v>0</v>
      </c>
      <c r="G694" s="95">
        <f>E694*'NEFZ + EPA + WLTP - Start Value'!$B$3*'NEFZ + EPA + WLTP - Start Value'!$B$6*'NEFZ + EPA + WLTP - Constants'!$B$4/3600</f>
        <v>0</v>
      </c>
      <c r="H694" s="95">
        <f>IF(E694&gt;0,(((C693)^3+(C694)^3)/2/D694)*0.5*'NEFZ + EPA + WLTP - Constants'!$B$3*('NEFZ + EPA + WLTP - Start Value'!$B$5*'NEFZ + EPA + WLTP - Start Value'!$B$4)*E694/3600,0)</f>
        <v>0</v>
      </c>
    </row>
    <row r="695" ht="20.35" customHeight="1">
      <c r="A695" s="15">
        <v>692</v>
      </c>
      <c r="B695" s="15">
        <v>0</v>
      </c>
      <c r="C695" s="95">
        <f>'NEFZ + EPA + WLTP - Constants'!$B$5*B695/3.6</f>
        <v>0</v>
      </c>
      <c r="D695" s="95">
        <f>(C695+C694)/2</f>
        <v>0</v>
      </c>
      <c r="E695" s="95">
        <f>(D695*(A695-A694))</f>
        <v>0</v>
      </c>
      <c r="F695" s="95">
        <f>(0.5*((C695^2)-(C694^2))*'NEFZ + EPA + WLTP - Start Value'!$B$3)/3600</f>
        <v>0</v>
      </c>
      <c r="G695" s="95">
        <f>E695*'NEFZ + EPA + WLTP - Start Value'!$B$3*'NEFZ + EPA + WLTP - Start Value'!$B$6*'NEFZ + EPA + WLTP - Constants'!$B$4/3600</f>
        <v>0</v>
      </c>
      <c r="H695" s="95">
        <f>IF(E695&gt;0,(((C694)^3+(C695)^3)/2/D695)*0.5*'NEFZ + EPA + WLTP - Constants'!$B$3*('NEFZ + EPA + WLTP - Start Value'!$B$5*'NEFZ + EPA + WLTP - Start Value'!$B$4)*E695/3600,0)</f>
        <v>0</v>
      </c>
    </row>
    <row r="696" ht="20.35" customHeight="1">
      <c r="A696" s="15">
        <v>693</v>
      </c>
      <c r="B696" s="15">
        <v>0</v>
      </c>
      <c r="C696" s="95">
        <f>'NEFZ + EPA + WLTP - Constants'!$B$5*B696/3.6</f>
        <v>0</v>
      </c>
      <c r="D696" s="95">
        <f>(C696+C695)/2</f>
        <v>0</v>
      </c>
      <c r="E696" s="95">
        <f>(D696*(A696-A695))</f>
        <v>0</v>
      </c>
      <c r="F696" s="95">
        <f>(0.5*((C696^2)-(C695^2))*'NEFZ + EPA + WLTP - Start Value'!$B$3)/3600</f>
        <v>0</v>
      </c>
      <c r="G696" s="95">
        <f>E696*'NEFZ + EPA + WLTP - Start Value'!$B$3*'NEFZ + EPA + WLTP - Start Value'!$B$6*'NEFZ + EPA + WLTP - Constants'!$B$4/3600</f>
        <v>0</v>
      </c>
      <c r="H696" s="95">
        <f>IF(E696&gt;0,(((C695)^3+(C696)^3)/2/D696)*0.5*'NEFZ + EPA + WLTP - Constants'!$B$3*('NEFZ + EPA + WLTP - Start Value'!$B$5*'NEFZ + EPA + WLTP - Start Value'!$B$4)*E696/3600,0)</f>
        <v>0</v>
      </c>
    </row>
    <row r="697" ht="20.35" customHeight="1">
      <c r="A697" s="15">
        <v>694</v>
      </c>
      <c r="B697" s="15">
        <v>1.4</v>
      </c>
      <c r="C697" s="95">
        <f>'NEFZ + EPA + WLTP - Constants'!$B$5*B697/3.6</f>
        <v>0.625856</v>
      </c>
      <c r="D697" s="95">
        <f>(C697+C696)/2</f>
        <v>0.312928</v>
      </c>
      <c r="E697" s="95">
        <f>(D697*(A697-A696))</f>
        <v>0.312928</v>
      </c>
      <c r="F697" s="95">
        <f>(0.5*((C697^2)-(C696^2))*'NEFZ + EPA + WLTP - Start Value'!$B$3)/3600</f>
        <v>0.08513941968497776</v>
      </c>
      <c r="G697" s="95">
        <f>E697*'NEFZ + EPA + WLTP - Start Value'!$B$3*'NEFZ + EPA + WLTP - Start Value'!$B$6*'NEFZ + EPA + WLTP - Constants'!$B$4/3600</f>
        <v>0.010676164576</v>
      </c>
      <c r="H697" s="95">
        <f>IF(E697&gt;0,(((C696)^3+(C697)^3)/2/D697)*0.5*'NEFZ + EPA + WLTP - Constants'!$B$3*('NEFZ + EPA + WLTP - Start Value'!$B$5*'NEFZ + EPA + WLTP - Start Value'!$B$4)*E697/3600,0)</f>
        <v>1.550542912508179e-05</v>
      </c>
    </row>
    <row r="698" ht="20.35" customHeight="1">
      <c r="A698" s="15">
        <v>695</v>
      </c>
      <c r="B698" s="15">
        <v>3.3</v>
      </c>
      <c r="C698" s="95">
        <f>'NEFZ + EPA + WLTP - Constants'!$B$5*B698/3.6</f>
        <v>1.475232</v>
      </c>
      <c r="D698" s="95">
        <f>(C698+C697)/2</f>
        <v>1.050544</v>
      </c>
      <c r="E698" s="95">
        <f>(D698*(A698-A697))</f>
        <v>1.050544</v>
      </c>
      <c r="F698" s="95">
        <f>(0.5*((C698^2)-(C697^2))*'NEFZ + EPA + WLTP - Start Value'!$B$3)/3600</f>
        <v>0.3879056213198221</v>
      </c>
      <c r="G698" s="95">
        <f>E698*'NEFZ + EPA + WLTP - Start Value'!$B$3*'NEFZ + EPA + WLTP - Start Value'!$B$6*'NEFZ + EPA + WLTP - Constants'!$B$4/3600</f>
        <v>0.035841409648</v>
      </c>
      <c r="H698" s="95">
        <f>IF(E698&gt;0,(((C697)^3+(C698)^3)/2/D698)*0.5*'NEFZ + EPA + WLTP - Constants'!$B$3*('NEFZ + EPA + WLTP - Start Value'!$B$5*'NEFZ + EPA + WLTP - Start Value'!$B$4)*E698/3600,0)</f>
        <v>0.0002185734343977</v>
      </c>
    </row>
    <row r="699" ht="20.35" customHeight="1">
      <c r="A699" s="15">
        <v>696</v>
      </c>
      <c r="B699" s="15">
        <v>4.4</v>
      </c>
      <c r="C699" s="95">
        <f>'NEFZ + EPA + WLTP - Constants'!$B$5*B699/3.6</f>
        <v>1.966976</v>
      </c>
      <c r="D699" s="95">
        <f>(C699+C698)/2</f>
        <v>1.721104</v>
      </c>
      <c r="E699" s="95">
        <f>(D699*(A699-A698))</f>
        <v>1.721104</v>
      </c>
      <c r="F699" s="95">
        <f>(0.5*((C699^2)-(C698^2))*'NEFZ + EPA + WLTP - Start Value'!$B$3)/3600</f>
        <v>0.3679239207815115</v>
      </c>
      <c r="G699" s="95">
        <f>E699*'NEFZ + EPA + WLTP - Start Value'!$B$3*'NEFZ + EPA + WLTP - Start Value'!$B$6*'NEFZ + EPA + WLTP - Constants'!$B$4/3600</f>
        <v>0.058718905168</v>
      </c>
      <c r="H699" s="95">
        <f>IF(E699&gt;0,(((C698)^3+(C699)^3)/2/D699)*0.5*'NEFZ + EPA + WLTP - Constants'!$B$3*('NEFZ + EPA + WLTP - Start Value'!$B$5*'NEFZ + EPA + WLTP - Start Value'!$B$4)*E699/3600,0)</f>
        <v>0.0006844143881410467</v>
      </c>
    </row>
    <row r="700" ht="20.35" customHeight="1">
      <c r="A700" s="15">
        <v>697</v>
      </c>
      <c r="B700" s="15">
        <v>6.5</v>
      </c>
      <c r="C700" s="95">
        <f>'NEFZ + EPA + WLTP - Constants'!$B$5*B700/3.6</f>
        <v>2.90576</v>
      </c>
      <c r="D700" s="95">
        <f>(C700+C699)/2</f>
        <v>2.436368</v>
      </c>
      <c r="E700" s="95">
        <f>(D700*(A700-A699))</f>
        <v>2.436368</v>
      </c>
      <c r="F700" s="95">
        <f>(0.5*((C700^2)-(C699^2))*'NEFZ + EPA + WLTP - Start Value'!$B$3)/3600</f>
        <v>0.9943067941781337</v>
      </c>
      <c r="G700" s="95">
        <f>E700*'NEFZ + EPA + WLTP - Start Value'!$B$3*'NEFZ + EPA + WLTP - Start Value'!$B$6*'NEFZ + EPA + WLTP - Constants'!$B$4/3600</f>
        <v>0.08312156705600002</v>
      </c>
      <c r="H700" s="95">
        <f>IF(E700&gt;0,(((C699)^3+(C700)^3)/2/D700)*0.5*'NEFZ + EPA + WLTP - Constants'!$B$3*('NEFZ + EPA + WLTP - Start Value'!$B$5*'NEFZ + EPA + WLTP - Start Value'!$B$4)*E700/3600,0)</f>
        <v>0.002033160695359533</v>
      </c>
    </row>
    <row r="701" ht="20.35" customHeight="1">
      <c r="A701" s="15">
        <v>698</v>
      </c>
      <c r="B701" s="15">
        <v>9.199999999999999</v>
      </c>
      <c r="C701" s="95">
        <f>'NEFZ + EPA + WLTP - Constants'!$B$5*B701/3.6</f>
        <v>4.112768</v>
      </c>
      <c r="D701" s="95">
        <f>(C701+C700)/2</f>
        <v>3.509264</v>
      </c>
      <c r="E701" s="95">
        <f>(D701*(A701-A700))</f>
        <v>3.509264</v>
      </c>
      <c r="F701" s="95">
        <f>(0.5*((C701^2)-(C700^2))*'NEFZ + EPA + WLTP - Start Value'!$B$3)/3600</f>
        <v>1.8413571430848</v>
      </c>
      <c r="G701" s="95">
        <f>E701*'NEFZ + EPA + WLTP - Start Value'!$B$3*'NEFZ + EPA + WLTP - Start Value'!$B$6*'NEFZ + EPA + WLTP - Constants'!$B$4/3600</f>
        <v>0.119725559888</v>
      </c>
      <c r="H701" s="95">
        <f>IF(E701&gt;0,(((C700)^3+(C701)^3)/2/D701)*0.5*'NEFZ + EPA + WLTP - Constants'!$B$3*('NEFZ + EPA + WLTP - Start Value'!$B$5*'NEFZ + EPA + WLTP - Start Value'!$B$4)*E701/3600,0)</f>
        <v>0.005951920578727144</v>
      </c>
    </row>
    <row r="702" ht="20.35" customHeight="1">
      <c r="A702" s="15">
        <v>699</v>
      </c>
      <c r="B702" s="15">
        <v>11.3</v>
      </c>
      <c r="C702" s="95">
        <f>'NEFZ + EPA + WLTP - Constants'!$B$5*B702/3.6</f>
        <v>5.051552000000001</v>
      </c>
      <c r="D702" s="95">
        <f>(C702+C701)/2</f>
        <v>4.58216</v>
      </c>
      <c r="E702" s="95">
        <f>(D702*(A702-A701))</f>
        <v>4.58216</v>
      </c>
      <c r="F702" s="95">
        <f>(0.5*((C702^2)-(C701^2))*'NEFZ + EPA + WLTP - Start Value'!$B$3)/3600</f>
        <v>1.870026539509335</v>
      </c>
      <c r="G702" s="95">
        <f>E702*'NEFZ + EPA + WLTP - Start Value'!$B$3*'NEFZ + EPA + WLTP - Start Value'!$B$6*'NEFZ + EPA + WLTP - Constants'!$B$4/3600</f>
        <v>0.156329552720</v>
      </c>
      <c r="H702" s="95">
        <f>IF(E702&gt;0,(((C701)^3+(C702)^3)/2/D702)*0.5*'NEFZ + EPA + WLTP - Constants'!$B$3*('NEFZ + EPA + WLTP - Start Value'!$B$5*'NEFZ + EPA + WLTP - Start Value'!$B$4)*E702/3600,0)</f>
        <v>0.01255343613806299</v>
      </c>
    </row>
    <row r="703" ht="20.35" customHeight="1">
      <c r="A703" s="15">
        <v>700</v>
      </c>
      <c r="B703" s="15">
        <v>13.5</v>
      </c>
      <c r="C703" s="95">
        <f>'NEFZ + EPA + WLTP - Constants'!$B$5*B703/3.6</f>
        <v>6.03504</v>
      </c>
      <c r="D703" s="95">
        <f>(C703+C702)/2</f>
        <v>5.543296000000001</v>
      </c>
      <c r="E703" s="95">
        <f>(D703*(A703-A702))</f>
        <v>5.543296000000001</v>
      </c>
      <c r="F703" s="95">
        <f>(0.5*((C703^2)-(C702^2))*'NEFZ + EPA + WLTP - Start Value'!$B$3)/3600</f>
        <v>2.370003437761422</v>
      </c>
      <c r="G703" s="95">
        <f>E703*'NEFZ + EPA + WLTP - Start Value'!$B$3*'NEFZ + EPA + WLTP - Start Value'!$B$6*'NEFZ + EPA + WLTP - Constants'!$B$4/3600</f>
        <v>0.189120629632</v>
      </c>
      <c r="H703" s="95">
        <f>IF(E703&gt;0,(((C702)^3+(C703)^3)/2/D703)*0.5*'NEFZ + EPA + WLTP - Constants'!$B$3*('NEFZ + EPA + WLTP - Start Value'!$B$5*'NEFZ + EPA + WLTP - Start Value'!$B$4)*E703/3600,0)</f>
        <v>0.02205608868510069</v>
      </c>
    </row>
    <row r="704" ht="20.35" customHeight="1">
      <c r="A704" s="15">
        <v>701</v>
      </c>
      <c r="B704" s="15">
        <v>14.6</v>
      </c>
      <c r="C704" s="95">
        <f>'NEFZ + EPA + WLTP - Constants'!$B$5*B704/3.6</f>
        <v>6.526784</v>
      </c>
      <c r="D704" s="95">
        <f>(C704+C703)/2</f>
        <v>6.280912000000001</v>
      </c>
      <c r="E704" s="95">
        <f>(D704*(A704-A703))</f>
        <v>6.280912000000001</v>
      </c>
      <c r="F704" s="95">
        <f>(0.5*((C704^2)-(C703^2))*'NEFZ + EPA + WLTP - Start Value'!$B$3)/3600</f>
        <v>1.342683399215644</v>
      </c>
      <c r="G704" s="95">
        <f>E704*'NEFZ + EPA + WLTP - Start Value'!$B$3*'NEFZ + EPA + WLTP - Start Value'!$B$6*'NEFZ + EPA + WLTP - Constants'!$B$4/3600</f>
        <v>0.214285874704</v>
      </c>
      <c r="H704" s="95">
        <f>IF(E704&gt;0,(((C703)^3+(C704)^3)/2/D704)*0.5*'NEFZ + EPA + WLTP - Constants'!$B$3*('NEFZ + EPA + WLTP - Start Value'!$B$5*'NEFZ + EPA + WLTP - Start Value'!$B$4)*E704/3600,0)</f>
        <v>0.03148840173441642</v>
      </c>
    </row>
    <row r="705" ht="20.35" customHeight="1">
      <c r="A705" s="15">
        <v>702</v>
      </c>
      <c r="B705" s="15">
        <v>16.4</v>
      </c>
      <c r="C705" s="95">
        <f>'NEFZ + EPA + WLTP - Constants'!$B$5*B705/3.6</f>
        <v>7.331455999999999</v>
      </c>
      <c r="D705" s="95">
        <f>(C705+C704)/2</f>
        <v>6.929119999999999</v>
      </c>
      <c r="E705" s="95">
        <f>(D705*(A705-A704))</f>
        <v>6.929119999999999</v>
      </c>
      <c r="F705" s="95">
        <f>(0.5*((C705^2)-(C704^2))*'NEFZ + EPA + WLTP - Start Value'!$B$3)/3600</f>
        <v>2.423867152255997</v>
      </c>
      <c r="G705" s="95">
        <f>E705*'NEFZ + EPA + WLTP - Start Value'!$B$3*'NEFZ + EPA + WLTP - Start Value'!$B$6*'NEFZ + EPA + WLTP - Constants'!$B$4/3600</f>
        <v>0.2364007870399999</v>
      </c>
      <c r="H705" s="95">
        <f>IF(E705&gt;0,(((C704)^3+(C705)^3)/2/D705)*0.5*'NEFZ + EPA + WLTP - Constants'!$B$3*('NEFZ + EPA + WLTP - Start Value'!$B$5*'NEFZ + EPA + WLTP - Start Value'!$B$4)*E705/3600,0)</f>
        <v>0.04251041681571439</v>
      </c>
    </row>
    <row r="706" ht="20.35" customHeight="1">
      <c r="A706" s="15">
        <v>703</v>
      </c>
      <c r="B706" s="15">
        <v>16.7</v>
      </c>
      <c r="C706" s="95">
        <f>'NEFZ + EPA + WLTP - Constants'!$B$5*B706/3.6</f>
        <v>7.465567999999999</v>
      </c>
      <c r="D706" s="95">
        <f>(C706+C705)/2</f>
        <v>7.398511999999999</v>
      </c>
      <c r="E706" s="95">
        <f>(D706*(A706-A705))</f>
        <v>7.398511999999999</v>
      </c>
      <c r="F706" s="95">
        <f>(0.5*((C706^2)-(C705^2))*'NEFZ + EPA + WLTP - Start Value'!$B$3)/3600</f>
        <v>0.4313441007509329</v>
      </c>
      <c r="G706" s="95">
        <f>E706*'NEFZ + EPA + WLTP - Start Value'!$B$3*'NEFZ + EPA + WLTP - Start Value'!$B$6*'NEFZ + EPA + WLTP - Constants'!$B$4/3600</f>
        <v>0.252415033904</v>
      </c>
      <c r="H706" s="95">
        <f>IF(E706&gt;0,(((C705)^3+(C706)^3)/2/D706)*0.5*'NEFZ + EPA + WLTP - Constants'!$B$3*('NEFZ + EPA + WLTP - Start Value'!$B$5*'NEFZ + EPA + WLTP - Start Value'!$B$4)*E706/3600,0)</f>
        <v>0.05124254446643425</v>
      </c>
    </row>
    <row r="707" ht="20.35" customHeight="1">
      <c r="A707" s="15">
        <v>704</v>
      </c>
      <c r="B707" s="15">
        <v>16.5</v>
      </c>
      <c r="C707" s="95">
        <f>'NEFZ + EPA + WLTP - Constants'!$B$5*B707/3.6</f>
        <v>7.37616</v>
      </c>
      <c r="D707" s="95">
        <f>(C707+C706)/2</f>
        <v>7.420864</v>
      </c>
      <c r="E707" s="95">
        <f>(D707*(A707-A706))</f>
        <v>7.420864</v>
      </c>
      <c r="F707" s="95">
        <f>(0.5*((C707^2)-(C706^2))*'NEFZ + EPA + WLTP - Start Value'!$B$3)/3600</f>
        <v>-0.2884315034225732</v>
      </c>
      <c r="G707" s="95">
        <f>E707*'NEFZ + EPA + WLTP - Start Value'!$B$3*'NEFZ + EPA + WLTP - Start Value'!$B$6*'NEFZ + EPA + WLTP - Constants'!$B$4/3600</f>
        <v>0.253177617088</v>
      </c>
      <c r="H707" s="95">
        <f>IF(E707&gt;0,(((C706)^3+(C707)^3)/2/D707)*0.5*'NEFZ + EPA + WLTP - Constants'!$B$3*('NEFZ + EPA + WLTP - Start Value'!$B$5*'NEFZ + EPA + WLTP - Start Value'!$B$4)*E707/3600,0)</f>
        <v>0.05170127123093982</v>
      </c>
    </row>
    <row r="708" ht="20.35" customHeight="1">
      <c r="A708" s="15">
        <v>705</v>
      </c>
      <c r="B708" s="15">
        <v>16.5</v>
      </c>
      <c r="C708" s="95">
        <f>'NEFZ + EPA + WLTP - Constants'!$B$5*B708/3.6</f>
        <v>7.37616</v>
      </c>
      <c r="D708" s="95">
        <f>(C708+C707)/2</f>
        <v>7.37616</v>
      </c>
      <c r="E708" s="95">
        <f>(D708*(A708-A707))</f>
        <v>7.37616</v>
      </c>
      <c r="F708" s="95">
        <f>(0.5*((C708^2)-(C707^2))*'NEFZ + EPA + WLTP - Start Value'!$B$3)/3600</f>
        <v>0</v>
      </c>
      <c r="G708" s="95">
        <f>E708*'NEFZ + EPA + WLTP - Start Value'!$B$3*'NEFZ + EPA + WLTP - Start Value'!$B$6*'NEFZ + EPA + WLTP - Constants'!$B$4/3600</f>
        <v>0.251652450720</v>
      </c>
      <c r="H708" s="95">
        <f>IF(E708&gt;0,(((C707)^3+(C708)^3)/2/D708)*0.5*'NEFZ + EPA + WLTP - Constants'!$B$3*('NEFZ + EPA + WLTP - Start Value'!$B$5*'NEFZ + EPA + WLTP - Start Value'!$B$4)*E708/3600,0)</f>
        <v>0.05076700131815456</v>
      </c>
    </row>
    <row r="709" ht="20.35" customHeight="1">
      <c r="A709" s="15">
        <v>706</v>
      </c>
      <c r="B709" s="15">
        <v>18.2</v>
      </c>
      <c r="C709" s="95">
        <f>'NEFZ + EPA + WLTP - Constants'!$B$5*B709/3.6</f>
        <v>8.136127999999999</v>
      </c>
      <c r="D709" s="95">
        <f>(C709+C708)/2</f>
        <v>7.756144</v>
      </c>
      <c r="E709" s="95">
        <f>(D709*(A709-A708))</f>
        <v>7.756144</v>
      </c>
      <c r="F709" s="95">
        <f>(0.5*((C709^2)-(C708^2))*'NEFZ + EPA + WLTP - Start Value'!$B$3)/3600</f>
        <v>2.562435901641241</v>
      </c>
      <c r="G709" s="95">
        <f>E709*'NEFZ + EPA + WLTP - Start Value'!$B$3*'NEFZ + EPA + WLTP - Start Value'!$B$6*'NEFZ + EPA + WLTP - Constants'!$B$4/3600</f>
        <v>0.264616364848</v>
      </c>
      <c r="H709" s="95">
        <f>IF(E709&gt;0,(((C708)^3+(C709)^3)/2/D709)*0.5*'NEFZ + EPA + WLTP - Constants'!$B$3*('NEFZ + EPA + WLTP - Start Value'!$B$5*'NEFZ + EPA + WLTP - Start Value'!$B$4)*E709/3600,0)</f>
        <v>0.05944892844688196</v>
      </c>
    </row>
    <row r="710" ht="20.35" customHeight="1">
      <c r="A710" s="15">
        <v>707</v>
      </c>
      <c r="B710" s="15">
        <v>19.2</v>
      </c>
      <c r="C710" s="95">
        <f>'NEFZ + EPA + WLTP - Constants'!$B$5*B710/3.6</f>
        <v>8.583167999999999</v>
      </c>
      <c r="D710" s="95">
        <f>(C710+C709)/2</f>
        <v>8.359648</v>
      </c>
      <c r="E710" s="95">
        <f>(D710*(A710-A709))</f>
        <v>8.359648</v>
      </c>
      <c r="F710" s="95">
        <f>(0.5*((C710^2)-(C709^2))*'NEFZ + EPA + WLTP - Start Value'!$B$3)/3600</f>
        <v>1.624599130723553</v>
      </c>
      <c r="G710" s="95">
        <f>E710*'NEFZ + EPA + WLTP - Start Value'!$B$3*'NEFZ + EPA + WLTP - Start Value'!$B$6*'NEFZ + EPA + WLTP - Constants'!$B$4/3600</f>
        <v>0.285206110816</v>
      </c>
      <c r="H710" s="95">
        <f>IF(E710&gt;0,(((C709)^3+(C710)^3)/2/D710)*0.5*'NEFZ + EPA + WLTP - Constants'!$B$3*('NEFZ + EPA + WLTP - Start Value'!$B$5*'NEFZ + EPA + WLTP - Start Value'!$B$4)*E710/3600,0)</f>
        <v>0.07406021304263956</v>
      </c>
    </row>
    <row r="711" ht="20.35" customHeight="1">
      <c r="A711" s="15">
        <v>708</v>
      </c>
      <c r="B711" s="15">
        <v>20.1</v>
      </c>
      <c r="C711" s="95">
        <f>'NEFZ + EPA + WLTP - Constants'!$B$5*B711/3.6</f>
        <v>8.985504000000001</v>
      </c>
      <c r="D711" s="95">
        <f>(C711+C710)/2</f>
        <v>8.784336</v>
      </c>
      <c r="E711" s="95">
        <f>(D711*(A711-A710))</f>
        <v>8.784336</v>
      </c>
      <c r="F711" s="95">
        <f>(0.5*((C711^2)-(C710^2))*'NEFZ + EPA + WLTP - Start Value'!$B$3)/3600</f>
        <v>1.536419017478406</v>
      </c>
      <c r="G711" s="95">
        <f>E711*'NEFZ + EPA + WLTP - Start Value'!$B$3*'NEFZ + EPA + WLTP - Start Value'!$B$6*'NEFZ + EPA + WLTP - Constants'!$B$4/3600</f>
        <v>0.299695191312</v>
      </c>
      <c r="H711" s="95">
        <f>IF(E711&gt;0,(((C710)^3+(C711)^3)/2/D711)*0.5*'NEFZ + EPA + WLTP - Constants'!$B$3*('NEFZ + EPA + WLTP - Start Value'!$B$5*'NEFZ + EPA + WLTP - Start Value'!$B$4)*E711/3600,0)</f>
        <v>0.08588159402253472</v>
      </c>
    </row>
    <row r="712" ht="20.35" customHeight="1">
      <c r="A712" s="15">
        <v>709</v>
      </c>
      <c r="B712" s="15">
        <v>21.5</v>
      </c>
      <c r="C712" s="95">
        <f>'NEFZ + EPA + WLTP - Constants'!$B$5*B712/3.6</f>
        <v>9.611360000000001</v>
      </c>
      <c r="D712" s="95">
        <f>(C712+C711)/2</f>
        <v>9.298432000000002</v>
      </c>
      <c r="E712" s="95">
        <f>(D712*(A712-A711))</f>
        <v>9.298432000000002</v>
      </c>
      <c r="F712" s="95">
        <f>(0.5*((C712^2)-(C711^2))*'NEFZ + EPA + WLTP - Start Value'!$B$3)/3600</f>
        <v>2.529857042067914</v>
      </c>
      <c r="G712" s="95">
        <f>E712*'NEFZ + EPA + WLTP - Start Value'!$B$3*'NEFZ + EPA + WLTP - Start Value'!$B$6*'NEFZ + EPA + WLTP - Constants'!$B$4/3600</f>
        <v>0.3172346045440001</v>
      </c>
      <c r="H712" s="95">
        <f>IF(E712&gt;0,(((C711)^3+(C712)^3)/2/D712)*0.5*'NEFZ + EPA + WLTP - Constants'!$B$3*('NEFZ + EPA + WLTP - Start Value'!$B$5*'NEFZ + EPA + WLTP - Start Value'!$B$4)*E712/3600,0)</f>
        <v>0.1020452523467759</v>
      </c>
    </row>
    <row r="713" ht="20.35" customHeight="1">
      <c r="A713" s="15">
        <v>710</v>
      </c>
      <c r="B713" s="15">
        <v>22.5</v>
      </c>
      <c r="C713" s="95">
        <f>'NEFZ + EPA + WLTP - Constants'!$B$5*B713/3.6</f>
        <v>10.0584</v>
      </c>
      <c r="D713" s="95">
        <f>(C713+C712)/2</f>
        <v>9.83488</v>
      </c>
      <c r="E713" s="95">
        <f>(D713*(A713-A712))</f>
        <v>9.83488</v>
      </c>
      <c r="F713" s="95">
        <f>(0.5*((C713^2)-(C712^2))*'NEFZ + EPA + WLTP - Start Value'!$B$3)/3600</f>
        <v>1.911293094968881</v>
      </c>
      <c r="G713" s="95">
        <f>E713*'NEFZ + EPA + WLTP - Start Value'!$B$3*'NEFZ + EPA + WLTP - Start Value'!$B$6*'NEFZ + EPA + WLTP - Constants'!$B$4/3600</f>
        <v>0.335536600960</v>
      </c>
      <c r="H713" s="95">
        <f>IF(E713&gt;0,(((C712)^3+(C713)^3)/2/D713)*0.5*'NEFZ + EPA + WLTP - Constants'!$B$3*('NEFZ + EPA + WLTP - Start Value'!$B$5*'NEFZ + EPA + WLTP - Start Value'!$B$4)*E713/3600,0)</f>
        <v>0.1205230677146026</v>
      </c>
    </row>
    <row r="714" ht="20.35" customHeight="1">
      <c r="A714" s="15">
        <v>711</v>
      </c>
      <c r="B714" s="15">
        <v>22.5</v>
      </c>
      <c r="C714" s="95">
        <f>'NEFZ + EPA + WLTP - Constants'!$B$5*B714/3.6</f>
        <v>10.0584</v>
      </c>
      <c r="D714" s="95">
        <f>(C714+C713)/2</f>
        <v>10.0584</v>
      </c>
      <c r="E714" s="95">
        <f>(D714*(A714-A713))</f>
        <v>10.0584</v>
      </c>
      <c r="F714" s="95">
        <f>(0.5*((C714^2)-(C713^2))*'NEFZ + EPA + WLTP - Start Value'!$B$3)/3600</f>
        <v>0</v>
      </c>
      <c r="G714" s="95">
        <f>E714*'NEFZ + EPA + WLTP - Start Value'!$B$3*'NEFZ + EPA + WLTP - Start Value'!$B$6*'NEFZ + EPA + WLTP - Constants'!$B$4/3600</f>
        <v>0.3431624328</v>
      </c>
      <c r="H714" s="95">
        <f>IF(E714&gt;0,(((C713)^3+(C714)^3)/2/D714)*0.5*'NEFZ + EPA + WLTP - Constants'!$B$3*('NEFZ + EPA + WLTP - Start Value'!$B$5*'NEFZ + EPA + WLTP - Start Value'!$B$4)*E714/3600,0)</f>
        <v>0.128729248271053</v>
      </c>
    </row>
    <row r="715" ht="20.35" customHeight="1">
      <c r="A715" s="15">
        <v>712</v>
      </c>
      <c r="B715" s="15">
        <v>22.1</v>
      </c>
      <c r="C715" s="95">
        <f>'NEFZ + EPA + WLTP - Constants'!$B$5*B715/3.6</f>
        <v>9.879584000000001</v>
      </c>
      <c r="D715" s="95">
        <f>(C715+C714)/2</f>
        <v>9.968992</v>
      </c>
      <c r="E715" s="95">
        <f>(D715*(A715-A714))</f>
        <v>9.968992</v>
      </c>
      <c r="F715" s="95">
        <f>(0.5*((C715^2)-(C714^2))*'NEFZ + EPA + WLTP - Start Value'!$B$3)/3600</f>
        <v>-0.7749424730510146</v>
      </c>
      <c r="G715" s="95">
        <f>E715*'NEFZ + EPA + WLTP - Start Value'!$B$3*'NEFZ + EPA + WLTP - Start Value'!$B$6*'NEFZ + EPA + WLTP - Constants'!$B$4/3600</f>
        <v>0.340112100064</v>
      </c>
      <c r="H715" s="95">
        <f>IF(E715&gt;0,(((C714)^3+(C715)^3)/2/D715)*0.5*'NEFZ + EPA + WLTP - Constants'!$B$3*('NEFZ + EPA + WLTP - Start Value'!$B$5*'NEFZ + EPA + WLTP - Start Value'!$B$4)*E715/3600,0)</f>
        <v>0.1253571338736768</v>
      </c>
    </row>
    <row r="716" ht="20.35" customHeight="1">
      <c r="A716" s="15">
        <v>713</v>
      </c>
      <c r="B716" s="15">
        <v>22.7</v>
      </c>
      <c r="C716" s="95">
        <f>'NEFZ + EPA + WLTP - Constants'!$B$5*B716/3.6</f>
        <v>10.147808</v>
      </c>
      <c r="D716" s="95">
        <f>(C716+C715)/2</f>
        <v>10.013696</v>
      </c>
      <c r="E716" s="95">
        <f>(D716*(A716-A715))</f>
        <v>10.013696</v>
      </c>
      <c r="F716" s="95">
        <f>(0.5*((C716^2)-(C715^2))*'NEFZ + EPA + WLTP - Start Value'!$B$3)/3600</f>
        <v>1.167626327108269</v>
      </c>
      <c r="G716" s="95">
        <f>E716*'NEFZ + EPA + WLTP - Start Value'!$B$3*'NEFZ + EPA + WLTP - Start Value'!$B$6*'NEFZ + EPA + WLTP - Constants'!$B$4/3600</f>
        <v>0.3416372664320001</v>
      </c>
      <c r="H716" s="95">
        <f>IF(E716&gt;0,(((C715)^3+(C716)^3)/2/D716)*0.5*'NEFZ + EPA + WLTP - Constants'!$B$3*('NEFZ + EPA + WLTP - Start Value'!$B$5*'NEFZ + EPA + WLTP - Start Value'!$B$4)*E716/3600,0)</f>
        <v>0.1270888258557521</v>
      </c>
    </row>
    <row r="717" ht="20.35" customHeight="1">
      <c r="A717" s="15">
        <v>714</v>
      </c>
      <c r="B717" s="15">
        <v>23.3</v>
      </c>
      <c r="C717" s="95">
        <f>'NEFZ + EPA + WLTP - Constants'!$B$5*B717/3.6</f>
        <v>10.416032</v>
      </c>
      <c r="D717" s="95">
        <f>(C717+C716)/2</f>
        <v>10.28192</v>
      </c>
      <c r="E717" s="95">
        <f>(D717*(A717-A716))</f>
        <v>10.28192</v>
      </c>
      <c r="F717" s="95">
        <f>(0.5*((C717^2)-(C716^2))*'NEFZ + EPA + WLTP - Start Value'!$B$3)/3600</f>
        <v>1.198902032298659</v>
      </c>
      <c r="G717" s="95">
        <f>E717*'NEFZ + EPA + WLTP - Start Value'!$B$3*'NEFZ + EPA + WLTP - Start Value'!$B$6*'NEFZ + EPA + WLTP - Constants'!$B$4/3600</f>
        <v>0.350788264640</v>
      </c>
      <c r="H717" s="95">
        <f>IF(E717&gt;0,(((C716)^3+(C717)^3)/2/D717)*0.5*'NEFZ + EPA + WLTP - Constants'!$B$3*('NEFZ + EPA + WLTP - Start Value'!$B$5*'NEFZ + EPA + WLTP - Start Value'!$B$4)*E717/3600,0)</f>
        <v>0.1375735020989336</v>
      </c>
    </row>
    <row r="718" ht="20.35" customHeight="1">
      <c r="A718" s="15">
        <v>715</v>
      </c>
      <c r="B718" s="15">
        <v>23.5</v>
      </c>
      <c r="C718" s="95">
        <f>'NEFZ + EPA + WLTP - Constants'!$B$5*B718/3.6</f>
        <v>10.50544</v>
      </c>
      <c r="D718" s="95">
        <f>(C718+C717)/2</f>
        <v>10.460736</v>
      </c>
      <c r="E718" s="95">
        <f>(D718*(A718-A717))</f>
        <v>10.460736</v>
      </c>
      <c r="F718" s="95">
        <f>(0.5*((C718^2)-(C717^2))*'NEFZ + EPA + WLTP - Start Value'!$B$3)/3600</f>
        <v>0.406584167475211</v>
      </c>
      <c r="G718" s="95">
        <f>E718*'NEFZ + EPA + WLTP - Start Value'!$B$3*'NEFZ + EPA + WLTP - Start Value'!$B$6*'NEFZ + EPA + WLTP - Constants'!$B$4/3600</f>
        <v>0.3568889301120001</v>
      </c>
      <c r="H718" s="95">
        <f>IF(E718&gt;0,(((C717)^3+(C718)^3)/2/D718)*0.5*'NEFZ + EPA + WLTP - Constants'!$B$3*('NEFZ + EPA + WLTP - Start Value'!$B$5*'NEFZ + EPA + WLTP - Start Value'!$B$4)*E718/3600,0)</f>
        <v>0.1448108306630633</v>
      </c>
    </row>
    <row r="719" ht="20.35" customHeight="1">
      <c r="A719" s="15">
        <v>716</v>
      </c>
      <c r="B719" s="15">
        <v>22.5</v>
      </c>
      <c r="C719" s="95">
        <f>'NEFZ + EPA + WLTP - Constants'!$B$5*B719/3.6</f>
        <v>10.0584</v>
      </c>
      <c r="D719" s="95">
        <f>(C719+C718)/2</f>
        <v>10.28192</v>
      </c>
      <c r="E719" s="95">
        <f>(D719*(A719-A718))</f>
        <v>10.28192</v>
      </c>
      <c r="F719" s="95">
        <f>(0.5*((C719^2)-(C718^2))*'NEFZ + EPA + WLTP - Start Value'!$B$3)/3600</f>
        <v>-1.998170053831124</v>
      </c>
      <c r="G719" s="95">
        <f>E719*'NEFZ + EPA + WLTP - Start Value'!$B$3*'NEFZ + EPA + WLTP - Start Value'!$B$6*'NEFZ + EPA + WLTP - Constants'!$B$4/3600</f>
        <v>0.350788264640</v>
      </c>
      <c r="H719" s="95">
        <f>IF(E719&gt;0,(((C718)^3+(C719)^3)/2/D719)*0.5*'NEFZ + EPA + WLTP - Constants'!$B$3*('NEFZ + EPA + WLTP - Start Value'!$B$5*'NEFZ + EPA + WLTP - Start Value'!$B$4)*E719/3600,0)</f>
        <v>0.1376982688172579</v>
      </c>
    </row>
    <row r="720" ht="20.35" customHeight="1">
      <c r="A720" s="15">
        <v>717</v>
      </c>
      <c r="B720" s="15">
        <v>21.6</v>
      </c>
      <c r="C720" s="95">
        <f>'NEFZ + EPA + WLTP - Constants'!$B$5*B720/3.6</f>
        <v>9.656064000000002</v>
      </c>
      <c r="D720" s="95">
        <f>(C720+C719)/2</f>
        <v>9.857232</v>
      </c>
      <c r="E720" s="95">
        <f>(D720*(A720-A719))</f>
        <v>9.857232</v>
      </c>
      <c r="F720" s="95">
        <f>(0.5*((C720^2)-(C719^2))*'NEFZ + EPA + WLTP - Start Value'!$B$3)/3600</f>
        <v>-1.724073248620787</v>
      </c>
      <c r="G720" s="95">
        <f>E720*'NEFZ + EPA + WLTP - Start Value'!$B$3*'NEFZ + EPA + WLTP - Start Value'!$B$6*'NEFZ + EPA + WLTP - Constants'!$B$4/3600</f>
        <v>0.336299184144</v>
      </c>
      <c r="H720" s="95">
        <f>IF(E720&gt;0,(((C719)^3+(C720)^3)/2/D720)*0.5*'NEFZ + EPA + WLTP - Constants'!$B$3*('NEFZ + EPA + WLTP - Start Value'!$B$5*'NEFZ + EPA + WLTP - Start Value'!$B$4)*E720/3600,0)</f>
        <v>0.1213103242346957</v>
      </c>
    </row>
    <row r="721" ht="20.35" customHeight="1">
      <c r="A721" s="15">
        <v>718</v>
      </c>
      <c r="B721" s="15">
        <v>20.5</v>
      </c>
      <c r="C721" s="95">
        <f>'NEFZ + EPA + WLTP - Constants'!$B$5*B721/3.6</f>
        <v>9.16432</v>
      </c>
      <c r="D721" s="95">
        <f>(C721+C720)/2</f>
        <v>9.410192000000002</v>
      </c>
      <c r="E721" s="95">
        <f>(D721*(A721-A720))</f>
        <v>9.410192000000002</v>
      </c>
      <c r="F721" s="95">
        <f>(0.5*((C721^2)-(C720^2))*'NEFZ + EPA + WLTP - Start Value'!$B$3)/3600</f>
        <v>-2.011635982454766</v>
      </c>
      <c r="G721" s="95">
        <f>E721*'NEFZ + EPA + WLTP - Start Value'!$B$3*'NEFZ + EPA + WLTP - Start Value'!$B$6*'NEFZ + EPA + WLTP - Constants'!$B$4/3600</f>
        <v>0.3210475204640001</v>
      </c>
      <c r="H721" s="95">
        <f>IF(E721&gt;0,(((C720)^3+(C721)^3)/2/D721)*0.5*'NEFZ + EPA + WLTP - Constants'!$B$3*('NEFZ + EPA + WLTP - Start Value'!$B$5*'NEFZ + EPA + WLTP - Start Value'!$B$4)*E721/3600,0)</f>
        <v>0.1056268991120046</v>
      </c>
    </row>
    <row r="722" ht="20.35" customHeight="1">
      <c r="A722" s="15">
        <v>719</v>
      </c>
      <c r="B722" s="15">
        <v>18</v>
      </c>
      <c r="C722" s="95">
        <f>'NEFZ + EPA + WLTP - Constants'!$B$5*B722/3.6</f>
        <v>8.046720000000001</v>
      </c>
      <c r="D722" s="95">
        <f>(C722+C721)/2</f>
        <v>8.60552</v>
      </c>
      <c r="E722" s="95">
        <f>(D722*(A722-A721))</f>
        <v>8.60552</v>
      </c>
      <c r="F722" s="95">
        <f>(0.5*((C722^2)-(C721^2))*'NEFZ + EPA + WLTP - Start Value'!$B$3)/3600</f>
        <v>-4.180953645244442</v>
      </c>
      <c r="G722" s="95">
        <f>E722*'NEFZ + EPA + WLTP - Start Value'!$B$3*'NEFZ + EPA + WLTP - Start Value'!$B$6*'NEFZ + EPA + WLTP - Constants'!$B$4/3600</f>
        <v>0.293594525840</v>
      </c>
      <c r="H722" s="95">
        <f>IF(E722&gt;0,(((C721)^3+(C722)^3)/2/D722)*0.5*'NEFZ + EPA + WLTP - Constants'!$B$3*('NEFZ + EPA + WLTP - Start Value'!$B$5*'NEFZ + EPA + WLTP - Start Value'!$B$4)*E722/3600,0)</f>
        <v>0.08163588657022494</v>
      </c>
    </row>
    <row r="723" ht="20.35" customHeight="1">
      <c r="A723" s="15">
        <v>720</v>
      </c>
      <c r="B723" s="15">
        <v>15</v>
      </c>
      <c r="C723" s="95">
        <f>'NEFZ + EPA + WLTP - Constants'!$B$5*B723/3.6</f>
        <v>6.7056</v>
      </c>
      <c r="D723" s="95">
        <f>(C723+C722)/2</f>
        <v>7.37616</v>
      </c>
      <c r="E723" s="95">
        <f>(D723*(A723-A722))</f>
        <v>7.37616</v>
      </c>
      <c r="F723" s="95">
        <f>(0.5*((C723^2)-(C722^2))*'NEFZ + EPA + WLTP - Start Value'!$B$3)/3600</f>
        <v>-4.300409463680</v>
      </c>
      <c r="G723" s="95">
        <f>E723*'NEFZ + EPA + WLTP - Start Value'!$B$3*'NEFZ + EPA + WLTP - Start Value'!$B$6*'NEFZ + EPA + WLTP - Constants'!$B$4/3600</f>
        <v>0.251652450720</v>
      </c>
      <c r="H723" s="95">
        <f>IF(E723&gt;0,(((C722)^3+(C723)^3)/2/D723)*0.5*'NEFZ + EPA + WLTP - Constants'!$B$3*('NEFZ + EPA + WLTP - Start Value'!$B$5*'NEFZ + EPA + WLTP - Start Value'!$B$4)*E723/3600,0)</f>
        <v>0.05202568730124931</v>
      </c>
    </row>
    <row r="724" ht="20.35" customHeight="1">
      <c r="A724" s="15">
        <v>721</v>
      </c>
      <c r="B724" s="15">
        <v>12</v>
      </c>
      <c r="C724" s="95">
        <f>'NEFZ + EPA + WLTP - Constants'!$B$5*B724/3.6</f>
        <v>5.36448</v>
      </c>
      <c r="D724" s="95">
        <f>(C724+C723)/2</f>
        <v>6.03504</v>
      </c>
      <c r="E724" s="95">
        <f>(D724*(A724-A723))</f>
        <v>6.03504</v>
      </c>
      <c r="F724" s="95">
        <f>(0.5*((C724^2)-(C723^2))*'NEFZ + EPA + WLTP - Start Value'!$B$3)/3600</f>
        <v>-3.518516833920</v>
      </c>
      <c r="G724" s="95">
        <f>E724*'NEFZ + EPA + WLTP - Start Value'!$B$3*'NEFZ + EPA + WLTP - Start Value'!$B$6*'NEFZ + EPA + WLTP - Constants'!$B$4/3600</f>
        <v>0.205897459680</v>
      </c>
      <c r="H724" s="95">
        <f>IF(E724&gt;0,(((C723)^3+(C724)^3)/2/D724)*0.5*'NEFZ + EPA + WLTP - Constants'!$B$3*('NEFZ + EPA + WLTP - Start Value'!$B$5*'NEFZ + EPA + WLTP - Start Value'!$B$4)*E724/3600,0)</f>
        <v>0.02883535161271589</v>
      </c>
    </row>
    <row r="725" ht="20.35" customHeight="1">
      <c r="A725" s="15">
        <v>722</v>
      </c>
      <c r="B725" s="15">
        <v>9</v>
      </c>
      <c r="C725" s="95">
        <f>'NEFZ + EPA + WLTP - Constants'!$B$5*B725/3.6</f>
        <v>4.02336</v>
      </c>
      <c r="D725" s="95">
        <f>(C725+C724)/2</f>
        <v>4.69392</v>
      </c>
      <c r="E725" s="95">
        <f>(D725*(A725-A724))</f>
        <v>4.69392</v>
      </c>
      <c r="F725" s="95">
        <f>(0.5*((C725^2)-(C724^2))*'NEFZ + EPA + WLTP - Start Value'!$B$3)/3600</f>
        <v>-2.736624204160001</v>
      </c>
      <c r="G725" s="95">
        <f>E725*'NEFZ + EPA + WLTP - Start Value'!$B$3*'NEFZ + EPA + WLTP - Start Value'!$B$6*'NEFZ + EPA + WLTP - Constants'!$B$4/3600</f>
        <v>0.160142468640</v>
      </c>
      <c r="H725" s="95">
        <f>IF(E725&gt;0,(((C724)^3+(C725)^3)/2/D725)*0.5*'NEFZ + EPA + WLTP - Constants'!$B$3*('NEFZ + EPA + WLTP - Start Value'!$B$5*'NEFZ + EPA + WLTP - Start Value'!$B$4)*E725/3600,0)</f>
        <v>0.01388368781352987</v>
      </c>
    </row>
    <row r="726" ht="20.35" customHeight="1">
      <c r="A726" s="15">
        <v>723</v>
      </c>
      <c r="B726" s="15">
        <v>6.2</v>
      </c>
      <c r="C726" s="95">
        <f>'NEFZ + EPA + WLTP - Constants'!$B$5*B726/3.6</f>
        <v>2.771648</v>
      </c>
      <c r="D726" s="95">
        <f>(C726+C725)/2</f>
        <v>3.397504000000001</v>
      </c>
      <c r="E726" s="95">
        <f>(D726*(A726-A725))</f>
        <v>3.397504000000001</v>
      </c>
      <c r="F726" s="95">
        <f>(0.5*((C726^2)-(C725^2))*'NEFZ + EPA + WLTP - Start Value'!$B$3)/3600</f>
        <v>-1.848741684588089</v>
      </c>
      <c r="G726" s="95">
        <f>E726*'NEFZ + EPA + WLTP - Start Value'!$B$3*'NEFZ + EPA + WLTP - Start Value'!$B$6*'NEFZ + EPA + WLTP - Constants'!$B$4/3600</f>
        <v>0.115912643968</v>
      </c>
      <c r="H726" s="95">
        <f>IF(E726&gt;0,(((C725)^3+(C726)^3)/2/D726)*0.5*'NEFZ + EPA + WLTP - Constants'!$B$3*('NEFZ + EPA + WLTP - Start Value'!$B$5*'NEFZ + EPA + WLTP - Start Value'!$B$4)*E726/3600,0)</f>
        <v>0.005466048011919506</v>
      </c>
    </row>
    <row r="727" ht="20.35" customHeight="1">
      <c r="A727" s="15">
        <v>724</v>
      </c>
      <c r="B727" s="15">
        <v>4.5</v>
      </c>
      <c r="C727" s="95">
        <f>'NEFZ + EPA + WLTP - Constants'!$B$5*B727/3.6</f>
        <v>2.01168</v>
      </c>
      <c r="D727" s="95">
        <f>(C727+C726)/2</f>
        <v>2.391664</v>
      </c>
      <c r="E727" s="95">
        <f>(D727*(A727-A726))</f>
        <v>2.391664</v>
      </c>
      <c r="F727" s="95">
        <f>(0.5*((C727^2)-(C726^2))*'NEFZ + EPA + WLTP - Start Value'!$B$3)/3600</f>
        <v>-0.7901459408519115</v>
      </c>
      <c r="G727" s="95">
        <f>E727*'NEFZ + EPA + WLTP - Start Value'!$B$3*'NEFZ + EPA + WLTP - Start Value'!$B$6*'NEFZ + EPA + WLTP - Constants'!$B$4/3600</f>
        <v>0.08159640068800002</v>
      </c>
      <c r="H727" s="95">
        <f>IF(E727&gt;0,(((C726)^3+(C727)^3)/2/D727)*0.5*'NEFZ + EPA + WLTP - Constants'!$B$3*('NEFZ + EPA + WLTP - Start Value'!$B$5*'NEFZ + EPA + WLTP - Start Value'!$B$4)*E727/3600,0)</f>
        <v>0.00186162906033002</v>
      </c>
    </row>
    <row r="728" ht="20.35" customHeight="1">
      <c r="A728" s="15">
        <v>725</v>
      </c>
      <c r="B728" s="15">
        <v>3</v>
      </c>
      <c r="C728" s="95">
        <f>'NEFZ + EPA + WLTP - Constants'!$B$5*B728/3.6</f>
        <v>1.34112</v>
      </c>
      <c r="D728" s="95">
        <f>(C728+C727)/2</f>
        <v>1.6764</v>
      </c>
      <c r="E728" s="95">
        <f>(D728*(A728-A727))</f>
        <v>1.6764</v>
      </c>
      <c r="F728" s="95">
        <f>(0.5*((C728^2)-(C727^2))*'NEFZ + EPA + WLTP - Start Value'!$B$3)/3600</f>
        <v>-0.4886828936</v>
      </c>
      <c r="G728" s="95">
        <f>E728*'NEFZ + EPA + WLTP - Start Value'!$B$3*'NEFZ + EPA + WLTP - Start Value'!$B$6*'NEFZ + EPA + WLTP - Constants'!$B$4/3600</f>
        <v>0.0571937388</v>
      </c>
      <c r="H728" s="95">
        <f>IF(E728&gt;0,(((C727)^3+(C728)^3)/2/D728)*0.5*'NEFZ + EPA + WLTP - Constants'!$B$3*('NEFZ + EPA + WLTP - Start Value'!$B$5*'NEFZ + EPA + WLTP - Start Value'!$B$4)*E728/3600,0)</f>
        <v>0.0006674849910350901</v>
      </c>
    </row>
    <row r="729" ht="20.35" customHeight="1">
      <c r="A729" s="15">
        <v>726</v>
      </c>
      <c r="B729" s="15">
        <v>2.1</v>
      </c>
      <c r="C729" s="95">
        <f>'NEFZ + EPA + WLTP - Constants'!$B$5*B729/3.6</f>
        <v>0.9387840000000002</v>
      </c>
      <c r="D729" s="95">
        <f>(C729+C728)/2</f>
        <v>1.139952</v>
      </c>
      <c r="E729" s="95">
        <f>(D729*(A729-A728))</f>
        <v>1.139952</v>
      </c>
      <c r="F729" s="95">
        <f>(0.5*((C729^2)-(C728^2))*'NEFZ + EPA + WLTP - Start Value'!$B$3)/3600</f>
        <v>-0.1993826205888</v>
      </c>
      <c r="G729" s="95">
        <f>E729*'NEFZ + EPA + WLTP - Start Value'!$B$3*'NEFZ + EPA + WLTP - Start Value'!$B$6*'NEFZ + EPA + WLTP - Constants'!$B$4/3600</f>
        <v>0.03889174238400001</v>
      </c>
      <c r="H729" s="95">
        <f>IF(E729&gt;0,(((C728)^3+(C729)^3)/2/D729)*0.5*'NEFZ + EPA + WLTP - Constants'!$B$3*('NEFZ + EPA + WLTP - Start Value'!$B$5*'NEFZ + EPA + WLTP - Start Value'!$B$4)*E729/3600,0)</f>
        <v>0.0002048988212480288</v>
      </c>
    </row>
    <row r="730" ht="20.35" customHeight="1">
      <c r="A730" s="15">
        <v>727</v>
      </c>
      <c r="B730" s="15">
        <v>0.5</v>
      </c>
      <c r="C730" s="95">
        <f>'NEFZ + EPA + WLTP - Constants'!$B$5*B730/3.6</f>
        <v>0.22352</v>
      </c>
      <c r="D730" s="95">
        <f>(C730+C729)/2</f>
        <v>0.5811520000000001</v>
      </c>
      <c r="E730" s="95">
        <f>(D730*(A730-A729))</f>
        <v>0.5811520000000001</v>
      </c>
      <c r="F730" s="95">
        <f>(0.5*((C730^2)-(C729^2))*'NEFZ + EPA + WLTP - Start Value'!$B$3)/3600</f>
        <v>-0.1807040744334223</v>
      </c>
      <c r="G730" s="95">
        <f>E730*'NEFZ + EPA + WLTP - Start Value'!$B$3*'NEFZ + EPA + WLTP - Start Value'!$B$6*'NEFZ + EPA + WLTP - Constants'!$B$4/3600</f>
        <v>0.01982716278400001</v>
      </c>
      <c r="H730" s="95">
        <f>IF(E730&gt;0,(((C729)^3+(C730)^3)/2/D730)*0.5*'NEFZ + EPA + WLTP - Constants'!$B$3*('NEFZ + EPA + WLTP - Start Value'!$B$5*'NEFZ + EPA + WLTP - Start Value'!$B$4)*E730/3600,0)</f>
        <v>5.303715662099773e-05</v>
      </c>
    </row>
    <row r="731" ht="20.35" customHeight="1">
      <c r="A731" s="15">
        <v>728</v>
      </c>
      <c r="B731" s="15">
        <v>0.5</v>
      </c>
      <c r="C731" s="95">
        <f>'NEFZ + EPA + WLTP - Constants'!$B$5*B731/3.6</f>
        <v>0.22352</v>
      </c>
      <c r="D731" s="95">
        <f>(C731+C730)/2</f>
        <v>0.22352</v>
      </c>
      <c r="E731" s="95">
        <f>(D731*(A731-A730))</f>
        <v>0.22352</v>
      </c>
      <c r="F731" s="95">
        <f>(0.5*((C731^2)-(C730^2))*'NEFZ + EPA + WLTP - Start Value'!$B$3)/3600</f>
        <v>0</v>
      </c>
      <c r="G731" s="95">
        <f>E731*'NEFZ + EPA + WLTP - Start Value'!$B$3*'NEFZ + EPA + WLTP - Start Value'!$B$6*'NEFZ + EPA + WLTP - Constants'!$B$4/3600</f>
        <v>0.007625831840000001</v>
      </c>
      <c r="H731" s="95">
        <f>IF(E731&gt;0,(((C730)^3+(C731)^3)/2/D731)*0.5*'NEFZ + EPA + WLTP - Constants'!$B$3*('NEFZ + EPA + WLTP - Start Value'!$B$5*'NEFZ + EPA + WLTP - Start Value'!$B$4)*E731/3600,0)</f>
        <v>1.412666647693312e-06</v>
      </c>
    </row>
    <row r="732" ht="20.35" customHeight="1">
      <c r="A732" s="15">
        <v>729</v>
      </c>
      <c r="B732" s="15">
        <v>3.2</v>
      </c>
      <c r="C732" s="95">
        <f>'NEFZ + EPA + WLTP - Constants'!$B$5*B732/3.6</f>
        <v>1.430528</v>
      </c>
      <c r="D732" s="95">
        <f>(C732+C731)/2</f>
        <v>0.8270240000000001</v>
      </c>
      <c r="E732" s="95">
        <f>(D732*(A732-A731))</f>
        <v>0.8270240000000001</v>
      </c>
      <c r="F732" s="95">
        <f>(0.5*((C732^2)-(C731^2))*'NEFZ + EPA + WLTP - Start Value'!$B$3)/3600</f>
        <v>0.4339504095168001</v>
      </c>
      <c r="G732" s="95">
        <f>E732*'NEFZ + EPA + WLTP - Start Value'!$B$3*'NEFZ + EPA + WLTP - Start Value'!$B$6*'NEFZ + EPA + WLTP - Constants'!$B$4/3600</f>
        <v>0.028215577808</v>
      </c>
      <c r="H732" s="95">
        <f>IF(E732&gt;0,(((C731)^3+(C732)^3)/2/D732)*0.5*'NEFZ + EPA + WLTP - Constants'!$B$3*('NEFZ + EPA + WLTP - Start Value'!$B$5*'NEFZ + EPA + WLTP - Start Value'!$B$4)*E732/3600,0)</f>
        <v>0.0001858673761703045</v>
      </c>
    </row>
    <row r="733" ht="20.35" customHeight="1">
      <c r="A733" s="15">
        <v>730</v>
      </c>
      <c r="B733" s="15">
        <v>6.5</v>
      </c>
      <c r="C733" s="95">
        <f>'NEFZ + EPA + WLTP - Constants'!$B$5*B733/3.6</f>
        <v>2.90576</v>
      </c>
      <c r="D733" s="95">
        <f>(C733+C732)/2</f>
        <v>2.168144</v>
      </c>
      <c r="E733" s="95">
        <f>(D733*(A733-A732))</f>
        <v>2.168144</v>
      </c>
      <c r="F733" s="95">
        <f>(0.5*((C733^2)-(C732^2))*'NEFZ + EPA + WLTP - Start Value'!$B$3)/3600</f>
        <v>1.390465726589867</v>
      </c>
      <c r="G733" s="95">
        <f>E733*'NEFZ + EPA + WLTP - Start Value'!$B$3*'NEFZ + EPA + WLTP - Start Value'!$B$6*'NEFZ + EPA + WLTP - Constants'!$B$4/3600</f>
        <v>0.07397056884800002</v>
      </c>
      <c r="H733" s="95">
        <f>IF(E733&gt;0,(((C732)^3+(C733)^3)/2/D733)*0.5*'NEFZ + EPA + WLTP - Constants'!$B$3*('NEFZ + EPA + WLTP - Start Value'!$B$5*'NEFZ + EPA + WLTP - Start Value'!$B$4)*E733/3600,0)</f>
        <v>0.001736975355337562</v>
      </c>
    </row>
    <row r="734" ht="20.35" customHeight="1">
      <c r="A734" s="15">
        <v>731</v>
      </c>
      <c r="B734" s="15">
        <v>9.6</v>
      </c>
      <c r="C734" s="95">
        <f>'NEFZ + EPA + WLTP - Constants'!$B$5*B734/3.6</f>
        <v>4.291583999999999</v>
      </c>
      <c r="D734" s="95">
        <f>(C734+C733)/2</f>
        <v>3.598672</v>
      </c>
      <c r="E734" s="95">
        <f>(D734*(A734-A733))</f>
        <v>3.598672</v>
      </c>
      <c r="F734" s="95">
        <f>(0.5*((C734^2)-(C733^2))*'NEFZ + EPA + WLTP - Start Value'!$B$3)/3600</f>
        <v>2.168014508406754</v>
      </c>
      <c r="G734" s="95">
        <f>E734*'NEFZ + EPA + WLTP - Start Value'!$B$3*'NEFZ + EPA + WLTP - Start Value'!$B$6*'NEFZ + EPA + WLTP - Constants'!$B$4/3600</f>
        <v>0.122775892624</v>
      </c>
      <c r="H734" s="95">
        <f>IF(E734&gt;0,(((C733)^3+(C734)^3)/2/D734)*0.5*'NEFZ + EPA + WLTP - Constants'!$B$3*('NEFZ + EPA + WLTP - Start Value'!$B$5*'NEFZ + EPA + WLTP - Start Value'!$B$4)*E734/3600,0)</f>
        <v>0.006551162469345462</v>
      </c>
    </row>
    <row r="735" ht="20.35" customHeight="1">
      <c r="A735" s="15">
        <v>732</v>
      </c>
      <c r="B735" s="15">
        <v>12.5</v>
      </c>
      <c r="C735" s="95">
        <f>'NEFZ + EPA + WLTP - Constants'!$B$5*B735/3.6</f>
        <v>5.588</v>
      </c>
      <c r="D735" s="95">
        <f>(C735+C734)/2</f>
        <v>4.939792</v>
      </c>
      <c r="E735" s="95">
        <f>(D735*(A735-A734))</f>
        <v>4.939792</v>
      </c>
      <c r="F735" s="95">
        <f>(0.5*((C735^2)-(C734^2))*'NEFZ + EPA + WLTP - Start Value'!$B$3)/3600</f>
        <v>2.783972146739913</v>
      </c>
      <c r="G735" s="95">
        <f>E735*'NEFZ + EPA + WLTP - Start Value'!$B$3*'NEFZ + EPA + WLTP - Start Value'!$B$6*'NEFZ + EPA + WLTP - Constants'!$B$4/3600</f>
        <v>0.168530883664</v>
      </c>
      <c r="H735" s="95">
        <f>IF(E735&gt;0,(((C734)^3+(C735)^3)/2/D735)*0.5*'NEFZ + EPA + WLTP - Constants'!$B$3*('NEFZ + EPA + WLTP - Start Value'!$B$5*'NEFZ + EPA + WLTP - Start Value'!$B$4)*E735/3600,0)</f>
        <v>0.01603580634195836</v>
      </c>
    </row>
    <row r="736" ht="20.35" customHeight="1">
      <c r="A736" s="15">
        <v>733</v>
      </c>
      <c r="B736" s="15">
        <v>14</v>
      </c>
      <c r="C736" s="95">
        <f>'NEFZ + EPA + WLTP - Constants'!$B$5*B736/3.6</f>
        <v>6.25856</v>
      </c>
      <c r="D736" s="95">
        <f>(C736+C735)/2</f>
        <v>5.92328</v>
      </c>
      <c r="E736" s="95">
        <f>(D736*(A736-A735))</f>
        <v>5.92328</v>
      </c>
      <c r="F736" s="95">
        <f>(0.5*((C736^2)-(C735^2))*'NEFZ + EPA + WLTP - Start Value'!$B$3)/3600</f>
        <v>1.726679557386666</v>
      </c>
      <c r="G736" s="95">
        <f>E736*'NEFZ + EPA + WLTP - Start Value'!$B$3*'NEFZ + EPA + WLTP - Start Value'!$B$6*'NEFZ + EPA + WLTP - Constants'!$B$4/3600</f>
        <v>0.202084543760</v>
      </c>
      <c r="H736" s="95">
        <f>IF(E736&gt;0,(((C735)^3+(C736)^3)/2/D736)*0.5*'NEFZ + EPA + WLTP - Constants'!$B$3*('NEFZ + EPA + WLTP - Start Value'!$B$5*'NEFZ + EPA + WLTP - Start Value'!$B$4)*E736/3600,0)</f>
        <v>0.02654188731018579</v>
      </c>
    </row>
    <row r="737" ht="20.35" customHeight="1">
      <c r="A737" s="15">
        <v>734</v>
      </c>
      <c r="B737" s="15">
        <v>16</v>
      </c>
      <c r="C737" s="95">
        <f>'NEFZ + EPA + WLTP - Constants'!$B$5*B737/3.6</f>
        <v>7.15264</v>
      </c>
      <c r="D737" s="95">
        <f>(C737+C736)/2</f>
        <v>6.7056</v>
      </c>
      <c r="E737" s="95">
        <f>(D737*(A737-A736))</f>
        <v>6.7056</v>
      </c>
      <c r="F737" s="95">
        <f>(0.5*((C737^2)-(C736^2))*'NEFZ + EPA + WLTP - Start Value'!$B$3)/3600</f>
        <v>2.606308765866666</v>
      </c>
      <c r="G737" s="95">
        <f>E737*'NEFZ + EPA + WLTP - Start Value'!$B$3*'NEFZ + EPA + WLTP - Start Value'!$B$6*'NEFZ + EPA + WLTP - Constants'!$B$4/3600</f>
        <v>0.2287749552</v>
      </c>
      <c r="H737" s="95">
        <f>IF(E737&gt;0,(((C736)^3+(C737)^3)/2/D737)*0.5*'NEFZ + EPA + WLTP - Constants'!$B$3*('NEFZ + EPA + WLTP - Start Value'!$B$5*'NEFZ + EPA + WLTP - Start Value'!$B$4)*E737/3600,0)</f>
        <v>0.03865055948088902</v>
      </c>
    </row>
    <row r="738" ht="20.35" customHeight="1">
      <c r="A738" s="15">
        <v>735</v>
      </c>
      <c r="B738" s="15">
        <v>18</v>
      </c>
      <c r="C738" s="95">
        <f>'NEFZ + EPA + WLTP - Constants'!$B$5*B738/3.6</f>
        <v>8.046720000000001</v>
      </c>
      <c r="D738" s="95">
        <f>(C738+C737)/2</f>
        <v>7.59968</v>
      </c>
      <c r="E738" s="95">
        <f>(D738*(A738-A737))</f>
        <v>7.59968</v>
      </c>
      <c r="F738" s="95">
        <f>(0.5*((C738^2)-(C737^2))*'NEFZ + EPA + WLTP - Start Value'!$B$3)/3600</f>
        <v>2.953816601315556</v>
      </c>
      <c r="G738" s="95">
        <f>E738*'NEFZ + EPA + WLTP - Start Value'!$B$3*'NEFZ + EPA + WLTP - Start Value'!$B$6*'NEFZ + EPA + WLTP - Constants'!$B$4/3600</f>
        <v>0.259278282560</v>
      </c>
      <c r="H738" s="95">
        <f>IF(E738&gt;0,(((C737)^3+(C738)^3)/2/D738)*0.5*'NEFZ + EPA + WLTP - Constants'!$B$3*('NEFZ + EPA + WLTP - Start Value'!$B$5*'NEFZ + EPA + WLTP - Start Value'!$B$4)*E738/3600,0)</f>
        <v>0.05609981791319681</v>
      </c>
    </row>
    <row r="739" ht="20.35" customHeight="1">
      <c r="A739" s="15">
        <v>736</v>
      </c>
      <c r="B739" s="15">
        <v>19.6</v>
      </c>
      <c r="C739" s="95">
        <f>'NEFZ + EPA + WLTP - Constants'!$B$5*B739/3.6</f>
        <v>8.761984000000002</v>
      </c>
      <c r="D739" s="95">
        <f>(C739+C738)/2</f>
        <v>8.404352000000001</v>
      </c>
      <c r="E739" s="95">
        <f>(D739*(A739-A738))</f>
        <v>8.404352000000001</v>
      </c>
      <c r="F739" s="95">
        <f>(0.5*((C739^2)-(C738^2))*'NEFZ + EPA + WLTP - Start Value'!$B$3)/3600</f>
        <v>2.61325892257565</v>
      </c>
      <c r="G739" s="95">
        <f>E739*'NEFZ + EPA + WLTP - Start Value'!$B$3*'NEFZ + EPA + WLTP - Start Value'!$B$6*'NEFZ + EPA + WLTP - Constants'!$B$4/3600</f>
        <v>0.286731277184</v>
      </c>
      <c r="H739" s="95">
        <f>IF(E739&gt;0,(((C738)^3+(C739)^3)/2/D739)*0.5*'NEFZ + EPA + WLTP - Constants'!$B$3*('NEFZ + EPA + WLTP - Start Value'!$B$5*'NEFZ + EPA + WLTP - Start Value'!$B$4)*E739/3600,0)</f>
        <v>0.07550158507661404</v>
      </c>
    </row>
    <row r="740" ht="20.35" customHeight="1">
      <c r="A740" s="15">
        <v>737</v>
      </c>
      <c r="B740" s="15">
        <v>21.5</v>
      </c>
      <c r="C740" s="95">
        <f>'NEFZ + EPA + WLTP - Constants'!$B$5*B740/3.6</f>
        <v>9.611360000000001</v>
      </c>
      <c r="D740" s="95">
        <f>(C740+C739)/2</f>
        <v>9.186672000000002</v>
      </c>
      <c r="E740" s="95">
        <f>(D740*(A740-A739))</f>
        <v>9.186672000000002</v>
      </c>
      <c r="F740" s="95">
        <f>(0.5*((C740^2)-(C739^2))*'NEFZ + EPA + WLTP - Start Value'!$B$3)/3600</f>
        <v>3.392110858775465</v>
      </c>
      <c r="G740" s="95">
        <f>E740*'NEFZ + EPA + WLTP - Start Value'!$B$3*'NEFZ + EPA + WLTP - Start Value'!$B$6*'NEFZ + EPA + WLTP - Constants'!$B$4/3600</f>
        <v>0.313421688624</v>
      </c>
      <c r="H740" s="95">
        <f>IF(E740&gt;0,(((C739)^3+(C740)^3)/2/D740)*0.5*'NEFZ + EPA + WLTP - Constants'!$B$3*('NEFZ + EPA + WLTP - Start Value'!$B$5*'NEFZ + EPA + WLTP - Start Value'!$B$4)*E740/3600,0)</f>
        <v>0.09870534109830058</v>
      </c>
    </row>
    <row r="741" ht="20.35" customHeight="1">
      <c r="A741" s="15">
        <v>738</v>
      </c>
      <c r="B741" s="15">
        <v>23.1</v>
      </c>
      <c r="C741" s="95">
        <f>'NEFZ + EPA + WLTP - Constants'!$B$5*B741/3.6</f>
        <v>10.326624</v>
      </c>
      <c r="D741" s="95">
        <f>(C741+C740)/2</f>
        <v>9.968992</v>
      </c>
      <c r="E741" s="95">
        <f>(D741*(A741-A740))</f>
        <v>9.968992</v>
      </c>
      <c r="F741" s="95">
        <f>(0.5*((C741^2)-(C740^2))*'NEFZ + EPA + WLTP - Start Value'!$B$3)/3600</f>
        <v>3.099769892204086</v>
      </c>
      <c r="G741" s="95">
        <f>E741*'NEFZ + EPA + WLTP - Start Value'!$B$3*'NEFZ + EPA + WLTP - Start Value'!$B$6*'NEFZ + EPA + WLTP - Constants'!$B$4/3600</f>
        <v>0.340112100064</v>
      </c>
      <c r="H741" s="95">
        <f>IF(E741&gt;0,(((C740)^3+(C741)^3)/2/D741)*0.5*'NEFZ + EPA + WLTP - Constants'!$B$3*('NEFZ + EPA + WLTP - Start Value'!$B$5*'NEFZ + EPA + WLTP - Start Value'!$B$4)*E741/3600,0)</f>
        <v>0.1258107693875841</v>
      </c>
    </row>
    <row r="742" ht="20.35" customHeight="1">
      <c r="A742" s="15">
        <v>739</v>
      </c>
      <c r="B742" s="15">
        <v>24.5</v>
      </c>
      <c r="C742" s="95">
        <f>'NEFZ + EPA + WLTP - Constants'!$B$5*B742/3.6</f>
        <v>10.95248</v>
      </c>
      <c r="D742" s="95">
        <f>(C742+C741)/2</f>
        <v>10.639552</v>
      </c>
      <c r="E742" s="95">
        <f>(D742*(A742-A741))</f>
        <v>10.639552</v>
      </c>
      <c r="F742" s="95">
        <f>(0.5*((C742^2)-(C741^2))*'NEFZ + EPA + WLTP - Start Value'!$B$3)/3600</f>
        <v>2.894740269289242</v>
      </c>
      <c r="G742" s="95">
        <f>E742*'NEFZ + EPA + WLTP - Start Value'!$B$3*'NEFZ + EPA + WLTP - Start Value'!$B$6*'NEFZ + EPA + WLTP - Constants'!$B$4/3600</f>
        <v>0.362989595584</v>
      </c>
      <c r="H742" s="95">
        <f>IF(E742&gt;0,(((C741)^3+(C742)^3)/2/D742)*0.5*'NEFZ + EPA + WLTP - Constants'!$B$3*('NEFZ + EPA + WLTP - Start Value'!$B$5*'NEFZ + EPA + WLTP - Start Value'!$B$4)*E742/3600,0)</f>
        <v>0.1527517350257433</v>
      </c>
    </row>
    <row r="743" ht="20.35" customHeight="1">
      <c r="A743" s="15">
        <v>740</v>
      </c>
      <c r="B743" s="15">
        <v>25.5</v>
      </c>
      <c r="C743" s="95">
        <f>'NEFZ + EPA + WLTP - Constants'!$B$5*B743/3.6</f>
        <v>11.39952</v>
      </c>
      <c r="D743" s="95">
        <f>(C743+C742)/2</f>
        <v>11.176</v>
      </c>
      <c r="E743" s="95">
        <f>(D743*(A743-A742))</f>
        <v>11.176</v>
      </c>
      <c r="F743" s="95">
        <f>(0.5*((C743^2)-(C742^2))*'NEFZ + EPA + WLTP - Start Value'!$B$3)/3600</f>
        <v>2.171923971555557</v>
      </c>
      <c r="G743" s="95">
        <f>E743*'NEFZ + EPA + WLTP - Start Value'!$B$3*'NEFZ + EPA + WLTP - Start Value'!$B$6*'NEFZ + EPA + WLTP - Constants'!$B$4/3600</f>
        <v>0.381291592</v>
      </c>
      <c r="H743" s="95">
        <f>IF(E743&gt;0,(((C742)^3+(C743)^3)/2/D743)*0.5*'NEFZ + EPA + WLTP - Constants'!$B$3*('NEFZ + EPA + WLTP - Start Value'!$B$5*'NEFZ + EPA + WLTP - Start Value'!$B$4)*E743/3600,0)</f>
        <v>0.1767952309588181</v>
      </c>
    </row>
    <row r="744" ht="20.35" customHeight="1">
      <c r="A744" s="15">
        <v>741</v>
      </c>
      <c r="B744" s="15">
        <v>26.5</v>
      </c>
      <c r="C744" s="95">
        <f>'NEFZ + EPA + WLTP - Constants'!$B$5*B744/3.6</f>
        <v>11.84656</v>
      </c>
      <c r="D744" s="95">
        <f>(C744+C743)/2</f>
        <v>11.62304</v>
      </c>
      <c r="E744" s="95">
        <f>(D744*(A744-A743))</f>
        <v>11.62304</v>
      </c>
      <c r="F744" s="95">
        <f>(0.5*((C744^2)-(C743^2))*'NEFZ + EPA + WLTP - Start Value'!$B$3)/3600</f>
        <v>2.258800930417778</v>
      </c>
      <c r="G744" s="95">
        <f>E744*'NEFZ + EPA + WLTP - Start Value'!$B$3*'NEFZ + EPA + WLTP - Start Value'!$B$6*'NEFZ + EPA + WLTP - Constants'!$B$4/3600</f>
        <v>0.396543255680</v>
      </c>
      <c r="H744" s="95">
        <f>IF(E744&gt;0,(((C743)^3+(C744)^3)/2/D744)*0.5*'NEFZ + EPA + WLTP - Constants'!$B$3*('NEFZ + EPA + WLTP - Start Value'!$B$5*'NEFZ + EPA + WLTP - Start Value'!$B$4)*E744/3600,0)</f>
        <v>0.1988526079959014</v>
      </c>
    </row>
    <row r="745" ht="20.35" customHeight="1">
      <c r="A745" s="15">
        <v>742</v>
      </c>
      <c r="B745" s="15">
        <v>27.1</v>
      </c>
      <c r="C745" s="95">
        <f>'NEFZ + EPA + WLTP - Constants'!$B$5*B745/3.6</f>
        <v>12.114784</v>
      </c>
      <c r="D745" s="95">
        <f>(C745+C744)/2</f>
        <v>11.980672</v>
      </c>
      <c r="E745" s="95">
        <f>(D745*(A745-A744))</f>
        <v>11.980672</v>
      </c>
      <c r="F745" s="95">
        <f>(0.5*((C745^2)-(C744^2))*'NEFZ + EPA + WLTP - Start Value'!$B$3)/3600</f>
        <v>1.39698149850453</v>
      </c>
      <c r="G745" s="95">
        <f>E745*'NEFZ + EPA + WLTP - Start Value'!$B$3*'NEFZ + EPA + WLTP - Start Value'!$B$6*'NEFZ + EPA + WLTP - Constants'!$B$4/3600</f>
        <v>0.4087445866240001</v>
      </c>
      <c r="H745" s="95">
        <f>IF(E745&gt;0,(((C744)^3+(C745)^3)/2/D745)*0.5*'NEFZ + EPA + WLTP - Constants'!$B$3*('NEFZ + EPA + WLTP - Start Value'!$B$5*'NEFZ + EPA + WLTP - Start Value'!$B$4)*E745/3600,0)</f>
        <v>0.2176192402345157</v>
      </c>
    </row>
    <row r="746" ht="20.35" customHeight="1">
      <c r="A746" s="15">
        <v>743</v>
      </c>
      <c r="B746" s="15">
        <v>27.6</v>
      </c>
      <c r="C746" s="95">
        <f>'NEFZ + EPA + WLTP - Constants'!$B$5*B746/3.6</f>
        <v>12.338304</v>
      </c>
      <c r="D746" s="95">
        <f>(C746+C745)/2</f>
        <v>12.226544</v>
      </c>
      <c r="E746" s="95">
        <f>(D746*(A746-A745))</f>
        <v>12.226544</v>
      </c>
      <c r="F746" s="95">
        <f>(0.5*((C746^2)-(C745^2))*'NEFZ + EPA + WLTP - Start Value'!$B$3)/3600</f>
        <v>1.188042412440906</v>
      </c>
      <c r="G746" s="95">
        <f>E746*'NEFZ + EPA + WLTP - Start Value'!$B$3*'NEFZ + EPA + WLTP - Start Value'!$B$6*'NEFZ + EPA + WLTP - Constants'!$B$4/3600</f>
        <v>0.417133001648</v>
      </c>
      <c r="H746" s="95">
        <f>IF(E746&gt;0,(((C745)^3+(C746)^3)/2/D746)*0.5*'NEFZ + EPA + WLTP - Constants'!$B$3*('NEFZ + EPA + WLTP - Start Value'!$B$5*'NEFZ + EPA + WLTP - Start Value'!$B$4)*E746/3600,0)</f>
        <v>0.2312653231685702</v>
      </c>
    </row>
    <row r="747" ht="20.35" customHeight="1">
      <c r="A747" s="15">
        <v>744</v>
      </c>
      <c r="B747" s="15">
        <v>27.9</v>
      </c>
      <c r="C747" s="95">
        <f>'NEFZ + EPA + WLTP - Constants'!$B$5*B747/3.6</f>
        <v>12.472416</v>
      </c>
      <c r="D747" s="95">
        <f>(C747+C746)/2</f>
        <v>12.40536</v>
      </c>
      <c r="E747" s="95">
        <f>(D747*(A747-A746))</f>
        <v>12.40536</v>
      </c>
      <c r="F747" s="95">
        <f>(0.5*((C747^2)-(C746^2))*'NEFZ + EPA + WLTP - Start Value'!$B$3)/3600</f>
        <v>0.7232506825279809</v>
      </c>
      <c r="G747" s="95">
        <f>E747*'NEFZ + EPA + WLTP - Start Value'!$B$3*'NEFZ + EPA + WLTP - Start Value'!$B$6*'NEFZ + EPA + WLTP - Constants'!$B$4/3600</f>
        <v>0.4232336671200001</v>
      </c>
      <c r="H747" s="95">
        <f>IF(E747&gt;0,(((C746)^3+(C747)^3)/2/D747)*0.5*'NEFZ + EPA + WLTP - Constants'!$B$3*('NEFZ + EPA + WLTP - Start Value'!$B$5*'NEFZ + EPA + WLTP - Start Value'!$B$4)*E747/3600,0)</f>
        <v>0.2415220063161472</v>
      </c>
    </row>
    <row r="748" ht="20.35" customHeight="1">
      <c r="A748" s="15">
        <v>745</v>
      </c>
      <c r="B748" s="15">
        <v>28.3</v>
      </c>
      <c r="C748" s="95">
        <f>'NEFZ + EPA + WLTP - Constants'!$B$5*B748/3.6</f>
        <v>12.651232</v>
      </c>
      <c r="D748" s="95">
        <f>(C748+C747)/2</f>
        <v>12.561824</v>
      </c>
      <c r="E748" s="95">
        <f>(D748*(A748-A747))</f>
        <v>12.561824</v>
      </c>
      <c r="F748" s="95">
        <f>(0.5*((C748^2)-(C747^2))*'NEFZ + EPA + WLTP - Start Value'!$B$3)/3600</f>
        <v>0.9764970176113805</v>
      </c>
      <c r="G748" s="95">
        <f>E748*'NEFZ + EPA + WLTP - Start Value'!$B$3*'NEFZ + EPA + WLTP - Start Value'!$B$6*'NEFZ + EPA + WLTP - Constants'!$B$4/3600</f>
        <v>0.428571749408</v>
      </c>
      <c r="H748" s="95">
        <f>IF(E748&gt;0,(((C747)^3+(C748)^3)/2/D748)*0.5*'NEFZ + EPA + WLTP - Constants'!$B$3*('NEFZ + EPA + WLTP - Start Value'!$B$5*'NEFZ + EPA + WLTP - Start Value'!$B$4)*E748/3600,0)</f>
        <v>0.2507925520823023</v>
      </c>
    </row>
    <row r="749" ht="20.35" customHeight="1">
      <c r="A749" s="15">
        <v>746</v>
      </c>
      <c r="B749" s="15">
        <v>28.6</v>
      </c>
      <c r="C749" s="95">
        <f>'NEFZ + EPA + WLTP - Constants'!$B$5*B749/3.6</f>
        <v>12.785344</v>
      </c>
      <c r="D749" s="95">
        <f>(C749+C748)/2</f>
        <v>12.718288</v>
      </c>
      <c r="E749" s="95">
        <f>(D749*(A749-A748))</f>
        <v>12.718288</v>
      </c>
      <c r="F749" s="95">
        <f>(0.5*((C749^2)-(C748^2))*'NEFZ + EPA + WLTP - Start Value'!$B$3)/3600</f>
        <v>0.7414948438890777</v>
      </c>
      <c r="G749" s="95">
        <f>E749*'NEFZ + EPA + WLTP - Start Value'!$B$3*'NEFZ + EPA + WLTP - Start Value'!$B$6*'NEFZ + EPA + WLTP - Constants'!$B$4/3600</f>
        <v>0.4339098316960001</v>
      </c>
      <c r="H749" s="95">
        <f>IF(E749&gt;0,(((C748)^3+(C749)^3)/2/D749)*0.5*'NEFZ + EPA + WLTP - Constants'!$B$3*('NEFZ + EPA + WLTP - Start Value'!$B$5*'NEFZ + EPA + WLTP - Start Value'!$B$4)*E749/3600,0)</f>
        <v>0.2602631653497703</v>
      </c>
    </row>
    <row r="750" ht="20.35" customHeight="1">
      <c r="A750" s="15">
        <v>747</v>
      </c>
      <c r="B750" s="15">
        <v>28.6</v>
      </c>
      <c r="C750" s="95">
        <f>'NEFZ + EPA + WLTP - Constants'!$B$5*B750/3.6</f>
        <v>12.785344</v>
      </c>
      <c r="D750" s="95">
        <f>(C750+C749)/2</f>
        <v>12.785344</v>
      </c>
      <c r="E750" s="95">
        <f>(D750*(A750-A749))</f>
        <v>12.785344</v>
      </c>
      <c r="F750" s="95">
        <f>(0.5*((C750^2)-(C749^2))*'NEFZ + EPA + WLTP - Start Value'!$B$3)/3600</f>
        <v>0</v>
      </c>
      <c r="G750" s="95">
        <f>E750*'NEFZ + EPA + WLTP - Start Value'!$B$3*'NEFZ + EPA + WLTP - Start Value'!$B$6*'NEFZ + EPA + WLTP - Constants'!$B$4/3600</f>
        <v>0.4361975812480001</v>
      </c>
      <c r="H750" s="95">
        <f>IF(E750&gt;0,(((C749)^3+(C750)^3)/2/D750)*0.5*'NEFZ + EPA + WLTP - Constants'!$B$3*('NEFZ + EPA + WLTP - Start Value'!$B$5*'NEFZ + EPA + WLTP - Start Value'!$B$4)*E750/3600,0)</f>
        <v>0.2643795007904844</v>
      </c>
    </row>
    <row r="751" ht="20.35" customHeight="1">
      <c r="A751" s="15">
        <v>748</v>
      </c>
      <c r="B751" s="15">
        <v>28.3</v>
      </c>
      <c r="C751" s="95">
        <f>'NEFZ + EPA + WLTP - Constants'!$B$5*B751/3.6</f>
        <v>12.651232</v>
      </c>
      <c r="D751" s="95">
        <f>(C751+C750)/2</f>
        <v>12.718288</v>
      </c>
      <c r="E751" s="95">
        <f>(D751*(A751-A750))</f>
        <v>12.718288</v>
      </c>
      <c r="F751" s="95">
        <f>(0.5*((C751^2)-(C750^2))*'NEFZ + EPA + WLTP - Start Value'!$B$3)/3600</f>
        <v>-0.7414948438890777</v>
      </c>
      <c r="G751" s="95">
        <f>E751*'NEFZ + EPA + WLTP - Start Value'!$B$3*'NEFZ + EPA + WLTP - Start Value'!$B$6*'NEFZ + EPA + WLTP - Constants'!$B$4/3600</f>
        <v>0.4339098316960001</v>
      </c>
      <c r="H751" s="95">
        <f>IF(E751&gt;0,(((C750)^3+(C751)^3)/2/D751)*0.5*'NEFZ + EPA + WLTP - Constants'!$B$3*('NEFZ + EPA + WLTP - Start Value'!$B$5*'NEFZ + EPA + WLTP - Start Value'!$B$4)*E751/3600,0)</f>
        <v>0.2602631653497703</v>
      </c>
    </row>
    <row r="752" ht="20.35" customHeight="1">
      <c r="A752" s="15">
        <v>749</v>
      </c>
      <c r="B752" s="15">
        <v>28.2</v>
      </c>
      <c r="C752" s="95">
        <f>'NEFZ + EPA + WLTP - Constants'!$B$5*B752/3.6</f>
        <v>12.606528</v>
      </c>
      <c r="D752" s="95">
        <f>(C752+C751)/2</f>
        <v>12.62888</v>
      </c>
      <c r="E752" s="95">
        <f>(D752*(A752-A751))</f>
        <v>12.62888</v>
      </c>
      <c r="F752" s="95">
        <f>(0.5*((C752^2)-(C751^2))*'NEFZ + EPA + WLTP - Start Value'!$B$3)/3600</f>
        <v>-0.2454274087857806</v>
      </c>
      <c r="G752" s="95">
        <f>E752*'NEFZ + EPA + WLTP - Start Value'!$B$3*'NEFZ + EPA + WLTP - Start Value'!$B$6*'NEFZ + EPA + WLTP - Constants'!$B$4/3600</f>
        <v>0.430859498960</v>
      </c>
      <c r="H752" s="95">
        <f>IF(E752&gt;0,(((C751)^3+(C752)^3)/2/D752)*0.5*'NEFZ + EPA + WLTP - Constants'!$B$3*('NEFZ + EPA + WLTP - Start Value'!$B$5*'NEFZ + EPA + WLTP - Start Value'!$B$4)*E752/3600,0)</f>
        <v>0.2547939529645599</v>
      </c>
    </row>
    <row r="753" ht="20.35" customHeight="1">
      <c r="A753" s="15">
        <v>750</v>
      </c>
      <c r="B753" s="15">
        <v>28</v>
      </c>
      <c r="C753" s="95">
        <f>'NEFZ + EPA + WLTP - Constants'!$B$5*B753/3.6</f>
        <v>12.51712</v>
      </c>
      <c r="D753" s="95">
        <f>(C753+C752)/2</f>
        <v>12.561824</v>
      </c>
      <c r="E753" s="95">
        <f>(D753*(A753-A752))</f>
        <v>12.561824</v>
      </c>
      <c r="F753" s="95">
        <f>(0.5*((C753^2)-(C752^2))*'NEFZ + EPA + WLTP - Start Value'!$B$3)/3600</f>
        <v>-0.4882485088056842</v>
      </c>
      <c r="G753" s="95">
        <f>E753*'NEFZ + EPA + WLTP - Start Value'!$B$3*'NEFZ + EPA + WLTP - Start Value'!$B$6*'NEFZ + EPA + WLTP - Constants'!$B$4/3600</f>
        <v>0.428571749408</v>
      </c>
      <c r="H753" s="95">
        <f>IF(E753&gt;0,(((C752)^3+(C753)^3)/2/D753)*0.5*'NEFZ + EPA + WLTP - Constants'!$B$3*('NEFZ + EPA + WLTP - Start Value'!$B$5*'NEFZ + EPA + WLTP - Start Value'!$B$4)*E753/3600,0)</f>
        <v>0.2507639710106861</v>
      </c>
    </row>
    <row r="754" ht="20.35" customHeight="1">
      <c r="A754" s="15">
        <v>751</v>
      </c>
      <c r="B754" s="15">
        <v>27.5</v>
      </c>
      <c r="C754" s="95">
        <f>'NEFZ + EPA + WLTP - Constants'!$B$5*B754/3.6</f>
        <v>12.2936</v>
      </c>
      <c r="D754" s="95">
        <f>(C754+C753)/2</f>
        <v>12.40536</v>
      </c>
      <c r="E754" s="95">
        <f>(D754*(A754-A753))</f>
        <v>12.40536</v>
      </c>
      <c r="F754" s="95">
        <f>(0.5*((C754^2)-(C753^2))*'NEFZ + EPA + WLTP - Start Value'!$B$3)/3600</f>
        <v>-1.205417804213324</v>
      </c>
      <c r="G754" s="95">
        <f>E754*'NEFZ + EPA + WLTP - Start Value'!$B$3*'NEFZ + EPA + WLTP - Start Value'!$B$6*'NEFZ + EPA + WLTP - Constants'!$B$4/3600</f>
        <v>0.4232336671200001</v>
      </c>
      <c r="H754" s="95">
        <f>IF(E754&gt;0,(((C753)^3+(C754)^3)/2/D754)*0.5*'NEFZ + EPA + WLTP - Constants'!$B$3*('NEFZ + EPA + WLTP - Start Value'!$B$5*'NEFZ + EPA + WLTP - Start Value'!$B$4)*E754/3600,0)</f>
        <v>0.2415596397556418</v>
      </c>
    </row>
    <row r="755" ht="20.35" customHeight="1">
      <c r="A755" s="15">
        <v>752</v>
      </c>
      <c r="B755" s="15">
        <v>26.8</v>
      </c>
      <c r="C755" s="95">
        <f>'NEFZ + EPA + WLTP - Constants'!$B$5*B755/3.6</f>
        <v>11.980672</v>
      </c>
      <c r="D755" s="95">
        <f>(C755+C754)/2</f>
        <v>12.137136</v>
      </c>
      <c r="E755" s="95">
        <f>(D755*(A755-A754))</f>
        <v>12.137136</v>
      </c>
      <c r="F755" s="95">
        <f>(0.5*((C755^2)-(C754^2))*'NEFZ + EPA + WLTP - Start Value'!$B$3)/3600</f>
        <v>-1.651096603176535</v>
      </c>
      <c r="G755" s="95">
        <f>E755*'NEFZ + EPA + WLTP - Start Value'!$B$3*'NEFZ + EPA + WLTP - Start Value'!$B$6*'NEFZ + EPA + WLTP - Constants'!$B$4/3600</f>
        <v>0.4140826689120001</v>
      </c>
      <c r="H755" s="95">
        <f>IF(E755&gt;0,(((C754)^3+(C755)^3)/2/D755)*0.5*'NEFZ + EPA + WLTP - Constants'!$B$3*('NEFZ + EPA + WLTP - Start Value'!$B$5*'NEFZ + EPA + WLTP - Start Value'!$B$4)*E755/3600,0)</f>
        <v>0.2262849386487945</v>
      </c>
    </row>
    <row r="756" ht="20.35" customHeight="1">
      <c r="A756" s="15">
        <v>753</v>
      </c>
      <c r="B756" s="15">
        <v>25.5</v>
      </c>
      <c r="C756" s="95">
        <f>'NEFZ + EPA + WLTP - Constants'!$B$5*B756/3.6</f>
        <v>11.39952</v>
      </c>
      <c r="D756" s="95">
        <f>(C756+C755)/2</f>
        <v>11.690096</v>
      </c>
      <c r="E756" s="95">
        <f>(D756*(A756-A755))</f>
        <v>11.690096</v>
      </c>
      <c r="F756" s="95">
        <f>(0.5*((C756^2)-(C755^2))*'NEFZ + EPA + WLTP - Start Value'!$B$3)/3600</f>
        <v>-2.953382216521252</v>
      </c>
      <c r="G756" s="95">
        <f>E756*'NEFZ + EPA + WLTP - Start Value'!$B$3*'NEFZ + EPA + WLTP - Start Value'!$B$6*'NEFZ + EPA + WLTP - Constants'!$B$4/3600</f>
        <v>0.398831005232</v>
      </c>
      <c r="H756" s="95">
        <f>IF(E756&gt;0,(((C755)^3+(C756)^3)/2/D756)*0.5*'NEFZ + EPA + WLTP - Constants'!$B$3*('NEFZ + EPA + WLTP - Start Value'!$B$5*'NEFZ + EPA + WLTP - Start Value'!$B$4)*E756/3600,0)</f>
        <v>0.2024645536353898</v>
      </c>
    </row>
    <row r="757" ht="20.35" customHeight="1">
      <c r="A757" s="15">
        <v>754</v>
      </c>
      <c r="B757" s="15">
        <v>23.5</v>
      </c>
      <c r="C757" s="95">
        <f>'NEFZ + EPA + WLTP - Constants'!$B$5*B757/3.6</f>
        <v>10.50544</v>
      </c>
      <c r="D757" s="95">
        <f>(C757+C756)/2</f>
        <v>10.95248</v>
      </c>
      <c r="E757" s="95">
        <f>(D757*(A757-A756))</f>
        <v>10.95248</v>
      </c>
      <c r="F757" s="95">
        <f>(0.5*((C757^2)-(C756^2))*'NEFZ + EPA + WLTP - Start Value'!$B$3)/3600</f>
        <v>-4.256970984248881</v>
      </c>
      <c r="G757" s="95">
        <f>E757*'NEFZ + EPA + WLTP - Start Value'!$B$3*'NEFZ + EPA + WLTP - Start Value'!$B$6*'NEFZ + EPA + WLTP - Constants'!$B$4/3600</f>
        <v>0.3736657601600001</v>
      </c>
      <c r="H757" s="95">
        <f>IF(E757&gt;0,(((C756)^3+(C757)^3)/2/D757)*0.5*'NEFZ + EPA + WLTP - Constants'!$B$3*('NEFZ + EPA + WLTP - Start Value'!$B$5*'NEFZ + EPA + WLTP - Start Value'!$B$4)*E757/3600,0)</f>
        <v>0.1670294664233142</v>
      </c>
    </row>
    <row r="758" ht="20.35" customHeight="1">
      <c r="A758" s="15">
        <v>755</v>
      </c>
      <c r="B758" s="15">
        <v>21.5</v>
      </c>
      <c r="C758" s="95">
        <f>'NEFZ + EPA + WLTP - Constants'!$B$5*B758/3.6</f>
        <v>9.611360000000001</v>
      </c>
      <c r="D758" s="95">
        <f>(C758+C757)/2</f>
        <v>10.0584</v>
      </c>
      <c r="E758" s="95">
        <f>(D758*(A758-A757))</f>
        <v>10.0584</v>
      </c>
      <c r="F758" s="95">
        <f>(0.5*((C758^2)-(C757^2))*'NEFZ + EPA + WLTP - Start Value'!$B$3)/3600</f>
        <v>-3.909463148800004</v>
      </c>
      <c r="G758" s="95">
        <f>E758*'NEFZ + EPA + WLTP - Start Value'!$B$3*'NEFZ + EPA + WLTP - Start Value'!$B$6*'NEFZ + EPA + WLTP - Constants'!$B$4/3600</f>
        <v>0.3431624328000001</v>
      </c>
      <c r="H758" s="95">
        <f>IF(E758&gt;0,(((C757)^3+(C758)^3)/2/D758)*0.5*'NEFZ + EPA + WLTP - Constants'!$B$3*('NEFZ + EPA + WLTP - Start Value'!$B$5*'NEFZ + EPA + WLTP - Start Value'!$B$4)*E758/3600,0)</f>
        <v>0.1294920882608075</v>
      </c>
    </row>
    <row r="759" ht="20.35" customHeight="1">
      <c r="A759" s="15">
        <v>756</v>
      </c>
      <c r="B759" s="15">
        <v>19</v>
      </c>
      <c r="C759" s="95">
        <f>'NEFZ + EPA + WLTP - Constants'!$B$5*B759/3.6</f>
        <v>8.49376</v>
      </c>
      <c r="D759" s="95">
        <f>(C759+C758)/2</f>
        <v>9.05256</v>
      </c>
      <c r="E759" s="95">
        <f>(D759*(A759-A758))</f>
        <v>9.05256</v>
      </c>
      <c r="F759" s="95">
        <f>(0.5*((C759^2)-(C758^2))*'NEFZ + EPA + WLTP - Start Value'!$B$3)/3600</f>
        <v>-4.398146042400004</v>
      </c>
      <c r="G759" s="95">
        <f>E759*'NEFZ + EPA + WLTP - Start Value'!$B$3*'NEFZ + EPA + WLTP - Start Value'!$B$6*'NEFZ + EPA + WLTP - Constants'!$B$4/3600</f>
        <v>0.308846189520</v>
      </c>
      <c r="H759" s="95">
        <f>IF(E759&gt;0,(((C758)^3+(C759)^3)/2/D759)*0.5*'NEFZ + EPA + WLTP - Constants'!$B$3*('NEFZ + EPA + WLTP - Start Value'!$B$5*'NEFZ + EPA + WLTP - Start Value'!$B$4)*E759/3600,0)</f>
        <v>0.0949163657251898</v>
      </c>
    </row>
    <row r="760" ht="20.35" customHeight="1">
      <c r="A760" s="15">
        <v>757</v>
      </c>
      <c r="B760" s="15">
        <v>16.5</v>
      </c>
      <c r="C760" s="95">
        <f>'NEFZ + EPA + WLTP - Constants'!$B$5*B760/3.6</f>
        <v>7.37616</v>
      </c>
      <c r="D760" s="95">
        <f>(C760+C759)/2</f>
        <v>7.93496</v>
      </c>
      <c r="E760" s="95">
        <f>(D760*(A760-A759))</f>
        <v>7.93496</v>
      </c>
      <c r="F760" s="95">
        <f>(0.5*((C760^2)-(C759^2))*'NEFZ + EPA + WLTP - Start Value'!$B$3)/3600</f>
        <v>-3.855165049511111</v>
      </c>
      <c r="G760" s="95">
        <f>E760*'NEFZ + EPA + WLTP - Start Value'!$B$3*'NEFZ + EPA + WLTP - Start Value'!$B$6*'NEFZ + EPA + WLTP - Constants'!$B$4/3600</f>
        <v>0.270717030320</v>
      </c>
      <c r="H760" s="95">
        <f>IF(E760&gt;0,(((C759)^3+(C760)^3)/2/D760)*0.5*'NEFZ + EPA + WLTP - Constants'!$B$3*('NEFZ + EPA + WLTP - Start Value'!$B$5*'NEFZ + EPA + WLTP - Start Value'!$B$4)*E760/3600,0)</f>
        <v>0.064141422805191</v>
      </c>
    </row>
    <row r="761" ht="20.35" customHeight="1">
      <c r="A761" s="15">
        <v>758</v>
      </c>
      <c r="B761" s="15">
        <v>14.9</v>
      </c>
      <c r="C761" s="95">
        <f>'NEFZ + EPA + WLTP - Constants'!$B$5*B761/3.6</f>
        <v>6.660896000000001</v>
      </c>
      <c r="D761" s="95">
        <f>(C761+C760)/2</f>
        <v>7.018528000000001</v>
      </c>
      <c r="E761" s="95">
        <f>(D761*(A761-A760))</f>
        <v>7.018528000000001</v>
      </c>
      <c r="F761" s="95">
        <f>(0.5*((C761^2)-(C760^2))*'NEFZ + EPA + WLTP - Start Value'!$B$3)/3600</f>
        <v>-2.182349206619021</v>
      </c>
      <c r="G761" s="95">
        <f>E761*'NEFZ + EPA + WLTP - Start Value'!$B$3*'NEFZ + EPA + WLTP - Start Value'!$B$6*'NEFZ + EPA + WLTP - Constants'!$B$4/3600</f>
        <v>0.2394511197760001</v>
      </c>
      <c r="H761" s="95">
        <f>IF(E761&gt;0,(((C760)^3+(C761)^3)/2/D761)*0.5*'NEFZ + EPA + WLTP - Constants'!$B$3*('NEFZ + EPA + WLTP - Start Value'!$B$5*'NEFZ + EPA + WLTP - Start Value'!$B$4)*E761/3600,0)</f>
        <v>0.04407561755735907</v>
      </c>
    </row>
    <row r="762" ht="20.35" customHeight="1">
      <c r="A762" s="15">
        <v>759</v>
      </c>
      <c r="B762" s="15">
        <v>12.5</v>
      </c>
      <c r="C762" s="95">
        <f>'NEFZ + EPA + WLTP - Constants'!$B$5*B762/3.6</f>
        <v>5.588</v>
      </c>
      <c r="D762" s="95">
        <f>(C762+C761)/2</f>
        <v>6.124448000000001</v>
      </c>
      <c r="E762" s="95">
        <f>(D762*(A762-A761))</f>
        <v>6.124448000000001</v>
      </c>
      <c r="F762" s="95">
        <f>(0.5*((C762^2)-(C761^2))*'NEFZ + EPA + WLTP - Start Value'!$B$3)/3600</f>
        <v>-2.856514407389869</v>
      </c>
      <c r="G762" s="95">
        <f>E762*'NEFZ + EPA + WLTP - Start Value'!$B$3*'NEFZ + EPA + WLTP - Start Value'!$B$6*'NEFZ + EPA + WLTP - Constants'!$B$4/3600</f>
        <v>0.208947792416</v>
      </c>
      <c r="H762" s="95">
        <f>IF(E762&gt;0,(((C761)^3+(C762)^3)/2/D762)*0.5*'NEFZ + EPA + WLTP - Constants'!$B$3*('NEFZ + EPA + WLTP - Start Value'!$B$5*'NEFZ + EPA + WLTP - Start Value'!$B$4)*E762/3600,0)</f>
        <v>0.02972857508338579</v>
      </c>
    </row>
    <row r="763" ht="20.35" customHeight="1">
      <c r="A763" s="15">
        <v>760</v>
      </c>
      <c r="B763" s="15">
        <v>9.4</v>
      </c>
      <c r="C763" s="95">
        <f>'NEFZ + EPA + WLTP - Constants'!$B$5*B763/3.6</f>
        <v>4.202176000000001</v>
      </c>
      <c r="D763" s="95">
        <f>(C763+C762)/2</f>
        <v>4.895088</v>
      </c>
      <c r="E763" s="95">
        <f>(D763*(A763-A762))</f>
        <v>4.895088</v>
      </c>
      <c r="F763" s="95">
        <f>(0.5*((C763^2)-(C762^2))*'NEFZ + EPA + WLTP - Start Value'!$B$3)/3600</f>
        <v>-2.949038368578132</v>
      </c>
      <c r="G763" s="95">
        <f>E763*'NEFZ + EPA + WLTP - Start Value'!$B$3*'NEFZ + EPA + WLTP - Start Value'!$B$6*'NEFZ + EPA + WLTP - Constants'!$B$4/3600</f>
        <v>0.167005717296</v>
      </c>
      <c r="H763" s="95">
        <f>IF(E763&gt;0,(((C762)^3+(C763)^3)/2/D763)*0.5*'NEFZ + EPA + WLTP - Constants'!$B$3*('NEFZ + EPA + WLTP - Start Value'!$B$5*'NEFZ + EPA + WLTP - Start Value'!$B$4)*E763/3600,0)</f>
        <v>0.01572981144473481</v>
      </c>
    </row>
    <row r="764" ht="20.35" customHeight="1">
      <c r="A764" s="15">
        <v>761</v>
      </c>
      <c r="B764" s="15">
        <v>6.2</v>
      </c>
      <c r="C764" s="95">
        <f>'NEFZ + EPA + WLTP - Constants'!$B$5*B764/3.6</f>
        <v>2.771648</v>
      </c>
      <c r="D764" s="95">
        <f>(C764+C763)/2</f>
        <v>3.486912</v>
      </c>
      <c r="E764" s="95">
        <f>(D764*(A764-A763))</f>
        <v>3.486912</v>
      </c>
      <c r="F764" s="95">
        <f>(0.5*((C764^2)-(C763^2))*'NEFZ + EPA + WLTP - Start Value'!$B$3)/3600</f>
        <v>-2.168448893201068</v>
      </c>
      <c r="G764" s="95">
        <f>E764*'NEFZ + EPA + WLTP - Start Value'!$B$3*'NEFZ + EPA + WLTP - Start Value'!$B$6*'NEFZ + EPA + WLTP - Constants'!$B$4/3600</f>
        <v>0.118962976704</v>
      </c>
      <c r="H764" s="95">
        <f>IF(E764&gt;0,(((C763)^3+(C764)^3)/2/D764)*0.5*'NEFZ + EPA + WLTP - Constants'!$B$3*('NEFZ + EPA + WLTP - Start Value'!$B$5*'NEFZ + EPA + WLTP - Start Value'!$B$4)*E764/3600,0)</f>
        <v>0.006040065326876616</v>
      </c>
    </row>
    <row r="765" ht="20.35" customHeight="1">
      <c r="A765" s="15">
        <v>762</v>
      </c>
      <c r="B765" s="15">
        <v>3</v>
      </c>
      <c r="C765" s="95">
        <f>'NEFZ + EPA + WLTP - Constants'!$B$5*B765/3.6</f>
        <v>1.34112</v>
      </c>
      <c r="D765" s="95">
        <f>(C765+C764)/2</f>
        <v>2.056384</v>
      </c>
      <c r="E765" s="95">
        <f>(D765*(A765-A764))</f>
        <v>2.056384</v>
      </c>
      <c r="F765" s="95">
        <f>(0.5*((C765^2)-(C764^2))*'NEFZ + EPA + WLTP - Start Value'!$B$3)/3600</f>
        <v>-1.278828834451912</v>
      </c>
      <c r="G765" s="95">
        <f>E765*'NEFZ + EPA + WLTP - Start Value'!$B$3*'NEFZ + EPA + WLTP - Start Value'!$B$6*'NEFZ + EPA + WLTP - Constants'!$B$4/3600</f>
        <v>0.07015765292800001</v>
      </c>
      <c r="H765" s="95">
        <f>IF(E765&gt;0,(((C764)^3+(C765)^3)/2/D765)*0.5*'NEFZ + EPA + WLTP - Constants'!$B$3*('NEFZ + EPA + WLTP - Start Value'!$B$5*'NEFZ + EPA + WLTP - Start Value'!$B$4)*E765/3600,0)</f>
        <v>0.001499280065196685</v>
      </c>
    </row>
    <row r="766" ht="20.35" customHeight="1">
      <c r="A766" s="15">
        <v>763</v>
      </c>
      <c r="B766" s="15">
        <v>1.5</v>
      </c>
      <c r="C766" s="95">
        <f>'NEFZ + EPA + WLTP - Constants'!$B$5*B766/3.6</f>
        <v>0.67056</v>
      </c>
      <c r="D766" s="95">
        <f>(C766+C765)/2</f>
        <v>1.00584</v>
      </c>
      <c r="E766" s="95">
        <f>(D766*(A766-A765))</f>
        <v>1.00584</v>
      </c>
      <c r="F766" s="95">
        <f>(0.5*((C766^2)-(C765^2))*'NEFZ + EPA + WLTP - Start Value'!$B$3)/3600</f>
        <v>-0.293209736160</v>
      </c>
      <c r="G766" s="95">
        <f>E766*'NEFZ + EPA + WLTP - Start Value'!$B$3*'NEFZ + EPA + WLTP - Start Value'!$B$6*'NEFZ + EPA + WLTP - Constants'!$B$4/3600</f>
        <v>0.03431624328000001</v>
      </c>
      <c r="H766" s="95">
        <f>IF(E766&gt;0,(((C765)^3+(C766)^3)/2/D766)*0.5*'NEFZ + EPA + WLTP - Constants'!$B$3*('NEFZ + EPA + WLTP - Start Value'!$B$5*'NEFZ + EPA + WLTP - Start Value'!$B$4)*E766/3600,0)</f>
        <v>0.0001716389976947374</v>
      </c>
    </row>
    <row r="767" ht="20.35" customHeight="1">
      <c r="A767" s="15">
        <v>764</v>
      </c>
      <c r="B767" s="15">
        <v>1.5</v>
      </c>
      <c r="C767" s="95">
        <f>'NEFZ + EPA + WLTP - Constants'!$B$5*B767/3.6</f>
        <v>0.67056</v>
      </c>
      <c r="D767" s="95">
        <f>(C767+C766)/2</f>
        <v>0.67056</v>
      </c>
      <c r="E767" s="95">
        <f>(D767*(A767-A766))</f>
        <v>0.67056</v>
      </c>
      <c r="F767" s="95">
        <f>(0.5*((C767^2)-(C766^2))*'NEFZ + EPA + WLTP - Start Value'!$B$3)/3600</f>
        <v>0</v>
      </c>
      <c r="G767" s="95">
        <f>E767*'NEFZ + EPA + WLTP - Start Value'!$B$3*'NEFZ + EPA + WLTP - Start Value'!$B$6*'NEFZ + EPA + WLTP - Constants'!$B$4/3600</f>
        <v>0.022877495520</v>
      </c>
      <c r="H767" s="95">
        <f>IF(E767&gt;0,(((C766)^3+(C767)^3)/2/D767)*0.5*'NEFZ + EPA + WLTP - Constants'!$B$3*('NEFZ + EPA + WLTP - Start Value'!$B$5*'NEFZ + EPA + WLTP - Start Value'!$B$4)*E767/3600,0)</f>
        <v>3.814199948771943e-05</v>
      </c>
    </row>
    <row r="768" ht="20.35" customHeight="1">
      <c r="A768" s="15">
        <v>765</v>
      </c>
      <c r="B768" s="15">
        <v>0.5</v>
      </c>
      <c r="C768" s="95">
        <f>'NEFZ + EPA + WLTP - Constants'!$B$5*B768/3.6</f>
        <v>0.22352</v>
      </c>
      <c r="D768" s="95">
        <f>(C768+C767)/2</f>
        <v>0.44704</v>
      </c>
      <c r="E768" s="95">
        <f>(D768*(A768-A767))</f>
        <v>0.44704</v>
      </c>
      <c r="F768" s="95">
        <f>(0.5*((C768^2)-(C767^2))*'NEFZ + EPA + WLTP - Start Value'!$B$3)/3600</f>
        <v>-0.08687695886222223</v>
      </c>
      <c r="G768" s="95">
        <f>E768*'NEFZ + EPA + WLTP - Start Value'!$B$3*'NEFZ + EPA + WLTP - Start Value'!$B$6*'NEFZ + EPA + WLTP - Constants'!$B$4/3600</f>
        <v>0.015251663680</v>
      </c>
      <c r="H768" s="95">
        <f>IF(E768&gt;0,(((C767)^3+(C768)^3)/2/D768)*0.5*'NEFZ + EPA + WLTP - Constants'!$B$3*('NEFZ + EPA + WLTP - Start Value'!$B$5*'NEFZ + EPA + WLTP - Start Value'!$B$4)*E768/3600,0)</f>
        <v>1.977733306770637e-05</v>
      </c>
    </row>
    <row r="769" ht="20.35" customHeight="1">
      <c r="A769" s="15">
        <v>766</v>
      </c>
      <c r="B769" s="15">
        <v>0</v>
      </c>
      <c r="C769" s="95">
        <f>'NEFZ + EPA + WLTP - Constants'!$B$5*B769/3.6</f>
        <v>0</v>
      </c>
      <c r="D769" s="95">
        <f>(C769+C768)/2</f>
        <v>0.11176</v>
      </c>
      <c r="E769" s="95">
        <f>(D769*(A769-A768))</f>
        <v>0.11176</v>
      </c>
      <c r="F769" s="95">
        <f>(0.5*((C769^2)-(C768^2))*'NEFZ + EPA + WLTP - Start Value'!$B$3)/3600</f>
        <v>-0.01085961985777778</v>
      </c>
      <c r="G769" s="95">
        <f>E769*'NEFZ + EPA + WLTP - Start Value'!$B$3*'NEFZ + EPA + WLTP - Start Value'!$B$6*'NEFZ + EPA + WLTP - Constants'!$B$4/3600</f>
        <v>0.003812915920</v>
      </c>
      <c r="H769" s="95">
        <f>IF(E769&gt;0,(((C768)^3+(C769)^3)/2/D769)*0.5*'NEFZ + EPA + WLTP - Constants'!$B$3*('NEFZ + EPA + WLTP - Start Value'!$B$5*'NEFZ + EPA + WLTP - Start Value'!$B$4)*E769/3600,0)</f>
        <v>7.063333238466559e-07</v>
      </c>
    </row>
    <row r="770" ht="20.35" customHeight="1">
      <c r="A770" s="15">
        <v>767</v>
      </c>
      <c r="B770" s="15">
        <v>3</v>
      </c>
      <c r="C770" s="95">
        <f>'NEFZ + EPA + WLTP - Constants'!$B$5*B770/3.6</f>
        <v>1.34112</v>
      </c>
      <c r="D770" s="95">
        <f>(C770+C769)/2</f>
        <v>0.67056</v>
      </c>
      <c r="E770" s="95">
        <f>(D770*(A770-A769))</f>
        <v>0.67056</v>
      </c>
      <c r="F770" s="95">
        <f>(0.5*((C770^2)-(C769^2))*'NEFZ + EPA + WLTP - Start Value'!$B$3)/3600</f>
        <v>0.390946314880</v>
      </c>
      <c r="G770" s="95">
        <f>E770*'NEFZ + EPA + WLTP - Start Value'!$B$3*'NEFZ + EPA + WLTP - Start Value'!$B$6*'NEFZ + EPA + WLTP - Constants'!$B$4/3600</f>
        <v>0.022877495520</v>
      </c>
      <c r="H770" s="95">
        <f>IF(E770&gt;0,(((C769)^3+(C770)^3)/2/D770)*0.5*'NEFZ + EPA + WLTP - Constants'!$B$3*('NEFZ + EPA + WLTP - Start Value'!$B$5*'NEFZ + EPA + WLTP - Start Value'!$B$4)*E770/3600,0)</f>
        <v>0.0001525679979508777</v>
      </c>
    </row>
    <row r="771" ht="20.35" customHeight="1">
      <c r="A771" s="15">
        <v>768</v>
      </c>
      <c r="B771" s="15">
        <v>6.3</v>
      </c>
      <c r="C771" s="95">
        <f>'NEFZ + EPA + WLTP - Constants'!$B$5*B771/3.6</f>
        <v>2.816352</v>
      </c>
      <c r="D771" s="95">
        <f>(C771+C770)/2</f>
        <v>2.078736</v>
      </c>
      <c r="E771" s="95">
        <f>(D771*(A771-A770))</f>
        <v>2.078736</v>
      </c>
      <c r="F771" s="95">
        <f>(0.5*((C771^2)-(C770^2))*'NEFZ + EPA + WLTP - Start Value'!$B$3)/3600</f>
        <v>1.3331269337408</v>
      </c>
      <c r="G771" s="95">
        <f>E771*'NEFZ + EPA + WLTP - Start Value'!$B$3*'NEFZ + EPA + WLTP - Start Value'!$B$6*'NEFZ + EPA + WLTP - Constants'!$B$4/3600</f>
        <v>0.070920236112</v>
      </c>
      <c r="H771" s="95">
        <f>IF(E771&gt;0,(((C770)^3+(C771)^3)/2/D771)*0.5*'NEFZ + EPA + WLTP - Constants'!$B$3*('NEFZ + EPA + WLTP - Start Value'!$B$5*'NEFZ + EPA + WLTP - Start Value'!$B$4)*E771/3600,0)</f>
        <v>0.001565500226973956</v>
      </c>
    </row>
    <row r="772" ht="20.35" customHeight="1">
      <c r="A772" s="15">
        <v>769</v>
      </c>
      <c r="B772" s="15">
        <v>9.6</v>
      </c>
      <c r="C772" s="95">
        <f>'NEFZ + EPA + WLTP - Constants'!$B$5*B772/3.6</f>
        <v>4.291583999999999</v>
      </c>
      <c r="D772" s="95">
        <f>(C772+C771)/2</f>
        <v>3.553967999999999</v>
      </c>
      <c r="E772" s="95">
        <f>(D772*(A772-A771))</f>
        <v>3.553967999999999</v>
      </c>
      <c r="F772" s="95">
        <f>(0.5*((C772^2)-(C771^2))*'NEFZ + EPA + WLTP - Start Value'!$B$3)/3600</f>
        <v>2.2792170157504</v>
      </c>
      <c r="G772" s="95">
        <f>E772*'NEFZ + EPA + WLTP - Start Value'!$B$3*'NEFZ + EPA + WLTP - Start Value'!$B$6*'NEFZ + EPA + WLTP - Constants'!$B$4/3600</f>
        <v>0.121250726256</v>
      </c>
      <c r="H772" s="95">
        <f>IF(E772&gt;0,(((C771)^3+(C772)^3)/2/D772)*0.5*'NEFZ + EPA + WLTP - Constants'!$B$3*('NEFZ + EPA + WLTP - Start Value'!$B$5*'NEFZ + EPA + WLTP - Start Value'!$B$4)*E772/3600,0)</f>
        <v>0.006412280385877437</v>
      </c>
    </row>
    <row r="773" ht="20.35" customHeight="1">
      <c r="A773" s="15">
        <v>770</v>
      </c>
      <c r="B773" s="15">
        <v>12.9</v>
      </c>
      <c r="C773" s="95">
        <f>'NEFZ + EPA + WLTP - Constants'!$B$5*B773/3.6</f>
        <v>5.766816</v>
      </c>
      <c r="D773" s="95">
        <f>(C773+C772)/2</f>
        <v>5.029199999999999</v>
      </c>
      <c r="E773" s="95">
        <f>(D773*(A773-A772))</f>
        <v>5.029199999999999</v>
      </c>
      <c r="F773" s="95">
        <f>(0.5*((C773^2)-(C772^2))*'NEFZ + EPA + WLTP - Start Value'!$B$3)/3600</f>
        <v>3.225307097760001</v>
      </c>
      <c r="G773" s="95">
        <f>E773*'NEFZ + EPA + WLTP - Start Value'!$B$3*'NEFZ + EPA + WLTP - Start Value'!$B$6*'NEFZ + EPA + WLTP - Constants'!$B$4/3600</f>
        <v>0.1715812164</v>
      </c>
      <c r="H773" s="95">
        <f>IF(E773&gt;0,(((C772)^3+(C773)^3)/2/D773)*0.5*'NEFZ + EPA + WLTP - Constants'!$B$3*('NEFZ + EPA + WLTP - Start Value'!$B$5*'NEFZ + EPA + WLTP - Start Value'!$B$4)*E773/3600,0)</f>
        <v>0.01712957196993479</v>
      </c>
    </row>
    <row r="774" ht="20.35" customHeight="1">
      <c r="A774" s="15">
        <v>771</v>
      </c>
      <c r="B774" s="15">
        <v>15.8</v>
      </c>
      <c r="C774" s="95">
        <f>'NEFZ + EPA + WLTP - Constants'!$B$5*B774/3.6</f>
        <v>7.063232000000001</v>
      </c>
      <c r="D774" s="95">
        <f>(C774+C773)/2</f>
        <v>6.415024000000001</v>
      </c>
      <c r="E774" s="95">
        <f>(D774*(A774-A773))</f>
        <v>6.415024000000001</v>
      </c>
      <c r="F774" s="95">
        <f>(0.5*((C774^2)-(C773^2))*'NEFZ + EPA + WLTP - Start Value'!$B$3)/3600</f>
        <v>3.61538464305138</v>
      </c>
      <c r="G774" s="95">
        <f>E774*'NEFZ + EPA + WLTP - Start Value'!$B$3*'NEFZ + EPA + WLTP - Start Value'!$B$6*'NEFZ + EPA + WLTP - Constants'!$B$4/3600</f>
        <v>0.218861373808</v>
      </c>
      <c r="H774" s="95">
        <f>IF(E774&gt;0,(((C773)^3+(C774)^3)/2/D774)*0.5*'NEFZ + EPA + WLTP - Constants'!$B$3*('NEFZ + EPA + WLTP - Start Value'!$B$5*'NEFZ + EPA + WLTP - Start Value'!$B$4)*E774/3600,0)</f>
        <v>0.03441821585506646</v>
      </c>
    </row>
    <row r="775" ht="20.35" customHeight="1">
      <c r="A775" s="15">
        <v>772</v>
      </c>
      <c r="B775" s="15">
        <v>17.5</v>
      </c>
      <c r="C775" s="95">
        <f>'NEFZ + EPA + WLTP - Constants'!$B$5*B775/3.6</f>
        <v>7.8232</v>
      </c>
      <c r="D775" s="95">
        <f>(C775+C774)/2</f>
        <v>7.443216</v>
      </c>
      <c r="E775" s="95">
        <f>(D775*(A775-A774))</f>
        <v>7.443216</v>
      </c>
      <c r="F775" s="95">
        <f>(0.5*((C775^2)-(C774^2))*'NEFZ + EPA + WLTP - Start Value'!$B$3)/3600</f>
        <v>2.459052320595196</v>
      </c>
      <c r="G775" s="95">
        <f>E775*'NEFZ + EPA + WLTP - Start Value'!$B$3*'NEFZ + EPA + WLTP - Start Value'!$B$6*'NEFZ + EPA + WLTP - Constants'!$B$4/3600</f>
        <v>0.253940200272</v>
      </c>
      <c r="H775" s="95">
        <f>IF(E775&gt;0,(((C774)^3+(C775)^3)/2/D775)*0.5*'NEFZ + EPA + WLTP - Constants'!$B$3*('NEFZ + EPA + WLTP - Start Value'!$B$5*'NEFZ + EPA + WLTP - Start Value'!$B$4)*E775/3600,0)</f>
        <v>0.0525720333019114</v>
      </c>
    </row>
    <row r="776" ht="20.35" customHeight="1">
      <c r="A776" s="15">
        <v>773</v>
      </c>
      <c r="B776" s="15">
        <v>18.4</v>
      </c>
      <c r="C776" s="95">
        <f>'NEFZ + EPA + WLTP - Constants'!$B$5*B776/3.6</f>
        <v>8.225536</v>
      </c>
      <c r="D776" s="95">
        <f>(C776+C775)/2</f>
        <v>8.024367999999999</v>
      </c>
      <c r="E776" s="95">
        <f>(D776*(A776-A775))</f>
        <v>8.024367999999999</v>
      </c>
      <c r="F776" s="95">
        <f>(0.5*((C776^2)-(C775^2))*'NEFZ + EPA + WLTP - Start Value'!$B$3)/3600</f>
        <v>1.403497270419201</v>
      </c>
      <c r="G776" s="95">
        <f>E776*'NEFZ + EPA + WLTP - Start Value'!$B$3*'NEFZ + EPA + WLTP - Start Value'!$B$6*'NEFZ + EPA + WLTP - Constants'!$B$4/3600</f>
        <v>0.273767363056</v>
      </c>
      <c r="H776" s="95">
        <f>IF(E776&gt;0,(((C775)^3+(C776)^3)/2/D776)*0.5*'NEFZ + EPA + WLTP - Constants'!$B$3*('NEFZ + EPA + WLTP - Start Value'!$B$5*'NEFZ + EPA + WLTP - Start Value'!$B$4)*E776/3600,0)</f>
        <v>0.06548489138981368</v>
      </c>
    </row>
    <row r="777" ht="20.35" customHeight="1">
      <c r="A777" s="15">
        <v>774</v>
      </c>
      <c r="B777" s="15">
        <v>19.5</v>
      </c>
      <c r="C777" s="95">
        <f>'NEFZ + EPA + WLTP - Constants'!$B$5*B777/3.6</f>
        <v>8.717280000000001</v>
      </c>
      <c r="D777" s="95">
        <f>(C777+C776)/2</f>
        <v>8.471408</v>
      </c>
      <c r="E777" s="95">
        <f>(D777*(A777-A776))</f>
        <v>8.471408</v>
      </c>
      <c r="F777" s="95">
        <f>(0.5*((C777^2)-(C776^2))*'NEFZ + EPA + WLTP - Start Value'!$B$3)/3600</f>
        <v>1.810950207483023</v>
      </c>
      <c r="G777" s="95">
        <f>E777*'NEFZ + EPA + WLTP - Start Value'!$B$3*'NEFZ + EPA + WLTP - Start Value'!$B$6*'NEFZ + EPA + WLTP - Constants'!$B$4/3600</f>
        <v>0.2890190267360001</v>
      </c>
      <c r="H777" s="95">
        <f>IF(E777&gt;0,(((C776)^3+(C777)^3)/2/D777)*0.5*'NEFZ + EPA + WLTP - Constants'!$B$3*('NEFZ + EPA + WLTP - Start Value'!$B$5*'NEFZ + EPA + WLTP - Start Value'!$B$4)*E777/3600,0)</f>
        <v>0.07709983656714811</v>
      </c>
    </row>
    <row r="778" ht="20.35" customHeight="1">
      <c r="A778" s="15">
        <v>775</v>
      </c>
      <c r="B778" s="15">
        <v>20.7</v>
      </c>
      <c r="C778" s="95">
        <f>'NEFZ + EPA + WLTP - Constants'!$B$5*B778/3.6</f>
        <v>9.253728000000001</v>
      </c>
      <c r="D778" s="95">
        <f>(C778+C777)/2</f>
        <v>8.985504000000001</v>
      </c>
      <c r="E778" s="95">
        <f>(D778*(A778-A777))</f>
        <v>8.985504000000001</v>
      </c>
      <c r="F778" s="95">
        <f>(0.5*((C778^2)-(C777^2))*'NEFZ + EPA + WLTP - Start Value'!$B$3)/3600</f>
        <v>2.095472247756801</v>
      </c>
      <c r="G778" s="95">
        <f>E778*'NEFZ + EPA + WLTP - Start Value'!$B$3*'NEFZ + EPA + WLTP - Start Value'!$B$6*'NEFZ + EPA + WLTP - Constants'!$B$4/3600</f>
        <v>0.306558439968</v>
      </c>
      <c r="H778" s="95">
        <f>IF(E778&gt;0,(((C777)^3+(C778)^3)/2/D778)*0.5*'NEFZ + EPA + WLTP - Constants'!$B$3*('NEFZ + EPA + WLTP - Start Value'!$B$5*'NEFZ + EPA + WLTP - Start Value'!$B$4)*E778/3600,0)</f>
        <v>0.09201894687610468</v>
      </c>
    </row>
    <row r="779" ht="20.35" customHeight="1">
      <c r="A779" s="15">
        <v>776</v>
      </c>
      <c r="B779" s="15">
        <v>22</v>
      </c>
      <c r="C779" s="95">
        <f>'NEFZ + EPA + WLTP - Constants'!$B$5*B779/3.6</f>
        <v>9.83488</v>
      </c>
      <c r="D779" s="95">
        <f>(C779+C778)/2</f>
        <v>9.544304</v>
      </c>
      <c r="E779" s="95">
        <f>(D779*(A779-A778))</f>
        <v>9.544304</v>
      </c>
      <c r="F779" s="95">
        <f>(0.5*((C779^2)-(C778^2))*'NEFZ + EPA + WLTP - Start Value'!$B$3)/3600</f>
        <v>2.411269993220975</v>
      </c>
      <c r="G779" s="95">
        <f>E779*'NEFZ + EPA + WLTP - Start Value'!$B$3*'NEFZ + EPA + WLTP - Start Value'!$B$6*'NEFZ + EPA + WLTP - Constants'!$B$4/3600</f>
        <v>0.325623019568</v>
      </c>
      <c r="H779" s="95">
        <f>IF(E779&gt;0,(((C778)^3+(C779)^3)/2/D779)*0.5*'NEFZ + EPA + WLTP - Constants'!$B$3*('NEFZ + EPA + WLTP - Start Value'!$B$5*'NEFZ + EPA + WLTP - Start Value'!$B$4)*E779/3600,0)</f>
        <v>0.1102882582973984</v>
      </c>
    </row>
    <row r="780" ht="20.35" customHeight="1">
      <c r="A780" s="15">
        <v>777</v>
      </c>
      <c r="B780" s="15">
        <v>23.2</v>
      </c>
      <c r="C780" s="95">
        <f>'NEFZ + EPA + WLTP - Constants'!$B$5*B780/3.6</f>
        <v>10.371328</v>
      </c>
      <c r="D780" s="95">
        <f>(C780+C779)/2</f>
        <v>10.103104</v>
      </c>
      <c r="E780" s="95">
        <f>(D780*(A780-A779))</f>
        <v>10.103104</v>
      </c>
      <c r="F780" s="95">
        <f>(0.5*((C780^2)-(C779^2))*'NEFZ + EPA + WLTP - Start Value'!$B$3)/3600</f>
        <v>2.356103124343465</v>
      </c>
      <c r="G780" s="95">
        <f>E780*'NEFZ + EPA + WLTP - Start Value'!$B$3*'NEFZ + EPA + WLTP - Start Value'!$B$6*'NEFZ + EPA + WLTP - Constants'!$B$4/3600</f>
        <v>0.3446875991680001</v>
      </c>
      <c r="H780" s="95">
        <f>IF(E780&gt;0,(((C779)^3+(C780)^3)/2/D780)*0.5*'NEFZ + EPA + WLTP - Constants'!$B$3*('NEFZ + EPA + WLTP - Start Value'!$B$5*'NEFZ + EPA + WLTP - Start Value'!$B$4)*E780/3600,0)</f>
        <v>0.1307291208895263</v>
      </c>
    </row>
    <row r="781" ht="20.35" customHeight="1">
      <c r="A781" s="15">
        <v>778</v>
      </c>
      <c r="B781" s="15">
        <v>25</v>
      </c>
      <c r="C781" s="95">
        <f>'NEFZ + EPA + WLTP - Constants'!$B$5*B781/3.6</f>
        <v>11.176</v>
      </c>
      <c r="D781" s="95">
        <f>(C781+C780)/2</f>
        <v>10.773664</v>
      </c>
      <c r="E781" s="95">
        <f>(D781*(A781-A780))</f>
        <v>10.773664</v>
      </c>
      <c r="F781" s="95">
        <f>(0.5*((C781^2)-(C780^2))*'NEFZ + EPA + WLTP - Start Value'!$B$3)/3600</f>
        <v>3.768722475443202</v>
      </c>
      <c r="G781" s="95">
        <f>E781*'NEFZ + EPA + WLTP - Start Value'!$B$3*'NEFZ + EPA + WLTP - Start Value'!$B$6*'NEFZ + EPA + WLTP - Constants'!$B$4/3600</f>
        <v>0.367565094688</v>
      </c>
      <c r="H781" s="95">
        <f>IF(E781&gt;0,(((C780)^3+(C781)^3)/2/D781)*0.5*'NEFZ + EPA + WLTP - Constants'!$B$3*('NEFZ + EPA + WLTP - Start Value'!$B$5*'NEFZ + EPA + WLTP - Start Value'!$B$4)*E781/3600,0)</f>
        <v>0.1588524885118048</v>
      </c>
    </row>
    <row r="782" ht="20.35" customHeight="1">
      <c r="A782" s="15">
        <v>779</v>
      </c>
      <c r="B782" s="15">
        <v>26.5</v>
      </c>
      <c r="C782" s="95">
        <f>'NEFZ + EPA + WLTP - Constants'!$B$5*B782/3.6</f>
        <v>11.84656</v>
      </c>
      <c r="D782" s="95">
        <f>(C782+C781)/2</f>
        <v>11.51128</v>
      </c>
      <c r="E782" s="95">
        <f>(D782*(A782-A781))</f>
        <v>11.51128</v>
      </c>
      <c r="F782" s="95">
        <f>(0.5*((C782^2)-(C781^2))*'NEFZ + EPA + WLTP - Start Value'!$B$3)/3600</f>
        <v>3.355622536053333</v>
      </c>
      <c r="G782" s="95">
        <f>E782*'NEFZ + EPA + WLTP - Start Value'!$B$3*'NEFZ + EPA + WLTP - Start Value'!$B$6*'NEFZ + EPA + WLTP - Constants'!$B$4/3600</f>
        <v>0.392730339760</v>
      </c>
      <c r="H782" s="95">
        <f>IF(E782&gt;0,(((C781)^3+(C782)^3)/2/D782)*0.5*'NEFZ + EPA + WLTP - Constants'!$B$3*('NEFZ + EPA + WLTP - Start Value'!$B$5*'NEFZ + EPA + WLTP - Start Value'!$B$4)*E782/3600,0)</f>
        <v>0.1934484517351506</v>
      </c>
    </row>
    <row r="783" ht="20.35" customHeight="1">
      <c r="A783" s="15">
        <v>780</v>
      </c>
      <c r="B783" s="15">
        <v>27.5</v>
      </c>
      <c r="C783" s="95">
        <f>'NEFZ + EPA + WLTP - Constants'!$B$5*B783/3.6</f>
        <v>12.2936</v>
      </c>
      <c r="D783" s="95">
        <f>(C783+C782)/2</f>
        <v>12.07008</v>
      </c>
      <c r="E783" s="95">
        <f>(D783*(A783-A782))</f>
        <v>12.07008</v>
      </c>
      <c r="F783" s="95">
        <f>(0.5*((C783^2)-(C782^2))*'NEFZ + EPA + WLTP - Start Value'!$B$3)/3600</f>
        <v>2.345677889280009</v>
      </c>
      <c r="G783" s="95">
        <f>E783*'NEFZ + EPA + WLTP - Start Value'!$B$3*'NEFZ + EPA + WLTP - Start Value'!$B$6*'NEFZ + EPA + WLTP - Constants'!$B$4/3600</f>
        <v>0.4117949193600001</v>
      </c>
      <c r="H783" s="95">
        <f>IF(E783&gt;0,(((C782)^3+(C783)^3)/2/D783)*0.5*'NEFZ + EPA + WLTP - Constants'!$B$3*('NEFZ + EPA + WLTP - Start Value'!$B$5*'NEFZ + EPA + WLTP - Start Value'!$B$4)*E783/3600,0)</f>
        <v>0.2226729930093061</v>
      </c>
    </row>
    <row r="784" ht="20.35" customHeight="1">
      <c r="A784" s="15">
        <v>781</v>
      </c>
      <c r="B784" s="15">
        <v>28</v>
      </c>
      <c r="C784" s="95">
        <f>'NEFZ + EPA + WLTP - Constants'!$B$5*B784/3.6</f>
        <v>12.51712</v>
      </c>
      <c r="D784" s="95">
        <f>(C784+C783)/2</f>
        <v>12.40536</v>
      </c>
      <c r="E784" s="95">
        <f>(D784*(A784-A783))</f>
        <v>12.40536</v>
      </c>
      <c r="F784" s="95">
        <f>(0.5*((C784^2)-(C783^2))*'NEFZ + EPA + WLTP - Start Value'!$B$3)/3600</f>
        <v>1.205417804213324</v>
      </c>
      <c r="G784" s="95">
        <f>E784*'NEFZ + EPA + WLTP - Start Value'!$B$3*'NEFZ + EPA + WLTP - Start Value'!$B$6*'NEFZ + EPA + WLTP - Constants'!$B$4/3600</f>
        <v>0.4232336671200001</v>
      </c>
      <c r="H784" s="95">
        <f>IF(E784&gt;0,(((C783)^3+(C784)^3)/2/D784)*0.5*'NEFZ + EPA + WLTP - Constants'!$B$3*('NEFZ + EPA + WLTP - Start Value'!$B$5*'NEFZ + EPA + WLTP - Start Value'!$B$4)*E784/3600,0)</f>
        <v>0.2415596397556418</v>
      </c>
    </row>
    <row r="785" ht="20.35" customHeight="1">
      <c r="A785" s="15">
        <v>782</v>
      </c>
      <c r="B785" s="15">
        <v>28.3</v>
      </c>
      <c r="C785" s="95">
        <f>'NEFZ + EPA + WLTP - Constants'!$B$5*B785/3.6</f>
        <v>12.651232</v>
      </c>
      <c r="D785" s="95">
        <f>(C785+C784)/2</f>
        <v>12.584176</v>
      </c>
      <c r="E785" s="95">
        <f>(D785*(A785-A784))</f>
        <v>12.584176</v>
      </c>
      <c r="F785" s="95">
        <f>(0.5*((C785^2)-(C784^2))*'NEFZ + EPA + WLTP - Start Value'!$B$3)/3600</f>
        <v>0.7336759175914647</v>
      </c>
      <c r="G785" s="95">
        <f>E785*'NEFZ + EPA + WLTP - Start Value'!$B$3*'NEFZ + EPA + WLTP - Start Value'!$B$6*'NEFZ + EPA + WLTP - Constants'!$B$4/3600</f>
        <v>0.429334332592</v>
      </c>
      <c r="H785" s="95">
        <f>IF(E785&gt;0,(((C784)^3+(C785)^3)/2/D785)*0.5*'NEFZ + EPA + WLTP - Constants'!$B$3*('NEFZ + EPA + WLTP - Start Value'!$B$5*'NEFZ + EPA + WLTP - Start Value'!$B$4)*E785/3600,0)</f>
        <v>0.2521168479551825</v>
      </c>
    </row>
    <row r="786" ht="20.35" customHeight="1">
      <c r="A786" s="15">
        <v>783</v>
      </c>
      <c r="B786" s="15">
        <v>28.9</v>
      </c>
      <c r="C786" s="95">
        <f>'NEFZ + EPA + WLTP - Constants'!$B$5*B786/3.6</f>
        <v>12.919456</v>
      </c>
      <c r="D786" s="95">
        <f>(C786+C785)/2</f>
        <v>12.785344</v>
      </c>
      <c r="E786" s="95">
        <f>(D786*(A786-A785))</f>
        <v>12.785344</v>
      </c>
      <c r="F786" s="95">
        <f>(0.5*((C786^2)-(C785^2))*'NEFZ + EPA + WLTP - Start Value'!$B$3)/3600</f>
        <v>1.490808614075738</v>
      </c>
      <c r="G786" s="95">
        <f>E786*'NEFZ + EPA + WLTP - Start Value'!$B$3*'NEFZ + EPA + WLTP - Start Value'!$B$6*'NEFZ + EPA + WLTP - Constants'!$B$4/3600</f>
        <v>0.436197581248</v>
      </c>
      <c r="H786" s="95">
        <f>IF(E786&gt;0,(((C785)^3+(C786)^3)/2/D786)*0.5*'NEFZ + EPA + WLTP - Constants'!$B$3*('NEFZ + EPA + WLTP - Start Value'!$B$5*'NEFZ + EPA + WLTP - Start Value'!$B$4)*E786/3600,0)</f>
        <v>0.2644667696853121</v>
      </c>
    </row>
    <row r="787" ht="20.35" customHeight="1">
      <c r="A787" s="15">
        <v>784</v>
      </c>
      <c r="B787" s="15">
        <v>28.9</v>
      </c>
      <c r="C787" s="95">
        <f>'NEFZ + EPA + WLTP - Constants'!$B$5*B787/3.6</f>
        <v>12.919456</v>
      </c>
      <c r="D787" s="95">
        <f>(C787+C786)/2</f>
        <v>12.919456</v>
      </c>
      <c r="E787" s="95">
        <f>(D787*(A787-A786))</f>
        <v>12.919456</v>
      </c>
      <c r="F787" s="95">
        <f>(0.5*((C787^2)-(C786^2))*'NEFZ + EPA + WLTP - Start Value'!$B$3)/3600</f>
        <v>0</v>
      </c>
      <c r="G787" s="95">
        <f>E787*'NEFZ + EPA + WLTP - Start Value'!$B$3*'NEFZ + EPA + WLTP - Start Value'!$B$6*'NEFZ + EPA + WLTP - Constants'!$B$4/3600</f>
        <v>0.4407730803520001</v>
      </c>
      <c r="H787" s="95">
        <f>IF(E787&gt;0,(((C786)^3+(C787)^3)/2/D787)*0.5*'NEFZ + EPA + WLTP - Constants'!$B$3*('NEFZ + EPA + WLTP - Start Value'!$B$5*'NEFZ + EPA + WLTP - Start Value'!$B$4)*E787/3600,0)</f>
        <v>0.2727867094615681</v>
      </c>
    </row>
    <row r="788" ht="20.35" customHeight="1">
      <c r="A788" s="15">
        <v>785</v>
      </c>
      <c r="B788" s="15">
        <v>28.9</v>
      </c>
      <c r="C788" s="95">
        <f>'NEFZ + EPA + WLTP - Constants'!$B$5*B788/3.6</f>
        <v>12.919456</v>
      </c>
      <c r="D788" s="95">
        <f>(C788+C787)/2</f>
        <v>12.919456</v>
      </c>
      <c r="E788" s="95">
        <f>(D788*(A788-A787))</f>
        <v>12.919456</v>
      </c>
      <c r="F788" s="95">
        <f>(0.5*((C788^2)-(C787^2))*'NEFZ + EPA + WLTP - Start Value'!$B$3)/3600</f>
        <v>0</v>
      </c>
      <c r="G788" s="95">
        <f>E788*'NEFZ + EPA + WLTP - Start Value'!$B$3*'NEFZ + EPA + WLTP - Start Value'!$B$6*'NEFZ + EPA + WLTP - Constants'!$B$4/3600</f>
        <v>0.4407730803520001</v>
      </c>
      <c r="H788" s="95">
        <f>IF(E788&gt;0,(((C787)^3+(C788)^3)/2/D788)*0.5*'NEFZ + EPA + WLTP - Constants'!$B$3*('NEFZ + EPA + WLTP - Start Value'!$B$5*'NEFZ + EPA + WLTP - Start Value'!$B$4)*E788/3600,0)</f>
        <v>0.2727867094615681</v>
      </c>
    </row>
    <row r="789" ht="20.35" customHeight="1">
      <c r="A789" s="15">
        <v>786</v>
      </c>
      <c r="B789" s="15">
        <v>28.8</v>
      </c>
      <c r="C789" s="95">
        <f>'NEFZ + EPA + WLTP - Constants'!$B$5*B789/3.6</f>
        <v>12.874752</v>
      </c>
      <c r="D789" s="95">
        <f>(C789+C788)/2</f>
        <v>12.897104</v>
      </c>
      <c r="E789" s="95">
        <f>(D789*(A789-A788))</f>
        <v>12.897104</v>
      </c>
      <c r="F789" s="95">
        <f>(0.5*((C789^2)-(C788^2))*'NEFZ + EPA + WLTP - Start Value'!$B$3)/3600</f>
        <v>-0.2506400263175103</v>
      </c>
      <c r="G789" s="95">
        <f>E789*'NEFZ + EPA + WLTP - Start Value'!$B$3*'NEFZ + EPA + WLTP - Start Value'!$B$6*'NEFZ + EPA + WLTP - Constants'!$B$4/3600</f>
        <v>0.4400104971680001</v>
      </c>
      <c r="H789" s="95">
        <f>IF(E789&gt;0,(((C788)^3+(C789)^3)/2/D789)*0.5*'NEFZ + EPA + WLTP - Constants'!$B$3*('NEFZ + EPA + WLTP - Start Value'!$B$5*'NEFZ + EPA + WLTP - Start Value'!$B$4)*E789/3600,0)</f>
        <v>0.2713757549658518</v>
      </c>
    </row>
    <row r="790" ht="20.35" customHeight="1">
      <c r="A790" s="15">
        <v>787</v>
      </c>
      <c r="B790" s="15">
        <v>28.5</v>
      </c>
      <c r="C790" s="95">
        <f>'NEFZ + EPA + WLTP - Constants'!$B$5*B790/3.6</f>
        <v>12.74064</v>
      </c>
      <c r="D790" s="95">
        <f>(C790+C789)/2</f>
        <v>12.807696</v>
      </c>
      <c r="E790" s="95">
        <f>(D790*(A790-A789))</f>
        <v>12.807696</v>
      </c>
      <c r="F790" s="95">
        <f>(0.5*((C790^2)-(C789^2))*'NEFZ + EPA + WLTP - Start Value'!$B$3)/3600</f>
        <v>-0.7467074614208074</v>
      </c>
      <c r="G790" s="95">
        <f>E790*'NEFZ + EPA + WLTP - Start Value'!$B$3*'NEFZ + EPA + WLTP - Start Value'!$B$6*'NEFZ + EPA + WLTP - Constants'!$B$4/3600</f>
        <v>0.436960164432</v>
      </c>
      <c r="H790" s="95">
        <f>IF(E790&gt;0,(((C789)^3+(C790)^3)/2/D790)*0.5*'NEFZ + EPA + WLTP - Constants'!$B$3*('NEFZ + EPA + WLTP - Start Value'!$B$5*'NEFZ + EPA + WLTP - Start Value'!$B$4)*E790/3600,0)</f>
        <v>0.2657903874782015</v>
      </c>
    </row>
    <row r="791" ht="20.35" customHeight="1">
      <c r="A791" s="15">
        <v>788</v>
      </c>
      <c r="B791" s="15">
        <v>28.3</v>
      </c>
      <c r="C791" s="95">
        <f>'NEFZ + EPA + WLTP - Constants'!$B$5*B791/3.6</f>
        <v>12.651232</v>
      </c>
      <c r="D791" s="95">
        <f>(C791+C790)/2</f>
        <v>12.695936</v>
      </c>
      <c r="E791" s="95">
        <f>(D791*(A791-A790))</f>
        <v>12.695936</v>
      </c>
      <c r="F791" s="95">
        <f>(0.5*((C791^2)-(C790^2))*'NEFZ + EPA + WLTP - Start Value'!$B$3)/3600</f>
        <v>-0.4934611263374199</v>
      </c>
      <c r="G791" s="95">
        <f>E791*'NEFZ + EPA + WLTP - Start Value'!$B$3*'NEFZ + EPA + WLTP - Start Value'!$B$6*'NEFZ + EPA + WLTP - Constants'!$B$4/3600</f>
        <v>0.433147248512</v>
      </c>
      <c r="H791" s="95">
        <f>IF(E791&gt;0,(((C790)^3+(C791)^3)/2/D791)*0.5*'NEFZ + EPA + WLTP - Constants'!$B$3*('NEFZ + EPA + WLTP - Start Value'!$B$5*'NEFZ + EPA + WLTP - Start Value'!$B$4)*E791/3600,0)</f>
        <v>0.2588814021976619</v>
      </c>
    </row>
    <row r="792" ht="20.35" customHeight="1">
      <c r="A792" s="15">
        <v>789</v>
      </c>
      <c r="B792" s="15">
        <v>28.3</v>
      </c>
      <c r="C792" s="95">
        <f>'NEFZ + EPA + WLTP - Constants'!$B$5*B792/3.6</f>
        <v>12.651232</v>
      </c>
      <c r="D792" s="95">
        <f>(C792+C791)/2</f>
        <v>12.651232</v>
      </c>
      <c r="E792" s="95">
        <f>(D792*(A792-A791))</f>
        <v>12.651232</v>
      </c>
      <c r="F792" s="95">
        <f>(0.5*((C792^2)-(C791^2))*'NEFZ + EPA + WLTP - Start Value'!$B$3)/3600</f>
        <v>0</v>
      </c>
      <c r="G792" s="95">
        <f>E792*'NEFZ + EPA + WLTP - Start Value'!$B$3*'NEFZ + EPA + WLTP - Start Value'!$B$6*'NEFZ + EPA + WLTP - Constants'!$B$4/3600</f>
        <v>0.431622082144</v>
      </c>
      <c r="H792" s="95">
        <f>IF(E792&gt;0,(((C791)^3+(C792)^3)/2/D792)*0.5*'NEFZ + EPA + WLTP - Constants'!$B$3*('NEFZ + EPA + WLTP - Start Value'!$B$5*'NEFZ + EPA + WLTP - Start Value'!$B$4)*E792/3600,0)</f>
        <v>0.2561468299090564</v>
      </c>
    </row>
    <row r="793" ht="20.35" customHeight="1">
      <c r="A793" s="15">
        <v>790</v>
      </c>
      <c r="B793" s="15">
        <v>28.3</v>
      </c>
      <c r="C793" s="95">
        <f>'NEFZ + EPA + WLTP - Constants'!$B$5*B793/3.6</f>
        <v>12.651232</v>
      </c>
      <c r="D793" s="95">
        <f>(C793+C792)/2</f>
        <v>12.651232</v>
      </c>
      <c r="E793" s="95">
        <f>(D793*(A793-A792))</f>
        <v>12.651232</v>
      </c>
      <c r="F793" s="95">
        <f>(0.5*((C793^2)-(C792^2))*'NEFZ + EPA + WLTP - Start Value'!$B$3)/3600</f>
        <v>0</v>
      </c>
      <c r="G793" s="95">
        <f>E793*'NEFZ + EPA + WLTP - Start Value'!$B$3*'NEFZ + EPA + WLTP - Start Value'!$B$6*'NEFZ + EPA + WLTP - Constants'!$B$4/3600</f>
        <v>0.431622082144</v>
      </c>
      <c r="H793" s="95">
        <f>IF(E793&gt;0,(((C792)^3+(C793)^3)/2/D793)*0.5*'NEFZ + EPA + WLTP - Constants'!$B$3*('NEFZ + EPA + WLTP - Start Value'!$B$5*'NEFZ + EPA + WLTP - Start Value'!$B$4)*E793/3600,0)</f>
        <v>0.2561468299090564</v>
      </c>
    </row>
    <row r="794" ht="20.35" customHeight="1">
      <c r="A794" s="15">
        <v>791</v>
      </c>
      <c r="B794" s="15">
        <v>28.2</v>
      </c>
      <c r="C794" s="95">
        <f>'NEFZ + EPA + WLTP - Constants'!$B$5*B794/3.6</f>
        <v>12.606528</v>
      </c>
      <c r="D794" s="95">
        <f>(C794+C793)/2</f>
        <v>12.62888</v>
      </c>
      <c r="E794" s="95">
        <f>(D794*(A794-A793))</f>
        <v>12.62888</v>
      </c>
      <c r="F794" s="95">
        <f>(0.5*((C794^2)-(C793^2))*'NEFZ + EPA + WLTP - Start Value'!$B$3)/3600</f>
        <v>-0.2454274087857806</v>
      </c>
      <c r="G794" s="95">
        <f>E794*'NEFZ + EPA + WLTP - Start Value'!$B$3*'NEFZ + EPA + WLTP - Start Value'!$B$6*'NEFZ + EPA + WLTP - Constants'!$B$4/3600</f>
        <v>0.430859498960</v>
      </c>
      <c r="H794" s="95">
        <f>IF(E794&gt;0,(((C793)^3+(C794)^3)/2/D794)*0.5*'NEFZ + EPA + WLTP - Constants'!$B$3*('NEFZ + EPA + WLTP - Start Value'!$B$5*'NEFZ + EPA + WLTP - Start Value'!$B$4)*E794/3600,0)</f>
        <v>0.2547939529645599</v>
      </c>
    </row>
    <row r="795" ht="20.35" customHeight="1">
      <c r="A795" s="15">
        <v>792</v>
      </c>
      <c r="B795" s="15">
        <v>27.6</v>
      </c>
      <c r="C795" s="95">
        <f>'NEFZ + EPA + WLTP - Constants'!$B$5*B795/3.6</f>
        <v>12.338304</v>
      </c>
      <c r="D795" s="95">
        <f>(C795+C794)/2</f>
        <v>12.472416</v>
      </c>
      <c r="E795" s="95">
        <f>(D795*(A795-A794))</f>
        <v>12.472416</v>
      </c>
      <c r="F795" s="95">
        <f>(0.5*((C795^2)-(C794^2))*'NEFZ + EPA + WLTP - Start Value'!$B$3)/3600</f>
        <v>-1.454320291353581</v>
      </c>
      <c r="G795" s="95">
        <f>E795*'NEFZ + EPA + WLTP - Start Value'!$B$3*'NEFZ + EPA + WLTP - Start Value'!$B$6*'NEFZ + EPA + WLTP - Constants'!$B$4/3600</f>
        <v>0.425521416672</v>
      </c>
      <c r="H795" s="95">
        <f>IF(E795&gt;0,(((C794)^3+(C795)^3)/2/D795)*0.5*'NEFZ + EPA + WLTP - Constants'!$B$3*('NEFZ + EPA + WLTP - Start Value'!$B$5*'NEFZ + EPA + WLTP - Start Value'!$B$4)*E795/3600,0)</f>
        <v>0.2455234071984048</v>
      </c>
    </row>
    <row r="796" ht="20.35" customHeight="1">
      <c r="A796" s="15">
        <v>793</v>
      </c>
      <c r="B796" s="15">
        <v>27.5</v>
      </c>
      <c r="C796" s="95">
        <f>'NEFZ + EPA + WLTP - Constants'!$B$5*B796/3.6</f>
        <v>12.2936</v>
      </c>
      <c r="D796" s="95">
        <f>(C796+C795)/2</f>
        <v>12.315952</v>
      </c>
      <c r="E796" s="95">
        <f>(D796*(A796-A795))</f>
        <v>12.315952</v>
      </c>
      <c r="F796" s="95">
        <f>(0.5*((C796^2)-(C795^2))*'NEFZ + EPA + WLTP - Start Value'!$B$3)/3600</f>
        <v>-0.2393460216654273</v>
      </c>
      <c r="G796" s="95">
        <f>E796*'NEFZ + EPA + WLTP - Start Value'!$B$3*'NEFZ + EPA + WLTP - Start Value'!$B$6*'NEFZ + EPA + WLTP - Constants'!$B$4/3600</f>
        <v>0.4201833343840001</v>
      </c>
      <c r="H796" s="95">
        <f>IF(E796&gt;0,(((C795)^3+(C796)^3)/2/D796)*0.5*'NEFZ + EPA + WLTP - Constants'!$B$3*('NEFZ + EPA + WLTP - Start Value'!$B$5*'NEFZ + EPA + WLTP - Start Value'!$B$4)*E796/3600,0)</f>
        <v>0.2363190759433605</v>
      </c>
    </row>
    <row r="797" ht="20.35" customHeight="1">
      <c r="A797" s="15">
        <v>794</v>
      </c>
      <c r="B797" s="15">
        <v>27.5</v>
      </c>
      <c r="C797" s="95">
        <f>'NEFZ + EPA + WLTP - Constants'!$B$5*B797/3.6</f>
        <v>12.2936</v>
      </c>
      <c r="D797" s="95">
        <f>(C797+C796)/2</f>
        <v>12.2936</v>
      </c>
      <c r="E797" s="95">
        <f>(D797*(A797-A796))</f>
        <v>12.2936</v>
      </c>
      <c r="F797" s="95">
        <f>(0.5*((C797^2)-(C796^2))*'NEFZ + EPA + WLTP - Start Value'!$B$3)/3600</f>
        <v>0</v>
      </c>
      <c r="G797" s="95">
        <f>E797*'NEFZ + EPA + WLTP - Start Value'!$B$3*'NEFZ + EPA + WLTP - Start Value'!$B$6*'NEFZ + EPA + WLTP - Constants'!$B$4/3600</f>
        <v>0.4194207512000002</v>
      </c>
      <c r="H797" s="95">
        <f>IF(E797&gt;0,(((C796)^3+(C797)^3)/2/D797)*0.5*'NEFZ + EPA + WLTP - Constants'!$B$3*('NEFZ + EPA + WLTP - Start Value'!$B$5*'NEFZ + EPA + WLTP - Start Value'!$B$4)*E797/3600,0)</f>
        <v>0.2350324135099749</v>
      </c>
    </row>
    <row r="798" ht="20.35" customHeight="1">
      <c r="A798" s="15">
        <v>795</v>
      </c>
      <c r="B798" s="15">
        <v>27.5</v>
      </c>
      <c r="C798" s="95">
        <f>'NEFZ + EPA + WLTP - Constants'!$B$5*B798/3.6</f>
        <v>12.2936</v>
      </c>
      <c r="D798" s="95">
        <f>(C798+C797)/2</f>
        <v>12.2936</v>
      </c>
      <c r="E798" s="95">
        <f>(D798*(A798-A797))</f>
        <v>12.2936</v>
      </c>
      <c r="F798" s="95">
        <f>(0.5*((C798^2)-(C797^2))*'NEFZ + EPA + WLTP - Start Value'!$B$3)/3600</f>
        <v>0</v>
      </c>
      <c r="G798" s="95">
        <f>E798*'NEFZ + EPA + WLTP - Start Value'!$B$3*'NEFZ + EPA + WLTP - Start Value'!$B$6*'NEFZ + EPA + WLTP - Constants'!$B$4/3600</f>
        <v>0.4194207512000002</v>
      </c>
      <c r="H798" s="95">
        <f>IF(E798&gt;0,(((C797)^3+(C798)^3)/2/D798)*0.5*'NEFZ + EPA + WLTP - Constants'!$B$3*('NEFZ + EPA + WLTP - Start Value'!$B$5*'NEFZ + EPA + WLTP - Start Value'!$B$4)*E798/3600,0)</f>
        <v>0.2350324135099749</v>
      </c>
    </row>
    <row r="799" ht="20.35" customHeight="1">
      <c r="A799" s="15">
        <v>796</v>
      </c>
      <c r="B799" s="15">
        <v>27.5</v>
      </c>
      <c r="C799" s="95">
        <f>'NEFZ + EPA + WLTP - Constants'!$B$5*B799/3.6</f>
        <v>12.2936</v>
      </c>
      <c r="D799" s="95">
        <f>(C799+C798)/2</f>
        <v>12.2936</v>
      </c>
      <c r="E799" s="95">
        <f>(D799*(A799-A798))</f>
        <v>12.2936</v>
      </c>
      <c r="F799" s="95">
        <f>(0.5*((C799^2)-(C798^2))*'NEFZ + EPA + WLTP - Start Value'!$B$3)/3600</f>
        <v>0</v>
      </c>
      <c r="G799" s="95">
        <f>E799*'NEFZ + EPA + WLTP - Start Value'!$B$3*'NEFZ + EPA + WLTP - Start Value'!$B$6*'NEFZ + EPA + WLTP - Constants'!$B$4/3600</f>
        <v>0.4194207512000002</v>
      </c>
      <c r="H799" s="95">
        <f>IF(E799&gt;0,(((C798)^3+(C799)^3)/2/D799)*0.5*'NEFZ + EPA + WLTP - Constants'!$B$3*('NEFZ + EPA + WLTP - Start Value'!$B$5*'NEFZ + EPA + WLTP - Start Value'!$B$4)*E799/3600,0)</f>
        <v>0.2350324135099749</v>
      </c>
    </row>
    <row r="800" ht="20.35" customHeight="1">
      <c r="A800" s="15">
        <v>797</v>
      </c>
      <c r="B800" s="15">
        <v>27.5</v>
      </c>
      <c r="C800" s="95">
        <f>'NEFZ + EPA + WLTP - Constants'!$B$5*B800/3.6</f>
        <v>12.2936</v>
      </c>
      <c r="D800" s="95">
        <f>(C800+C799)/2</f>
        <v>12.2936</v>
      </c>
      <c r="E800" s="95">
        <f>(D800*(A800-A799))</f>
        <v>12.2936</v>
      </c>
      <c r="F800" s="95">
        <f>(0.5*((C800^2)-(C799^2))*'NEFZ + EPA + WLTP - Start Value'!$B$3)/3600</f>
        <v>0</v>
      </c>
      <c r="G800" s="95">
        <f>E800*'NEFZ + EPA + WLTP - Start Value'!$B$3*'NEFZ + EPA + WLTP - Start Value'!$B$6*'NEFZ + EPA + WLTP - Constants'!$B$4/3600</f>
        <v>0.4194207512000002</v>
      </c>
      <c r="H800" s="95">
        <f>IF(E800&gt;0,(((C799)^3+(C800)^3)/2/D800)*0.5*'NEFZ + EPA + WLTP - Constants'!$B$3*('NEFZ + EPA + WLTP - Start Value'!$B$5*'NEFZ + EPA + WLTP - Start Value'!$B$4)*E800/3600,0)</f>
        <v>0.2350324135099749</v>
      </c>
    </row>
    <row r="801" ht="20.35" customHeight="1">
      <c r="A801" s="15">
        <v>798</v>
      </c>
      <c r="B801" s="15">
        <v>27.5</v>
      </c>
      <c r="C801" s="95">
        <f>'NEFZ + EPA + WLTP - Constants'!$B$5*B801/3.6</f>
        <v>12.2936</v>
      </c>
      <c r="D801" s="95">
        <f>(C801+C800)/2</f>
        <v>12.2936</v>
      </c>
      <c r="E801" s="95">
        <f>(D801*(A801-A800))</f>
        <v>12.2936</v>
      </c>
      <c r="F801" s="95">
        <f>(0.5*((C801^2)-(C800^2))*'NEFZ + EPA + WLTP - Start Value'!$B$3)/3600</f>
        <v>0</v>
      </c>
      <c r="G801" s="95">
        <f>E801*'NEFZ + EPA + WLTP - Start Value'!$B$3*'NEFZ + EPA + WLTP - Start Value'!$B$6*'NEFZ + EPA + WLTP - Constants'!$B$4/3600</f>
        <v>0.4194207512000002</v>
      </c>
      <c r="H801" s="95">
        <f>IF(E801&gt;0,(((C800)^3+(C801)^3)/2/D801)*0.5*'NEFZ + EPA + WLTP - Constants'!$B$3*('NEFZ + EPA + WLTP - Start Value'!$B$5*'NEFZ + EPA + WLTP - Start Value'!$B$4)*E801/3600,0)</f>
        <v>0.2350324135099749</v>
      </c>
    </row>
    <row r="802" ht="20.35" customHeight="1">
      <c r="A802" s="15">
        <v>799</v>
      </c>
      <c r="B802" s="15">
        <v>27.6</v>
      </c>
      <c r="C802" s="95">
        <f>'NEFZ + EPA + WLTP - Constants'!$B$5*B802/3.6</f>
        <v>12.338304</v>
      </c>
      <c r="D802" s="95">
        <f>(C802+C801)/2</f>
        <v>12.315952</v>
      </c>
      <c r="E802" s="95">
        <f>(D802*(A802-A801))</f>
        <v>12.315952</v>
      </c>
      <c r="F802" s="95">
        <f>(0.5*((C802^2)-(C801^2))*'NEFZ + EPA + WLTP - Start Value'!$B$3)/3600</f>
        <v>0.2393460216654273</v>
      </c>
      <c r="G802" s="95">
        <f>E802*'NEFZ + EPA + WLTP - Start Value'!$B$3*'NEFZ + EPA + WLTP - Start Value'!$B$6*'NEFZ + EPA + WLTP - Constants'!$B$4/3600</f>
        <v>0.4201833343840001</v>
      </c>
      <c r="H802" s="95">
        <f>IF(E802&gt;0,(((C801)^3+(C802)^3)/2/D802)*0.5*'NEFZ + EPA + WLTP - Constants'!$B$3*('NEFZ + EPA + WLTP - Start Value'!$B$5*'NEFZ + EPA + WLTP - Start Value'!$B$4)*E802/3600,0)</f>
        <v>0.2363190759433605</v>
      </c>
    </row>
    <row r="803" ht="20.35" customHeight="1">
      <c r="A803" s="15">
        <v>800</v>
      </c>
      <c r="B803" s="15">
        <v>28</v>
      </c>
      <c r="C803" s="95">
        <f>'NEFZ + EPA + WLTP - Constants'!$B$5*B803/3.6</f>
        <v>12.51712</v>
      </c>
      <c r="D803" s="95">
        <f>(C803+C802)/2</f>
        <v>12.427712</v>
      </c>
      <c r="E803" s="95">
        <f>(D803*(A803-A802))</f>
        <v>12.427712</v>
      </c>
      <c r="F803" s="95">
        <f>(0.5*((C803^2)-(C802^2))*'NEFZ + EPA + WLTP - Start Value'!$B$3)/3600</f>
        <v>0.9660717825478966</v>
      </c>
      <c r="G803" s="95">
        <f>E803*'NEFZ + EPA + WLTP - Start Value'!$B$3*'NEFZ + EPA + WLTP - Start Value'!$B$6*'NEFZ + EPA + WLTP - Constants'!$B$4/3600</f>
        <v>0.4239962503040001</v>
      </c>
      <c r="H803" s="95">
        <f>IF(E803&gt;0,(((C802)^3+(C803)^3)/2/D803)*0.5*'NEFZ + EPA + WLTP - Constants'!$B$3*('NEFZ + EPA + WLTP - Start Value'!$B$5*'NEFZ + EPA + WLTP - Start Value'!$B$4)*E803/3600,0)</f>
        <v>0.2428463021890274</v>
      </c>
    </row>
    <row r="804" ht="20.35" customHeight="1">
      <c r="A804" s="15">
        <v>801</v>
      </c>
      <c r="B804" s="15">
        <v>28.5</v>
      </c>
      <c r="C804" s="95">
        <f>'NEFZ + EPA + WLTP - Constants'!$B$5*B804/3.6</f>
        <v>12.74064</v>
      </c>
      <c r="D804" s="95">
        <f>(C804+C803)/2</f>
        <v>12.62888</v>
      </c>
      <c r="E804" s="95">
        <f>(D804*(A804-A803))</f>
        <v>12.62888</v>
      </c>
      <c r="F804" s="95">
        <f>(0.5*((C804^2)-(C803^2))*'NEFZ + EPA + WLTP - Start Value'!$B$3)/3600</f>
        <v>1.227137043928884</v>
      </c>
      <c r="G804" s="95">
        <f>E804*'NEFZ + EPA + WLTP - Start Value'!$B$3*'NEFZ + EPA + WLTP - Start Value'!$B$6*'NEFZ + EPA + WLTP - Constants'!$B$4/3600</f>
        <v>0.430859498960</v>
      </c>
      <c r="H804" s="95">
        <f>IF(E804&gt;0,(((C803)^3+(C804)^3)/2/D804)*0.5*'NEFZ + EPA + WLTP - Constants'!$B$3*('NEFZ + EPA + WLTP - Start Value'!$B$5*'NEFZ + EPA + WLTP - Start Value'!$B$4)*E804/3600,0)</f>
        <v>0.2548514202437881</v>
      </c>
    </row>
    <row r="805" ht="20.35" customHeight="1">
      <c r="A805" s="15">
        <v>802</v>
      </c>
      <c r="B805" s="15">
        <v>30</v>
      </c>
      <c r="C805" s="95">
        <f>'NEFZ + EPA + WLTP - Constants'!$B$5*B805/3.6</f>
        <v>13.4112</v>
      </c>
      <c r="D805" s="95">
        <f>(C805+C804)/2</f>
        <v>13.07592</v>
      </c>
      <c r="E805" s="95">
        <f>(D805*(A805-A804))</f>
        <v>13.07592</v>
      </c>
      <c r="F805" s="95">
        <f>(0.5*((C805^2)-(C804^2))*'NEFZ + EPA + WLTP - Start Value'!$B$3)/3600</f>
        <v>3.811726570080006</v>
      </c>
      <c r="G805" s="95">
        <f>E805*'NEFZ + EPA + WLTP - Start Value'!$B$3*'NEFZ + EPA + WLTP - Start Value'!$B$6*'NEFZ + EPA + WLTP - Constants'!$B$4/3600</f>
        <v>0.4461111626400001</v>
      </c>
      <c r="H805" s="95">
        <f>IF(E805&gt;0,(((C804)^3+(C805)^3)/2/D805)*0.5*'NEFZ + EPA + WLTP - Constants'!$B$3*('NEFZ + EPA + WLTP - Start Value'!$B$5*'NEFZ + EPA + WLTP - Start Value'!$B$4)*E805/3600,0)</f>
        <v>0.2833759851940115</v>
      </c>
    </row>
    <row r="806" ht="20.35" customHeight="1">
      <c r="A806" s="15">
        <v>803</v>
      </c>
      <c r="B806" s="15">
        <v>31</v>
      </c>
      <c r="C806" s="95">
        <f>'NEFZ + EPA + WLTP - Constants'!$B$5*B806/3.6</f>
        <v>13.85824</v>
      </c>
      <c r="D806" s="95">
        <f>(C806+C805)/2</f>
        <v>13.63472</v>
      </c>
      <c r="E806" s="95">
        <f>(D806*(A806-A805))</f>
        <v>13.63472</v>
      </c>
      <c r="F806" s="95">
        <f>(0.5*((C806^2)-(C805^2))*'NEFZ + EPA + WLTP - Start Value'!$B$3)/3600</f>
        <v>2.649747245297779</v>
      </c>
      <c r="G806" s="95">
        <f>E806*'NEFZ + EPA + WLTP - Start Value'!$B$3*'NEFZ + EPA + WLTP - Start Value'!$B$6*'NEFZ + EPA + WLTP - Constants'!$B$4/3600</f>
        <v>0.4651757422400001</v>
      </c>
      <c r="H806" s="95">
        <f>IF(E806&gt;0,(((C805)^3+(C806)^3)/2/D806)*0.5*'NEFZ + EPA + WLTP - Constants'!$B$3*('NEFZ + EPA + WLTP - Start Value'!$B$5*'NEFZ + EPA + WLTP - Start Value'!$B$4)*E806/3600,0)</f>
        <v>0.3209070063566036</v>
      </c>
    </row>
    <row r="807" ht="20.35" customHeight="1">
      <c r="A807" s="15">
        <v>804</v>
      </c>
      <c r="B807" s="15">
        <v>32</v>
      </c>
      <c r="C807" s="95">
        <f>'NEFZ + EPA + WLTP - Constants'!$B$5*B807/3.6</f>
        <v>14.30528</v>
      </c>
      <c r="D807" s="95">
        <f>(C807+C806)/2</f>
        <v>14.08176</v>
      </c>
      <c r="E807" s="95">
        <f>(D807*(A807-A806))</f>
        <v>14.08176</v>
      </c>
      <c r="F807" s="95">
        <f>(0.5*((C807^2)-(C806^2))*'NEFZ + EPA + WLTP - Start Value'!$B$3)/3600</f>
        <v>2.736624204159997</v>
      </c>
      <c r="G807" s="95">
        <f>E807*'NEFZ + EPA + WLTP - Start Value'!$B$3*'NEFZ + EPA + WLTP - Start Value'!$B$6*'NEFZ + EPA + WLTP - Constants'!$B$4/3600</f>
        <v>0.4804274059200001</v>
      </c>
      <c r="H807" s="95">
        <f>IF(E807&gt;0,(((C806)^3+(C807)^3)/2/D807)*0.5*'NEFZ + EPA + WLTP - Constants'!$B$3*('NEFZ + EPA + WLTP - Start Value'!$B$5*'NEFZ + EPA + WLTP - Start Value'!$B$4)*E807/3600,0)</f>
        <v>0.3535000512521836</v>
      </c>
    </row>
    <row r="808" ht="20.35" customHeight="1">
      <c r="A808" s="15">
        <v>805</v>
      </c>
      <c r="B808" s="15">
        <v>33</v>
      </c>
      <c r="C808" s="95">
        <f>'NEFZ + EPA + WLTP - Constants'!$B$5*B808/3.6</f>
        <v>14.75232</v>
      </c>
      <c r="D808" s="95">
        <f>(C808+C807)/2</f>
        <v>14.5288</v>
      </c>
      <c r="E808" s="95">
        <f>(D808*(A808-A807))</f>
        <v>14.5288</v>
      </c>
      <c r="F808" s="95">
        <f>(0.5*((C808^2)-(C807^2))*'NEFZ + EPA + WLTP - Start Value'!$B$3)/3600</f>
        <v>2.823501163022228</v>
      </c>
      <c r="G808" s="95">
        <f>E808*'NEFZ + EPA + WLTP - Start Value'!$B$3*'NEFZ + EPA + WLTP - Start Value'!$B$6*'NEFZ + EPA + WLTP - Constants'!$B$4/3600</f>
        <v>0.4956790696</v>
      </c>
      <c r="H808" s="95">
        <f>IF(E808&gt;0,(((C807)^3+(C808)^3)/2/D808)*0.5*'NEFZ + EPA + WLTP - Constants'!$B$3*('NEFZ + EPA + WLTP - Start Value'!$B$5*'NEFZ + EPA + WLTP - Start Value'!$B$4)*E808/3600,0)</f>
        <v>0.388229048119076</v>
      </c>
    </row>
    <row r="809" ht="20.35" customHeight="1">
      <c r="A809" s="15">
        <v>806</v>
      </c>
      <c r="B809" s="15">
        <v>33</v>
      </c>
      <c r="C809" s="95">
        <f>'NEFZ + EPA + WLTP - Constants'!$B$5*B809/3.6</f>
        <v>14.75232</v>
      </c>
      <c r="D809" s="95">
        <f>(C809+C808)/2</f>
        <v>14.75232</v>
      </c>
      <c r="E809" s="95">
        <f>(D809*(A809-A808))</f>
        <v>14.75232</v>
      </c>
      <c r="F809" s="95">
        <f>(0.5*((C809^2)-(C808^2))*'NEFZ + EPA + WLTP - Start Value'!$B$3)/3600</f>
        <v>0</v>
      </c>
      <c r="G809" s="95">
        <f>E809*'NEFZ + EPA + WLTP - Start Value'!$B$3*'NEFZ + EPA + WLTP - Start Value'!$B$6*'NEFZ + EPA + WLTP - Constants'!$B$4/3600</f>
        <v>0.5033049014400001</v>
      </c>
      <c r="H809" s="95">
        <f>IF(E809&gt;0,(((C808)^3+(C809)^3)/2/D809)*0.5*'NEFZ + EPA + WLTP - Constants'!$B$3*('NEFZ + EPA + WLTP - Start Value'!$B$5*'NEFZ + EPA + WLTP - Start Value'!$B$4)*E809/3600,0)</f>
        <v>0.4061360105452365</v>
      </c>
    </row>
    <row r="810" ht="20.35" customHeight="1">
      <c r="A810" s="15">
        <v>807</v>
      </c>
      <c r="B810" s="15">
        <v>33.6</v>
      </c>
      <c r="C810" s="95">
        <f>'NEFZ + EPA + WLTP - Constants'!$B$5*B810/3.6</f>
        <v>15.020544</v>
      </c>
      <c r="D810" s="95">
        <f>(C810+C809)/2</f>
        <v>14.886432</v>
      </c>
      <c r="E810" s="95">
        <f>(D810*(A810-A809))</f>
        <v>14.886432</v>
      </c>
      <c r="F810" s="95">
        <f>(0.5*((C810^2)-(C809^2))*'NEFZ + EPA + WLTP - Start Value'!$B$3)/3600</f>
        <v>1.735801638067209</v>
      </c>
      <c r="G810" s="95">
        <f>E810*'NEFZ + EPA + WLTP - Start Value'!$B$3*'NEFZ + EPA + WLTP - Start Value'!$B$6*'NEFZ + EPA + WLTP - Constants'!$B$4/3600</f>
        <v>0.5078804005440002</v>
      </c>
      <c r="H810" s="95">
        <f>IF(E810&gt;0,(((C809)^3+(C810)^3)/2/D810)*0.5*'NEFZ + EPA + WLTP - Constants'!$B$3*('NEFZ + EPA + WLTP - Start Value'!$B$5*'NEFZ + EPA + WLTP - Start Value'!$B$4)*E810/3600,0)</f>
        <v>0.4174150574977492</v>
      </c>
    </row>
    <row r="811" ht="20.35" customHeight="1">
      <c r="A811" s="15">
        <v>808</v>
      </c>
      <c r="B811" s="15">
        <v>34</v>
      </c>
      <c r="C811" s="95">
        <f>'NEFZ + EPA + WLTP - Constants'!$B$5*B811/3.6</f>
        <v>15.19936</v>
      </c>
      <c r="D811" s="95">
        <f>(C811+C810)/2</f>
        <v>15.109952</v>
      </c>
      <c r="E811" s="95">
        <f>(D811*(A811-A810))</f>
        <v>15.109952</v>
      </c>
      <c r="F811" s="95">
        <f>(0.5*((C811^2)-(C810^2))*'NEFZ + EPA + WLTP - Start Value'!$B$3)/3600</f>
        <v>1.17457648381723</v>
      </c>
      <c r="G811" s="95">
        <f>E811*'NEFZ + EPA + WLTP - Start Value'!$B$3*'NEFZ + EPA + WLTP - Start Value'!$B$6*'NEFZ + EPA + WLTP - Constants'!$B$4/3600</f>
        <v>0.5155062323840002</v>
      </c>
      <c r="H811" s="95">
        <f>IF(E811&gt;0,(((C810)^3+(C811)^3)/2/D811)*0.5*'NEFZ + EPA + WLTP - Constants'!$B$3*('NEFZ + EPA + WLTP - Start Value'!$B$5*'NEFZ + EPA + WLTP - Start Value'!$B$4)*E811/3600,0)</f>
        <v>0.4364408519088825</v>
      </c>
    </row>
    <row r="812" ht="20.35" customHeight="1">
      <c r="A812" s="15">
        <v>809</v>
      </c>
      <c r="B812" s="15">
        <v>34.3</v>
      </c>
      <c r="C812" s="95">
        <f>'NEFZ + EPA + WLTP - Constants'!$B$5*B812/3.6</f>
        <v>15.333472</v>
      </c>
      <c r="D812" s="95">
        <f>(C812+C811)/2</f>
        <v>15.266416</v>
      </c>
      <c r="E812" s="95">
        <f>(D812*(A812-A811))</f>
        <v>15.266416</v>
      </c>
      <c r="F812" s="95">
        <f>(0.5*((C812^2)-(C811^2))*'NEFZ + EPA + WLTP - Start Value'!$B$3)/3600</f>
        <v>0.8900544435434588</v>
      </c>
      <c r="G812" s="95">
        <f>E812*'NEFZ + EPA + WLTP - Start Value'!$B$3*'NEFZ + EPA + WLTP - Start Value'!$B$6*'NEFZ + EPA + WLTP - Constants'!$B$4/3600</f>
        <v>0.520844314672</v>
      </c>
      <c r="H812" s="95">
        <f>IF(E812&gt;0,(((C811)^3+(C812)^3)/2/D812)*0.5*'NEFZ + EPA + WLTP - Constants'!$B$3*('NEFZ + EPA + WLTP - Start Value'!$B$5*'NEFZ + EPA + WLTP - Start Value'!$B$4)*E812/3600,0)</f>
        <v>0.4501185785758451</v>
      </c>
    </row>
    <row r="813" ht="20.35" customHeight="1">
      <c r="A813" s="15">
        <v>810</v>
      </c>
      <c r="B813" s="15">
        <v>34.2</v>
      </c>
      <c r="C813" s="95">
        <f>'NEFZ + EPA + WLTP - Constants'!$B$5*B813/3.6</f>
        <v>15.288768</v>
      </c>
      <c r="D813" s="95">
        <f>(C813+C812)/2</f>
        <v>15.31112</v>
      </c>
      <c r="E813" s="95">
        <f>(D813*(A813-A812))</f>
        <v>15.31112</v>
      </c>
      <c r="F813" s="95">
        <f>(0.5*((C813^2)-(C812^2))*'NEFZ + EPA + WLTP - Start Value'!$B$3)/3600</f>
        <v>-0.2975535841030955</v>
      </c>
      <c r="G813" s="95">
        <f>E813*'NEFZ + EPA + WLTP - Start Value'!$B$3*'NEFZ + EPA + WLTP - Start Value'!$B$6*'NEFZ + EPA + WLTP - Constants'!$B$4/3600</f>
        <v>0.522369481040</v>
      </c>
      <c r="H813" s="95">
        <f>IF(E813&gt;0,(((C812)^3+(C813)^3)/2/D813)*0.5*'NEFZ + EPA + WLTP - Constants'!$B$3*('NEFZ + EPA + WLTP - Start Value'!$B$5*'NEFZ + EPA + WLTP - Start Value'!$B$4)*E813/3600,0)</f>
        <v>0.4540609808482286</v>
      </c>
    </row>
    <row r="814" ht="20.35" customHeight="1">
      <c r="A814" s="15">
        <v>811</v>
      </c>
      <c r="B814" s="15">
        <v>34</v>
      </c>
      <c r="C814" s="95">
        <f>'NEFZ + EPA + WLTP - Constants'!$B$5*B814/3.6</f>
        <v>15.19936</v>
      </c>
      <c r="D814" s="95">
        <f>(C814+C813)/2</f>
        <v>15.244064</v>
      </c>
      <c r="E814" s="95">
        <f>(D814*(A814-A813))</f>
        <v>15.244064</v>
      </c>
      <c r="F814" s="95">
        <f>(0.5*((C814^2)-(C813^2))*'NEFZ + EPA + WLTP - Start Value'!$B$3)/3600</f>
        <v>-0.5925008594403632</v>
      </c>
      <c r="G814" s="95">
        <f>E814*'NEFZ + EPA + WLTP - Start Value'!$B$3*'NEFZ + EPA + WLTP - Start Value'!$B$6*'NEFZ + EPA + WLTP - Constants'!$B$4/3600</f>
        <v>0.5200817314880001</v>
      </c>
      <c r="H814" s="95">
        <f>IF(E814&gt;0,(((C813)^3+(C814)^3)/2/D814)*0.5*'NEFZ + EPA + WLTP - Constants'!$B$3*('NEFZ + EPA + WLTP - Start Value'!$B$5*'NEFZ + EPA + WLTP - Start Value'!$B$4)*E814/3600,0)</f>
        <v>0.4481300016398869</v>
      </c>
    </row>
    <row r="815" ht="20.35" customHeight="1">
      <c r="A815" s="15">
        <v>812</v>
      </c>
      <c r="B815" s="15">
        <v>34</v>
      </c>
      <c r="C815" s="95">
        <f>'NEFZ + EPA + WLTP - Constants'!$B$5*B815/3.6</f>
        <v>15.19936</v>
      </c>
      <c r="D815" s="95">
        <f>(C815+C814)/2</f>
        <v>15.19936</v>
      </c>
      <c r="E815" s="95">
        <f>(D815*(A815-A814))</f>
        <v>15.19936</v>
      </c>
      <c r="F815" s="95">
        <f>(0.5*((C815^2)-(C814^2))*'NEFZ + EPA + WLTP - Start Value'!$B$3)/3600</f>
        <v>0</v>
      </c>
      <c r="G815" s="95">
        <f>E815*'NEFZ + EPA + WLTP - Start Value'!$B$3*'NEFZ + EPA + WLTP - Start Value'!$B$6*'NEFZ + EPA + WLTP - Constants'!$B$4/3600</f>
        <v>0.518556565120</v>
      </c>
      <c r="H815" s="95">
        <f>IF(E815&gt;0,(((C814)^3+(C815)^3)/2/D815)*0.5*'NEFZ + EPA + WLTP - Constants'!$B$3*('NEFZ + EPA + WLTP - Start Value'!$B$5*'NEFZ + EPA + WLTP - Start Value'!$B$4)*E815/3600,0)</f>
        <v>0.4441875993675035</v>
      </c>
    </row>
    <row r="816" ht="20.35" customHeight="1">
      <c r="A816" s="15">
        <v>813</v>
      </c>
      <c r="B816" s="15">
        <v>33.9</v>
      </c>
      <c r="C816" s="95">
        <f>'NEFZ + EPA + WLTP - Constants'!$B$5*B816/3.6</f>
        <v>15.154656</v>
      </c>
      <c r="D816" s="95">
        <f>(C816+C815)/2</f>
        <v>15.177008</v>
      </c>
      <c r="E816" s="95">
        <f>(D816*(A816-A815))</f>
        <v>15.177008</v>
      </c>
      <c r="F816" s="95">
        <f>(0.5*((C816^2)-(C815^2))*'NEFZ + EPA + WLTP - Start Value'!$B$3)/3600</f>
        <v>-0.2949472753372492</v>
      </c>
      <c r="G816" s="95">
        <f>E816*'NEFZ + EPA + WLTP - Start Value'!$B$3*'NEFZ + EPA + WLTP - Start Value'!$B$6*'NEFZ + EPA + WLTP - Constants'!$B$4/3600</f>
        <v>0.5177939819360001</v>
      </c>
      <c r="H816" s="95">
        <f>IF(E816&gt;0,(((C815)^3+(C816)^3)/2/D816)*0.5*'NEFZ + EPA + WLTP - Constants'!$B$3*('NEFZ + EPA + WLTP - Start Value'!$B$5*'NEFZ + EPA + WLTP - Start Value'!$B$4)*E816/3600,0)</f>
        <v>0.4422337062230792</v>
      </c>
    </row>
    <row r="817" ht="20.35" customHeight="1">
      <c r="A817" s="15">
        <v>814</v>
      </c>
      <c r="B817" s="15">
        <v>33.6</v>
      </c>
      <c r="C817" s="95">
        <f>'NEFZ + EPA + WLTP - Constants'!$B$5*B817/3.6</f>
        <v>15.020544</v>
      </c>
      <c r="D817" s="95">
        <f>(C817+C816)/2</f>
        <v>15.0876</v>
      </c>
      <c r="E817" s="95">
        <f>(D817*(A817-A816))</f>
        <v>15.0876</v>
      </c>
      <c r="F817" s="95">
        <f>(0.5*((C817^2)-(C816^2))*'NEFZ + EPA + WLTP - Start Value'!$B$3)/3600</f>
        <v>-0.8796292084799809</v>
      </c>
      <c r="G817" s="95">
        <f>E817*'NEFZ + EPA + WLTP - Start Value'!$B$3*'NEFZ + EPA + WLTP - Start Value'!$B$6*'NEFZ + EPA + WLTP - Constants'!$B$4/3600</f>
        <v>0.5147436492000002</v>
      </c>
      <c r="H817" s="95">
        <f>IF(E817&gt;0,(((C816)^3+(C817)^3)/2/D817)*0.5*'NEFZ + EPA + WLTP - Constants'!$B$3*('NEFZ + EPA + WLTP - Start Value'!$B$5*'NEFZ + EPA + WLTP - Start Value'!$B$4)*E817/3600,0)</f>
        <v>0.4344869587644584</v>
      </c>
    </row>
    <row r="818" ht="20.35" customHeight="1">
      <c r="A818" s="15">
        <v>815</v>
      </c>
      <c r="B818" s="15">
        <v>33.1</v>
      </c>
      <c r="C818" s="95">
        <f>'NEFZ + EPA + WLTP - Constants'!$B$5*B818/3.6</f>
        <v>14.797024</v>
      </c>
      <c r="D818" s="95">
        <f>(C818+C817)/2</f>
        <v>14.908784</v>
      </c>
      <c r="E818" s="95">
        <f>(D818*(A818-A817))</f>
        <v>14.908784</v>
      </c>
      <c r="F818" s="95">
        <f>(0.5*((C818^2)-(C817^2))*'NEFZ + EPA + WLTP - Start Value'!$B$3)/3600</f>
        <v>-1.448673289027567</v>
      </c>
      <c r="G818" s="95">
        <f>E818*'NEFZ + EPA + WLTP - Start Value'!$B$3*'NEFZ + EPA + WLTP - Start Value'!$B$6*'NEFZ + EPA + WLTP - Constants'!$B$4/3600</f>
        <v>0.5086429837280001</v>
      </c>
      <c r="H818" s="95">
        <f>IF(E818&gt;0,(((C817)^3+(C818)^3)/2/D818)*0.5*'NEFZ + EPA + WLTP - Constants'!$B$3*('NEFZ + EPA + WLTP - Start Value'!$B$5*'NEFZ + EPA + WLTP - Start Value'!$B$4)*E818/3600,0)</f>
        <v>0.4192667300835462</v>
      </c>
    </row>
    <row r="819" ht="20.35" customHeight="1">
      <c r="A819" s="15">
        <v>816</v>
      </c>
      <c r="B819" s="15">
        <v>33</v>
      </c>
      <c r="C819" s="95">
        <f>'NEFZ + EPA + WLTP - Constants'!$B$5*B819/3.6</f>
        <v>14.75232</v>
      </c>
      <c r="D819" s="95">
        <f>(C819+C818)/2</f>
        <v>14.774672</v>
      </c>
      <c r="E819" s="95">
        <f>(D819*(A819-A818))</f>
        <v>14.774672</v>
      </c>
      <c r="F819" s="95">
        <f>(0.5*((C819^2)-(C818^2))*'NEFZ + EPA + WLTP - Start Value'!$B$3)/3600</f>
        <v>-0.2871283490396424</v>
      </c>
      <c r="G819" s="95">
        <f>E819*'NEFZ + EPA + WLTP - Start Value'!$B$3*'NEFZ + EPA + WLTP - Start Value'!$B$6*'NEFZ + EPA + WLTP - Constants'!$B$4/3600</f>
        <v>0.5040674846240001</v>
      </c>
      <c r="H819" s="95">
        <f>IF(E819&gt;0,(((C818)^3+(C819)^3)/2/D819)*0.5*'NEFZ + EPA + WLTP - Constants'!$B$3*('NEFZ + EPA + WLTP - Start Value'!$B$5*'NEFZ + EPA + WLTP - Start Value'!$B$4)*E819/3600,0)</f>
        <v>0.4079876831310335</v>
      </c>
    </row>
    <row r="820" ht="20.35" customHeight="1">
      <c r="A820" s="15">
        <v>817</v>
      </c>
      <c r="B820" s="15">
        <v>32.5</v>
      </c>
      <c r="C820" s="95">
        <f>'NEFZ + EPA + WLTP - Constants'!$B$5*B820/3.6</f>
        <v>14.5288</v>
      </c>
      <c r="D820" s="95">
        <f>(C820+C819)/2</f>
        <v>14.64056</v>
      </c>
      <c r="E820" s="95">
        <f>(D820*(A820-A819))</f>
        <v>14.64056</v>
      </c>
      <c r="F820" s="95">
        <f>(0.5*((C820^2)-(C819^2))*'NEFZ + EPA + WLTP - Start Value'!$B$3)/3600</f>
        <v>-1.422610201368894</v>
      </c>
      <c r="G820" s="95">
        <f>E820*'NEFZ + EPA + WLTP - Start Value'!$B$3*'NEFZ + EPA + WLTP - Start Value'!$B$6*'NEFZ + EPA + WLTP - Constants'!$B$4/3600</f>
        <v>0.499491985520</v>
      </c>
      <c r="H820" s="95">
        <f>IF(E820&gt;0,(((C819)^3+(C820)^3)/2/D820)*0.5*'NEFZ + EPA + WLTP - Constants'!$B$3*('NEFZ + EPA + WLTP - Start Value'!$B$5*'NEFZ + EPA + WLTP - Start Value'!$B$4)*E820/3600,0)</f>
        <v>0.3970447943340062</v>
      </c>
    </row>
    <row r="821" ht="20.35" customHeight="1">
      <c r="A821" s="15">
        <v>818</v>
      </c>
      <c r="B821" s="15">
        <v>32</v>
      </c>
      <c r="C821" s="95">
        <f>'NEFZ + EPA + WLTP - Constants'!$B$5*B821/3.6</f>
        <v>14.30528</v>
      </c>
      <c r="D821" s="95">
        <f>(C821+C820)/2</f>
        <v>14.41704</v>
      </c>
      <c r="E821" s="95">
        <f>(D821*(A821-A820))</f>
        <v>14.41704</v>
      </c>
      <c r="F821" s="95">
        <f>(0.5*((C821^2)-(C820^2))*'NEFZ + EPA + WLTP - Start Value'!$B$3)/3600</f>
        <v>-1.400890961653334</v>
      </c>
      <c r="G821" s="95">
        <f>E821*'NEFZ + EPA + WLTP - Start Value'!$B$3*'NEFZ + EPA + WLTP - Start Value'!$B$6*'NEFZ + EPA + WLTP - Constants'!$B$4/3600</f>
        <v>0.491866153680</v>
      </c>
      <c r="H821" s="95">
        <f>IF(E821&gt;0,(((C820)^3+(C821)^3)/2/D821)*0.5*'NEFZ + EPA + WLTP - Constants'!$B$3*('NEFZ + EPA + WLTP - Start Value'!$B$5*'NEFZ + EPA + WLTP - Start Value'!$B$4)*E821/3600,0)</f>
        <v>0.3791378319078456</v>
      </c>
    </row>
    <row r="822" ht="20.35" customHeight="1">
      <c r="A822" s="15">
        <v>819</v>
      </c>
      <c r="B822" s="15">
        <v>31.9</v>
      </c>
      <c r="C822" s="95">
        <f>'NEFZ + EPA + WLTP - Constants'!$B$5*B822/3.6</f>
        <v>14.260576</v>
      </c>
      <c r="D822" s="95">
        <f>(C822+C821)/2</f>
        <v>14.282928</v>
      </c>
      <c r="E822" s="95">
        <f>(D822*(A822-A821))</f>
        <v>14.282928</v>
      </c>
      <c r="F822" s="95">
        <f>(0.5*((C822^2)-(C821^2))*'NEFZ + EPA + WLTP - Start Value'!$B$3)/3600</f>
        <v>-0.2775718835648007</v>
      </c>
      <c r="G822" s="95">
        <f>E822*'NEFZ + EPA + WLTP - Start Value'!$B$3*'NEFZ + EPA + WLTP - Start Value'!$B$6*'NEFZ + EPA + WLTP - Constants'!$B$4/3600</f>
        <v>0.487290654576</v>
      </c>
      <c r="H822" s="95">
        <f>IF(E822&gt;0,(((C821)^3+(C822)^3)/2/D822)*0.5*'NEFZ + EPA + WLTP - Constants'!$B$3*('NEFZ + EPA + WLTP - Start Value'!$B$5*'NEFZ + EPA + WLTP - Start Value'!$B$4)*E822/3600,0)</f>
        <v>0.3685916199054905</v>
      </c>
    </row>
    <row r="823" ht="20.35" customHeight="1">
      <c r="A823" s="15">
        <v>820</v>
      </c>
      <c r="B823" s="15">
        <v>31.6</v>
      </c>
      <c r="C823" s="95">
        <f>'NEFZ + EPA + WLTP - Constants'!$B$5*B823/3.6</f>
        <v>14.126464</v>
      </c>
      <c r="D823" s="95">
        <f>(C823+C822)/2</f>
        <v>14.19352</v>
      </c>
      <c r="E823" s="95">
        <f>(D823*(A823-A822))</f>
        <v>14.19352</v>
      </c>
      <c r="F823" s="95">
        <f>(0.5*((C823^2)-(C822^2))*'NEFZ + EPA + WLTP - Start Value'!$B$3)/3600</f>
        <v>-0.8275030331626537</v>
      </c>
      <c r="G823" s="95">
        <f>E823*'NEFZ + EPA + WLTP - Start Value'!$B$3*'NEFZ + EPA + WLTP - Start Value'!$B$6*'NEFZ + EPA + WLTP - Constants'!$B$4/3600</f>
        <v>0.4842403218400001</v>
      </c>
      <c r="H823" s="95">
        <f>IF(E823&gt;0,(((C822)^3+(C823)^3)/2/D823)*0.5*'NEFZ + EPA + WLTP - Constants'!$B$3*('NEFZ + EPA + WLTP - Start Value'!$B$5*'NEFZ + EPA + WLTP - Start Value'!$B$4)*E823/3600,0)</f>
        <v>0.361734513394921</v>
      </c>
    </row>
    <row r="824" ht="20.35" customHeight="1">
      <c r="A824" s="15">
        <v>821</v>
      </c>
      <c r="B824" s="15">
        <v>31.5</v>
      </c>
      <c r="C824" s="95">
        <f>'NEFZ + EPA + WLTP - Constants'!$B$5*B824/3.6</f>
        <v>14.08176</v>
      </c>
      <c r="D824" s="95">
        <f>(C824+C823)/2</f>
        <v>14.104112</v>
      </c>
      <c r="E824" s="95">
        <f>(D824*(A824-A823))</f>
        <v>14.104112</v>
      </c>
      <c r="F824" s="95">
        <f>(0.5*((C824^2)-(C823^2))*'NEFZ + EPA + WLTP - Start Value'!$B$3)/3600</f>
        <v>-0.2740968052103183</v>
      </c>
      <c r="G824" s="95">
        <f>E824*'NEFZ + EPA + WLTP - Start Value'!$B$3*'NEFZ + EPA + WLTP - Start Value'!$B$6*'NEFZ + EPA + WLTP - Constants'!$B$4/3600</f>
        <v>0.4811899891040001</v>
      </c>
      <c r="H824" s="95">
        <f>IF(E824&gt;0,(((C823)^3+(C824)^3)/2/D824)*0.5*'NEFZ + EPA + WLTP - Constants'!$B$3*('NEFZ + EPA + WLTP - Start Value'!$B$5*'NEFZ + EPA + WLTP - Start Value'!$B$4)*E824/3600,0)</f>
        <v>0.3549204649637729</v>
      </c>
    </row>
    <row r="825" ht="20.35" customHeight="1">
      <c r="A825" s="15">
        <v>822</v>
      </c>
      <c r="B825" s="15">
        <v>30.6</v>
      </c>
      <c r="C825" s="95">
        <f>'NEFZ + EPA + WLTP - Constants'!$B$5*B825/3.6</f>
        <v>13.679424</v>
      </c>
      <c r="D825" s="95">
        <f>(C825+C824)/2</f>
        <v>13.880592</v>
      </c>
      <c r="E825" s="95">
        <f>(D825*(A825-A824))</f>
        <v>13.880592</v>
      </c>
      <c r="F825" s="95">
        <f>(0.5*((C825^2)-(C824^2))*'NEFZ + EPA + WLTP - Start Value'!$B$3)/3600</f>
        <v>-2.427776615404788</v>
      </c>
      <c r="G825" s="95">
        <f>E825*'NEFZ + EPA + WLTP - Start Value'!$B$3*'NEFZ + EPA + WLTP - Start Value'!$B$6*'NEFZ + EPA + WLTP - Constants'!$B$4/3600</f>
        <v>0.4735641572640001</v>
      </c>
      <c r="H825" s="95">
        <f>IF(E825&gt;0,(((C824)^3+(C825)^3)/2/D825)*0.5*'NEFZ + EPA + WLTP - Constants'!$B$3*('NEFZ + EPA + WLTP - Start Value'!$B$5*'NEFZ + EPA + WLTP - Start Value'!$B$4)*E825/3600,0)</f>
        <v>0.33852290859734</v>
      </c>
    </row>
    <row r="826" ht="20.35" customHeight="1">
      <c r="A826" s="15">
        <v>823</v>
      </c>
      <c r="B826" s="15">
        <v>30</v>
      </c>
      <c r="C826" s="95">
        <f>'NEFZ + EPA + WLTP - Constants'!$B$5*B826/3.6</f>
        <v>13.4112</v>
      </c>
      <c r="D826" s="95">
        <f>(C826+C825)/2</f>
        <v>13.545312</v>
      </c>
      <c r="E826" s="95">
        <f>(D826*(A826-A825))</f>
        <v>13.545312</v>
      </c>
      <c r="F826" s="95">
        <f>(0.5*((C826^2)-(C825^2))*'NEFZ + EPA + WLTP - Start Value'!$B$3)/3600</f>
        <v>-1.579423112115216</v>
      </c>
      <c r="G826" s="95">
        <f>E826*'NEFZ + EPA + WLTP - Start Value'!$B$3*'NEFZ + EPA + WLTP - Start Value'!$B$6*'NEFZ + EPA + WLTP - Constants'!$B$4/3600</f>
        <v>0.4621254095040001</v>
      </c>
      <c r="H826" s="95">
        <f>IF(E826&gt;0,(((C825)^3+(C826)^3)/2/D826)*0.5*'NEFZ + EPA + WLTP - Constants'!$B$3*('NEFZ + EPA + WLTP - Start Value'!$B$5*'NEFZ + EPA + WLTP - Start Value'!$B$4)*E826/3600,0)</f>
        <v>0.3144743779203328</v>
      </c>
    </row>
    <row r="827" ht="20.35" customHeight="1">
      <c r="A827" s="15">
        <v>824</v>
      </c>
      <c r="B827" s="15">
        <v>29.9</v>
      </c>
      <c r="C827" s="95">
        <f>'NEFZ + EPA + WLTP - Constants'!$B$5*B827/3.6</f>
        <v>13.366496</v>
      </c>
      <c r="D827" s="95">
        <f>(C827+C826)/2</f>
        <v>13.388848</v>
      </c>
      <c r="E827" s="95">
        <f>(D827*(A827-A826))</f>
        <v>13.388848</v>
      </c>
      <c r="F827" s="95">
        <f>(0.5*((C827^2)-(C826^2))*'NEFZ + EPA + WLTP - Start Value'!$B$3)/3600</f>
        <v>-0.2601964917923582</v>
      </c>
      <c r="G827" s="95">
        <f>E827*'NEFZ + EPA + WLTP - Start Value'!$B$3*'NEFZ + EPA + WLTP - Start Value'!$B$6*'NEFZ + EPA + WLTP - Constants'!$B$4/3600</f>
        <v>0.456787327216</v>
      </c>
      <c r="H827" s="95">
        <f>IF(E827&gt;0,(((C826)^3+(C827)^3)/2/D827)*0.5*'NEFZ + EPA + WLTP - Constants'!$B$3*('NEFZ + EPA + WLTP - Start Value'!$B$5*'NEFZ + EPA + WLTP - Start Value'!$B$4)*E827/3600,0)</f>
        <v>0.3036153958715117</v>
      </c>
    </row>
    <row r="828" ht="20.35" customHeight="1">
      <c r="A828" s="15">
        <v>825</v>
      </c>
      <c r="B828" s="15">
        <v>29.9</v>
      </c>
      <c r="C828" s="95">
        <f>'NEFZ + EPA + WLTP - Constants'!$B$5*B828/3.6</f>
        <v>13.366496</v>
      </c>
      <c r="D828" s="95">
        <f>(C828+C827)/2</f>
        <v>13.366496</v>
      </c>
      <c r="E828" s="95">
        <f>(D828*(A828-A827))</f>
        <v>13.366496</v>
      </c>
      <c r="F828" s="95">
        <f>(0.5*((C828^2)-(C827^2))*'NEFZ + EPA + WLTP - Start Value'!$B$3)/3600</f>
        <v>0</v>
      </c>
      <c r="G828" s="95">
        <f>E828*'NEFZ + EPA + WLTP - Start Value'!$B$3*'NEFZ + EPA + WLTP - Start Value'!$B$6*'NEFZ + EPA + WLTP - Constants'!$B$4/3600</f>
        <v>0.4560247440320001</v>
      </c>
      <c r="H828" s="95">
        <f>IF(E828&gt;0,(((C827)^3+(C828)^3)/2/D828)*0.5*'NEFZ + EPA + WLTP - Constants'!$B$3*('NEFZ + EPA + WLTP - Start Value'!$B$5*'NEFZ + EPA + WLTP - Start Value'!$B$4)*E828/3600,0)</f>
        <v>0.3020947958412681</v>
      </c>
    </row>
    <row r="829" ht="20.35" customHeight="1">
      <c r="A829" s="15">
        <v>826</v>
      </c>
      <c r="B829" s="15">
        <v>29.9</v>
      </c>
      <c r="C829" s="95">
        <f>'NEFZ + EPA + WLTP - Constants'!$B$5*B829/3.6</f>
        <v>13.366496</v>
      </c>
      <c r="D829" s="95">
        <f>(C829+C828)/2</f>
        <v>13.366496</v>
      </c>
      <c r="E829" s="95">
        <f>(D829*(A829-A828))</f>
        <v>13.366496</v>
      </c>
      <c r="F829" s="95">
        <f>(0.5*((C829^2)-(C828^2))*'NEFZ + EPA + WLTP - Start Value'!$B$3)/3600</f>
        <v>0</v>
      </c>
      <c r="G829" s="95">
        <f>E829*'NEFZ + EPA + WLTP - Start Value'!$B$3*'NEFZ + EPA + WLTP - Start Value'!$B$6*'NEFZ + EPA + WLTP - Constants'!$B$4/3600</f>
        <v>0.4560247440320001</v>
      </c>
      <c r="H829" s="95">
        <f>IF(E829&gt;0,(((C828)^3+(C829)^3)/2/D829)*0.5*'NEFZ + EPA + WLTP - Constants'!$B$3*('NEFZ + EPA + WLTP - Start Value'!$B$5*'NEFZ + EPA + WLTP - Start Value'!$B$4)*E829/3600,0)</f>
        <v>0.3020947958412681</v>
      </c>
    </row>
    <row r="830" ht="20.35" customHeight="1">
      <c r="A830" s="15">
        <v>827</v>
      </c>
      <c r="B830" s="15">
        <v>29.9</v>
      </c>
      <c r="C830" s="95">
        <f>'NEFZ + EPA + WLTP - Constants'!$B$5*B830/3.6</f>
        <v>13.366496</v>
      </c>
      <c r="D830" s="95">
        <f>(C830+C829)/2</f>
        <v>13.366496</v>
      </c>
      <c r="E830" s="95">
        <f>(D830*(A830-A829))</f>
        <v>13.366496</v>
      </c>
      <c r="F830" s="95">
        <f>(0.5*((C830^2)-(C829^2))*'NEFZ + EPA + WLTP - Start Value'!$B$3)/3600</f>
        <v>0</v>
      </c>
      <c r="G830" s="95">
        <f>E830*'NEFZ + EPA + WLTP - Start Value'!$B$3*'NEFZ + EPA + WLTP - Start Value'!$B$6*'NEFZ + EPA + WLTP - Constants'!$B$4/3600</f>
        <v>0.4560247440320001</v>
      </c>
      <c r="H830" s="95">
        <f>IF(E830&gt;0,(((C829)^3+(C830)^3)/2/D830)*0.5*'NEFZ + EPA + WLTP - Constants'!$B$3*('NEFZ + EPA + WLTP - Start Value'!$B$5*'NEFZ + EPA + WLTP - Start Value'!$B$4)*E830/3600,0)</f>
        <v>0.3020947958412681</v>
      </c>
    </row>
    <row r="831" ht="20.35" customHeight="1">
      <c r="A831" s="15">
        <v>828</v>
      </c>
      <c r="B831" s="15">
        <v>29.6</v>
      </c>
      <c r="C831" s="95">
        <f>'NEFZ + EPA + WLTP - Constants'!$B$5*B831/3.6</f>
        <v>13.232384</v>
      </c>
      <c r="D831" s="95">
        <f>(C831+C830)/2</f>
        <v>13.29944</v>
      </c>
      <c r="E831" s="95">
        <f>(D831*(A831-A830))</f>
        <v>13.29944</v>
      </c>
      <c r="F831" s="95">
        <f>(0.5*((C831^2)-(C830^2))*'NEFZ + EPA + WLTP - Start Value'!$B$3)/3600</f>
        <v>-0.7753768578453265</v>
      </c>
      <c r="G831" s="95">
        <f>E831*'NEFZ + EPA + WLTP - Start Value'!$B$3*'NEFZ + EPA + WLTP - Start Value'!$B$6*'NEFZ + EPA + WLTP - Constants'!$B$4/3600</f>
        <v>0.4537369944800001</v>
      </c>
      <c r="H831" s="95">
        <f>IF(E831&gt;0,(((C830)^3+(C831)^3)/2/D831)*0.5*'NEFZ + EPA + WLTP - Constants'!$B$3*('NEFZ + EPA + WLTP - Start Value'!$B$5*'NEFZ + EPA + WLTP - Start Value'!$B$4)*E831/3600,0)</f>
        <v>0.297593683909722</v>
      </c>
    </row>
    <row r="832" ht="20.35" customHeight="1">
      <c r="A832" s="15">
        <v>829</v>
      </c>
      <c r="B832" s="15">
        <v>29.5</v>
      </c>
      <c r="C832" s="95">
        <f>'NEFZ + EPA + WLTP - Constants'!$B$5*B832/3.6</f>
        <v>13.18768</v>
      </c>
      <c r="D832" s="95">
        <f>(C832+C831)/2</f>
        <v>13.210032</v>
      </c>
      <c r="E832" s="95">
        <f>(D832*(A832-A831))</f>
        <v>13.210032</v>
      </c>
      <c r="F832" s="95">
        <f>(0.5*((C832^2)-(C831^2))*'NEFZ + EPA + WLTP - Start Value'!$B$3)/3600</f>
        <v>-0.2567214134378636</v>
      </c>
      <c r="G832" s="95">
        <f>E832*'NEFZ + EPA + WLTP - Start Value'!$B$3*'NEFZ + EPA + WLTP - Start Value'!$B$6*'NEFZ + EPA + WLTP - Constants'!$B$4/3600</f>
        <v>0.4506866617440001</v>
      </c>
      <c r="H832" s="95">
        <f>IF(E832&gt;0,(((C831)^3+(C832)^3)/2/D832)*0.5*'NEFZ + EPA + WLTP - Constants'!$B$3*('NEFZ + EPA + WLTP - Start Value'!$B$5*'NEFZ + EPA + WLTP - Start Value'!$B$4)*E832/3600,0)</f>
        <v>0.2916123177073903</v>
      </c>
    </row>
    <row r="833" ht="20.35" customHeight="1">
      <c r="A833" s="15">
        <v>830</v>
      </c>
      <c r="B833" s="15">
        <v>29.5</v>
      </c>
      <c r="C833" s="95">
        <f>'NEFZ + EPA + WLTP - Constants'!$B$5*B833/3.6</f>
        <v>13.18768</v>
      </c>
      <c r="D833" s="95">
        <f>(C833+C832)/2</f>
        <v>13.18768</v>
      </c>
      <c r="E833" s="95">
        <f>(D833*(A833-A832))</f>
        <v>13.18768</v>
      </c>
      <c r="F833" s="95">
        <f>(0.5*((C833^2)-(C832^2))*'NEFZ + EPA + WLTP - Start Value'!$B$3)/3600</f>
        <v>0</v>
      </c>
      <c r="G833" s="95">
        <f>E833*'NEFZ + EPA + WLTP - Start Value'!$B$3*'NEFZ + EPA + WLTP - Start Value'!$B$6*'NEFZ + EPA + WLTP - Constants'!$B$4/3600</f>
        <v>0.4499240785600001</v>
      </c>
      <c r="H833" s="95">
        <f>IF(E833&gt;0,(((C832)^3+(C833)^3)/2/D833)*0.5*'NEFZ + EPA + WLTP - Constants'!$B$3*('NEFZ + EPA + WLTP - Start Value'!$B$5*'NEFZ + EPA + WLTP - Start Value'!$B$4)*E833/3600,0)</f>
        <v>0.2901320634366049</v>
      </c>
    </row>
    <row r="834" ht="20.35" customHeight="1">
      <c r="A834" s="15">
        <v>831</v>
      </c>
      <c r="B834" s="15">
        <v>29.3</v>
      </c>
      <c r="C834" s="95">
        <f>'NEFZ + EPA + WLTP - Constants'!$B$5*B834/3.6</f>
        <v>13.098272</v>
      </c>
      <c r="D834" s="95">
        <f>(C834+C833)/2</f>
        <v>13.142976</v>
      </c>
      <c r="E834" s="95">
        <f>(D834*(A834-A833))</f>
        <v>13.142976</v>
      </c>
      <c r="F834" s="95">
        <f>(0.5*((C834^2)-(C833^2))*'NEFZ + EPA + WLTP - Start Value'!$B$3)/3600</f>
        <v>-0.5108365181098808</v>
      </c>
      <c r="G834" s="95">
        <f>E834*'NEFZ + EPA + WLTP - Start Value'!$B$3*'NEFZ + EPA + WLTP - Start Value'!$B$6*'NEFZ + EPA + WLTP - Constants'!$B$4/3600</f>
        <v>0.4483989121920001</v>
      </c>
      <c r="H834" s="95">
        <f>IF(E834&gt;0,(((C833)^3+(C834)^3)/2/D834)*0.5*'NEFZ + EPA + WLTP - Constants'!$B$3*('NEFZ + EPA + WLTP - Start Value'!$B$5*'NEFZ + EPA + WLTP - Start Value'!$B$4)*E834/3600,0)</f>
        <v>0.2872015260306311</v>
      </c>
    </row>
    <row r="835" ht="20.35" customHeight="1">
      <c r="A835" s="15">
        <v>832</v>
      </c>
      <c r="B835" s="15">
        <v>28.9</v>
      </c>
      <c r="C835" s="95">
        <f>'NEFZ + EPA + WLTP - Constants'!$B$5*B835/3.6</f>
        <v>12.919456</v>
      </c>
      <c r="D835" s="95">
        <f>(C835+C834)/2</f>
        <v>13.008864</v>
      </c>
      <c r="E835" s="95">
        <f>(D835*(A835-A834))</f>
        <v>13.008864</v>
      </c>
      <c r="F835" s="95">
        <f>(0.5*((C835^2)-(C834^2))*'NEFZ + EPA + WLTP - Start Value'!$B$3)/3600</f>
        <v>-1.011247801156259</v>
      </c>
      <c r="G835" s="95">
        <f>E835*'NEFZ + EPA + WLTP - Start Value'!$B$3*'NEFZ + EPA + WLTP - Start Value'!$B$6*'NEFZ + EPA + WLTP - Constants'!$B$4/3600</f>
        <v>0.4438234130880001</v>
      </c>
      <c r="H835" s="95">
        <f>IF(E835&gt;0,(((C834)^3+(C835)^3)/2/D835)*0.5*'NEFZ + EPA + WLTP - Constants'!$B$3*('NEFZ + EPA + WLTP - Start Value'!$B$5*'NEFZ + EPA + WLTP - Start Value'!$B$4)*E835/3600,0)</f>
        <v>0.2785288490431127</v>
      </c>
    </row>
    <row r="836" ht="20.35" customHeight="1">
      <c r="A836" s="15">
        <v>833</v>
      </c>
      <c r="B836" s="15">
        <v>28.2</v>
      </c>
      <c r="C836" s="95">
        <f>'NEFZ + EPA + WLTP - Constants'!$B$5*B836/3.6</f>
        <v>12.606528</v>
      </c>
      <c r="D836" s="95">
        <f>(C836+C835)/2</f>
        <v>12.762992</v>
      </c>
      <c r="E836" s="95">
        <f>(D836*(A836-A835))</f>
        <v>12.762992</v>
      </c>
      <c r="F836" s="95">
        <f>(0.5*((C836^2)-(C835^2))*'NEFZ + EPA + WLTP - Start Value'!$B$3)/3600</f>
        <v>-1.736236022861518</v>
      </c>
      <c r="G836" s="95">
        <f>E836*'NEFZ + EPA + WLTP - Start Value'!$B$3*'NEFZ + EPA + WLTP - Start Value'!$B$6*'NEFZ + EPA + WLTP - Constants'!$B$4/3600</f>
        <v>0.435434998064</v>
      </c>
      <c r="H836" s="95">
        <f>IF(E836&gt;0,(((C835)^3+(C836)^3)/2/D836)*0.5*'NEFZ + EPA + WLTP - Constants'!$B$3*('NEFZ + EPA + WLTP - Start Value'!$B$5*'NEFZ + EPA + WLTP - Start Value'!$B$4)*E836/3600,0)</f>
        <v>0.2631138927408158</v>
      </c>
    </row>
    <row r="837" ht="20.35" customHeight="1">
      <c r="A837" s="15">
        <v>834</v>
      </c>
      <c r="B837" s="15">
        <v>27.7</v>
      </c>
      <c r="C837" s="95">
        <f>'NEFZ + EPA + WLTP - Constants'!$B$5*B837/3.6</f>
        <v>12.383008</v>
      </c>
      <c r="D837" s="95">
        <f>(C837+C836)/2</f>
        <v>12.494768</v>
      </c>
      <c r="E837" s="95">
        <f>(D837*(A837-A836))</f>
        <v>12.494768</v>
      </c>
      <c r="F837" s="95">
        <f>(0.5*((C837^2)-(C836^2))*'NEFZ + EPA + WLTP - Start Value'!$B$3)/3600</f>
        <v>-1.214105500099548</v>
      </c>
      <c r="G837" s="95">
        <f>E837*'NEFZ + EPA + WLTP - Start Value'!$B$3*'NEFZ + EPA + WLTP - Start Value'!$B$6*'NEFZ + EPA + WLTP - Constants'!$B$4/3600</f>
        <v>0.426283999856</v>
      </c>
      <c r="H837" s="95">
        <f>IF(E837&gt;0,(((C836)^3+(C837)^3)/2/D837)*0.5*'NEFZ + EPA + WLTP - Constants'!$B$3*('NEFZ + EPA + WLTP - Start Value'!$B$5*'NEFZ + EPA + WLTP - Start Value'!$B$4)*E837/3600,0)</f>
        <v>0.2468194271356648</v>
      </c>
    </row>
    <row r="838" ht="20.35" customHeight="1">
      <c r="A838" s="15">
        <v>835</v>
      </c>
      <c r="B838" s="15">
        <v>27</v>
      </c>
      <c r="C838" s="95">
        <f>'NEFZ + EPA + WLTP - Constants'!$B$5*B838/3.6</f>
        <v>12.07008</v>
      </c>
      <c r="D838" s="95">
        <f>(C838+C837)/2</f>
        <v>12.226544</v>
      </c>
      <c r="E838" s="95">
        <f>(D838*(A838-A837))</f>
        <v>12.226544</v>
      </c>
      <c r="F838" s="95">
        <f>(0.5*((C838^2)-(C837^2))*'NEFZ + EPA + WLTP - Start Value'!$B$3)/3600</f>
        <v>-1.663259377417242</v>
      </c>
      <c r="G838" s="95">
        <f>E838*'NEFZ + EPA + WLTP - Start Value'!$B$3*'NEFZ + EPA + WLTP - Start Value'!$B$6*'NEFZ + EPA + WLTP - Constants'!$B$4/3600</f>
        <v>0.417133001648</v>
      </c>
      <c r="H838" s="95">
        <f>IF(E838&gt;0,(((C837)^3+(C838)^3)/2/D838)*0.5*'NEFZ + EPA + WLTP - Constants'!$B$3*('NEFZ + EPA + WLTP - Start Value'!$B$5*'NEFZ + EPA + WLTP - Start Value'!$B$4)*E838/3600,0)</f>
        <v>0.2313209596318229</v>
      </c>
    </row>
    <row r="839" ht="20.35" customHeight="1">
      <c r="A839" s="15">
        <v>836</v>
      </c>
      <c r="B839" s="15">
        <v>25.5</v>
      </c>
      <c r="C839" s="95">
        <f>'NEFZ + EPA + WLTP - Constants'!$B$5*B839/3.6</f>
        <v>11.39952</v>
      </c>
      <c r="D839" s="95">
        <f>(C839+C838)/2</f>
        <v>11.7348</v>
      </c>
      <c r="E839" s="95">
        <f>(D839*(A839-A838))</f>
        <v>11.7348</v>
      </c>
      <c r="F839" s="95">
        <f>(0.5*((C839^2)-(C838^2))*'NEFZ + EPA + WLTP - Start Value'!$B$3)/3600</f>
        <v>-3.420780255200006</v>
      </c>
      <c r="G839" s="95">
        <f>E839*'NEFZ + EPA + WLTP - Start Value'!$B$3*'NEFZ + EPA + WLTP - Start Value'!$B$6*'NEFZ + EPA + WLTP - Constants'!$B$4/3600</f>
        <v>0.4003561716</v>
      </c>
      <c r="H839" s="95">
        <f>IF(E839&gt;0,(((C838)^3+(C839)^3)/2/D839)*0.5*'NEFZ + EPA + WLTP - Constants'!$B$3*('NEFZ + EPA + WLTP - Start Value'!$B$5*'NEFZ + EPA + WLTP - Start Value'!$B$4)*E839/3600,0)</f>
        <v>0.2049178922477727</v>
      </c>
    </row>
    <row r="840" ht="20.35" customHeight="1">
      <c r="A840" s="15">
        <v>837</v>
      </c>
      <c r="B840" s="15">
        <v>23.7</v>
      </c>
      <c r="C840" s="95">
        <f>'NEFZ + EPA + WLTP - Constants'!$B$5*B840/3.6</f>
        <v>10.594848</v>
      </c>
      <c r="D840" s="95">
        <f>(C840+C839)/2</f>
        <v>10.997184</v>
      </c>
      <c r="E840" s="95">
        <f>(D840*(A840-A839))</f>
        <v>10.997184</v>
      </c>
      <c r="F840" s="95">
        <f>(0.5*((C840^2)-(C839^2))*'NEFZ + EPA + WLTP - Start Value'!$B$3)/3600</f>
        <v>-3.846911738419196</v>
      </c>
      <c r="G840" s="95">
        <f>E840*'NEFZ + EPA + WLTP - Start Value'!$B$3*'NEFZ + EPA + WLTP - Start Value'!$B$6*'NEFZ + EPA + WLTP - Constants'!$B$4/3600</f>
        <v>0.3751909265280001</v>
      </c>
      <c r="H840" s="95">
        <f>IF(E840&gt;0,(((C839)^3+(C840)^3)/2/D840)*0.5*'NEFZ + EPA + WLTP - Constants'!$B$3*('NEFZ + EPA + WLTP - Start Value'!$B$5*'NEFZ + EPA + WLTP - Start Value'!$B$4)*E840/3600,0)</f>
        <v>0.1689177948832856</v>
      </c>
    </row>
    <row r="841" ht="20.35" customHeight="1">
      <c r="A841" s="15">
        <v>838</v>
      </c>
      <c r="B841" s="15">
        <v>22</v>
      </c>
      <c r="C841" s="95">
        <f>'NEFZ + EPA + WLTP - Constants'!$B$5*B841/3.6</f>
        <v>9.83488</v>
      </c>
      <c r="D841" s="95">
        <f>(C841+C840)/2</f>
        <v>10.214864</v>
      </c>
      <c r="E841" s="95">
        <f>(D841*(A841-A840))</f>
        <v>10.214864</v>
      </c>
      <c r="F841" s="95">
        <f>(0.5*((C841^2)-(C840^2))*'NEFZ + EPA + WLTP - Start Value'!$B$3)/3600</f>
        <v>-3.374735467003025</v>
      </c>
      <c r="G841" s="95">
        <f>E841*'NEFZ + EPA + WLTP - Start Value'!$B$3*'NEFZ + EPA + WLTP - Start Value'!$B$6*'NEFZ + EPA + WLTP - Constants'!$B$4/3600</f>
        <v>0.3485005150880001</v>
      </c>
      <c r="H841" s="95">
        <f>IF(E841&gt;0,(((C840)^3+(C841)^3)/2/D841)*0.5*'NEFZ + EPA + WLTP - Constants'!$B$3*('NEFZ + EPA + WLTP - Start Value'!$B$5*'NEFZ + EPA + WLTP - Start Value'!$B$4)*E841/3600,0)</f>
        <v>0.1353902710002563</v>
      </c>
    </row>
    <row r="842" ht="20.35" customHeight="1">
      <c r="A842" s="15">
        <v>839</v>
      </c>
      <c r="B842" s="15">
        <v>20.5</v>
      </c>
      <c r="C842" s="95">
        <f>'NEFZ + EPA + WLTP - Constants'!$B$5*B842/3.6</f>
        <v>9.16432</v>
      </c>
      <c r="D842" s="95">
        <f>(C842+C841)/2</f>
        <v>9.499600000000001</v>
      </c>
      <c r="E842" s="95">
        <f>(D842*(A842-A841))</f>
        <v>9.499600000000001</v>
      </c>
      <c r="F842" s="95">
        <f>(0.5*((C842^2)-(C841^2))*'NEFZ + EPA + WLTP - Start Value'!$B$3)/3600</f>
        <v>-2.769203063733335</v>
      </c>
      <c r="G842" s="95">
        <f>E842*'NEFZ + EPA + WLTP - Start Value'!$B$3*'NEFZ + EPA + WLTP - Start Value'!$B$6*'NEFZ + EPA + WLTP - Constants'!$B$4/3600</f>
        <v>0.3240978532000001</v>
      </c>
      <c r="H842" s="95">
        <f>IF(E842&gt;0,(((C841)^3+(C842)^3)/2/D842)*0.5*'NEFZ + EPA + WLTP - Constants'!$B$3*('NEFZ + EPA + WLTP - Start Value'!$B$5*'NEFZ + EPA + WLTP - Start Value'!$B$4)*E842/3600,0)</f>
        <v>0.1088494968713889</v>
      </c>
    </row>
    <row r="843" ht="20.35" customHeight="1">
      <c r="A843" s="15">
        <v>840</v>
      </c>
      <c r="B843" s="15">
        <v>19.2</v>
      </c>
      <c r="C843" s="95">
        <f>'NEFZ + EPA + WLTP - Constants'!$B$5*B843/3.6</f>
        <v>8.583167999999999</v>
      </c>
      <c r="D843" s="95">
        <f>(C843+C842)/2</f>
        <v>8.873743999999999</v>
      </c>
      <c r="E843" s="95">
        <f>(D843*(A843-A842))</f>
        <v>8.873743999999999</v>
      </c>
      <c r="F843" s="95">
        <f>(0.5*((C843^2)-(C842^2))*'NEFZ + EPA + WLTP - Start Value'!$B$3)/3600</f>
        <v>-2.241859923439648</v>
      </c>
      <c r="G843" s="95">
        <f>E843*'NEFZ + EPA + WLTP - Start Value'!$B$3*'NEFZ + EPA + WLTP - Start Value'!$B$6*'NEFZ + EPA + WLTP - Constants'!$B$4/3600</f>
        <v>0.302745524048</v>
      </c>
      <c r="H843" s="95">
        <f>IF(E843&gt;0,(((C842)^3+(C843)^3)/2/D843)*0.5*'NEFZ + EPA + WLTP - Constants'!$B$3*('NEFZ + EPA + WLTP - Start Value'!$B$5*'NEFZ + EPA + WLTP - Start Value'!$B$4)*E843/3600,0)</f>
        <v>0.08867598426767023</v>
      </c>
    </row>
    <row r="844" ht="20.35" customHeight="1">
      <c r="A844" s="15">
        <v>841</v>
      </c>
      <c r="B844" s="15">
        <v>19.2</v>
      </c>
      <c r="C844" s="95">
        <f>'NEFZ + EPA + WLTP - Constants'!$B$5*B844/3.6</f>
        <v>8.583167999999999</v>
      </c>
      <c r="D844" s="95">
        <f>(C844+C843)/2</f>
        <v>8.583167999999999</v>
      </c>
      <c r="E844" s="95">
        <f>(D844*(A844-A843))</f>
        <v>8.583167999999999</v>
      </c>
      <c r="F844" s="95">
        <f>(0.5*((C844^2)-(C843^2))*'NEFZ + EPA + WLTP - Start Value'!$B$3)/3600</f>
        <v>0</v>
      </c>
      <c r="G844" s="95">
        <f>E844*'NEFZ + EPA + WLTP - Start Value'!$B$3*'NEFZ + EPA + WLTP - Start Value'!$B$6*'NEFZ + EPA + WLTP - Constants'!$B$4/3600</f>
        <v>0.292831942656</v>
      </c>
      <c r="H844" s="95">
        <f>IF(E844&gt;0,(((C843)^3+(C844)^3)/2/D844)*0.5*'NEFZ + EPA + WLTP - Constants'!$B$3*('NEFZ + EPA + WLTP - Start Value'!$B$5*'NEFZ + EPA + WLTP - Start Value'!$B$4)*E844/3600,0)</f>
        <v>0.07998957050966973</v>
      </c>
    </row>
    <row r="845" ht="20.35" customHeight="1">
      <c r="A845" s="15">
        <v>842</v>
      </c>
      <c r="B845" s="15">
        <v>20.1</v>
      </c>
      <c r="C845" s="95">
        <f>'NEFZ + EPA + WLTP - Constants'!$B$5*B845/3.6</f>
        <v>8.985504000000001</v>
      </c>
      <c r="D845" s="95">
        <f>(C845+C844)/2</f>
        <v>8.784336</v>
      </c>
      <c r="E845" s="95">
        <f>(D845*(A845-A844))</f>
        <v>8.784336</v>
      </c>
      <c r="F845" s="95">
        <f>(0.5*((C845^2)-(C844^2))*'NEFZ + EPA + WLTP - Start Value'!$B$3)/3600</f>
        <v>1.536419017478406</v>
      </c>
      <c r="G845" s="95">
        <f>E845*'NEFZ + EPA + WLTP - Start Value'!$B$3*'NEFZ + EPA + WLTP - Start Value'!$B$6*'NEFZ + EPA + WLTP - Constants'!$B$4/3600</f>
        <v>0.299695191312</v>
      </c>
      <c r="H845" s="95">
        <f>IF(E845&gt;0,(((C844)^3+(C845)^3)/2/D845)*0.5*'NEFZ + EPA + WLTP - Constants'!$B$3*('NEFZ + EPA + WLTP - Start Value'!$B$5*'NEFZ + EPA + WLTP - Start Value'!$B$4)*E845/3600,0)</f>
        <v>0.08588159402253472</v>
      </c>
    </row>
    <row r="846" ht="20.35" customHeight="1">
      <c r="A846" s="15">
        <v>843</v>
      </c>
      <c r="B846" s="15">
        <v>20.9</v>
      </c>
      <c r="C846" s="95">
        <f>'NEFZ + EPA + WLTP - Constants'!$B$5*B846/3.6</f>
        <v>9.343135999999999</v>
      </c>
      <c r="D846" s="95">
        <f>(C846+C845)/2</f>
        <v>9.16432</v>
      </c>
      <c r="E846" s="95">
        <f>(D846*(A846-A845))</f>
        <v>9.16432</v>
      </c>
      <c r="F846" s="95">
        <f>(0.5*((C846^2)-(C845^2))*'NEFZ + EPA + WLTP - Start Value'!$B$3)/3600</f>
        <v>1.424782125340441</v>
      </c>
      <c r="G846" s="95">
        <f>E846*'NEFZ + EPA + WLTP - Start Value'!$B$3*'NEFZ + EPA + WLTP - Start Value'!$B$6*'NEFZ + EPA + WLTP - Constants'!$B$4/3600</f>
        <v>0.312659105440</v>
      </c>
      <c r="H846" s="95">
        <f>IF(E846&gt;0,(((C845)^3+(C846)^3)/2/D846)*0.5*'NEFZ + EPA + WLTP - Constants'!$B$3*('NEFZ + EPA + WLTP - Start Value'!$B$5*'NEFZ + EPA + WLTP - Start Value'!$B$4)*E846/3600,0)</f>
        <v>0.09747360314417718</v>
      </c>
    </row>
    <row r="847" ht="20.35" customHeight="1">
      <c r="A847" s="15">
        <v>844</v>
      </c>
      <c r="B847" s="15">
        <v>21.4</v>
      </c>
      <c r="C847" s="95">
        <f>'NEFZ + EPA + WLTP - Constants'!$B$5*B847/3.6</f>
        <v>9.566655999999998</v>
      </c>
      <c r="D847" s="95">
        <f>(C847+C846)/2</f>
        <v>9.454895999999998</v>
      </c>
      <c r="E847" s="95">
        <f>(D847*(A847-A846))</f>
        <v>9.454895999999998</v>
      </c>
      <c r="F847" s="95">
        <f>(0.5*((C847^2)-(C846^2))*'NEFZ + EPA + WLTP - Start Value'!$B$3)/3600</f>
        <v>0.9187238399679933</v>
      </c>
      <c r="G847" s="95">
        <f>E847*'NEFZ + EPA + WLTP - Start Value'!$B$3*'NEFZ + EPA + WLTP - Start Value'!$B$6*'NEFZ + EPA + WLTP - Constants'!$B$4/3600</f>
        <v>0.322572686832</v>
      </c>
      <c r="H847" s="95">
        <f>IF(E847&gt;0,(((C846)^3+(C847)^3)/2/D847)*0.5*'NEFZ + EPA + WLTP - Constants'!$B$3*('NEFZ + EPA + WLTP - Start Value'!$B$5*'NEFZ + EPA + WLTP - Start Value'!$B$4)*E847/3600,0)</f>
        <v>0.1069652707953623</v>
      </c>
    </row>
    <row r="848" ht="20.35" customHeight="1">
      <c r="A848" s="15">
        <v>845</v>
      </c>
      <c r="B848" s="15">
        <v>22</v>
      </c>
      <c r="C848" s="95">
        <f>'NEFZ + EPA + WLTP - Constants'!$B$5*B848/3.6</f>
        <v>9.83488</v>
      </c>
      <c r="D848" s="95">
        <f>(C848+C847)/2</f>
        <v>9.700768</v>
      </c>
      <c r="E848" s="95">
        <f>(D848*(A848-A847))</f>
        <v>9.700768</v>
      </c>
      <c r="F848" s="95">
        <f>(0.5*((C848^2)-(C847^2))*'NEFZ + EPA + WLTP - Start Value'!$B$3)/3600</f>
        <v>1.131138004386143</v>
      </c>
      <c r="G848" s="95">
        <f>E848*'NEFZ + EPA + WLTP - Start Value'!$B$3*'NEFZ + EPA + WLTP - Start Value'!$B$6*'NEFZ + EPA + WLTP - Constants'!$B$4/3600</f>
        <v>0.330961101856</v>
      </c>
      <c r="H848" s="95">
        <f>IF(E848&gt;0,(((C847)^3+(C848)^3)/2/D848)*0.5*'NEFZ + EPA + WLTP - Constants'!$B$3*('NEFZ + EPA + WLTP - Start Value'!$B$5*'NEFZ + EPA + WLTP - Start Value'!$B$4)*E848/3600,0)</f>
        <v>0.1155467742774386</v>
      </c>
    </row>
    <row r="849" ht="20.35" customHeight="1">
      <c r="A849" s="15">
        <v>846</v>
      </c>
      <c r="B849" s="15">
        <v>22.6</v>
      </c>
      <c r="C849" s="95">
        <f>'NEFZ + EPA + WLTP - Constants'!$B$5*B849/3.6</f>
        <v>10.103104</v>
      </c>
      <c r="D849" s="95">
        <f>(C849+C848)/2</f>
        <v>9.968992</v>
      </c>
      <c r="E849" s="95">
        <f>(D849*(A849-A848))</f>
        <v>9.968992</v>
      </c>
      <c r="F849" s="95">
        <f>(0.5*((C849^2)-(C848^2))*'NEFZ + EPA + WLTP - Start Value'!$B$3)/3600</f>
        <v>1.162413709576539</v>
      </c>
      <c r="G849" s="95">
        <f>E849*'NEFZ + EPA + WLTP - Start Value'!$B$3*'NEFZ + EPA + WLTP - Start Value'!$B$6*'NEFZ + EPA + WLTP - Constants'!$B$4/3600</f>
        <v>0.340112100064</v>
      </c>
      <c r="H849" s="95">
        <f>IF(E849&gt;0,(((C848)^3+(C849)^3)/2/D849)*0.5*'NEFZ + EPA + WLTP - Constants'!$B$3*('NEFZ + EPA + WLTP - Start Value'!$B$5*'NEFZ + EPA + WLTP - Start Value'!$B$4)*E849/3600,0)</f>
        <v>0.1253949368331692</v>
      </c>
    </row>
    <row r="850" ht="20.35" customHeight="1">
      <c r="A850" s="15">
        <v>847</v>
      </c>
      <c r="B850" s="15">
        <v>23.2</v>
      </c>
      <c r="C850" s="95">
        <f>'NEFZ + EPA + WLTP - Constants'!$B$5*B850/3.6</f>
        <v>10.371328</v>
      </c>
      <c r="D850" s="95">
        <f>(C850+C849)/2</f>
        <v>10.237216</v>
      </c>
      <c r="E850" s="95">
        <f>(D850*(A850-A849))</f>
        <v>10.237216</v>
      </c>
      <c r="F850" s="95">
        <f>(0.5*((C850^2)-(C849^2))*'NEFZ + EPA + WLTP - Start Value'!$B$3)/3600</f>
        <v>1.193689414766926</v>
      </c>
      <c r="G850" s="95">
        <f>E850*'NEFZ + EPA + WLTP - Start Value'!$B$3*'NEFZ + EPA + WLTP - Start Value'!$B$6*'NEFZ + EPA + WLTP - Constants'!$B$4/3600</f>
        <v>0.349263098272</v>
      </c>
      <c r="H850" s="95">
        <f>IF(E850&gt;0,(((C849)^3+(C850)^3)/2/D850)*0.5*'NEFZ + EPA + WLTP - Constants'!$B$3*('NEFZ + EPA + WLTP - Start Value'!$B$5*'NEFZ + EPA + WLTP - Start Value'!$B$4)*E850/3600,0)</f>
        <v>0.1357874620055884</v>
      </c>
    </row>
    <row r="851" ht="20.35" customHeight="1">
      <c r="A851" s="15">
        <v>848</v>
      </c>
      <c r="B851" s="15">
        <v>24</v>
      </c>
      <c r="C851" s="95">
        <f>'NEFZ + EPA + WLTP - Constants'!$B$5*B851/3.6</f>
        <v>10.72896</v>
      </c>
      <c r="D851" s="95">
        <f>(C851+C850)/2</f>
        <v>10.550144</v>
      </c>
      <c r="E851" s="95">
        <f>(D851*(A851-A850))</f>
        <v>10.550144</v>
      </c>
      <c r="F851" s="95">
        <f>(0.5*((C851^2)-(C850^2))*'NEFZ + EPA + WLTP - Start Value'!$B$3)/3600</f>
        <v>1.640236983318761</v>
      </c>
      <c r="G851" s="95">
        <f>E851*'NEFZ + EPA + WLTP - Start Value'!$B$3*'NEFZ + EPA + WLTP - Start Value'!$B$6*'NEFZ + EPA + WLTP - Constants'!$B$4/3600</f>
        <v>0.359939262848</v>
      </c>
      <c r="H851" s="95">
        <f>IF(E851&gt;0,(((C850)^3+(C851)^3)/2/D851)*0.5*'NEFZ + EPA + WLTP - Constants'!$B$3*('NEFZ + EPA + WLTP - Start Value'!$B$5*'NEFZ + EPA + WLTP - Start Value'!$B$4)*E851/3600,0)</f>
        <v>0.1486756379818222</v>
      </c>
    </row>
    <row r="852" ht="20.35" customHeight="1">
      <c r="A852" s="15">
        <v>849</v>
      </c>
      <c r="B852" s="15">
        <v>25</v>
      </c>
      <c r="C852" s="95">
        <f>'NEFZ + EPA + WLTP - Constants'!$B$5*B852/3.6</f>
        <v>11.176</v>
      </c>
      <c r="D852" s="95">
        <f>(C852+C851)/2</f>
        <v>10.95248</v>
      </c>
      <c r="E852" s="95">
        <f>(D852*(A852-A851))</f>
        <v>10.95248</v>
      </c>
      <c r="F852" s="95">
        <f>(0.5*((C852^2)-(C851^2))*'NEFZ + EPA + WLTP - Start Value'!$B$3)/3600</f>
        <v>2.128485492124442</v>
      </c>
      <c r="G852" s="95">
        <f>E852*'NEFZ + EPA + WLTP - Start Value'!$B$3*'NEFZ + EPA + WLTP - Start Value'!$B$6*'NEFZ + EPA + WLTP - Constants'!$B$4/3600</f>
        <v>0.3736657601600001</v>
      </c>
      <c r="H852" s="95">
        <f>IF(E852&gt;0,(((C851)^3+(C852)^3)/2/D852)*0.5*'NEFZ + EPA + WLTP - Constants'!$B$3*('NEFZ + EPA + WLTP - Start Value'!$B$5*'NEFZ + EPA + WLTP - Start Value'!$B$4)*E852/3600,0)</f>
        <v>0.1664064804316814</v>
      </c>
    </row>
    <row r="853" ht="20.35" customHeight="1">
      <c r="A853" s="15">
        <v>850</v>
      </c>
      <c r="B853" s="15">
        <v>26</v>
      </c>
      <c r="C853" s="95">
        <f>'NEFZ + EPA + WLTP - Constants'!$B$5*B853/3.6</f>
        <v>11.62304</v>
      </c>
      <c r="D853" s="95">
        <f>(C853+C852)/2</f>
        <v>11.39952</v>
      </c>
      <c r="E853" s="95">
        <f>(D853*(A853-A852))</f>
        <v>11.39952</v>
      </c>
      <c r="F853" s="95">
        <f>(0.5*((C853^2)-(C852^2))*'NEFZ + EPA + WLTP - Start Value'!$B$3)/3600</f>
        <v>2.215362450986672</v>
      </c>
      <c r="G853" s="95">
        <f>E853*'NEFZ + EPA + WLTP - Start Value'!$B$3*'NEFZ + EPA + WLTP - Start Value'!$B$6*'NEFZ + EPA + WLTP - Constants'!$B$4/3600</f>
        <v>0.3889174238400001</v>
      </c>
      <c r="H853" s="95">
        <f>IF(E853&gt;0,(((C852)^3+(C853)^3)/2/D853)*0.5*'NEFZ + EPA + WLTP - Constants'!$B$3*('NEFZ + EPA + WLTP - Start Value'!$B$5*'NEFZ + EPA + WLTP - Start Value'!$B$4)*E853/3600,0)</f>
        <v>0.1876077814802627</v>
      </c>
    </row>
    <row r="854" ht="20.35" customHeight="1">
      <c r="A854" s="15">
        <v>851</v>
      </c>
      <c r="B854" s="15">
        <v>26.6</v>
      </c>
      <c r="C854" s="95">
        <f>'NEFZ + EPA + WLTP - Constants'!$B$5*B854/3.6</f>
        <v>11.891264</v>
      </c>
      <c r="D854" s="95">
        <f>(C854+C853)/2</f>
        <v>11.757152</v>
      </c>
      <c r="E854" s="95">
        <f>(D854*(A854-A853))</f>
        <v>11.757152</v>
      </c>
      <c r="F854" s="95">
        <f>(0.5*((C854^2)-(C853^2))*'NEFZ + EPA + WLTP - Start Value'!$B$3)/3600</f>
        <v>1.370918410845863</v>
      </c>
      <c r="G854" s="95">
        <f>E854*'NEFZ + EPA + WLTP - Start Value'!$B$3*'NEFZ + EPA + WLTP - Start Value'!$B$6*'NEFZ + EPA + WLTP - Constants'!$B$4/3600</f>
        <v>0.4011187547840001</v>
      </c>
      <c r="H854" s="95">
        <f>IF(E854&gt;0,(((C853)^3+(C854)^3)/2/D854)*0.5*'NEFZ + EPA + WLTP - Constants'!$B$3*('NEFZ + EPA + WLTP - Start Value'!$B$5*'NEFZ + EPA + WLTP - Start Value'!$B$4)*E854/3600,0)</f>
        <v>0.2056678543683667</v>
      </c>
    </row>
    <row r="855" ht="20.35" customHeight="1">
      <c r="A855" s="15">
        <v>852</v>
      </c>
      <c r="B855" s="15">
        <v>26.6</v>
      </c>
      <c r="C855" s="95">
        <f>'NEFZ + EPA + WLTP - Constants'!$B$5*B855/3.6</f>
        <v>11.891264</v>
      </c>
      <c r="D855" s="95">
        <f>(C855+C854)/2</f>
        <v>11.891264</v>
      </c>
      <c r="E855" s="95">
        <f>(D855*(A855-A854))</f>
        <v>11.891264</v>
      </c>
      <c r="F855" s="95">
        <f>(0.5*((C855^2)-(C854^2))*'NEFZ + EPA + WLTP - Start Value'!$B$3)/3600</f>
        <v>0</v>
      </c>
      <c r="G855" s="95">
        <f>E855*'NEFZ + EPA + WLTP - Start Value'!$B$3*'NEFZ + EPA + WLTP - Start Value'!$B$6*'NEFZ + EPA + WLTP - Constants'!$B$4/3600</f>
        <v>0.4056942538880001</v>
      </c>
      <c r="H855" s="95">
        <f>IF(E855&gt;0,(((C854)^3+(C855)^3)/2/D855)*0.5*'NEFZ + EPA + WLTP - Constants'!$B$3*('NEFZ + EPA + WLTP - Start Value'!$B$5*'NEFZ + EPA + WLTP - Start Value'!$B$4)*E855/3600,0)</f>
        <v>0.2127034767378721</v>
      </c>
    </row>
    <row r="856" ht="20.35" customHeight="1">
      <c r="A856" s="15">
        <v>853</v>
      </c>
      <c r="B856" s="15">
        <v>26.8</v>
      </c>
      <c r="C856" s="95">
        <f>'NEFZ + EPA + WLTP - Constants'!$B$5*B856/3.6</f>
        <v>11.980672</v>
      </c>
      <c r="D856" s="95">
        <f>(C856+C855)/2</f>
        <v>11.935968</v>
      </c>
      <c r="E856" s="95">
        <f>(D856*(A856-A855))</f>
        <v>11.935968</v>
      </c>
      <c r="F856" s="95">
        <f>(0.5*((C856^2)-(C855^2))*'NEFZ + EPA + WLTP - Start Value'!$B$3)/3600</f>
        <v>0.4639229603242709</v>
      </c>
      <c r="G856" s="95">
        <f>E856*'NEFZ + EPA + WLTP - Start Value'!$B$3*'NEFZ + EPA + WLTP - Start Value'!$B$6*'NEFZ + EPA + WLTP - Constants'!$B$4/3600</f>
        <v>0.4072194202560002</v>
      </c>
      <c r="H856" s="95">
        <f>IF(E856&gt;0,(((C855)^3+(C856)^3)/2/D856)*0.5*'NEFZ + EPA + WLTP - Constants'!$B$3*('NEFZ + EPA + WLTP - Start Value'!$B$5*'NEFZ + EPA + WLTP - Start Value'!$B$4)*E856/3600,0)</f>
        <v>0.2151204702627431</v>
      </c>
    </row>
    <row r="857" ht="20.35" customHeight="1">
      <c r="A857" s="15">
        <v>854</v>
      </c>
      <c r="B857" s="15">
        <v>27</v>
      </c>
      <c r="C857" s="95">
        <f>'NEFZ + EPA + WLTP - Constants'!$B$5*B857/3.6</f>
        <v>12.07008</v>
      </c>
      <c r="D857" s="95">
        <f>(C857+C856)/2</f>
        <v>12.025376</v>
      </c>
      <c r="E857" s="95">
        <f>(D857*(A857-A856))</f>
        <v>12.025376</v>
      </c>
      <c r="F857" s="95">
        <f>(0.5*((C857^2)-(C856^2))*'NEFZ + EPA + WLTP - Start Value'!$B$3)/3600</f>
        <v>0.4673980386787532</v>
      </c>
      <c r="G857" s="95">
        <f>E857*'NEFZ + EPA + WLTP - Start Value'!$B$3*'NEFZ + EPA + WLTP - Start Value'!$B$6*'NEFZ + EPA + WLTP - Constants'!$B$4/3600</f>
        <v>0.4102697529920001</v>
      </c>
      <c r="H857" s="95">
        <f>IF(E857&gt;0,(((C856)^3+(C857)^3)/2/D857)*0.5*'NEFZ + EPA + WLTP - Constants'!$B$3*('NEFZ + EPA + WLTP - Start Value'!$B$5*'NEFZ + EPA + WLTP - Start Value'!$B$4)*E857/3600,0)</f>
        <v>0.2199908023999969</v>
      </c>
    </row>
    <row r="858" ht="20.35" customHeight="1">
      <c r="A858" s="15">
        <v>855</v>
      </c>
      <c r="B858" s="15">
        <v>27.2</v>
      </c>
      <c r="C858" s="95">
        <f>'NEFZ + EPA + WLTP - Constants'!$B$5*B858/3.6</f>
        <v>12.159488</v>
      </c>
      <c r="D858" s="95">
        <f>(C858+C857)/2</f>
        <v>12.114784</v>
      </c>
      <c r="E858" s="95">
        <f>(D858*(A858-A857))</f>
        <v>12.114784</v>
      </c>
      <c r="F858" s="95">
        <f>(0.5*((C858^2)-(C857^2))*'NEFZ + EPA + WLTP - Start Value'!$B$3)/3600</f>
        <v>0.4708731170332355</v>
      </c>
      <c r="G858" s="95">
        <f>E858*'NEFZ + EPA + WLTP - Start Value'!$B$3*'NEFZ + EPA + WLTP - Start Value'!$B$6*'NEFZ + EPA + WLTP - Constants'!$B$4/3600</f>
        <v>0.413320085728</v>
      </c>
      <c r="H858" s="95">
        <f>IF(E858&gt;0,(((C857)^3+(C858)^3)/2/D858)*0.5*'NEFZ + EPA + WLTP - Constants'!$B$3*('NEFZ + EPA + WLTP - Start Value'!$B$5*'NEFZ + EPA + WLTP - Start Value'!$B$4)*E858/3600,0)</f>
        <v>0.2249340959442707</v>
      </c>
    </row>
    <row r="859" ht="20.35" customHeight="1">
      <c r="A859" s="15">
        <v>856</v>
      </c>
      <c r="B859" s="15">
        <v>27.8</v>
      </c>
      <c r="C859" s="95">
        <f>'NEFZ + EPA + WLTP - Constants'!$B$5*B859/3.6</f>
        <v>12.427712</v>
      </c>
      <c r="D859" s="95">
        <f>(C859+C858)/2</f>
        <v>12.2936</v>
      </c>
      <c r="E859" s="95">
        <f>(D859*(A859-A858))</f>
        <v>12.2936</v>
      </c>
      <c r="F859" s="95">
        <f>(0.5*((C859^2)-(C858^2))*'NEFZ + EPA + WLTP - Start Value'!$B$3)/3600</f>
        <v>1.433469821226674</v>
      </c>
      <c r="G859" s="95">
        <f>E859*'NEFZ + EPA + WLTP - Start Value'!$B$3*'NEFZ + EPA + WLTP - Start Value'!$B$6*'NEFZ + EPA + WLTP - Constants'!$B$4/3600</f>
        <v>0.4194207512000002</v>
      </c>
      <c r="H859" s="95">
        <f>IF(E859&gt;0,(((C858)^3+(C859)^3)/2/D859)*0.5*'NEFZ + EPA + WLTP - Constants'!$B$3*('NEFZ + EPA + WLTP - Start Value'!$B$5*'NEFZ + EPA + WLTP - Start Value'!$B$4)*E859/3600,0)</f>
        <v>0.2351163259088478</v>
      </c>
    </row>
    <row r="860" ht="20.35" customHeight="1">
      <c r="A860" s="15">
        <v>857</v>
      </c>
      <c r="B860" s="15">
        <v>28.1</v>
      </c>
      <c r="C860" s="95">
        <f>'NEFZ + EPA + WLTP - Constants'!$B$5*B860/3.6</f>
        <v>12.561824</v>
      </c>
      <c r="D860" s="95">
        <f>(C860+C859)/2</f>
        <v>12.494768</v>
      </c>
      <c r="E860" s="95">
        <f>(D860*(A860-A859))</f>
        <v>12.494768</v>
      </c>
      <c r="F860" s="95">
        <f>(0.5*((C860^2)-(C859^2))*'NEFZ + EPA + WLTP - Start Value'!$B$3)/3600</f>
        <v>0.7284633000597351</v>
      </c>
      <c r="G860" s="95">
        <f>E860*'NEFZ + EPA + WLTP - Start Value'!$B$3*'NEFZ + EPA + WLTP - Start Value'!$B$6*'NEFZ + EPA + WLTP - Constants'!$B$4/3600</f>
        <v>0.426283999856</v>
      </c>
      <c r="H860" s="95">
        <f>IF(E860&gt;0,(((C859)^3+(C860)^3)/2/D860)*0.5*'NEFZ + EPA + WLTP - Constants'!$B$3*('NEFZ + EPA + WLTP - Start Value'!$B$5*'NEFZ + EPA + WLTP - Start Value'!$B$4)*E860/3600,0)</f>
        <v>0.246781522464174</v>
      </c>
    </row>
    <row r="861" ht="20.35" customHeight="1">
      <c r="A861" s="15">
        <v>858</v>
      </c>
      <c r="B861" s="15">
        <v>28.8</v>
      </c>
      <c r="C861" s="95">
        <f>'NEFZ + EPA + WLTP - Constants'!$B$5*B861/3.6</f>
        <v>12.874752</v>
      </c>
      <c r="D861" s="95">
        <f>(C861+C860)/2</f>
        <v>12.718288</v>
      </c>
      <c r="E861" s="95">
        <f>(D861*(A861-A860))</f>
        <v>12.718288</v>
      </c>
      <c r="F861" s="95">
        <f>(0.5*((C861^2)-(C860^2))*'NEFZ + EPA + WLTP - Start Value'!$B$3)/3600</f>
        <v>1.730154635741153</v>
      </c>
      <c r="G861" s="95">
        <f>E861*'NEFZ + EPA + WLTP - Start Value'!$B$3*'NEFZ + EPA + WLTP - Start Value'!$B$6*'NEFZ + EPA + WLTP - Constants'!$B$4/3600</f>
        <v>0.4339098316960001</v>
      </c>
      <c r="H861" s="95">
        <f>IF(E861&gt;0,(((C860)^3+(C861)^3)/2/D861)*0.5*'NEFZ + EPA + WLTP - Constants'!$B$3*('NEFZ + EPA + WLTP - Start Value'!$B$5*'NEFZ + EPA + WLTP - Start Value'!$B$4)*E861/3600,0)</f>
        <v>0.2603596222284748</v>
      </c>
    </row>
    <row r="862" ht="20.35" customHeight="1">
      <c r="A862" s="15">
        <v>859</v>
      </c>
      <c r="B862" s="15">
        <v>28.9</v>
      </c>
      <c r="C862" s="95">
        <f>'NEFZ + EPA + WLTP - Constants'!$B$5*B862/3.6</f>
        <v>12.919456</v>
      </c>
      <c r="D862" s="95">
        <f>(C862+C861)/2</f>
        <v>12.897104</v>
      </c>
      <c r="E862" s="95">
        <f>(D862*(A862-A861))</f>
        <v>12.897104</v>
      </c>
      <c r="F862" s="95">
        <f>(0.5*((C862^2)-(C861^2))*'NEFZ + EPA + WLTP - Start Value'!$B$3)/3600</f>
        <v>0.2506400263175103</v>
      </c>
      <c r="G862" s="95">
        <f>E862*'NEFZ + EPA + WLTP - Start Value'!$B$3*'NEFZ + EPA + WLTP - Start Value'!$B$6*'NEFZ + EPA + WLTP - Constants'!$B$4/3600</f>
        <v>0.4400104971680001</v>
      </c>
      <c r="H862" s="95">
        <f>IF(E862&gt;0,(((C861)^3+(C862)^3)/2/D862)*0.5*'NEFZ + EPA + WLTP - Constants'!$B$3*('NEFZ + EPA + WLTP - Start Value'!$B$5*'NEFZ + EPA + WLTP - Start Value'!$B$4)*E862/3600,0)</f>
        <v>0.2713757549658518</v>
      </c>
    </row>
    <row r="863" ht="20.35" customHeight="1">
      <c r="A863" s="15">
        <v>860</v>
      </c>
      <c r="B863" s="15">
        <v>29</v>
      </c>
      <c r="C863" s="95">
        <f>'NEFZ + EPA + WLTP - Constants'!$B$5*B863/3.6</f>
        <v>12.96416</v>
      </c>
      <c r="D863" s="95">
        <f>(C863+C862)/2</f>
        <v>12.941808</v>
      </c>
      <c r="E863" s="95">
        <f>(D863*(A863-A862))</f>
        <v>12.941808</v>
      </c>
      <c r="F863" s="95">
        <f>(0.5*((C863^2)-(C862^2))*'NEFZ + EPA + WLTP - Start Value'!$B$3)/3600</f>
        <v>0.2515087959061277</v>
      </c>
      <c r="G863" s="95">
        <f>E863*'NEFZ + EPA + WLTP - Start Value'!$B$3*'NEFZ + EPA + WLTP - Start Value'!$B$6*'NEFZ + EPA + WLTP - Constants'!$B$4/3600</f>
        <v>0.441535663536</v>
      </c>
      <c r="H863" s="95">
        <f>IF(E863&gt;0,(((C862)^3+(C863)^3)/2/D863)*0.5*'NEFZ + EPA + WLTP - Constants'!$B$3*('NEFZ + EPA + WLTP - Start Value'!$B$5*'NEFZ + EPA + WLTP - Start Value'!$B$4)*E863/3600,0)</f>
        <v>0.2742074622131528</v>
      </c>
    </row>
    <row r="864" ht="20.35" customHeight="1">
      <c r="A864" s="15">
        <v>861</v>
      </c>
      <c r="B864" s="15">
        <v>29.1</v>
      </c>
      <c r="C864" s="95">
        <f>'NEFZ + EPA + WLTP - Constants'!$B$5*B864/3.6</f>
        <v>13.008864</v>
      </c>
      <c r="D864" s="95">
        <f>(C864+C863)/2</f>
        <v>12.986512</v>
      </c>
      <c r="E864" s="95">
        <f>(D864*(A864-A863))</f>
        <v>12.986512</v>
      </c>
      <c r="F864" s="95">
        <f>(0.5*((C864^2)-(C863^2))*'NEFZ + EPA + WLTP - Start Value'!$B$3)/3600</f>
        <v>0.2523775654947638</v>
      </c>
      <c r="G864" s="95">
        <f>E864*'NEFZ + EPA + WLTP - Start Value'!$B$3*'NEFZ + EPA + WLTP - Start Value'!$B$6*'NEFZ + EPA + WLTP - Constants'!$B$4/3600</f>
        <v>0.4430608299040001</v>
      </c>
      <c r="H864" s="95">
        <f>IF(E864&gt;0,(((C863)^3+(C864)^3)/2/D864)*0.5*'NEFZ + EPA + WLTP - Constants'!$B$3*('NEFZ + EPA + WLTP - Start Value'!$B$5*'NEFZ + EPA + WLTP - Start Value'!$B$4)*E864/3600,0)</f>
        <v>0.2770587998761902</v>
      </c>
    </row>
    <row r="865" ht="20.35" customHeight="1">
      <c r="A865" s="15">
        <v>862</v>
      </c>
      <c r="B865" s="15">
        <v>29</v>
      </c>
      <c r="C865" s="95">
        <f>'NEFZ + EPA + WLTP - Constants'!$B$5*B865/3.6</f>
        <v>12.96416</v>
      </c>
      <c r="D865" s="95">
        <f>(C865+C864)/2</f>
        <v>12.986512</v>
      </c>
      <c r="E865" s="95">
        <f>(D865*(A865-A864))</f>
        <v>12.986512</v>
      </c>
      <c r="F865" s="95">
        <f>(0.5*((C865^2)-(C864^2))*'NEFZ + EPA + WLTP - Start Value'!$B$3)/3600</f>
        <v>-0.2523775654947638</v>
      </c>
      <c r="G865" s="95">
        <f>E865*'NEFZ + EPA + WLTP - Start Value'!$B$3*'NEFZ + EPA + WLTP - Start Value'!$B$6*'NEFZ + EPA + WLTP - Constants'!$B$4/3600</f>
        <v>0.4430608299040001</v>
      </c>
      <c r="H865" s="95">
        <f>IF(E865&gt;0,(((C864)^3+(C865)^3)/2/D865)*0.5*'NEFZ + EPA + WLTP - Constants'!$B$3*('NEFZ + EPA + WLTP - Start Value'!$B$5*'NEFZ + EPA + WLTP - Start Value'!$B$4)*E865/3600,0)</f>
        <v>0.2770587998761902</v>
      </c>
    </row>
    <row r="866" ht="20.35" customHeight="1">
      <c r="A866" s="15">
        <v>863</v>
      </c>
      <c r="B866" s="15">
        <v>28.1</v>
      </c>
      <c r="C866" s="95">
        <f>'NEFZ + EPA + WLTP - Constants'!$B$5*B866/3.6</f>
        <v>12.561824</v>
      </c>
      <c r="D866" s="95">
        <f>(C866+C865)/2</f>
        <v>12.762992</v>
      </c>
      <c r="E866" s="95">
        <f>(D866*(A866-A865))</f>
        <v>12.762992</v>
      </c>
      <c r="F866" s="95">
        <f>(0.5*((C866^2)-(C865^2))*'NEFZ + EPA + WLTP - Start Value'!$B$3)/3600</f>
        <v>-2.23230345796479</v>
      </c>
      <c r="G866" s="95">
        <f>E866*'NEFZ + EPA + WLTP - Start Value'!$B$3*'NEFZ + EPA + WLTP - Start Value'!$B$6*'NEFZ + EPA + WLTP - Constants'!$B$4/3600</f>
        <v>0.435434998064</v>
      </c>
      <c r="H866" s="95">
        <f>IF(E866&gt;0,(((C865)^3+(C866)^3)/2/D866)*0.5*'NEFZ + EPA + WLTP - Constants'!$B$3*('NEFZ + EPA + WLTP - Start Value'!$B$5*'NEFZ + EPA + WLTP - Start Value'!$B$4)*E866/3600,0)</f>
        <v>0.2631913294757758</v>
      </c>
    </row>
    <row r="867" ht="20.35" customHeight="1">
      <c r="A867" s="15">
        <v>864</v>
      </c>
      <c r="B867" s="15">
        <v>27.5</v>
      </c>
      <c r="C867" s="95">
        <f>'NEFZ + EPA + WLTP - Constants'!$B$5*B867/3.6</f>
        <v>12.2936</v>
      </c>
      <c r="D867" s="95">
        <f>(C867+C866)/2</f>
        <v>12.427712</v>
      </c>
      <c r="E867" s="95">
        <f>(D867*(A867-A866))</f>
        <v>12.427712</v>
      </c>
      <c r="F867" s="95">
        <f>(0.5*((C867^2)-(C866^2))*'NEFZ + EPA + WLTP - Start Value'!$B$3)/3600</f>
        <v>-1.449107673821864</v>
      </c>
      <c r="G867" s="95">
        <f>E867*'NEFZ + EPA + WLTP - Start Value'!$B$3*'NEFZ + EPA + WLTP - Start Value'!$B$6*'NEFZ + EPA + WLTP - Constants'!$B$4/3600</f>
        <v>0.4239962503040001</v>
      </c>
      <c r="H867" s="95">
        <f>IF(E867&gt;0,(((C866)^3+(C867)^3)/2/D867)*0.5*'NEFZ + EPA + WLTP - Constants'!$B$3*('NEFZ + EPA + WLTP - Start Value'!$B$5*'NEFZ + EPA + WLTP - Start Value'!$B$4)*E867/3600,0)</f>
        <v>0.2428934287483945</v>
      </c>
    </row>
    <row r="868" ht="20.35" customHeight="1">
      <c r="A868" s="15">
        <v>865</v>
      </c>
      <c r="B868" s="15">
        <v>27</v>
      </c>
      <c r="C868" s="95">
        <f>'NEFZ + EPA + WLTP - Constants'!$B$5*B868/3.6</f>
        <v>12.07008</v>
      </c>
      <c r="D868" s="95">
        <f>(C868+C867)/2</f>
        <v>12.18184</v>
      </c>
      <c r="E868" s="95">
        <f>(D868*(A868-A867))</f>
        <v>12.18184</v>
      </c>
      <c r="F868" s="95">
        <f>(0.5*((C868^2)-(C867^2))*'NEFZ + EPA + WLTP - Start Value'!$B$3)/3600</f>
        <v>-1.183698564497782</v>
      </c>
      <c r="G868" s="95">
        <f>E868*'NEFZ + EPA + WLTP - Start Value'!$B$3*'NEFZ + EPA + WLTP - Start Value'!$B$6*'NEFZ + EPA + WLTP - Constants'!$B$4/3600</f>
        <v>0.4156078352800001</v>
      </c>
      <c r="H868" s="95">
        <f>IF(E868&gt;0,(((C867)^3+(C868)^3)/2/D868)*0.5*'NEFZ + EPA + WLTP - Constants'!$B$3*('NEFZ + EPA + WLTP - Start Value'!$B$5*'NEFZ + EPA + WLTP - Start Value'!$B$4)*E868/3600,0)</f>
        <v>0.2287382772611772</v>
      </c>
    </row>
    <row r="869" ht="20.35" customHeight="1">
      <c r="A869" s="15">
        <v>866</v>
      </c>
      <c r="B869" s="15">
        <v>25.8</v>
      </c>
      <c r="C869" s="95">
        <f>'NEFZ + EPA + WLTP - Constants'!$B$5*B869/3.6</f>
        <v>11.533632</v>
      </c>
      <c r="D869" s="95">
        <f>(C869+C868)/2</f>
        <v>11.801856</v>
      </c>
      <c r="E869" s="95">
        <f>(D869*(A869-A868))</f>
        <v>11.801856</v>
      </c>
      <c r="F869" s="95">
        <f>(0.5*((C869^2)-(C868^2))*'NEFZ + EPA + WLTP - Start Value'!$B$3)/3600</f>
        <v>-2.752262056755205</v>
      </c>
      <c r="G869" s="95">
        <f>E869*'NEFZ + EPA + WLTP - Start Value'!$B$3*'NEFZ + EPA + WLTP - Start Value'!$B$6*'NEFZ + EPA + WLTP - Constants'!$B$4/3600</f>
        <v>0.402643921152</v>
      </c>
      <c r="H869" s="95">
        <f>IF(E869&gt;0,(((C868)^3+(C869)^3)/2/D869)*0.5*'NEFZ + EPA + WLTP - Constants'!$B$3*('NEFZ + EPA + WLTP - Start Value'!$B$5*'NEFZ + EPA + WLTP - Start Value'!$B$4)*E869/3600,0)</f>
        <v>0.2082638610108333</v>
      </c>
    </row>
    <row r="870" ht="20.35" customHeight="1">
      <c r="A870" s="15">
        <v>867</v>
      </c>
      <c r="B870" s="15">
        <v>25</v>
      </c>
      <c r="C870" s="95">
        <f>'NEFZ + EPA + WLTP - Constants'!$B$5*B870/3.6</f>
        <v>11.176</v>
      </c>
      <c r="D870" s="95">
        <f>(C870+C869)/2</f>
        <v>11.354816</v>
      </c>
      <c r="E870" s="95">
        <f>(D870*(A870-A869))</f>
        <v>11.354816</v>
      </c>
      <c r="F870" s="95">
        <f>(0.5*((C870^2)-(C869^2))*'NEFZ + EPA + WLTP - Start Value'!$B$3)/3600</f>
        <v>-1.765339804080355</v>
      </c>
      <c r="G870" s="95">
        <f>E870*'NEFZ + EPA + WLTP - Start Value'!$B$3*'NEFZ + EPA + WLTP - Start Value'!$B$6*'NEFZ + EPA + WLTP - Constants'!$B$4/3600</f>
        <v>0.387392257472</v>
      </c>
      <c r="H870" s="95">
        <f>IF(E870&gt;0,(((C869)^3+(C870)^3)/2/D870)*0.5*'NEFZ + EPA + WLTP - Constants'!$B$3*('NEFZ + EPA + WLTP - Start Value'!$B$5*'NEFZ + EPA + WLTP - Start Value'!$B$4)*E870/3600,0)</f>
        <v>0.1853334559854755</v>
      </c>
    </row>
    <row r="871" ht="20.35" customHeight="1">
      <c r="A871" s="15">
        <v>868</v>
      </c>
      <c r="B871" s="15">
        <v>24.5</v>
      </c>
      <c r="C871" s="95">
        <f>'NEFZ + EPA + WLTP - Constants'!$B$5*B871/3.6</f>
        <v>10.95248</v>
      </c>
      <c r="D871" s="95">
        <f>(C871+C870)/2</f>
        <v>11.06424</v>
      </c>
      <c r="E871" s="95">
        <f>(D871*(A871-A870))</f>
        <v>11.06424</v>
      </c>
      <c r="F871" s="95">
        <f>(0.5*((C871^2)-(C870^2))*'NEFZ + EPA + WLTP - Start Value'!$B$3)/3600</f>
        <v>-1.075102365920003</v>
      </c>
      <c r="G871" s="95">
        <f>E871*'NEFZ + EPA + WLTP - Start Value'!$B$3*'NEFZ + EPA + WLTP - Start Value'!$B$6*'NEFZ + EPA + WLTP - Constants'!$B$4/3600</f>
        <v>0.377478676080</v>
      </c>
      <c r="H871" s="95">
        <f>IF(E871&gt;0,(((C870)^3+(C871)^3)/2/D871)*0.5*'NEFZ + EPA + WLTP - Constants'!$B$3*('NEFZ + EPA + WLTP - Start Value'!$B$5*'NEFZ + EPA + WLTP - Start Value'!$B$4)*E871/3600,0)</f>
        <v>0.1713910746980672</v>
      </c>
    </row>
    <row r="872" ht="20.35" customHeight="1">
      <c r="A872" s="15">
        <v>869</v>
      </c>
      <c r="B872" s="15">
        <v>24.8</v>
      </c>
      <c r="C872" s="95">
        <f>'NEFZ + EPA + WLTP - Constants'!$B$5*B872/3.6</f>
        <v>11.086592</v>
      </c>
      <c r="D872" s="95">
        <f>(C872+C871)/2</f>
        <v>11.019536</v>
      </c>
      <c r="E872" s="95">
        <f>(D872*(A872-A871))</f>
        <v>11.019536</v>
      </c>
      <c r="F872" s="95">
        <f>(0.5*((C872^2)-(C871^2))*'NEFZ + EPA + WLTP - Start Value'!$B$3)/3600</f>
        <v>0.6424551107861406</v>
      </c>
      <c r="G872" s="95">
        <f>E872*'NEFZ + EPA + WLTP - Start Value'!$B$3*'NEFZ + EPA + WLTP - Start Value'!$B$6*'NEFZ + EPA + WLTP - Constants'!$B$4/3600</f>
        <v>0.375953509712</v>
      </c>
      <c r="H872" s="95">
        <f>IF(E872&gt;0,(((C871)^3+(C872)^3)/2/D872)*0.5*'NEFZ + EPA + WLTP - Constants'!$B$3*('NEFZ + EPA + WLTP - Start Value'!$B$5*'NEFZ + EPA + WLTP - Start Value'!$B$4)*E872/3600,0)</f>
        <v>0.1692889815209669</v>
      </c>
    </row>
    <row r="873" ht="20.35" customHeight="1">
      <c r="A873" s="15">
        <v>870</v>
      </c>
      <c r="B873" s="15">
        <v>25.1</v>
      </c>
      <c r="C873" s="95">
        <f>'NEFZ + EPA + WLTP - Constants'!$B$5*B873/3.6</f>
        <v>11.220704</v>
      </c>
      <c r="D873" s="95">
        <f>(C873+C872)/2</f>
        <v>11.153648</v>
      </c>
      <c r="E873" s="95">
        <f>(D873*(A873-A872))</f>
        <v>11.153648</v>
      </c>
      <c r="F873" s="95">
        <f>(0.5*((C873^2)-(C872^2))*'NEFZ + EPA + WLTP - Start Value'!$B$3)/3600</f>
        <v>0.650274037083732</v>
      </c>
      <c r="G873" s="95">
        <f>E873*'NEFZ + EPA + WLTP - Start Value'!$B$3*'NEFZ + EPA + WLTP - Start Value'!$B$6*'NEFZ + EPA + WLTP - Constants'!$B$4/3600</f>
        <v>0.380529008816</v>
      </c>
      <c r="H873" s="95">
        <f>IF(E873&gt;0,(((C872)^3+(C873)^3)/2/D873)*0.5*'NEFZ + EPA + WLTP - Constants'!$B$3*('NEFZ + EPA + WLTP - Start Value'!$B$5*'NEFZ + EPA + WLTP - Start Value'!$B$4)*E873/3600,0)</f>
        <v>0.1755449814209434</v>
      </c>
    </row>
    <row r="874" ht="20.35" customHeight="1">
      <c r="A874" s="15">
        <v>871</v>
      </c>
      <c r="B874" s="15">
        <v>25.5</v>
      </c>
      <c r="C874" s="95">
        <f>'NEFZ + EPA + WLTP - Constants'!$B$5*B874/3.6</f>
        <v>11.39952</v>
      </c>
      <c r="D874" s="95">
        <f>(C874+C873)/2</f>
        <v>11.310112</v>
      </c>
      <c r="E874" s="95">
        <f>(D874*(A874-A873))</f>
        <v>11.310112</v>
      </c>
      <c r="F874" s="95">
        <f>(0.5*((C874^2)-(C873^2))*'NEFZ + EPA + WLTP - Start Value'!$B$3)/3600</f>
        <v>0.8791948236856846</v>
      </c>
      <c r="G874" s="95">
        <f>E874*'NEFZ + EPA + WLTP - Start Value'!$B$3*'NEFZ + EPA + WLTP - Start Value'!$B$6*'NEFZ + EPA + WLTP - Constants'!$B$4/3600</f>
        <v>0.385867091104</v>
      </c>
      <c r="H874" s="95">
        <f>IF(E874&gt;0,(((C873)^3+(C874)^3)/2/D874)*0.5*'NEFZ + EPA + WLTP - Constants'!$B$3*('NEFZ + EPA + WLTP - Start Value'!$B$5*'NEFZ + EPA + WLTP - Start Value'!$B$4)*E874/3600,0)</f>
        <v>0.1830512308587944</v>
      </c>
    </row>
    <row r="875" ht="20.35" customHeight="1">
      <c r="A875" s="15">
        <v>872</v>
      </c>
      <c r="B875" s="15">
        <v>25.7</v>
      </c>
      <c r="C875" s="95">
        <f>'NEFZ + EPA + WLTP - Constants'!$B$5*B875/3.6</f>
        <v>11.488928</v>
      </c>
      <c r="D875" s="95">
        <f>(C875+C874)/2</f>
        <v>11.444224</v>
      </c>
      <c r="E875" s="95">
        <f>(D875*(A875-A874))</f>
        <v>11.444224</v>
      </c>
      <c r="F875" s="95">
        <f>(0.5*((C875^2)-(C874^2))*'NEFZ + EPA + WLTP - Start Value'!$B$3)/3600</f>
        <v>0.4448100293745811</v>
      </c>
      <c r="G875" s="95">
        <f>E875*'NEFZ + EPA + WLTP - Start Value'!$B$3*'NEFZ + EPA + WLTP - Start Value'!$B$6*'NEFZ + EPA + WLTP - Constants'!$B$4/3600</f>
        <v>0.3904425902080001</v>
      </c>
      <c r="H875" s="95">
        <f>IF(E875&gt;0,(((C874)^3+(C875)^3)/2/D875)*0.5*'NEFZ + EPA + WLTP - Constants'!$B$3*('NEFZ + EPA + WLTP - Start Value'!$B$5*'NEFZ + EPA + WLTP - Start Value'!$B$4)*E875/3600,0)</f>
        <v>0.1896135872986562</v>
      </c>
    </row>
    <row r="876" ht="20.35" customHeight="1">
      <c r="A876" s="15">
        <v>873</v>
      </c>
      <c r="B876" s="15">
        <v>26.2</v>
      </c>
      <c r="C876" s="95">
        <f>'NEFZ + EPA + WLTP - Constants'!$B$5*B876/3.6</f>
        <v>11.712448</v>
      </c>
      <c r="D876" s="95">
        <f>(C876+C875)/2</f>
        <v>11.600688</v>
      </c>
      <c r="E876" s="95">
        <f>(D876*(A876-A875))</f>
        <v>11.600688</v>
      </c>
      <c r="F876" s="95">
        <f>(0.5*((C876^2)-(C875^2))*'NEFZ + EPA + WLTP - Start Value'!$B$3)/3600</f>
        <v>1.12722854123733</v>
      </c>
      <c r="G876" s="95">
        <f>E876*'NEFZ + EPA + WLTP - Start Value'!$B$3*'NEFZ + EPA + WLTP - Start Value'!$B$6*'NEFZ + EPA + WLTP - Constants'!$B$4/3600</f>
        <v>0.395780672496</v>
      </c>
      <c r="H876" s="95">
        <f>IF(E876&gt;0,(((C875)^3+(C876)^3)/2/D876)*0.5*'NEFZ + EPA + WLTP - Constants'!$B$3*('NEFZ + EPA + WLTP - Start Value'!$B$5*'NEFZ + EPA + WLTP - Start Value'!$B$4)*E876/3600,0)</f>
        <v>0.1975434672108176</v>
      </c>
    </row>
    <row r="877" ht="20.35" customHeight="1">
      <c r="A877" s="15">
        <v>874</v>
      </c>
      <c r="B877" s="15">
        <v>26.9</v>
      </c>
      <c r="C877" s="95">
        <f>'NEFZ + EPA + WLTP - Constants'!$B$5*B877/3.6</f>
        <v>12.025376</v>
      </c>
      <c r="D877" s="95">
        <f>(C877+C876)/2</f>
        <v>11.868912</v>
      </c>
      <c r="E877" s="95">
        <f>(D877*(A877-A876))</f>
        <v>11.868912</v>
      </c>
      <c r="F877" s="95">
        <f>(0.5*((C877^2)-(C876^2))*'NEFZ + EPA + WLTP - Start Value'!$B$3)/3600</f>
        <v>1.614608280454397</v>
      </c>
      <c r="G877" s="95">
        <f>E877*'NEFZ + EPA + WLTP - Start Value'!$B$3*'NEFZ + EPA + WLTP - Start Value'!$B$6*'NEFZ + EPA + WLTP - Constants'!$B$4/3600</f>
        <v>0.404931670704</v>
      </c>
      <c r="H877" s="95">
        <f>IF(E877&gt;0,(((C876)^3+(C877)^3)/2/D877)*0.5*'NEFZ + EPA + WLTP - Constants'!$B$3*('NEFZ + EPA + WLTP - Start Value'!$B$5*'NEFZ + EPA + WLTP - Start Value'!$B$4)*E877/3600,0)</f>
        <v>0.2116165427658038</v>
      </c>
    </row>
    <row r="878" ht="20.35" customHeight="1">
      <c r="A878" s="15">
        <v>875</v>
      </c>
      <c r="B878" s="15">
        <v>27.5</v>
      </c>
      <c r="C878" s="95">
        <f>'NEFZ + EPA + WLTP - Constants'!$B$5*B878/3.6</f>
        <v>12.2936</v>
      </c>
      <c r="D878" s="95">
        <f>(C878+C877)/2</f>
        <v>12.159488</v>
      </c>
      <c r="E878" s="95">
        <f>(D878*(A878-A877))</f>
        <v>12.159488</v>
      </c>
      <c r="F878" s="95">
        <f>(0.5*((C878^2)-(C877^2))*'NEFZ + EPA + WLTP - Start Value'!$B$3)/3600</f>
        <v>1.41783196863148</v>
      </c>
      <c r="G878" s="95">
        <f>E878*'NEFZ + EPA + WLTP - Start Value'!$B$3*'NEFZ + EPA + WLTP - Start Value'!$B$6*'NEFZ + EPA + WLTP - Constants'!$B$4/3600</f>
        <v>0.414845252096</v>
      </c>
      <c r="H878" s="95">
        <f>IF(E878&gt;0,(((C877)^3+(C878)^3)/2/D878)*0.5*'NEFZ + EPA + WLTP - Constants'!$B$3*('NEFZ + EPA + WLTP - Start Value'!$B$5*'NEFZ + EPA + WLTP - Start Value'!$B$4)*E878/3600,0)</f>
        <v>0.2275070478670471</v>
      </c>
    </row>
    <row r="879" ht="20.35" customHeight="1">
      <c r="A879" s="15">
        <v>876</v>
      </c>
      <c r="B879" s="15">
        <v>27.8</v>
      </c>
      <c r="C879" s="95">
        <f>'NEFZ + EPA + WLTP - Constants'!$B$5*B879/3.6</f>
        <v>12.427712</v>
      </c>
      <c r="D879" s="95">
        <f>(C879+C878)/2</f>
        <v>12.360656</v>
      </c>
      <c r="E879" s="95">
        <f>(D879*(A879-A878))</f>
        <v>12.360656</v>
      </c>
      <c r="F879" s="95">
        <f>(0.5*((C879^2)-(C878^2))*'NEFZ + EPA + WLTP - Start Value'!$B$3)/3600</f>
        <v>0.7206443737621283</v>
      </c>
      <c r="G879" s="95">
        <f>E879*'NEFZ + EPA + WLTP - Start Value'!$B$3*'NEFZ + EPA + WLTP - Start Value'!$B$6*'NEFZ + EPA + WLTP - Constants'!$B$4/3600</f>
        <v>0.4217085007520001</v>
      </c>
      <c r="H879" s="95">
        <f>IF(E879&gt;0,(((C878)^3+(C879)^3)/2/D879)*0.5*'NEFZ + EPA + WLTP - Constants'!$B$3*('NEFZ + EPA + WLTP - Start Value'!$B$5*'NEFZ + EPA + WLTP - Start Value'!$B$4)*E879/3600,0)</f>
        <v>0.2389205072257544</v>
      </c>
    </row>
    <row r="880" ht="20.35" customHeight="1">
      <c r="A880" s="15">
        <v>877</v>
      </c>
      <c r="B880" s="15">
        <v>28.4</v>
      </c>
      <c r="C880" s="95">
        <f>'NEFZ + EPA + WLTP - Constants'!$B$5*B880/3.6</f>
        <v>12.695936</v>
      </c>
      <c r="D880" s="95">
        <f>(C880+C879)/2</f>
        <v>12.561824</v>
      </c>
      <c r="E880" s="95">
        <f>(D880*(A880-A879))</f>
        <v>12.561824</v>
      </c>
      <c r="F880" s="95">
        <f>(0.5*((C880^2)-(C879^2))*'NEFZ + EPA + WLTP - Start Value'!$B$3)/3600</f>
        <v>1.464745526417058</v>
      </c>
      <c r="G880" s="95">
        <f>E880*'NEFZ + EPA + WLTP - Start Value'!$B$3*'NEFZ + EPA + WLTP - Start Value'!$B$6*'NEFZ + EPA + WLTP - Constants'!$B$4/3600</f>
        <v>0.428571749408</v>
      </c>
      <c r="H880" s="95">
        <f>IF(E880&gt;0,(((C879)^3+(C880)^3)/2/D880)*0.5*'NEFZ + EPA + WLTP - Constants'!$B$3*('NEFZ + EPA + WLTP - Start Value'!$B$5*'NEFZ + EPA + WLTP - Start Value'!$B$4)*E880/3600,0)</f>
        <v>0.2508401872016625</v>
      </c>
    </row>
    <row r="881" ht="20.35" customHeight="1">
      <c r="A881" s="15">
        <v>878</v>
      </c>
      <c r="B881" s="15">
        <v>29</v>
      </c>
      <c r="C881" s="95">
        <f>'NEFZ + EPA + WLTP - Constants'!$B$5*B881/3.6</f>
        <v>12.96416</v>
      </c>
      <c r="D881" s="95">
        <f>(C881+C880)/2</f>
        <v>12.830048</v>
      </c>
      <c r="E881" s="95">
        <f>(D881*(A881-A880))</f>
        <v>12.830048</v>
      </c>
      <c r="F881" s="95">
        <f>(0.5*((C881^2)-(C880^2))*'NEFZ + EPA + WLTP - Start Value'!$B$3)/3600</f>
        <v>1.496021231607467</v>
      </c>
      <c r="G881" s="95">
        <f>E881*'NEFZ + EPA + WLTP - Start Value'!$B$3*'NEFZ + EPA + WLTP - Start Value'!$B$6*'NEFZ + EPA + WLTP - Constants'!$B$4/3600</f>
        <v>0.4377227476159999</v>
      </c>
      <c r="H881" s="95">
        <f>IF(E881&gt;0,(((C880)^3+(C881)^3)/2/D881)*0.5*'NEFZ + EPA + WLTP - Constants'!$B$3*('NEFZ + EPA + WLTP - Start Value'!$B$5*'NEFZ + EPA + WLTP - Start Value'!$B$4)*E881/3600,0)</f>
        <v>0.2672499942132643</v>
      </c>
    </row>
    <row r="882" ht="20.35" customHeight="1">
      <c r="A882" s="15">
        <v>879</v>
      </c>
      <c r="B882" s="15">
        <v>29.2</v>
      </c>
      <c r="C882" s="95">
        <f>'NEFZ + EPA + WLTP - Constants'!$B$5*B882/3.6</f>
        <v>13.053568</v>
      </c>
      <c r="D882" s="95">
        <f>(C882+C881)/2</f>
        <v>13.008864</v>
      </c>
      <c r="E882" s="95">
        <f>(D882*(A882-A881))</f>
        <v>13.008864</v>
      </c>
      <c r="F882" s="95">
        <f>(0.5*((C882^2)-(C881^2))*'NEFZ + EPA + WLTP - Start Value'!$B$3)/3600</f>
        <v>0.5056239005781389</v>
      </c>
      <c r="G882" s="95">
        <f>E882*'NEFZ + EPA + WLTP - Start Value'!$B$3*'NEFZ + EPA + WLTP - Start Value'!$B$6*'NEFZ + EPA + WLTP - Constants'!$B$4/3600</f>
        <v>0.4438234130880001</v>
      </c>
      <c r="H882" s="95">
        <f>IF(E882&gt;0,(((C881)^3+(C882)^3)/2/D882)*0.5*'NEFZ + EPA + WLTP - Constants'!$B$3*('NEFZ + EPA + WLTP - Start Value'!$B$5*'NEFZ + EPA + WLTP - Start Value'!$B$4)*E882/3600,0)</f>
        <v>0.2784992508515103</v>
      </c>
    </row>
    <row r="883" ht="20.35" customHeight="1">
      <c r="A883" s="15">
        <v>880</v>
      </c>
      <c r="B883" s="15">
        <v>29.1</v>
      </c>
      <c r="C883" s="95">
        <f>'NEFZ + EPA + WLTP - Constants'!$B$5*B883/3.6</f>
        <v>13.008864</v>
      </c>
      <c r="D883" s="95">
        <f>(C883+C882)/2</f>
        <v>13.031216</v>
      </c>
      <c r="E883" s="95">
        <f>(D883*(A883-A882))</f>
        <v>13.031216</v>
      </c>
      <c r="F883" s="95">
        <f>(0.5*((C883^2)-(C882^2))*'NEFZ + EPA + WLTP - Start Value'!$B$3)/3600</f>
        <v>-0.2532463350833751</v>
      </c>
      <c r="G883" s="95">
        <f>E883*'NEFZ + EPA + WLTP - Start Value'!$B$3*'NEFZ + EPA + WLTP - Start Value'!$B$6*'NEFZ + EPA + WLTP - Constants'!$B$4/3600</f>
        <v>0.4445859962720001</v>
      </c>
      <c r="H883" s="95">
        <f>IF(E883&gt;0,(((C882)^3+(C883)^3)/2/D883)*0.5*'NEFZ + EPA + WLTP - Constants'!$B$3*('NEFZ + EPA + WLTP - Start Value'!$B$5*'NEFZ + EPA + WLTP - Start Value'!$B$4)*E883/3600,0)</f>
        <v>0.279929835762963</v>
      </c>
    </row>
    <row r="884" ht="20.35" customHeight="1">
      <c r="A884" s="15">
        <v>881</v>
      </c>
      <c r="B884" s="15">
        <v>29</v>
      </c>
      <c r="C884" s="95">
        <f>'NEFZ + EPA + WLTP - Constants'!$B$5*B884/3.6</f>
        <v>12.96416</v>
      </c>
      <c r="D884" s="95">
        <f>(C884+C883)/2</f>
        <v>12.986512</v>
      </c>
      <c r="E884" s="95">
        <f>(D884*(A884-A883))</f>
        <v>12.986512</v>
      </c>
      <c r="F884" s="95">
        <f>(0.5*((C884^2)-(C883^2))*'NEFZ + EPA + WLTP - Start Value'!$B$3)/3600</f>
        <v>-0.2523775654947638</v>
      </c>
      <c r="G884" s="95">
        <f>E884*'NEFZ + EPA + WLTP - Start Value'!$B$3*'NEFZ + EPA + WLTP - Start Value'!$B$6*'NEFZ + EPA + WLTP - Constants'!$B$4/3600</f>
        <v>0.4430608299040001</v>
      </c>
      <c r="H884" s="95">
        <f>IF(E884&gt;0,(((C883)^3+(C884)^3)/2/D884)*0.5*'NEFZ + EPA + WLTP - Constants'!$B$3*('NEFZ + EPA + WLTP - Start Value'!$B$5*'NEFZ + EPA + WLTP - Start Value'!$B$4)*E884/3600,0)</f>
        <v>0.2770587998761902</v>
      </c>
    </row>
    <row r="885" ht="20.35" customHeight="1">
      <c r="A885" s="15">
        <v>882</v>
      </c>
      <c r="B885" s="15">
        <v>28.9</v>
      </c>
      <c r="C885" s="95">
        <f>'NEFZ + EPA + WLTP - Constants'!$B$5*B885/3.6</f>
        <v>12.919456</v>
      </c>
      <c r="D885" s="95">
        <f>(C885+C884)/2</f>
        <v>12.941808</v>
      </c>
      <c r="E885" s="95">
        <f>(D885*(A885-A884))</f>
        <v>12.941808</v>
      </c>
      <c r="F885" s="95">
        <f>(0.5*((C885^2)-(C884^2))*'NEFZ + EPA + WLTP - Start Value'!$B$3)/3600</f>
        <v>-0.2515087959061277</v>
      </c>
      <c r="G885" s="95">
        <f>E885*'NEFZ + EPA + WLTP - Start Value'!$B$3*'NEFZ + EPA + WLTP - Start Value'!$B$6*'NEFZ + EPA + WLTP - Constants'!$B$4/3600</f>
        <v>0.441535663536</v>
      </c>
      <c r="H885" s="95">
        <f>IF(E885&gt;0,(((C884)^3+(C885)^3)/2/D885)*0.5*'NEFZ + EPA + WLTP - Constants'!$B$3*('NEFZ + EPA + WLTP - Start Value'!$B$5*'NEFZ + EPA + WLTP - Start Value'!$B$4)*E885/3600,0)</f>
        <v>0.2742074622131528</v>
      </c>
    </row>
    <row r="886" ht="20.35" customHeight="1">
      <c r="A886" s="15">
        <v>883</v>
      </c>
      <c r="B886" s="15">
        <v>28.5</v>
      </c>
      <c r="C886" s="95">
        <f>'NEFZ + EPA + WLTP - Constants'!$B$5*B886/3.6</f>
        <v>12.74064</v>
      </c>
      <c r="D886" s="95">
        <f>(C886+C885)/2</f>
        <v>12.830048</v>
      </c>
      <c r="E886" s="95">
        <f>(D886*(A886-A885))</f>
        <v>12.830048</v>
      </c>
      <c r="F886" s="95">
        <f>(0.5*((C886^2)-(C885^2))*'NEFZ + EPA + WLTP - Start Value'!$B$3)/3600</f>
        <v>-0.9973474877383176</v>
      </c>
      <c r="G886" s="95">
        <f>E886*'NEFZ + EPA + WLTP - Start Value'!$B$3*'NEFZ + EPA + WLTP - Start Value'!$B$6*'NEFZ + EPA + WLTP - Constants'!$B$4/3600</f>
        <v>0.4377227476159999</v>
      </c>
      <c r="H886" s="95">
        <f>IF(E886&gt;0,(((C885)^3+(C886)^3)/2/D886)*0.5*'NEFZ + EPA + WLTP - Constants'!$B$3*('NEFZ + EPA + WLTP - Start Value'!$B$5*'NEFZ + EPA + WLTP - Start Value'!$B$4)*E886/3600,0)</f>
        <v>0.2672013419739178</v>
      </c>
    </row>
    <row r="887" ht="20.35" customHeight="1">
      <c r="A887" s="15">
        <v>884</v>
      </c>
      <c r="B887" s="15">
        <v>28.1</v>
      </c>
      <c r="C887" s="95">
        <f>'NEFZ + EPA + WLTP - Constants'!$B$5*B887/3.6</f>
        <v>12.561824</v>
      </c>
      <c r="D887" s="95">
        <f>(C887+C886)/2</f>
        <v>12.651232</v>
      </c>
      <c r="E887" s="95">
        <f>(D887*(A887-A886))</f>
        <v>12.651232</v>
      </c>
      <c r="F887" s="95">
        <f>(0.5*((C887^2)-(C886^2))*'NEFZ + EPA + WLTP - Start Value'!$B$3)/3600</f>
        <v>-0.9834471743203452</v>
      </c>
      <c r="G887" s="95">
        <f>E887*'NEFZ + EPA + WLTP - Start Value'!$B$3*'NEFZ + EPA + WLTP - Start Value'!$B$6*'NEFZ + EPA + WLTP - Constants'!$B$4/3600</f>
        <v>0.431622082144</v>
      </c>
      <c r="H887" s="95">
        <f>IF(E887&gt;0,(((C886)^3+(C887)^3)/2/D887)*0.5*'NEFZ + EPA + WLTP - Constants'!$B$3*('NEFZ + EPA + WLTP - Start Value'!$B$5*'NEFZ + EPA + WLTP - Start Value'!$B$4)*E887/3600,0)</f>
        <v>0.2561852092365409</v>
      </c>
    </row>
    <row r="888" ht="20.35" customHeight="1">
      <c r="A888" s="15">
        <v>885</v>
      </c>
      <c r="B888" s="15">
        <v>28</v>
      </c>
      <c r="C888" s="95">
        <f>'NEFZ + EPA + WLTP - Constants'!$B$5*B888/3.6</f>
        <v>12.51712</v>
      </c>
      <c r="D888" s="95">
        <f>(C888+C887)/2</f>
        <v>12.539472</v>
      </c>
      <c r="E888" s="95">
        <f>(D888*(A888-A887))</f>
        <v>12.539472</v>
      </c>
      <c r="F888" s="95">
        <f>(0.5*((C888^2)-(C887^2))*'NEFZ + EPA + WLTP - Start Value'!$B$3)/3600</f>
        <v>-0.2436898696085395</v>
      </c>
      <c r="G888" s="95">
        <f>E888*'NEFZ + EPA + WLTP - Start Value'!$B$3*'NEFZ + EPA + WLTP - Start Value'!$B$6*'NEFZ + EPA + WLTP - Constants'!$B$4/3600</f>
        <v>0.427809166224</v>
      </c>
      <c r="H888" s="95">
        <f>IF(E888&gt;0,(((C887)^3+(C888)^3)/2/D888)*0.5*'NEFZ + EPA + WLTP - Constants'!$B$3*('NEFZ + EPA + WLTP - Start Value'!$B$5*'NEFZ + EPA + WLTP - Start Value'!$B$4)*E888/3600,0)</f>
        <v>0.2494206549940614</v>
      </c>
    </row>
    <row r="889" ht="20.35" customHeight="1">
      <c r="A889" s="15">
        <v>886</v>
      </c>
      <c r="B889" s="15">
        <v>28</v>
      </c>
      <c r="C889" s="95">
        <f>'NEFZ + EPA + WLTP - Constants'!$B$5*B889/3.6</f>
        <v>12.51712</v>
      </c>
      <c r="D889" s="95">
        <f>(C889+C888)/2</f>
        <v>12.51712</v>
      </c>
      <c r="E889" s="95">
        <f>(D889*(A889-A888))</f>
        <v>12.51712</v>
      </c>
      <c r="F889" s="95">
        <f>(0.5*((C889^2)-(C888^2))*'NEFZ + EPA + WLTP - Start Value'!$B$3)/3600</f>
        <v>0</v>
      </c>
      <c r="G889" s="95">
        <f>E889*'NEFZ + EPA + WLTP - Start Value'!$B$3*'NEFZ + EPA + WLTP - Start Value'!$B$6*'NEFZ + EPA + WLTP - Constants'!$B$4/3600</f>
        <v>0.427046583040</v>
      </c>
      <c r="H889" s="95">
        <f>IF(E889&gt;0,(((C888)^3+(C889)^3)/2/D889)*0.5*'NEFZ + EPA + WLTP - Constants'!$B$3*('NEFZ + EPA + WLTP - Start Value'!$B$5*'NEFZ + EPA + WLTP - Start Value'!$B$4)*E889/3600,0)</f>
        <v>0.2480868660013087</v>
      </c>
    </row>
    <row r="890" ht="20.35" customHeight="1">
      <c r="A890" s="15">
        <v>887</v>
      </c>
      <c r="B890" s="15">
        <v>27.6</v>
      </c>
      <c r="C890" s="95">
        <f>'NEFZ + EPA + WLTP - Constants'!$B$5*B890/3.6</f>
        <v>12.338304</v>
      </c>
      <c r="D890" s="95">
        <f>(C890+C889)/2</f>
        <v>12.427712</v>
      </c>
      <c r="E890" s="95">
        <f>(D890*(A890-A889))</f>
        <v>12.427712</v>
      </c>
      <c r="F890" s="95">
        <f>(0.5*((C890^2)-(C889^2))*'NEFZ + EPA + WLTP - Start Value'!$B$3)/3600</f>
        <v>-0.9660717825478966</v>
      </c>
      <c r="G890" s="95">
        <f>E890*'NEFZ + EPA + WLTP - Start Value'!$B$3*'NEFZ + EPA + WLTP - Start Value'!$B$6*'NEFZ + EPA + WLTP - Constants'!$B$4/3600</f>
        <v>0.4239962503040001</v>
      </c>
      <c r="H890" s="95">
        <f>IF(E890&gt;0,(((C889)^3+(C890)^3)/2/D890)*0.5*'NEFZ + EPA + WLTP - Constants'!$B$3*('NEFZ + EPA + WLTP - Start Value'!$B$5*'NEFZ + EPA + WLTP - Start Value'!$B$4)*E890/3600,0)</f>
        <v>0.2428463021890274</v>
      </c>
    </row>
    <row r="891" ht="20.35" customHeight="1">
      <c r="A891" s="15">
        <v>888</v>
      </c>
      <c r="B891" s="15">
        <v>27.2</v>
      </c>
      <c r="C891" s="95">
        <f>'NEFZ + EPA + WLTP - Constants'!$B$5*B891/3.6</f>
        <v>12.159488</v>
      </c>
      <c r="D891" s="95">
        <f>(C891+C890)/2</f>
        <v>12.248896</v>
      </c>
      <c r="E891" s="95">
        <f>(D891*(A891-A890))</f>
        <v>12.248896</v>
      </c>
      <c r="F891" s="95">
        <f>(0.5*((C891^2)-(C890^2))*'NEFZ + EPA + WLTP - Start Value'!$B$3)/3600</f>
        <v>-0.9521714691299735</v>
      </c>
      <c r="G891" s="95">
        <f>E891*'NEFZ + EPA + WLTP - Start Value'!$B$3*'NEFZ + EPA + WLTP - Start Value'!$B$6*'NEFZ + EPA + WLTP - Constants'!$B$4/3600</f>
        <v>0.4178955848320001</v>
      </c>
      <c r="H891" s="95">
        <f>IF(E891&gt;0,(((C890)^3+(C891)^3)/2/D891)*0.5*'NEFZ + EPA + WLTP - Constants'!$B$3*('NEFZ + EPA + WLTP - Start Value'!$B$5*'NEFZ + EPA + WLTP - Start Value'!$B$4)*E891/3600,0)</f>
        <v>0.232514894626454</v>
      </c>
    </row>
    <row r="892" ht="20.35" customHeight="1">
      <c r="A892" s="15">
        <v>889</v>
      </c>
      <c r="B892" s="15">
        <v>26.6</v>
      </c>
      <c r="C892" s="95">
        <f>'NEFZ + EPA + WLTP - Constants'!$B$5*B892/3.6</f>
        <v>11.891264</v>
      </c>
      <c r="D892" s="95">
        <f>(C892+C891)/2</f>
        <v>12.025376</v>
      </c>
      <c r="E892" s="95">
        <f>(D892*(A892-A891))</f>
        <v>12.025376</v>
      </c>
      <c r="F892" s="95">
        <f>(0.5*((C892^2)-(C891^2))*'NEFZ + EPA + WLTP - Start Value'!$B$3)/3600</f>
        <v>-1.40219411603626</v>
      </c>
      <c r="G892" s="95">
        <f>E892*'NEFZ + EPA + WLTP - Start Value'!$B$3*'NEFZ + EPA + WLTP - Start Value'!$B$6*'NEFZ + EPA + WLTP - Constants'!$B$4/3600</f>
        <v>0.4102697529920001</v>
      </c>
      <c r="H892" s="95">
        <f>IF(E892&gt;0,(((C891)^3+(C892)^3)/2/D892)*0.5*'NEFZ + EPA + WLTP - Constants'!$B$3*('NEFZ + EPA + WLTP - Start Value'!$B$5*'NEFZ + EPA + WLTP - Start Value'!$B$4)*E892/3600,0)</f>
        <v>0.2200637638070169</v>
      </c>
    </row>
    <row r="893" ht="20.35" customHeight="1">
      <c r="A893" s="15">
        <v>890</v>
      </c>
      <c r="B893" s="15">
        <v>27</v>
      </c>
      <c r="C893" s="95">
        <f>'NEFZ + EPA + WLTP - Constants'!$B$5*B893/3.6</f>
        <v>12.07008</v>
      </c>
      <c r="D893" s="95">
        <f>(C893+C892)/2</f>
        <v>11.980672</v>
      </c>
      <c r="E893" s="95">
        <f>(D893*(A893-A892))</f>
        <v>11.980672</v>
      </c>
      <c r="F893" s="95">
        <f>(0.5*((C893^2)-(C892^2))*'NEFZ + EPA + WLTP - Start Value'!$B$3)/3600</f>
        <v>0.9313209990030241</v>
      </c>
      <c r="G893" s="95">
        <f>E893*'NEFZ + EPA + WLTP - Start Value'!$B$3*'NEFZ + EPA + WLTP - Start Value'!$B$6*'NEFZ + EPA + WLTP - Constants'!$B$4/3600</f>
        <v>0.4087445866240002</v>
      </c>
      <c r="H893" s="95">
        <f>IF(E893&gt;0,(((C892)^3+(C893)^3)/2/D893)*0.5*'NEFZ + EPA + WLTP - Constants'!$B$3*('NEFZ + EPA + WLTP - Start Value'!$B$5*'NEFZ + EPA + WLTP - Start Value'!$B$4)*E893/3600,0)</f>
        <v>0.2175738088751259</v>
      </c>
    </row>
    <row r="894" ht="20.35" customHeight="1">
      <c r="A894" s="15">
        <v>891</v>
      </c>
      <c r="B894" s="15">
        <v>27.5</v>
      </c>
      <c r="C894" s="95">
        <f>'NEFZ + EPA + WLTP - Constants'!$B$5*B894/3.6</f>
        <v>12.2936</v>
      </c>
      <c r="D894" s="95">
        <f>(C894+C893)/2</f>
        <v>12.18184</v>
      </c>
      <c r="E894" s="95">
        <f>(D894*(A894-A893))</f>
        <v>12.18184</v>
      </c>
      <c r="F894" s="95">
        <f>(0.5*((C894^2)-(C893^2))*'NEFZ + EPA + WLTP - Start Value'!$B$3)/3600</f>
        <v>1.183698564497782</v>
      </c>
      <c r="G894" s="95">
        <f>E894*'NEFZ + EPA + WLTP - Start Value'!$B$3*'NEFZ + EPA + WLTP - Start Value'!$B$6*'NEFZ + EPA + WLTP - Constants'!$B$4/3600</f>
        <v>0.4156078352800001</v>
      </c>
      <c r="H894" s="95">
        <f>IF(E894&gt;0,(((C893)^3+(C894)^3)/2/D894)*0.5*'NEFZ + EPA + WLTP - Constants'!$B$3*('NEFZ + EPA + WLTP - Start Value'!$B$5*'NEFZ + EPA + WLTP - Start Value'!$B$4)*E894/3600,0)</f>
        <v>0.2287382772611772</v>
      </c>
    </row>
    <row r="895" ht="20.35" customHeight="1">
      <c r="A895" s="15">
        <v>892</v>
      </c>
      <c r="B895" s="15">
        <v>27.8</v>
      </c>
      <c r="C895" s="95">
        <f>'NEFZ + EPA + WLTP - Constants'!$B$5*B895/3.6</f>
        <v>12.427712</v>
      </c>
      <c r="D895" s="95">
        <f>(C895+C894)/2</f>
        <v>12.360656</v>
      </c>
      <c r="E895" s="95">
        <f>(D895*(A895-A894))</f>
        <v>12.360656</v>
      </c>
      <c r="F895" s="95">
        <f>(0.5*((C895^2)-(C894^2))*'NEFZ + EPA + WLTP - Start Value'!$B$3)/3600</f>
        <v>0.7206443737621283</v>
      </c>
      <c r="G895" s="95">
        <f>E895*'NEFZ + EPA + WLTP - Start Value'!$B$3*'NEFZ + EPA + WLTP - Start Value'!$B$6*'NEFZ + EPA + WLTP - Constants'!$B$4/3600</f>
        <v>0.4217085007520001</v>
      </c>
      <c r="H895" s="95">
        <f>IF(E895&gt;0,(((C894)^3+(C895)^3)/2/D895)*0.5*'NEFZ + EPA + WLTP - Constants'!$B$3*('NEFZ + EPA + WLTP - Start Value'!$B$5*'NEFZ + EPA + WLTP - Start Value'!$B$4)*E895/3600,0)</f>
        <v>0.2389205072257544</v>
      </c>
    </row>
    <row r="896" ht="20.35" customHeight="1">
      <c r="A896" s="15">
        <v>893</v>
      </c>
      <c r="B896" s="15">
        <v>28</v>
      </c>
      <c r="C896" s="95">
        <f>'NEFZ + EPA + WLTP - Constants'!$B$5*B896/3.6</f>
        <v>12.51712</v>
      </c>
      <c r="D896" s="95">
        <f>(C896+C895)/2</f>
        <v>12.472416</v>
      </c>
      <c r="E896" s="95">
        <f>(D896*(A896-A895))</f>
        <v>12.472416</v>
      </c>
      <c r="F896" s="95">
        <f>(0.5*((C896^2)-(C895^2))*'NEFZ + EPA + WLTP - Start Value'!$B$3)/3600</f>
        <v>0.4847734304511956</v>
      </c>
      <c r="G896" s="95">
        <f>E896*'NEFZ + EPA + WLTP - Start Value'!$B$3*'NEFZ + EPA + WLTP - Start Value'!$B$6*'NEFZ + EPA + WLTP - Constants'!$B$4/3600</f>
        <v>0.425521416672</v>
      </c>
      <c r="H896" s="95">
        <f>IF(E896&gt;0,(((C895)^3+(C896)^3)/2/D896)*0.5*'NEFZ + EPA + WLTP - Constants'!$B$3*('NEFZ + EPA + WLTP - Start Value'!$B$5*'NEFZ + EPA + WLTP - Start Value'!$B$4)*E896/3600,0)</f>
        <v>0.2454477334714213</v>
      </c>
    </row>
    <row r="897" ht="20.35" customHeight="1">
      <c r="A897" s="15">
        <v>894</v>
      </c>
      <c r="B897" s="15">
        <v>27.8</v>
      </c>
      <c r="C897" s="95">
        <f>'NEFZ + EPA + WLTP - Constants'!$B$5*B897/3.6</f>
        <v>12.427712</v>
      </c>
      <c r="D897" s="95">
        <f>(C897+C896)/2</f>
        <v>12.472416</v>
      </c>
      <c r="E897" s="95">
        <f>(D897*(A897-A896))</f>
        <v>12.472416</v>
      </c>
      <c r="F897" s="95">
        <f>(0.5*((C897^2)-(C896^2))*'NEFZ + EPA + WLTP - Start Value'!$B$3)/3600</f>
        <v>-0.4847734304511956</v>
      </c>
      <c r="G897" s="95">
        <f>E897*'NEFZ + EPA + WLTP - Start Value'!$B$3*'NEFZ + EPA + WLTP - Start Value'!$B$6*'NEFZ + EPA + WLTP - Constants'!$B$4/3600</f>
        <v>0.425521416672</v>
      </c>
      <c r="H897" s="95">
        <f>IF(E897&gt;0,(((C896)^3+(C897)^3)/2/D897)*0.5*'NEFZ + EPA + WLTP - Constants'!$B$3*('NEFZ + EPA + WLTP - Start Value'!$B$5*'NEFZ + EPA + WLTP - Start Value'!$B$4)*E897/3600,0)</f>
        <v>0.2454477334714213</v>
      </c>
    </row>
    <row r="898" ht="20.35" customHeight="1">
      <c r="A898" s="15">
        <v>895</v>
      </c>
      <c r="B898" s="15">
        <v>28</v>
      </c>
      <c r="C898" s="95">
        <f>'NEFZ + EPA + WLTP - Constants'!$B$5*B898/3.6</f>
        <v>12.51712</v>
      </c>
      <c r="D898" s="95">
        <f>(C898+C897)/2</f>
        <v>12.472416</v>
      </c>
      <c r="E898" s="95">
        <f>(D898*(A898-A897))</f>
        <v>12.472416</v>
      </c>
      <c r="F898" s="95">
        <f>(0.5*((C898^2)-(C897^2))*'NEFZ + EPA + WLTP - Start Value'!$B$3)/3600</f>
        <v>0.4847734304511956</v>
      </c>
      <c r="G898" s="95">
        <f>E898*'NEFZ + EPA + WLTP - Start Value'!$B$3*'NEFZ + EPA + WLTP - Start Value'!$B$6*'NEFZ + EPA + WLTP - Constants'!$B$4/3600</f>
        <v>0.425521416672</v>
      </c>
      <c r="H898" s="95">
        <f>IF(E898&gt;0,(((C897)^3+(C898)^3)/2/D898)*0.5*'NEFZ + EPA + WLTP - Constants'!$B$3*('NEFZ + EPA + WLTP - Start Value'!$B$5*'NEFZ + EPA + WLTP - Start Value'!$B$4)*E898/3600,0)</f>
        <v>0.2454477334714213</v>
      </c>
    </row>
    <row r="899" ht="20.35" customHeight="1">
      <c r="A899" s="15">
        <v>896</v>
      </c>
      <c r="B899" s="15">
        <v>28</v>
      </c>
      <c r="C899" s="95">
        <f>'NEFZ + EPA + WLTP - Constants'!$B$5*B899/3.6</f>
        <v>12.51712</v>
      </c>
      <c r="D899" s="95">
        <f>(C899+C898)/2</f>
        <v>12.51712</v>
      </c>
      <c r="E899" s="95">
        <f>(D899*(A899-A898))</f>
        <v>12.51712</v>
      </c>
      <c r="F899" s="95">
        <f>(0.5*((C899^2)-(C898^2))*'NEFZ + EPA + WLTP - Start Value'!$B$3)/3600</f>
        <v>0</v>
      </c>
      <c r="G899" s="95">
        <f>E899*'NEFZ + EPA + WLTP - Start Value'!$B$3*'NEFZ + EPA + WLTP - Start Value'!$B$6*'NEFZ + EPA + WLTP - Constants'!$B$4/3600</f>
        <v>0.427046583040</v>
      </c>
      <c r="H899" s="95">
        <f>IF(E899&gt;0,(((C898)^3+(C899)^3)/2/D899)*0.5*'NEFZ + EPA + WLTP - Constants'!$B$3*('NEFZ + EPA + WLTP - Start Value'!$B$5*'NEFZ + EPA + WLTP - Start Value'!$B$4)*E899/3600,0)</f>
        <v>0.2480868660013087</v>
      </c>
    </row>
    <row r="900" ht="20.35" customHeight="1">
      <c r="A900" s="15">
        <v>897</v>
      </c>
      <c r="B900" s="15">
        <v>28</v>
      </c>
      <c r="C900" s="95">
        <f>'NEFZ + EPA + WLTP - Constants'!$B$5*B900/3.6</f>
        <v>12.51712</v>
      </c>
      <c r="D900" s="95">
        <f>(C900+C899)/2</f>
        <v>12.51712</v>
      </c>
      <c r="E900" s="95">
        <f>(D900*(A900-A899))</f>
        <v>12.51712</v>
      </c>
      <c r="F900" s="95">
        <f>(0.5*((C900^2)-(C899^2))*'NEFZ + EPA + WLTP - Start Value'!$B$3)/3600</f>
        <v>0</v>
      </c>
      <c r="G900" s="95">
        <f>E900*'NEFZ + EPA + WLTP - Start Value'!$B$3*'NEFZ + EPA + WLTP - Start Value'!$B$6*'NEFZ + EPA + WLTP - Constants'!$B$4/3600</f>
        <v>0.427046583040</v>
      </c>
      <c r="H900" s="95">
        <f>IF(E900&gt;0,(((C899)^3+(C900)^3)/2/D900)*0.5*'NEFZ + EPA + WLTP - Constants'!$B$3*('NEFZ + EPA + WLTP - Start Value'!$B$5*'NEFZ + EPA + WLTP - Start Value'!$B$4)*E900/3600,0)</f>
        <v>0.2480868660013087</v>
      </c>
    </row>
    <row r="901" ht="20.35" customHeight="1">
      <c r="A901" s="15">
        <v>898</v>
      </c>
      <c r="B901" s="15">
        <v>27.7</v>
      </c>
      <c r="C901" s="95">
        <f>'NEFZ + EPA + WLTP - Constants'!$B$5*B901/3.6</f>
        <v>12.383008</v>
      </c>
      <c r="D901" s="95">
        <f>(C901+C900)/2</f>
        <v>12.450064</v>
      </c>
      <c r="E901" s="95">
        <f>(D901*(A901-A900))</f>
        <v>12.450064</v>
      </c>
      <c r="F901" s="95">
        <f>(0.5*((C901^2)-(C900^2))*'NEFZ + EPA + WLTP - Start Value'!$B$3)/3600</f>
        <v>-0.7258569912938642</v>
      </c>
      <c r="G901" s="95">
        <f>E901*'NEFZ + EPA + WLTP - Start Value'!$B$3*'NEFZ + EPA + WLTP - Start Value'!$B$6*'NEFZ + EPA + WLTP - Constants'!$B$4/3600</f>
        <v>0.4247588334880001</v>
      </c>
      <c r="H901" s="95">
        <f>IF(E901&gt;0,(((C900)^3+(C901)^3)/2/D901)*0.5*'NEFZ + EPA + WLTP - Constants'!$B$3*('NEFZ + EPA + WLTP - Start Value'!$B$5*'NEFZ + EPA + WLTP - Start Value'!$B$4)*E901/3600,0)</f>
        <v>0.2441423221262873</v>
      </c>
    </row>
    <row r="902" ht="20.35" customHeight="1">
      <c r="A902" s="15">
        <v>899</v>
      </c>
      <c r="B902" s="15">
        <v>27.4</v>
      </c>
      <c r="C902" s="95">
        <f>'NEFZ + EPA + WLTP - Constants'!$B$5*B902/3.6</f>
        <v>12.248896</v>
      </c>
      <c r="D902" s="95">
        <f>(C902+C901)/2</f>
        <v>12.315952</v>
      </c>
      <c r="E902" s="95">
        <f>(D902*(A902-A901))</f>
        <v>12.315952</v>
      </c>
      <c r="F902" s="95">
        <f>(0.5*((C902^2)-(C901^2))*'NEFZ + EPA + WLTP - Start Value'!$B$3)/3600</f>
        <v>-0.7180380649962759</v>
      </c>
      <c r="G902" s="95">
        <f>E902*'NEFZ + EPA + WLTP - Start Value'!$B$3*'NEFZ + EPA + WLTP - Start Value'!$B$6*'NEFZ + EPA + WLTP - Constants'!$B$4/3600</f>
        <v>0.420183334384</v>
      </c>
      <c r="H902" s="95">
        <f>IF(E902&gt;0,(((C901)^3+(C902)^3)/2/D902)*0.5*'NEFZ + EPA + WLTP - Constants'!$B$3*('NEFZ + EPA + WLTP - Start Value'!$B$5*'NEFZ + EPA + WLTP - Start Value'!$B$4)*E902/3600,0)</f>
        <v>0.2363377570471095</v>
      </c>
    </row>
    <row r="903" ht="20.35" customHeight="1">
      <c r="A903" s="15">
        <v>900</v>
      </c>
      <c r="B903" s="15">
        <v>26.9</v>
      </c>
      <c r="C903" s="95">
        <f>'NEFZ + EPA + WLTP - Constants'!$B$5*B903/3.6</f>
        <v>12.025376</v>
      </c>
      <c r="D903" s="95">
        <f>(C903+C902)/2</f>
        <v>12.137136</v>
      </c>
      <c r="E903" s="95">
        <f>(D903*(A903-A902))</f>
        <v>12.137136</v>
      </c>
      <c r="F903" s="95">
        <f>(0.5*((C903^2)-(C902^2))*'NEFZ + EPA + WLTP - Start Value'!$B$3)/3600</f>
        <v>-1.179354716554663</v>
      </c>
      <c r="G903" s="95">
        <f>E903*'NEFZ + EPA + WLTP - Start Value'!$B$3*'NEFZ + EPA + WLTP - Start Value'!$B$6*'NEFZ + EPA + WLTP - Constants'!$B$4/3600</f>
        <v>0.414082668912</v>
      </c>
      <c r="H903" s="95">
        <f>IF(E903&gt;0,(((C902)^3+(C903)^3)/2/D903)*0.5*'NEFZ + EPA + WLTP - Constants'!$B$3*('NEFZ + EPA + WLTP - Start Value'!$B$5*'NEFZ + EPA + WLTP - Start Value'!$B$4)*E903/3600,0)</f>
        <v>0.2262297090335361</v>
      </c>
    </row>
    <row r="904" ht="20.35" customHeight="1">
      <c r="A904" s="15">
        <v>901</v>
      </c>
      <c r="B904" s="15">
        <v>26.6</v>
      </c>
      <c r="C904" s="95">
        <f>'NEFZ + EPA + WLTP - Constants'!$B$5*B904/3.6</f>
        <v>11.891264</v>
      </c>
      <c r="D904" s="95">
        <f>(C904+C903)/2</f>
        <v>11.95832</v>
      </c>
      <c r="E904" s="95">
        <f>(D904*(A904-A903))</f>
        <v>11.95832</v>
      </c>
      <c r="F904" s="95">
        <f>(0.5*((C904^2)-(C903^2))*'NEFZ + EPA + WLTP - Start Value'!$B$3)/3600</f>
        <v>-0.6971875948693264</v>
      </c>
      <c r="G904" s="95">
        <f>E904*'NEFZ + EPA + WLTP - Start Value'!$B$3*'NEFZ + EPA + WLTP - Start Value'!$B$6*'NEFZ + EPA + WLTP - Constants'!$B$4/3600</f>
        <v>0.4079820034400001</v>
      </c>
      <c r="H904" s="95">
        <f>IF(E904&gt;0,(((C903)^3+(C904)^3)/2/D904)*0.5*'NEFZ + EPA + WLTP - Constants'!$B$3*('NEFZ + EPA + WLTP - Start Value'!$B$5*'NEFZ + EPA + WLTP - Start Value'!$B$4)*E904/3600,0)</f>
        <v>0.2163425794809957</v>
      </c>
    </row>
    <row r="905" ht="20.35" customHeight="1">
      <c r="A905" s="15">
        <v>902</v>
      </c>
      <c r="B905" s="15">
        <v>26.5</v>
      </c>
      <c r="C905" s="95">
        <f>'NEFZ + EPA + WLTP - Constants'!$B$5*B905/3.6</f>
        <v>11.84656</v>
      </c>
      <c r="D905" s="95">
        <f>(C905+C904)/2</f>
        <v>11.868912</v>
      </c>
      <c r="E905" s="95">
        <f>(D905*(A905-A904))</f>
        <v>11.868912</v>
      </c>
      <c r="F905" s="95">
        <f>(0.5*((C905^2)-(C904^2))*'NEFZ + EPA + WLTP - Start Value'!$B$3)/3600</f>
        <v>-0.230658325779203</v>
      </c>
      <c r="G905" s="95">
        <f>E905*'NEFZ + EPA + WLTP - Start Value'!$B$3*'NEFZ + EPA + WLTP - Start Value'!$B$6*'NEFZ + EPA + WLTP - Constants'!$B$4/3600</f>
        <v>0.4049316707040001</v>
      </c>
      <c r="H905" s="95">
        <f>IF(E905&gt;0,(((C904)^3+(C905)^3)/2/D905)*0.5*'NEFZ + EPA + WLTP - Constants'!$B$3*('NEFZ + EPA + WLTP - Start Value'!$B$5*'NEFZ + EPA + WLTP - Start Value'!$B$4)*E905/3600,0)</f>
        <v>0.2115085246232546</v>
      </c>
    </row>
    <row r="906" ht="20.35" customHeight="1">
      <c r="A906" s="15">
        <v>903</v>
      </c>
      <c r="B906" s="15">
        <v>26.5</v>
      </c>
      <c r="C906" s="95">
        <f>'NEFZ + EPA + WLTP - Constants'!$B$5*B906/3.6</f>
        <v>11.84656</v>
      </c>
      <c r="D906" s="95">
        <f>(C906+C905)/2</f>
        <v>11.84656</v>
      </c>
      <c r="E906" s="95">
        <f>(D906*(A906-A905))</f>
        <v>11.84656</v>
      </c>
      <c r="F906" s="95">
        <f>(0.5*((C906^2)-(C905^2))*'NEFZ + EPA + WLTP - Start Value'!$B$3)/3600</f>
        <v>0</v>
      </c>
      <c r="G906" s="95">
        <f>E906*'NEFZ + EPA + WLTP - Start Value'!$B$3*'NEFZ + EPA + WLTP - Start Value'!$B$6*'NEFZ + EPA + WLTP - Constants'!$B$4/3600</f>
        <v>0.404169087520</v>
      </c>
      <c r="H906" s="95">
        <f>IF(E906&gt;0,(((C905)^3+(C906)^3)/2/D906)*0.5*'NEFZ + EPA + WLTP - Constants'!$B$3*('NEFZ + EPA + WLTP - Start Value'!$B$5*'NEFZ + EPA + WLTP - Start Value'!$B$4)*E906/3600,0)</f>
        <v>0.2103135725086372</v>
      </c>
    </row>
    <row r="907" ht="20.35" customHeight="1">
      <c r="A907" s="15">
        <v>904</v>
      </c>
      <c r="B907" s="15">
        <v>26.5</v>
      </c>
      <c r="C907" s="95">
        <f>'NEFZ + EPA + WLTP - Constants'!$B$5*B907/3.6</f>
        <v>11.84656</v>
      </c>
      <c r="D907" s="95">
        <f>(C907+C906)/2</f>
        <v>11.84656</v>
      </c>
      <c r="E907" s="95">
        <f>(D907*(A907-A906))</f>
        <v>11.84656</v>
      </c>
      <c r="F907" s="95">
        <f>(0.5*((C907^2)-(C906^2))*'NEFZ + EPA + WLTP - Start Value'!$B$3)/3600</f>
        <v>0</v>
      </c>
      <c r="G907" s="95">
        <f>E907*'NEFZ + EPA + WLTP - Start Value'!$B$3*'NEFZ + EPA + WLTP - Start Value'!$B$6*'NEFZ + EPA + WLTP - Constants'!$B$4/3600</f>
        <v>0.404169087520</v>
      </c>
      <c r="H907" s="95">
        <f>IF(E907&gt;0,(((C906)^3+(C907)^3)/2/D907)*0.5*'NEFZ + EPA + WLTP - Constants'!$B$3*('NEFZ + EPA + WLTP - Start Value'!$B$5*'NEFZ + EPA + WLTP - Start Value'!$B$4)*E907/3600,0)</f>
        <v>0.2103135725086372</v>
      </c>
    </row>
    <row r="908" ht="20.35" customHeight="1">
      <c r="A908" s="15">
        <v>905</v>
      </c>
      <c r="B908" s="15">
        <v>26.3</v>
      </c>
      <c r="C908" s="95">
        <f>'NEFZ + EPA + WLTP - Constants'!$B$5*B908/3.6</f>
        <v>11.757152</v>
      </c>
      <c r="D908" s="95">
        <f>(C908+C907)/2</f>
        <v>11.801856</v>
      </c>
      <c r="E908" s="95">
        <f>(D908*(A908-A907))</f>
        <v>11.801856</v>
      </c>
      <c r="F908" s="95">
        <f>(0.5*((C908^2)-(C907^2))*'NEFZ + EPA + WLTP - Start Value'!$B$3)/3600</f>
        <v>-0.4587103427925351</v>
      </c>
      <c r="G908" s="95">
        <f>E908*'NEFZ + EPA + WLTP - Start Value'!$B$3*'NEFZ + EPA + WLTP - Start Value'!$B$6*'NEFZ + EPA + WLTP - Constants'!$B$4/3600</f>
        <v>0.402643921152</v>
      </c>
      <c r="H908" s="95">
        <f>IF(E908&gt;0,(((C907)^3+(C908)^3)/2/D908)*0.5*'NEFZ + EPA + WLTP - Constants'!$B$3*('NEFZ + EPA + WLTP - Start Value'!$B$5*'NEFZ + EPA + WLTP - Start Value'!$B$4)*E908/3600,0)</f>
        <v>0.2079505880550409</v>
      </c>
    </row>
    <row r="909" ht="20.35" customHeight="1">
      <c r="A909" s="15">
        <v>906</v>
      </c>
      <c r="B909" s="15">
        <v>26.2</v>
      </c>
      <c r="C909" s="95">
        <f>'NEFZ + EPA + WLTP - Constants'!$B$5*B909/3.6</f>
        <v>11.712448</v>
      </c>
      <c r="D909" s="95">
        <f>(C909+C908)/2</f>
        <v>11.7348</v>
      </c>
      <c r="E909" s="95">
        <f>(D909*(A909-A908))</f>
        <v>11.7348</v>
      </c>
      <c r="F909" s="95">
        <f>(0.5*((C909^2)-(C908^2))*'NEFZ + EPA + WLTP - Start Value'!$B$3)/3600</f>
        <v>-0.2280520170133321</v>
      </c>
      <c r="G909" s="95">
        <f>E909*'NEFZ + EPA + WLTP - Start Value'!$B$3*'NEFZ + EPA + WLTP - Start Value'!$B$6*'NEFZ + EPA + WLTP - Constants'!$B$4/3600</f>
        <v>0.4003561716</v>
      </c>
      <c r="H909" s="95">
        <f>IF(E909&gt;0,(((C908)^3+(C909)^3)/2/D909)*0.5*'NEFZ + EPA + WLTP - Constants'!$B$3*('NEFZ + EPA + WLTP - Start Value'!$B$5*'NEFZ + EPA + WLTP - Start Value'!$B$4)*E909/3600,0)</f>
        <v>0.2044195034544664</v>
      </c>
    </row>
    <row r="910" ht="20.35" customHeight="1">
      <c r="A910" s="15">
        <v>907</v>
      </c>
      <c r="B910" s="15">
        <v>26.2</v>
      </c>
      <c r="C910" s="95">
        <f>'NEFZ + EPA + WLTP - Constants'!$B$5*B910/3.6</f>
        <v>11.712448</v>
      </c>
      <c r="D910" s="95">
        <f>(C910+C909)/2</f>
        <v>11.712448</v>
      </c>
      <c r="E910" s="95">
        <f>(D910*(A910-A909))</f>
        <v>11.712448</v>
      </c>
      <c r="F910" s="95">
        <f>(0.5*((C910^2)-(C909^2))*'NEFZ + EPA + WLTP - Start Value'!$B$3)/3600</f>
        <v>0</v>
      </c>
      <c r="G910" s="95">
        <f>E910*'NEFZ + EPA + WLTP - Start Value'!$B$3*'NEFZ + EPA + WLTP - Start Value'!$B$6*'NEFZ + EPA + WLTP - Constants'!$B$4/3600</f>
        <v>0.399593588416</v>
      </c>
      <c r="H910" s="95">
        <f>IF(E910&gt;0,(((C909)^3+(C910)^3)/2/D910)*0.5*'NEFZ + EPA + WLTP - Constants'!$B$3*('NEFZ + EPA + WLTP - Start Value'!$B$5*'NEFZ + EPA + WLTP - Start Value'!$B$4)*E910/3600,0)</f>
        <v>0.2032514033074883</v>
      </c>
    </row>
    <row r="911" ht="20.35" customHeight="1">
      <c r="A911" s="15">
        <v>908</v>
      </c>
      <c r="B911" s="15">
        <v>25.9</v>
      </c>
      <c r="C911" s="95">
        <f>'NEFZ + EPA + WLTP - Constants'!$B$5*B911/3.6</f>
        <v>11.578336</v>
      </c>
      <c r="D911" s="95">
        <f>(C911+C910)/2</f>
        <v>11.645392</v>
      </c>
      <c r="E911" s="95">
        <f>(D911*(A911-A910))</f>
        <v>11.645392</v>
      </c>
      <c r="F911" s="95">
        <f>(0.5*((C911^2)-(C910^2))*'NEFZ + EPA + WLTP - Start Value'!$B$3)/3600</f>
        <v>-0.6789434335082666</v>
      </c>
      <c r="G911" s="95">
        <f>E911*'NEFZ + EPA + WLTP - Start Value'!$B$3*'NEFZ + EPA + WLTP - Start Value'!$B$6*'NEFZ + EPA + WLTP - Constants'!$B$4/3600</f>
        <v>0.3973058388640001</v>
      </c>
      <c r="H911" s="95">
        <f>IF(E911&gt;0,(((C910)^3+(C911)^3)/2/D911)*0.5*'NEFZ + EPA + WLTP - Constants'!$B$3*('NEFZ + EPA + WLTP - Start Value'!$B$5*'NEFZ + EPA + WLTP - Start Value'!$B$4)*E911/3600,0)</f>
        <v>0.1998002643378402</v>
      </c>
    </row>
    <row r="912" ht="20.35" customHeight="1">
      <c r="A912" s="15">
        <v>909</v>
      </c>
      <c r="B912" s="15">
        <v>25.6</v>
      </c>
      <c r="C912" s="95">
        <f>'NEFZ + EPA + WLTP - Constants'!$B$5*B912/3.6</f>
        <v>11.444224</v>
      </c>
      <c r="D912" s="95">
        <f>(C912+C911)/2</f>
        <v>11.51128</v>
      </c>
      <c r="E912" s="95">
        <f>(D912*(A912-A911))</f>
        <v>11.51128</v>
      </c>
      <c r="F912" s="95">
        <f>(0.5*((C912^2)-(C911^2))*'NEFZ + EPA + WLTP - Start Value'!$B$3)/3600</f>
        <v>-0.6711245072106597</v>
      </c>
      <c r="G912" s="95">
        <f>E912*'NEFZ + EPA + WLTP - Start Value'!$B$3*'NEFZ + EPA + WLTP - Start Value'!$B$6*'NEFZ + EPA + WLTP - Constants'!$B$4/3600</f>
        <v>0.392730339760</v>
      </c>
      <c r="H912" s="95">
        <f>IF(E912&gt;0,(((C911)^3+(C912)^3)/2/D912)*0.5*'NEFZ + EPA + WLTP - Constants'!$B$3*('NEFZ + EPA + WLTP - Start Value'!$B$5*'NEFZ + EPA + WLTP - Start Value'!$B$4)*E912/3600,0)</f>
        <v>0.1929770166214824</v>
      </c>
    </row>
    <row r="913" ht="20.35" customHeight="1">
      <c r="A913" s="15">
        <v>910</v>
      </c>
      <c r="B913" s="15">
        <v>25.6</v>
      </c>
      <c r="C913" s="95">
        <f>'NEFZ + EPA + WLTP - Constants'!$B$5*B913/3.6</f>
        <v>11.444224</v>
      </c>
      <c r="D913" s="95">
        <f>(C913+C912)/2</f>
        <v>11.444224</v>
      </c>
      <c r="E913" s="95">
        <f>(D913*(A913-A912))</f>
        <v>11.444224</v>
      </c>
      <c r="F913" s="95">
        <f>(0.5*((C913^2)-(C912^2))*'NEFZ + EPA + WLTP - Start Value'!$B$3)/3600</f>
        <v>0</v>
      </c>
      <c r="G913" s="95">
        <f>E913*'NEFZ + EPA + WLTP - Start Value'!$B$3*'NEFZ + EPA + WLTP - Start Value'!$B$6*'NEFZ + EPA + WLTP - Constants'!$B$4/3600</f>
        <v>0.3904425902080001</v>
      </c>
      <c r="H913" s="95">
        <f>IF(E913&gt;0,(((C912)^3+(C913)^3)/2/D913)*0.5*'NEFZ + EPA + WLTP - Constants'!$B$3*('NEFZ + EPA + WLTP - Start Value'!$B$5*'NEFZ + EPA + WLTP - Start Value'!$B$4)*E913/3600,0)</f>
        <v>0.1896049078747729</v>
      </c>
    </row>
    <row r="914" ht="20.35" customHeight="1">
      <c r="A914" s="15">
        <v>911</v>
      </c>
      <c r="B914" s="15">
        <v>25.9</v>
      </c>
      <c r="C914" s="95">
        <f>'NEFZ + EPA + WLTP - Constants'!$B$5*B914/3.6</f>
        <v>11.578336</v>
      </c>
      <c r="D914" s="95">
        <f>(C914+C913)/2</f>
        <v>11.51128</v>
      </c>
      <c r="E914" s="95">
        <f>(D914*(A914-A913))</f>
        <v>11.51128</v>
      </c>
      <c r="F914" s="95">
        <f>(0.5*((C914^2)-(C913^2))*'NEFZ + EPA + WLTP - Start Value'!$B$3)/3600</f>
        <v>0.6711245072106597</v>
      </c>
      <c r="G914" s="95">
        <f>E914*'NEFZ + EPA + WLTP - Start Value'!$B$3*'NEFZ + EPA + WLTP - Start Value'!$B$6*'NEFZ + EPA + WLTP - Constants'!$B$4/3600</f>
        <v>0.392730339760</v>
      </c>
      <c r="H914" s="95">
        <f>IF(E914&gt;0,(((C913)^3+(C914)^3)/2/D914)*0.5*'NEFZ + EPA + WLTP - Constants'!$B$3*('NEFZ + EPA + WLTP - Start Value'!$B$5*'NEFZ + EPA + WLTP - Start Value'!$B$4)*E914/3600,0)</f>
        <v>0.1929770166214824</v>
      </c>
    </row>
    <row r="915" ht="20.35" customHeight="1">
      <c r="A915" s="15">
        <v>912</v>
      </c>
      <c r="B915" s="15">
        <v>25.8</v>
      </c>
      <c r="C915" s="95">
        <f>'NEFZ + EPA + WLTP - Constants'!$B$5*B915/3.6</f>
        <v>11.533632</v>
      </c>
      <c r="D915" s="95">
        <f>(C915+C914)/2</f>
        <v>11.555984</v>
      </c>
      <c r="E915" s="95">
        <f>(D915*(A915-A914))</f>
        <v>11.555984</v>
      </c>
      <c r="F915" s="95">
        <f>(0.5*((C915^2)-(C914^2))*'NEFZ + EPA + WLTP - Start Value'!$B$3)/3600</f>
        <v>-0.2245769386588436</v>
      </c>
      <c r="G915" s="95">
        <f>E915*'NEFZ + EPA + WLTP - Start Value'!$B$3*'NEFZ + EPA + WLTP - Start Value'!$B$6*'NEFZ + EPA + WLTP - Constants'!$B$4/3600</f>
        <v>0.394255506128</v>
      </c>
      <c r="H915" s="95">
        <f>IF(E915&gt;0,(((C914)^3+(C915)^3)/2/D915)*0.5*'NEFZ + EPA + WLTP - Constants'!$B$3*('NEFZ + EPA + WLTP - Start Value'!$B$5*'NEFZ + EPA + WLTP - Start Value'!$B$4)*E915/3600,0)</f>
        <v>0.1952163531887394</v>
      </c>
    </row>
    <row r="916" ht="20.35" customHeight="1">
      <c r="A916" s="15">
        <v>913</v>
      </c>
      <c r="B916" s="15">
        <v>25.5</v>
      </c>
      <c r="C916" s="95">
        <f>'NEFZ + EPA + WLTP - Constants'!$B$5*B916/3.6</f>
        <v>11.39952</v>
      </c>
      <c r="D916" s="95">
        <f>(C916+C915)/2</f>
        <v>11.466576</v>
      </c>
      <c r="E916" s="95">
        <f>(D916*(A916-A915))</f>
        <v>11.466576</v>
      </c>
      <c r="F916" s="95">
        <f>(0.5*((C916^2)-(C915^2))*'NEFZ + EPA + WLTP - Start Value'!$B$3)/3600</f>
        <v>-0.6685181984448011</v>
      </c>
      <c r="G916" s="95">
        <f>E916*'NEFZ + EPA + WLTP - Start Value'!$B$3*'NEFZ + EPA + WLTP - Start Value'!$B$6*'NEFZ + EPA + WLTP - Constants'!$B$4/3600</f>
        <v>0.3912051733919999</v>
      </c>
      <c r="H916" s="95">
        <f>IF(E916&gt;0,(((C915)^3+(C916)^3)/2/D916)*0.5*'NEFZ + EPA + WLTP - Constants'!$B$3*('NEFZ + EPA + WLTP - Start Value'!$B$5*'NEFZ + EPA + WLTP - Start Value'!$B$4)*E916/3600,0)</f>
        <v>0.1907376122462262</v>
      </c>
    </row>
    <row r="917" ht="20.35" customHeight="1">
      <c r="A917" s="15">
        <v>914</v>
      </c>
      <c r="B917" s="15">
        <v>24.6</v>
      </c>
      <c r="C917" s="95">
        <f>'NEFZ + EPA + WLTP - Constants'!$B$5*B917/3.6</f>
        <v>10.997184</v>
      </c>
      <c r="D917" s="95">
        <f>(C917+C916)/2</f>
        <v>11.198352</v>
      </c>
      <c r="E917" s="95">
        <f>(D917*(A917-A916))</f>
        <v>11.198352</v>
      </c>
      <c r="F917" s="95">
        <f>(0.5*((C917^2)-(C916^2))*'NEFZ + EPA + WLTP - Start Value'!$B$3)/3600</f>
        <v>-1.95864103754879</v>
      </c>
      <c r="G917" s="95">
        <f>E917*'NEFZ + EPA + WLTP - Start Value'!$B$3*'NEFZ + EPA + WLTP - Start Value'!$B$6*'NEFZ + EPA + WLTP - Constants'!$B$4/3600</f>
        <v>0.382054175184</v>
      </c>
      <c r="H917" s="95">
        <f>IF(E917&gt;0,(((C916)^3+(C917)^3)/2/D917)*0.5*'NEFZ + EPA + WLTP - Constants'!$B$3*('NEFZ + EPA + WLTP - Start Value'!$B$5*'NEFZ + EPA + WLTP - Start Value'!$B$4)*E917/3600,0)</f>
        <v>0.1778169336357623</v>
      </c>
    </row>
    <row r="918" ht="20.35" customHeight="1">
      <c r="A918" s="15">
        <v>915</v>
      </c>
      <c r="B918" s="15">
        <v>23.5</v>
      </c>
      <c r="C918" s="95">
        <f>'NEFZ + EPA + WLTP - Constants'!$B$5*B918/3.6</f>
        <v>10.50544</v>
      </c>
      <c r="D918" s="95">
        <f>(C918+C917)/2</f>
        <v>10.751312</v>
      </c>
      <c r="E918" s="95">
        <f>(D918*(A918-A917))</f>
        <v>10.751312</v>
      </c>
      <c r="F918" s="95">
        <f>(0.5*((C918^2)-(C917^2))*'NEFZ + EPA + WLTP - Start Value'!$B$3)/3600</f>
        <v>-2.29832994670009</v>
      </c>
      <c r="G918" s="95">
        <f>E918*'NEFZ + EPA + WLTP - Start Value'!$B$3*'NEFZ + EPA + WLTP - Start Value'!$B$6*'NEFZ + EPA + WLTP - Constants'!$B$4/3600</f>
        <v>0.3668025115040001</v>
      </c>
      <c r="H918" s="95">
        <f>IF(E918&gt;0,(((C917)^3+(C918)^3)/2/D918)*0.5*'NEFZ + EPA + WLTP - Constants'!$B$3*('NEFZ + EPA + WLTP - Start Value'!$B$5*'NEFZ + EPA + WLTP - Start Value'!$B$4)*E918/3600,0)</f>
        <v>0.157454756575911</v>
      </c>
    </row>
    <row r="919" ht="20.35" customHeight="1">
      <c r="A919" s="15">
        <v>916</v>
      </c>
      <c r="B919" s="15">
        <v>22.2</v>
      </c>
      <c r="C919" s="95">
        <f>'NEFZ + EPA + WLTP - Constants'!$B$5*B919/3.6</f>
        <v>9.924287999999999</v>
      </c>
      <c r="D919" s="95">
        <f>(C919+C918)/2</f>
        <v>10.214864</v>
      </c>
      <c r="E919" s="95">
        <f>(D919*(A919-A918))</f>
        <v>10.214864</v>
      </c>
      <c r="F919" s="95">
        <f>(0.5*((C919^2)-(C918^2))*'NEFZ + EPA + WLTP - Start Value'!$B$3)/3600</f>
        <v>-2.580680063002324</v>
      </c>
      <c r="G919" s="95">
        <f>E919*'NEFZ + EPA + WLTP - Start Value'!$B$3*'NEFZ + EPA + WLTP - Start Value'!$B$6*'NEFZ + EPA + WLTP - Constants'!$B$4/3600</f>
        <v>0.3485005150880001</v>
      </c>
      <c r="H919" s="95">
        <f>IF(E919&gt;0,(((C918)^3+(C919)^3)/2/D919)*0.5*'NEFZ + EPA + WLTP - Constants'!$B$3*('NEFZ + EPA + WLTP - Start Value'!$B$5*'NEFZ + EPA + WLTP - Start Value'!$B$4)*E919/3600,0)</f>
        <v>0.1351578590833778</v>
      </c>
    </row>
    <row r="920" ht="20.35" customHeight="1">
      <c r="A920" s="15">
        <v>917</v>
      </c>
      <c r="B920" s="15">
        <v>21.6</v>
      </c>
      <c r="C920" s="95">
        <f>'NEFZ + EPA + WLTP - Constants'!$B$5*B920/3.6</f>
        <v>9.656064000000002</v>
      </c>
      <c r="D920" s="95">
        <f>(C920+C919)/2</f>
        <v>9.790176000000001</v>
      </c>
      <c r="E920" s="95">
        <f>(D920*(A920-A919))</f>
        <v>9.790176000000001</v>
      </c>
      <c r="F920" s="95">
        <f>(0.5*((C920^2)-(C919^2))*'NEFZ + EPA + WLTP - Start Value'!$B$3)/3600</f>
        <v>-1.141563239449586</v>
      </c>
      <c r="G920" s="95">
        <f>E920*'NEFZ + EPA + WLTP - Start Value'!$B$3*'NEFZ + EPA + WLTP - Start Value'!$B$6*'NEFZ + EPA + WLTP - Constants'!$B$4/3600</f>
        <v>0.3340114345920001</v>
      </c>
      <c r="H920" s="95">
        <f>IF(E920&gt;0,(((C919)^3+(C920)^3)/2/D920)*0.5*'NEFZ + EPA + WLTP - Constants'!$B$3*('NEFZ + EPA + WLTP - Start Value'!$B$5*'NEFZ + EPA + WLTP - Start Value'!$B$4)*E920/3600,0)</f>
        <v>0.1187699145008157</v>
      </c>
    </row>
    <row r="921" ht="20.35" customHeight="1">
      <c r="A921" s="15">
        <v>918</v>
      </c>
      <c r="B921" s="15">
        <v>21.6</v>
      </c>
      <c r="C921" s="95">
        <f>'NEFZ + EPA + WLTP - Constants'!$B$5*B921/3.6</f>
        <v>9.656064000000002</v>
      </c>
      <c r="D921" s="95">
        <f>(C921+C920)/2</f>
        <v>9.656064000000002</v>
      </c>
      <c r="E921" s="95">
        <f>(D921*(A921-A920))</f>
        <v>9.656064000000002</v>
      </c>
      <c r="F921" s="95">
        <f>(0.5*((C921^2)-(C920^2))*'NEFZ + EPA + WLTP - Start Value'!$B$3)/3600</f>
        <v>0</v>
      </c>
      <c r="G921" s="95">
        <f>E921*'NEFZ + EPA + WLTP - Start Value'!$B$3*'NEFZ + EPA + WLTP - Start Value'!$B$6*'NEFZ + EPA + WLTP - Constants'!$B$4/3600</f>
        <v>0.329435935488</v>
      </c>
      <c r="H921" s="95">
        <f>IF(E921&gt;0,(((C920)^3+(C921)^3)/2/D921)*0.5*'NEFZ + EPA + WLTP - Constants'!$B$3*('NEFZ + EPA + WLTP - Start Value'!$B$5*'NEFZ + EPA + WLTP - Start Value'!$B$4)*E921/3600,0)</f>
        <v>0.1138914001983385</v>
      </c>
    </row>
    <row r="922" ht="20.35" customHeight="1">
      <c r="A922" s="15">
        <v>919</v>
      </c>
      <c r="B922" s="15">
        <v>21.7</v>
      </c>
      <c r="C922" s="95">
        <f>'NEFZ + EPA + WLTP - Constants'!$B$5*B922/3.6</f>
        <v>9.700768</v>
      </c>
      <c r="D922" s="95">
        <f>(C922+C921)/2</f>
        <v>9.678416000000002</v>
      </c>
      <c r="E922" s="95">
        <f>(D922*(A922-A921))</f>
        <v>9.678416000000002</v>
      </c>
      <c r="F922" s="95">
        <f>(0.5*((C922^2)-(C921^2))*'NEFZ + EPA + WLTP - Start Value'!$B$3)/3600</f>
        <v>0.1880886159367022</v>
      </c>
      <c r="G922" s="95">
        <f>E922*'NEFZ + EPA + WLTP - Start Value'!$B$3*'NEFZ + EPA + WLTP - Start Value'!$B$6*'NEFZ + EPA + WLTP - Constants'!$B$4/3600</f>
        <v>0.3301985186720001</v>
      </c>
      <c r="H922" s="95">
        <f>IF(E922&gt;0,(((C921)^3+(C922)^3)/2/D922)*0.5*'NEFZ + EPA + WLTP - Constants'!$B$3*('NEFZ + EPA + WLTP - Start Value'!$B$5*'NEFZ + EPA + WLTP - Start Value'!$B$4)*E922/3600,0)</f>
        <v>0.1146859799823332</v>
      </c>
    </row>
    <row r="923" ht="20.35" customHeight="1">
      <c r="A923" s="15">
        <v>920</v>
      </c>
      <c r="B923" s="15">
        <v>22.6</v>
      </c>
      <c r="C923" s="95">
        <f>'NEFZ + EPA + WLTP - Constants'!$B$5*B923/3.6</f>
        <v>10.103104</v>
      </c>
      <c r="D923" s="95">
        <f>(C923+C922)/2</f>
        <v>9.901936000000001</v>
      </c>
      <c r="E923" s="95">
        <f>(D923*(A923-A922))</f>
        <v>9.901936000000001</v>
      </c>
      <c r="F923" s="95">
        <f>(0.5*((C923^2)-(C922^2))*'NEFZ + EPA + WLTP - Start Value'!$B$3)/3600</f>
        <v>1.731892174918406</v>
      </c>
      <c r="G923" s="95">
        <f>E923*'NEFZ + EPA + WLTP - Start Value'!$B$3*'NEFZ + EPA + WLTP - Start Value'!$B$6*'NEFZ + EPA + WLTP - Constants'!$B$4/3600</f>
        <v>0.337824350512</v>
      </c>
      <c r="H923" s="95">
        <f>IF(E923&gt;0,(((C922)^3+(C923)^3)/2/D923)*0.5*'NEFZ + EPA + WLTP - Constants'!$B$3*('NEFZ + EPA + WLTP - Start Value'!$B$5*'NEFZ + EPA + WLTP - Start Value'!$B$4)*E923/3600,0)</f>
        <v>0.1229669188577796</v>
      </c>
    </row>
    <row r="924" ht="20.35" customHeight="1">
      <c r="A924" s="15">
        <v>921</v>
      </c>
      <c r="B924" s="15">
        <v>23.4</v>
      </c>
      <c r="C924" s="95">
        <f>'NEFZ + EPA + WLTP - Constants'!$B$5*B924/3.6</f>
        <v>10.460736</v>
      </c>
      <c r="D924" s="95">
        <f>(C924+C923)/2</f>
        <v>10.28192</v>
      </c>
      <c r="E924" s="95">
        <f>(D924*(A924-A923))</f>
        <v>10.28192</v>
      </c>
      <c r="F924" s="95">
        <f>(0.5*((C924^2)-(C923^2))*'NEFZ + EPA + WLTP - Start Value'!$B$3)/3600</f>
        <v>1.598536043064877</v>
      </c>
      <c r="G924" s="95">
        <f>E924*'NEFZ + EPA + WLTP - Start Value'!$B$3*'NEFZ + EPA + WLTP - Start Value'!$B$6*'NEFZ + EPA + WLTP - Constants'!$B$4/3600</f>
        <v>0.350788264640</v>
      </c>
      <c r="H924" s="95">
        <f>IF(E924&gt;0,(((C923)^3+(C924)^3)/2/D924)*0.5*'NEFZ + EPA + WLTP - Constants'!$B$3*('NEFZ + EPA + WLTP - Start Value'!$B$5*'NEFZ + EPA + WLTP - Start Value'!$B$4)*E924/3600,0)</f>
        <v>0.1376280875382005</v>
      </c>
    </row>
    <row r="925" ht="20.35" customHeight="1">
      <c r="A925" s="15">
        <v>922</v>
      </c>
      <c r="B925" s="15">
        <v>24</v>
      </c>
      <c r="C925" s="95">
        <f>'NEFZ + EPA + WLTP - Constants'!$B$5*B925/3.6</f>
        <v>10.72896</v>
      </c>
      <c r="D925" s="95">
        <f>(C925+C924)/2</f>
        <v>10.594848</v>
      </c>
      <c r="E925" s="95">
        <f>(D925*(A925-A924))</f>
        <v>10.594848</v>
      </c>
      <c r="F925" s="95">
        <f>(0.5*((C925^2)-(C924^2))*'NEFZ + EPA + WLTP - Start Value'!$B$3)/3600</f>
        <v>1.23539035502081</v>
      </c>
      <c r="G925" s="95">
        <f>E925*'NEFZ + EPA + WLTP - Start Value'!$B$3*'NEFZ + EPA + WLTP - Start Value'!$B$6*'NEFZ + EPA + WLTP - Constants'!$B$4/3600</f>
        <v>0.361464429216</v>
      </c>
      <c r="H925" s="95">
        <f>IF(E925&gt;0,(((C924)^3+(C925)^3)/2/D925)*0.5*'NEFZ + EPA + WLTP - Constants'!$B$3*('NEFZ + EPA + WLTP - Start Value'!$B$5*'NEFZ + EPA + WLTP - Start Value'!$B$4)*E925/3600,0)</f>
        <v>0.1505162635144343</v>
      </c>
    </row>
    <row r="926" ht="20.35" customHeight="1">
      <c r="A926" s="15">
        <v>923</v>
      </c>
      <c r="B926" s="15">
        <v>24.2</v>
      </c>
      <c r="C926" s="95">
        <f>'NEFZ + EPA + WLTP - Constants'!$B$5*B926/3.6</f>
        <v>10.818368</v>
      </c>
      <c r="D926" s="95">
        <f>(C926+C925)/2</f>
        <v>10.773664</v>
      </c>
      <c r="E926" s="95">
        <f>(D926*(A926-A925))</f>
        <v>10.773664</v>
      </c>
      <c r="F926" s="95">
        <f>(0.5*((C926^2)-(C925^2))*'NEFZ + EPA + WLTP - Start Value'!$B$3)/3600</f>
        <v>0.4187469417159052</v>
      </c>
      <c r="G926" s="95">
        <f>E926*'NEFZ + EPA + WLTP - Start Value'!$B$3*'NEFZ + EPA + WLTP - Start Value'!$B$6*'NEFZ + EPA + WLTP - Constants'!$B$4/3600</f>
        <v>0.367565094688</v>
      </c>
      <c r="H926" s="95">
        <f>IF(E926&gt;0,(((C925)^3+(C926)^3)/2/D926)*0.5*'NEFZ + EPA + WLTP - Constants'!$B$3*('NEFZ + EPA + WLTP - Start Value'!$B$5*'NEFZ + EPA + WLTP - Start Value'!$B$4)*E926/3600,0)</f>
        <v>0.1581988194005842</v>
      </c>
    </row>
    <row r="927" ht="20.35" customHeight="1">
      <c r="A927" s="15">
        <v>924</v>
      </c>
      <c r="B927" s="15">
        <v>24.4</v>
      </c>
      <c r="C927" s="95">
        <f>'NEFZ + EPA + WLTP - Constants'!$B$5*B927/3.6</f>
        <v>10.907776</v>
      </c>
      <c r="D927" s="95">
        <f>(C927+C926)/2</f>
        <v>10.863072</v>
      </c>
      <c r="E927" s="95">
        <f>(D927*(A927-A926))</f>
        <v>10.863072</v>
      </c>
      <c r="F927" s="95">
        <f>(0.5*((C927^2)-(C926^2))*'NEFZ + EPA + WLTP - Start Value'!$B$3)/3600</f>
        <v>0.4222220200703937</v>
      </c>
      <c r="G927" s="95">
        <f>E927*'NEFZ + EPA + WLTP - Start Value'!$B$3*'NEFZ + EPA + WLTP - Start Value'!$B$6*'NEFZ + EPA + WLTP - Constants'!$B$4/3600</f>
        <v>0.3706154274240001</v>
      </c>
      <c r="H927" s="95">
        <f>IF(E927&gt;0,(((C926)^3+(C927)^3)/2/D927)*0.5*'NEFZ + EPA + WLTP - Constants'!$B$3*('NEFZ + EPA + WLTP - Start Value'!$B$5*'NEFZ + EPA + WLTP - Start Value'!$B$4)*E927/3600,0)</f>
        <v>0.1621700174699141</v>
      </c>
    </row>
    <row r="928" ht="20.35" customHeight="1">
      <c r="A928" s="15">
        <v>925</v>
      </c>
      <c r="B928" s="15">
        <v>24.9</v>
      </c>
      <c r="C928" s="95">
        <f>'NEFZ + EPA + WLTP - Constants'!$B$5*B928/3.6</f>
        <v>11.131296</v>
      </c>
      <c r="D928" s="95">
        <f>(C928+C927)/2</f>
        <v>11.019536</v>
      </c>
      <c r="E928" s="95">
        <f>(D928*(A928-A927))</f>
        <v>11.019536</v>
      </c>
      <c r="F928" s="95">
        <f>(0.5*((C928^2)-(C927^2))*'NEFZ + EPA + WLTP - Start Value'!$B$3)/3600</f>
        <v>1.0707585179769</v>
      </c>
      <c r="G928" s="95">
        <f>E928*'NEFZ + EPA + WLTP - Start Value'!$B$3*'NEFZ + EPA + WLTP - Start Value'!$B$6*'NEFZ + EPA + WLTP - Constants'!$B$4/3600</f>
        <v>0.375953509712</v>
      </c>
      <c r="H928" s="95">
        <f>IF(E928&gt;0,(((C927)^3+(C928)^3)/2/D928)*0.5*'NEFZ + EPA + WLTP - Constants'!$B$3*('NEFZ + EPA + WLTP - Start Value'!$B$5*'NEFZ + EPA + WLTP - Start Value'!$B$4)*E928/3600,0)</f>
        <v>0.1693224108645178</v>
      </c>
    </row>
    <row r="929" ht="20.35" customHeight="1">
      <c r="A929" s="15">
        <v>926</v>
      </c>
      <c r="B929" s="15">
        <v>25.1</v>
      </c>
      <c r="C929" s="95">
        <f>'NEFZ + EPA + WLTP - Constants'!$B$5*B929/3.6</f>
        <v>11.220704</v>
      </c>
      <c r="D929" s="95">
        <f>(C929+C928)/2</f>
        <v>11.176</v>
      </c>
      <c r="E929" s="95">
        <f>(D929*(A929-A928))</f>
        <v>11.176</v>
      </c>
      <c r="F929" s="95">
        <f>(0.5*((C929^2)-(C928^2))*'NEFZ + EPA + WLTP - Start Value'!$B$3)/3600</f>
        <v>0.4343847943111127</v>
      </c>
      <c r="G929" s="95">
        <f>E929*'NEFZ + EPA + WLTP - Start Value'!$B$3*'NEFZ + EPA + WLTP - Start Value'!$B$6*'NEFZ + EPA + WLTP - Constants'!$B$4/3600</f>
        <v>0.3812915920000001</v>
      </c>
      <c r="H929" s="95">
        <f>IF(E929&gt;0,(((C928)^3+(C929)^3)/2/D929)*0.5*'NEFZ + EPA + WLTP - Constants'!$B$3*('NEFZ + EPA + WLTP - Start Value'!$B$5*'NEFZ + EPA + WLTP - Start Value'!$B$4)*E929/3600,0)</f>
        <v>0.1765918069615502</v>
      </c>
    </row>
    <row r="930" ht="20.35" customHeight="1">
      <c r="A930" s="15">
        <v>927</v>
      </c>
      <c r="B930" s="15">
        <v>25.2</v>
      </c>
      <c r="C930" s="95">
        <f>'NEFZ + EPA + WLTP - Constants'!$B$5*B930/3.6</f>
        <v>11.265408</v>
      </c>
      <c r="D930" s="95">
        <f>(C930+C929)/2</f>
        <v>11.243056</v>
      </c>
      <c r="E930" s="95">
        <f>(D930*(A930-A929))</f>
        <v>11.243056</v>
      </c>
      <c r="F930" s="95">
        <f>(0.5*((C930^2)-(C929^2))*'NEFZ + EPA + WLTP - Start Value'!$B$3)/3600</f>
        <v>0.2184955515384779</v>
      </c>
      <c r="G930" s="95">
        <f>E930*'NEFZ + EPA + WLTP - Start Value'!$B$3*'NEFZ + EPA + WLTP - Start Value'!$B$6*'NEFZ + EPA + WLTP - Constants'!$B$4/3600</f>
        <v>0.383579341552</v>
      </c>
      <c r="H930" s="95">
        <f>IF(E930&gt;0,(((C929)^3+(C930)^3)/2/D930)*0.5*'NEFZ + EPA + WLTP - Constants'!$B$3*('NEFZ + EPA + WLTP - Start Value'!$B$5*'NEFZ + EPA + WLTP - Start Value'!$B$4)*E930/3600,0)</f>
        <v>0.1797830717746887</v>
      </c>
    </row>
    <row r="931" ht="20.35" customHeight="1">
      <c r="A931" s="15">
        <v>928</v>
      </c>
      <c r="B931" s="15">
        <v>25.3</v>
      </c>
      <c r="C931" s="95">
        <f>'NEFZ + EPA + WLTP - Constants'!$B$5*B931/3.6</f>
        <v>11.310112</v>
      </c>
      <c r="D931" s="95">
        <f>(C931+C930)/2</f>
        <v>11.28776</v>
      </c>
      <c r="E931" s="95">
        <f>(D931*(A931-A930))</f>
        <v>11.28776</v>
      </c>
      <c r="F931" s="95">
        <f>(0.5*((C931^2)-(C930^2))*'NEFZ + EPA + WLTP - Start Value'!$B$3)/3600</f>
        <v>0.219364321127117</v>
      </c>
      <c r="G931" s="95">
        <f>E931*'NEFZ + EPA + WLTP - Start Value'!$B$3*'NEFZ + EPA + WLTP - Start Value'!$B$6*'NEFZ + EPA + WLTP - Constants'!$B$4/3600</f>
        <v>0.3851045079199999</v>
      </c>
      <c r="H931" s="95">
        <f>IF(E931&gt;0,(((C930)^3+(C931)^3)/2/D931)*0.5*'NEFZ + EPA + WLTP - Constants'!$B$3*('NEFZ + EPA + WLTP - Start Value'!$B$5*'NEFZ + EPA + WLTP - Start Value'!$B$4)*E931/3600,0)</f>
        <v>0.1819361226631046</v>
      </c>
    </row>
    <row r="932" ht="20.35" customHeight="1">
      <c r="A932" s="15">
        <v>929</v>
      </c>
      <c r="B932" s="15">
        <v>25.5</v>
      </c>
      <c r="C932" s="95">
        <f>'NEFZ + EPA + WLTP - Constants'!$B$5*B932/3.6</f>
        <v>11.39952</v>
      </c>
      <c r="D932" s="95">
        <f>(C932+C931)/2</f>
        <v>11.354816</v>
      </c>
      <c r="E932" s="95">
        <f>(D932*(A932-A931))</f>
        <v>11.354816</v>
      </c>
      <c r="F932" s="95">
        <f>(0.5*((C932^2)-(C931^2))*'NEFZ + EPA + WLTP - Start Value'!$B$3)/3600</f>
        <v>0.4413349510200896</v>
      </c>
      <c r="G932" s="95">
        <f>E932*'NEFZ + EPA + WLTP - Start Value'!$B$3*'NEFZ + EPA + WLTP - Start Value'!$B$6*'NEFZ + EPA + WLTP - Constants'!$B$4/3600</f>
        <v>0.387392257472</v>
      </c>
      <c r="H932" s="95">
        <f>IF(E932&gt;0,(((C931)^3+(C932)^3)/2/D932)*0.5*'NEFZ + EPA + WLTP - Constants'!$B$3*('NEFZ + EPA + WLTP - Start Value'!$B$5*'NEFZ + EPA + WLTP - Start Value'!$B$4)*E932/3600,0)</f>
        <v>0.1852042817472104</v>
      </c>
    </row>
    <row r="933" ht="20.35" customHeight="1">
      <c r="A933" s="15">
        <v>930</v>
      </c>
      <c r="B933" s="15">
        <v>25.2</v>
      </c>
      <c r="C933" s="95">
        <f>'NEFZ + EPA + WLTP - Constants'!$B$5*B933/3.6</f>
        <v>11.265408</v>
      </c>
      <c r="D933" s="95">
        <f>(C933+C932)/2</f>
        <v>11.332464</v>
      </c>
      <c r="E933" s="95">
        <f>(D933*(A933-A932))</f>
        <v>11.332464</v>
      </c>
      <c r="F933" s="95">
        <f>(0.5*((C933^2)-(C932^2))*'NEFZ + EPA + WLTP - Start Value'!$B$3)/3600</f>
        <v>-0.6606992721472067</v>
      </c>
      <c r="G933" s="95">
        <f>E933*'NEFZ + EPA + WLTP - Start Value'!$B$3*'NEFZ + EPA + WLTP - Start Value'!$B$6*'NEFZ + EPA + WLTP - Constants'!$B$4/3600</f>
        <v>0.386629674288</v>
      </c>
      <c r="H933" s="95">
        <f>IF(E933&gt;0,(((C932)^3+(C933)^3)/2/D933)*0.5*'NEFZ + EPA + WLTP - Constants'!$B$3*('NEFZ + EPA + WLTP - Start Value'!$B$5*'NEFZ + EPA + WLTP - Start Value'!$B$4)*E933/3600,0)</f>
        <v>0.1841234843990598</v>
      </c>
    </row>
    <row r="934" ht="20.35" customHeight="1">
      <c r="A934" s="15">
        <v>931</v>
      </c>
      <c r="B934" s="15">
        <v>25</v>
      </c>
      <c r="C934" s="95">
        <f>'NEFZ + EPA + WLTP - Constants'!$B$5*B934/3.6</f>
        <v>11.176</v>
      </c>
      <c r="D934" s="95">
        <f>(C934+C933)/2</f>
        <v>11.220704</v>
      </c>
      <c r="E934" s="95">
        <f>(D934*(A934-A933))</f>
        <v>11.220704</v>
      </c>
      <c r="F934" s="95">
        <f>(0.5*((C934^2)-(C933^2))*'NEFZ + EPA + WLTP - Start Value'!$B$3)/3600</f>
        <v>-0.4361223334883476</v>
      </c>
      <c r="G934" s="95">
        <f>E934*'NEFZ + EPA + WLTP - Start Value'!$B$3*'NEFZ + EPA + WLTP - Start Value'!$B$6*'NEFZ + EPA + WLTP - Constants'!$B$4/3600</f>
        <v>0.3828167583680001</v>
      </c>
      <c r="H934" s="95">
        <f>IF(E934&gt;0,(((C933)^3+(C934)^3)/2/D934)*0.5*'NEFZ + EPA + WLTP - Constants'!$B$3*('NEFZ + EPA + WLTP - Start Value'!$B$5*'NEFZ + EPA + WLTP - Start Value'!$B$4)*E934/3600,0)</f>
        <v>0.178719328138309</v>
      </c>
    </row>
    <row r="935" ht="20.35" customHeight="1">
      <c r="A935" s="15">
        <v>932</v>
      </c>
      <c r="B935" s="15">
        <v>25</v>
      </c>
      <c r="C935" s="95">
        <f>'NEFZ + EPA + WLTP - Constants'!$B$5*B935/3.6</f>
        <v>11.176</v>
      </c>
      <c r="D935" s="95">
        <f>(C935+C934)/2</f>
        <v>11.176</v>
      </c>
      <c r="E935" s="95">
        <f>(D935*(A935-A934))</f>
        <v>11.176</v>
      </c>
      <c r="F935" s="95">
        <f>(0.5*((C935^2)-(C934^2))*'NEFZ + EPA + WLTP - Start Value'!$B$3)/3600</f>
        <v>0</v>
      </c>
      <c r="G935" s="95">
        <f>E935*'NEFZ + EPA + WLTP - Start Value'!$B$3*'NEFZ + EPA + WLTP - Start Value'!$B$6*'NEFZ + EPA + WLTP - Constants'!$B$4/3600</f>
        <v>0.381291592</v>
      </c>
      <c r="H935" s="95">
        <f>IF(E935&gt;0,(((C934)^3+(C935)^3)/2/D935)*0.5*'NEFZ + EPA + WLTP - Constants'!$B$3*('NEFZ + EPA + WLTP - Start Value'!$B$5*'NEFZ + EPA + WLTP - Start Value'!$B$4)*E935/3600,0)</f>
        <v>0.176583330961664</v>
      </c>
    </row>
    <row r="936" ht="20.35" customHeight="1">
      <c r="A936" s="15">
        <v>933</v>
      </c>
      <c r="B936" s="15">
        <v>25</v>
      </c>
      <c r="C936" s="95">
        <f>'NEFZ + EPA + WLTP - Constants'!$B$5*B936/3.6</f>
        <v>11.176</v>
      </c>
      <c r="D936" s="95">
        <f>(C936+C935)/2</f>
        <v>11.176</v>
      </c>
      <c r="E936" s="95">
        <f>(D936*(A936-A935))</f>
        <v>11.176</v>
      </c>
      <c r="F936" s="95">
        <f>(0.5*((C936^2)-(C935^2))*'NEFZ + EPA + WLTP - Start Value'!$B$3)/3600</f>
        <v>0</v>
      </c>
      <c r="G936" s="95">
        <f>E936*'NEFZ + EPA + WLTP - Start Value'!$B$3*'NEFZ + EPA + WLTP - Start Value'!$B$6*'NEFZ + EPA + WLTP - Constants'!$B$4/3600</f>
        <v>0.381291592</v>
      </c>
      <c r="H936" s="95">
        <f>IF(E936&gt;0,(((C935)^3+(C936)^3)/2/D936)*0.5*'NEFZ + EPA + WLTP - Constants'!$B$3*('NEFZ + EPA + WLTP - Start Value'!$B$5*'NEFZ + EPA + WLTP - Start Value'!$B$4)*E936/3600,0)</f>
        <v>0.176583330961664</v>
      </c>
    </row>
    <row r="937" ht="20.35" customHeight="1">
      <c r="A937" s="15">
        <v>934</v>
      </c>
      <c r="B937" s="15">
        <v>24.7</v>
      </c>
      <c r="C937" s="95">
        <f>'NEFZ + EPA + WLTP - Constants'!$B$5*B937/3.6</f>
        <v>11.041888</v>
      </c>
      <c r="D937" s="95">
        <f>(C937+C936)/2</f>
        <v>11.108944</v>
      </c>
      <c r="E937" s="95">
        <f>(D937*(A937-A936))</f>
        <v>11.108944</v>
      </c>
      <c r="F937" s="95">
        <f>(0.5*((C937^2)-(C936^2))*'NEFZ + EPA + WLTP - Start Value'!$B$3)/3600</f>
        <v>-0.6476677283178671</v>
      </c>
      <c r="G937" s="95">
        <f>E937*'NEFZ + EPA + WLTP - Start Value'!$B$3*'NEFZ + EPA + WLTP - Start Value'!$B$6*'NEFZ + EPA + WLTP - Constants'!$B$4/3600</f>
        <v>0.3790038424480001</v>
      </c>
      <c r="H937" s="95">
        <f>IF(E937&gt;0,(((C936)^3+(C937)^3)/2/D937)*0.5*'NEFZ + EPA + WLTP - Constants'!$B$3*('NEFZ + EPA + WLTP - Start Value'!$B$5*'NEFZ + EPA + WLTP - Start Value'!$B$4)*E937/3600,0)</f>
        <v>0.1734428204358438</v>
      </c>
    </row>
    <row r="938" ht="20.35" customHeight="1">
      <c r="A938" s="15">
        <v>935</v>
      </c>
      <c r="B938" s="15">
        <v>24.5</v>
      </c>
      <c r="C938" s="95">
        <f>'NEFZ + EPA + WLTP - Constants'!$B$5*B938/3.6</f>
        <v>10.95248</v>
      </c>
      <c r="D938" s="95">
        <f>(C938+C937)/2</f>
        <v>10.997184</v>
      </c>
      <c r="E938" s="95">
        <f>(D938*(A938-A937))</f>
        <v>10.997184</v>
      </c>
      <c r="F938" s="95">
        <f>(0.5*((C938^2)-(C937^2))*'NEFZ + EPA + WLTP - Start Value'!$B$3)/3600</f>
        <v>-0.4274346376021357</v>
      </c>
      <c r="G938" s="95">
        <f>E938*'NEFZ + EPA + WLTP - Start Value'!$B$3*'NEFZ + EPA + WLTP - Start Value'!$B$6*'NEFZ + EPA + WLTP - Constants'!$B$4/3600</f>
        <v>0.3751909265280001</v>
      </c>
      <c r="H938" s="95">
        <f>IF(E938&gt;0,(((C937)^3+(C938)^3)/2/D938)*0.5*'NEFZ + EPA + WLTP - Constants'!$B$3*('NEFZ + EPA + WLTP - Start Value'!$B$5*'NEFZ + EPA + WLTP - Start Value'!$B$4)*E938/3600,0)</f>
        <v>0.1682505641722471</v>
      </c>
    </row>
    <row r="939" ht="20.35" customHeight="1">
      <c r="A939" s="15">
        <v>936</v>
      </c>
      <c r="B939" s="15">
        <v>24.3</v>
      </c>
      <c r="C939" s="95">
        <f>'NEFZ + EPA + WLTP - Constants'!$B$5*B939/3.6</f>
        <v>10.863072</v>
      </c>
      <c r="D939" s="95">
        <f>(C939+C938)/2</f>
        <v>10.907776</v>
      </c>
      <c r="E939" s="95">
        <f>(D939*(A939-A938))</f>
        <v>10.907776</v>
      </c>
      <c r="F939" s="95">
        <f>(0.5*((C939^2)-(C938^2))*'NEFZ + EPA + WLTP - Start Value'!$B$3)/3600</f>
        <v>-0.4239595592476411</v>
      </c>
      <c r="G939" s="95">
        <f>E939*'NEFZ + EPA + WLTP - Start Value'!$B$3*'NEFZ + EPA + WLTP - Start Value'!$B$6*'NEFZ + EPA + WLTP - Constants'!$B$4/3600</f>
        <v>0.3721405937920001</v>
      </c>
      <c r="H939" s="95">
        <f>IF(E939&gt;0,(((C938)^3+(C939)^3)/2/D939)*0.5*'NEFZ + EPA + WLTP - Constants'!$B$3*('NEFZ + EPA + WLTP - Start Value'!$B$5*'NEFZ + EPA + WLTP - Start Value'!$B$4)*E939/3600,0)</f>
        <v>0.1641802986162476</v>
      </c>
    </row>
    <row r="940" ht="20.35" customHeight="1">
      <c r="A940" s="15">
        <v>937</v>
      </c>
      <c r="B940" s="15">
        <v>24.3</v>
      </c>
      <c r="C940" s="95">
        <f>'NEFZ + EPA + WLTP - Constants'!$B$5*B940/3.6</f>
        <v>10.863072</v>
      </c>
      <c r="D940" s="95">
        <f>(C940+C939)/2</f>
        <v>10.863072</v>
      </c>
      <c r="E940" s="95">
        <f>(D940*(A940-A939))</f>
        <v>10.863072</v>
      </c>
      <c r="F940" s="95">
        <f>(0.5*((C940^2)-(C939^2))*'NEFZ + EPA + WLTP - Start Value'!$B$3)/3600</f>
        <v>0</v>
      </c>
      <c r="G940" s="95">
        <f>E940*'NEFZ + EPA + WLTP - Start Value'!$B$3*'NEFZ + EPA + WLTP - Start Value'!$B$6*'NEFZ + EPA + WLTP - Constants'!$B$4/3600</f>
        <v>0.3706154274240001</v>
      </c>
      <c r="H940" s="95">
        <f>IF(E940&gt;0,(((C939)^3+(C940)^3)/2/D940)*0.5*'NEFZ + EPA + WLTP - Constants'!$B$3*('NEFZ + EPA + WLTP - Start Value'!$B$5*'NEFZ + EPA + WLTP - Start Value'!$B$4)*E940/3600,0)</f>
        <v>0.1621617787980248</v>
      </c>
    </row>
    <row r="941" ht="20.35" customHeight="1">
      <c r="A941" s="15">
        <v>938</v>
      </c>
      <c r="B941" s="15">
        <v>24.5</v>
      </c>
      <c r="C941" s="95">
        <f>'NEFZ + EPA + WLTP - Constants'!$B$5*B941/3.6</f>
        <v>10.95248</v>
      </c>
      <c r="D941" s="95">
        <f>(C941+C940)/2</f>
        <v>10.907776</v>
      </c>
      <c r="E941" s="95">
        <f>(D941*(A941-A940))</f>
        <v>10.907776</v>
      </c>
      <c r="F941" s="95">
        <f>(0.5*((C941^2)-(C940^2))*'NEFZ + EPA + WLTP - Start Value'!$B$3)/3600</f>
        <v>0.4239595592476411</v>
      </c>
      <c r="G941" s="95">
        <f>E941*'NEFZ + EPA + WLTP - Start Value'!$B$3*'NEFZ + EPA + WLTP - Start Value'!$B$6*'NEFZ + EPA + WLTP - Constants'!$B$4/3600</f>
        <v>0.3721405937920001</v>
      </c>
      <c r="H941" s="95">
        <f>IF(E941&gt;0,(((C940)^3+(C941)^3)/2/D941)*0.5*'NEFZ + EPA + WLTP - Constants'!$B$3*('NEFZ + EPA + WLTP - Start Value'!$B$5*'NEFZ + EPA + WLTP - Start Value'!$B$4)*E941/3600,0)</f>
        <v>0.1641802986162476</v>
      </c>
    </row>
    <row r="942" ht="20.35" customHeight="1">
      <c r="A942" s="15">
        <v>939</v>
      </c>
      <c r="B942" s="15">
        <v>25</v>
      </c>
      <c r="C942" s="95">
        <f>'NEFZ + EPA + WLTP - Constants'!$B$5*B942/3.6</f>
        <v>11.176</v>
      </c>
      <c r="D942" s="95">
        <f>(C942+C941)/2</f>
        <v>11.06424</v>
      </c>
      <c r="E942" s="95">
        <f>(D942*(A942-A941))</f>
        <v>11.06424</v>
      </c>
      <c r="F942" s="95">
        <f>(0.5*((C942^2)-(C941^2))*'NEFZ + EPA + WLTP - Start Value'!$B$3)/3600</f>
        <v>1.075102365920003</v>
      </c>
      <c r="G942" s="95">
        <f>E942*'NEFZ + EPA + WLTP - Start Value'!$B$3*'NEFZ + EPA + WLTP - Start Value'!$B$6*'NEFZ + EPA + WLTP - Constants'!$B$4/3600</f>
        <v>0.377478676080</v>
      </c>
      <c r="H942" s="95">
        <f>IF(E942&gt;0,(((C941)^3+(C942)^3)/2/D942)*0.5*'NEFZ + EPA + WLTP - Constants'!$B$3*('NEFZ + EPA + WLTP - Start Value'!$B$5*'NEFZ + EPA + WLTP - Start Value'!$B$4)*E942/3600,0)</f>
        <v>0.1713910746980672</v>
      </c>
    </row>
    <row r="943" ht="20.35" customHeight="1">
      <c r="A943" s="15">
        <v>940</v>
      </c>
      <c r="B943" s="15">
        <v>25</v>
      </c>
      <c r="C943" s="95">
        <f>'NEFZ + EPA + WLTP - Constants'!$B$5*B943/3.6</f>
        <v>11.176</v>
      </c>
      <c r="D943" s="95">
        <f>(C943+C942)/2</f>
        <v>11.176</v>
      </c>
      <c r="E943" s="95">
        <f>(D943*(A943-A942))</f>
        <v>11.176</v>
      </c>
      <c r="F943" s="95">
        <f>(0.5*((C943^2)-(C942^2))*'NEFZ + EPA + WLTP - Start Value'!$B$3)/3600</f>
        <v>0</v>
      </c>
      <c r="G943" s="95">
        <f>E943*'NEFZ + EPA + WLTP - Start Value'!$B$3*'NEFZ + EPA + WLTP - Start Value'!$B$6*'NEFZ + EPA + WLTP - Constants'!$B$4/3600</f>
        <v>0.381291592</v>
      </c>
      <c r="H943" s="95">
        <f>IF(E943&gt;0,(((C942)^3+(C943)^3)/2/D943)*0.5*'NEFZ + EPA + WLTP - Constants'!$B$3*('NEFZ + EPA + WLTP - Start Value'!$B$5*'NEFZ + EPA + WLTP - Start Value'!$B$4)*E943/3600,0)</f>
        <v>0.176583330961664</v>
      </c>
    </row>
    <row r="944" ht="20.35" customHeight="1">
      <c r="A944" s="15">
        <v>941</v>
      </c>
      <c r="B944" s="15">
        <v>24.6</v>
      </c>
      <c r="C944" s="95">
        <f>'NEFZ + EPA + WLTP - Constants'!$B$5*B944/3.6</f>
        <v>10.997184</v>
      </c>
      <c r="D944" s="95">
        <f>(C944+C943)/2</f>
        <v>11.086592</v>
      </c>
      <c r="E944" s="95">
        <f>(D944*(A944-A943))</f>
        <v>11.086592</v>
      </c>
      <c r="F944" s="95">
        <f>(0.5*((C944^2)-(C943^2))*'NEFZ + EPA + WLTP - Start Value'!$B$3)/3600</f>
        <v>-0.861819431913236</v>
      </c>
      <c r="G944" s="95">
        <f>E944*'NEFZ + EPA + WLTP - Start Value'!$B$3*'NEFZ + EPA + WLTP - Start Value'!$B$6*'NEFZ + EPA + WLTP - Constants'!$B$4/3600</f>
        <v>0.3782412592640001</v>
      </c>
      <c r="H944" s="95">
        <f>IF(E944&gt;0,(((C943)^3+(C944)^3)/2/D944)*0.5*'NEFZ + EPA + WLTP - Constants'!$B$3*('NEFZ + EPA + WLTP - Start Value'!$B$5*'NEFZ + EPA + WLTP - Start Value'!$B$4)*E944/3600,0)</f>
        <v>0.1724127773750116</v>
      </c>
    </row>
    <row r="945" ht="20.35" customHeight="1">
      <c r="A945" s="15">
        <v>942</v>
      </c>
      <c r="B945" s="15">
        <v>24.6</v>
      </c>
      <c r="C945" s="95">
        <f>'NEFZ + EPA + WLTP - Constants'!$B$5*B945/3.6</f>
        <v>10.997184</v>
      </c>
      <c r="D945" s="95">
        <f>(C945+C944)/2</f>
        <v>10.997184</v>
      </c>
      <c r="E945" s="95">
        <f>(D945*(A945-A944))</f>
        <v>10.997184</v>
      </c>
      <c r="F945" s="95">
        <f>(0.5*((C945^2)-(C944^2))*'NEFZ + EPA + WLTP - Start Value'!$B$3)/3600</f>
        <v>0</v>
      </c>
      <c r="G945" s="95">
        <f>E945*'NEFZ + EPA + WLTP - Start Value'!$B$3*'NEFZ + EPA + WLTP - Start Value'!$B$6*'NEFZ + EPA + WLTP - Constants'!$B$4/3600</f>
        <v>0.3751909265280002</v>
      </c>
      <c r="H945" s="95">
        <f>IF(E945&gt;0,(((C944)^3+(C945)^3)/2/D945)*0.5*'NEFZ + EPA + WLTP - Constants'!$B$3*('NEFZ + EPA + WLTP - Start Value'!$B$5*'NEFZ + EPA + WLTP - Start Value'!$B$4)*E945/3600,0)</f>
        <v>0.1682422237883592</v>
      </c>
    </row>
    <row r="946" ht="20.35" customHeight="1">
      <c r="A946" s="15">
        <v>943</v>
      </c>
      <c r="B946" s="15">
        <v>24.1</v>
      </c>
      <c r="C946" s="95">
        <f>'NEFZ + EPA + WLTP - Constants'!$B$5*B946/3.6</f>
        <v>10.773664</v>
      </c>
      <c r="D946" s="95">
        <f>(C946+C945)/2</f>
        <v>10.885424</v>
      </c>
      <c r="E946" s="95">
        <f>(D946*(A946-A945))</f>
        <v>10.885424</v>
      </c>
      <c r="F946" s="95">
        <f>(0.5*((C946^2)-(C945^2))*'NEFZ + EPA + WLTP - Start Value'!$B$3)/3600</f>
        <v>-1.057726974147557</v>
      </c>
      <c r="G946" s="95">
        <f>E946*'NEFZ + EPA + WLTP - Start Value'!$B$3*'NEFZ + EPA + WLTP - Start Value'!$B$6*'NEFZ + EPA + WLTP - Constants'!$B$4/3600</f>
        <v>0.3713780106080001</v>
      </c>
      <c r="H946" s="95">
        <f>IF(E946&gt;0,(((C945)^3+(C946)^3)/2/D946)*0.5*'NEFZ + EPA + WLTP - Constants'!$B$3*('NEFZ + EPA + WLTP - Start Value'!$B$5*'NEFZ + EPA + WLTP - Start Value'!$B$4)*E946/3600,0)</f>
        <v>0.1632164361625266</v>
      </c>
    </row>
    <row r="947" ht="20.35" customHeight="1">
      <c r="A947" s="15">
        <v>944</v>
      </c>
      <c r="B947" s="15">
        <v>24.5</v>
      </c>
      <c r="C947" s="95">
        <f>'NEFZ + EPA + WLTP - Constants'!$B$5*B947/3.6</f>
        <v>10.95248</v>
      </c>
      <c r="D947" s="95">
        <f>(C947+C946)/2</f>
        <v>10.863072</v>
      </c>
      <c r="E947" s="95">
        <f>(D947*(A947-A946))</f>
        <v>10.863072</v>
      </c>
      <c r="F947" s="95">
        <f>(0.5*((C947^2)-(C946^2))*'NEFZ + EPA + WLTP - Start Value'!$B$3)/3600</f>
        <v>0.8444440401407906</v>
      </c>
      <c r="G947" s="95">
        <f>E947*'NEFZ + EPA + WLTP - Start Value'!$B$3*'NEFZ + EPA + WLTP - Start Value'!$B$6*'NEFZ + EPA + WLTP - Constants'!$B$4/3600</f>
        <v>0.3706154274240001</v>
      </c>
      <c r="H947" s="95">
        <f>IF(E947&gt;0,(((C946)^3+(C947)^3)/2/D947)*0.5*'NEFZ + EPA + WLTP - Constants'!$B$3*('NEFZ + EPA + WLTP - Start Value'!$B$5*'NEFZ + EPA + WLTP - Start Value'!$B$4)*E947/3600,0)</f>
        <v>0.1621947334855822</v>
      </c>
    </row>
    <row r="948" ht="20.35" customHeight="1">
      <c r="A948" s="15">
        <v>945</v>
      </c>
      <c r="B948" s="15">
        <v>25.1</v>
      </c>
      <c r="C948" s="95">
        <f>'NEFZ + EPA + WLTP - Constants'!$B$5*B948/3.6</f>
        <v>11.220704</v>
      </c>
      <c r="D948" s="95">
        <f>(C948+C947)/2</f>
        <v>11.086592</v>
      </c>
      <c r="E948" s="95">
        <f>(D948*(A948-A947))</f>
        <v>11.086592</v>
      </c>
      <c r="F948" s="95">
        <f>(0.5*((C948^2)-(C947^2))*'NEFZ + EPA + WLTP - Start Value'!$B$3)/3600</f>
        <v>1.292729147869873</v>
      </c>
      <c r="G948" s="95">
        <f>E948*'NEFZ + EPA + WLTP - Start Value'!$B$3*'NEFZ + EPA + WLTP - Start Value'!$B$6*'NEFZ + EPA + WLTP - Constants'!$B$4/3600</f>
        <v>0.378241259264</v>
      </c>
      <c r="H948" s="95">
        <f>IF(E948&gt;0,(((C947)^3+(C948)^3)/2/D948)*0.5*'NEFZ + EPA + WLTP - Constants'!$B$3*('NEFZ + EPA + WLTP - Start Value'!$B$5*'NEFZ + EPA + WLTP - Start Value'!$B$4)*E948/3600,0)</f>
        <v>0.1724548183344469</v>
      </c>
    </row>
    <row r="949" ht="20.35" customHeight="1">
      <c r="A949" s="15">
        <v>946</v>
      </c>
      <c r="B949" s="15">
        <v>25.6</v>
      </c>
      <c r="C949" s="95">
        <f>'NEFZ + EPA + WLTP - Constants'!$B$5*B949/3.6</f>
        <v>11.444224</v>
      </c>
      <c r="D949" s="95">
        <f>(C949+C948)/2</f>
        <v>11.332464</v>
      </c>
      <c r="E949" s="95">
        <f>(D949*(A949-A948))</f>
        <v>11.332464</v>
      </c>
      <c r="F949" s="95">
        <f>(0.5*((C949^2)-(C948^2))*'NEFZ + EPA + WLTP - Start Value'!$B$3)/3600</f>
        <v>1.101165453578669</v>
      </c>
      <c r="G949" s="95">
        <f>E949*'NEFZ + EPA + WLTP - Start Value'!$B$3*'NEFZ + EPA + WLTP - Start Value'!$B$6*'NEFZ + EPA + WLTP - Constants'!$B$4/3600</f>
        <v>0.3866296742880001</v>
      </c>
      <c r="H949" s="95">
        <f>IF(E949&gt;0,(((C948)^3+(C949)^3)/2/D949)*0.5*'NEFZ + EPA + WLTP - Constants'!$B$3*('NEFZ + EPA + WLTP - Start Value'!$B$5*'NEFZ + EPA + WLTP - Start Value'!$B$4)*E949/3600,0)</f>
        <v>0.1841578630545982</v>
      </c>
    </row>
    <row r="950" ht="20.35" customHeight="1">
      <c r="A950" s="15">
        <v>947</v>
      </c>
      <c r="B950" s="15">
        <v>25.1</v>
      </c>
      <c r="C950" s="95">
        <f>'NEFZ + EPA + WLTP - Constants'!$B$5*B950/3.6</f>
        <v>11.220704</v>
      </c>
      <c r="D950" s="95">
        <f>(C950+C949)/2</f>
        <v>11.332464</v>
      </c>
      <c r="E950" s="95">
        <f>(D950*(A950-A949))</f>
        <v>11.332464</v>
      </c>
      <c r="F950" s="95">
        <f>(0.5*((C950^2)-(C949^2))*'NEFZ + EPA + WLTP - Start Value'!$B$3)/3600</f>
        <v>-1.101165453578669</v>
      </c>
      <c r="G950" s="95">
        <f>E950*'NEFZ + EPA + WLTP - Start Value'!$B$3*'NEFZ + EPA + WLTP - Start Value'!$B$6*'NEFZ + EPA + WLTP - Constants'!$B$4/3600</f>
        <v>0.3866296742880001</v>
      </c>
      <c r="H950" s="95">
        <f>IF(E950&gt;0,(((C949)^3+(C950)^3)/2/D950)*0.5*'NEFZ + EPA + WLTP - Constants'!$B$3*('NEFZ + EPA + WLTP - Start Value'!$B$5*'NEFZ + EPA + WLTP - Start Value'!$B$4)*E950/3600,0)</f>
        <v>0.1841578630545982</v>
      </c>
    </row>
    <row r="951" ht="20.35" customHeight="1">
      <c r="A951" s="15">
        <v>948</v>
      </c>
      <c r="B951" s="15">
        <v>24</v>
      </c>
      <c r="C951" s="95">
        <f>'NEFZ + EPA + WLTP - Constants'!$B$5*B951/3.6</f>
        <v>10.72896</v>
      </c>
      <c r="D951" s="95">
        <f>(C951+C950)/2</f>
        <v>10.974832</v>
      </c>
      <c r="E951" s="95">
        <f>(D951*(A951-A950))</f>
        <v>10.974832</v>
      </c>
      <c r="F951" s="95">
        <f>(0.5*((C951^2)-(C950^2))*'NEFZ + EPA + WLTP - Start Value'!$B$3)/3600</f>
        <v>-2.346112274074311</v>
      </c>
      <c r="G951" s="95">
        <f>E951*'NEFZ + EPA + WLTP - Start Value'!$B$3*'NEFZ + EPA + WLTP - Start Value'!$B$6*'NEFZ + EPA + WLTP - Constants'!$B$4/3600</f>
        <v>0.3744283433440001</v>
      </c>
      <c r="H951" s="95">
        <f>IF(E951&gt;0,(((C950)^3+(C951)^3)/2/D951)*0.5*'NEFZ + EPA + WLTP - Constants'!$B$3*('NEFZ + EPA + WLTP - Start Value'!$B$5*'NEFZ + EPA + WLTP - Start Value'!$B$4)*E951/3600,0)</f>
        <v>0.1674702240680611</v>
      </c>
    </row>
    <row r="952" ht="20.35" customHeight="1">
      <c r="A952" s="15">
        <v>949</v>
      </c>
      <c r="B952" s="15">
        <v>22</v>
      </c>
      <c r="C952" s="95">
        <f>'NEFZ + EPA + WLTP - Constants'!$B$5*B952/3.6</f>
        <v>9.83488</v>
      </c>
      <c r="D952" s="95">
        <f>(C952+C951)/2</f>
        <v>10.28192</v>
      </c>
      <c r="E952" s="95">
        <f>(D952*(A952-A951))</f>
        <v>10.28192</v>
      </c>
      <c r="F952" s="95">
        <f>(0.5*((C952^2)-(C951^2))*'NEFZ + EPA + WLTP - Start Value'!$B$3)/3600</f>
        <v>-3.996340107662226</v>
      </c>
      <c r="G952" s="95">
        <f>E952*'NEFZ + EPA + WLTP - Start Value'!$B$3*'NEFZ + EPA + WLTP - Start Value'!$B$6*'NEFZ + EPA + WLTP - Constants'!$B$4/3600</f>
        <v>0.350788264640</v>
      </c>
      <c r="H952" s="95">
        <f>IF(E952&gt;0,(((C951)^3+(C952)^3)/2/D952)*0.5*'NEFZ + EPA + WLTP - Constants'!$B$3*('NEFZ + EPA + WLTP - Start Value'!$B$5*'NEFZ + EPA + WLTP - Start Value'!$B$4)*E952/3600,0)</f>
        <v>0.1382831128094029</v>
      </c>
    </row>
    <row r="953" ht="20.35" customHeight="1">
      <c r="A953" s="15">
        <v>950</v>
      </c>
      <c r="B953" s="15">
        <v>20.1</v>
      </c>
      <c r="C953" s="95">
        <f>'NEFZ + EPA + WLTP - Constants'!$B$5*B953/3.6</f>
        <v>8.985504000000001</v>
      </c>
      <c r="D953" s="95">
        <f>(C953+C952)/2</f>
        <v>9.410192</v>
      </c>
      <c r="E953" s="95">
        <f>(D953*(A953-A952))</f>
        <v>9.410192</v>
      </c>
      <c r="F953" s="95">
        <f>(0.5*((C953^2)-(C952^2))*'NEFZ + EPA + WLTP - Start Value'!$B$3)/3600</f>
        <v>-3.474643969694577</v>
      </c>
      <c r="G953" s="95">
        <f>E953*'NEFZ + EPA + WLTP - Start Value'!$B$3*'NEFZ + EPA + WLTP - Start Value'!$B$6*'NEFZ + EPA + WLTP - Constants'!$B$4/3600</f>
        <v>0.3210475204640001</v>
      </c>
      <c r="H953" s="95">
        <f>IF(E953&gt;0,(((C952)^3+(C953)^3)/2/D953)*0.5*'NEFZ + EPA + WLTP - Constants'!$B$3*('NEFZ + EPA + WLTP - Start Value'!$B$5*'NEFZ + EPA + WLTP - Start Value'!$B$4)*E953/3600,0)</f>
        <v>0.1060551066262534</v>
      </c>
    </row>
    <row r="954" ht="20.35" customHeight="1">
      <c r="A954" s="15">
        <v>951</v>
      </c>
      <c r="B954" s="15">
        <v>16.9</v>
      </c>
      <c r="C954" s="95">
        <f>'NEFZ + EPA + WLTP - Constants'!$B$5*B954/3.6</f>
        <v>7.554976</v>
      </c>
      <c r="D954" s="95">
        <f>(C954+C953)/2</f>
        <v>8.270240000000001</v>
      </c>
      <c r="E954" s="95">
        <f>(D954*(A954-A953))</f>
        <v>8.270240000000001</v>
      </c>
      <c r="F954" s="95">
        <f>(0.5*((C954^2)-(C953^2))*'NEFZ + EPA + WLTP - Start Value'!$B$3)/3600</f>
        <v>-5.143115964643557</v>
      </c>
      <c r="G954" s="95">
        <f>E954*'NEFZ + EPA + WLTP - Start Value'!$B$3*'NEFZ + EPA + WLTP - Start Value'!$B$6*'NEFZ + EPA + WLTP - Constants'!$B$4/3600</f>
        <v>0.2821557780800001</v>
      </c>
      <c r="H954" s="95">
        <f>IF(E954&gt;0,(((C953)^3+(C954)^3)/2/D954)*0.5*'NEFZ + EPA + WLTP - Constants'!$B$3*('NEFZ + EPA + WLTP - Start Value'!$B$5*'NEFZ + EPA + WLTP - Start Value'!$B$4)*E954/3600,0)</f>
        <v>0.07316149712404346</v>
      </c>
    </row>
    <row r="955" ht="20.35" customHeight="1">
      <c r="A955" s="15">
        <v>952</v>
      </c>
      <c r="B955" s="15">
        <v>13.6</v>
      </c>
      <c r="C955" s="95">
        <f>'NEFZ + EPA + WLTP - Constants'!$B$5*B955/3.6</f>
        <v>6.079744</v>
      </c>
      <c r="D955" s="95">
        <f>(C955+C954)/2</f>
        <v>6.81736</v>
      </c>
      <c r="E955" s="95">
        <f>(D955*(A955-A954))</f>
        <v>6.81736</v>
      </c>
      <c r="F955" s="95">
        <f>(0.5*((C955^2)-(C954^2))*'NEFZ + EPA + WLTP - Start Value'!$B$3)/3600</f>
        <v>-4.372082954741334</v>
      </c>
      <c r="G955" s="95">
        <f>E955*'NEFZ + EPA + WLTP - Start Value'!$B$3*'NEFZ + EPA + WLTP - Start Value'!$B$6*'NEFZ + EPA + WLTP - Constants'!$B$4/3600</f>
        <v>0.232587871120</v>
      </c>
      <c r="H955" s="95">
        <f>IF(E955&gt;0,(((C954)^3+(C955)^3)/2/D955)*0.5*'NEFZ + EPA + WLTP - Constants'!$B$3*('NEFZ + EPA + WLTP - Start Value'!$B$5*'NEFZ + EPA + WLTP - Start Value'!$B$4)*E955/3600,0)</f>
        <v>0.04148869153610373</v>
      </c>
    </row>
    <row r="956" ht="20.35" customHeight="1">
      <c r="A956" s="15">
        <v>953</v>
      </c>
      <c r="B956" s="15">
        <v>10.3</v>
      </c>
      <c r="C956" s="95">
        <f>'NEFZ + EPA + WLTP - Constants'!$B$5*B956/3.6</f>
        <v>4.604512000000001</v>
      </c>
      <c r="D956" s="95">
        <f>(C956+C955)/2</f>
        <v>5.342128000000001</v>
      </c>
      <c r="E956" s="95">
        <f>(D956*(A956-A955))</f>
        <v>5.342128000000001</v>
      </c>
      <c r="F956" s="95">
        <f>(0.5*((C956^2)-(C955^2))*'NEFZ + EPA + WLTP - Start Value'!$B$3)/3600</f>
        <v>-3.425992872731732</v>
      </c>
      <c r="G956" s="95">
        <f>E956*'NEFZ + EPA + WLTP - Start Value'!$B$3*'NEFZ + EPA + WLTP - Start Value'!$B$6*'NEFZ + EPA + WLTP - Constants'!$B$4/3600</f>
        <v>0.182257380976</v>
      </c>
      <c r="H956" s="95">
        <f>IF(E956&gt;0,(((C955)^3+(C956)^3)/2/D956)*0.5*'NEFZ + EPA + WLTP - Constants'!$B$3*('NEFZ + EPA + WLTP - Start Value'!$B$5*'NEFZ + EPA + WLTP - Start Value'!$B$4)*E956/3600,0)</f>
        <v>0.02038863913149599</v>
      </c>
    </row>
    <row r="957" ht="20.35" customHeight="1">
      <c r="A957" s="15">
        <v>954</v>
      </c>
      <c r="B957" s="15">
        <v>7</v>
      </c>
      <c r="C957" s="95">
        <f>'NEFZ + EPA + WLTP - Constants'!$B$5*B957/3.6</f>
        <v>3.12928</v>
      </c>
      <c r="D957" s="95">
        <f>(C957+C956)/2</f>
        <v>3.866896000000001</v>
      </c>
      <c r="E957" s="95">
        <f>(D957*(A957-A956))</f>
        <v>3.866896000000001</v>
      </c>
      <c r="F957" s="95">
        <f>(0.5*((C957^2)-(C956^2))*'NEFZ + EPA + WLTP - Start Value'!$B$3)/3600</f>
        <v>-2.479902790722135</v>
      </c>
      <c r="G957" s="95">
        <f>E957*'NEFZ + EPA + WLTP - Start Value'!$B$3*'NEFZ + EPA + WLTP - Start Value'!$B$6*'NEFZ + EPA + WLTP - Constants'!$B$4/3600</f>
        <v>0.131926890832</v>
      </c>
      <c r="H957" s="95">
        <f>IF(E957&gt;0,(((C956)^3+(C957)^3)/2/D957)*0.5*'NEFZ + EPA + WLTP - Constants'!$B$3*('NEFZ + EPA + WLTP - Start Value'!$B$5*'NEFZ + EPA + WLTP - Start Value'!$B$4)*E957/3600,0)</f>
        <v>0.008112814592371105</v>
      </c>
    </row>
    <row r="958" ht="20.35" customHeight="1">
      <c r="A958" s="15">
        <v>955</v>
      </c>
      <c r="B958" s="15">
        <v>3.7</v>
      </c>
      <c r="C958" s="95">
        <f>'NEFZ + EPA + WLTP - Constants'!$B$5*B958/3.6</f>
        <v>1.654048</v>
      </c>
      <c r="D958" s="95">
        <f>(C958+C957)/2</f>
        <v>2.391664</v>
      </c>
      <c r="E958" s="95">
        <f>(D958*(A958-A957))</f>
        <v>2.391664</v>
      </c>
      <c r="F958" s="95">
        <f>(0.5*((C958^2)-(C957^2))*'NEFZ + EPA + WLTP - Start Value'!$B$3)/3600</f>
        <v>-1.533812708712534</v>
      </c>
      <c r="G958" s="95">
        <f>E958*'NEFZ + EPA + WLTP - Start Value'!$B$3*'NEFZ + EPA + WLTP - Start Value'!$B$6*'NEFZ + EPA + WLTP - Constants'!$B$4/3600</f>
        <v>0.08159640068800002</v>
      </c>
      <c r="H958" s="95">
        <f>IF(E958&gt;0,(((C957)^3+(C958)^3)/2/D958)*0.5*'NEFZ + EPA + WLTP - Constants'!$B$3*('NEFZ + EPA + WLTP - Start Value'!$B$5*'NEFZ + EPA + WLTP - Start Value'!$B$4)*E958/3600,0)</f>
        <v>0.002224401855457662</v>
      </c>
    </row>
    <row r="959" ht="20.35" customHeight="1">
      <c r="A959" s="15">
        <v>956</v>
      </c>
      <c r="B959" s="15">
        <v>0.4</v>
      </c>
      <c r="C959" s="95">
        <f>'NEFZ + EPA + WLTP - Constants'!$B$5*B959/3.6</f>
        <v>0.178816</v>
      </c>
      <c r="D959" s="95">
        <f>(C959+C958)/2</f>
        <v>0.9164320000000001</v>
      </c>
      <c r="E959" s="95">
        <f>(D959*(A959-A958))</f>
        <v>0.9164320000000001</v>
      </c>
      <c r="F959" s="95">
        <f>(0.5*((C959^2)-(C958^2))*'NEFZ + EPA + WLTP - Start Value'!$B$3)/3600</f>
        <v>-0.5877226267029334</v>
      </c>
      <c r="G959" s="95">
        <f>E959*'NEFZ + EPA + WLTP - Start Value'!$B$3*'NEFZ + EPA + WLTP - Start Value'!$B$6*'NEFZ + EPA + WLTP - Constants'!$B$4/3600</f>
        <v>0.03126591054400001</v>
      </c>
      <c r="H959" s="95">
        <f>IF(E959&gt;0,(((C958)^3+(C959)^3)/2/D959)*0.5*'NEFZ + EPA + WLTP - Constants'!$B$3*('NEFZ + EPA + WLTP - Start Value'!$B$5*'NEFZ + EPA + WLTP - Start Value'!$B$4)*E959/3600,0)</f>
        <v>0.0002865848574842469</v>
      </c>
    </row>
    <row r="960" ht="20.35" customHeight="1">
      <c r="A960" s="15">
        <v>957</v>
      </c>
      <c r="B960" s="15">
        <v>0</v>
      </c>
      <c r="C960" s="95">
        <f>'NEFZ + EPA + WLTP - Constants'!$B$5*B960/3.6</f>
        <v>0</v>
      </c>
      <c r="D960" s="95">
        <f>(C960+C959)/2</f>
        <v>0.08940800000000002</v>
      </c>
      <c r="E960" s="95">
        <f>(D960*(A960-A959))</f>
        <v>0.08940800000000002</v>
      </c>
      <c r="F960" s="95">
        <f>(0.5*((C960^2)-(C959^2))*'NEFZ + EPA + WLTP - Start Value'!$B$3)/3600</f>
        <v>-0.006950156708977779</v>
      </c>
      <c r="G960" s="95">
        <f>E960*'NEFZ + EPA + WLTP - Start Value'!$B$3*'NEFZ + EPA + WLTP - Start Value'!$B$6*'NEFZ + EPA + WLTP - Constants'!$B$4/3600</f>
        <v>0.003050332736000001</v>
      </c>
      <c r="H960" s="95">
        <f>IF(E960&gt;0,(((C959)^3+(C960)^3)/2/D960)*0.5*'NEFZ + EPA + WLTP - Constants'!$B$3*('NEFZ + EPA + WLTP - Start Value'!$B$5*'NEFZ + EPA + WLTP - Start Value'!$B$4)*E960/3600,0)</f>
        <v>3.61642661809488e-07</v>
      </c>
    </row>
    <row r="961" ht="20.35" customHeight="1">
      <c r="A961" s="15">
        <v>958</v>
      </c>
      <c r="B961" s="15">
        <v>0</v>
      </c>
      <c r="C961" s="95">
        <f>'NEFZ + EPA + WLTP - Constants'!$B$5*B961/3.6</f>
        <v>0</v>
      </c>
      <c r="D961" s="95">
        <f>(C961+C960)/2</f>
        <v>0</v>
      </c>
      <c r="E961" s="95">
        <f>(D961*(A961-A960))</f>
        <v>0</v>
      </c>
      <c r="F961" s="95">
        <f>(0.5*((C961^2)-(C960^2))*'NEFZ + EPA + WLTP - Start Value'!$B$3)/3600</f>
        <v>0</v>
      </c>
      <c r="G961" s="95">
        <f>E961*'NEFZ + EPA + WLTP - Start Value'!$B$3*'NEFZ + EPA + WLTP - Start Value'!$B$6*'NEFZ + EPA + WLTP - Constants'!$B$4/3600</f>
        <v>0</v>
      </c>
      <c r="H961" s="95">
        <f>IF(E961&gt;0,(((C960)^3+(C961)^3)/2/D961)*0.5*'NEFZ + EPA + WLTP - Constants'!$B$3*('NEFZ + EPA + WLTP - Start Value'!$B$5*'NEFZ + EPA + WLTP - Start Value'!$B$4)*E961/3600,0)</f>
        <v>0</v>
      </c>
    </row>
    <row r="962" ht="20.35" customHeight="1">
      <c r="A962" s="15">
        <v>959</v>
      </c>
      <c r="B962" s="15">
        <v>0</v>
      </c>
      <c r="C962" s="95">
        <f>'NEFZ + EPA + WLTP - Constants'!$B$5*B962/3.6</f>
        <v>0</v>
      </c>
      <c r="D962" s="95">
        <f>(C962+C961)/2</f>
        <v>0</v>
      </c>
      <c r="E962" s="95">
        <f>(D962*(A962-A961))</f>
        <v>0</v>
      </c>
      <c r="F962" s="95">
        <f>(0.5*((C962^2)-(C961^2))*'NEFZ + EPA + WLTP - Start Value'!$B$3)/3600</f>
        <v>0</v>
      </c>
      <c r="G962" s="95">
        <f>E962*'NEFZ + EPA + WLTP - Start Value'!$B$3*'NEFZ + EPA + WLTP - Start Value'!$B$6*'NEFZ + EPA + WLTP - Constants'!$B$4/3600</f>
        <v>0</v>
      </c>
      <c r="H962" s="95">
        <f>IF(E962&gt;0,(((C961)^3+(C962)^3)/2/D962)*0.5*'NEFZ + EPA + WLTP - Constants'!$B$3*('NEFZ + EPA + WLTP - Start Value'!$B$5*'NEFZ + EPA + WLTP - Start Value'!$B$4)*E962/3600,0)</f>
        <v>0</v>
      </c>
    </row>
    <row r="963" ht="20.35" customHeight="1">
      <c r="A963" s="15">
        <v>960</v>
      </c>
      <c r="B963" s="15">
        <v>2</v>
      </c>
      <c r="C963" s="95">
        <f>'NEFZ + EPA + WLTP - Constants'!$B$5*B963/3.6</f>
        <v>0.89408</v>
      </c>
      <c r="D963" s="95">
        <f>(C963+C962)/2</f>
        <v>0.44704</v>
      </c>
      <c r="E963" s="95">
        <f>(D963*(A963-A962))</f>
        <v>0.44704</v>
      </c>
      <c r="F963" s="95">
        <f>(0.5*((C963^2)-(C962^2))*'NEFZ + EPA + WLTP - Start Value'!$B$3)/3600</f>
        <v>0.1737539177244444</v>
      </c>
      <c r="G963" s="95">
        <f>E963*'NEFZ + EPA + WLTP - Start Value'!$B$3*'NEFZ + EPA + WLTP - Start Value'!$B$6*'NEFZ + EPA + WLTP - Constants'!$B$4/3600</f>
        <v>0.015251663680</v>
      </c>
      <c r="H963" s="95">
        <f>IF(E963&gt;0,(((C962)^3+(C963)^3)/2/D963)*0.5*'NEFZ + EPA + WLTP - Constants'!$B$3*('NEFZ + EPA + WLTP - Start Value'!$B$5*'NEFZ + EPA + WLTP - Start Value'!$B$4)*E963/3600,0)</f>
        <v>4.520533272618598e-05</v>
      </c>
    </row>
    <row r="964" ht="20.35" customHeight="1">
      <c r="A964" s="15">
        <v>961</v>
      </c>
      <c r="B964" s="15">
        <v>5.3</v>
      </c>
      <c r="C964" s="95">
        <f>'NEFZ + EPA + WLTP - Constants'!$B$5*B964/3.6</f>
        <v>2.369312</v>
      </c>
      <c r="D964" s="95">
        <f>(C964+C963)/2</f>
        <v>1.631696</v>
      </c>
      <c r="E964" s="95">
        <f>(D964*(A964-A963))</f>
        <v>1.631696</v>
      </c>
      <c r="F964" s="95">
        <f>(0.5*((C964^2)-(C963^2))*'NEFZ + EPA + WLTP - Start Value'!$B$3)/3600</f>
        <v>1.046432969495467</v>
      </c>
      <c r="G964" s="95">
        <f>E964*'NEFZ + EPA + WLTP - Start Value'!$B$3*'NEFZ + EPA + WLTP - Start Value'!$B$6*'NEFZ + EPA + WLTP - Constants'!$B$4/3600</f>
        <v>0.055668572432</v>
      </c>
      <c r="H964" s="95">
        <f>IF(E964&gt;0,(((C963)^3+(C964)^3)/2/D964)*0.5*'NEFZ + EPA + WLTP - Constants'!$B$3*('NEFZ + EPA + WLTP - Start Value'!$B$5*'NEFZ + EPA + WLTP - Start Value'!$B$4)*E964/3600,0)</f>
        <v>0.0008864596227607346</v>
      </c>
    </row>
    <row r="965" ht="20.35" customHeight="1">
      <c r="A965" s="15">
        <v>962</v>
      </c>
      <c r="B965" s="15">
        <v>8.6</v>
      </c>
      <c r="C965" s="95">
        <f>'NEFZ + EPA + WLTP - Constants'!$B$5*B965/3.6</f>
        <v>3.844544</v>
      </c>
      <c r="D965" s="95">
        <f>(C965+C964)/2</f>
        <v>3.106928</v>
      </c>
      <c r="E965" s="95">
        <f>(D965*(A965-A964))</f>
        <v>3.106928</v>
      </c>
      <c r="F965" s="95">
        <f>(0.5*((C965^2)-(C964^2))*'NEFZ + EPA + WLTP - Start Value'!$B$3)/3600</f>
        <v>1.992523051505067</v>
      </c>
      <c r="G965" s="95">
        <f>E965*'NEFZ + EPA + WLTP - Start Value'!$B$3*'NEFZ + EPA + WLTP - Start Value'!$B$6*'NEFZ + EPA + WLTP - Constants'!$B$4/3600</f>
        <v>0.105999062576</v>
      </c>
      <c r="H965" s="95">
        <f>IF(E965&gt;0,(((C964)^3+(C965)^3)/2/D965)*0.5*'NEFZ + EPA + WLTP - Constants'!$B$3*('NEFZ + EPA + WLTP - Start Value'!$B$5*'NEFZ + EPA + WLTP - Start Value'!$B$4)*E965/3600,0)</f>
        <v>0.004435394679095418</v>
      </c>
    </row>
    <row r="966" ht="20.35" customHeight="1">
      <c r="A966" s="15">
        <v>963</v>
      </c>
      <c r="B966" s="15">
        <v>11.9</v>
      </c>
      <c r="C966" s="95">
        <f>'NEFZ + EPA + WLTP - Constants'!$B$5*B966/3.6</f>
        <v>5.319776000000001</v>
      </c>
      <c r="D966" s="95">
        <f>(C966+C965)/2</f>
        <v>4.58216</v>
      </c>
      <c r="E966" s="95">
        <f>(D966*(A966-A965))</f>
        <v>4.58216</v>
      </c>
      <c r="F966" s="95">
        <f>(0.5*((C966^2)-(C965^2))*'NEFZ + EPA + WLTP - Start Value'!$B$3)/3600</f>
        <v>2.938613133514669</v>
      </c>
      <c r="G966" s="95">
        <f>E966*'NEFZ + EPA + WLTP - Start Value'!$B$3*'NEFZ + EPA + WLTP - Start Value'!$B$6*'NEFZ + EPA + WLTP - Constants'!$B$4/3600</f>
        <v>0.156329552720</v>
      </c>
      <c r="H966" s="95">
        <f>IF(E966&gt;0,(((C965)^3+(C966)^3)/2/D966)*0.5*'NEFZ + EPA + WLTP - Constants'!$B$3*('NEFZ + EPA + WLTP - Start Value'!$B$5*'NEFZ + EPA + WLTP - Start Value'!$B$4)*E966/3600,0)</f>
        <v>0.01311641205050173</v>
      </c>
    </row>
    <row r="967" ht="20.35" customHeight="1">
      <c r="A967" s="15">
        <v>964</v>
      </c>
      <c r="B967" s="15">
        <v>15.2</v>
      </c>
      <c r="C967" s="95">
        <f>'NEFZ + EPA + WLTP - Constants'!$B$5*B967/3.6</f>
        <v>6.795007999999999</v>
      </c>
      <c r="D967" s="95">
        <f>(C967+C966)/2</f>
        <v>6.057392</v>
      </c>
      <c r="E967" s="95">
        <f>(D967*(A967-A966))</f>
        <v>6.057392</v>
      </c>
      <c r="F967" s="95">
        <f>(0.5*((C967^2)-(C966^2))*'NEFZ + EPA + WLTP - Start Value'!$B$3)/3600</f>
        <v>3.884703215524262</v>
      </c>
      <c r="G967" s="95">
        <f>E967*'NEFZ + EPA + WLTP - Start Value'!$B$3*'NEFZ + EPA + WLTP - Start Value'!$B$6*'NEFZ + EPA + WLTP - Constants'!$B$4/3600</f>
        <v>0.206660042864</v>
      </c>
      <c r="H967" s="95">
        <f>IF(E967&gt;0,(((C966)^3+(C967)^3)/2/D967)*0.5*'NEFZ + EPA + WLTP - Constants'!$B$3*('NEFZ + EPA + WLTP - Start Value'!$B$5*'NEFZ + EPA + WLTP - Start Value'!$B$4)*E967/3600,0)</f>
        <v>0.02936632780025107</v>
      </c>
    </row>
    <row r="968" ht="20.35" customHeight="1">
      <c r="A968" s="15">
        <v>965</v>
      </c>
      <c r="B968" s="15">
        <v>17.5</v>
      </c>
      <c r="C968" s="95">
        <f>'NEFZ + EPA + WLTP - Constants'!$B$5*B968/3.6</f>
        <v>7.8232</v>
      </c>
      <c r="D968" s="95">
        <f>(C968+C967)/2</f>
        <v>7.309104</v>
      </c>
      <c r="E968" s="95">
        <f>(D968*(A968-A967))</f>
        <v>7.309104</v>
      </c>
      <c r="F968" s="95">
        <f>(0.5*((C968^2)-(C967^2))*'NEFZ + EPA + WLTP - Start Value'!$B$3)/3600</f>
        <v>3.267008038013869</v>
      </c>
      <c r="G968" s="95">
        <f>E968*'NEFZ + EPA + WLTP - Start Value'!$B$3*'NEFZ + EPA + WLTP - Start Value'!$B$6*'NEFZ + EPA + WLTP - Constants'!$B$4/3600</f>
        <v>0.249364701168</v>
      </c>
      <c r="H968" s="95">
        <f>IF(E968&gt;0,(((C967)^3+(C968)^3)/2/D968)*0.5*'NEFZ + EPA + WLTP - Constants'!$B$3*('NEFZ + EPA + WLTP - Start Value'!$B$5*'NEFZ + EPA + WLTP - Start Value'!$B$4)*E968/3600,0)</f>
        <v>0.05012809739873558</v>
      </c>
    </row>
    <row r="969" ht="20.35" customHeight="1">
      <c r="A969" s="15">
        <v>966</v>
      </c>
      <c r="B969" s="15">
        <v>18.6</v>
      </c>
      <c r="C969" s="95">
        <f>'NEFZ + EPA + WLTP - Constants'!$B$5*B969/3.6</f>
        <v>8.314944000000001</v>
      </c>
      <c r="D969" s="95">
        <f>(C969+C968)/2</f>
        <v>8.069072</v>
      </c>
      <c r="E969" s="95">
        <f>(D969*(A969-A968))</f>
        <v>8.069072</v>
      </c>
      <c r="F969" s="95">
        <f>(0.5*((C969^2)-(C968^2))*'NEFZ + EPA + WLTP - Start Value'!$B$3)/3600</f>
        <v>1.724942018209426</v>
      </c>
      <c r="G969" s="95">
        <f>E969*'NEFZ + EPA + WLTP - Start Value'!$B$3*'NEFZ + EPA + WLTP - Start Value'!$B$6*'NEFZ + EPA + WLTP - Constants'!$B$4/3600</f>
        <v>0.275292529424</v>
      </c>
      <c r="H969" s="95">
        <f>IF(E969&gt;0,(((C968)^3+(C969)^3)/2/D969)*0.5*'NEFZ + EPA + WLTP - Constants'!$B$3*('NEFZ + EPA + WLTP - Start Value'!$B$5*'NEFZ + EPA + WLTP - Start Value'!$B$4)*E969/3600,0)</f>
        <v>0.06664526707556216</v>
      </c>
    </row>
    <row r="970" ht="20.35" customHeight="1">
      <c r="A970" s="15">
        <v>967</v>
      </c>
      <c r="B970" s="15">
        <v>20</v>
      </c>
      <c r="C970" s="95">
        <f>'NEFZ + EPA + WLTP - Constants'!$B$5*B970/3.6</f>
        <v>8.940800000000001</v>
      </c>
      <c r="D970" s="95">
        <f>(C970+C969)/2</f>
        <v>8.627872</v>
      </c>
      <c r="E970" s="95">
        <f>(D970*(A970-A969))</f>
        <v>8.627872</v>
      </c>
      <c r="F970" s="95">
        <f>(0.5*((C970^2)-(C969^2))*'NEFZ + EPA + WLTP - Start Value'!$B$3)/3600</f>
        <v>2.347415428457247</v>
      </c>
      <c r="G970" s="95">
        <f>E970*'NEFZ + EPA + WLTP - Start Value'!$B$3*'NEFZ + EPA + WLTP - Start Value'!$B$6*'NEFZ + EPA + WLTP - Constants'!$B$4/3600</f>
        <v>0.294357109024</v>
      </c>
      <c r="H970" s="95">
        <f>IF(E970&gt;0,(((C969)^3+(C970)^3)/2/D970)*0.5*'NEFZ + EPA + WLTP - Constants'!$B$3*('NEFZ + EPA + WLTP - Start Value'!$B$5*'NEFZ + EPA + WLTP - Start Value'!$B$4)*E970/3600,0)</f>
        <v>0.08156655854182278</v>
      </c>
    </row>
    <row r="971" ht="20.35" customHeight="1">
      <c r="A971" s="15">
        <v>968</v>
      </c>
      <c r="B971" s="15">
        <v>21.1</v>
      </c>
      <c r="C971" s="95">
        <f>'NEFZ + EPA + WLTP - Constants'!$B$5*B971/3.6</f>
        <v>9.432544000000002</v>
      </c>
      <c r="D971" s="95">
        <f>(C971+C970)/2</f>
        <v>9.186672000000002</v>
      </c>
      <c r="E971" s="95">
        <f>(D971*(A971-A970))</f>
        <v>9.186672000000002</v>
      </c>
      <c r="F971" s="95">
        <f>(0.5*((C971^2)-(C970^2))*'NEFZ + EPA + WLTP - Start Value'!$B$3)/3600</f>
        <v>1.963853655080535</v>
      </c>
      <c r="G971" s="95">
        <f>E971*'NEFZ + EPA + WLTP - Start Value'!$B$3*'NEFZ + EPA + WLTP - Start Value'!$B$6*'NEFZ + EPA + WLTP - Constants'!$B$4/3600</f>
        <v>0.313421688624</v>
      </c>
      <c r="H971" s="95">
        <f>IF(E971&gt;0,(((C970)^3+(C971)^3)/2/D971)*0.5*'NEFZ + EPA + WLTP - Constants'!$B$3*('NEFZ + EPA + WLTP - Start Value'!$B$5*'NEFZ + EPA + WLTP - Start Value'!$B$4)*E971/3600,0)</f>
        <v>0.09828730478391516</v>
      </c>
    </row>
    <row r="972" ht="20.35" customHeight="1">
      <c r="A972" s="15">
        <v>969</v>
      </c>
      <c r="B972" s="15">
        <v>22</v>
      </c>
      <c r="C972" s="95">
        <f>'NEFZ + EPA + WLTP - Constants'!$B$5*B972/3.6</f>
        <v>9.83488</v>
      </c>
      <c r="D972" s="95">
        <f>(C972+C971)/2</f>
        <v>9.633712000000001</v>
      </c>
      <c r="E972" s="95">
        <f>(D972*(A972-A971))</f>
        <v>9.633712000000001</v>
      </c>
      <c r="F972" s="95">
        <f>(0.5*((C972^2)-(C971^2))*'NEFZ + EPA + WLTP - Start Value'!$B$3)/3600</f>
        <v>1.684978617132793</v>
      </c>
      <c r="G972" s="95">
        <f>E972*'NEFZ + EPA + WLTP - Start Value'!$B$3*'NEFZ + EPA + WLTP - Start Value'!$B$6*'NEFZ + EPA + WLTP - Constants'!$B$4/3600</f>
        <v>0.3286733523040001</v>
      </c>
      <c r="H972" s="95">
        <f>IF(E972&gt;0,(((C971)^3+(C972)^3)/2/D972)*0.5*'NEFZ + EPA + WLTP - Constants'!$B$3*('NEFZ + EPA + WLTP - Start Value'!$B$5*'NEFZ + EPA + WLTP - Start Value'!$B$4)*E972/3600,0)</f>
        <v>0.1132502699162827</v>
      </c>
    </row>
    <row r="973" ht="20.35" customHeight="1">
      <c r="A973" s="15">
        <v>970</v>
      </c>
      <c r="B973" s="15">
        <v>23</v>
      </c>
      <c r="C973" s="95">
        <f>'NEFZ + EPA + WLTP - Constants'!$B$5*B973/3.6</f>
        <v>10.28192</v>
      </c>
      <c r="D973" s="95">
        <f>(C973+C972)/2</f>
        <v>10.0584</v>
      </c>
      <c r="E973" s="95">
        <f>(D973*(A973-A972))</f>
        <v>10.0584</v>
      </c>
      <c r="F973" s="95">
        <f>(0.5*((C973^2)-(C972^2))*'NEFZ + EPA + WLTP - Start Value'!$B$3)/3600</f>
        <v>1.954731574400005</v>
      </c>
      <c r="G973" s="95">
        <f>E973*'NEFZ + EPA + WLTP - Start Value'!$B$3*'NEFZ + EPA + WLTP - Start Value'!$B$6*'NEFZ + EPA + WLTP - Constants'!$B$4/3600</f>
        <v>0.3431624328000001</v>
      </c>
      <c r="H973" s="95">
        <f>IF(E973&gt;0,(((C972)^3+(C973)^3)/2/D973)*0.5*'NEFZ + EPA + WLTP - Constants'!$B$3*('NEFZ + EPA + WLTP - Start Value'!$B$5*'NEFZ + EPA + WLTP - Start Value'!$B$4)*E973/3600,0)</f>
        <v>0.1289199582684917</v>
      </c>
    </row>
    <row r="974" ht="20.35" customHeight="1">
      <c r="A974" s="15">
        <v>971</v>
      </c>
      <c r="B974" s="15">
        <v>24.5</v>
      </c>
      <c r="C974" s="95">
        <f>'NEFZ + EPA + WLTP - Constants'!$B$5*B974/3.6</f>
        <v>10.95248</v>
      </c>
      <c r="D974" s="95">
        <f>(C974+C973)/2</f>
        <v>10.6172</v>
      </c>
      <c r="E974" s="95">
        <f>(D974*(A974-A973))</f>
        <v>10.6172</v>
      </c>
      <c r="F974" s="95">
        <f>(0.5*((C974^2)-(C973^2))*'NEFZ + EPA + WLTP - Start Value'!$B$3)/3600</f>
        <v>3.094991659466659</v>
      </c>
      <c r="G974" s="95">
        <f>E974*'NEFZ + EPA + WLTP - Start Value'!$B$3*'NEFZ + EPA + WLTP - Start Value'!$B$6*'NEFZ + EPA + WLTP - Constants'!$B$4/3600</f>
        <v>0.3622270124</v>
      </c>
      <c r="H974" s="95">
        <f>IF(E974&gt;0,(((C973)^3+(C974)^3)/2/D974)*0.5*'NEFZ + EPA + WLTP - Constants'!$B$3*('NEFZ + EPA + WLTP - Start Value'!$B$5*'NEFZ + EPA + WLTP - Start Value'!$B$4)*E974/3600,0)</f>
        <v>0.1518510696271733</v>
      </c>
    </row>
    <row r="975" ht="20.35" customHeight="1">
      <c r="A975" s="15">
        <v>972</v>
      </c>
      <c r="B975" s="15">
        <v>26.3</v>
      </c>
      <c r="C975" s="95">
        <f>'NEFZ + EPA + WLTP - Constants'!$B$5*B975/3.6</f>
        <v>11.757152</v>
      </c>
      <c r="D975" s="95">
        <f>(C975+C974)/2</f>
        <v>11.354816</v>
      </c>
      <c r="E975" s="95">
        <f>(D975*(A975-A974))</f>
        <v>11.354816</v>
      </c>
      <c r="F975" s="95">
        <f>(0.5*((C975^2)-(C974^2))*'NEFZ + EPA + WLTP - Start Value'!$B$3)/3600</f>
        <v>3.9720145591808</v>
      </c>
      <c r="G975" s="95">
        <f>E975*'NEFZ + EPA + WLTP - Start Value'!$B$3*'NEFZ + EPA + WLTP - Start Value'!$B$6*'NEFZ + EPA + WLTP - Constants'!$B$4/3600</f>
        <v>0.387392257472</v>
      </c>
      <c r="H975" s="95">
        <f>IF(E975&gt;0,(((C974)^3+(C975)^3)/2/D975)*0.5*'NEFZ + EPA + WLTP - Constants'!$B$3*('NEFZ + EPA + WLTP - Start Value'!$B$5*'NEFZ + EPA + WLTP - Start Value'!$B$4)*E975/3600,0)</f>
        <v>0.1858932110179574</v>
      </c>
    </row>
    <row r="976" ht="20.35" customHeight="1">
      <c r="A976" s="15">
        <v>973</v>
      </c>
      <c r="B976" s="15">
        <v>27.5</v>
      </c>
      <c r="C976" s="95">
        <f>'NEFZ + EPA + WLTP - Constants'!$B$5*B976/3.6</f>
        <v>12.2936</v>
      </c>
      <c r="D976" s="95">
        <f>(C976+C975)/2</f>
        <v>12.025376</v>
      </c>
      <c r="E976" s="95">
        <f>(D976*(A976-A975))</f>
        <v>12.025376</v>
      </c>
      <c r="F976" s="95">
        <f>(0.5*((C976^2)-(C975^2))*'NEFZ + EPA + WLTP - Start Value'!$B$3)/3600</f>
        <v>2.804388232072544</v>
      </c>
      <c r="G976" s="95">
        <f>E976*'NEFZ + EPA + WLTP - Start Value'!$B$3*'NEFZ + EPA + WLTP - Start Value'!$B$6*'NEFZ + EPA + WLTP - Constants'!$B$4/3600</f>
        <v>0.4102697529920001</v>
      </c>
      <c r="H976" s="95">
        <f>IF(E976&gt;0,(((C975)^3+(C976)^3)/2/D976)*0.5*'NEFZ + EPA + WLTP - Constants'!$B$3*('NEFZ + EPA + WLTP - Start Value'!$B$5*'NEFZ + EPA + WLTP - Start Value'!$B$4)*E976/3600,0)</f>
        <v>0.2203100085557096</v>
      </c>
    </row>
    <row r="977" ht="20.35" customHeight="1">
      <c r="A977" s="15">
        <v>974</v>
      </c>
      <c r="B977" s="15">
        <v>28.1</v>
      </c>
      <c r="C977" s="95">
        <f>'NEFZ + EPA + WLTP - Constants'!$B$5*B977/3.6</f>
        <v>12.561824</v>
      </c>
      <c r="D977" s="95">
        <f>(C977+C976)/2</f>
        <v>12.427712</v>
      </c>
      <c r="E977" s="95">
        <f>(D977*(A977-A976))</f>
        <v>12.427712</v>
      </c>
      <c r="F977" s="95">
        <f>(0.5*((C977^2)-(C976^2))*'NEFZ + EPA + WLTP - Start Value'!$B$3)/3600</f>
        <v>1.449107673821864</v>
      </c>
      <c r="G977" s="95">
        <f>E977*'NEFZ + EPA + WLTP - Start Value'!$B$3*'NEFZ + EPA + WLTP - Start Value'!$B$6*'NEFZ + EPA + WLTP - Constants'!$B$4/3600</f>
        <v>0.4239962503040001</v>
      </c>
      <c r="H977" s="95">
        <f>IF(E977&gt;0,(((C976)^3+(C977)^3)/2/D977)*0.5*'NEFZ + EPA + WLTP - Constants'!$B$3*('NEFZ + EPA + WLTP - Start Value'!$B$5*'NEFZ + EPA + WLTP - Start Value'!$B$4)*E977/3600,0)</f>
        <v>0.2428934287483945</v>
      </c>
    </row>
    <row r="978" ht="20.35" customHeight="1">
      <c r="A978" s="15">
        <v>975</v>
      </c>
      <c r="B978" s="15">
        <v>28.4</v>
      </c>
      <c r="C978" s="95">
        <f>'NEFZ + EPA + WLTP - Constants'!$B$5*B978/3.6</f>
        <v>12.695936</v>
      </c>
      <c r="D978" s="95">
        <f>(C978+C977)/2</f>
        <v>12.62888</v>
      </c>
      <c r="E978" s="95">
        <f>(D978*(A978-A977))</f>
        <v>12.62888</v>
      </c>
      <c r="F978" s="95">
        <f>(0.5*((C978^2)-(C977^2))*'NEFZ + EPA + WLTP - Start Value'!$B$3)/3600</f>
        <v>0.7362822263573233</v>
      </c>
      <c r="G978" s="95">
        <f>E978*'NEFZ + EPA + WLTP - Start Value'!$B$3*'NEFZ + EPA + WLTP - Start Value'!$B$6*'NEFZ + EPA + WLTP - Constants'!$B$4/3600</f>
        <v>0.4308594989600001</v>
      </c>
      <c r="H978" s="95">
        <f>IF(E978&gt;0,(((C977)^3+(C978)^3)/2/D978)*0.5*'NEFZ + EPA + WLTP - Constants'!$B$3*('NEFZ + EPA + WLTP - Start Value'!$B$5*'NEFZ + EPA + WLTP - Start Value'!$B$4)*E978/3600,0)</f>
        <v>0.2548131087243027</v>
      </c>
    </row>
    <row r="979" ht="20.35" customHeight="1">
      <c r="A979" s="15">
        <v>976</v>
      </c>
      <c r="B979" s="15">
        <v>28.5</v>
      </c>
      <c r="C979" s="95">
        <f>'NEFZ + EPA + WLTP - Constants'!$B$5*B979/3.6</f>
        <v>12.74064</v>
      </c>
      <c r="D979" s="95">
        <f>(C979+C978)/2</f>
        <v>12.718288</v>
      </c>
      <c r="E979" s="95">
        <f>(D979*(A979-A978))</f>
        <v>12.718288</v>
      </c>
      <c r="F979" s="95">
        <f>(0.5*((C979^2)-(C978^2))*'NEFZ + EPA + WLTP - Start Value'!$B$3)/3600</f>
        <v>0.2471649479630218</v>
      </c>
      <c r="G979" s="95">
        <f>E979*'NEFZ + EPA + WLTP - Start Value'!$B$3*'NEFZ + EPA + WLTP - Start Value'!$B$6*'NEFZ + EPA + WLTP - Constants'!$B$4/3600</f>
        <v>0.433909831696</v>
      </c>
      <c r="H979" s="95">
        <f>IF(E979&gt;0,(((C978)^3+(C979)^3)/2/D979)*0.5*'NEFZ + EPA + WLTP - Constants'!$B$3*('NEFZ + EPA + WLTP - Start Value'!$B$5*'NEFZ + EPA + WLTP - Start Value'!$B$4)*E979/3600,0)</f>
        <v>0.2602438739740294</v>
      </c>
    </row>
    <row r="980" ht="20.35" customHeight="1">
      <c r="A980" s="15">
        <v>977</v>
      </c>
      <c r="B980" s="15">
        <v>28.5</v>
      </c>
      <c r="C980" s="95">
        <f>'NEFZ + EPA + WLTP - Constants'!$B$5*B980/3.6</f>
        <v>12.74064</v>
      </c>
      <c r="D980" s="95">
        <f>(C980+C979)/2</f>
        <v>12.74064</v>
      </c>
      <c r="E980" s="95">
        <f>(D980*(A980-A979))</f>
        <v>12.74064</v>
      </c>
      <c r="F980" s="95">
        <f>(0.5*((C980^2)-(C979^2))*'NEFZ + EPA + WLTP - Start Value'!$B$3)/3600</f>
        <v>0</v>
      </c>
      <c r="G980" s="95">
        <f>E980*'NEFZ + EPA + WLTP - Start Value'!$B$3*'NEFZ + EPA + WLTP - Start Value'!$B$6*'NEFZ + EPA + WLTP - Constants'!$B$4/3600</f>
        <v>0.434672414880</v>
      </c>
      <c r="H980" s="95">
        <f>IF(E980&gt;0,(((C979)^3+(C980)^3)/2/D980)*0.5*'NEFZ + EPA + WLTP - Constants'!$B$3*('NEFZ + EPA + WLTP - Start Value'!$B$5*'NEFZ + EPA + WLTP - Start Value'!$B$4)*E980/3600,0)</f>
        <v>0.2616159744862675</v>
      </c>
    </row>
    <row r="981" ht="20.35" customHeight="1">
      <c r="A981" s="15">
        <v>978</v>
      </c>
      <c r="B981" s="15">
        <v>28.5</v>
      </c>
      <c r="C981" s="95">
        <f>'NEFZ + EPA + WLTP - Constants'!$B$5*B981/3.6</f>
        <v>12.74064</v>
      </c>
      <c r="D981" s="95">
        <f>(C981+C980)/2</f>
        <v>12.74064</v>
      </c>
      <c r="E981" s="95">
        <f>(D981*(A981-A980))</f>
        <v>12.74064</v>
      </c>
      <c r="F981" s="95">
        <f>(0.5*((C981^2)-(C980^2))*'NEFZ + EPA + WLTP - Start Value'!$B$3)/3600</f>
        <v>0</v>
      </c>
      <c r="G981" s="95">
        <f>E981*'NEFZ + EPA + WLTP - Start Value'!$B$3*'NEFZ + EPA + WLTP - Start Value'!$B$6*'NEFZ + EPA + WLTP - Constants'!$B$4/3600</f>
        <v>0.434672414880</v>
      </c>
      <c r="H981" s="95">
        <f>IF(E981&gt;0,(((C980)^3+(C981)^3)/2/D981)*0.5*'NEFZ + EPA + WLTP - Constants'!$B$3*('NEFZ + EPA + WLTP - Start Value'!$B$5*'NEFZ + EPA + WLTP - Start Value'!$B$4)*E981/3600,0)</f>
        <v>0.2616159744862675</v>
      </c>
    </row>
    <row r="982" ht="20.35" customHeight="1">
      <c r="A982" s="15">
        <v>979</v>
      </c>
      <c r="B982" s="15">
        <v>27.7</v>
      </c>
      <c r="C982" s="95">
        <f>'NEFZ + EPA + WLTP - Constants'!$B$5*B982/3.6</f>
        <v>12.383008</v>
      </c>
      <c r="D982" s="95">
        <f>(C982+C981)/2</f>
        <v>12.561824</v>
      </c>
      <c r="E982" s="95">
        <f>(D982*(A982-A981))</f>
        <v>12.561824</v>
      </c>
      <c r="F982" s="95">
        <f>(0.5*((C982^2)-(C981^2))*'NEFZ + EPA + WLTP - Start Value'!$B$3)/3600</f>
        <v>-1.952994035222749</v>
      </c>
      <c r="G982" s="95">
        <f>E982*'NEFZ + EPA + WLTP - Start Value'!$B$3*'NEFZ + EPA + WLTP - Start Value'!$B$6*'NEFZ + EPA + WLTP - Constants'!$B$4/3600</f>
        <v>0.428571749408</v>
      </c>
      <c r="H982" s="95">
        <f>IF(E982&gt;0,(((C981)^3+(C982)^3)/2/D982)*0.5*'NEFZ + EPA + WLTP - Constants'!$B$3*('NEFZ + EPA + WLTP - Start Value'!$B$5*'NEFZ + EPA + WLTP - Start Value'!$B$4)*E982/3600,0)</f>
        <v>0.2509068763687668</v>
      </c>
    </row>
    <row r="983" ht="20.35" customHeight="1">
      <c r="A983" s="15">
        <v>980</v>
      </c>
      <c r="B983" s="15">
        <v>27.5</v>
      </c>
      <c r="C983" s="95">
        <f>'NEFZ + EPA + WLTP - Constants'!$B$5*B983/3.6</f>
        <v>12.2936</v>
      </c>
      <c r="D983" s="95">
        <f>(C983+C982)/2</f>
        <v>12.338304</v>
      </c>
      <c r="E983" s="95">
        <f>(D983*(A983-A982))</f>
        <v>12.338304</v>
      </c>
      <c r="F983" s="95">
        <f>(0.5*((C983^2)-(C982^2))*'NEFZ + EPA + WLTP - Start Value'!$B$3)/3600</f>
        <v>-0.4795608129194598</v>
      </c>
      <c r="G983" s="95">
        <f>E983*'NEFZ + EPA + WLTP - Start Value'!$B$3*'NEFZ + EPA + WLTP - Start Value'!$B$6*'NEFZ + EPA + WLTP - Constants'!$B$4/3600</f>
        <v>0.4209459175680001</v>
      </c>
      <c r="H983" s="95">
        <f>IF(E983&gt;0,(((C982)^3+(C983)^3)/2/D983)*0.5*'NEFZ + EPA + WLTP - Constants'!$B$3*('NEFZ + EPA + WLTP - Start Value'!$B$5*'NEFZ + EPA + WLTP - Start Value'!$B$4)*E983/3600,0)</f>
        <v>0.2376150958806205</v>
      </c>
    </row>
    <row r="984" ht="20.35" customHeight="1">
      <c r="A984" s="15">
        <v>981</v>
      </c>
      <c r="B984" s="15">
        <v>27.2</v>
      </c>
      <c r="C984" s="95">
        <f>'NEFZ + EPA + WLTP - Constants'!$B$5*B984/3.6</f>
        <v>12.159488</v>
      </c>
      <c r="D984" s="95">
        <f>(C984+C983)/2</f>
        <v>12.226544</v>
      </c>
      <c r="E984" s="95">
        <f>(D984*(A984-A983))</f>
        <v>12.226544</v>
      </c>
      <c r="F984" s="95">
        <f>(0.5*((C984^2)-(C983^2))*'NEFZ + EPA + WLTP - Start Value'!$B$3)/3600</f>
        <v>-0.7128254474645462</v>
      </c>
      <c r="G984" s="95">
        <f>E984*'NEFZ + EPA + WLTP - Start Value'!$B$3*'NEFZ + EPA + WLTP - Start Value'!$B$6*'NEFZ + EPA + WLTP - Constants'!$B$4/3600</f>
        <v>0.417133001648</v>
      </c>
      <c r="H984" s="95">
        <f>IF(E984&gt;0,(((C983)^3+(C984)^3)/2/D984)*0.5*'NEFZ + EPA + WLTP - Constants'!$B$3*('NEFZ + EPA + WLTP - Start Value'!$B$5*'NEFZ + EPA + WLTP - Start Value'!$B$4)*E984/3600,0)</f>
        <v>0.2312282321930683</v>
      </c>
    </row>
    <row r="985" ht="20.35" customHeight="1">
      <c r="A985" s="15">
        <v>982</v>
      </c>
      <c r="B985" s="15">
        <v>26.8</v>
      </c>
      <c r="C985" s="95">
        <f>'NEFZ + EPA + WLTP - Constants'!$B$5*B985/3.6</f>
        <v>11.980672</v>
      </c>
      <c r="D985" s="95">
        <f>(C985+C984)/2</f>
        <v>12.07008</v>
      </c>
      <c r="E985" s="95">
        <f>(D985*(A985-A984))</f>
        <v>12.07008</v>
      </c>
      <c r="F985" s="95">
        <f>(0.5*((C985^2)-(C984^2))*'NEFZ + EPA + WLTP - Start Value'!$B$3)/3600</f>
        <v>-0.9382711557119887</v>
      </c>
      <c r="G985" s="95">
        <f>E985*'NEFZ + EPA + WLTP - Start Value'!$B$3*'NEFZ + EPA + WLTP - Start Value'!$B$6*'NEFZ + EPA + WLTP - Constants'!$B$4/3600</f>
        <v>0.4117949193600001</v>
      </c>
      <c r="H985" s="95">
        <f>IF(E985&gt;0,(((C984)^3+(C985)^3)/2/D985)*0.5*'NEFZ + EPA + WLTP - Constants'!$B$3*('NEFZ + EPA + WLTP - Start Value'!$B$5*'NEFZ + EPA + WLTP - Start Value'!$B$4)*E985/3600,0)</f>
        <v>0.2224807573318879</v>
      </c>
    </row>
    <row r="986" ht="20.35" customHeight="1">
      <c r="A986" s="15">
        <v>983</v>
      </c>
      <c r="B986" s="15">
        <v>26.5</v>
      </c>
      <c r="C986" s="95">
        <f>'NEFZ + EPA + WLTP - Constants'!$B$5*B986/3.6</f>
        <v>11.84656</v>
      </c>
      <c r="D986" s="95">
        <f>(C986+C985)/2</f>
        <v>11.913616</v>
      </c>
      <c r="E986" s="95">
        <f>(D986*(A986-A985))</f>
        <v>11.913616</v>
      </c>
      <c r="F986" s="95">
        <f>(0.5*((C986^2)-(C985^2))*'NEFZ + EPA + WLTP - Start Value'!$B$3)/3600</f>
        <v>-0.6945812861034739</v>
      </c>
      <c r="G986" s="95">
        <f>E986*'NEFZ + EPA + WLTP - Start Value'!$B$3*'NEFZ + EPA + WLTP - Start Value'!$B$6*'NEFZ + EPA + WLTP - Constants'!$B$4/3600</f>
        <v>0.4064568370720001</v>
      </c>
      <c r="H986" s="95">
        <f>IF(E986&gt;0,(((C985)^3+(C986)^3)/2/D986)*0.5*'NEFZ + EPA + WLTP - Constants'!$B$3*('NEFZ + EPA + WLTP - Start Value'!$B$5*'NEFZ + EPA + WLTP - Start Value'!$B$4)*E986/3600,0)</f>
        <v>0.2139255181481257</v>
      </c>
    </row>
    <row r="987" ht="20.35" customHeight="1">
      <c r="A987" s="15">
        <v>984</v>
      </c>
      <c r="B987" s="15">
        <v>26</v>
      </c>
      <c r="C987" s="95">
        <f>'NEFZ + EPA + WLTP - Constants'!$B$5*B987/3.6</f>
        <v>11.62304</v>
      </c>
      <c r="D987" s="95">
        <f>(C987+C986)/2</f>
        <v>11.7348</v>
      </c>
      <c r="E987" s="95">
        <f>(D987*(A987-A986))</f>
        <v>11.7348</v>
      </c>
      <c r="F987" s="95">
        <f>(0.5*((C987^2)-(C986^2))*'NEFZ + EPA + WLTP - Start Value'!$B$3)/3600</f>
        <v>-1.14026008506666</v>
      </c>
      <c r="G987" s="95">
        <f>E987*'NEFZ + EPA + WLTP - Start Value'!$B$3*'NEFZ + EPA + WLTP - Start Value'!$B$6*'NEFZ + EPA + WLTP - Constants'!$B$4/3600</f>
        <v>0.4003561716</v>
      </c>
      <c r="H987" s="95">
        <f>IF(E987&gt;0,(((C986)^3+(C987)^3)/2/D987)*0.5*'NEFZ + EPA + WLTP - Constants'!$B$3*('NEFZ + EPA + WLTP - Start Value'!$B$5*'NEFZ + EPA + WLTP - Start Value'!$B$4)*E987/3600,0)</f>
        <v>0.2044729022537493</v>
      </c>
    </row>
    <row r="988" ht="20.35" customHeight="1">
      <c r="A988" s="15">
        <v>985</v>
      </c>
      <c r="B988" s="15">
        <v>25.7</v>
      </c>
      <c r="C988" s="95">
        <f>'NEFZ + EPA + WLTP - Constants'!$B$5*B988/3.6</f>
        <v>11.488928</v>
      </c>
      <c r="D988" s="95">
        <f>(C988+C987)/2</f>
        <v>11.555984</v>
      </c>
      <c r="E988" s="95">
        <f>(D988*(A988-A987))</f>
        <v>11.555984</v>
      </c>
      <c r="F988" s="95">
        <f>(0.5*((C988^2)-(C987^2))*'NEFZ + EPA + WLTP - Start Value'!$B$3)/3600</f>
        <v>-0.6737308159765369</v>
      </c>
      <c r="G988" s="95">
        <f>E988*'NEFZ + EPA + WLTP - Start Value'!$B$3*'NEFZ + EPA + WLTP - Start Value'!$B$6*'NEFZ + EPA + WLTP - Constants'!$B$4/3600</f>
        <v>0.3942555061280001</v>
      </c>
      <c r="H988" s="95">
        <f>IF(E988&gt;0,(((C987)^3+(C988)^3)/2/D988)*0.5*'NEFZ + EPA + WLTP - Constants'!$B$3*('NEFZ + EPA + WLTP - Start Value'!$B$5*'NEFZ + EPA + WLTP - Start Value'!$B$4)*E988/3600,0)</f>
        <v>0.1952338815565041</v>
      </c>
    </row>
    <row r="989" ht="20.35" customHeight="1">
      <c r="A989" s="15">
        <v>986</v>
      </c>
      <c r="B989" s="15">
        <v>25.2</v>
      </c>
      <c r="C989" s="95">
        <f>'NEFZ + EPA + WLTP - Constants'!$B$5*B989/3.6</f>
        <v>11.265408</v>
      </c>
      <c r="D989" s="95">
        <f>(C989+C988)/2</f>
        <v>11.377168</v>
      </c>
      <c r="E989" s="95">
        <f>(D989*(A989-A988))</f>
        <v>11.377168</v>
      </c>
      <c r="F989" s="95">
        <f>(0.5*((C989^2)-(C988^2))*'NEFZ + EPA + WLTP - Start Value'!$B$3)/3600</f>
        <v>-1.105509301521788</v>
      </c>
      <c r="G989" s="95">
        <f>E989*'NEFZ + EPA + WLTP - Start Value'!$B$3*'NEFZ + EPA + WLTP - Start Value'!$B$6*'NEFZ + EPA + WLTP - Constants'!$B$4/3600</f>
        <v>0.3881548406560001</v>
      </c>
      <c r="H989" s="95">
        <f>IF(E989&gt;0,(((C988)^3+(C989)^3)/2/D989)*0.5*'NEFZ + EPA + WLTP - Constants'!$B$3*('NEFZ + EPA + WLTP - Start Value'!$B$5*'NEFZ + EPA + WLTP - Start Value'!$B$4)*E989/3600,0)</f>
        <v>0.1863454282145505</v>
      </c>
    </row>
    <row r="990" ht="20.35" customHeight="1">
      <c r="A990" s="15">
        <v>987</v>
      </c>
      <c r="B990" s="15">
        <v>24</v>
      </c>
      <c r="C990" s="95">
        <f>'NEFZ + EPA + WLTP - Constants'!$B$5*B990/3.6</f>
        <v>10.72896</v>
      </c>
      <c r="D990" s="95">
        <f>(C990+C989)/2</f>
        <v>10.997184</v>
      </c>
      <c r="E990" s="95">
        <f>(D990*(A990-A989))</f>
        <v>10.997184</v>
      </c>
      <c r="F990" s="95">
        <f>(0.5*((C990^2)-(C989^2))*'NEFZ + EPA + WLTP - Start Value'!$B$3)/3600</f>
        <v>-2.564607825612789</v>
      </c>
      <c r="G990" s="95">
        <f>E990*'NEFZ + EPA + WLTP - Start Value'!$B$3*'NEFZ + EPA + WLTP - Start Value'!$B$6*'NEFZ + EPA + WLTP - Constants'!$B$4/3600</f>
        <v>0.3751909265280001</v>
      </c>
      <c r="H990" s="95">
        <f>IF(E990&gt;0,(((C989)^3+(C990)^3)/2/D990)*0.5*'NEFZ + EPA + WLTP - Constants'!$B$3*('NEFZ + EPA + WLTP - Start Value'!$B$5*'NEFZ + EPA + WLTP - Start Value'!$B$4)*E990/3600,0)</f>
        <v>0.1685424776083264</v>
      </c>
    </row>
    <row r="991" ht="20.35" customHeight="1">
      <c r="A991" s="15">
        <v>988</v>
      </c>
      <c r="B991" s="15">
        <v>22</v>
      </c>
      <c r="C991" s="95">
        <f>'NEFZ + EPA + WLTP - Constants'!$B$5*B991/3.6</f>
        <v>9.83488</v>
      </c>
      <c r="D991" s="95">
        <f>(C991+C990)/2</f>
        <v>10.28192</v>
      </c>
      <c r="E991" s="95">
        <f>(D991*(A991-A990))</f>
        <v>10.28192</v>
      </c>
      <c r="F991" s="95">
        <f>(0.5*((C991^2)-(C990^2))*'NEFZ + EPA + WLTP - Start Value'!$B$3)/3600</f>
        <v>-3.996340107662226</v>
      </c>
      <c r="G991" s="95">
        <f>E991*'NEFZ + EPA + WLTP - Start Value'!$B$3*'NEFZ + EPA + WLTP - Start Value'!$B$6*'NEFZ + EPA + WLTP - Constants'!$B$4/3600</f>
        <v>0.350788264640</v>
      </c>
      <c r="H991" s="95">
        <f>IF(E991&gt;0,(((C990)^3+(C991)^3)/2/D991)*0.5*'NEFZ + EPA + WLTP - Constants'!$B$3*('NEFZ + EPA + WLTP - Start Value'!$B$5*'NEFZ + EPA + WLTP - Start Value'!$B$4)*E991/3600,0)</f>
        <v>0.1382831128094029</v>
      </c>
    </row>
    <row r="992" ht="20.35" customHeight="1">
      <c r="A992" s="15">
        <v>989</v>
      </c>
      <c r="B992" s="15">
        <v>21.5</v>
      </c>
      <c r="C992" s="95">
        <f>'NEFZ + EPA + WLTP - Constants'!$B$5*B992/3.6</f>
        <v>9.611360000000001</v>
      </c>
      <c r="D992" s="95">
        <f>(C992+C991)/2</f>
        <v>9.723120000000002</v>
      </c>
      <c r="E992" s="95">
        <f>(D992*(A992-A991))</f>
        <v>9.723120000000002</v>
      </c>
      <c r="F992" s="95">
        <f>(0.5*((C992^2)-(C991^2))*'NEFZ + EPA + WLTP - Start Value'!$B$3)/3600</f>
        <v>-0.9447869276266632</v>
      </c>
      <c r="G992" s="95">
        <f>E992*'NEFZ + EPA + WLTP - Start Value'!$B$3*'NEFZ + EPA + WLTP - Start Value'!$B$6*'NEFZ + EPA + WLTP - Constants'!$B$4/3600</f>
        <v>0.331723685040</v>
      </c>
      <c r="H992" s="95">
        <f>IF(E992&gt;0,(((C991)^3+(C992)^3)/2/D992)*0.5*'NEFZ + EPA + WLTP - Constants'!$B$3*('NEFZ + EPA + WLTP - Start Value'!$B$5*'NEFZ + EPA + WLTP - Start Value'!$B$4)*E992/3600,0)</f>
        <v>0.1163267414376297</v>
      </c>
    </row>
    <row r="993" ht="20.35" customHeight="1">
      <c r="A993" s="15">
        <v>990</v>
      </c>
      <c r="B993" s="15">
        <v>21.5</v>
      </c>
      <c r="C993" s="95">
        <f>'NEFZ + EPA + WLTP - Constants'!$B$5*B993/3.6</f>
        <v>9.611360000000001</v>
      </c>
      <c r="D993" s="95">
        <f>(C993+C992)/2</f>
        <v>9.611360000000001</v>
      </c>
      <c r="E993" s="95">
        <f>(D993*(A993-A992))</f>
        <v>9.611360000000001</v>
      </c>
      <c r="F993" s="95">
        <f>(0.5*((C993^2)-(C992^2))*'NEFZ + EPA + WLTP - Start Value'!$B$3)/3600</f>
        <v>0</v>
      </c>
      <c r="G993" s="95">
        <f>E993*'NEFZ + EPA + WLTP - Start Value'!$B$3*'NEFZ + EPA + WLTP - Start Value'!$B$6*'NEFZ + EPA + WLTP - Constants'!$B$4/3600</f>
        <v>0.3279107691200001</v>
      </c>
      <c r="H993" s="95">
        <f>IF(E993&gt;0,(((C992)^3+(C993)^3)/2/D993)*0.5*'NEFZ + EPA + WLTP - Constants'!$B$3*('NEFZ + EPA + WLTP - Start Value'!$B$5*'NEFZ + EPA + WLTP - Start Value'!$B$4)*E993/3600,0)</f>
        <v>0.1123168871581522</v>
      </c>
    </row>
    <row r="994" ht="20.35" customHeight="1">
      <c r="A994" s="15">
        <v>991</v>
      </c>
      <c r="B994" s="15">
        <v>21.8</v>
      </c>
      <c r="C994" s="95">
        <f>'NEFZ + EPA + WLTP - Constants'!$B$5*B994/3.6</f>
        <v>9.745472000000001</v>
      </c>
      <c r="D994" s="95">
        <f>(C994+C993)/2</f>
        <v>9.678416000000002</v>
      </c>
      <c r="E994" s="95">
        <f>(D994*(A994-A993))</f>
        <v>9.678416000000002</v>
      </c>
      <c r="F994" s="95">
        <f>(0.5*((C994^2)-(C993^2))*'NEFZ + EPA + WLTP - Start Value'!$B$3)/3600</f>
        <v>0.5642658478101343</v>
      </c>
      <c r="G994" s="95">
        <f>E994*'NEFZ + EPA + WLTP - Start Value'!$B$3*'NEFZ + EPA + WLTP - Start Value'!$B$6*'NEFZ + EPA + WLTP - Constants'!$B$4/3600</f>
        <v>0.3301985186720001</v>
      </c>
      <c r="H994" s="95">
        <f>IF(E994&gt;0,(((C993)^3+(C994)^3)/2/D994)*0.5*'NEFZ + EPA + WLTP - Constants'!$B$3*('NEFZ + EPA + WLTP - Start Value'!$B$5*'NEFZ + EPA + WLTP - Start Value'!$B$4)*E994/3600,0)</f>
        <v>0.1147006604141361</v>
      </c>
    </row>
    <row r="995" ht="20.35" customHeight="1">
      <c r="A995" s="15">
        <v>992</v>
      </c>
      <c r="B995" s="15">
        <v>22.5</v>
      </c>
      <c r="C995" s="95">
        <f>'NEFZ + EPA + WLTP - Constants'!$B$5*B995/3.6</f>
        <v>10.0584</v>
      </c>
      <c r="D995" s="95">
        <f>(C995+C994)/2</f>
        <v>9.901935999999999</v>
      </c>
      <c r="E995" s="95">
        <f>(D995*(A995-A994))</f>
        <v>9.901935999999999</v>
      </c>
      <c r="F995" s="95">
        <f>(0.5*((C995^2)-(C994^2))*'NEFZ + EPA + WLTP - Start Value'!$B$3)/3600</f>
        <v>1.347027247158747</v>
      </c>
      <c r="G995" s="95">
        <f>E995*'NEFZ + EPA + WLTP - Start Value'!$B$3*'NEFZ + EPA + WLTP - Start Value'!$B$6*'NEFZ + EPA + WLTP - Constants'!$B$4/3600</f>
        <v>0.337824350512</v>
      </c>
      <c r="H995" s="95">
        <f>IF(E995&gt;0,(((C994)^3+(C995)^3)/2/D995)*0.5*'NEFZ + EPA + WLTP - Constants'!$B$3*('NEFZ + EPA + WLTP - Start Value'!$B$5*'NEFZ + EPA + WLTP - Start Value'!$B$4)*E995/3600,0)</f>
        <v>0.1229068409705864</v>
      </c>
    </row>
    <row r="996" ht="20.35" customHeight="1">
      <c r="A996" s="15">
        <v>993</v>
      </c>
      <c r="B996" s="15">
        <v>23</v>
      </c>
      <c r="C996" s="95">
        <f>'NEFZ + EPA + WLTP - Constants'!$B$5*B996/3.6</f>
        <v>10.28192</v>
      </c>
      <c r="D996" s="95">
        <f>(C996+C995)/2</f>
        <v>10.17016</v>
      </c>
      <c r="E996" s="95">
        <f>(D996*(A996-A995))</f>
        <v>10.17016</v>
      </c>
      <c r="F996" s="95">
        <f>(0.5*((C996^2)-(C995^2))*'NEFZ + EPA + WLTP - Start Value'!$B$3)/3600</f>
        <v>0.9882254070577877</v>
      </c>
      <c r="G996" s="95">
        <f>E996*'NEFZ + EPA + WLTP - Start Value'!$B$3*'NEFZ + EPA + WLTP - Start Value'!$B$6*'NEFZ + EPA + WLTP - Constants'!$B$4/3600</f>
        <v>0.346975348720</v>
      </c>
      <c r="H996" s="95">
        <f>IF(E996&gt;0,(((C995)^3+(C996)^3)/2/D996)*0.5*'NEFZ + EPA + WLTP - Constants'!$B$3*('NEFZ + EPA + WLTP - Start Value'!$B$5*'NEFZ + EPA + WLTP - Start Value'!$B$4)*E996/3600,0)</f>
        <v>0.1331162845454646</v>
      </c>
    </row>
    <row r="997" ht="20.35" customHeight="1">
      <c r="A997" s="15">
        <v>994</v>
      </c>
      <c r="B997" s="15">
        <v>22.8</v>
      </c>
      <c r="C997" s="95">
        <f>'NEFZ + EPA + WLTP - Constants'!$B$5*B997/3.6</f>
        <v>10.192512</v>
      </c>
      <c r="D997" s="95">
        <f>(C997+C996)/2</f>
        <v>10.237216</v>
      </c>
      <c r="E997" s="95">
        <f>(D997*(A997-A996))</f>
        <v>10.237216</v>
      </c>
      <c r="F997" s="95">
        <f>(0.5*((C997^2)-(C996^2))*'NEFZ + EPA + WLTP - Start Value'!$B$3)/3600</f>
        <v>-0.3978964715889805</v>
      </c>
      <c r="G997" s="95">
        <f>E997*'NEFZ + EPA + WLTP - Start Value'!$B$3*'NEFZ + EPA + WLTP - Start Value'!$B$6*'NEFZ + EPA + WLTP - Constants'!$B$4/3600</f>
        <v>0.349263098272</v>
      </c>
      <c r="H997" s="95">
        <f>IF(E997&gt;0,(((C996)^3+(C997)^3)/2/D997)*0.5*'NEFZ + EPA + WLTP - Constants'!$B$3*('NEFZ + EPA + WLTP - Start Value'!$B$5*'NEFZ + EPA + WLTP - Start Value'!$B$4)*E997/3600,0)</f>
        <v>0.1357253498784226</v>
      </c>
    </row>
    <row r="998" ht="20.35" customHeight="1">
      <c r="A998" s="15">
        <v>995</v>
      </c>
      <c r="B998" s="15">
        <v>22.8</v>
      </c>
      <c r="C998" s="95">
        <f>'NEFZ + EPA + WLTP - Constants'!$B$5*B998/3.6</f>
        <v>10.192512</v>
      </c>
      <c r="D998" s="95">
        <f>(C998+C997)/2</f>
        <v>10.192512</v>
      </c>
      <c r="E998" s="95">
        <f>(D998*(A998-A997))</f>
        <v>10.192512</v>
      </c>
      <c r="F998" s="95">
        <f>(0.5*((C998^2)-(C997^2))*'NEFZ + EPA + WLTP - Start Value'!$B$3)/3600</f>
        <v>0</v>
      </c>
      <c r="G998" s="95">
        <f>E998*'NEFZ + EPA + WLTP - Start Value'!$B$3*'NEFZ + EPA + WLTP - Start Value'!$B$6*'NEFZ + EPA + WLTP - Constants'!$B$4/3600</f>
        <v>0.347737931904</v>
      </c>
      <c r="H998" s="95">
        <f>IF(E998&gt;0,(((C997)^3+(C998)^3)/2/D998)*0.5*'NEFZ + EPA + WLTP - Constants'!$B$3*('NEFZ + EPA + WLTP - Start Value'!$B$5*'NEFZ + EPA + WLTP - Start Value'!$B$4)*E998/3600,0)</f>
        <v>0.133947378936969</v>
      </c>
    </row>
    <row r="999" ht="20.35" customHeight="1">
      <c r="A999" s="15">
        <v>996</v>
      </c>
      <c r="B999" s="15">
        <v>23</v>
      </c>
      <c r="C999" s="95">
        <f>'NEFZ + EPA + WLTP - Constants'!$B$5*B999/3.6</f>
        <v>10.28192</v>
      </c>
      <c r="D999" s="95">
        <f>(C999+C998)/2</f>
        <v>10.237216</v>
      </c>
      <c r="E999" s="95">
        <f>(D999*(A999-A998))</f>
        <v>10.237216</v>
      </c>
      <c r="F999" s="95">
        <f>(0.5*((C999^2)-(C998^2))*'NEFZ + EPA + WLTP - Start Value'!$B$3)/3600</f>
        <v>0.3978964715889805</v>
      </c>
      <c r="G999" s="95">
        <f>E999*'NEFZ + EPA + WLTP - Start Value'!$B$3*'NEFZ + EPA + WLTP - Start Value'!$B$6*'NEFZ + EPA + WLTP - Constants'!$B$4/3600</f>
        <v>0.349263098272</v>
      </c>
      <c r="H999" s="95">
        <f>IF(E999&gt;0,(((C998)^3+(C999)^3)/2/D999)*0.5*'NEFZ + EPA + WLTP - Constants'!$B$3*('NEFZ + EPA + WLTP - Start Value'!$B$5*'NEFZ + EPA + WLTP - Start Value'!$B$4)*E999/3600,0)</f>
        <v>0.1357253498784226</v>
      </c>
    </row>
    <row r="1000" ht="20.35" customHeight="1">
      <c r="A1000" s="15">
        <v>997</v>
      </c>
      <c r="B1000" s="15">
        <v>22.7</v>
      </c>
      <c r="C1000" s="95">
        <f>'NEFZ + EPA + WLTP - Constants'!$B$5*B1000/3.6</f>
        <v>10.147808</v>
      </c>
      <c r="D1000" s="95">
        <f>(C1000+C999)/2</f>
        <v>10.214864</v>
      </c>
      <c r="E1000" s="95">
        <f>(D1000*(A1000-A999))</f>
        <v>10.214864</v>
      </c>
      <c r="F1000" s="95">
        <f>(0.5*((C1000^2)-(C999^2))*'NEFZ + EPA + WLTP - Start Value'!$B$3)/3600</f>
        <v>-0.5955415530005337</v>
      </c>
      <c r="G1000" s="95">
        <f>E1000*'NEFZ + EPA + WLTP - Start Value'!$B$3*'NEFZ + EPA + WLTP - Start Value'!$B$6*'NEFZ + EPA + WLTP - Constants'!$B$4/3600</f>
        <v>0.3485005150880001</v>
      </c>
      <c r="H1000" s="95">
        <f>IF(E1000&gt;0,(((C999)^3+(C1000)^3)/2/D1000)*0.5*'NEFZ + EPA + WLTP - Constants'!$B$3*('NEFZ + EPA + WLTP - Start Value'!$B$5*'NEFZ + EPA + WLTP - Start Value'!$B$4)*E1000/3600,0)</f>
        <v>0.1348479765275399</v>
      </c>
    </row>
    <row r="1001" ht="20.35" customHeight="1">
      <c r="A1001" s="15">
        <v>998</v>
      </c>
      <c r="B1001" s="15">
        <v>22.7</v>
      </c>
      <c r="C1001" s="95">
        <f>'NEFZ + EPA + WLTP - Constants'!$B$5*B1001/3.6</f>
        <v>10.147808</v>
      </c>
      <c r="D1001" s="95">
        <f>(C1001+C1000)/2</f>
        <v>10.147808</v>
      </c>
      <c r="E1001" s="95">
        <f>(D1001*(A1001-A1000))</f>
        <v>10.147808</v>
      </c>
      <c r="F1001" s="95">
        <f>(0.5*((C1001^2)-(C1000^2))*'NEFZ + EPA + WLTP - Start Value'!$B$3)/3600</f>
        <v>0</v>
      </c>
      <c r="G1001" s="95">
        <f>E1001*'NEFZ + EPA + WLTP - Start Value'!$B$3*'NEFZ + EPA + WLTP - Start Value'!$B$6*'NEFZ + EPA + WLTP - Constants'!$B$4/3600</f>
        <v>0.3462127655360001</v>
      </c>
      <c r="H1001" s="95">
        <f>IF(E1001&gt;0,(((C1000)^3+(C1001)^3)/2/D1001)*0.5*'NEFZ + EPA + WLTP - Constants'!$B$3*('NEFZ + EPA + WLTP - Start Value'!$B$5*'NEFZ + EPA + WLTP - Start Value'!$B$4)*E1001/3600,0)</f>
        <v>0.1321926322352035</v>
      </c>
    </row>
    <row r="1002" ht="20.35" customHeight="1">
      <c r="A1002" s="15">
        <v>999</v>
      </c>
      <c r="B1002" s="15">
        <v>22.7</v>
      </c>
      <c r="C1002" s="95">
        <f>'NEFZ + EPA + WLTP - Constants'!$B$5*B1002/3.6</f>
        <v>10.147808</v>
      </c>
      <c r="D1002" s="95">
        <f>(C1002+C1001)/2</f>
        <v>10.147808</v>
      </c>
      <c r="E1002" s="95">
        <f>(D1002*(A1002-A1001))</f>
        <v>10.147808</v>
      </c>
      <c r="F1002" s="95">
        <f>(0.5*((C1002^2)-(C1001^2))*'NEFZ + EPA + WLTP - Start Value'!$B$3)/3600</f>
        <v>0</v>
      </c>
      <c r="G1002" s="95">
        <f>E1002*'NEFZ + EPA + WLTP - Start Value'!$B$3*'NEFZ + EPA + WLTP - Start Value'!$B$6*'NEFZ + EPA + WLTP - Constants'!$B$4/3600</f>
        <v>0.3462127655360001</v>
      </c>
      <c r="H1002" s="95">
        <f>IF(E1002&gt;0,(((C1001)^3+(C1002)^3)/2/D1002)*0.5*'NEFZ + EPA + WLTP - Constants'!$B$3*('NEFZ + EPA + WLTP - Start Value'!$B$5*'NEFZ + EPA + WLTP - Start Value'!$B$4)*E1002/3600,0)</f>
        <v>0.1321926322352035</v>
      </c>
    </row>
    <row r="1003" ht="20.35" customHeight="1">
      <c r="A1003" s="15">
        <v>1000</v>
      </c>
      <c r="B1003" s="15">
        <v>23.5</v>
      </c>
      <c r="C1003" s="95">
        <f>'NEFZ + EPA + WLTP - Constants'!$B$5*B1003/3.6</f>
        <v>10.50544</v>
      </c>
      <c r="D1003" s="95">
        <f>(C1003+C1002)/2</f>
        <v>10.326624</v>
      </c>
      <c r="E1003" s="95">
        <f>(D1003*(A1003-A1002))</f>
        <v>10.326624</v>
      </c>
      <c r="F1003" s="95">
        <f>(0.5*((C1003^2)-(C1002^2))*'NEFZ + EPA + WLTP - Start Value'!$B$3)/3600</f>
        <v>1.60548619977387</v>
      </c>
      <c r="G1003" s="95">
        <f>E1003*'NEFZ + EPA + WLTP - Start Value'!$B$3*'NEFZ + EPA + WLTP - Start Value'!$B$6*'NEFZ + EPA + WLTP - Constants'!$B$4/3600</f>
        <v>0.3523134310080001</v>
      </c>
      <c r="H1003" s="95">
        <f>IF(E1003&gt;0,(((C1002)^3+(C1003)^3)/2/D1003)*0.5*'NEFZ + EPA + WLTP - Constants'!$B$3*('NEFZ + EPA + WLTP - Start Value'!$B$5*'NEFZ + EPA + WLTP - Start Value'!$B$4)*E1003/3600,0)</f>
        <v>0.1394299607993332</v>
      </c>
    </row>
    <row r="1004" ht="20.35" customHeight="1">
      <c r="A1004" s="15">
        <v>1001</v>
      </c>
      <c r="B1004" s="15">
        <v>24</v>
      </c>
      <c r="C1004" s="95">
        <f>'NEFZ + EPA + WLTP - Constants'!$B$5*B1004/3.6</f>
        <v>10.72896</v>
      </c>
      <c r="D1004" s="95">
        <f>(C1004+C1003)/2</f>
        <v>10.6172</v>
      </c>
      <c r="E1004" s="95">
        <f>(D1004*(A1004-A1003))</f>
        <v>10.6172</v>
      </c>
      <c r="F1004" s="95">
        <f>(0.5*((C1004^2)-(C1003^2))*'NEFZ + EPA + WLTP - Start Value'!$B$3)/3600</f>
        <v>1.031663886488884</v>
      </c>
      <c r="G1004" s="95">
        <f>E1004*'NEFZ + EPA + WLTP - Start Value'!$B$3*'NEFZ + EPA + WLTP - Start Value'!$B$6*'NEFZ + EPA + WLTP - Constants'!$B$4/3600</f>
        <v>0.3622270124</v>
      </c>
      <c r="H1004" s="95">
        <f>IF(E1004&gt;0,(((C1003)^3+(C1004)^3)/2/D1004)*0.5*'NEFZ + EPA + WLTP - Constants'!$B$3*('NEFZ + EPA + WLTP - Start Value'!$B$5*'NEFZ + EPA + WLTP - Start Value'!$B$4)*E1004/3600,0)</f>
        <v>0.1514484596325808</v>
      </c>
    </row>
    <row r="1005" ht="20.35" customHeight="1">
      <c r="A1005" s="15">
        <v>1002</v>
      </c>
      <c r="B1005" s="15">
        <v>24.6</v>
      </c>
      <c r="C1005" s="95">
        <f>'NEFZ + EPA + WLTP - Constants'!$B$5*B1005/3.6</f>
        <v>10.997184</v>
      </c>
      <c r="D1005" s="95">
        <f>(C1005+C1004)/2</f>
        <v>10.863072</v>
      </c>
      <c r="E1005" s="95">
        <f>(D1005*(A1005-A1004))</f>
        <v>10.863072</v>
      </c>
      <c r="F1005" s="95">
        <f>(0.5*((C1005^2)-(C1004^2))*'NEFZ + EPA + WLTP - Start Value'!$B$3)/3600</f>
        <v>1.266666060211206</v>
      </c>
      <c r="G1005" s="95">
        <f>E1005*'NEFZ + EPA + WLTP - Start Value'!$B$3*'NEFZ + EPA + WLTP - Start Value'!$B$6*'NEFZ + EPA + WLTP - Constants'!$B$4/3600</f>
        <v>0.3706154274240001</v>
      </c>
      <c r="H1005" s="95">
        <f>IF(E1005&gt;0,(((C1004)^3+(C1005)^3)/2/D1005)*0.5*'NEFZ + EPA + WLTP - Constants'!$B$3*('NEFZ + EPA + WLTP - Start Value'!$B$5*'NEFZ + EPA + WLTP - Start Value'!$B$4)*E1005/3600,0)</f>
        <v>0.162235926845029</v>
      </c>
    </row>
    <row r="1006" ht="20.35" customHeight="1">
      <c r="A1006" s="15">
        <v>1003</v>
      </c>
      <c r="B1006" s="15">
        <v>24.8</v>
      </c>
      <c r="C1006" s="95">
        <f>'NEFZ + EPA + WLTP - Constants'!$B$5*B1006/3.6</f>
        <v>11.086592</v>
      </c>
      <c r="D1006" s="95">
        <f>(C1006+C1005)/2</f>
        <v>11.041888</v>
      </c>
      <c r="E1006" s="95">
        <f>(D1006*(A1006-A1005))</f>
        <v>11.041888</v>
      </c>
      <c r="F1006" s="95">
        <f>(0.5*((C1006^2)-(C1005^2))*'NEFZ + EPA + WLTP - Start Value'!$B$3)/3600</f>
        <v>0.4291721767793737</v>
      </c>
      <c r="G1006" s="95">
        <f>E1006*'NEFZ + EPA + WLTP - Start Value'!$B$3*'NEFZ + EPA + WLTP - Start Value'!$B$6*'NEFZ + EPA + WLTP - Constants'!$B$4/3600</f>
        <v>0.3767160928960001</v>
      </c>
      <c r="H1006" s="95">
        <f>IF(E1006&gt;0,(((C1005)^3+(C1006)^3)/2/D1006)*0.5*'NEFZ + EPA + WLTP - Constants'!$B$3*('NEFZ + EPA + WLTP - Start Value'!$B$5*'NEFZ + EPA + WLTP - Start Value'!$B$4)*E1006/3600,0)</f>
        <v>0.1703106841979113</v>
      </c>
    </row>
    <row r="1007" ht="20.35" customHeight="1">
      <c r="A1007" s="15">
        <v>1004</v>
      </c>
      <c r="B1007" s="15">
        <v>25.1</v>
      </c>
      <c r="C1007" s="95">
        <f>'NEFZ + EPA + WLTP - Constants'!$B$5*B1007/3.6</f>
        <v>11.220704</v>
      </c>
      <c r="D1007" s="95">
        <f>(C1007+C1006)/2</f>
        <v>11.153648</v>
      </c>
      <c r="E1007" s="95">
        <f>(D1007*(A1007-A1006))</f>
        <v>11.153648</v>
      </c>
      <c r="F1007" s="95">
        <f>(0.5*((C1007^2)-(C1006^2))*'NEFZ + EPA + WLTP - Start Value'!$B$3)/3600</f>
        <v>0.650274037083732</v>
      </c>
      <c r="G1007" s="95">
        <f>E1007*'NEFZ + EPA + WLTP - Start Value'!$B$3*'NEFZ + EPA + WLTP - Start Value'!$B$6*'NEFZ + EPA + WLTP - Constants'!$B$4/3600</f>
        <v>0.380529008816</v>
      </c>
      <c r="H1007" s="95">
        <f>IF(E1007&gt;0,(((C1006)^3+(C1007)^3)/2/D1007)*0.5*'NEFZ + EPA + WLTP - Constants'!$B$3*('NEFZ + EPA + WLTP - Start Value'!$B$5*'NEFZ + EPA + WLTP - Start Value'!$B$4)*E1007/3600,0)</f>
        <v>0.1755449814209434</v>
      </c>
    </row>
    <row r="1008" ht="20.35" customHeight="1">
      <c r="A1008" s="15">
        <v>1005</v>
      </c>
      <c r="B1008" s="15">
        <v>25.5</v>
      </c>
      <c r="C1008" s="95">
        <f>'NEFZ + EPA + WLTP - Constants'!$B$5*B1008/3.6</f>
        <v>11.39952</v>
      </c>
      <c r="D1008" s="95">
        <f>(C1008+C1007)/2</f>
        <v>11.310112</v>
      </c>
      <c r="E1008" s="95">
        <f>(D1008*(A1008-A1007))</f>
        <v>11.310112</v>
      </c>
      <c r="F1008" s="95">
        <f>(0.5*((C1008^2)-(C1007^2))*'NEFZ + EPA + WLTP - Start Value'!$B$3)/3600</f>
        <v>0.8791948236856846</v>
      </c>
      <c r="G1008" s="95">
        <f>E1008*'NEFZ + EPA + WLTP - Start Value'!$B$3*'NEFZ + EPA + WLTP - Start Value'!$B$6*'NEFZ + EPA + WLTP - Constants'!$B$4/3600</f>
        <v>0.385867091104</v>
      </c>
      <c r="H1008" s="95">
        <f>IF(E1008&gt;0,(((C1007)^3+(C1008)^3)/2/D1008)*0.5*'NEFZ + EPA + WLTP - Constants'!$B$3*('NEFZ + EPA + WLTP - Start Value'!$B$5*'NEFZ + EPA + WLTP - Start Value'!$B$4)*E1008/3600,0)</f>
        <v>0.1830512308587944</v>
      </c>
    </row>
    <row r="1009" ht="20.35" customHeight="1">
      <c r="A1009" s="15">
        <v>1006</v>
      </c>
      <c r="B1009" s="15">
        <v>25.6</v>
      </c>
      <c r="C1009" s="95">
        <f>'NEFZ + EPA + WLTP - Constants'!$B$5*B1009/3.6</f>
        <v>11.444224</v>
      </c>
      <c r="D1009" s="95">
        <f>(C1009+C1008)/2</f>
        <v>11.421872</v>
      </c>
      <c r="E1009" s="95">
        <f>(D1009*(A1009-A1008))</f>
        <v>11.421872</v>
      </c>
      <c r="F1009" s="95">
        <f>(0.5*((C1009^2)-(C1008^2))*'NEFZ + EPA + WLTP - Start Value'!$B$3)/3600</f>
        <v>0.221970629892985</v>
      </c>
      <c r="G1009" s="95">
        <f>E1009*'NEFZ + EPA + WLTP - Start Value'!$B$3*'NEFZ + EPA + WLTP - Start Value'!$B$6*'NEFZ + EPA + WLTP - Constants'!$B$4/3600</f>
        <v>0.389680007024</v>
      </c>
      <c r="H1009" s="95">
        <f>IF(E1009&gt;0,(((C1008)^3+(C1009)^3)/2/D1009)*0.5*'NEFZ + EPA + WLTP - Constants'!$B$3*('NEFZ + EPA + WLTP - Start Value'!$B$5*'NEFZ + EPA + WLTP - Start Value'!$B$4)*E1009/3600,0)</f>
        <v>0.1884982756789692</v>
      </c>
    </row>
    <row r="1010" ht="20.35" customHeight="1">
      <c r="A1010" s="15">
        <v>1007</v>
      </c>
      <c r="B1010" s="15">
        <v>25.5</v>
      </c>
      <c r="C1010" s="95">
        <f>'NEFZ + EPA + WLTP - Constants'!$B$5*B1010/3.6</f>
        <v>11.39952</v>
      </c>
      <c r="D1010" s="95">
        <f>(C1010+C1009)/2</f>
        <v>11.421872</v>
      </c>
      <c r="E1010" s="95">
        <f>(D1010*(A1010-A1009))</f>
        <v>11.421872</v>
      </c>
      <c r="F1010" s="95">
        <f>(0.5*((C1010^2)-(C1009^2))*'NEFZ + EPA + WLTP - Start Value'!$B$3)/3600</f>
        <v>-0.221970629892985</v>
      </c>
      <c r="G1010" s="95">
        <f>E1010*'NEFZ + EPA + WLTP - Start Value'!$B$3*'NEFZ + EPA + WLTP - Start Value'!$B$6*'NEFZ + EPA + WLTP - Constants'!$B$4/3600</f>
        <v>0.389680007024</v>
      </c>
      <c r="H1010" s="95">
        <f>IF(E1010&gt;0,(((C1009)^3+(C1010)^3)/2/D1010)*0.5*'NEFZ + EPA + WLTP - Constants'!$B$3*('NEFZ + EPA + WLTP - Start Value'!$B$5*'NEFZ + EPA + WLTP - Start Value'!$B$4)*E1010/3600,0)</f>
        <v>0.1884982756789692</v>
      </c>
    </row>
    <row r="1011" ht="20.35" customHeight="1">
      <c r="A1011" s="15">
        <v>1008</v>
      </c>
      <c r="B1011" s="15">
        <v>25</v>
      </c>
      <c r="C1011" s="95">
        <f>'NEFZ + EPA + WLTP - Constants'!$B$5*B1011/3.6</f>
        <v>11.176</v>
      </c>
      <c r="D1011" s="95">
        <f>(C1011+C1010)/2</f>
        <v>11.28776</v>
      </c>
      <c r="E1011" s="95">
        <f>(D1011*(A1011-A1010))</f>
        <v>11.28776</v>
      </c>
      <c r="F1011" s="95">
        <f>(0.5*((C1011^2)-(C1010^2))*'NEFZ + EPA + WLTP - Start Value'!$B$3)/3600</f>
        <v>-1.096821605635554</v>
      </c>
      <c r="G1011" s="95">
        <f>E1011*'NEFZ + EPA + WLTP - Start Value'!$B$3*'NEFZ + EPA + WLTP - Start Value'!$B$6*'NEFZ + EPA + WLTP - Constants'!$B$4/3600</f>
        <v>0.3851045079200001</v>
      </c>
      <c r="H1011" s="95">
        <f>IF(E1011&gt;0,(((C1010)^3+(C1011)^3)/2/D1011)*0.5*'NEFZ + EPA + WLTP - Constants'!$B$3*('NEFZ + EPA + WLTP - Start Value'!$B$5*'NEFZ + EPA + WLTP - Start Value'!$B$4)*E1011/3600,0)</f>
        <v>0.1819874872224148</v>
      </c>
    </row>
    <row r="1012" ht="20.35" customHeight="1">
      <c r="A1012" s="15">
        <v>1009</v>
      </c>
      <c r="B1012" s="15">
        <v>24.1</v>
      </c>
      <c r="C1012" s="95">
        <f>'NEFZ + EPA + WLTP - Constants'!$B$5*B1012/3.6</f>
        <v>10.773664</v>
      </c>
      <c r="D1012" s="95">
        <f>(C1012+C1011)/2</f>
        <v>10.974832</v>
      </c>
      <c r="E1012" s="95">
        <f>(D1012*(A1012-A1011))</f>
        <v>10.974832</v>
      </c>
      <c r="F1012" s="95">
        <f>(0.5*((C1012^2)-(C1011^2))*'NEFZ + EPA + WLTP - Start Value'!$B$3)/3600</f>
        <v>-1.919546406060793</v>
      </c>
      <c r="G1012" s="95">
        <f>E1012*'NEFZ + EPA + WLTP - Start Value'!$B$3*'NEFZ + EPA + WLTP - Start Value'!$B$6*'NEFZ + EPA + WLTP - Constants'!$B$4/3600</f>
        <v>0.3744283433440001</v>
      </c>
      <c r="H1012" s="95">
        <f>IF(E1012&gt;0,(((C1011)^3+(C1012)^3)/2/D1012)*0.5*'NEFZ + EPA + WLTP - Constants'!$B$3*('NEFZ + EPA + WLTP - Start Value'!$B$5*'NEFZ + EPA + WLTP - Start Value'!$B$4)*E1012/3600,0)</f>
        <v>0.167386989749179</v>
      </c>
    </row>
    <row r="1013" ht="20.35" customHeight="1">
      <c r="A1013" s="15">
        <v>1010</v>
      </c>
      <c r="B1013" s="15">
        <v>23.7</v>
      </c>
      <c r="C1013" s="95">
        <f>'NEFZ + EPA + WLTP - Constants'!$B$5*B1013/3.6</f>
        <v>10.594848</v>
      </c>
      <c r="D1013" s="95">
        <f>(C1013+C1012)/2</f>
        <v>10.684256</v>
      </c>
      <c r="E1013" s="95">
        <f>(D1013*(A1013-A1012))</f>
        <v>10.684256</v>
      </c>
      <c r="F1013" s="95">
        <f>(0.5*((C1013^2)-(C1012^2))*'NEFZ + EPA + WLTP - Start Value'!$B$3)/3600</f>
        <v>-0.8305437267228488</v>
      </c>
      <c r="G1013" s="95">
        <f>E1013*'NEFZ + EPA + WLTP - Start Value'!$B$3*'NEFZ + EPA + WLTP - Start Value'!$B$6*'NEFZ + EPA + WLTP - Constants'!$B$4/3600</f>
        <v>0.3645147619520001</v>
      </c>
      <c r="H1013" s="95">
        <f>IF(E1013&gt;0,(((C1012)^3+(C1013)^3)/2/D1013)*0.5*'NEFZ + EPA + WLTP - Constants'!$B$3*('NEFZ + EPA + WLTP - Start Value'!$B$5*'NEFZ + EPA + WLTP - Start Value'!$B$4)*E1013/3600,0)</f>
        <v>0.1543172974100498</v>
      </c>
    </row>
    <row r="1014" ht="20.35" customHeight="1">
      <c r="A1014" s="15">
        <v>1011</v>
      </c>
      <c r="B1014" s="15">
        <v>23.2</v>
      </c>
      <c r="C1014" s="95">
        <f>'NEFZ + EPA + WLTP - Constants'!$B$5*B1014/3.6</f>
        <v>10.371328</v>
      </c>
      <c r="D1014" s="95">
        <f>(C1014+C1013)/2</f>
        <v>10.483088</v>
      </c>
      <c r="E1014" s="95">
        <f>(D1014*(A1014-A1013))</f>
        <v>10.483088</v>
      </c>
      <c r="F1014" s="95">
        <f>(0.5*((C1014^2)-(C1013^2))*'NEFZ + EPA + WLTP - Start Value'!$B$3)/3600</f>
        <v>-1.01863234265956</v>
      </c>
      <c r="G1014" s="95">
        <f>E1014*'NEFZ + EPA + WLTP - Start Value'!$B$3*'NEFZ + EPA + WLTP - Start Value'!$B$6*'NEFZ + EPA + WLTP - Constants'!$B$4/3600</f>
        <v>0.357651513296</v>
      </c>
      <c r="H1014" s="95">
        <f>IF(E1014&gt;0,(((C1013)^3+(C1014)^3)/2/D1014)*0.5*'NEFZ + EPA + WLTP - Constants'!$B$3*('NEFZ + EPA + WLTP - Start Value'!$B$5*'NEFZ + EPA + WLTP - Start Value'!$B$4)*E1014/3600,0)</f>
        <v>0.1457827961726756</v>
      </c>
    </row>
    <row r="1015" ht="20.35" customHeight="1">
      <c r="A1015" s="15">
        <v>1012</v>
      </c>
      <c r="B1015" s="15">
        <v>22.9</v>
      </c>
      <c r="C1015" s="95">
        <f>'NEFZ + EPA + WLTP - Constants'!$B$5*B1015/3.6</f>
        <v>10.237216</v>
      </c>
      <c r="D1015" s="95">
        <f>(C1015+C1014)/2</f>
        <v>10.304272</v>
      </c>
      <c r="E1015" s="95">
        <f>(D1015*(A1015-A1014))</f>
        <v>10.304272</v>
      </c>
      <c r="F1015" s="95">
        <f>(0.5*((C1015^2)-(C1014^2))*'NEFZ + EPA + WLTP - Start Value'!$B$3)/3600</f>
        <v>-0.6007541705322664</v>
      </c>
      <c r="G1015" s="95">
        <f>E1015*'NEFZ + EPA + WLTP - Start Value'!$B$3*'NEFZ + EPA + WLTP - Start Value'!$B$6*'NEFZ + EPA + WLTP - Constants'!$B$4/3600</f>
        <v>0.351550847824</v>
      </c>
      <c r="H1015" s="95">
        <f>IF(E1015&gt;0,(((C1014)^3+(C1015)^3)/2/D1015)*0.5*'NEFZ + EPA + WLTP - Constants'!$B$3*('NEFZ + EPA + WLTP - Start Value'!$B$5*'NEFZ + EPA + WLTP - Start Value'!$B$4)*E1015/3600,0)</f>
        <v>0.1384196159622362</v>
      </c>
    </row>
    <row r="1016" ht="20.35" customHeight="1">
      <c r="A1016" s="15">
        <v>1013</v>
      </c>
      <c r="B1016" s="15">
        <v>22.5</v>
      </c>
      <c r="C1016" s="95">
        <f>'NEFZ + EPA + WLTP - Constants'!$B$5*B1016/3.6</f>
        <v>10.0584</v>
      </c>
      <c r="D1016" s="95">
        <f>(C1016+C1015)/2</f>
        <v>10.147808</v>
      </c>
      <c r="E1016" s="95">
        <f>(D1016*(A1016-A1015))</f>
        <v>10.147808</v>
      </c>
      <c r="F1016" s="95">
        <f>(0.5*((C1016^2)-(C1015^2))*'NEFZ + EPA + WLTP - Start Value'!$B$3)/3600</f>
        <v>-0.788842786468981</v>
      </c>
      <c r="G1016" s="95">
        <f>E1016*'NEFZ + EPA + WLTP - Start Value'!$B$3*'NEFZ + EPA + WLTP - Start Value'!$B$6*'NEFZ + EPA + WLTP - Constants'!$B$4/3600</f>
        <v>0.346212765536</v>
      </c>
      <c r="H1016" s="95">
        <f>IF(E1016&gt;0,(((C1015)^3+(C1016)^3)/2/D1016)*0.5*'NEFZ + EPA + WLTP - Constants'!$B$3*('NEFZ + EPA + WLTP - Start Value'!$B$5*'NEFZ + EPA + WLTP - Start Value'!$B$4)*E1016/3600,0)</f>
        <v>0.1322234170667899</v>
      </c>
    </row>
    <row r="1017" ht="20.35" customHeight="1">
      <c r="A1017" s="15">
        <v>1014</v>
      </c>
      <c r="B1017" s="15">
        <v>22</v>
      </c>
      <c r="C1017" s="95">
        <f>'NEFZ + EPA + WLTP - Constants'!$B$5*B1017/3.6</f>
        <v>9.83488</v>
      </c>
      <c r="D1017" s="95">
        <f>(C1017+C1016)/2</f>
        <v>9.946639999999999</v>
      </c>
      <c r="E1017" s="95">
        <f>(D1017*(A1017-A1016))</f>
        <v>9.946639999999999</v>
      </c>
      <c r="F1017" s="95">
        <f>(0.5*((C1017^2)-(C1016^2))*'NEFZ + EPA + WLTP - Start Value'!$B$3)/3600</f>
        <v>-0.9665061673422177</v>
      </c>
      <c r="G1017" s="95">
        <f>E1017*'NEFZ + EPA + WLTP - Start Value'!$B$3*'NEFZ + EPA + WLTP - Start Value'!$B$6*'NEFZ + EPA + WLTP - Constants'!$B$4/3600</f>
        <v>0.3393495168799999</v>
      </c>
      <c r="H1017" s="95">
        <f>IF(E1017&gt;0,(((C1016)^3+(C1017)^3)/2/D1017)*0.5*'NEFZ + EPA + WLTP - Constants'!$B$3*('NEFZ + EPA + WLTP - Start Value'!$B$5*'NEFZ + EPA + WLTP - Start Value'!$B$4)*E1017/3600,0)</f>
        <v>0.12453292199408</v>
      </c>
    </row>
    <row r="1018" ht="20.35" customHeight="1">
      <c r="A1018" s="15">
        <v>1015</v>
      </c>
      <c r="B1018" s="15">
        <v>21.6</v>
      </c>
      <c r="C1018" s="95">
        <f>'NEFZ + EPA + WLTP - Constants'!$B$5*B1018/3.6</f>
        <v>9.656064000000002</v>
      </c>
      <c r="D1018" s="95">
        <f>(C1018+C1017)/2</f>
        <v>9.745472000000001</v>
      </c>
      <c r="E1018" s="95">
        <f>(D1018*(A1018-A1017))</f>
        <v>9.745472000000001</v>
      </c>
      <c r="F1018" s="95">
        <f>(0.5*((C1018^2)-(C1017^2))*'NEFZ + EPA + WLTP - Start Value'!$B$3)/3600</f>
        <v>-0.7575670812785692</v>
      </c>
      <c r="G1018" s="95">
        <f>E1018*'NEFZ + EPA + WLTP - Start Value'!$B$3*'NEFZ + EPA + WLTP - Start Value'!$B$6*'NEFZ + EPA + WLTP - Constants'!$B$4/3600</f>
        <v>0.3324862682240001</v>
      </c>
      <c r="H1018" s="95">
        <f>IF(E1018&gt;0,(((C1017)^3+(C1018)^3)/2/D1018)*0.5*'NEFZ + EPA + WLTP - Constants'!$B$3*('NEFZ + EPA + WLTP - Start Value'!$B$5*'NEFZ + EPA + WLTP - Start Value'!$B$4)*E1018/3600,0)</f>
        <v>0.1171139979577228</v>
      </c>
    </row>
    <row r="1019" ht="20.35" customHeight="1">
      <c r="A1019" s="15">
        <v>1016</v>
      </c>
      <c r="B1019" s="15">
        <v>20.5</v>
      </c>
      <c r="C1019" s="95">
        <f>'NEFZ + EPA + WLTP - Constants'!$B$5*B1019/3.6</f>
        <v>9.16432</v>
      </c>
      <c r="D1019" s="95">
        <f>(C1019+C1018)/2</f>
        <v>9.410192000000002</v>
      </c>
      <c r="E1019" s="95">
        <f>(D1019*(A1019-A1018))</f>
        <v>9.410192000000002</v>
      </c>
      <c r="F1019" s="95">
        <f>(0.5*((C1019^2)-(C1018^2))*'NEFZ + EPA + WLTP - Start Value'!$B$3)/3600</f>
        <v>-2.011635982454766</v>
      </c>
      <c r="G1019" s="95">
        <f>E1019*'NEFZ + EPA + WLTP - Start Value'!$B$3*'NEFZ + EPA + WLTP - Start Value'!$B$6*'NEFZ + EPA + WLTP - Constants'!$B$4/3600</f>
        <v>0.3210475204640001</v>
      </c>
      <c r="H1019" s="95">
        <f>IF(E1019&gt;0,(((C1018)^3+(C1019)^3)/2/D1019)*0.5*'NEFZ + EPA + WLTP - Constants'!$B$3*('NEFZ + EPA + WLTP - Start Value'!$B$5*'NEFZ + EPA + WLTP - Start Value'!$B$4)*E1019/3600,0)</f>
        <v>0.1056268991120046</v>
      </c>
    </row>
    <row r="1020" ht="20.35" customHeight="1">
      <c r="A1020" s="15">
        <v>1017</v>
      </c>
      <c r="B1020" s="15">
        <v>17.5</v>
      </c>
      <c r="C1020" s="95">
        <f>'NEFZ + EPA + WLTP - Constants'!$B$5*B1020/3.6</f>
        <v>7.8232</v>
      </c>
      <c r="D1020" s="95">
        <f>(C1020+C1019)/2</f>
        <v>8.49376</v>
      </c>
      <c r="E1020" s="95">
        <f>(D1020*(A1020-A1019))</f>
        <v>8.49376</v>
      </c>
      <c r="F1020" s="95">
        <f>(0.5*((C1020^2)-(C1019^2))*'NEFZ + EPA + WLTP - Start Value'!$B$3)/3600</f>
        <v>-4.951986655146666</v>
      </c>
      <c r="G1020" s="95">
        <f>E1020*'NEFZ + EPA + WLTP - Start Value'!$B$3*'NEFZ + EPA + WLTP - Start Value'!$B$6*'NEFZ + EPA + WLTP - Constants'!$B$4/3600</f>
        <v>0.289781609920</v>
      </c>
      <c r="H1020" s="95">
        <f>IF(E1020&gt;0,(((C1019)^3+(C1020)^3)/2/D1020)*0.5*'NEFZ + EPA + WLTP - Constants'!$B$3*('NEFZ + EPA + WLTP - Start Value'!$B$5*'NEFZ + EPA + WLTP - Start Value'!$B$4)*E1020/3600,0)</f>
        <v>0.07896524027276074</v>
      </c>
    </row>
    <row r="1021" ht="20.35" customHeight="1">
      <c r="A1021" s="15">
        <v>1018</v>
      </c>
      <c r="B1021" s="15">
        <v>14.2</v>
      </c>
      <c r="C1021" s="95">
        <f>'NEFZ + EPA + WLTP - Constants'!$B$5*B1021/3.6</f>
        <v>6.347968</v>
      </c>
      <c r="D1021" s="95">
        <f>(C1021+C1020)/2</f>
        <v>7.085584</v>
      </c>
      <c r="E1021" s="95">
        <f>(D1021*(A1021-A1020))</f>
        <v>7.085584</v>
      </c>
      <c r="F1021" s="95">
        <f>(0.5*((C1021^2)-(C1020^2))*'NEFZ + EPA + WLTP - Start Value'!$B$3)/3600</f>
        <v>-4.544099333288534</v>
      </c>
      <c r="G1021" s="95">
        <f>E1021*'NEFZ + EPA + WLTP - Start Value'!$B$3*'NEFZ + EPA + WLTP - Start Value'!$B$6*'NEFZ + EPA + WLTP - Constants'!$B$4/3600</f>
        <v>0.241738869328</v>
      </c>
      <c r="H1021" s="95">
        <f>IF(E1021&gt;0,(((C1020)^3+(C1021)^3)/2/D1021)*0.5*'NEFZ + EPA + WLTP - Constants'!$B$3*('NEFZ + EPA + WLTP - Start Value'!$B$5*'NEFZ + EPA + WLTP - Start Value'!$B$4)*E1021/3600,0)</f>
        <v>0.04646352710128733</v>
      </c>
    </row>
    <row r="1022" ht="20.35" customHeight="1">
      <c r="A1022" s="15">
        <v>1019</v>
      </c>
      <c r="B1022" s="15">
        <v>10.9</v>
      </c>
      <c r="C1022" s="95">
        <f>'NEFZ + EPA + WLTP - Constants'!$B$5*B1022/3.6</f>
        <v>4.872736000000001</v>
      </c>
      <c r="D1022" s="95">
        <f>(C1022+C1021)/2</f>
        <v>5.610352000000001</v>
      </c>
      <c r="E1022" s="95">
        <f>(D1022*(A1022-A1021))</f>
        <v>5.610352000000001</v>
      </c>
      <c r="F1022" s="95">
        <f>(0.5*((C1022^2)-(C1021^2))*'NEFZ + EPA + WLTP - Start Value'!$B$3)/3600</f>
        <v>-3.598009251278931</v>
      </c>
      <c r="G1022" s="95">
        <f>E1022*'NEFZ + EPA + WLTP - Start Value'!$B$3*'NEFZ + EPA + WLTP - Start Value'!$B$6*'NEFZ + EPA + WLTP - Constants'!$B$4/3600</f>
        <v>0.191408379184</v>
      </c>
      <c r="H1022" s="95">
        <f>IF(E1022&gt;0,(((C1021)^3+(C1022)^3)/2/D1022)*0.5*'NEFZ + EPA + WLTP - Constants'!$B$3*('NEFZ + EPA + WLTP - Start Value'!$B$5*'NEFZ + EPA + WLTP - Start Value'!$B$4)*E1022/3600,0)</f>
        <v>0.02349726294574444</v>
      </c>
    </row>
    <row r="1023" ht="20.35" customHeight="1">
      <c r="A1023" s="15">
        <v>1020</v>
      </c>
      <c r="B1023" s="15">
        <v>7.6</v>
      </c>
      <c r="C1023" s="95">
        <f>'NEFZ + EPA + WLTP - Constants'!$B$5*B1023/3.6</f>
        <v>3.397504</v>
      </c>
      <c r="D1023" s="95">
        <f>(C1023+C1022)/2</f>
        <v>4.135120000000001</v>
      </c>
      <c r="E1023" s="95">
        <f>(D1023*(A1023-A1022))</f>
        <v>4.135120000000001</v>
      </c>
      <c r="F1023" s="95">
        <f>(0.5*((C1023^2)-(C1022^2))*'NEFZ + EPA + WLTP - Start Value'!$B$3)/3600</f>
        <v>-2.651919169269335</v>
      </c>
      <c r="G1023" s="95">
        <f>E1023*'NEFZ + EPA + WLTP - Start Value'!$B$3*'NEFZ + EPA + WLTP - Start Value'!$B$6*'NEFZ + EPA + WLTP - Constants'!$B$4/3600</f>
        <v>0.141077889040</v>
      </c>
      <c r="H1023" s="95">
        <f>IF(E1023&gt;0,(((C1022)^3+(C1023)^3)/2/D1023)*0.5*'NEFZ + EPA + WLTP - Constants'!$B$3*('NEFZ + EPA + WLTP - Start Value'!$B$5*'NEFZ + EPA + WLTP - Start Value'!$B$4)*E1023/3600,0)</f>
        <v>0.009798284121733768</v>
      </c>
    </row>
    <row r="1024" ht="20.35" customHeight="1">
      <c r="A1024" s="15">
        <v>1021</v>
      </c>
      <c r="B1024" s="15">
        <v>4.3</v>
      </c>
      <c r="C1024" s="95">
        <f>'NEFZ + EPA + WLTP - Constants'!$B$5*B1024/3.6</f>
        <v>1.922272</v>
      </c>
      <c r="D1024" s="95">
        <f>(C1024+C1023)/2</f>
        <v>2.659888</v>
      </c>
      <c r="E1024" s="95">
        <f>(D1024*(A1024-A1023))</f>
        <v>2.659888</v>
      </c>
      <c r="F1024" s="95">
        <f>(0.5*((C1024^2)-(C1023^2))*'NEFZ + EPA + WLTP - Start Value'!$B$3)/3600</f>
        <v>-1.705829087259733</v>
      </c>
      <c r="G1024" s="95">
        <f>E1024*'NEFZ + EPA + WLTP - Start Value'!$B$3*'NEFZ + EPA + WLTP - Start Value'!$B$6*'NEFZ + EPA + WLTP - Constants'!$B$4/3600</f>
        <v>0.09074739889599998</v>
      </c>
      <c r="H1024" s="95">
        <f>IF(E1024&gt;0,(((C1023)^3+(C1024)^3)/2/D1024)*0.5*'NEFZ + EPA + WLTP - Constants'!$B$3*('NEFZ + EPA + WLTP - Start Value'!$B$5*'NEFZ + EPA + WLTP - Start Value'!$B$4)*E1024/3600,0)</f>
        <v>0.002929774565983884</v>
      </c>
    </row>
    <row r="1025" ht="20.35" customHeight="1">
      <c r="A1025" s="15">
        <v>1022</v>
      </c>
      <c r="B1025" s="15">
        <v>1</v>
      </c>
      <c r="C1025" s="95">
        <f>'NEFZ + EPA + WLTP - Constants'!$B$5*B1025/3.6</f>
        <v>0.44704</v>
      </c>
      <c r="D1025" s="95">
        <f>(C1025+C1024)/2</f>
        <v>1.184656</v>
      </c>
      <c r="E1025" s="95">
        <f>(D1025*(A1025-A1024))</f>
        <v>1.184656</v>
      </c>
      <c r="F1025" s="95">
        <f>(0.5*((C1025^2)-(C1024^2))*'NEFZ + EPA + WLTP - Start Value'!$B$3)/3600</f>
        <v>-0.7597390052501333</v>
      </c>
      <c r="G1025" s="95">
        <f>E1025*'NEFZ + EPA + WLTP - Start Value'!$B$3*'NEFZ + EPA + WLTP - Start Value'!$B$6*'NEFZ + EPA + WLTP - Constants'!$B$4/3600</f>
        <v>0.040416908752</v>
      </c>
      <c r="H1025" s="95">
        <f>IF(E1025&gt;0,(((C1024)^3+(C1025)^3)/2/D1025)*0.5*'NEFZ + EPA + WLTP - Constants'!$B$3*('NEFZ + EPA + WLTP - Start Value'!$B$5*'NEFZ + EPA + WLTP - Start Value'!$B$4)*E1025/3600,0)</f>
        <v>0.0004549182152233819</v>
      </c>
    </row>
    <row r="1026" ht="20.35" customHeight="1">
      <c r="A1026" s="15">
        <v>1023</v>
      </c>
      <c r="B1026" s="15">
        <v>0</v>
      </c>
      <c r="C1026" s="95">
        <f>'NEFZ + EPA + WLTP - Constants'!$B$5*B1026/3.6</f>
        <v>0</v>
      </c>
      <c r="D1026" s="95">
        <f>(C1026+C1025)/2</f>
        <v>0.22352</v>
      </c>
      <c r="E1026" s="95">
        <f>(D1026*(A1026-A1025))</f>
        <v>0.22352</v>
      </c>
      <c r="F1026" s="95">
        <f>(0.5*((C1026^2)-(C1025^2))*'NEFZ + EPA + WLTP - Start Value'!$B$3)/3600</f>
        <v>-0.04343847943111111</v>
      </c>
      <c r="G1026" s="95">
        <f>E1026*'NEFZ + EPA + WLTP - Start Value'!$B$3*'NEFZ + EPA + WLTP - Start Value'!$B$6*'NEFZ + EPA + WLTP - Constants'!$B$4/3600</f>
        <v>0.007625831840000001</v>
      </c>
      <c r="H1026" s="95">
        <f>IF(E1026&gt;0,(((C1025)^3+(C1026)^3)/2/D1026)*0.5*'NEFZ + EPA + WLTP - Constants'!$B$3*('NEFZ + EPA + WLTP - Start Value'!$B$5*'NEFZ + EPA + WLTP - Start Value'!$B$4)*E1026/3600,0)</f>
        <v>5.650666590773247e-06</v>
      </c>
    </row>
    <row r="1027" ht="20.35" customHeight="1">
      <c r="A1027" s="15">
        <v>1024</v>
      </c>
      <c r="B1027" s="15">
        <v>0</v>
      </c>
      <c r="C1027" s="95">
        <f>'NEFZ + EPA + WLTP - Constants'!$B$5*B1027/3.6</f>
        <v>0</v>
      </c>
      <c r="D1027" s="95">
        <f>(C1027+C1026)/2</f>
        <v>0</v>
      </c>
      <c r="E1027" s="95">
        <f>(D1027*(A1027-A1026))</f>
        <v>0</v>
      </c>
      <c r="F1027" s="95">
        <f>(0.5*((C1027^2)-(C1026^2))*'NEFZ + EPA + WLTP - Start Value'!$B$3)/3600</f>
        <v>0</v>
      </c>
      <c r="G1027" s="95">
        <f>E1027*'NEFZ + EPA + WLTP - Start Value'!$B$3*'NEFZ + EPA + WLTP - Start Value'!$B$6*'NEFZ + EPA + WLTP - Constants'!$B$4/3600</f>
        <v>0</v>
      </c>
      <c r="H1027" s="95">
        <f>IF(E1027&gt;0,(((C1026)^3+(C1027)^3)/2/D1027)*0.5*'NEFZ + EPA + WLTP - Constants'!$B$3*('NEFZ + EPA + WLTP - Start Value'!$B$5*'NEFZ + EPA + WLTP - Start Value'!$B$4)*E1027/3600,0)</f>
        <v>0</v>
      </c>
    </row>
    <row r="1028" ht="20.35" customHeight="1">
      <c r="A1028" s="15">
        <v>1025</v>
      </c>
      <c r="B1028" s="15">
        <v>0</v>
      </c>
      <c r="C1028" s="95">
        <f>'NEFZ + EPA + WLTP - Constants'!$B$5*B1028/3.6</f>
        <v>0</v>
      </c>
      <c r="D1028" s="95">
        <f>(C1028+C1027)/2</f>
        <v>0</v>
      </c>
      <c r="E1028" s="95">
        <f>(D1028*(A1028-A1027))</f>
        <v>0</v>
      </c>
      <c r="F1028" s="95">
        <f>(0.5*((C1028^2)-(C1027^2))*'NEFZ + EPA + WLTP - Start Value'!$B$3)/3600</f>
        <v>0</v>
      </c>
      <c r="G1028" s="95">
        <f>E1028*'NEFZ + EPA + WLTP - Start Value'!$B$3*'NEFZ + EPA + WLTP - Start Value'!$B$6*'NEFZ + EPA + WLTP - Constants'!$B$4/3600</f>
        <v>0</v>
      </c>
      <c r="H1028" s="95">
        <f>IF(E1028&gt;0,(((C1027)^3+(C1028)^3)/2/D1028)*0.5*'NEFZ + EPA + WLTP - Constants'!$B$3*('NEFZ + EPA + WLTP - Start Value'!$B$5*'NEFZ + EPA + WLTP - Start Value'!$B$4)*E1028/3600,0)</f>
        <v>0</v>
      </c>
    </row>
    <row r="1029" ht="20.35" customHeight="1">
      <c r="A1029" s="15">
        <v>1026</v>
      </c>
      <c r="B1029" s="15">
        <v>0</v>
      </c>
      <c r="C1029" s="95">
        <f>'NEFZ + EPA + WLTP - Constants'!$B$5*B1029/3.6</f>
        <v>0</v>
      </c>
      <c r="D1029" s="95">
        <f>(C1029+C1028)/2</f>
        <v>0</v>
      </c>
      <c r="E1029" s="95">
        <f>(D1029*(A1029-A1028))</f>
        <v>0</v>
      </c>
      <c r="F1029" s="95">
        <f>(0.5*((C1029^2)-(C1028^2))*'NEFZ + EPA + WLTP - Start Value'!$B$3)/3600</f>
        <v>0</v>
      </c>
      <c r="G1029" s="95">
        <f>E1029*'NEFZ + EPA + WLTP - Start Value'!$B$3*'NEFZ + EPA + WLTP - Start Value'!$B$6*'NEFZ + EPA + WLTP - Constants'!$B$4/3600</f>
        <v>0</v>
      </c>
      <c r="H1029" s="95">
        <f>IF(E1029&gt;0,(((C1028)^3+(C1029)^3)/2/D1029)*0.5*'NEFZ + EPA + WLTP - Constants'!$B$3*('NEFZ + EPA + WLTP - Start Value'!$B$5*'NEFZ + EPA + WLTP - Start Value'!$B$4)*E1029/3600,0)</f>
        <v>0</v>
      </c>
    </row>
    <row r="1030" ht="20.35" customHeight="1">
      <c r="A1030" s="15">
        <v>1027</v>
      </c>
      <c r="B1030" s="15">
        <v>0</v>
      </c>
      <c r="C1030" s="95">
        <f>'NEFZ + EPA + WLTP - Constants'!$B$5*B1030/3.6</f>
        <v>0</v>
      </c>
      <c r="D1030" s="95">
        <f>(C1030+C1029)/2</f>
        <v>0</v>
      </c>
      <c r="E1030" s="95">
        <f>(D1030*(A1030-A1029))</f>
        <v>0</v>
      </c>
      <c r="F1030" s="95">
        <f>(0.5*((C1030^2)-(C1029^2))*'NEFZ + EPA + WLTP - Start Value'!$B$3)/3600</f>
        <v>0</v>
      </c>
      <c r="G1030" s="95">
        <f>E1030*'NEFZ + EPA + WLTP - Start Value'!$B$3*'NEFZ + EPA + WLTP - Start Value'!$B$6*'NEFZ + EPA + WLTP - Constants'!$B$4/3600</f>
        <v>0</v>
      </c>
      <c r="H1030" s="95">
        <f>IF(E1030&gt;0,(((C1029)^3+(C1030)^3)/2/D1030)*0.5*'NEFZ + EPA + WLTP - Constants'!$B$3*('NEFZ + EPA + WLTP - Start Value'!$B$5*'NEFZ + EPA + WLTP - Start Value'!$B$4)*E1030/3600,0)</f>
        <v>0</v>
      </c>
    </row>
    <row r="1031" ht="20.35" customHeight="1">
      <c r="A1031" s="15">
        <v>1028</v>
      </c>
      <c r="B1031" s="15">
        <v>0</v>
      </c>
      <c r="C1031" s="95">
        <f>'NEFZ + EPA + WLTP - Constants'!$B$5*B1031/3.6</f>
        <v>0</v>
      </c>
      <c r="D1031" s="95">
        <f>(C1031+C1030)/2</f>
        <v>0</v>
      </c>
      <c r="E1031" s="95">
        <f>(D1031*(A1031-A1030))</f>
        <v>0</v>
      </c>
      <c r="F1031" s="95">
        <f>(0.5*((C1031^2)-(C1030^2))*'NEFZ + EPA + WLTP - Start Value'!$B$3)/3600</f>
        <v>0</v>
      </c>
      <c r="G1031" s="95">
        <f>E1031*'NEFZ + EPA + WLTP - Start Value'!$B$3*'NEFZ + EPA + WLTP - Start Value'!$B$6*'NEFZ + EPA + WLTP - Constants'!$B$4/3600</f>
        <v>0</v>
      </c>
      <c r="H1031" s="95">
        <f>IF(E1031&gt;0,(((C1030)^3+(C1031)^3)/2/D1031)*0.5*'NEFZ + EPA + WLTP - Constants'!$B$3*('NEFZ + EPA + WLTP - Start Value'!$B$5*'NEFZ + EPA + WLTP - Start Value'!$B$4)*E1031/3600,0)</f>
        <v>0</v>
      </c>
    </row>
    <row r="1032" ht="20.35" customHeight="1">
      <c r="A1032" s="15">
        <v>1029</v>
      </c>
      <c r="B1032" s="15">
        <v>0</v>
      </c>
      <c r="C1032" s="95">
        <f>'NEFZ + EPA + WLTP - Constants'!$B$5*B1032/3.6</f>
        <v>0</v>
      </c>
      <c r="D1032" s="95">
        <f>(C1032+C1031)/2</f>
        <v>0</v>
      </c>
      <c r="E1032" s="95">
        <f>(D1032*(A1032-A1031))</f>
        <v>0</v>
      </c>
      <c r="F1032" s="95">
        <f>(0.5*((C1032^2)-(C1031^2))*'NEFZ + EPA + WLTP - Start Value'!$B$3)/3600</f>
        <v>0</v>
      </c>
      <c r="G1032" s="95">
        <f>E1032*'NEFZ + EPA + WLTP - Start Value'!$B$3*'NEFZ + EPA + WLTP - Start Value'!$B$6*'NEFZ + EPA + WLTP - Constants'!$B$4/3600</f>
        <v>0</v>
      </c>
      <c r="H1032" s="95">
        <f>IF(E1032&gt;0,(((C1031)^3+(C1032)^3)/2/D1032)*0.5*'NEFZ + EPA + WLTP - Constants'!$B$3*('NEFZ + EPA + WLTP - Start Value'!$B$5*'NEFZ + EPA + WLTP - Start Value'!$B$4)*E1032/3600,0)</f>
        <v>0</v>
      </c>
    </row>
    <row r="1033" ht="20.35" customHeight="1">
      <c r="A1033" s="15">
        <v>1030</v>
      </c>
      <c r="B1033" s="15">
        <v>0</v>
      </c>
      <c r="C1033" s="95">
        <f>'NEFZ + EPA + WLTP - Constants'!$B$5*B1033/3.6</f>
        <v>0</v>
      </c>
      <c r="D1033" s="95">
        <f>(C1033+C1032)/2</f>
        <v>0</v>
      </c>
      <c r="E1033" s="95">
        <f>(D1033*(A1033-A1032))</f>
        <v>0</v>
      </c>
      <c r="F1033" s="95">
        <f>(0.5*((C1033^2)-(C1032^2))*'NEFZ + EPA + WLTP - Start Value'!$B$3)/3600</f>
        <v>0</v>
      </c>
      <c r="G1033" s="95">
        <f>E1033*'NEFZ + EPA + WLTP - Start Value'!$B$3*'NEFZ + EPA + WLTP - Start Value'!$B$6*'NEFZ + EPA + WLTP - Constants'!$B$4/3600</f>
        <v>0</v>
      </c>
      <c r="H1033" s="95">
        <f>IF(E1033&gt;0,(((C1032)^3+(C1033)^3)/2/D1033)*0.5*'NEFZ + EPA + WLTP - Constants'!$B$3*('NEFZ + EPA + WLTP - Start Value'!$B$5*'NEFZ + EPA + WLTP - Start Value'!$B$4)*E1033/3600,0)</f>
        <v>0</v>
      </c>
    </row>
    <row r="1034" ht="20.35" customHeight="1">
      <c r="A1034" s="15">
        <v>1031</v>
      </c>
      <c r="B1034" s="15">
        <v>0</v>
      </c>
      <c r="C1034" s="95">
        <f>'NEFZ + EPA + WLTP - Constants'!$B$5*B1034/3.6</f>
        <v>0</v>
      </c>
      <c r="D1034" s="95">
        <f>(C1034+C1033)/2</f>
        <v>0</v>
      </c>
      <c r="E1034" s="95">
        <f>(D1034*(A1034-A1033))</f>
        <v>0</v>
      </c>
      <c r="F1034" s="95">
        <f>(0.5*((C1034^2)-(C1033^2))*'NEFZ + EPA + WLTP - Start Value'!$B$3)/3600</f>
        <v>0</v>
      </c>
      <c r="G1034" s="95">
        <f>E1034*'NEFZ + EPA + WLTP - Start Value'!$B$3*'NEFZ + EPA + WLTP - Start Value'!$B$6*'NEFZ + EPA + WLTP - Constants'!$B$4/3600</f>
        <v>0</v>
      </c>
      <c r="H1034" s="95">
        <f>IF(E1034&gt;0,(((C1033)^3+(C1034)^3)/2/D1034)*0.5*'NEFZ + EPA + WLTP - Constants'!$B$3*('NEFZ + EPA + WLTP - Start Value'!$B$5*'NEFZ + EPA + WLTP - Start Value'!$B$4)*E1034/3600,0)</f>
        <v>0</v>
      </c>
    </row>
    <row r="1035" ht="20.35" customHeight="1">
      <c r="A1035" s="15">
        <v>1032</v>
      </c>
      <c r="B1035" s="15">
        <v>0</v>
      </c>
      <c r="C1035" s="95">
        <f>'NEFZ + EPA + WLTP - Constants'!$B$5*B1035/3.6</f>
        <v>0</v>
      </c>
      <c r="D1035" s="95">
        <f>(C1035+C1034)/2</f>
        <v>0</v>
      </c>
      <c r="E1035" s="95">
        <f>(D1035*(A1035-A1034))</f>
        <v>0</v>
      </c>
      <c r="F1035" s="95">
        <f>(0.5*((C1035^2)-(C1034^2))*'NEFZ + EPA + WLTP - Start Value'!$B$3)/3600</f>
        <v>0</v>
      </c>
      <c r="G1035" s="95">
        <f>E1035*'NEFZ + EPA + WLTP - Start Value'!$B$3*'NEFZ + EPA + WLTP - Start Value'!$B$6*'NEFZ + EPA + WLTP - Constants'!$B$4/3600</f>
        <v>0</v>
      </c>
      <c r="H1035" s="95">
        <f>IF(E1035&gt;0,(((C1034)^3+(C1035)^3)/2/D1035)*0.5*'NEFZ + EPA + WLTP - Constants'!$B$3*('NEFZ + EPA + WLTP - Start Value'!$B$5*'NEFZ + EPA + WLTP - Start Value'!$B$4)*E1035/3600,0)</f>
        <v>0</v>
      </c>
    </row>
    <row r="1036" ht="20.35" customHeight="1">
      <c r="A1036" s="15">
        <v>1033</v>
      </c>
      <c r="B1036" s="15">
        <v>0</v>
      </c>
      <c r="C1036" s="95">
        <f>'NEFZ + EPA + WLTP - Constants'!$B$5*B1036/3.6</f>
        <v>0</v>
      </c>
      <c r="D1036" s="95">
        <f>(C1036+C1035)/2</f>
        <v>0</v>
      </c>
      <c r="E1036" s="95">
        <f>(D1036*(A1036-A1035))</f>
        <v>0</v>
      </c>
      <c r="F1036" s="95">
        <f>(0.5*((C1036^2)-(C1035^2))*'NEFZ + EPA + WLTP - Start Value'!$B$3)/3600</f>
        <v>0</v>
      </c>
      <c r="G1036" s="95">
        <f>E1036*'NEFZ + EPA + WLTP - Start Value'!$B$3*'NEFZ + EPA + WLTP - Start Value'!$B$6*'NEFZ + EPA + WLTP - Constants'!$B$4/3600</f>
        <v>0</v>
      </c>
      <c r="H1036" s="95">
        <f>IF(E1036&gt;0,(((C1035)^3+(C1036)^3)/2/D1036)*0.5*'NEFZ + EPA + WLTP - Constants'!$B$3*('NEFZ + EPA + WLTP - Start Value'!$B$5*'NEFZ + EPA + WLTP - Start Value'!$B$4)*E1036/3600,0)</f>
        <v>0</v>
      </c>
    </row>
    <row r="1037" ht="20.35" customHeight="1">
      <c r="A1037" s="15">
        <v>1034</v>
      </c>
      <c r="B1037" s="15">
        <v>0</v>
      </c>
      <c r="C1037" s="95">
        <f>'NEFZ + EPA + WLTP - Constants'!$B$5*B1037/3.6</f>
        <v>0</v>
      </c>
      <c r="D1037" s="95">
        <f>(C1037+C1036)/2</f>
        <v>0</v>
      </c>
      <c r="E1037" s="95">
        <f>(D1037*(A1037-A1036))</f>
        <v>0</v>
      </c>
      <c r="F1037" s="95">
        <f>(0.5*((C1037^2)-(C1036^2))*'NEFZ + EPA + WLTP - Start Value'!$B$3)/3600</f>
        <v>0</v>
      </c>
      <c r="G1037" s="95">
        <f>E1037*'NEFZ + EPA + WLTP - Start Value'!$B$3*'NEFZ + EPA + WLTP - Start Value'!$B$6*'NEFZ + EPA + WLTP - Constants'!$B$4/3600</f>
        <v>0</v>
      </c>
      <c r="H1037" s="95">
        <f>IF(E1037&gt;0,(((C1036)^3+(C1037)^3)/2/D1037)*0.5*'NEFZ + EPA + WLTP - Constants'!$B$3*('NEFZ + EPA + WLTP - Start Value'!$B$5*'NEFZ + EPA + WLTP - Start Value'!$B$4)*E1037/3600,0)</f>
        <v>0</v>
      </c>
    </row>
    <row r="1038" ht="20.35" customHeight="1">
      <c r="A1038" s="15">
        <v>1035</v>
      </c>
      <c r="B1038" s="15">
        <v>0</v>
      </c>
      <c r="C1038" s="95">
        <f>'NEFZ + EPA + WLTP - Constants'!$B$5*B1038/3.6</f>
        <v>0</v>
      </c>
      <c r="D1038" s="95">
        <f>(C1038+C1037)/2</f>
        <v>0</v>
      </c>
      <c r="E1038" s="95">
        <f>(D1038*(A1038-A1037))</f>
        <v>0</v>
      </c>
      <c r="F1038" s="95">
        <f>(0.5*((C1038^2)-(C1037^2))*'NEFZ + EPA + WLTP - Start Value'!$B$3)/3600</f>
        <v>0</v>
      </c>
      <c r="G1038" s="95">
        <f>E1038*'NEFZ + EPA + WLTP - Start Value'!$B$3*'NEFZ + EPA + WLTP - Start Value'!$B$6*'NEFZ + EPA + WLTP - Constants'!$B$4/3600</f>
        <v>0</v>
      </c>
      <c r="H1038" s="95">
        <f>IF(E1038&gt;0,(((C1037)^3+(C1038)^3)/2/D1038)*0.5*'NEFZ + EPA + WLTP - Constants'!$B$3*('NEFZ + EPA + WLTP - Start Value'!$B$5*'NEFZ + EPA + WLTP - Start Value'!$B$4)*E1038/3600,0)</f>
        <v>0</v>
      </c>
    </row>
    <row r="1039" ht="20.35" customHeight="1">
      <c r="A1039" s="15">
        <v>1036</v>
      </c>
      <c r="B1039" s="15">
        <v>0</v>
      </c>
      <c r="C1039" s="95">
        <f>'NEFZ + EPA + WLTP - Constants'!$B$5*B1039/3.6</f>
        <v>0</v>
      </c>
      <c r="D1039" s="95">
        <f>(C1039+C1038)/2</f>
        <v>0</v>
      </c>
      <c r="E1039" s="95">
        <f>(D1039*(A1039-A1038))</f>
        <v>0</v>
      </c>
      <c r="F1039" s="95">
        <f>(0.5*((C1039^2)-(C1038^2))*'NEFZ + EPA + WLTP - Start Value'!$B$3)/3600</f>
        <v>0</v>
      </c>
      <c r="G1039" s="95">
        <f>E1039*'NEFZ + EPA + WLTP - Start Value'!$B$3*'NEFZ + EPA + WLTP - Start Value'!$B$6*'NEFZ + EPA + WLTP - Constants'!$B$4/3600</f>
        <v>0</v>
      </c>
      <c r="H1039" s="95">
        <f>IF(E1039&gt;0,(((C1038)^3+(C1039)^3)/2/D1039)*0.5*'NEFZ + EPA + WLTP - Constants'!$B$3*('NEFZ + EPA + WLTP - Start Value'!$B$5*'NEFZ + EPA + WLTP - Start Value'!$B$4)*E1039/3600,0)</f>
        <v>0</v>
      </c>
    </row>
    <row r="1040" ht="20.35" customHeight="1">
      <c r="A1040" s="15">
        <v>1037</v>
      </c>
      <c r="B1040" s="15">
        <v>0</v>
      </c>
      <c r="C1040" s="95">
        <f>'NEFZ + EPA + WLTP - Constants'!$B$5*B1040/3.6</f>
        <v>0</v>
      </c>
      <c r="D1040" s="95">
        <f>(C1040+C1039)/2</f>
        <v>0</v>
      </c>
      <c r="E1040" s="95">
        <f>(D1040*(A1040-A1039))</f>
        <v>0</v>
      </c>
      <c r="F1040" s="95">
        <f>(0.5*((C1040^2)-(C1039^2))*'NEFZ + EPA + WLTP - Start Value'!$B$3)/3600</f>
        <v>0</v>
      </c>
      <c r="G1040" s="95">
        <f>E1040*'NEFZ + EPA + WLTP - Start Value'!$B$3*'NEFZ + EPA + WLTP - Start Value'!$B$6*'NEFZ + EPA + WLTP - Constants'!$B$4/3600</f>
        <v>0</v>
      </c>
      <c r="H1040" s="95">
        <f>IF(E1040&gt;0,(((C1039)^3+(C1040)^3)/2/D1040)*0.5*'NEFZ + EPA + WLTP - Constants'!$B$3*('NEFZ + EPA + WLTP - Start Value'!$B$5*'NEFZ + EPA + WLTP - Start Value'!$B$4)*E1040/3600,0)</f>
        <v>0</v>
      </c>
    </row>
    <row r="1041" ht="20.35" customHeight="1">
      <c r="A1041" s="15">
        <v>1038</v>
      </c>
      <c r="B1041" s="15">
        <v>0</v>
      </c>
      <c r="C1041" s="95">
        <f>'NEFZ + EPA + WLTP - Constants'!$B$5*B1041/3.6</f>
        <v>0</v>
      </c>
      <c r="D1041" s="95">
        <f>(C1041+C1040)/2</f>
        <v>0</v>
      </c>
      <c r="E1041" s="95">
        <f>(D1041*(A1041-A1040))</f>
        <v>0</v>
      </c>
      <c r="F1041" s="95">
        <f>(0.5*((C1041^2)-(C1040^2))*'NEFZ + EPA + WLTP - Start Value'!$B$3)/3600</f>
        <v>0</v>
      </c>
      <c r="G1041" s="95">
        <f>E1041*'NEFZ + EPA + WLTP - Start Value'!$B$3*'NEFZ + EPA + WLTP - Start Value'!$B$6*'NEFZ + EPA + WLTP - Constants'!$B$4/3600</f>
        <v>0</v>
      </c>
      <c r="H1041" s="95">
        <f>IF(E1041&gt;0,(((C1040)^3+(C1041)^3)/2/D1041)*0.5*'NEFZ + EPA + WLTP - Constants'!$B$3*('NEFZ + EPA + WLTP - Start Value'!$B$5*'NEFZ + EPA + WLTP - Start Value'!$B$4)*E1041/3600,0)</f>
        <v>0</v>
      </c>
    </row>
    <row r="1042" ht="20.35" customHeight="1">
      <c r="A1042" s="15">
        <v>1039</v>
      </c>
      <c r="B1042" s="15">
        <v>0</v>
      </c>
      <c r="C1042" s="95">
        <f>'NEFZ + EPA + WLTP - Constants'!$B$5*B1042/3.6</f>
        <v>0</v>
      </c>
      <c r="D1042" s="95">
        <f>(C1042+C1041)/2</f>
        <v>0</v>
      </c>
      <c r="E1042" s="95">
        <f>(D1042*(A1042-A1041))</f>
        <v>0</v>
      </c>
      <c r="F1042" s="95">
        <f>(0.5*((C1042^2)-(C1041^2))*'NEFZ + EPA + WLTP - Start Value'!$B$3)/3600</f>
        <v>0</v>
      </c>
      <c r="G1042" s="95">
        <f>E1042*'NEFZ + EPA + WLTP - Start Value'!$B$3*'NEFZ + EPA + WLTP - Start Value'!$B$6*'NEFZ + EPA + WLTP - Constants'!$B$4/3600</f>
        <v>0</v>
      </c>
      <c r="H1042" s="95">
        <f>IF(E1042&gt;0,(((C1041)^3+(C1042)^3)/2/D1042)*0.5*'NEFZ + EPA + WLTP - Constants'!$B$3*('NEFZ + EPA + WLTP - Start Value'!$B$5*'NEFZ + EPA + WLTP - Start Value'!$B$4)*E1042/3600,0)</f>
        <v>0</v>
      </c>
    </row>
    <row r="1043" ht="20.35" customHeight="1">
      <c r="A1043" s="15">
        <v>1040</v>
      </c>
      <c r="B1043" s="15">
        <v>0</v>
      </c>
      <c r="C1043" s="95">
        <f>'NEFZ + EPA + WLTP - Constants'!$B$5*B1043/3.6</f>
        <v>0</v>
      </c>
      <c r="D1043" s="95">
        <f>(C1043+C1042)/2</f>
        <v>0</v>
      </c>
      <c r="E1043" s="95">
        <f>(D1043*(A1043-A1042))</f>
        <v>0</v>
      </c>
      <c r="F1043" s="95">
        <f>(0.5*((C1043^2)-(C1042^2))*'NEFZ + EPA + WLTP - Start Value'!$B$3)/3600</f>
        <v>0</v>
      </c>
      <c r="G1043" s="95">
        <f>E1043*'NEFZ + EPA + WLTP - Start Value'!$B$3*'NEFZ + EPA + WLTP - Start Value'!$B$6*'NEFZ + EPA + WLTP - Constants'!$B$4/3600</f>
        <v>0</v>
      </c>
      <c r="H1043" s="95">
        <f>IF(E1043&gt;0,(((C1042)^3+(C1043)^3)/2/D1043)*0.5*'NEFZ + EPA + WLTP - Constants'!$B$3*('NEFZ + EPA + WLTP - Start Value'!$B$5*'NEFZ + EPA + WLTP - Start Value'!$B$4)*E1043/3600,0)</f>
        <v>0</v>
      </c>
    </row>
    <row r="1044" ht="20.35" customHeight="1">
      <c r="A1044" s="15">
        <v>1041</v>
      </c>
      <c r="B1044" s="15">
        <v>0</v>
      </c>
      <c r="C1044" s="95">
        <f>'NEFZ + EPA + WLTP - Constants'!$B$5*B1044/3.6</f>
        <v>0</v>
      </c>
      <c r="D1044" s="95">
        <f>(C1044+C1043)/2</f>
        <v>0</v>
      </c>
      <c r="E1044" s="95">
        <f>(D1044*(A1044-A1043))</f>
        <v>0</v>
      </c>
      <c r="F1044" s="95">
        <f>(0.5*((C1044^2)-(C1043^2))*'NEFZ + EPA + WLTP - Start Value'!$B$3)/3600</f>
        <v>0</v>
      </c>
      <c r="G1044" s="95">
        <f>E1044*'NEFZ + EPA + WLTP - Start Value'!$B$3*'NEFZ + EPA + WLTP - Start Value'!$B$6*'NEFZ + EPA + WLTP - Constants'!$B$4/3600</f>
        <v>0</v>
      </c>
      <c r="H1044" s="95">
        <f>IF(E1044&gt;0,(((C1043)^3+(C1044)^3)/2/D1044)*0.5*'NEFZ + EPA + WLTP - Constants'!$B$3*('NEFZ + EPA + WLTP - Start Value'!$B$5*'NEFZ + EPA + WLTP - Start Value'!$B$4)*E1044/3600,0)</f>
        <v>0</v>
      </c>
    </row>
    <row r="1045" ht="20.35" customHeight="1">
      <c r="A1045" s="15">
        <v>1042</v>
      </c>
      <c r="B1045" s="15">
        <v>0</v>
      </c>
      <c r="C1045" s="95">
        <f>'NEFZ + EPA + WLTP - Constants'!$B$5*B1045/3.6</f>
        <v>0</v>
      </c>
      <c r="D1045" s="95">
        <f>(C1045+C1044)/2</f>
        <v>0</v>
      </c>
      <c r="E1045" s="95">
        <f>(D1045*(A1045-A1044))</f>
        <v>0</v>
      </c>
      <c r="F1045" s="95">
        <f>(0.5*((C1045^2)-(C1044^2))*'NEFZ + EPA + WLTP - Start Value'!$B$3)/3600</f>
        <v>0</v>
      </c>
      <c r="G1045" s="95">
        <f>E1045*'NEFZ + EPA + WLTP - Start Value'!$B$3*'NEFZ + EPA + WLTP - Start Value'!$B$6*'NEFZ + EPA + WLTP - Constants'!$B$4/3600</f>
        <v>0</v>
      </c>
      <c r="H1045" s="95">
        <f>IF(E1045&gt;0,(((C1044)^3+(C1045)^3)/2/D1045)*0.5*'NEFZ + EPA + WLTP - Constants'!$B$3*('NEFZ + EPA + WLTP - Start Value'!$B$5*'NEFZ + EPA + WLTP - Start Value'!$B$4)*E1045/3600,0)</f>
        <v>0</v>
      </c>
    </row>
    <row r="1046" ht="20.35" customHeight="1">
      <c r="A1046" s="15">
        <v>1043</v>
      </c>
      <c r="B1046" s="15">
        <v>0</v>
      </c>
      <c r="C1046" s="95">
        <f>'NEFZ + EPA + WLTP - Constants'!$B$5*B1046/3.6</f>
        <v>0</v>
      </c>
      <c r="D1046" s="95">
        <f>(C1046+C1045)/2</f>
        <v>0</v>
      </c>
      <c r="E1046" s="95">
        <f>(D1046*(A1046-A1045))</f>
        <v>0</v>
      </c>
      <c r="F1046" s="95">
        <f>(0.5*((C1046^2)-(C1045^2))*'NEFZ + EPA + WLTP - Start Value'!$B$3)/3600</f>
        <v>0</v>
      </c>
      <c r="G1046" s="95">
        <f>E1046*'NEFZ + EPA + WLTP - Start Value'!$B$3*'NEFZ + EPA + WLTP - Start Value'!$B$6*'NEFZ + EPA + WLTP - Constants'!$B$4/3600</f>
        <v>0</v>
      </c>
      <c r="H1046" s="95">
        <f>IF(E1046&gt;0,(((C1045)^3+(C1046)^3)/2/D1046)*0.5*'NEFZ + EPA + WLTP - Constants'!$B$3*('NEFZ + EPA + WLTP - Start Value'!$B$5*'NEFZ + EPA + WLTP - Start Value'!$B$4)*E1046/3600,0)</f>
        <v>0</v>
      </c>
    </row>
    <row r="1047" ht="20.35" customHeight="1">
      <c r="A1047" s="15">
        <v>1044</v>
      </c>
      <c r="B1047" s="15">
        <v>0</v>
      </c>
      <c r="C1047" s="95">
        <f>'NEFZ + EPA + WLTP - Constants'!$B$5*B1047/3.6</f>
        <v>0</v>
      </c>
      <c r="D1047" s="95">
        <f>(C1047+C1046)/2</f>
        <v>0</v>
      </c>
      <c r="E1047" s="95">
        <f>(D1047*(A1047-A1046))</f>
        <v>0</v>
      </c>
      <c r="F1047" s="95">
        <f>(0.5*((C1047^2)-(C1046^2))*'NEFZ + EPA + WLTP - Start Value'!$B$3)/3600</f>
        <v>0</v>
      </c>
      <c r="G1047" s="95">
        <f>E1047*'NEFZ + EPA + WLTP - Start Value'!$B$3*'NEFZ + EPA + WLTP - Start Value'!$B$6*'NEFZ + EPA + WLTP - Constants'!$B$4/3600</f>
        <v>0</v>
      </c>
      <c r="H1047" s="95">
        <f>IF(E1047&gt;0,(((C1046)^3+(C1047)^3)/2/D1047)*0.5*'NEFZ + EPA + WLTP - Constants'!$B$3*('NEFZ + EPA + WLTP - Start Value'!$B$5*'NEFZ + EPA + WLTP - Start Value'!$B$4)*E1047/3600,0)</f>
        <v>0</v>
      </c>
    </row>
    <row r="1048" ht="20.35" customHeight="1">
      <c r="A1048" s="15">
        <v>1045</v>
      </c>
      <c r="B1048" s="15">
        <v>0</v>
      </c>
      <c r="C1048" s="95">
        <f>'NEFZ + EPA + WLTP - Constants'!$B$5*B1048/3.6</f>
        <v>0</v>
      </c>
      <c r="D1048" s="95">
        <f>(C1048+C1047)/2</f>
        <v>0</v>
      </c>
      <c r="E1048" s="95">
        <f>(D1048*(A1048-A1047))</f>
        <v>0</v>
      </c>
      <c r="F1048" s="95">
        <f>(0.5*((C1048^2)-(C1047^2))*'NEFZ + EPA + WLTP - Start Value'!$B$3)/3600</f>
        <v>0</v>
      </c>
      <c r="G1048" s="95">
        <f>E1048*'NEFZ + EPA + WLTP - Start Value'!$B$3*'NEFZ + EPA + WLTP - Start Value'!$B$6*'NEFZ + EPA + WLTP - Constants'!$B$4/3600</f>
        <v>0</v>
      </c>
      <c r="H1048" s="95">
        <f>IF(E1048&gt;0,(((C1047)^3+(C1048)^3)/2/D1048)*0.5*'NEFZ + EPA + WLTP - Constants'!$B$3*('NEFZ + EPA + WLTP - Start Value'!$B$5*'NEFZ + EPA + WLTP - Start Value'!$B$4)*E1048/3600,0)</f>
        <v>0</v>
      </c>
    </row>
    <row r="1049" ht="20.35" customHeight="1">
      <c r="A1049" s="15">
        <v>1046</v>
      </c>
      <c r="B1049" s="15">
        <v>0</v>
      </c>
      <c r="C1049" s="95">
        <f>'NEFZ + EPA + WLTP - Constants'!$B$5*B1049/3.6</f>
        <v>0</v>
      </c>
      <c r="D1049" s="95">
        <f>(C1049+C1048)/2</f>
        <v>0</v>
      </c>
      <c r="E1049" s="95">
        <f>(D1049*(A1049-A1048))</f>
        <v>0</v>
      </c>
      <c r="F1049" s="95">
        <f>(0.5*((C1049^2)-(C1048^2))*'NEFZ + EPA + WLTP - Start Value'!$B$3)/3600</f>
        <v>0</v>
      </c>
      <c r="G1049" s="95">
        <f>E1049*'NEFZ + EPA + WLTP - Start Value'!$B$3*'NEFZ + EPA + WLTP - Start Value'!$B$6*'NEFZ + EPA + WLTP - Constants'!$B$4/3600</f>
        <v>0</v>
      </c>
      <c r="H1049" s="95">
        <f>IF(E1049&gt;0,(((C1048)^3+(C1049)^3)/2/D1049)*0.5*'NEFZ + EPA + WLTP - Constants'!$B$3*('NEFZ + EPA + WLTP - Start Value'!$B$5*'NEFZ + EPA + WLTP - Start Value'!$B$4)*E1049/3600,0)</f>
        <v>0</v>
      </c>
    </row>
    <row r="1050" ht="20.35" customHeight="1">
      <c r="A1050" s="15">
        <v>1047</v>
      </c>
      <c r="B1050" s="15">
        <v>0</v>
      </c>
      <c r="C1050" s="95">
        <f>'NEFZ + EPA + WLTP - Constants'!$B$5*B1050/3.6</f>
        <v>0</v>
      </c>
      <c r="D1050" s="95">
        <f>(C1050+C1049)/2</f>
        <v>0</v>
      </c>
      <c r="E1050" s="95">
        <f>(D1050*(A1050-A1049))</f>
        <v>0</v>
      </c>
      <c r="F1050" s="95">
        <f>(0.5*((C1050^2)-(C1049^2))*'NEFZ + EPA + WLTP - Start Value'!$B$3)/3600</f>
        <v>0</v>
      </c>
      <c r="G1050" s="95">
        <f>E1050*'NEFZ + EPA + WLTP - Start Value'!$B$3*'NEFZ + EPA + WLTP - Start Value'!$B$6*'NEFZ + EPA + WLTP - Constants'!$B$4/3600</f>
        <v>0</v>
      </c>
      <c r="H1050" s="95">
        <f>IF(E1050&gt;0,(((C1049)^3+(C1050)^3)/2/D1050)*0.5*'NEFZ + EPA + WLTP - Constants'!$B$3*('NEFZ + EPA + WLTP - Start Value'!$B$5*'NEFZ + EPA + WLTP - Start Value'!$B$4)*E1050/3600,0)</f>
        <v>0</v>
      </c>
    </row>
    <row r="1051" ht="20.35" customHeight="1">
      <c r="A1051" s="15">
        <v>1048</v>
      </c>
      <c r="B1051" s="15">
        <v>0</v>
      </c>
      <c r="C1051" s="95">
        <f>'NEFZ + EPA + WLTP - Constants'!$B$5*B1051/3.6</f>
        <v>0</v>
      </c>
      <c r="D1051" s="95">
        <f>(C1051+C1050)/2</f>
        <v>0</v>
      </c>
      <c r="E1051" s="95">
        <f>(D1051*(A1051-A1050))</f>
        <v>0</v>
      </c>
      <c r="F1051" s="95">
        <f>(0.5*((C1051^2)-(C1050^2))*'NEFZ + EPA + WLTP - Start Value'!$B$3)/3600</f>
        <v>0</v>
      </c>
      <c r="G1051" s="95">
        <f>E1051*'NEFZ + EPA + WLTP - Start Value'!$B$3*'NEFZ + EPA + WLTP - Start Value'!$B$6*'NEFZ + EPA + WLTP - Constants'!$B$4/3600</f>
        <v>0</v>
      </c>
      <c r="H1051" s="95">
        <f>IF(E1051&gt;0,(((C1050)^3+(C1051)^3)/2/D1051)*0.5*'NEFZ + EPA + WLTP - Constants'!$B$3*('NEFZ + EPA + WLTP - Start Value'!$B$5*'NEFZ + EPA + WLTP - Start Value'!$B$4)*E1051/3600,0)</f>
        <v>0</v>
      </c>
    </row>
    <row r="1052" ht="20.35" customHeight="1">
      <c r="A1052" s="15">
        <v>1049</v>
      </c>
      <c r="B1052" s="15">
        <v>0</v>
      </c>
      <c r="C1052" s="95">
        <f>'NEFZ + EPA + WLTP - Constants'!$B$5*B1052/3.6</f>
        <v>0</v>
      </c>
      <c r="D1052" s="95">
        <f>(C1052+C1051)/2</f>
        <v>0</v>
      </c>
      <c r="E1052" s="95">
        <f>(D1052*(A1052-A1051))</f>
        <v>0</v>
      </c>
      <c r="F1052" s="95">
        <f>(0.5*((C1052^2)-(C1051^2))*'NEFZ + EPA + WLTP - Start Value'!$B$3)/3600</f>
        <v>0</v>
      </c>
      <c r="G1052" s="95">
        <f>E1052*'NEFZ + EPA + WLTP - Start Value'!$B$3*'NEFZ + EPA + WLTP - Start Value'!$B$6*'NEFZ + EPA + WLTP - Constants'!$B$4/3600</f>
        <v>0</v>
      </c>
      <c r="H1052" s="95">
        <f>IF(E1052&gt;0,(((C1051)^3+(C1052)^3)/2/D1052)*0.5*'NEFZ + EPA + WLTP - Constants'!$B$3*('NEFZ + EPA + WLTP - Start Value'!$B$5*'NEFZ + EPA + WLTP - Start Value'!$B$4)*E1052/3600,0)</f>
        <v>0</v>
      </c>
    </row>
    <row r="1053" ht="20.35" customHeight="1">
      <c r="A1053" s="15">
        <v>1050</v>
      </c>
      <c r="B1053" s="15">
        <v>0</v>
      </c>
      <c r="C1053" s="95">
        <f>'NEFZ + EPA + WLTP - Constants'!$B$5*B1053/3.6</f>
        <v>0</v>
      </c>
      <c r="D1053" s="95">
        <f>(C1053+C1052)/2</f>
        <v>0</v>
      </c>
      <c r="E1053" s="95">
        <f>(D1053*(A1053-A1052))</f>
        <v>0</v>
      </c>
      <c r="F1053" s="95">
        <f>(0.5*((C1053^2)-(C1052^2))*'NEFZ + EPA + WLTP - Start Value'!$B$3)/3600</f>
        <v>0</v>
      </c>
      <c r="G1053" s="95">
        <f>E1053*'NEFZ + EPA + WLTP - Start Value'!$B$3*'NEFZ + EPA + WLTP - Start Value'!$B$6*'NEFZ + EPA + WLTP - Constants'!$B$4/3600</f>
        <v>0</v>
      </c>
      <c r="H1053" s="95">
        <f>IF(E1053&gt;0,(((C1052)^3+(C1053)^3)/2/D1053)*0.5*'NEFZ + EPA + WLTP - Constants'!$B$3*('NEFZ + EPA + WLTP - Start Value'!$B$5*'NEFZ + EPA + WLTP - Start Value'!$B$4)*E1053/3600,0)</f>
        <v>0</v>
      </c>
    </row>
    <row r="1054" ht="20.35" customHeight="1">
      <c r="A1054" s="15">
        <v>1051</v>
      </c>
      <c r="B1054" s="15">
        <v>0</v>
      </c>
      <c r="C1054" s="95">
        <f>'NEFZ + EPA + WLTP - Constants'!$B$5*B1054/3.6</f>
        <v>0</v>
      </c>
      <c r="D1054" s="95">
        <f>(C1054+C1053)/2</f>
        <v>0</v>
      </c>
      <c r="E1054" s="95">
        <f>(D1054*(A1054-A1053))</f>
        <v>0</v>
      </c>
      <c r="F1054" s="95">
        <f>(0.5*((C1054^2)-(C1053^2))*'NEFZ + EPA + WLTP - Start Value'!$B$3)/3600</f>
        <v>0</v>
      </c>
      <c r="G1054" s="95">
        <f>E1054*'NEFZ + EPA + WLTP - Start Value'!$B$3*'NEFZ + EPA + WLTP - Start Value'!$B$6*'NEFZ + EPA + WLTP - Constants'!$B$4/3600</f>
        <v>0</v>
      </c>
      <c r="H1054" s="95">
        <f>IF(E1054&gt;0,(((C1053)^3+(C1054)^3)/2/D1054)*0.5*'NEFZ + EPA + WLTP - Constants'!$B$3*('NEFZ + EPA + WLTP - Start Value'!$B$5*'NEFZ + EPA + WLTP - Start Value'!$B$4)*E1054/3600,0)</f>
        <v>0</v>
      </c>
    </row>
    <row r="1055" ht="20.35" customHeight="1">
      <c r="A1055" s="15">
        <v>1052</v>
      </c>
      <c r="B1055" s="15">
        <v>0</v>
      </c>
      <c r="C1055" s="95">
        <f>'NEFZ + EPA + WLTP - Constants'!$B$5*B1055/3.6</f>
        <v>0</v>
      </c>
      <c r="D1055" s="95">
        <f>(C1055+C1054)/2</f>
        <v>0</v>
      </c>
      <c r="E1055" s="95">
        <f>(D1055*(A1055-A1054))</f>
        <v>0</v>
      </c>
      <c r="F1055" s="95">
        <f>(0.5*((C1055^2)-(C1054^2))*'NEFZ + EPA + WLTP - Start Value'!$B$3)/3600</f>
        <v>0</v>
      </c>
      <c r="G1055" s="95">
        <f>E1055*'NEFZ + EPA + WLTP - Start Value'!$B$3*'NEFZ + EPA + WLTP - Start Value'!$B$6*'NEFZ + EPA + WLTP - Constants'!$B$4/3600</f>
        <v>0</v>
      </c>
      <c r="H1055" s="95">
        <f>IF(E1055&gt;0,(((C1054)^3+(C1055)^3)/2/D1055)*0.5*'NEFZ + EPA + WLTP - Constants'!$B$3*('NEFZ + EPA + WLTP - Start Value'!$B$5*'NEFZ + EPA + WLTP - Start Value'!$B$4)*E1055/3600,0)</f>
        <v>0</v>
      </c>
    </row>
    <row r="1056" ht="20.35" customHeight="1">
      <c r="A1056" s="15">
        <v>1053</v>
      </c>
      <c r="B1056" s="15">
        <v>1.2</v>
      </c>
      <c r="C1056" s="95">
        <f>'NEFZ + EPA + WLTP - Constants'!$B$5*B1056/3.6</f>
        <v>0.5364479999999999</v>
      </c>
      <c r="D1056" s="95">
        <f>(C1056+C1055)/2</f>
        <v>0.268224</v>
      </c>
      <c r="E1056" s="95">
        <f>(D1056*(A1056-A1055))</f>
        <v>0.268224</v>
      </c>
      <c r="F1056" s="95">
        <f>(0.5*((C1056^2)-(C1055^2))*'NEFZ + EPA + WLTP - Start Value'!$B$3)/3600</f>
        <v>0.06255141038079999</v>
      </c>
      <c r="G1056" s="95">
        <f>E1056*'NEFZ + EPA + WLTP - Start Value'!$B$3*'NEFZ + EPA + WLTP - Start Value'!$B$6*'NEFZ + EPA + WLTP - Constants'!$B$4/3600</f>
        <v>0.009150998208</v>
      </c>
      <c r="H1056" s="95">
        <f>IF(E1056&gt;0,(((C1055)^3+(C1056)^3)/2/D1056)*0.5*'NEFZ + EPA + WLTP - Constants'!$B$3*('NEFZ + EPA + WLTP - Start Value'!$B$5*'NEFZ + EPA + WLTP - Start Value'!$B$4)*E1056/3600,0)</f>
        <v>9.764351868856169e-06</v>
      </c>
    </row>
    <row r="1057" ht="20.35" customHeight="1">
      <c r="A1057" s="15">
        <v>1054</v>
      </c>
      <c r="B1057" s="15">
        <v>4</v>
      </c>
      <c r="C1057" s="95">
        <f>'NEFZ + EPA + WLTP - Constants'!$B$5*B1057/3.6</f>
        <v>1.78816</v>
      </c>
      <c r="D1057" s="95">
        <f>(C1057+C1056)/2</f>
        <v>1.162304</v>
      </c>
      <c r="E1057" s="95">
        <f>(D1057*(A1057-A1056))</f>
        <v>1.162304</v>
      </c>
      <c r="F1057" s="95">
        <f>(0.5*((C1057^2)-(C1056^2))*'NEFZ + EPA + WLTP - Start Value'!$B$3)/3600</f>
        <v>0.6324642605169778</v>
      </c>
      <c r="G1057" s="95">
        <f>E1057*'NEFZ + EPA + WLTP - Start Value'!$B$3*'NEFZ + EPA + WLTP - Start Value'!$B$6*'NEFZ + EPA + WLTP - Constants'!$B$4/3600</f>
        <v>0.039654325568</v>
      </c>
      <c r="H1057" s="95">
        <f>IF(E1057&gt;0,(((C1056)^3+(C1057)^3)/2/D1057)*0.5*'NEFZ + EPA + WLTP - Constants'!$B$3*('NEFZ + EPA + WLTP - Start Value'!$B$5*'NEFZ + EPA + WLTP - Start Value'!$B$4)*E1057/3600,0)</f>
        <v>0.000371407013678344</v>
      </c>
    </row>
    <row r="1058" ht="20.35" customHeight="1">
      <c r="A1058" s="15">
        <v>1055</v>
      </c>
      <c r="B1058" s="15">
        <v>7.3</v>
      </c>
      <c r="C1058" s="95">
        <f>'NEFZ + EPA + WLTP - Constants'!$B$5*B1058/3.6</f>
        <v>3.263392</v>
      </c>
      <c r="D1058" s="95">
        <f>(C1058+C1057)/2</f>
        <v>2.525776</v>
      </c>
      <c r="E1058" s="95">
        <f>(D1058*(A1058-A1057))</f>
        <v>2.525776</v>
      </c>
      <c r="F1058" s="95">
        <f>(0.5*((C1058^2)-(C1057^2))*'NEFZ + EPA + WLTP - Start Value'!$B$3)/3600</f>
        <v>1.619820897986134</v>
      </c>
      <c r="G1058" s="95">
        <f>E1058*'NEFZ + EPA + WLTP - Start Value'!$B$3*'NEFZ + EPA + WLTP - Start Value'!$B$6*'NEFZ + EPA + WLTP - Constants'!$B$4/3600</f>
        <v>0.08617189979200002</v>
      </c>
      <c r="H1058" s="95">
        <f>IF(E1058&gt;0,(((C1057)^3+(C1058)^3)/2/D1058)*0.5*'NEFZ + EPA + WLTP - Constants'!$B$3*('NEFZ + EPA + WLTP - Start Value'!$B$5*'NEFZ + EPA + WLTP - Start Value'!$B$4)*E1058/3600,0)</f>
        <v>0.002559848026952325</v>
      </c>
    </row>
    <row r="1059" ht="20.35" customHeight="1">
      <c r="A1059" s="15">
        <v>1056</v>
      </c>
      <c r="B1059" s="15">
        <v>10.6</v>
      </c>
      <c r="C1059" s="95">
        <f>'NEFZ + EPA + WLTP - Constants'!$B$5*B1059/3.6</f>
        <v>4.738624</v>
      </c>
      <c r="D1059" s="95">
        <f>(C1059+C1058)/2</f>
        <v>4.001008</v>
      </c>
      <c r="E1059" s="95">
        <f>(D1059*(A1059-A1058))</f>
        <v>4.001008</v>
      </c>
      <c r="F1059" s="95">
        <f>(0.5*((C1059^2)-(C1058^2))*'NEFZ + EPA + WLTP - Start Value'!$B$3)/3600</f>
        <v>2.565910979995733</v>
      </c>
      <c r="G1059" s="95">
        <f>E1059*'NEFZ + EPA + WLTP - Start Value'!$B$3*'NEFZ + EPA + WLTP - Start Value'!$B$6*'NEFZ + EPA + WLTP - Constants'!$B$4/3600</f>
        <v>0.136502389936</v>
      </c>
      <c r="H1059" s="95">
        <f>IF(E1059&gt;0,(((C1058)^3+(C1059)^3)/2/D1059)*0.5*'NEFZ + EPA + WLTP - Constants'!$B$3*('NEFZ + EPA + WLTP - Start Value'!$B$5*'NEFZ + EPA + WLTP - Start Value'!$B$4)*E1059/3600,0)</f>
        <v>0.008928239685419226</v>
      </c>
    </row>
    <row r="1060" ht="20.35" customHeight="1">
      <c r="A1060" s="15">
        <v>1057</v>
      </c>
      <c r="B1060" s="15">
        <v>13.9</v>
      </c>
      <c r="C1060" s="95">
        <f>'NEFZ + EPA + WLTP - Constants'!$B$5*B1060/3.6</f>
        <v>6.213856000000001</v>
      </c>
      <c r="D1060" s="95">
        <f>(C1060+C1059)/2</f>
        <v>5.476240000000001</v>
      </c>
      <c r="E1060" s="95">
        <f>(D1060*(A1060-A1059))</f>
        <v>5.476240000000001</v>
      </c>
      <c r="F1060" s="95">
        <f>(0.5*((C1060^2)-(C1059^2))*'NEFZ + EPA + WLTP - Start Value'!$B$3)/3600</f>
        <v>3.512001062005335</v>
      </c>
      <c r="G1060" s="95">
        <f>E1060*'NEFZ + EPA + WLTP - Start Value'!$B$3*'NEFZ + EPA + WLTP - Start Value'!$B$6*'NEFZ + EPA + WLTP - Constants'!$B$4/3600</f>
        <v>0.186832880080</v>
      </c>
      <c r="H1060" s="95">
        <f>IF(E1060&gt;0,(((C1059)^3+(C1060)^3)/2/D1060)*0.5*'NEFZ + EPA + WLTP - Constants'!$B$3*('NEFZ + EPA + WLTP - Start Value'!$B$5*'NEFZ + EPA + WLTP - Start Value'!$B$4)*E1060/3600,0)</f>
        <v>0.02190557187912225</v>
      </c>
    </row>
    <row r="1061" ht="20.35" customHeight="1">
      <c r="A1061" s="15">
        <v>1058</v>
      </c>
      <c r="B1061" s="15">
        <v>17</v>
      </c>
      <c r="C1061" s="95">
        <f>'NEFZ + EPA + WLTP - Constants'!$B$5*B1061/3.6</f>
        <v>7.59968</v>
      </c>
      <c r="D1061" s="95">
        <f>(C1061+C1060)/2</f>
        <v>6.906768</v>
      </c>
      <c r="E1061" s="95">
        <f>(D1061*(A1061-A1060))</f>
        <v>6.906768</v>
      </c>
      <c r="F1061" s="95">
        <f>(0.5*((C1061^2)-(C1060^2))*'NEFZ + EPA + WLTP - Start Value'!$B$3)/3600</f>
        <v>4.160971944706132</v>
      </c>
      <c r="G1061" s="95">
        <f>E1061*'NEFZ + EPA + WLTP - Start Value'!$B$3*'NEFZ + EPA + WLTP - Start Value'!$B$6*'NEFZ + EPA + WLTP - Constants'!$B$4/3600</f>
        <v>0.235638203856</v>
      </c>
      <c r="H1061" s="95">
        <f>IF(E1061&gt;0,(((C1060)^3+(C1061)^3)/2/D1061)*0.5*'NEFZ + EPA + WLTP - Constants'!$B$3*('NEFZ + EPA + WLTP - Start Value'!$B$5*'NEFZ + EPA + WLTP - Start Value'!$B$4)*E1061/3600,0)</f>
        <v>0.04293726251931484</v>
      </c>
    </row>
    <row r="1062" ht="20.35" customHeight="1">
      <c r="A1062" s="15">
        <v>1059</v>
      </c>
      <c r="B1062" s="15">
        <v>18.5</v>
      </c>
      <c r="C1062" s="95">
        <f>'NEFZ + EPA + WLTP - Constants'!$B$5*B1062/3.6</f>
        <v>8.270240000000001</v>
      </c>
      <c r="D1062" s="95">
        <f>(C1062+C1061)/2</f>
        <v>7.93496</v>
      </c>
      <c r="E1062" s="95">
        <f>(D1062*(A1062-A1061))</f>
        <v>7.93496</v>
      </c>
      <c r="F1062" s="95">
        <f>(0.5*((C1062^2)-(C1061^2))*'NEFZ + EPA + WLTP - Start Value'!$B$3)/3600</f>
        <v>2.313099029706671</v>
      </c>
      <c r="G1062" s="95">
        <f>E1062*'NEFZ + EPA + WLTP - Start Value'!$B$3*'NEFZ + EPA + WLTP - Start Value'!$B$6*'NEFZ + EPA + WLTP - Constants'!$B$4/3600</f>
        <v>0.270717030320</v>
      </c>
      <c r="H1062" s="95">
        <f>IF(E1062&gt;0,(((C1061)^3+(C1062)^3)/2/D1062)*0.5*'NEFZ + EPA + WLTP - Constants'!$B$3*('NEFZ + EPA + WLTP - Start Value'!$B$5*'NEFZ + EPA + WLTP - Start Value'!$B$4)*E1062/3600,0)</f>
        <v>0.06353962681327364</v>
      </c>
    </row>
    <row r="1063" ht="20.35" customHeight="1">
      <c r="A1063" s="15">
        <v>1060</v>
      </c>
      <c r="B1063" s="15">
        <v>20</v>
      </c>
      <c r="C1063" s="95">
        <f>'NEFZ + EPA + WLTP - Constants'!$B$5*B1063/3.6</f>
        <v>8.940800000000001</v>
      </c>
      <c r="D1063" s="95">
        <f>(C1063+C1062)/2</f>
        <v>8.605520000000002</v>
      </c>
      <c r="E1063" s="95">
        <f>(D1063*(A1063-A1062))</f>
        <v>8.605520000000002</v>
      </c>
      <c r="F1063" s="95">
        <f>(0.5*((C1063^2)-(C1062^2))*'NEFZ + EPA + WLTP - Start Value'!$B$3)/3600</f>
        <v>2.508572187146668</v>
      </c>
      <c r="G1063" s="95">
        <f>E1063*'NEFZ + EPA + WLTP - Start Value'!$B$3*'NEFZ + EPA + WLTP - Start Value'!$B$6*'NEFZ + EPA + WLTP - Constants'!$B$4/3600</f>
        <v>0.2935945258400001</v>
      </c>
      <c r="H1063" s="95">
        <f>IF(E1063&gt;0,(((C1062)^3+(C1063)^3)/2/D1063)*0.5*'NEFZ + EPA + WLTP - Constants'!$B$3*('NEFZ + EPA + WLTP - Start Value'!$B$5*'NEFZ + EPA + WLTP - Start Value'!$B$4)*E1063/3600,0)</f>
        <v>0.08098323457899068</v>
      </c>
    </row>
    <row r="1064" ht="20.35" customHeight="1">
      <c r="A1064" s="15">
        <v>1061</v>
      </c>
      <c r="B1064" s="15">
        <v>21.8</v>
      </c>
      <c r="C1064" s="95">
        <f>'NEFZ + EPA + WLTP - Constants'!$B$5*B1064/3.6</f>
        <v>9.745472000000001</v>
      </c>
      <c r="D1064" s="95">
        <f>(C1064+C1063)/2</f>
        <v>9.343136000000001</v>
      </c>
      <c r="E1064" s="95">
        <f>(D1064*(A1064-A1063))</f>
        <v>9.343136000000001</v>
      </c>
      <c r="F1064" s="95">
        <f>(0.5*((C1064^2)-(C1063^2))*'NEFZ + EPA + WLTP - Start Value'!$B$3)/3600</f>
        <v>3.2683111923968</v>
      </c>
      <c r="G1064" s="95">
        <f>E1064*'NEFZ + EPA + WLTP - Start Value'!$B$3*'NEFZ + EPA + WLTP - Start Value'!$B$6*'NEFZ + EPA + WLTP - Constants'!$B$4/3600</f>
        <v>0.3187597709120001</v>
      </c>
      <c r="H1064" s="95">
        <f>IF(E1064&gt;0,(((C1063)^3+(C1064)^3)/2/D1064)*0.5*'NEFZ + EPA + WLTP - Constants'!$B$3*('NEFZ + EPA + WLTP - Start Value'!$B$5*'NEFZ + EPA + WLTP - Start Value'!$B$4)*E1064/3600,0)</f>
        <v>0.1037475495612459</v>
      </c>
    </row>
    <row r="1065" ht="20.35" customHeight="1">
      <c r="A1065" s="15">
        <v>1062</v>
      </c>
      <c r="B1065" s="15">
        <v>23</v>
      </c>
      <c r="C1065" s="95">
        <f>'NEFZ + EPA + WLTP - Constants'!$B$5*B1065/3.6</f>
        <v>10.28192</v>
      </c>
      <c r="D1065" s="95">
        <f>(C1065+C1064)/2</f>
        <v>10.013696</v>
      </c>
      <c r="E1065" s="95">
        <f>(D1065*(A1065-A1064))</f>
        <v>10.013696</v>
      </c>
      <c r="F1065" s="95">
        <f>(0.5*((C1065^2)-(C1064^2))*'NEFZ + EPA + WLTP - Start Value'!$B$3)/3600</f>
        <v>2.335252654216534</v>
      </c>
      <c r="G1065" s="95">
        <f>E1065*'NEFZ + EPA + WLTP - Start Value'!$B$3*'NEFZ + EPA + WLTP - Start Value'!$B$6*'NEFZ + EPA + WLTP - Constants'!$B$4/3600</f>
        <v>0.3416372664320001</v>
      </c>
      <c r="H1065" s="95">
        <f>IF(E1065&gt;0,(((C1064)^3+(C1065)^3)/2/D1065)*0.5*'NEFZ + EPA + WLTP - Constants'!$B$3*('NEFZ + EPA + WLTP - Start Value'!$B$5*'NEFZ + EPA + WLTP - Start Value'!$B$4)*E1065/3600,0)</f>
        <v>0.127293877244998</v>
      </c>
    </row>
    <row r="1066" ht="20.35" customHeight="1">
      <c r="A1066" s="15">
        <v>1063</v>
      </c>
      <c r="B1066" s="15">
        <v>24</v>
      </c>
      <c r="C1066" s="95">
        <f>'NEFZ + EPA + WLTP - Constants'!$B$5*B1066/3.6</f>
        <v>10.72896</v>
      </c>
      <c r="D1066" s="95">
        <f>(C1066+C1065)/2</f>
        <v>10.50544</v>
      </c>
      <c r="E1066" s="95">
        <f>(D1066*(A1066-A1065))</f>
        <v>10.50544</v>
      </c>
      <c r="F1066" s="95">
        <f>(0.5*((C1066^2)-(C1065^2))*'NEFZ + EPA + WLTP - Start Value'!$B$3)/3600</f>
        <v>2.04160853326222</v>
      </c>
      <c r="G1066" s="95">
        <f>E1066*'NEFZ + EPA + WLTP - Start Value'!$B$3*'NEFZ + EPA + WLTP - Start Value'!$B$6*'NEFZ + EPA + WLTP - Constants'!$B$4/3600</f>
        <v>0.358414096480</v>
      </c>
      <c r="H1066" s="95">
        <f>IF(E1066&gt;0,(((C1065)^3+(C1066)^3)/2/D1066)*0.5*'NEFZ + EPA + WLTP - Constants'!$B$3*('NEFZ + EPA + WLTP - Start Value'!$B$5*'NEFZ + EPA + WLTP - Start Value'!$B$4)*E1066/3600,0)</f>
        <v>0.1468664753607875</v>
      </c>
    </row>
    <row r="1067" ht="20.35" customHeight="1">
      <c r="A1067" s="15">
        <v>1064</v>
      </c>
      <c r="B1067" s="15">
        <v>24.8</v>
      </c>
      <c r="C1067" s="95">
        <f>'NEFZ + EPA + WLTP - Constants'!$B$5*B1067/3.6</f>
        <v>11.086592</v>
      </c>
      <c r="D1067" s="95">
        <f>(C1067+C1066)/2</f>
        <v>10.907776</v>
      </c>
      <c r="E1067" s="95">
        <f>(D1067*(A1067-A1066))</f>
        <v>10.907776</v>
      </c>
      <c r="F1067" s="95">
        <f>(0.5*((C1067^2)-(C1066^2))*'NEFZ + EPA + WLTP - Start Value'!$B$3)/3600</f>
        <v>1.69583823699058</v>
      </c>
      <c r="G1067" s="95">
        <f>E1067*'NEFZ + EPA + WLTP - Start Value'!$B$3*'NEFZ + EPA + WLTP - Start Value'!$B$6*'NEFZ + EPA + WLTP - Constants'!$B$4/3600</f>
        <v>0.3721405937920001</v>
      </c>
      <c r="H1067" s="95">
        <f>IF(E1067&gt;0,(((C1066)^3+(C1067)^3)/2/D1067)*0.5*'NEFZ + EPA + WLTP - Constants'!$B$3*('NEFZ + EPA + WLTP - Start Value'!$B$5*'NEFZ + EPA + WLTP - Start Value'!$B$4)*E1067/3600,0)</f>
        <v>0.164304387254581</v>
      </c>
    </row>
    <row r="1068" ht="20.35" customHeight="1">
      <c r="A1068" s="15">
        <v>1065</v>
      </c>
      <c r="B1068" s="15">
        <v>25.6</v>
      </c>
      <c r="C1068" s="95">
        <f>'NEFZ + EPA + WLTP - Constants'!$B$5*B1068/3.6</f>
        <v>11.444224</v>
      </c>
      <c r="D1068" s="95">
        <f>(C1068+C1067)/2</f>
        <v>11.265408</v>
      </c>
      <c r="E1068" s="95">
        <f>(D1068*(A1068-A1067))</f>
        <v>11.265408</v>
      </c>
      <c r="F1068" s="95">
        <f>(0.5*((C1068^2)-(C1067^2))*'NEFZ + EPA + WLTP - Start Value'!$B$3)/3600</f>
        <v>1.751439490662401</v>
      </c>
      <c r="G1068" s="95">
        <f>E1068*'NEFZ + EPA + WLTP - Start Value'!$B$3*'NEFZ + EPA + WLTP - Start Value'!$B$6*'NEFZ + EPA + WLTP - Constants'!$B$4/3600</f>
        <v>0.3843419247360001</v>
      </c>
      <c r="H1068" s="95">
        <f>IF(E1068&gt;0,(((C1067)^3+(C1068)^3)/2/D1068)*0.5*'NEFZ + EPA + WLTP - Constants'!$B$3*('NEFZ + EPA + WLTP - Start Value'!$B$5*'NEFZ + EPA + WLTP - Start Value'!$B$4)*E1068/3600,0)</f>
        <v>0.1809920262411181</v>
      </c>
    </row>
    <row r="1069" ht="20.35" customHeight="1">
      <c r="A1069" s="15">
        <v>1066</v>
      </c>
      <c r="B1069" s="15">
        <v>26.5</v>
      </c>
      <c r="C1069" s="95">
        <f>'NEFZ + EPA + WLTP - Constants'!$B$5*B1069/3.6</f>
        <v>11.84656</v>
      </c>
      <c r="D1069" s="95">
        <f>(C1069+C1068)/2</f>
        <v>11.645392</v>
      </c>
      <c r="E1069" s="95">
        <f>(D1069*(A1069-A1068))</f>
        <v>11.645392</v>
      </c>
      <c r="F1069" s="95">
        <f>(0.5*((C1069^2)-(C1068^2))*'NEFZ + EPA + WLTP - Start Value'!$B$3)/3600</f>
        <v>2.036830300524794</v>
      </c>
      <c r="G1069" s="95">
        <f>E1069*'NEFZ + EPA + WLTP - Start Value'!$B$3*'NEFZ + EPA + WLTP - Start Value'!$B$6*'NEFZ + EPA + WLTP - Constants'!$B$4/3600</f>
        <v>0.3973058388640001</v>
      </c>
      <c r="H1069" s="95">
        <f>IF(E1069&gt;0,(((C1068)^3+(C1069)^3)/2/D1069)*0.5*'NEFZ + EPA + WLTP - Constants'!$B$3*('NEFZ + EPA + WLTP - Start Value'!$B$5*'NEFZ + EPA + WLTP - Start Value'!$B$4)*E1069/3600,0)</f>
        <v>0.1999592401917051</v>
      </c>
    </row>
    <row r="1070" ht="20.35" customHeight="1">
      <c r="A1070" s="15">
        <v>1067</v>
      </c>
      <c r="B1070" s="15">
        <v>26.8</v>
      </c>
      <c r="C1070" s="95">
        <f>'NEFZ + EPA + WLTP - Constants'!$B$5*B1070/3.6</f>
        <v>11.980672</v>
      </c>
      <c r="D1070" s="95">
        <f>(C1070+C1069)/2</f>
        <v>11.913616</v>
      </c>
      <c r="E1070" s="95">
        <f>(D1070*(A1070-A1069))</f>
        <v>11.913616</v>
      </c>
      <c r="F1070" s="95">
        <f>(0.5*((C1070^2)-(C1069^2))*'NEFZ + EPA + WLTP - Start Value'!$B$3)/3600</f>
        <v>0.6945812861034739</v>
      </c>
      <c r="G1070" s="95">
        <f>E1070*'NEFZ + EPA + WLTP - Start Value'!$B$3*'NEFZ + EPA + WLTP - Start Value'!$B$6*'NEFZ + EPA + WLTP - Constants'!$B$4/3600</f>
        <v>0.4064568370720001</v>
      </c>
      <c r="H1070" s="95">
        <f>IF(E1070&gt;0,(((C1069)^3+(C1070)^3)/2/D1070)*0.5*'NEFZ + EPA + WLTP - Constants'!$B$3*('NEFZ + EPA + WLTP - Start Value'!$B$5*'NEFZ + EPA + WLTP - Start Value'!$B$4)*E1070/3600,0)</f>
        <v>0.2139255181481257</v>
      </c>
    </row>
    <row r="1071" ht="20.35" customHeight="1">
      <c r="A1071" s="15">
        <v>1068</v>
      </c>
      <c r="B1071" s="15">
        <v>27.4</v>
      </c>
      <c r="C1071" s="95">
        <f>'NEFZ + EPA + WLTP - Constants'!$B$5*B1071/3.6</f>
        <v>12.248896</v>
      </c>
      <c r="D1071" s="95">
        <f>(C1071+C1070)/2</f>
        <v>12.114784</v>
      </c>
      <c r="E1071" s="95">
        <f>(D1071*(A1071-A1070))</f>
        <v>12.114784</v>
      </c>
      <c r="F1071" s="95">
        <f>(0.5*((C1071^2)-(C1070^2))*'NEFZ + EPA + WLTP - Start Value'!$B$3)/3600</f>
        <v>1.412619351099719</v>
      </c>
      <c r="G1071" s="95">
        <f>E1071*'NEFZ + EPA + WLTP - Start Value'!$B$3*'NEFZ + EPA + WLTP - Start Value'!$B$6*'NEFZ + EPA + WLTP - Constants'!$B$4/3600</f>
        <v>0.413320085728</v>
      </c>
      <c r="H1071" s="95">
        <f>IF(E1071&gt;0,(((C1070)^3+(C1071)^3)/2/D1071)*0.5*'NEFZ + EPA + WLTP - Constants'!$B$3*('NEFZ + EPA + WLTP - Start Value'!$B$5*'NEFZ + EPA + WLTP - Start Value'!$B$4)*E1071/3600,0)</f>
        <v>0.2250075998152835</v>
      </c>
    </row>
    <row r="1072" ht="20.35" customHeight="1">
      <c r="A1072" s="15">
        <v>1069</v>
      </c>
      <c r="B1072" s="15">
        <v>27.9</v>
      </c>
      <c r="C1072" s="95">
        <f>'NEFZ + EPA + WLTP - Constants'!$B$5*B1072/3.6</f>
        <v>12.472416</v>
      </c>
      <c r="D1072" s="95">
        <f>(C1072+C1071)/2</f>
        <v>12.360656</v>
      </c>
      <c r="E1072" s="95">
        <f>(D1072*(A1072-A1071))</f>
        <v>12.360656</v>
      </c>
      <c r="F1072" s="95">
        <f>(0.5*((C1072^2)-(C1071^2))*'NEFZ + EPA + WLTP - Start Value'!$B$3)/3600</f>
        <v>1.201073956270224</v>
      </c>
      <c r="G1072" s="95">
        <f>E1072*'NEFZ + EPA + WLTP - Start Value'!$B$3*'NEFZ + EPA + WLTP - Start Value'!$B$6*'NEFZ + EPA + WLTP - Constants'!$B$4/3600</f>
        <v>0.421708500752</v>
      </c>
      <c r="H1072" s="95">
        <f>IF(E1072&gt;0,(((C1071)^3+(C1072)^3)/2/D1072)*0.5*'NEFZ + EPA + WLTP - Constants'!$B$3*('NEFZ + EPA + WLTP - Start Value'!$B$5*'NEFZ + EPA + WLTP - Start Value'!$B$4)*E1072/3600,0)</f>
        <v>0.2389580050492505</v>
      </c>
    </row>
    <row r="1073" ht="20.35" customHeight="1">
      <c r="A1073" s="15">
        <v>1070</v>
      </c>
      <c r="B1073" s="15">
        <v>28.3</v>
      </c>
      <c r="C1073" s="95">
        <f>'NEFZ + EPA + WLTP - Constants'!$B$5*B1073/3.6</f>
        <v>12.651232</v>
      </c>
      <c r="D1073" s="95">
        <f>(C1073+C1072)/2</f>
        <v>12.561824</v>
      </c>
      <c r="E1073" s="95">
        <f>(D1073*(A1073-A1072))</f>
        <v>12.561824</v>
      </c>
      <c r="F1073" s="95">
        <f>(0.5*((C1073^2)-(C1072^2))*'NEFZ + EPA + WLTP - Start Value'!$B$3)/3600</f>
        <v>0.9764970176113805</v>
      </c>
      <c r="G1073" s="95">
        <f>E1073*'NEFZ + EPA + WLTP - Start Value'!$B$3*'NEFZ + EPA + WLTP - Start Value'!$B$6*'NEFZ + EPA + WLTP - Constants'!$B$4/3600</f>
        <v>0.428571749408</v>
      </c>
      <c r="H1073" s="95">
        <f>IF(E1073&gt;0,(((C1072)^3+(C1073)^3)/2/D1073)*0.5*'NEFZ + EPA + WLTP - Constants'!$B$3*('NEFZ + EPA + WLTP - Start Value'!$B$5*'NEFZ + EPA + WLTP - Start Value'!$B$4)*E1073/3600,0)</f>
        <v>0.2507925520823023</v>
      </c>
    </row>
    <row r="1074" ht="20.35" customHeight="1">
      <c r="A1074" s="15">
        <v>1071</v>
      </c>
      <c r="B1074" s="15">
        <v>28</v>
      </c>
      <c r="C1074" s="95">
        <f>'NEFZ + EPA + WLTP - Constants'!$B$5*B1074/3.6</f>
        <v>12.51712</v>
      </c>
      <c r="D1074" s="95">
        <f>(C1074+C1073)/2</f>
        <v>12.584176</v>
      </c>
      <c r="E1074" s="95">
        <f>(D1074*(A1074-A1073))</f>
        <v>12.584176</v>
      </c>
      <c r="F1074" s="95">
        <f>(0.5*((C1074^2)-(C1073^2))*'NEFZ + EPA + WLTP - Start Value'!$B$3)/3600</f>
        <v>-0.7336759175914647</v>
      </c>
      <c r="G1074" s="95">
        <f>E1074*'NEFZ + EPA + WLTP - Start Value'!$B$3*'NEFZ + EPA + WLTP - Start Value'!$B$6*'NEFZ + EPA + WLTP - Constants'!$B$4/3600</f>
        <v>0.429334332592</v>
      </c>
      <c r="H1074" s="95">
        <f>IF(E1074&gt;0,(((C1073)^3+(C1074)^3)/2/D1074)*0.5*'NEFZ + EPA + WLTP - Constants'!$B$3*('NEFZ + EPA + WLTP - Start Value'!$B$5*'NEFZ + EPA + WLTP - Start Value'!$B$4)*E1074/3600,0)</f>
        <v>0.2521168479551825</v>
      </c>
    </row>
    <row r="1075" ht="20.35" customHeight="1">
      <c r="A1075" s="15">
        <v>1072</v>
      </c>
      <c r="B1075" s="15">
        <v>27.5</v>
      </c>
      <c r="C1075" s="95">
        <f>'NEFZ + EPA + WLTP - Constants'!$B$5*B1075/3.6</f>
        <v>12.2936</v>
      </c>
      <c r="D1075" s="95">
        <f>(C1075+C1074)/2</f>
        <v>12.40536</v>
      </c>
      <c r="E1075" s="95">
        <f>(D1075*(A1075-A1074))</f>
        <v>12.40536</v>
      </c>
      <c r="F1075" s="95">
        <f>(0.5*((C1075^2)-(C1074^2))*'NEFZ + EPA + WLTP - Start Value'!$B$3)/3600</f>
        <v>-1.205417804213324</v>
      </c>
      <c r="G1075" s="95">
        <f>E1075*'NEFZ + EPA + WLTP - Start Value'!$B$3*'NEFZ + EPA + WLTP - Start Value'!$B$6*'NEFZ + EPA + WLTP - Constants'!$B$4/3600</f>
        <v>0.4232336671200001</v>
      </c>
      <c r="H1075" s="95">
        <f>IF(E1075&gt;0,(((C1074)^3+(C1075)^3)/2/D1075)*0.5*'NEFZ + EPA + WLTP - Constants'!$B$3*('NEFZ + EPA + WLTP - Start Value'!$B$5*'NEFZ + EPA + WLTP - Start Value'!$B$4)*E1075/3600,0)</f>
        <v>0.2415596397556418</v>
      </c>
    </row>
    <row r="1076" ht="20.35" customHeight="1">
      <c r="A1076" s="15">
        <v>1073</v>
      </c>
      <c r="B1076" s="15">
        <v>27</v>
      </c>
      <c r="C1076" s="95">
        <f>'NEFZ + EPA + WLTP - Constants'!$B$5*B1076/3.6</f>
        <v>12.07008</v>
      </c>
      <c r="D1076" s="95">
        <f>(C1076+C1075)/2</f>
        <v>12.18184</v>
      </c>
      <c r="E1076" s="95">
        <f>(D1076*(A1076-A1075))</f>
        <v>12.18184</v>
      </c>
      <c r="F1076" s="95">
        <f>(0.5*((C1076^2)-(C1075^2))*'NEFZ + EPA + WLTP - Start Value'!$B$3)/3600</f>
        <v>-1.183698564497782</v>
      </c>
      <c r="G1076" s="95">
        <f>E1076*'NEFZ + EPA + WLTP - Start Value'!$B$3*'NEFZ + EPA + WLTP - Start Value'!$B$6*'NEFZ + EPA + WLTP - Constants'!$B$4/3600</f>
        <v>0.4156078352800001</v>
      </c>
      <c r="H1076" s="95">
        <f>IF(E1076&gt;0,(((C1075)^3+(C1076)^3)/2/D1076)*0.5*'NEFZ + EPA + WLTP - Constants'!$B$3*('NEFZ + EPA + WLTP - Start Value'!$B$5*'NEFZ + EPA + WLTP - Start Value'!$B$4)*E1076/3600,0)</f>
        <v>0.2287382772611772</v>
      </c>
    </row>
    <row r="1077" ht="20.35" customHeight="1">
      <c r="A1077" s="15">
        <v>1074</v>
      </c>
      <c r="B1077" s="15">
        <v>27</v>
      </c>
      <c r="C1077" s="95">
        <f>'NEFZ + EPA + WLTP - Constants'!$B$5*B1077/3.6</f>
        <v>12.07008</v>
      </c>
      <c r="D1077" s="95">
        <f>(C1077+C1076)/2</f>
        <v>12.07008</v>
      </c>
      <c r="E1077" s="95">
        <f>(D1077*(A1077-A1076))</f>
        <v>12.07008</v>
      </c>
      <c r="F1077" s="95">
        <f>(0.5*((C1077^2)-(C1076^2))*'NEFZ + EPA + WLTP - Start Value'!$B$3)/3600</f>
        <v>0</v>
      </c>
      <c r="G1077" s="95">
        <f>E1077*'NEFZ + EPA + WLTP - Start Value'!$B$3*'NEFZ + EPA + WLTP - Start Value'!$B$6*'NEFZ + EPA + WLTP - Constants'!$B$4/3600</f>
        <v>0.4117949193600001</v>
      </c>
      <c r="H1077" s="95">
        <f>IF(E1077&gt;0,(((C1076)^3+(C1077)^3)/2/D1077)*0.5*'NEFZ + EPA + WLTP - Constants'!$B$3*('NEFZ + EPA + WLTP - Start Value'!$B$5*'NEFZ + EPA + WLTP - Start Value'!$B$4)*E1077/3600,0)</f>
        <v>0.2224441410123797</v>
      </c>
    </row>
    <row r="1078" ht="20.35" customHeight="1">
      <c r="A1078" s="15">
        <v>1075</v>
      </c>
      <c r="B1078" s="15">
        <v>26.3</v>
      </c>
      <c r="C1078" s="95">
        <f>'NEFZ + EPA + WLTP - Constants'!$B$5*B1078/3.6</f>
        <v>11.757152</v>
      </c>
      <c r="D1078" s="95">
        <f>(C1078+C1077)/2</f>
        <v>11.913616</v>
      </c>
      <c r="E1078" s="95">
        <f>(D1078*(A1078-A1077))</f>
        <v>11.913616</v>
      </c>
      <c r="F1078" s="95">
        <f>(0.5*((C1078^2)-(C1077^2))*'NEFZ + EPA + WLTP - Start Value'!$B$3)/3600</f>
        <v>-1.620689667574762</v>
      </c>
      <c r="G1078" s="95">
        <f>E1078*'NEFZ + EPA + WLTP - Start Value'!$B$3*'NEFZ + EPA + WLTP - Start Value'!$B$6*'NEFZ + EPA + WLTP - Constants'!$B$4/3600</f>
        <v>0.4064568370720001</v>
      </c>
      <c r="H1078" s="95">
        <f>IF(E1078&gt;0,(((C1077)^3+(C1078)^3)/2/D1078)*0.5*'NEFZ + EPA + WLTP - Constants'!$B$3*('NEFZ + EPA + WLTP - Start Value'!$B$5*'NEFZ + EPA + WLTP - Start Value'!$B$4)*E1078/3600,0)</f>
        <v>0.214015872306912</v>
      </c>
    </row>
    <row r="1079" ht="20.35" customHeight="1">
      <c r="A1079" s="15">
        <v>1076</v>
      </c>
      <c r="B1079" s="15">
        <v>24.5</v>
      </c>
      <c r="C1079" s="95">
        <f>'NEFZ + EPA + WLTP - Constants'!$B$5*B1079/3.6</f>
        <v>10.95248</v>
      </c>
      <c r="D1079" s="95">
        <f>(C1079+C1078)/2</f>
        <v>11.354816</v>
      </c>
      <c r="E1079" s="95">
        <f>(D1079*(A1079-A1078))</f>
        <v>11.354816</v>
      </c>
      <c r="F1079" s="95">
        <f>(0.5*((C1079^2)-(C1078^2))*'NEFZ + EPA + WLTP - Start Value'!$B$3)/3600</f>
        <v>-3.9720145591808</v>
      </c>
      <c r="G1079" s="95">
        <f>E1079*'NEFZ + EPA + WLTP - Start Value'!$B$3*'NEFZ + EPA + WLTP - Start Value'!$B$6*'NEFZ + EPA + WLTP - Constants'!$B$4/3600</f>
        <v>0.387392257472</v>
      </c>
      <c r="H1079" s="95">
        <f>IF(E1079&gt;0,(((C1078)^3+(C1079)^3)/2/D1079)*0.5*'NEFZ + EPA + WLTP - Constants'!$B$3*('NEFZ + EPA + WLTP - Start Value'!$B$5*'NEFZ + EPA + WLTP - Start Value'!$B$4)*E1079/3600,0)</f>
        <v>0.1858932110179574</v>
      </c>
    </row>
    <row r="1080" ht="20.35" customHeight="1">
      <c r="A1080" s="15">
        <v>1077</v>
      </c>
      <c r="B1080" s="15">
        <v>22.5</v>
      </c>
      <c r="C1080" s="95">
        <f>'NEFZ + EPA + WLTP - Constants'!$B$5*B1080/3.6</f>
        <v>10.0584</v>
      </c>
      <c r="D1080" s="95">
        <f>(C1080+C1079)/2</f>
        <v>10.50544</v>
      </c>
      <c r="E1080" s="95">
        <f>(D1080*(A1080-A1079))</f>
        <v>10.50544</v>
      </c>
      <c r="F1080" s="95">
        <f>(0.5*((C1080^2)-(C1079^2))*'NEFZ + EPA + WLTP - Start Value'!$B$3)/3600</f>
        <v>-4.083217066524447</v>
      </c>
      <c r="G1080" s="95">
        <f>E1080*'NEFZ + EPA + WLTP - Start Value'!$B$3*'NEFZ + EPA + WLTP - Start Value'!$B$6*'NEFZ + EPA + WLTP - Constants'!$B$4/3600</f>
        <v>0.358414096480</v>
      </c>
      <c r="H1080" s="95">
        <f>IF(E1080&gt;0,(((C1079)^3+(C1080)^3)/2/D1080)*0.5*'NEFZ + EPA + WLTP - Constants'!$B$3*('NEFZ + EPA + WLTP - Start Value'!$B$5*'NEFZ + EPA + WLTP - Start Value'!$B$4)*E1080/3600,0)</f>
        <v>0.1474640333527617</v>
      </c>
    </row>
    <row r="1081" ht="20.35" customHeight="1">
      <c r="A1081" s="15">
        <v>1078</v>
      </c>
      <c r="B1081" s="15">
        <v>21.5</v>
      </c>
      <c r="C1081" s="95">
        <f>'NEFZ + EPA + WLTP - Constants'!$B$5*B1081/3.6</f>
        <v>9.611360000000001</v>
      </c>
      <c r="D1081" s="95">
        <f>(C1081+C1080)/2</f>
        <v>9.83488</v>
      </c>
      <c r="E1081" s="95">
        <f>(D1081*(A1081-A1080))</f>
        <v>9.83488</v>
      </c>
      <c r="F1081" s="95">
        <f>(0.5*((C1081^2)-(C1080^2))*'NEFZ + EPA + WLTP - Start Value'!$B$3)/3600</f>
        <v>-1.911293094968881</v>
      </c>
      <c r="G1081" s="95">
        <f>E1081*'NEFZ + EPA + WLTP - Start Value'!$B$3*'NEFZ + EPA + WLTP - Start Value'!$B$6*'NEFZ + EPA + WLTP - Constants'!$B$4/3600</f>
        <v>0.335536600960</v>
      </c>
      <c r="H1081" s="95">
        <f>IF(E1081&gt;0,(((C1080)^3+(C1081)^3)/2/D1081)*0.5*'NEFZ + EPA + WLTP - Constants'!$B$3*('NEFZ + EPA + WLTP - Start Value'!$B$5*'NEFZ + EPA + WLTP - Start Value'!$B$4)*E1081/3600,0)</f>
        <v>0.1205230677146026</v>
      </c>
    </row>
    <row r="1082" ht="20.35" customHeight="1">
      <c r="A1082" s="15">
        <v>1079</v>
      </c>
      <c r="B1082" s="15">
        <v>20.6</v>
      </c>
      <c r="C1082" s="95">
        <f>'NEFZ + EPA + WLTP - Constants'!$B$5*B1082/3.6</f>
        <v>9.209024000000001</v>
      </c>
      <c r="D1082" s="95">
        <f>(C1082+C1081)/2</f>
        <v>9.410192000000002</v>
      </c>
      <c r="E1082" s="95">
        <f>(D1082*(A1082-A1081))</f>
        <v>9.410192000000002</v>
      </c>
      <c r="F1082" s="95">
        <f>(0.5*((C1082^2)-(C1081^2))*'NEFZ + EPA + WLTP - Start Value'!$B$3)/3600</f>
        <v>-1.645883985644799</v>
      </c>
      <c r="G1082" s="95">
        <f>E1082*'NEFZ + EPA + WLTP - Start Value'!$B$3*'NEFZ + EPA + WLTP - Start Value'!$B$6*'NEFZ + EPA + WLTP - Constants'!$B$4/3600</f>
        <v>0.3210475204640001</v>
      </c>
      <c r="H1082" s="95">
        <f>IF(E1082&gt;0,(((C1081)^3+(C1082)^3)/2/D1082)*0.5*'NEFZ + EPA + WLTP - Constants'!$B$3*('NEFZ + EPA + WLTP - Start Value'!$B$5*'NEFZ + EPA + WLTP - Start Value'!$B$4)*E1082/3600,0)</f>
        <v>0.1055555311929632</v>
      </c>
    </row>
    <row r="1083" ht="20.35" customHeight="1">
      <c r="A1083" s="15">
        <v>1080</v>
      </c>
      <c r="B1083" s="15">
        <v>18</v>
      </c>
      <c r="C1083" s="95">
        <f>'NEFZ + EPA + WLTP - Constants'!$B$5*B1083/3.6</f>
        <v>8.046720000000001</v>
      </c>
      <c r="D1083" s="95">
        <f>(C1083+C1082)/2</f>
        <v>8.627872</v>
      </c>
      <c r="E1083" s="95">
        <f>(D1083*(A1083-A1082))</f>
        <v>8.627872</v>
      </c>
      <c r="F1083" s="95">
        <f>(0.5*((C1083^2)-(C1082^2))*'NEFZ + EPA + WLTP - Start Value'!$B$3)/3600</f>
        <v>-4.359485795706315</v>
      </c>
      <c r="G1083" s="95">
        <f>E1083*'NEFZ + EPA + WLTP - Start Value'!$B$3*'NEFZ + EPA + WLTP - Start Value'!$B$6*'NEFZ + EPA + WLTP - Constants'!$B$4/3600</f>
        <v>0.294357109024</v>
      </c>
      <c r="H1083" s="95">
        <f>IF(E1083&gt;0,(((C1082)^3+(C1083)^3)/2/D1083)*0.5*'NEFZ + EPA + WLTP - Constants'!$B$3*('NEFZ + EPA + WLTP - Start Value'!$B$5*'NEFZ + EPA + WLTP - Start Value'!$B$4)*E1083/3600,0)</f>
        <v>0.08235177517127666</v>
      </c>
    </row>
    <row r="1084" ht="20.35" customHeight="1">
      <c r="A1084" s="15">
        <v>1081</v>
      </c>
      <c r="B1084" s="15">
        <v>15</v>
      </c>
      <c r="C1084" s="95">
        <f>'NEFZ + EPA + WLTP - Constants'!$B$5*B1084/3.6</f>
        <v>6.7056</v>
      </c>
      <c r="D1084" s="95">
        <f>(C1084+C1083)/2</f>
        <v>7.37616</v>
      </c>
      <c r="E1084" s="95">
        <f>(D1084*(A1084-A1083))</f>
        <v>7.37616</v>
      </c>
      <c r="F1084" s="95">
        <f>(0.5*((C1084^2)-(C1083^2))*'NEFZ + EPA + WLTP - Start Value'!$B$3)/3600</f>
        <v>-4.300409463680</v>
      </c>
      <c r="G1084" s="95">
        <f>E1084*'NEFZ + EPA + WLTP - Start Value'!$B$3*'NEFZ + EPA + WLTP - Start Value'!$B$6*'NEFZ + EPA + WLTP - Constants'!$B$4/3600</f>
        <v>0.251652450720</v>
      </c>
      <c r="H1084" s="95">
        <f>IF(E1084&gt;0,(((C1083)^3+(C1084)^3)/2/D1084)*0.5*'NEFZ + EPA + WLTP - Constants'!$B$3*('NEFZ + EPA + WLTP - Start Value'!$B$5*'NEFZ + EPA + WLTP - Start Value'!$B$4)*E1084/3600,0)</f>
        <v>0.05202568730124931</v>
      </c>
    </row>
    <row r="1085" ht="20.35" customHeight="1">
      <c r="A1085" s="15">
        <v>1082</v>
      </c>
      <c r="B1085" s="15">
        <v>12.3</v>
      </c>
      <c r="C1085" s="95">
        <f>'NEFZ + EPA + WLTP - Constants'!$B$5*B1085/3.6</f>
        <v>5.498592000000001</v>
      </c>
      <c r="D1085" s="95">
        <f>(C1085+C1084)/2</f>
        <v>6.102096000000001</v>
      </c>
      <c r="E1085" s="95">
        <f>(D1085*(A1085-A1084))</f>
        <v>6.102096000000001</v>
      </c>
      <c r="F1085" s="95">
        <f>(0.5*((C1085^2)-(C1084^2))*'NEFZ + EPA + WLTP - Start Value'!$B$3)/3600</f>
        <v>-3.201850318867198</v>
      </c>
      <c r="G1085" s="95">
        <f>E1085*'NEFZ + EPA + WLTP - Start Value'!$B$3*'NEFZ + EPA + WLTP - Start Value'!$B$6*'NEFZ + EPA + WLTP - Constants'!$B$4/3600</f>
        <v>0.2081852092320001</v>
      </c>
      <c r="H1085" s="95">
        <f>IF(E1085&gt;0,(((C1084)^3+(C1085)^3)/2/D1085)*0.5*'NEFZ + EPA + WLTP - Constants'!$B$3*('NEFZ + EPA + WLTP - Start Value'!$B$5*'NEFZ + EPA + WLTP - Start Value'!$B$4)*E1085/3600,0)</f>
        <v>0.02958613873063216</v>
      </c>
    </row>
    <row r="1086" ht="20.35" customHeight="1">
      <c r="A1086" s="15">
        <v>1083</v>
      </c>
      <c r="B1086" s="15">
        <v>11.1</v>
      </c>
      <c r="C1086" s="95">
        <f>'NEFZ + EPA + WLTP - Constants'!$B$5*B1086/3.6</f>
        <v>4.962143999999999</v>
      </c>
      <c r="D1086" s="95">
        <f>(C1086+C1085)/2</f>
        <v>5.230368</v>
      </c>
      <c r="E1086" s="95">
        <f>(D1086*(A1086-A1085))</f>
        <v>5.230368</v>
      </c>
      <c r="F1086" s="95">
        <f>(0.5*((C1086^2)-(C1085^2))*'NEFZ + EPA + WLTP - Start Value'!$B$3)/3600</f>
        <v>-1.219752502425604</v>
      </c>
      <c r="G1086" s="95">
        <f>E1086*'NEFZ + EPA + WLTP - Start Value'!$B$3*'NEFZ + EPA + WLTP - Start Value'!$B$6*'NEFZ + EPA + WLTP - Constants'!$B$4/3600</f>
        <v>0.1784444650560001</v>
      </c>
      <c r="H1086" s="95">
        <f>IF(E1086&gt;0,(((C1085)^3+(C1086)^3)/2/D1086)*0.5*'NEFZ + EPA + WLTP - Constants'!$B$3*('NEFZ + EPA + WLTP - Start Value'!$B$5*'NEFZ + EPA + WLTP - Start Value'!$B$4)*E1086/3600,0)</f>
        <v>0.01824316578697826</v>
      </c>
    </row>
    <row r="1087" ht="20.35" customHeight="1">
      <c r="A1087" s="15">
        <v>1084</v>
      </c>
      <c r="B1087" s="15">
        <v>10.6</v>
      </c>
      <c r="C1087" s="95">
        <f>'NEFZ + EPA + WLTP - Constants'!$B$5*B1087/3.6</f>
        <v>4.738624</v>
      </c>
      <c r="D1087" s="95">
        <f>(C1087+C1086)/2</f>
        <v>4.850384</v>
      </c>
      <c r="E1087" s="95">
        <f>(D1087*(A1087-A1086))</f>
        <v>4.850384</v>
      </c>
      <c r="F1087" s="95">
        <f>(0.5*((C1087^2)-(C1086^2))*'NEFZ + EPA + WLTP - Start Value'!$B$3)/3600</f>
        <v>-0.4713075018275551</v>
      </c>
      <c r="G1087" s="95">
        <f>E1087*'NEFZ + EPA + WLTP - Start Value'!$B$3*'NEFZ + EPA + WLTP - Start Value'!$B$6*'NEFZ + EPA + WLTP - Constants'!$B$4/3600</f>
        <v>0.165480550928</v>
      </c>
      <c r="H1087" s="95">
        <f>IF(E1087&gt;0,(((C1086)^3+(C1087)^3)/2/D1087)*0.5*'NEFZ + EPA + WLTP - Constants'!$B$3*('NEFZ + EPA + WLTP - Start Value'!$B$5*'NEFZ + EPA + WLTP - Start Value'!$B$4)*E1087/3600,0)</f>
        <v>0.0144580611204822</v>
      </c>
    </row>
    <row r="1088" ht="20.35" customHeight="1">
      <c r="A1088" s="15">
        <v>1085</v>
      </c>
      <c r="B1088" s="15">
        <v>10</v>
      </c>
      <c r="C1088" s="95">
        <f>'NEFZ + EPA + WLTP - Constants'!$B$5*B1088/3.6</f>
        <v>4.470400000000001</v>
      </c>
      <c r="D1088" s="95">
        <f>(C1088+C1087)/2</f>
        <v>4.604512</v>
      </c>
      <c r="E1088" s="95">
        <f>(D1088*(A1088-A1087))</f>
        <v>4.604512</v>
      </c>
      <c r="F1088" s="95">
        <f>(0.5*((C1088^2)-(C1087^2))*'NEFZ + EPA + WLTP - Start Value'!$B$3)/3600</f>
        <v>-0.5368996057685314</v>
      </c>
      <c r="G1088" s="95">
        <f>E1088*'NEFZ + EPA + WLTP - Start Value'!$B$3*'NEFZ + EPA + WLTP - Start Value'!$B$6*'NEFZ + EPA + WLTP - Constants'!$B$4/3600</f>
        <v>0.157092135904</v>
      </c>
      <c r="H1088" s="95">
        <f>IF(E1088&gt;0,(((C1087)^3+(C1088)^3)/2/D1088)*0.5*'NEFZ + EPA + WLTP - Constants'!$B$3*('NEFZ + EPA + WLTP - Start Value'!$B$5*'NEFZ + EPA + WLTP - Start Value'!$B$4)*E1088/3600,0)</f>
        <v>0.01238070091104964</v>
      </c>
    </row>
    <row r="1089" ht="20.35" customHeight="1">
      <c r="A1089" s="15">
        <v>1086</v>
      </c>
      <c r="B1089" s="15">
        <v>9.5</v>
      </c>
      <c r="C1089" s="95">
        <f>'NEFZ + EPA + WLTP - Constants'!$B$5*B1089/3.6</f>
        <v>4.24688</v>
      </c>
      <c r="D1089" s="95">
        <f>(C1089+C1088)/2</f>
        <v>4.35864</v>
      </c>
      <c r="E1089" s="95">
        <f>(D1089*(A1089-A1088))</f>
        <v>4.35864</v>
      </c>
      <c r="F1089" s="95">
        <f>(0.5*((C1089^2)-(C1088^2))*'NEFZ + EPA + WLTP - Start Value'!$B$3)/3600</f>
        <v>-0.4235251744533346</v>
      </c>
      <c r="G1089" s="95">
        <f>E1089*'NEFZ + EPA + WLTP - Start Value'!$B$3*'NEFZ + EPA + WLTP - Start Value'!$B$6*'NEFZ + EPA + WLTP - Constants'!$B$4/3600</f>
        <v>0.148703720880</v>
      </c>
      <c r="H1089" s="95">
        <f>IF(E1089&gt;0,(((C1088)^3+(C1089)^3)/2/D1089)*0.5*'NEFZ + EPA + WLTP - Constants'!$B$3*('NEFZ + EPA + WLTP - Start Value'!$B$5*'NEFZ + EPA + WLTP - Start Value'!$B$4)*E1089/3600,0)</f>
        <v>0.01049540685903746</v>
      </c>
    </row>
    <row r="1090" ht="20.35" customHeight="1">
      <c r="A1090" s="15">
        <v>1087</v>
      </c>
      <c r="B1090" s="15">
        <v>9.1</v>
      </c>
      <c r="C1090" s="95">
        <f>'NEFZ + EPA + WLTP - Constants'!$B$5*B1090/3.6</f>
        <v>4.068064</v>
      </c>
      <c r="D1090" s="95">
        <f>(C1090+C1089)/2</f>
        <v>4.157472</v>
      </c>
      <c r="E1090" s="95">
        <f>(D1090*(A1090-A1089))</f>
        <v>4.157472</v>
      </c>
      <c r="F1090" s="95">
        <f>(0.5*((C1090^2)-(C1089^2))*'NEFZ + EPA + WLTP - Start Value'!$B$3)/3600</f>
        <v>-0.3231822869674674</v>
      </c>
      <c r="G1090" s="95">
        <f>E1090*'NEFZ + EPA + WLTP - Start Value'!$B$3*'NEFZ + EPA + WLTP - Start Value'!$B$6*'NEFZ + EPA + WLTP - Constants'!$B$4/3600</f>
        <v>0.141840472224</v>
      </c>
      <c r="H1090" s="95">
        <f>IF(E1090&gt;0,(((C1089)^3+(C1090)^3)/2/D1090)*0.5*'NEFZ + EPA + WLTP - Constants'!$B$3*('NEFZ + EPA + WLTP - Start Value'!$B$5*'NEFZ + EPA + WLTP - Start Value'!$B$4)*E1090/3600,0)</f>
        <v>0.0091029187417398</v>
      </c>
    </row>
    <row r="1091" ht="20.35" customHeight="1">
      <c r="A1091" s="15">
        <v>1088</v>
      </c>
      <c r="B1091" s="15">
        <v>8.699999999999999</v>
      </c>
      <c r="C1091" s="95">
        <f>'NEFZ + EPA + WLTP - Constants'!$B$5*B1091/3.6</f>
        <v>3.889248</v>
      </c>
      <c r="D1091" s="95">
        <f>(C1091+C1090)/2</f>
        <v>3.978656</v>
      </c>
      <c r="E1091" s="95">
        <f>(D1091*(A1091-A1090))</f>
        <v>3.978656</v>
      </c>
      <c r="F1091" s="95">
        <f>(0.5*((C1091^2)-(C1090^2))*'NEFZ + EPA + WLTP - Start Value'!$B$3)/3600</f>
        <v>-0.3092819735495111</v>
      </c>
      <c r="G1091" s="95">
        <f>E1091*'NEFZ + EPA + WLTP - Start Value'!$B$3*'NEFZ + EPA + WLTP - Start Value'!$B$6*'NEFZ + EPA + WLTP - Constants'!$B$4/3600</f>
        <v>0.135739806752</v>
      </c>
      <c r="H1091" s="95">
        <f>IF(E1091&gt;0,(((C1090)^3+(C1091)^3)/2/D1091)*0.5*'NEFZ + EPA + WLTP - Constants'!$B$3*('NEFZ + EPA + WLTP - Start Value'!$B$5*'NEFZ + EPA + WLTP - Start Value'!$B$4)*E1091/3600,0)</f>
        <v>0.007979159375499541</v>
      </c>
    </row>
    <row r="1092" ht="20.35" customHeight="1">
      <c r="A1092" s="15">
        <v>1089</v>
      </c>
      <c r="B1092" s="15">
        <v>8.6</v>
      </c>
      <c r="C1092" s="95">
        <f>'NEFZ + EPA + WLTP - Constants'!$B$5*B1092/3.6</f>
        <v>3.844544</v>
      </c>
      <c r="D1092" s="95">
        <f>(C1092+C1091)/2</f>
        <v>3.866896</v>
      </c>
      <c r="E1092" s="95">
        <f>(D1092*(A1092-A1091))</f>
        <v>3.866896</v>
      </c>
      <c r="F1092" s="95">
        <f>(0.5*((C1092^2)-(C1091^2))*'NEFZ + EPA + WLTP - Start Value'!$B$3)/3600</f>
        <v>-0.0751485694158219</v>
      </c>
      <c r="G1092" s="95">
        <f>E1092*'NEFZ + EPA + WLTP - Start Value'!$B$3*'NEFZ + EPA + WLTP - Start Value'!$B$6*'NEFZ + EPA + WLTP - Constants'!$B$4/3600</f>
        <v>0.131926890832</v>
      </c>
      <c r="H1092" s="95">
        <f>IF(E1092&gt;0,(((C1091)^3+(C1092)^3)/2/D1092)*0.5*'NEFZ + EPA + WLTP - Constants'!$B$3*('NEFZ + EPA + WLTP - Start Value'!$B$5*'NEFZ + EPA + WLTP - Start Value'!$B$4)*E1092/3600,0)</f>
        <v>0.007315121291084824</v>
      </c>
    </row>
    <row r="1093" ht="20.35" customHeight="1">
      <c r="A1093" s="15">
        <v>1090</v>
      </c>
      <c r="B1093" s="15">
        <v>8.800000000000001</v>
      </c>
      <c r="C1093" s="95">
        <f>'NEFZ + EPA + WLTP - Constants'!$B$5*B1093/3.6</f>
        <v>3.933952000000001</v>
      </c>
      <c r="D1093" s="95">
        <f>(C1093+C1092)/2</f>
        <v>3.889248</v>
      </c>
      <c r="E1093" s="95">
        <f>(D1093*(A1093-A1092))</f>
        <v>3.889248</v>
      </c>
      <c r="F1093" s="95">
        <f>(0.5*((C1093^2)-(C1092^2))*'NEFZ + EPA + WLTP - Start Value'!$B$3)/3600</f>
        <v>0.1511659084202679</v>
      </c>
      <c r="G1093" s="95">
        <f>E1093*'NEFZ + EPA + WLTP - Start Value'!$B$3*'NEFZ + EPA + WLTP - Start Value'!$B$6*'NEFZ + EPA + WLTP - Constants'!$B$4/3600</f>
        <v>0.132689474016</v>
      </c>
      <c r="H1093" s="95">
        <f>IF(E1093&gt;0,(((C1092)^3+(C1093)^3)/2/D1093)*0.5*'NEFZ + EPA + WLTP - Constants'!$B$3*('NEFZ + EPA + WLTP - Start Value'!$B$5*'NEFZ + EPA + WLTP - Start Value'!$B$4)*E1093/3600,0)</f>
        <v>0.007444911452008296</v>
      </c>
    </row>
    <row r="1094" ht="20.35" customHeight="1">
      <c r="A1094" s="15">
        <v>1091</v>
      </c>
      <c r="B1094" s="15">
        <v>9</v>
      </c>
      <c r="C1094" s="95">
        <f>'NEFZ + EPA + WLTP - Constants'!$B$5*B1094/3.6</f>
        <v>4.02336</v>
      </c>
      <c r="D1094" s="95">
        <f>(C1094+C1093)/2</f>
        <v>3.978656</v>
      </c>
      <c r="E1094" s="95">
        <f>(D1094*(A1094-A1093))</f>
        <v>3.978656</v>
      </c>
      <c r="F1094" s="95">
        <f>(0.5*((C1094^2)-(C1093^2))*'NEFZ + EPA + WLTP - Start Value'!$B$3)/3600</f>
        <v>0.1546409867747548</v>
      </c>
      <c r="G1094" s="95">
        <f>E1094*'NEFZ + EPA + WLTP - Start Value'!$B$3*'NEFZ + EPA + WLTP - Start Value'!$B$6*'NEFZ + EPA + WLTP - Constants'!$B$4/3600</f>
        <v>0.135739806752</v>
      </c>
      <c r="H1094" s="95">
        <f>IF(E1094&gt;0,(((C1093)^3+(C1094)^3)/2/D1094)*0.5*'NEFZ + EPA + WLTP - Constants'!$B$3*('NEFZ + EPA + WLTP - Start Value'!$B$5*'NEFZ + EPA + WLTP - Start Value'!$B$4)*E1094/3600,0)</f>
        <v>0.007970107007621125</v>
      </c>
    </row>
    <row r="1095" ht="20.35" customHeight="1">
      <c r="A1095" s="15">
        <v>1092</v>
      </c>
      <c r="B1095" s="15">
        <v>8.699999999999999</v>
      </c>
      <c r="C1095" s="95">
        <f>'NEFZ + EPA + WLTP - Constants'!$B$5*B1095/3.6</f>
        <v>3.889248</v>
      </c>
      <c r="D1095" s="95">
        <f>(C1095+C1094)/2</f>
        <v>3.956304</v>
      </c>
      <c r="E1095" s="95">
        <f>(D1095*(A1095-A1094))</f>
        <v>3.956304</v>
      </c>
      <c r="F1095" s="95">
        <f>(0.5*((C1095^2)-(C1094^2))*'NEFZ + EPA + WLTP - Start Value'!$B$3)/3600</f>
        <v>-0.2306583257792007</v>
      </c>
      <c r="G1095" s="95">
        <f>E1095*'NEFZ + EPA + WLTP - Start Value'!$B$3*'NEFZ + EPA + WLTP - Start Value'!$B$6*'NEFZ + EPA + WLTP - Constants'!$B$4/3600</f>
        <v>0.134977223568</v>
      </c>
      <c r="H1095" s="95">
        <f>IF(E1095&gt;0,(((C1094)^3+(C1095)^3)/2/D1095)*0.5*'NEFZ + EPA + WLTP - Constants'!$B$3*('NEFZ + EPA + WLTP - Start Value'!$B$5*'NEFZ + EPA + WLTP - Start Value'!$B$4)*E1095/3600,0)</f>
        <v>0.007840316846697655</v>
      </c>
    </row>
    <row r="1096" ht="20.35" customHeight="1">
      <c r="A1096" s="15">
        <v>1093</v>
      </c>
      <c r="B1096" s="15">
        <v>8.6</v>
      </c>
      <c r="C1096" s="95">
        <f>'NEFZ + EPA + WLTP - Constants'!$B$5*B1096/3.6</f>
        <v>3.844544</v>
      </c>
      <c r="D1096" s="95">
        <f>(C1096+C1095)/2</f>
        <v>3.866896</v>
      </c>
      <c r="E1096" s="95">
        <f>(D1096*(A1096-A1095))</f>
        <v>3.866896</v>
      </c>
      <c r="F1096" s="95">
        <f>(0.5*((C1096^2)-(C1095^2))*'NEFZ + EPA + WLTP - Start Value'!$B$3)/3600</f>
        <v>-0.0751485694158219</v>
      </c>
      <c r="G1096" s="95">
        <f>E1096*'NEFZ + EPA + WLTP - Start Value'!$B$3*'NEFZ + EPA + WLTP - Start Value'!$B$6*'NEFZ + EPA + WLTP - Constants'!$B$4/3600</f>
        <v>0.131926890832</v>
      </c>
      <c r="H1096" s="95">
        <f>IF(E1096&gt;0,(((C1095)^3+(C1096)^3)/2/D1096)*0.5*'NEFZ + EPA + WLTP - Constants'!$B$3*('NEFZ + EPA + WLTP - Start Value'!$B$5*'NEFZ + EPA + WLTP - Start Value'!$B$4)*E1096/3600,0)</f>
        <v>0.007315121291084824</v>
      </c>
    </row>
    <row r="1097" ht="20.35" customHeight="1">
      <c r="A1097" s="15">
        <v>1094</v>
      </c>
      <c r="B1097" s="15">
        <v>8</v>
      </c>
      <c r="C1097" s="95">
        <f>'NEFZ + EPA + WLTP - Constants'!$B$5*B1097/3.6</f>
        <v>3.57632</v>
      </c>
      <c r="D1097" s="95">
        <f>(C1097+C1096)/2</f>
        <v>3.710432</v>
      </c>
      <c r="E1097" s="95">
        <f>(D1097*(A1097-A1096))</f>
        <v>3.710432</v>
      </c>
      <c r="F1097" s="95">
        <f>(0.5*((C1097^2)-(C1096^2))*'NEFZ + EPA + WLTP - Start Value'!$B$3)/3600</f>
        <v>-0.4326472551338665</v>
      </c>
      <c r="G1097" s="95">
        <f>E1097*'NEFZ + EPA + WLTP - Start Value'!$B$3*'NEFZ + EPA + WLTP - Start Value'!$B$6*'NEFZ + EPA + WLTP - Constants'!$B$4/3600</f>
        <v>0.126588808544</v>
      </c>
      <c r="H1097" s="95">
        <f>IF(E1097&gt;0,(((C1096)^3+(C1097)^3)/2/D1097)*0.5*'NEFZ + EPA + WLTP - Constants'!$B$3*('NEFZ + EPA + WLTP - Start Value'!$B$5*'NEFZ + EPA + WLTP - Start Value'!$B$4)*E1097/3600,0)</f>
        <v>0.006487281683536771</v>
      </c>
    </row>
    <row r="1098" ht="20.35" customHeight="1">
      <c r="A1098" s="15">
        <v>1095</v>
      </c>
      <c r="B1098" s="15">
        <v>7</v>
      </c>
      <c r="C1098" s="95">
        <f>'NEFZ + EPA + WLTP - Constants'!$B$5*B1098/3.6</f>
        <v>3.12928</v>
      </c>
      <c r="D1098" s="95">
        <f>(C1098+C1097)/2</f>
        <v>3.3528</v>
      </c>
      <c r="E1098" s="95">
        <f>(D1098*(A1098-A1097))</f>
        <v>3.3528</v>
      </c>
      <c r="F1098" s="95">
        <f>(0.5*((C1098^2)-(C1097^2))*'NEFZ + EPA + WLTP - Start Value'!$B$3)/3600</f>
        <v>-0.6515771914666666</v>
      </c>
      <c r="G1098" s="95">
        <f>E1098*'NEFZ + EPA + WLTP - Start Value'!$B$3*'NEFZ + EPA + WLTP - Start Value'!$B$6*'NEFZ + EPA + WLTP - Constants'!$B$4/3600</f>
        <v>0.1143874776</v>
      </c>
      <c r="H1098" s="95">
        <f>IF(E1098&gt;0,(((C1097)^3+(C1098)^3)/2/D1098)*0.5*'NEFZ + EPA + WLTP - Constants'!$B$3*('NEFZ + EPA + WLTP - Start Value'!$B$5*'NEFZ + EPA + WLTP - Start Value'!$B$4)*E1098/3600,0)</f>
        <v>0.004831319935111127</v>
      </c>
    </row>
    <row r="1099" ht="20.35" customHeight="1">
      <c r="A1099" s="15">
        <v>1096</v>
      </c>
      <c r="B1099" s="15">
        <v>5</v>
      </c>
      <c r="C1099" s="95">
        <f>'NEFZ + EPA + WLTP - Constants'!$B$5*B1099/3.6</f>
        <v>2.2352</v>
      </c>
      <c r="D1099" s="95">
        <f>(C1099+C1098)/2</f>
        <v>2.68224</v>
      </c>
      <c r="E1099" s="95">
        <f>(D1099*(A1099-A1098))</f>
        <v>2.68224</v>
      </c>
      <c r="F1099" s="95">
        <f>(0.5*((C1099^2)-(C1098^2))*'NEFZ + EPA + WLTP - Start Value'!$B$3)/3600</f>
        <v>-1.042523506346666</v>
      </c>
      <c r="G1099" s="95">
        <f>E1099*'NEFZ + EPA + WLTP - Start Value'!$B$3*'NEFZ + EPA + WLTP - Start Value'!$B$6*'NEFZ + EPA + WLTP - Constants'!$B$4/3600</f>
        <v>0.091509982080</v>
      </c>
      <c r="H1099" s="95">
        <f>IF(E1099&gt;0,(((C1098)^3+(C1099)^3)/2/D1099)*0.5*'NEFZ + EPA + WLTP - Constants'!$B$3*('NEFZ + EPA + WLTP - Start Value'!$B$5*'NEFZ + EPA + WLTP - Start Value'!$B$4)*E1099/3600,0)</f>
        <v>0.00264451196448188</v>
      </c>
    </row>
    <row r="1100" ht="20.35" customHeight="1">
      <c r="A1100" s="15">
        <v>1097</v>
      </c>
      <c r="B1100" s="15">
        <v>4.2</v>
      </c>
      <c r="C1100" s="95">
        <f>'NEFZ + EPA + WLTP - Constants'!$B$5*B1100/3.6</f>
        <v>1.877568</v>
      </c>
      <c r="D1100" s="95">
        <f>(C1100+C1099)/2</f>
        <v>2.056384</v>
      </c>
      <c r="E1100" s="95">
        <f>(D1100*(A1100-A1099))</f>
        <v>2.056384</v>
      </c>
      <c r="F1100" s="95">
        <f>(0.5*((C1100^2)-(C1099^2))*'NEFZ + EPA + WLTP - Start Value'!$B$3)/3600</f>
        <v>-0.3197072086129779</v>
      </c>
      <c r="G1100" s="95">
        <f>E1100*'NEFZ + EPA + WLTP - Start Value'!$B$3*'NEFZ + EPA + WLTP - Start Value'!$B$6*'NEFZ + EPA + WLTP - Constants'!$B$4/3600</f>
        <v>0.07015765292800001</v>
      </c>
      <c r="H1100" s="95">
        <f>IF(E1100&gt;0,(((C1099)^3+(C1100)^3)/2/D1100)*0.5*'NEFZ + EPA + WLTP - Constants'!$B$3*('NEFZ + EPA + WLTP - Start Value'!$B$5*'NEFZ + EPA + WLTP - Start Value'!$B$4)*E1100/3600,0)</f>
        <v>0.001124979910223865</v>
      </c>
    </row>
    <row r="1101" ht="20.35" customHeight="1">
      <c r="A1101" s="15">
        <v>1098</v>
      </c>
      <c r="B1101" s="15">
        <v>2.6</v>
      </c>
      <c r="C1101" s="95">
        <f>'NEFZ + EPA + WLTP - Constants'!$B$5*B1101/3.6</f>
        <v>1.162304</v>
      </c>
      <c r="D1101" s="95">
        <f>(C1101+C1100)/2</f>
        <v>1.519936</v>
      </c>
      <c r="E1101" s="95">
        <f>(D1101*(A1101-A1100))</f>
        <v>1.519936</v>
      </c>
      <c r="F1101" s="95">
        <f>(0.5*((C1101^2)-(C1100^2))*'NEFZ + EPA + WLTP - Start Value'!$B$3)/3600</f>
        <v>-0.472610656210489</v>
      </c>
      <c r="G1101" s="95">
        <f>E1101*'NEFZ + EPA + WLTP - Start Value'!$B$3*'NEFZ + EPA + WLTP - Start Value'!$B$6*'NEFZ + EPA + WLTP - Constants'!$B$4/3600</f>
        <v>0.05185565651200002</v>
      </c>
      <c r="H1101" s="95">
        <f>IF(E1101&gt;0,(((C1100)^3+(C1101)^3)/2/D1101)*0.5*'NEFZ + EPA + WLTP - Constants'!$B$3*('NEFZ + EPA + WLTP - Start Value'!$B$5*'NEFZ + EPA + WLTP - Start Value'!$B$4)*E1101/3600,0)</f>
        <v>0.0005179627023766393</v>
      </c>
    </row>
    <row r="1102" ht="20.35" customHeight="1">
      <c r="A1102" s="15">
        <v>1099</v>
      </c>
      <c r="B1102" s="15">
        <v>1</v>
      </c>
      <c r="C1102" s="95">
        <f>'NEFZ + EPA + WLTP - Constants'!$B$5*B1102/3.6</f>
        <v>0.44704</v>
      </c>
      <c r="D1102" s="95">
        <f>(C1102+C1101)/2</f>
        <v>0.8046720000000001</v>
      </c>
      <c r="E1102" s="95">
        <f>(D1102*(A1102-A1101))</f>
        <v>0.8046720000000001</v>
      </c>
      <c r="F1102" s="95">
        <f>(0.5*((C1102^2)-(C1101^2))*'NEFZ + EPA + WLTP - Start Value'!$B$3)/3600</f>
        <v>-0.2502056415232001</v>
      </c>
      <c r="G1102" s="95">
        <f>E1102*'NEFZ + EPA + WLTP - Start Value'!$B$3*'NEFZ + EPA + WLTP - Start Value'!$B$6*'NEFZ + EPA + WLTP - Constants'!$B$4/3600</f>
        <v>0.02745299462400001</v>
      </c>
      <c r="H1102" s="95">
        <f>IF(E1102&gt;0,(((C1101)^3+(C1102)^3)/2/D1102)*0.5*'NEFZ + EPA + WLTP - Constants'!$B$3*('NEFZ + EPA + WLTP - Start Value'!$B$5*'NEFZ + EPA + WLTP - Start Value'!$B$4)*E1102/3600,0)</f>
        <v>0.0001049667825902039</v>
      </c>
    </row>
    <row r="1103" ht="20.35" customHeight="1">
      <c r="A1103" s="15">
        <v>1100</v>
      </c>
      <c r="B1103" s="15">
        <v>0</v>
      </c>
      <c r="C1103" s="95">
        <f>'NEFZ + EPA + WLTP - Constants'!$B$5*B1103/3.6</f>
        <v>0</v>
      </c>
      <c r="D1103" s="95">
        <f>(C1103+C1102)/2</f>
        <v>0.22352</v>
      </c>
      <c r="E1103" s="95">
        <f>(D1103*(A1103-A1102))</f>
        <v>0.22352</v>
      </c>
      <c r="F1103" s="95">
        <f>(0.5*((C1103^2)-(C1102^2))*'NEFZ + EPA + WLTP - Start Value'!$B$3)/3600</f>
        <v>-0.04343847943111111</v>
      </c>
      <c r="G1103" s="95">
        <f>E1103*'NEFZ + EPA + WLTP - Start Value'!$B$3*'NEFZ + EPA + WLTP - Start Value'!$B$6*'NEFZ + EPA + WLTP - Constants'!$B$4/3600</f>
        <v>0.007625831840000001</v>
      </c>
      <c r="H1103" s="95">
        <f>IF(E1103&gt;0,(((C1102)^3+(C1103)^3)/2/D1103)*0.5*'NEFZ + EPA + WLTP - Constants'!$B$3*('NEFZ + EPA + WLTP - Start Value'!$B$5*'NEFZ + EPA + WLTP - Start Value'!$B$4)*E1103/3600,0)</f>
        <v>5.650666590773247e-06</v>
      </c>
    </row>
    <row r="1104" ht="20.35" customHeight="1">
      <c r="A1104" s="15">
        <v>1101</v>
      </c>
      <c r="B1104" s="15">
        <v>0.1</v>
      </c>
      <c r="C1104" s="95">
        <f>'NEFZ + EPA + WLTP - Constants'!$B$5*B1104/3.6</f>
        <v>0.04470400000000001</v>
      </c>
      <c r="D1104" s="95">
        <f>(C1104+C1103)/2</f>
        <v>0.022352</v>
      </c>
      <c r="E1104" s="95">
        <f>(D1104*(A1104-A1103))</f>
        <v>0.022352</v>
      </c>
      <c r="F1104" s="95">
        <f>(0.5*((C1104^2)-(C1103^2))*'NEFZ + EPA + WLTP - Start Value'!$B$3)/3600</f>
        <v>0.0004343847943111112</v>
      </c>
      <c r="G1104" s="95">
        <f>E1104*'NEFZ + EPA + WLTP - Start Value'!$B$3*'NEFZ + EPA + WLTP - Start Value'!$B$6*'NEFZ + EPA + WLTP - Constants'!$B$4/3600</f>
        <v>0.0007625831840000002</v>
      </c>
      <c r="H1104" s="95">
        <f>IF(E1104&gt;0,(((C1103)^3+(C1104)^3)/2/D1104)*0.5*'NEFZ + EPA + WLTP - Constants'!$B$3*('NEFZ + EPA + WLTP - Start Value'!$B$5*'NEFZ + EPA + WLTP - Start Value'!$B$4)*E1104/3600,0)</f>
        <v>5.65066659077325e-09</v>
      </c>
    </row>
    <row r="1105" ht="20.35" customHeight="1">
      <c r="A1105" s="15">
        <v>1102</v>
      </c>
      <c r="B1105" s="15">
        <v>0.6</v>
      </c>
      <c r="C1105" s="95">
        <f>'NEFZ + EPA + WLTP - Constants'!$B$5*B1105/3.6</f>
        <v>0.268224</v>
      </c>
      <c r="D1105" s="95">
        <f>(C1105+C1104)/2</f>
        <v>0.156464</v>
      </c>
      <c r="E1105" s="95">
        <f>(D1105*(A1105-A1104))</f>
        <v>0.156464</v>
      </c>
      <c r="F1105" s="95">
        <f>(0.5*((C1105^2)-(C1104^2))*'NEFZ + EPA + WLTP - Start Value'!$B$3)/3600</f>
        <v>0.01520346780088888</v>
      </c>
      <c r="G1105" s="95">
        <f>E1105*'NEFZ + EPA + WLTP - Start Value'!$B$3*'NEFZ + EPA + WLTP - Start Value'!$B$6*'NEFZ + EPA + WLTP - Constants'!$B$4/3600</f>
        <v>0.005338082288</v>
      </c>
      <c r="H1105" s="95">
        <f>IF(E1105&gt;0,(((C1104)^3+(C1105)^3)/2/D1105)*0.5*'NEFZ + EPA + WLTP - Constants'!$B$3*('NEFZ + EPA + WLTP - Start Value'!$B$5*'NEFZ + EPA + WLTP - Start Value'!$B$4)*E1105/3600,0)</f>
        <v>1.226194650197794e-06</v>
      </c>
    </row>
    <row r="1106" ht="20.35" customHeight="1">
      <c r="A1106" s="15">
        <v>1103</v>
      </c>
      <c r="B1106" s="15">
        <v>1.6</v>
      </c>
      <c r="C1106" s="95">
        <f>'NEFZ + EPA + WLTP - Constants'!$B$5*B1106/3.6</f>
        <v>0.7152640000000001</v>
      </c>
      <c r="D1106" s="95">
        <f>(C1106+C1105)/2</f>
        <v>0.4917440000000001</v>
      </c>
      <c r="E1106" s="95">
        <f>(D1106*(A1106-A1105))</f>
        <v>0.4917440000000001</v>
      </c>
      <c r="F1106" s="95">
        <f>(0.5*((C1106^2)-(C1105^2))*'NEFZ + EPA + WLTP - Start Value'!$B$3)/3600</f>
        <v>0.09556465474844447</v>
      </c>
      <c r="G1106" s="95">
        <f>E1106*'NEFZ + EPA + WLTP - Start Value'!$B$3*'NEFZ + EPA + WLTP - Start Value'!$B$6*'NEFZ + EPA + WLTP - Constants'!$B$4/3600</f>
        <v>0.016776830048</v>
      </c>
      <c r="H1106" s="95">
        <f>IF(E1106&gt;0,(((C1105)^3+(C1106)^3)/2/D1106)*0.5*'NEFZ + EPA + WLTP - Constants'!$B$3*('NEFZ + EPA + WLTP - Start Value'!$B$5*'NEFZ + EPA + WLTP - Start Value'!$B$4)*E1106/3600,0)</f>
        <v>2.436567433941425e-05</v>
      </c>
    </row>
    <row r="1107" ht="20.35" customHeight="1">
      <c r="A1107" s="15">
        <v>1104</v>
      </c>
      <c r="B1107" s="15">
        <v>3.6</v>
      </c>
      <c r="C1107" s="95">
        <f>'NEFZ + EPA + WLTP - Constants'!$B$5*B1107/3.6</f>
        <v>1.609344</v>
      </c>
      <c r="D1107" s="95">
        <f>(C1107+C1106)/2</f>
        <v>1.162304</v>
      </c>
      <c r="E1107" s="95">
        <f>(D1107*(A1107-A1106))</f>
        <v>1.162304</v>
      </c>
      <c r="F1107" s="95">
        <f>(0.5*((C1107^2)-(C1106^2))*'NEFZ + EPA + WLTP - Start Value'!$B$3)/3600</f>
        <v>0.4517601860835556</v>
      </c>
      <c r="G1107" s="95">
        <f>E1107*'NEFZ + EPA + WLTP - Start Value'!$B$3*'NEFZ + EPA + WLTP - Start Value'!$B$6*'NEFZ + EPA + WLTP - Constants'!$B$4/3600</f>
        <v>0.03965432556800001</v>
      </c>
      <c r="H1107" s="95">
        <f>IF(E1107&gt;0,(((C1106)^3+(C1107)^3)/2/D1107)*0.5*'NEFZ + EPA + WLTP - Constants'!$B$3*('NEFZ + EPA + WLTP - Start Value'!$B$5*'NEFZ + EPA + WLTP - Start Value'!$B$4)*E1107/3600,0)</f>
        <v>0.0002867826308149239</v>
      </c>
    </row>
    <row r="1108" ht="20.35" customHeight="1">
      <c r="A1108" s="15">
        <v>1105</v>
      </c>
      <c r="B1108" s="15">
        <v>6.9</v>
      </c>
      <c r="C1108" s="95">
        <f>'NEFZ + EPA + WLTP - Constants'!$B$5*B1108/3.6</f>
        <v>3.084576000000001</v>
      </c>
      <c r="D1108" s="95">
        <f>(C1108+C1107)/2</f>
        <v>2.34696</v>
      </c>
      <c r="E1108" s="95">
        <f>(D1108*(A1108-A1107))</f>
        <v>2.34696</v>
      </c>
      <c r="F1108" s="95">
        <f>(0.5*((C1108^2)-(C1107^2))*'NEFZ + EPA + WLTP - Start Value'!$B$3)/3600</f>
        <v>1.505143312288001</v>
      </c>
      <c r="G1108" s="95">
        <f>E1108*'NEFZ + EPA + WLTP - Start Value'!$B$3*'NEFZ + EPA + WLTP - Start Value'!$B$6*'NEFZ + EPA + WLTP - Constants'!$B$4/3600</f>
        <v>0.080071234320</v>
      </c>
      <c r="H1108" s="95">
        <f>IF(E1108&gt;0,(((C1107)^3+(C1108)^3)/2/D1108)*0.5*'NEFZ + EPA + WLTP - Constants'!$B$3*('NEFZ + EPA + WLTP - Start Value'!$B$5*'NEFZ + EPA + WLTP - Start Value'!$B$4)*E1108/3600,0)</f>
        <v>0.002119932331527447</v>
      </c>
    </row>
    <row r="1109" ht="20.35" customHeight="1">
      <c r="A1109" s="15">
        <v>1106</v>
      </c>
      <c r="B1109" s="15">
        <v>10</v>
      </c>
      <c r="C1109" s="95">
        <f>'NEFZ + EPA + WLTP - Constants'!$B$5*B1109/3.6</f>
        <v>4.470400000000001</v>
      </c>
      <c r="D1109" s="95">
        <f>(C1109+C1108)/2</f>
        <v>3.777488000000001</v>
      </c>
      <c r="E1109" s="95">
        <f>(D1109*(A1109-A1108))</f>
        <v>3.777488000000001</v>
      </c>
      <c r="F1109" s="95">
        <f>(0.5*((C1109^2)-(C1108^2))*'NEFZ + EPA + WLTP - Start Value'!$B$3)/3600</f>
        <v>2.275741937395912</v>
      </c>
      <c r="G1109" s="95">
        <f>E1109*'NEFZ + EPA + WLTP - Start Value'!$B$3*'NEFZ + EPA + WLTP - Start Value'!$B$6*'NEFZ + EPA + WLTP - Constants'!$B$4/3600</f>
        <v>0.128876558096</v>
      </c>
      <c r="H1109" s="95">
        <f>IF(E1109&gt;0,(((C1108)^3+(C1109)^3)/2/D1109)*0.5*'NEFZ + EPA + WLTP - Constants'!$B$3*('NEFZ + EPA + WLTP - Start Value'!$B$5*'NEFZ + EPA + WLTP - Start Value'!$B$4)*E1109/3600,0)</f>
        <v>0.00750696142184158</v>
      </c>
    </row>
    <row r="1110" ht="20.35" customHeight="1">
      <c r="A1110" s="15">
        <v>1107</v>
      </c>
      <c r="B1110" s="15">
        <v>12.8</v>
      </c>
      <c r="C1110" s="95">
        <f>'NEFZ + EPA + WLTP - Constants'!$B$5*B1110/3.6</f>
        <v>5.722112000000001</v>
      </c>
      <c r="D1110" s="95">
        <f>(C1110+C1109)/2</f>
        <v>5.096256</v>
      </c>
      <c r="E1110" s="95">
        <f>(D1110*(A1110-A1109))</f>
        <v>5.096256</v>
      </c>
      <c r="F1110" s="95">
        <f>(0.5*((C1110^2)-(C1109^2))*'NEFZ + EPA + WLTP - Start Value'!$B$3)/3600</f>
        <v>2.773112526882134</v>
      </c>
      <c r="G1110" s="95">
        <f>E1110*'NEFZ + EPA + WLTP - Start Value'!$B$3*'NEFZ + EPA + WLTP - Start Value'!$B$6*'NEFZ + EPA + WLTP - Constants'!$B$4/3600</f>
        <v>0.173868965952</v>
      </c>
      <c r="H1110" s="95">
        <f>IF(E1110&gt;0,(((C1109)^3+(C1110)^3)/2/D1110)*0.5*'NEFZ + EPA + WLTP - Constants'!$B$3*('NEFZ + EPA + WLTP - Start Value'!$B$5*'NEFZ + EPA + WLTP - Start Value'!$B$4)*E1110/3600,0)</f>
        <v>0.01750097333294656</v>
      </c>
    </row>
    <row r="1111" ht="20.35" customHeight="1">
      <c r="A1111" s="15">
        <v>1108</v>
      </c>
      <c r="B1111" s="15">
        <v>14</v>
      </c>
      <c r="C1111" s="95">
        <f>'NEFZ + EPA + WLTP - Constants'!$B$5*B1111/3.6</f>
        <v>6.25856</v>
      </c>
      <c r="D1111" s="95">
        <f>(C1111+C1110)/2</f>
        <v>5.990336000000001</v>
      </c>
      <c r="E1111" s="95">
        <f>(D1111*(A1111-A1110))</f>
        <v>5.990336000000001</v>
      </c>
      <c r="F1111" s="95">
        <f>(0.5*((C1111^2)-(C1110^2))*'NEFZ + EPA + WLTP - Start Value'!$B$3)/3600</f>
        <v>1.396981498504532</v>
      </c>
      <c r="G1111" s="95">
        <f>E1111*'NEFZ + EPA + WLTP - Start Value'!$B$3*'NEFZ + EPA + WLTP - Start Value'!$B$6*'NEFZ + EPA + WLTP - Constants'!$B$4/3600</f>
        <v>0.2043722933120001</v>
      </c>
      <c r="H1111" s="95">
        <f>IF(E1111&gt;0,(((C1110)^3+(C1111)^3)/2/D1111)*0.5*'NEFZ + EPA + WLTP - Constants'!$B$3*('NEFZ + EPA + WLTP - Start Value'!$B$5*'NEFZ + EPA + WLTP - Start Value'!$B$4)*E1111/3600,0)</f>
        <v>0.02735573586725509</v>
      </c>
    </row>
    <row r="1112" ht="20.35" customHeight="1">
      <c r="A1112" s="15">
        <v>1109</v>
      </c>
      <c r="B1112" s="15">
        <v>14.5</v>
      </c>
      <c r="C1112" s="95">
        <f>'NEFZ + EPA + WLTP - Constants'!$B$5*B1112/3.6</f>
        <v>6.48208</v>
      </c>
      <c r="D1112" s="95">
        <f>(C1112+C1111)/2</f>
        <v>6.37032</v>
      </c>
      <c r="E1112" s="95">
        <f>(D1112*(A1112-A1111))</f>
        <v>6.37032</v>
      </c>
      <c r="F1112" s="95">
        <f>(0.5*((C1112^2)-(C1111^2))*'NEFZ + EPA + WLTP - Start Value'!$B$3)/3600</f>
        <v>0.6189983318933324</v>
      </c>
      <c r="G1112" s="95">
        <f>E1112*'NEFZ + EPA + WLTP - Start Value'!$B$3*'NEFZ + EPA + WLTP - Start Value'!$B$6*'NEFZ + EPA + WLTP - Constants'!$B$4/3600</f>
        <v>0.217336207440</v>
      </c>
      <c r="H1112" s="95">
        <f>IF(E1112&gt;0,(((C1111)^3+(C1112)^3)/2/D1112)*0.5*'NEFZ + EPA + WLTP - Constants'!$B$3*('NEFZ + EPA + WLTP - Start Value'!$B$5*'NEFZ + EPA + WLTP - Start Value'!$B$4)*E1112/3600,0)</f>
        <v>0.03273219256037789</v>
      </c>
    </row>
    <row r="1113" ht="20.35" customHeight="1">
      <c r="A1113" s="15">
        <v>1110</v>
      </c>
      <c r="B1113" s="15">
        <v>16</v>
      </c>
      <c r="C1113" s="95">
        <f>'NEFZ + EPA + WLTP - Constants'!$B$5*B1113/3.6</f>
        <v>7.15264</v>
      </c>
      <c r="D1113" s="95">
        <f>(C1113+C1112)/2</f>
        <v>6.81736</v>
      </c>
      <c r="E1113" s="95">
        <f>(D1113*(A1113-A1112))</f>
        <v>6.81736</v>
      </c>
      <c r="F1113" s="95">
        <f>(0.5*((C1113^2)-(C1112^2))*'NEFZ + EPA + WLTP - Start Value'!$B$3)/3600</f>
        <v>1.987310433973334</v>
      </c>
      <c r="G1113" s="95">
        <f>E1113*'NEFZ + EPA + WLTP - Start Value'!$B$3*'NEFZ + EPA + WLTP - Start Value'!$B$6*'NEFZ + EPA + WLTP - Constants'!$B$4/3600</f>
        <v>0.232587871120</v>
      </c>
      <c r="H1113" s="95">
        <f>IF(E1113&gt;0,(((C1112)^3+(C1113)^3)/2/D1113)*0.5*'NEFZ + EPA + WLTP - Constants'!$B$3*('NEFZ + EPA + WLTP - Start Value'!$B$5*'NEFZ + EPA + WLTP - Start Value'!$B$4)*E1113/3600,0)</f>
        <v>0.04037189379110331</v>
      </c>
    </row>
    <row r="1114" ht="20.35" customHeight="1">
      <c r="A1114" s="15">
        <v>1111</v>
      </c>
      <c r="B1114" s="15">
        <v>18.1</v>
      </c>
      <c r="C1114" s="95">
        <f>'NEFZ + EPA + WLTP - Constants'!$B$5*B1114/3.6</f>
        <v>8.091424000000002</v>
      </c>
      <c r="D1114" s="95">
        <f>(C1114+C1113)/2</f>
        <v>7.622032000000001</v>
      </c>
      <c r="E1114" s="95">
        <f>(D1114*(A1114-A1113))</f>
        <v>7.622032000000001</v>
      </c>
      <c r="F1114" s="95">
        <f>(0.5*((C1114^2)-(C1113^2))*'NEFZ + EPA + WLTP - Start Value'!$B$3)/3600</f>
        <v>3.110629512061871</v>
      </c>
      <c r="G1114" s="95">
        <f>E1114*'NEFZ + EPA + WLTP - Start Value'!$B$3*'NEFZ + EPA + WLTP - Start Value'!$B$6*'NEFZ + EPA + WLTP - Constants'!$B$4/3600</f>
        <v>0.260040865744</v>
      </c>
      <c r="H1114" s="95">
        <f>IF(E1114&gt;0,(((C1113)^3+(C1114)^3)/2/D1114)*0.5*'NEFZ + EPA + WLTP - Constants'!$B$3*('NEFZ + EPA + WLTP - Start Value'!$B$5*'NEFZ + EPA + WLTP - Start Value'!$B$4)*E1114/3600,0)</f>
        <v>0.05665211971644559</v>
      </c>
    </row>
    <row r="1115" ht="20.35" customHeight="1">
      <c r="A1115" s="15">
        <v>1112</v>
      </c>
      <c r="B1115" s="15">
        <v>20</v>
      </c>
      <c r="C1115" s="95">
        <f>'NEFZ + EPA + WLTP - Constants'!$B$5*B1115/3.6</f>
        <v>8.940800000000001</v>
      </c>
      <c r="D1115" s="95">
        <f>(C1115+C1114)/2</f>
        <v>8.516112000000001</v>
      </c>
      <c r="E1115" s="95">
        <f>(D1115*(A1115-A1114))</f>
        <v>8.516112000000001</v>
      </c>
      <c r="F1115" s="95">
        <f>(0.5*((C1115^2)-(C1114^2))*'NEFZ + EPA + WLTP - Start Value'!$B$3)/3600</f>
        <v>3.144511526018134</v>
      </c>
      <c r="G1115" s="95">
        <f>E1115*'NEFZ + EPA + WLTP - Start Value'!$B$3*'NEFZ + EPA + WLTP - Start Value'!$B$6*'NEFZ + EPA + WLTP - Constants'!$B$4/3600</f>
        <v>0.2905441931040001</v>
      </c>
      <c r="H1115" s="95">
        <f>IF(E1115&gt;0,(((C1114)^3+(C1115)^3)/2/D1115)*0.5*'NEFZ + EPA + WLTP - Constants'!$B$3*('NEFZ + EPA + WLTP - Start Value'!$B$5*'NEFZ + EPA + WLTP - Start Value'!$B$4)*E1115/3600,0)</f>
        <v>0.07871232208682438</v>
      </c>
    </row>
    <row r="1116" ht="20.35" customHeight="1">
      <c r="A1116" s="15">
        <v>1113</v>
      </c>
      <c r="B1116" s="15">
        <v>21</v>
      </c>
      <c r="C1116" s="95">
        <f>'NEFZ + EPA + WLTP - Constants'!$B$5*B1116/3.6</f>
        <v>9.387840000000001</v>
      </c>
      <c r="D1116" s="95">
        <f>(C1116+C1115)/2</f>
        <v>9.16432</v>
      </c>
      <c r="E1116" s="95">
        <f>(D1116*(A1116-A1115))</f>
        <v>9.16432</v>
      </c>
      <c r="F1116" s="95">
        <f>(0.5*((C1116^2)-(C1115^2))*'NEFZ + EPA + WLTP - Start Value'!$B$3)/3600</f>
        <v>1.780977656675554</v>
      </c>
      <c r="G1116" s="95">
        <f>E1116*'NEFZ + EPA + WLTP - Start Value'!$B$3*'NEFZ + EPA + WLTP - Start Value'!$B$6*'NEFZ + EPA + WLTP - Constants'!$B$4/3600</f>
        <v>0.312659105440</v>
      </c>
      <c r="H1116" s="95">
        <f>IF(E1116&gt;0,(((C1115)^3+(C1116)^3)/2/D1116)*0.5*'NEFZ + EPA + WLTP - Constants'!$B$3*('NEFZ + EPA + WLTP - Start Value'!$B$5*'NEFZ + EPA + WLTP - Start Value'!$B$4)*E1116/3600,0)</f>
        <v>0.09753615602333705</v>
      </c>
    </row>
    <row r="1117" ht="20.35" customHeight="1">
      <c r="A1117" s="15">
        <v>1114</v>
      </c>
      <c r="B1117" s="15">
        <v>21.2</v>
      </c>
      <c r="C1117" s="95">
        <f>'NEFZ + EPA + WLTP - Constants'!$B$5*B1117/3.6</f>
        <v>9.477247999999999</v>
      </c>
      <c r="D1117" s="95">
        <f>(C1117+C1116)/2</f>
        <v>9.432544</v>
      </c>
      <c r="E1117" s="95">
        <f>(D1117*(A1117-A1116))</f>
        <v>9.432544</v>
      </c>
      <c r="F1117" s="95">
        <f>(0.5*((C1117^2)-(C1116^2))*'NEFZ + EPA + WLTP - Start Value'!$B$3)/3600</f>
        <v>0.3666207663985718</v>
      </c>
      <c r="G1117" s="95">
        <f>E1117*'NEFZ + EPA + WLTP - Start Value'!$B$3*'NEFZ + EPA + WLTP - Start Value'!$B$6*'NEFZ + EPA + WLTP - Constants'!$B$4/3600</f>
        <v>0.321810103648</v>
      </c>
      <c r="H1117" s="95">
        <f>IF(E1117&gt;0,(((C1116)^3+(C1117)^3)/2/D1117)*0.5*'NEFZ + EPA + WLTP - Constants'!$B$3*('NEFZ + EPA + WLTP - Start Value'!$B$5*'NEFZ + EPA + WLTP - Start Value'!$B$4)*E1117/3600,0)</f>
        <v>0.1061710978593622</v>
      </c>
    </row>
    <row r="1118" ht="20.35" customHeight="1">
      <c r="A1118" s="15">
        <v>1115</v>
      </c>
      <c r="B1118" s="15">
        <v>21.3</v>
      </c>
      <c r="C1118" s="95">
        <f>'NEFZ + EPA + WLTP - Constants'!$B$5*B1118/3.6</f>
        <v>9.521952000000001</v>
      </c>
      <c r="D1118" s="95">
        <f>(C1118+C1117)/2</f>
        <v>9.499600000000001</v>
      </c>
      <c r="E1118" s="95">
        <f>(D1118*(A1118-A1117))</f>
        <v>9.499600000000001</v>
      </c>
      <c r="F1118" s="95">
        <f>(0.5*((C1118^2)-(C1117^2))*'NEFZ + EPA + WLTP - Start Value'!$B$3)/3600</f>
        <v>0.184613537582226</v>
      </c>
      <c r="G1118" s="95">
        <f>E1118*'NEFZ + EPA + WLTP - Start Value'!$B$3*'NEFZ + EPA + WLTP - Start Value'!$B$6*'NEFZ + EPA + WLTP - Constants'!$B$4/3600</f>
        <v>0.3240978532000001</v>
      </c>
      <c r="H1118" s="95">
        <f>IF(E1118&gt;0,(((C1117)^3+(C1118)^3)/2/D1118)*0.5*'NEFZ + EPA + WLTP - Constants'!$B$3*('NEFZ + EPA + WLTP - Start Value'!$B$5*'NEFZ + EPA + WLTP - Start Value'!$B$4)*E1118/3600,0)</f>
        <v>0.1084460392768077</v>
      </c>
    </row>
    <row r="1119" ht="20.35" customHeight="1">
      <c r="A1119" s="15">
        <v>1116</v>
      </c>
      <c r="B1119" s="15">
        <v>21.4</v>
      </c>
      <c r="C1119" s="95">
        <f>'NEFZ + EPA + WLTP - Constants'!$B$5*B1119/3.6</f>
        <v>9.566655999999998</v>
      </c>
      <c r="D1119" s="95">
        <f>(C1119+C1118)/2</f>
        <v>9.544304</v>
      </c>
      <c r="E1119" s="95">
        <f>(D1119*(A1119-A1118))</f>
        <v>9.544304</v>
      </c>
      <c r="F1119" s="95">
        <f>(0.5*((C1119^2)-(C1118^2))*'NEFZ + EPA + WLTP - Start Value'!$B$3)/3600</f>
        <v>0.1854823071708342</v>
      </c>
      <c r="G1119" s="95">
        <f>E1119*'NEFZ + EPA + WLTP - Start Value'!$B$3*'NEFZ + EPA + WLTP - Start Value'!$B$6*'NEFZ + EPA + WLTP - Constants'!$B$4/3600</f>
        <v>0.325623019568</v>
      </c>
      <c r="H1119" s="95">
        <f>IF(E1119&gt;0,(((C1118)^3+(C1119)^3)/2/D1119)*0.5*'NEFZ + EPA + WLTP - Constants'!$B$3*('NEFZ + EPA + WLTP - Start Value'!$B$5*'NEFZ + EPA + WLTP - Start Value'!$B$4)*E1119/3600,0)</f>
        <v>0.1099842411334816</v>
      </c>
    </row>
    <row r="1120" ht="20.35" customHeight="1">
      <c r="A1120" s="15">
        <v>1117</v>
      </c>
      <c r="B1120" s="15">
        <v>21.7</v>
      </c>
      <c r="C1120" s="95">
        <f>'NEFZ + EPA + WLTP - Constants'!$B$5*B1120/3.6</f>
        <v>9.700768</v>
      </c>
      <c r="D1120" s="95">
        <f>(C1120+C1119)/2</f>
        <v>9.633711999999999</v>
      </c>
      <c r="E1120" s="95">
        <f>(D1120*(A1120-A1119))</f>
        <v>9.633711999999999</v>
      </c>
      <c r="F1120" s="95">
        <f>(0.5*((C1120^2)-(C1119^2))*'NEFZ + EPA + WLTP - Start Value'!$B$3)/3600</f>
        <v>0.5616595390442757</v>
      </c>
      <c r="G1120" s="95">
        <f>E1120*'NEFZ + EPA + WLTP - Start Value'!$B$3*'NEFZ + EPA + WLTP - Start Value'!$B$6*'NEFZ + EPA + WLTP - Constants'!$B$4/3600</f>
        <v>0.328673352304</v>
      </c>
      <c r="H1120" s="95">
        <f>IF(E1120&gt;0,(((C1119)^3+(C1120)^3)/2/D1120)*0.5*'NEFZ + EPA + WLTP - Constants'!$B$3*('NEFZ + EPA + WLTP - Start Value'!$B$5*'NEFZ + EPA + WLTP - Start Value'!$B$4)*E1120/3600,0)</f>
        <v>0.113118756302049</v>
      </c>
    </row>
    <row r="1121" ht="20.35" customHeight="1">
      <c r="A1121" s="15">
        <v>1118</v>
      </c>
      <c r="B1121" s="15">
        <v>22.5</v>
      </c>
      <c r="C1121" s="95">
        <f>'NEFZ + EPA + WLTP - Constants'!$B$5*B1121/3.6</f>
        <v>10.0584</v>
      </c>
      <c r="D1121" s="95">
        <f>(C1121+C1120)/2</f>
        <v>9.879583999999999</v>
      </c>
      <c r="E1121" s="95">
        <f>(D1121*(A1121-A1120))</f>
        <v>9.879583999999999</v>
      </c>
      <c r="F1121" s="95">
        <f>(0.5*((C1121^2)-(C1120^2))*'NEFZ + EPA + WLTP - Start Value'!$B$3)/3600</f>
        <v>1.535984632684085</v>
      </c>
      <c r="G1121" s="95">
        <f>E1121*'NEFZ + EPA + WLTP - Start Value'!$B$3*'NEFZ + EPA + WLTP - Start Value'!$B$6*'NEFZ + EPA + WLTP - Constants'!$B$4/3600</f>
        <v>0.337061767328</v>
      </c>
      <c r="H1121" s="95">
        <f>IF(E1121&gt;0,(((C1120)^3+(C1121)^3)/2/D1121)*0.5*'NEFZ + EPA + WLTP - Constants'!$B$3*('NEFZ + EPA + WLTP - Start Value'!$B$5*'NEFZ + EPA + WLTP - Start Value'!$B$4)*E1121/3600,0)</f>
        <v>0.1221049040186905</v>
      </c>
    </row>
    <row r="1122" ht="20.35" customHeight="1">
      <c r="A1122" s="15">
        <v>1119</v>
      </c>
      <c r="B1122" s="15">
        <v>23</v>
      </c>
      <c r="C1122" s="95">
        <f>'NEFZ + EPA + WLTP - Constants'!$B$5*B1122/3.6</f>
        <v>10.28192</v>
      </c>
      <c r="D1122" s="95">
        <f>(C1122+C1121)/2</f>
        <v>10.17016</v>
      </c>
      <c r="E1122" s="95">
        <f>(D1122*(A1122-A1121))</f>
        <v>10.17016</v>
      </c>
      <c r="F1122" s="95">
        <f>(0.5*((C1122^2)-(C1121^2))*'NEFZ + EPA + WLTP - Start Value'!$B$3)/3600</f>
        <v>0.9882254070577877</v>
      </c>
      <c r="G1122" s="95">
        <f>E1122*'NEFZ + EPA + WLTP - Start Value'!$B$3*'NEFZ + EPA + WLTP - Start Value'!$B$6*'NEFZ + EPA + WLTP - Constants'!$B$4/3600</f>
        <v>0.346975348720</v>
      </c>
      <c r="H1122" s="95">
        <f>IF(E1122&gt;0,(((C1121)^3+(C1122)^3)/2/D1122)*0.5*'NEFZ + EPA + WLTP - Constants'!$B$3*('NEFZ + EPA + WLTP - Start Value'!$B$5*'NEFZ + EPA + WLTP - Start Value'!$B$4)*E1122/3600,0)</f>
        <v>0.1331162845454646</v>
      </c>
    </row>
    <row r="1123" ht="20.35" customHeight="1">
      <c r="A1123" s="15">
        <v>1120</v>
      </c>
      <c r="B1123" s="15">
        <v>23.8</v>
      </c>
      <c r="C1123" s="95">
        <f>'NEFZ + EPA + WLTP - Constants'!$B$5*B1123/3.6</f>
        <v>10.639552</v>
      </c>
      <c r="D1123" s="95">
        <f>(C1123+C1122)/2</f>
        <v>10.460736</v>
      </c>
      <c r="E1123" s="95">
        <f>(D1123*(A1123-A1122))</f>
        <v>10.460736</v>
      </c>
      <c r="F1123" s="95">
        <f>(0.5*((C1123^2)-(C1122^2))*'NEFZ + EPA + WLTP - Start Value'!$B$3)/3600</f>
        <v>1.626336669900804</v>
      </c>
      <c r="G1123" s="95">
        <f>E1123*'NEFZ + EPA + WLTP - Start Value'!$B$3*'NEFZ + EPA + WLTP - Start Value'!$B$6*'NEFZ + EPA + WLTP - Constants'!$B$4/3600</f>
        <v>0.3568889301120001</v>
      </c>
      <c r="H1123" s="95">
        <f>IF(E1123&gt;0,(((C1122)^3+(C1123)^3)/2/D1123)*0.5*'NEFZ + EPA + WLTP - Constants'!$B$3*('NEFZ + EPA + WLTP - Start Value'!$B$5*'NEFZ + EPA + WLTP - Start Value'!$B$4)*E1123/3600,0)</f>
        <v>0.144929833701465</v>
      </c>
    </row>
    <row r="1124" ht="20.35" customHeight="1">
      <c r="A1124" s="15">
        <v>1121</v>
      </c>
      <c r="B1124" s="15">
        <v>24.5</v>
      </c>
      <c r="C1124" s="95">
        <f>'NEFZ + EPA + WLTP - Constants'!$B$5*B1124/3.6</f>
        <v>10.95248</v>
      </c>
      <c r="D1124" s="95">
        <f>(C1124+C1123)/2</f>
        <v>10.796016</v>
      </c>
      <c r="E1124" s="95">
        <f>(D1124*(A1124-A1123))</f>
        <v>10.796016</v>
      </c>
      <c r="F1124" s="95">
        <f>(0.5*((C1124^2)-(C1123^2))*'NEFZ + EPA + WLTP - Start Value'!$B$3)/3600</f>
        <v>1.468654989565856</v>
      </c>
      <c r="G1124" s="95">
        <f>E1124*'NEFZ + EPA + WLTP - Start Value'!$B$3*'NEFZ + EPA + WLTP - Start Value'!$B$6*'NEFZ + EPA + WLTP - Constants'!$B$4/3600</f>
        <v>0.3683276778720001</v>
      </c>
      <c r="H1124" s="95">
        <f>IF(E1124&gt;0,(((C1123)^3+(C1124)^3)/2/D1124)*0.5*'NEFZ + EPA + WLTP - Constants'!$B$3*('NEFZ + EPA + WLTP - Start Value'!$B$5*'NEFZ + EPA + WLTP - Start Value'!$B$4)*E1124/3600,0)</f>
        <v>0.1592775825087621</v>
      </c>
    </row>
    <row r="1125" ht="20.35" customHeight="1">
      <c r="A1125" s="15">
        <v>1122</v>
      </c>
      <c r="B1125" s="15">
        <v>25</v>
      </c>
      <c r="C1125" s="95">
        <f>'NEFZ + EPA + WLTP - Constants'!$B$5*B1125/3.6</f>
        <v>11.176</v>
      </c>
      <c r="D1125" s="95">
        <f>(C1125+C1124)/2</f>
        <v>11.06424</v>
      </c>
      <c r="E1125" s="95">
        <f>(D1125*(A1125-A1124))</f>
        <v>11.06424</v>
      </c>
      <c r="F1125" s="95">
        <f>(0.5*((C1125^2)-(C1124^2))*'NEFZ + EPA + WLTP - Start Value'!$B$3)/3600</f>
        <v>1.075102365920003</v>
      </c>
      <c r="G1125" s="95">
        <f>E1125*'NEFZ + EPA + WLTP - Start Value'!$B$3*'NEFZ + EPA + WLTP - Start Value'!$B$6*'NEFZ + EPA + WLTP - Constants'!$B$4/3600</f>
        <v>0.377478676080</v>
      </c>
      <c r="H1125" s="95">
        <f>IF(E1125&gt;0,(((C1124)^3+(C1125)^3)/2/D1125)*0.5*'NEFZ + EPA + WLTP - Constants'!$B$3*('NEFZ + EPA + WLTP - Start Value'!$B$5*'NEFZ + EPA + WLTP - Start Value'!$B$4)*E1125/3600,0)</f>
        <v>0.1713910746980672</v>
      </c>
    </row>
    <row r="1126" ht="20.35" customHeight="1">
      <c r="A1126" s="15">
        <v>1123</v>
      </c>
      <c r="B1126" s="15">
        <v>24.9</v>
      </c>
      <c r="C1126" s="95">
        <f>'NEFZ + EPA + WLTP - Constants'!$B$5*B1126/3.6</f>
        <v>11.131296</v>
      </c>
      <c r="D1126" s="95">
        <f>(C1126+C1125)/2</f>
        <v>11.153648</v>
      </c>
      <c r="E1126" s="95">
        <f>(D1126*(A1126-A1125))</f>
        <v>11.153648</v>
      </c>
      <c r="F1126" s="95">
        <f>(0.5*((C1126^2)-(C1125^2))*'NEFZ + EPA + WLTP - Start Value'!$B$3)/3600</f>
        <v>-0.216758012361243</v>
      </c>
      <c r="G1126" s="95">
        <f>E1126*'NEFZ + EPA + WLTP - Start Value'!$B$3*'NEFZ + EPA + WLTP - Start Value'!$B$6*'NEFZ + EPA + WLTP - Constants'!$B$4/3600</f>
        <v>0.380529008816</v>
      </c>
      <c r="H1126" s="95">
        <f>IF(E1126&gt;0,(((C1125)^3+(C1126)^3)/2/D1126)*0.5*'NEFZ + EPA + WLTP - Constants'!$B$3*('NEFZ + EPA + WLTP - Start Value'!$B$5*'NEFZ + EPA + WLTP - Start Value'!$B$4)*E1126/3600,0)</f>
        <v>0.1755280633251705</v>
      </c>
    </row>
    <row r="1127" ht="20.35" customHeight="1">
      <c r="A1127" s="15">
        <v>1124</v>
      </c>
      <c r="B1127" s="15">
        <v>24.8</v>
      </c>
      <c r="C1127" s="95">
        <f>'NEFZ + EPA + WLTP - Constants'!$B$5*B1127/3.6</f>
        <v>11.086592</v>
      </c>
      <c r="D1127" s="95">
        <f>(C1127+C1126)/2</f>
        <v>11.108944</v>
      </c>
      <c r="E1127" s="95">
        <f>(D1127*(A1127-A1126))</f>
        <v>11.108944</v>
      </c>
      <c r="F1127" s="95">
        <f>(0.5*((C1127^2)-(C1126^2))*'NEFZ + EPA + WLTP - Start Value'!$B$3)/3600</f>
        <v>-0.2158892427726193</v>
      </c>
      <c r="G1127" s="95">
        <f>E1127*'NEFZ + EPA + WLTP - Start Value'!$B$3*'NEFZ + EPA + WLTP - Start Value'!$B$6*'NEFZ + EPA + WLTP - Constants'!$B$4/3600</f>
        <v>0.3790038424480001</v>
      </c>
      <c r="H1127" s="95">
        <f>IF(E1127&gt;0,(((C1126)^3+(C1127)^3)/2/D1127)*0.5*'NEFZ + EPA + WLTP - Constants'!$B$3*('NEFZ + EPA + WLTP - Start Value'!$B$5*'NEFZ + EPA + WLTP - Start Value'!$B$4)*E1127/3600,0)</f>
        <v>0.1734259701480702</v>
      </c>
    </row>
    <row r="1128" ht="20.35" customHeight="1">
      <c r="A1128" s="15">
        <v>1125</v>
      </c>
      <c r="B1128" s="15">
        <v>25</v>
      </c>
      <c r="C1128" s="95">
        <f>'NEFZ + EPA + WLTP - Constants'!$B$5*B1128/3.6</f>
        <v>11.176</v>
      </c>
      <c r="D1128" s="95">
        <f>(C1128+C1127)/2</f>
        <v>11.131296</v>
      </c>
      <c r="E1128" s="95">
        <f>(D1128*(A1128-A1127))</f>
        <v>11.131296</v>
      </c>
      <c r="F1128" s="95">
        <f>(0.5*((C1128^2)-(C1127^2))*'NEFZ + EPA + WLTP - Start Value'!$B$3)/3600</f>
        <v>0.4326472551338623</v>
      </c>
      <c r="G1128" s="95">
        <f>E1128*'NEFZ + EPA + WLTP - Start Value'!$B$3*'NEFZ + EPA + WLTP - Start Value'!$B$6*'NEFZ + EPA + WLTP - Constants'!$B$4/3600</f>
        <v>0.379766425632</v>
      </c>
      <c r="H1128" s="95">
        <f>IF(E1128&gt;0,(((C1127)^3+(C1128)^3)/2/D1128)*0.5*'NEFZ + EPA + WLTP - Constants'!$B$3*('NEFZ + EPA + WLTP - Start Value'!$B$5*'NEFZ + EPA + WLTP - Start Value'!$B$4)*E1128/3600,0)</f>
        <v>0.1744812377845637</v>
      </c>
    </row>
    <row r="1129" ht="20.35" customHeight="1">
      <c r="A1129" s="15">
        <v>1126</v>
      </c>
      <c r="B1129" s="15">
        <v>25.4</v>
      </c>
      <c r="C1129" s="95">
        <f>'NEFZ + EPA + WLTP - Constants'!$B$5*B1129/3.6</f>
        <v>11.354816</v>
      </c>
      <c r="D1129" s="95">
        <f>(C1129+C1128)/2</f>
        <v>11.265408</v>
      </c>
      <c r="E1129" s="95">
        <f>(D1129*(A1129-A1128))</f>
        <v>11.265408</v>
      </c>
      <c r="F1129" s="95">
        <f>(0.5*((C1129^2)-(C1128^2))*'NEFZ + EPA + WLTP - Start Value'!$B$3)/3600</f>
        <v>0.875719745331193</v>
      </c>
      <c r="G1129" s="95">
        <f>E1129*'NEFZ + EPA + WLTP - Start Value'!$B$3*'NEFZ + EPA + WLTP - Start Value'!$B$6*'NEFZ + EPA + WLTP - Constants'!$B$4/3600</f>
        <v>0.3843419247360001</v>
      </c>
      <c r="H1129" s="95">
        <f>IF(E1129&gt;0,(((C1128)^3+(C1129)^3)/2/D1129)*0.5*'NEFZ + EPA + WLTP - Constants'!$B$3*('NEFZ + EPA + WLTP - Start Value'!$B$5*'NEFZ + EPA + WLTP - Start Value'!$B$4)*E1129/3600,0)</f>
        <v>0.180889500546495</v>
      </c>
    </row>
    <row r="1130" ht="20.35" customHeight="1">
      <c r="A1130" s="15">
        <v>1127</v>
      </c>
      <c r="B1130" s="15">
        <v>25.8</v>
      </c>
      <c r="C1130" s="95">
        <f>'NEFZ + EPA + WLTP - Constants'!$B$5*B1130/3.6</f>
        <v>11.533632</v>
      </c>
      <c r="D1130" s="95">
        <f>(C1130+C1129)/2</f>
        <v>11.444224</v>
      </c>
      <c r="E1130" s="95">
        <f>(D1130*(A1130-A1129))</f>
        <v>11.444224</v>
      </c>
      <c r="F1130" s="95">
        <f>(0.5*((C1130^2)-(C1129^2))*'NEFZ + EPA + WLTP - Start Value'!$B$3)/3600</f>
        <v>0.8896200587491623</v>
      </c>
      <c r="G1130" s="95">
        <f>E1130*'NEFZ + EPA + WLTP - Start Value'!$B$3*'NEFZ + EPA + WLTP - Start Value'!$B$6*'NEFZ + EPA + WLTP - Constants'!$B$4/3600</f>
        <v>0.390442590208</v>
      </c>
      <c r="H1130" s="95">
        <f>IF(E1130&gt;0,(((C1129)^3+(C1130)^3)/2/D1130)*0.5*'NEFZ + EPA + WLTP - Constants'!$B$3*('NEFZ + EPA + WLTP - Start Value'!$B$5*'NEFZ + EPA + WLTP - Start Value'!$B$4)*E1130/3600,0)</f>
        <v>0.1896396255703065</v>
      </c>
    </row>
    <row r="1131" ht="20.35" customHeight="1">
      <c r="A1131" s="15">
        <v>1128</v>
      </c>
      <c r="B1131" s="15">
        <v>26</v>
      </c>
      <c r="C1131" s="95">
        <f>'NEFZ + EPA + WLTP - Constants'!$B$5*B1131/3.6</f>
        <v>11.62304</v>
      </c>
      <c r="D1131" s="95">
        <f>(C1131+C1130)/2</f>
        <v>11.578336</v>
      </c>
      <c r="E1131" s="95">
        <f>(D1131*(A1131-A1130))</f>
        <v>11.578336</v>
      </c>
      <c r="F1131" s="95">
        <f>(0.5*((C1131^2)-(C1130^2))*'NEFZ + EPA + WLTP - Start Value'!$B$3)/3600</f>
        <v>0.450022646906317</v>
      </c>
      <c r="G1131" s="95">
        <f>E1131*'NEFZ + EPA + WLTP - Start Value'!$B$3*'NEFZ + EPA + WLTP - Start Value'!$B$6*'NEFZ + EPA + WLTP - Constants'!$B$4/3600</f>
        <v>0.3950180893120001</v>
      </c>
      <c r="H1131" s="95">
        <f>IF(E1131&gt;0,(((C1130)^3+(C1131)^3)/2/D1131)*0.5*'NEFZ + EPA + WLTP - Constants'!$B$3*('NEFZ + EPA + WLTP - Start Value'!$B$5*'NEFZ + EPA + WLTP - Start Value'!$B$4)*E1131/3600,0)</f>
        <v>0.1963579065040741</v>
      </c>
    </row>
    <row r="1132" ht="20.35" customHeight="1">
      <c r="A1132" s="15">
        <v>1129</v>
      </c>
      <c r="B1132" s="15">
        <v>26.4</v>
      </c>
      <c r="C1132" s="95">
        <f>'NEFZ + EPA + WLTP - Constants'!$B$5*B1132/3.6</f>
        <v>11.801856</v>
      </c>
      <c r="D1132" s="95">
        <f>(C1132+C1131)/2</f>
        <v>11.712448</v>
      </c>
      <c r="E1132" s="95">
        <f>(D1132*(A1132-A1131))</f>
        <v>11.712448</v>
      </c>
      <c r="F1132" s="95">
        <f>(0.5*((C1132^2)-(C1131^2))*'NEFZ + EPA + WLTP - Start Value'!$B$3)/3600</f>
        <v>0.9104705288760747</v>
      </c>
      <c r="G1132" s="95">
        <f>E1132*'NEFZ + EPA + WLTP - Start Value'!$B$3*'NEFZ + EPA + WLTP - Start Value'!$B$6*'NEFZ + EPA + WLTP - Constants'!$B$4/3600</f>
        <v>0.399593588416</v>
      </c>
      <c r="H1132" s="95">
        <f>IF(E1132&gt;0,(((C1131)^3+(C1132)^3)/2/D1132)*0.5*'NEFZ + EPA + WLTP - Constants'!$B$3*('NEFZ + EPA + WLTP - Start Value'!$B$5*'NEFZ + EPA + WLTP - Start Value'!$B$4)*E1132/3600,0)</f>
        <v>0.2032869346990112</v>
      </c>
    </row>
    <row r="1133" ht="20.35" customHeight="1">
      <c r="A1133" s="15">
        <v>1130</v>
      </c>
      <c r="B1133" s="15">
        <v>26.6</v>
      </c>
      <c r="C1133" s="95">
        <f>'NEFZ + EPA + WLTP - Constants'!$B$5*B1133/3.6</f>
        <v>11.891264</v>
      </c>
      <c r="D1133" s="95">
        <f>(C1133+C1132)/2</f>
        <v>11.84656</v>
      </c>
      <c r="E1133" s="95">
        <f>(D1133*(A1133-A1132))</f>
        <v>11.84656</v>
      </c>
      <c r="F1133" s="95">
        <f>(0.5*((C1133^2)-(C1132^2))*'NEFZ + EPA + WLTP - Start Value'!$B$3)/3600</f>
        <v>0.4604478819697886</v>
      </c>
      <c r="G1133" s="95">
        <f>E1133*'NEFZ + EPA + WLTP - Start Value'!$B$3*'NEFZ + EPA + WLTP - Start Value'!$B$6*'NEFZ + EPA + WLTP - Constants'!$B$4/3600</f>
        <v>0.404169087520</v>
      </c>
      <c r="H1133" s="95">
        <f>IF(E1133&gt;0,(((C1132)^3+(C1133)^3)/2/D1133)*0.5*'NEFZ + EPA + WLTP - Constants'!$B$3*('NEFZ + EPA + WLTP - Start Value'!$B$5*'NEFZ + EPA + WLTP - Start Value'!$B$4)*E1133/3600,0)</f>
        <v>0.2103225570685165</v>
      </c>
    </row>
    <row r="1134" ht="20.35" customHeight="1">
      <c r="A1134" s="15">
        <v>1131</v>
      </c>
      <c r="B1134" s="15">
        <v>26.9</v>
      </c>
      <c r="C1134" s="95">
        <f>'NEFZ + EPA + WLTP - Constants'!$B$5*B1134/3.6</f>
        <v>12.025376</v>
      </c>
      <c r="D1134" s="95">
        <f>(C1134+C1133)/2</f>
        <v>11.95832</v>
      </c>
      <c r="E1134" s="95">
        <f>(D1134*(A1134-A1133))</f>
        <v>11.95832</v>
      </c>
      <c r="F1134" s="95">
        <f>(0.5*((C1134^2)-(C1133^2))*'NEFZ + EPA + WLTP - Start Value'!$B$3)/3600</f>
        <v>0.6971875948693264</v>
      </c>
      <c r="G1134" s="95">
        <f>E1134*'NEFZ + EPA + WLTP - Start Value'!$B$3*'NEFZ + EPA + WLTP - Start Value'!$B$6*'NEFZ + EPA + WLTP - Constants'!$B$4/3600</f>
        <v>0.4079820034400001</v>
      </c>
      <c r="H1134" s="95">
        <f>IF(E1134&gt;0,(((C1133)^3+(C1134)^3)/2/D1134)*0.5*'NEFZ + EPA + WLTP - Constants'!$B$3*('NEFZ + EPA + WLTP - Start Value'!$B$5*'NEFZ + EPA + WLTP - Start Value'!$B$4)*E1134/3600,0)</f>
        <v>0.2163425794809957</v>
      </c>
    </row>
    <row r="1135" ht="20.35" customHeight="1">
      <c r="A1135" s="15">
        <v>1132</v>
      </c>
      <c r="B1135" s="15">
        <v>27</v>
      </c>
      <c r="C1135" s="95">
        <f>'NEFZ + EPA + WLTP - Constants'!$B$5*B1135/3.6</f>
        <v>12.07008</v>
      </c>
      <c r="D1135" s="95">
        <f>(C1135+C1134)/2</f>
        <v>12.047728</v>
      </c>
      <c r="E1135" s="95">
        <f>(D1135*(A1135-A1134))</f>
        <v>12.047728</v>
      </c>
      <c r="F1135" s="95">
        <f>(0.5*((C1135^2)-(C1134^2))*'NEFZ + EPA + WLTP - Start Value'!$B$3)/3600</f>
        <v>0.2341334041336977</v>
      </c>
      <c r="G1135" s="95">
        <f>E1135*'NEFZ + EPA + WLTP - Start Value'!$B$3*'NEFZ + EPA + WLTP - Start Value'!$B$6*'NEFZ + EPA + WLTP - Constants'!$B$4/3600</f>
        <v>0.411032336176</v>
      </c>
      <c r="H1135" s="95">
        <f>IF(E1135&gt;0,(((C1134)^3+(C1135)^3)/2/D1135)*0.5*'NEFZ + EPA + WLTP - Constants'!$B$3*('NEFZ + EPA + WLTP - Start Value'!$B$5*'NEFZ + EPA + WLTP - Start Value'!$B$4)*E1135/3600,0)</f>
        <v>0.2212129116182495</v>
      </c>
    </row>
    <row r="1136" ht="20.35" customHeight="1">
      <c r="A1136" s="15">
        <v>1133</v>
      </c>
      <c r="B1136" s="15">
        <v>27</v>
      </c>
      <c r="C1136" s="95">
        <f>'NEFZ + EPA + WLTP - Constants'!$B$5*B1136/3.6</f>
        <v>12.07008</v>
      </c>
      <c r="D1136" s="95">
        <f>(C1136+C1135)/2</f>
        <v>12.07008</v>
      </c>
      <c r="E1136" s="95">
        <f>(D1136*(A1136-A1135))</f>
        <v>12.07008</v>
      </c>
      <c r="F1136" s="95">
        <f>(0.5*((C1136^2)-(C1135^2))*'NEFZ + EPA + WLTP - Start Value'!$B$3)/3600</f>
        <v>0</v>
      </c>
      <c r="G1136" s="95">
        <f>E1136*'NEFZ + EPA + WLTP - Start Value'!$B$3*'NEFZ + EPA + WLTP - Start Value'!$B$6*'NEFZ + EPA + WLTP - Constants'!$B$4/3600</f>
        <v>0.4117949193600001</v>
      </c>
      <c r="H1136" s="95">
        <f>IF(E1136&gt;0,(((C1135)^3+(C1136)^3)/2/D1136)*0.5*'NEFZ + EPA + WLTP - Constants'!$B$3*('NEFZ + EPA + WLTP - Start Value'!$B$5*'NEFZ + EPA + WLTP - Start Value'!$B$4)*E1136/3600,0)</f>
        <v>0.2224441410123797</v>
      </c>
    </row>
    <row r="1137" ht="20.35" customHeight="1">
      <c r="A1137" s="15">
        <v>1134</v>
      </c>
      <c r="B1137" s="15">
        <v>27</v>
      </c>
      <c r="C1137" s="95">
        <f>'NEFZ + EPA + WLTP - Constants'!$B$5*B1137/3.6</f>
        <v>12.07008</v>
      </c>
      <c r="D1137" s="95">
        <f>(C1137+C1136)/2</f>
        <v>12.07008</v>
      </c>
      <c r="E1137" s="95">
        <f>(D1137*(A1137-A1136))</f>
        <v>12.07008</v>
      </c>
      <c r="F1137" s="95">
        <f>(0.5*((C1137^2)-(C1136^2))*'NEFZ + EPA + WLTP - Start Value'!$B$3)/3600</f>
        <v>0</v>
      </c>
      <c r="G1137" s="95">
        <f>E1137*'NEFZ + EPA + WLTP - Start Value'!$B$3*'NEFZ + EPA + WLTP - Start Value'!$B$6*'NEFZ + EPA + WLTP - Constants'!$B$4/3600</f>
        <v>0.4117949193600001</v>
      </c>
      <c r="H1137" s="95">
        <f>IF(E1137&gt;0,(((C1136)^3+(C1137)^3)/2/D1137)*0.5*'NEFZ + EPA + WLTP - Constants'!$B$3*('NEFZ + EPA + WLTP - Start Value'!$B$5*'NEFZ + EPA + WLTP - Start Value'!$B$4)*E1137/3600,0)</f>
        <v>0.2224441410123797</v>
      </c>
    </row>
    <row r="1138" ht="20.35" customHeight="1">
      <c r="A1138" s="15">
        <v>1135</v>
      </c>
      <c r="B1138" s="15">
        <v>26.9</v>
      </c>
      <c r="C1138" s="95">
        <f>'NEFZ + EPA + WLTP - Constants'!$B$5*B1138/3.6</f>
        <v>12.025376</v>
      </c>
      <c r="D1138" s="95">
        <f>(C1138+C1137)/2</f>
        <v>12.047728</v>
      </c>
      <c r="E1138" s="95">
        <f>(D1138*(A1138-A1137))</f>
        <v>12.047728</v>
      </c>
      <c r="F1138" s="95">
        <f>(0.5*((C1138^2)-(C1137^2))*'NEFZ + EPA + WLTP - Start Value'!$B$3)/3600</f>
        <v>-0.2341334041336977</v>
      </c>
      <c r="G1138" s="95">
        <f>E1138*'NEFZ + EPA + WLTP - Start Value'!$B$3*'NEFZ + EPA + WLTP - Start Value'!$B$6*'NEFZ + EPA + WLTP - Constants'!$B$4/3600</f>
        <v>0.411032336176</v>
      </c>
      <c r="H1138" s="95">
        <f>IF(E1138&gt;0,(((C1137)^3+(C1138)^3)/2/D1138)*0.5*'NEFZ + EPA + WLTP - Constants'!$B$3*('NEFZ + EPA + WLTP - Start Value'!$B$5*'NEFZ + EPA + WLTP - Start Value'!$B$4)*E1138/3600,0)</f>
        <v>0.2212129116182495</v>
      </c>
    </row>
    <row r="1139" ht="20.35" customHeight="1">
      <c r="A1139" s="15">
        <v>1136</v>
      </c>
      <c r="B1139" s="15">
        <v>26.8</v>
      </c>
      <c r="C1139" s="95">
        <f>'NEFZ + EPA + WLTP - Constants'!$B$5*B1139/3.6</f>
        <v>11.980672</v>
      </c>
      <c r="D1139" s="95">
        <f>(C1139+C1138)/2</f>
        <v>12.003024</v>
      </c>
      <c r="E1139" s="95">
        <f>(D1139*(A1139-A1138))</f>
        <v>12.003024</v>
      </c>
      <c r="F1139" s="95">
        <f>(0.5*((C1139^2)-(C1138^2))*'NEFZ + EPA + WLTP - Start Value'!$B$3)/3600</f>
        <v>-0.2332646345450555</v>
      </c>
      <c r="G1139" s="95">
        <f>E1139*'NEFZ + EPA + WLTP - Start Value'!$B$3*'NEFZ + EPA + WLTP - Start Value'!$B$6*'NEFZ + EPA + WLTP - Constants'!$B$4/3600</f>
        <v>0.4095071698080001</v>
      </c>
      <c r="H1139" s="95">
        <f>IF(E1139&gt;0,(((C1138)^3+(C1139)^3)/2/D1139)*0.5*'NEFZ + EPA + WLTP - Constants'!$B$3*('NEFZ + EPA + WLTP - Start Value'!$B$5*'NEFZ + EPA + WLTP - Start Value'!$B$4)*E1139/3600,0)</f>
        <v>0.2187595730058667</v>
      </c>
    </row>
    <row r="1140" ht="20.35" customHeight="1">
      <c r="A1140" s="15">
        <v>1137</v>
      </c>
      <c r="B1140" s="15">
        <v>26.8</v>
      </c>
      <c r="C1140" s="95">
        <f>'NEFZ + EPA + WLTP - Constants'!$B$5*B1140/3.6</f>
        <v>11.980672</v>
      </c>
      <c r="D1140" s="95">
        <f>(C1140+C1139)/2</f>
        <v>11.980672</v>
      </c>
      <c r="E1140" s="95">
        <f>(D1140*(A1140-A1139))</f>
        <v>11.980672</v>
      </c>
      <c r="F1140" s="95">
        <f>(0.5*((C1140^2)-(C1139^2))*'NEFZ + EPA + WLTP - Start Value'!$B$3)/3600</f>
        <v>0</v>
      </c>
      <c r="G1140" s="95">
        <f>E1140*'NEFZ + EPA + WLTP - Start Value'!$B$3*'NEFZ + EPA + WLTP - Start Value'!$B$6*'NEFZ + EPA + WLTP - Constants'!$B$4/3600</f>
        <v>0.4087445866240002</v>
      </c>
      <c r="H1140" s="95">
        <f>IF(E1140&gt;0,(((C1139)^3+(C1140)^3)/2/D1140)*0.5*'NEFZ + EPA + WLTP - Constants'!$B$3*('NEFZ + EPA + WLTP - Start Value'!$B$5*'NEFZ + EPA + WLTP - Start Value'!$B$4)*E1140/3600,0)</f>
        <v>0.2175374637876141</v>
      </c>
    </row>
    <row r="1141" ht="20.35" customHeight="1">
      <c r="A1141" s="15">
        <v>1138</v>
      </c>
      <c r="B1141" s="15">
        <v>26.5</v>
      </c>
      <c r="C1141" s="95">
        <f>'NEFZ + EPA + WLTP - Constants'!$B$5*B1141/3.6</f>
        <v>11.84656</v>
      </c>
      <c r="D1141" s="95">
        <f>(C1141+C1140)/2</f>
        <v>11.913616</v>
      </c>
      <c r="E1141" s="95">
        <f>(D1141*(A1141-A1140))</f>
        <v>11.913616</v>
      </c>
      <c r="F1141" s="95">
        <f>(0.5*((C1141^2)-(C1140^2))*'NEFZ + EPA + WLTP - Start Value'!$B$3)/3600</f>
        <v>-0.6945812861034739</v>
      </c>
      <c r="G1141" s="95">
        <f>E1141*'NEFZ + EPA + WLTP - Start Value'!$B$3*'NEFZ + EPA + WLTP - Start Value'!$B$6*'NEFZ + EPA + WLTP - Constants'!$B$4/3600</f>
        <v>0.4064568370720001</v>
      </c>
      <c r="H1141" s="95">
        <f>IF(E1141&gt;0,(((C1140)^3+(C1141)^3)/2/D1141)*0.5*'NEFZ + EPA + WLTP - Constants'!$B$3*('NEFZ + EPA + WLTP - Start Value'!$B$5*'NEFZ + EPA + WLTP - Start Value'!$B$4)*E1141/3600,0)</f>
        <v>0.2139255181481257</v>
      </c>
    </row>
    <row r="1142" ht="20.35" customHeight="1">
      <c r="A1142" s="15">
        <v>1139</v>
      </c>
      <c r="B1142" s="15">
        <v>26.4</v>
      </c>
      <c r="C1142" s="95">
        <f>'NEFZ + EPA + WLTP - Constants'!$B$5*B1142/3.6</f>
        <v>11.801856</v>
      </c>
      <c r="D1142" s="95">
        <f>(C1142+C1141)/2</f>
        <v>11.824208</v>
      </c>
      <c r="E1142" s="95">
        <f>(D1142*(A1142-A1141))</f>
        <v>11.824208</v>
      </c>
      <c r="F1142" s="95">
        <f>(0.5*((C1142^2)-(C1141^2))*'NEFZ + EPA + WLTP - Start Value'!$B$3)/3600</f>
        <v>-0.2297895561905856</v>
      </c>
      <c r="G1142" s="95">
        <f>E1142*'NEFZ + EPA + WLTP - Start Value'!$B$3*'NEFZ + EPA + WLTP - Start Value'!$B$6*'NEFZ + EPA + WLTP - Constants'!$B$4/3600</f>
        <v>0.4034065043359999</v>
      </c>
      <c r="H1142" s="95">
        <f>IF(E1142&gt;0,(((C1141)^3+(C1142)^3)/2/D1142)*0.5*'NEFZ + EPA + WLTP - Constants'!$B$3*('NEFZ + EPA + WLTP - Start Value'!$B$5*'NEFZ + EPA + WLTP - Start Value'!$B$4)*E1142/3600,0)</f>
        <v>0.2091276049538991</v>
      </c>
    </row>
    <row r="1143" ht="20.35" customHeight="1">
      <c r="A1143" s="15">
        <v>1140</v>
      </c>
      <c r="B1143" s="15">
        <v>26</v>
      </c>
      <c r="C1143" s="95">
        <f>'NEFZ + EPA + WLTP - Constants'!$B$5*B1143/3.6</f>
        <v>11.62304</v>
      </c>
      <c r="D1143" s="95">
        <f>(C1143+C1142)/2</f>
        <v>11.712448</v>
      </c>
      <c r="E1143" s="95">
        <f>(D1143*(A1143-A1142))</f>
        <v>11.712448</v>
      </c>
      <c r="F1143" s="95">
        <f>(0.5*((C1143^2)-(C1142^2))*'NEFZ + EPA + WLTP - Start Value'!$B$3)/3600</f>
        <v>-0.9104705288760747</v>
      </c>
      <c r="G1143" s="95">
        <f>E1143*'NEFZ + EPA + WLTP - Start Value'!$B$3*'NEFZ + EPA + WLTP - Start Value'!$B$6*'NEFZ + EPA + WLTP - Constants'!$B$4/3600</f>
        <v>0.399593588416</v>
      </c>
      <c r="H1143" s="95">
        <f>IF(E1143&gt;0,(((C1142)^3+(C1143)^3)/2/D1143)*0.5*'NEFZ + EPA + WLTP - Constants'!$B$3*('NEFZ + EPA + WLTP - Start Value'!$B$5*'NEFZ + EPA + WLTP - Start Value'!$B$4)*E1143/3600,0)</f>
        <v>0.2032869346990112</v>
      </c>
    </row>
    <row r="1144" ht="20.35" customHeight="1">
      <c r="A1144" s="15">
        <v>1141</v>
      </c>
      <c r="B1144" s="15">
        <v>25.5</v>
      </c>
      <c r="C1144" s="95">
        <f>'NEFZ + EPA + WLTP - Constants'!$B$5*B1144/3.6</f>
        <v>11.39952</v>
      </c>
      <c r="D1144" s="95">
        <f>(C1144+C1143)/2</f>
        <v>11.51128</v>
      </c>
      <c r="E1144" s="95">
        <f>(D1144*(A1144-A1143))</f>
        <v>11.51128</v>
      </c>
      <c r="F1144" s="95">
        <f>(0.5*((C1144^2)-(C1143^2))*'NEFZ + EPA + WLTP - Start Value'!$B$3)/3600</f>
        <v>-1.118540845351118</v>
      </c>
      <c r="G1144" s="95">
        <f>E1144*'NEFZ + EPA + WLTP - Start Value'!$B$3*'NEFZ + EPA + WLTP - Start Value'!$B$6*'NEFZ + EPA + WLTP - Constants'!$B$4/3600</f>
        <v>0.392730339760</v>
      </c>
      <c r="H1144" s="95">
        <f>IF(E1144&gt;0,(((C1143)^3+(C1144)^3)/2/D1144)*0.5*'NEFZ + EPA + WLTP - Constants'!$B$3*('NEFZ + EPA + WLTP - Start Value'!$B$5*'NEFZ + EPA + WLTP - Start Value'!$B$4)*E1144/3600,0)</f>
        <v>0.1930119377410134</v>
      </c>
    </row>
    <row r="1145" ht="20.35" customHeight="1">
      <c r="A1145" s="15">
        <v>1142</v>
      </c>
      <c r="B1145" s="15">
        <v>24.6</v>
      </c>
      <c r="C1145" s="95">
        <f>'NEFZ + EPA + WLTP - Constants'!$B$5*B1145/3.6</f>
        <v>10.997184</v>
      </c>
      <c r="D1145" s="95">
        <f>(C1145+C1144)/2</f>
        <v>11.198352</v>
      </c>
      <c r="E1145" s="95">
        <f>(D1145*(A1145-A1144))</f>
        <v>11.198352</v>
      </c>
      <c r="F1145" s="95">
        <f>(0.5*((C1145^2)-(C1144^2))*'NEFZ + EPA + WLTP - Start Value'!$B$3)/3600</f>
        <v>-1.95864103754879</v>
      </c>
      <c r="G1145" s="95">
        <f>E1145*'NEFZ + EPA + WLTP - Start Value'!$B$3*'NEFZ + EPA + WLTP - Start Value'!$B$6*'NEFZ + EPA + WLTP - Constants'!$B$4/3600</f>
        <v>0.382054175184</v>
      </c>
      <c r="H1145" s="95">
        <f>IF(E1145&gt;0,(((C1144)^3+(C1145)^3)/2/D1145)*0.5*'NEFZ + EPA + WLTP - Constants'!$B$3*('NEFZ + EPA + WLTP - Start Value'!$B$5*'NEFZ + EPA + WLTP - Start Value'!$B$4)*E1145/3600,0)</f>
        <v>0.1778169336357623</v>
      </c>
    </row>
    <row r="1146" ht="20.35" customHeight="1">
      <c r="A1146" s="15">
        <v>1143</v>
      </c>
      <c r="B1146" s="15">
        <v>23.5</v>
      </c>
      <c r="C1146" s="95">
        <f>'NEFZ + EPA + WLTP - Constants'!$B$5*B1146/3.6</f>
        <v>10.50544</v>
      </c>
      <c r="D1146" s="95">
        <f>(C1146+C1145)/2</f>
        <v>10.751312</v>
      </c>
      <c r="E1146" s="95">
        <f>(D1146*(A1146-A1145))</f>
        <v>10.751312</v>
      </c>
      <c r="F1146" s="95">
        <f>(0.5*((C1146^2)-(C1145^2))*'NEFZ + EPA + WLTP - Start Value'!$B$3)/3600</f>
        <v>-2.29832994670009</v>
      </c>
      <c r="G1146" s="95">
        <f>E1146*'NEFZ + EPA + WLTP - Start Value'!$B$3*'NEFZ + EPA + WLTP - Start Value'!$B$6*'NEFZ + EPA + WLTP - Constants'!$B$4/3600</f>
        <v>0.3668025115040001</v>
      </c>
      <c r="H1146" s="95">
        <f>IF(E1146&gt;0,(((C1145)^3+(C1146)^3)/2/D1146)*0.5*'NEFZ + EPA + WLTP - Constants'!$B$3*('NEFZ + EPA + WLTP - Start Value'!$B$5*'NEFZ + EPA + WLTP - Start Value'!$B$4)*E1146/3600,0)</f>
        <v>0.157454756575911</v>
      </c>
    </row>
    <row r="1147" ht="20.35" customHeight="1">
      <c r="A1147" s="15">
        <v>1144</v>
      </c>
      <c r="B1147" s="15">
        <v>21.5</v>
      </c>
      <c r="C1147" s="95">
        <f>'NEFZ + EPA + WLTP - Constants'!$B$5*B1147/3.6</f>
        <v>9.611360000000001</v>
      </c>
      <c r="D1147" s="95">
        <f>(C1147+C1146)/2</f>
        <v>10.0584</v>
      </c>
      <c r="E1147" s="95">
        <f>(D1147*(A1147-A1146))</f>
        <v>10.0584</v>
      </c>
      <c r="F1147" s="95">
        <f>(0.5*((C1147^2)-(C1146^2))*'NEFZ + EPA + WLTP - Start Value'!$B$3)/3600</f>
        <v>-3.909463148800004</v>
      </c>
      <c r="G1147" s="95">
        <f>E1147*'NEFZ + EPA + WLTP - Start Value'!$B$3*'NEFZ + EPA + WLTP - Start Value'!$B$6*'NEFZ + EPA + WLTP - Constants'!$B$4/3600</f>
        <v>0.3431624328000001</v>
      </c>
      <c r="H1147" s="95">
        <f>IF(E1147&gt;0,(((C1146)^3+(C1147)^3)/2/D1147)*0.5*'NEFZ + EPA + WLTP - Constants'!$B$3*('NEFZ + EPA + WLTP - Start Value'!$B$5*'NEFZ + EPA + WLTP - Start Value'!$B$4)*E1147/3600,0)</f>
        <v>0.1294920882608075</v>
      </c>
    </row>
    <row r="1148" ht="20.35" customHeight="1">
      <c r="A1148" s="15">
        <v>1145</v>
      </c>
      <c r="B1148" s="15">
        <v>20</v>
      </c>
      <c r="C1148" s="95">
        <f>'NEFZ + EPA + WLTP - Constants'!$B$5*B1148/3.6</f>
        <v>8.940800000000001</v>
      </c>
      <c r="D1148" s="95">
        <f>(C1148+C1147)/2</f>
        <v>9.27608</v>
      </c>
      <c r="E1148" s="95">
        <f>(D1148*(A1148-A1147))</f>
        <v>9.27608</v>
      </c>
      <c r="F1148" s="95">
        <f>(0.5*((C1148^2)-(C1147^2))*'NEFZ + EPA + WLTP - Start Value'!$B$3)/3600</f>
        <v>-2.704045344586665</v>
      </c>
      <c r="G1148" s="95">
        <f>E1148*'NEFZ + EPA + WLTP - Start Value'!$B$3*'NEFZ + EPA + WLTP - Start Value'!$B$6*'NEFZ + EPA + WLTP - Constants'!$B$4/3600</f>
        <v>0.316472021360</v>
      </c>
      <c r="H1148" s="95">
        <f>IF(E1148&gt;0,(((C1147)^3+(C1148)^3)/2/D1148)*0.5*'NEFZ + EPA + WLTP - Constants'!$B$3*('NEFZ + EPA + WLTP - Start Value'!$B$5*'NEFZ + EPA + WLTP - Start Value'!$B$4)*E1148/3600,0)</f>
        <v>0.1013637763052621</v>
      </c>
    </row>
    <row r="1149" ht="20.35" customHeight="1">
      <c r="A1149" s="15">
        <v>1146</v>
      </c>
      <c r="B1149" s="15">
        <v>17.5</v>
      </c>
      <c r="C1149" s="95">
        <f>'NEFZ + EPA + WLTP - Constants'!$B$5*B1149/3.6</f>
        <v>7.8232</v>
      </c>
      <c r="D1149" s="95">
        <f>(C1149+C1148)/2</f>
        <v>8.382000000000001</v>
      </c>
      <c r="E1149" s="95">
        <f>(D1149*(A1149-A1148))</f>
        <v>8.382000000000001</v>
      </c>
      <c r="F1149" s="95">
        <f>(0.5*((C1149^2)-(C1148^2))*'NEFZ + EPA + WLTP - Start Value'!$B$3)/3600</f>
        <v>-4.072357446666673</v>
      </c>
      <c r="G1149" s="95">
        <f>E1149*'NEFZ + EPA + WLTP - Start Value'!$B$3*'NEFZ + EPA + WLTP - Start Value'!$B$6*'NEFZ + EPA + WLTP - Constants'!$B$4/3600</f>
        <v>0.285968694</v>
      </c>
      <c r="H1149" s="95">
        <f>IF(E1149&gt;0,(((C1148)^3+(C1149)^3)/2/D1149)*0.5*'NEFZ + EPA + WLTP - Constants'!$B$3*('NEFZ + EPA + WLTP - Start Value'!$B$5*'NEFZ + EPA + WLTP - Start Value'!$B$4)*E1149/3600,0)</f>
        <v>0.07548937398611137</v>
      </c>
    </row>
    <row r="1150" ht="20.35" customHeight="1">
      <c r="A1150" s="15">
        <v>1147</v>
      </c>
      <c r="B1150" s="15">
        <v>16</v>
      </c>
      <c r="C1150" s="95">
        <f>'NEFZ + EPA + WLTP - Constants'!$B$5*B1150/3.6</f>
        <v>7.15264</v>
      </c>
      <c r="D1150" s="95">
        <f>(C1150+C1149)/2</f>
        <v>7.48792</v>
      </c>
      <c r="E1150" s="95">
        <f>(D1150*(A1150-A1149))</f>
        <v>7.48792</v>
      </c>
      <c r="F1150" s="95">
        <f>(0.5*((C1150^2)-(C1149^2))*'NEFZ + EPA + WLTP - Start Value'!$B$3)/3600</f>
        <v>-2.182783591413333</v>
      </c>
      <c r="G1150" s="95">
        <f>E1150*'NEFZ + EPA + WLTP - Start Value'!$B$3*'NEFZ + EPA + WLTP - Start Value'!$B$6*'NEFZ + EPA + WLTP - Constants'!$B$4/3600</f>
        <v>0.255465366640</v>
      </c>
      <c r="H1150" s="95">
        <f>IF(E1150&gt;0,(((C1149)^3+(C1150)^3)/2/D1150)*0.5*'NEFZ + EPA + WLTP - Constants'!$B$3*('NEFZ + EPA + WLTP - Start Value'!$B$5*'NEFZ + EPA + WLTP - Start Value'!$B$4)*E1150/3600,0)</f>
        <v>0.05342917161573259</v>
      </c>
    </row>
    <row r="1151" ht="20.35" customHeight="1">
      <c r="A1151" s="15">
        <v>1148</v>
      </c>
      <c r="B1151" s="15">
        <v>14</v>
      </c>
      <c r="C1151" s="95">
        <f>'NEFZ + EPA + WLTP - Constants'!$B$5*B1151/3.6</f>
        <v>6.25856</v>
      </c>
      <c r="D1151" s="95">
        <f>(C1151+C1150)/2</f>
        <v>6.7056</v>
      </c>
      <c r="E1151" s="95">
        <f>(D1151*(A1151-A1150))</f>
        <v>6.7056</v>
      </c>
      <c r="F1151" s="95">
        <f>(0.5*((C1151^2)-(C1150^2))*'NEFZ + EPA + WLTP - Start Value'!$B$3)/3600</f>
        <v>-2.606308765866666</v>
      </c>
      <c r="G1151" s="95">
        <f>E1151*'NEFZ + EPA + WLTP - Start Value'!$B$3*'NEFZ + EPA + WLTP - Start Value'!$B$6*'NEFZ + EPA + WLTP - Constants'!$B$4/3600</f>
        <v>0.2287749552</v>
      </c>
      <c r="H1151" s="95">
        <f>IF(E1151&gt;0,(((C1150)^3+(C1151)^3)/2/D1151)*0.5*'NEFZ + EPA + WLTP - Constants'!$B$3*('NEFZ + EPA + WLTP - Start Value'!$B$5*'NEFZ + EPA + WLTP - Start Value'!$B$4)*E1151/3600,0)</f>
        <v>0.03865055948088902</v>
      </c>
    </row>
    <row r="1152" ht="20.35" customHeight="1">
      <c r="A1152" s="15">
        <v>1149</v>
      </c>
      <c r="B1152" s="15">
        <v>10.7</v>
      </c>
      <c r="C1152" s="95">
        <f>'NEFZ + EPA + WLTP - Constants'!$B$5*B1152/3.6</f>
        <v>4.783327999999999</v>
      </c>
      <c r="D1152" s="95">
        <f>(C1152+C1151)/2</f>
        <v>5.520944</v>
      </c>
      <c r="E1152" s="95">
        <f>(D1152*(A1152-A1151))</f>
        <v>5.520944</v>
      </c>
      <c r="F1152" s="95">
        <f>(0.5*((C1152^2)-(C1151^2))*'NEFZ + EPA + WLTP - Start Value'!$B$3)/3600</f>
        <v>-3.540670458429869</v>
      </c>
      <c r="G1152" s="95">
        <f>E1152*'NEFZ + EPA + WLTP - Start Value'!$B$3*'NEFZ + EPA + WLTP - Start Value'!$B$6*'NEFZ + EPA + WLTP - Constants'!$B$4/3600</f>
        <v>0.188358046448</v>
      </c>
      <c r="H1152" s="95">
        <f>IF(E1152&gt;0,(((C1151)^3+(C1152)^3)/2/D1152)*0.5*'NEFZ + EPA + WLTP - Constants'!$B$3*('NEFZ + EPA + WLTP - Start Value'!$B$5*'NEFZ + EPA + WLTP - Start Value'!$B$4)*E1152/3600,0)</f>
        <v>0.02242773867744242</v>
      </c>
    </row>
    <row r="1153" ht="20.35" customHeight="1">
      <c r="A1153" s="15">
        <v>1150</v>
      </c>
      <c r="B1153" s="15">
        <v>7.4</v>
      </c>
      <c r="C1153" s="95">
        <f>'NEFZ + EPA + WLTP - Constants'!$B$5*B1153/3.6</f>
        <v>3.308096</v>
      </c>
      <c r="D1153" s="95">
        <f>(C1153+C1152)/2</f>
        <v>4.045712</v>
      </c>
      <c r="E1153" s="95">
        <f>(D1153*(A1153-A1152))</f>
        <v>4.045712</v>
      </c>
      <c r="F1153" s="95">
        <f>(0.5*((C1153^2)-(C1152^2))*'NEFZ + EPA + WLTP - Start Value'!$B$3)/3600</f>
        <v>-2.594580376420264</v>
      </c>
      <c r="G1153" s="95">
        <f>E1153*'NEFZ + EPA + WLTP - Start Value'!$B$3*'NEFZ + EPA + WLTP - Start Value'!$B$6*'NEFZ + EPA + WLTP - Constants'!$B$4/3600</f>
        <v>0.138027556304</v>
      </c>
      <c r="H1153" s="95">
        <f>IF(E1153&gt;0,(((C1152)^3+(C1153)^3)/2/D1153)*0.5*'NEFZ + EPA + WLTP - Constants'!$B$3*('NEFZ + EPA + WLTP - Start Value'!$B$5*'NEFZ + EPA + WLTP - Start Value'!$B$4)*E1153/3600,0)</f>
        <v>0.009212095270940128</v>
      </c>
    </row>
    <row r="1154" ht="20.35" customHeight="1">
      <c r="A1154" s="15">
        <v>1151</v>
      </c>
      <c r="B1154" s="15">
        <v>4.1</v>
      </c>
      <c r="C1154" s="95">
        <f>'NEFZ + EPA + WLTP - Constants'!$B$5*B1154/3.6</f>
        <v>1.832864</v>
      </c>
      <c r="D1154" s="95">
        <f>(C1154+C1153)/2</f>
        <v>2.57048</v>
      </c>
      <c r="E1154" s="95">
        <f>(D1154*(A1154-A1153))</f>
        <v>2.57048</v>
      </c>
      <c r="F1154" s="95">
        <f>(0.5*((C1154^2)-(C1153^2))*'NEFZ + EPA + WLTP - Start Value'!$B$3)/3600</f>
        <v>-1.648490294410667</v>
      </c>
      <c r="G1154" s="95">
        <f>E1154*'NEFZ + EPA + WLTP - Start Value'!$B$3*'NEFZ + EPA + WLTP - Start Value'!$B$6*'NEFZ + EPA + WLTP - Constants'!$B$4/3600</f>
        <v>0.087697066160</v>
      </c>
      <c r="H1154" s="95">
        <f>IF(E1154&gt;0,(((C1153)^3+(C1154)^3)/2/D1154)*0.5*'NEFZ + EPA + WLTP - Constants'!$B$3*('NEFZ + EPA + WLTP - Start Value'!$B$5*'NEFZ + EPA + WLTP - Start Value'!$B$4)*E1154/3600,0)</f>
        <v>0.002679235310682182</v>
      </c>
    </row>
    <row r="1155" ht="20.35" customHeight="1">
      <c r="A1155" s="15">
        <v>1152</v>
      </c>
      <c r="B1155" s="15">
        <v>0.8</v>
      </c>
      <c r="C1155" s="95">
        <f>'NEFZ + EPA + WLTP - Constants'!$B$5*B1155/3.6</f>
        <v>0.3576320000000001</v>
      </c>
      <c r="D1155" s="95">
        <f>(C1155+C1154)/2</f>
        <v>1.095248</v>
      </c>
      <c r="E1155" s="95">
        <f>(D1155*(A1155-A1154))</f>
        <v>1.095248</v>
      </c>
      <c r="F1155" s="95">
        <f>(0.5*((C1155^2)-(C1154^2))*'NEFZ + EPA + WLTP - Start Value'!$B$3)/3600</f>
        <v>-0.7024002124010664</v>
      </c>
      <c r="G1155" s="95">
        <f>E1155*'NEFZ + EPA + WLTP - Start Value'!$B$3*'NEFZ + EPA + WLTP - Start Value'!$B$6*'NEFZ + EPA + WLTP - Constants'!$B$4/3600</f>
        <v>0.03736657601600001</v>
      </c>
      <c r="H1155" s="95">
        <f>IF(E1155&gt;0,(((C1154)^3+(C1155)^3)/2/D1155)*0.5*'NEFZ + EPA + WLTP - Constants'!$B$3*('NEFZ + EPA + WLTP - Start Value'!$B$5*'NEFZ + EPA + WLTP - Start Value'!$B$4)*E1155/3600,0)</f>
        <v>0.0003923427333971588</v>
      </c>
    </row>
    <row r="1156" ht="20.35" customHeight="1">
      <c r="A1156" s="15">
        <v>1153</v>
      </c>
      <c r="B1156" s="15">
        <v>0</v>
      </c>
      <c r="C1156" s="95">
        <f>'NEFZ + EPA + WLTP - Constants'!$B$5*B1156/3.6</f>
        <v>0</v>
      </c>
      <c r="D1156" s="95">
        <f>(C1156+C1155)/2</f>
        <v>0.178816</v>
      </c>
      <c r="E1156" s="95">
        <f>(D1156*(A1156-A1155))</f>
        <v>0.178816</v>
      </c>
      <c r="F1156" s="95">
        <f>(0.5*((C1156^2)-(C1155^2))*'NEFZ + EPA + WLTP - Start Value'!$B$3)/3600</f>
        <v>-0.02780062683591112</v>
      </c>
      <c r="G1156" s="95">
        <f>E1156*'NEFZ + EPA + WLTP - Start Value'!$B$3*'NEFZ + EPA + WLTP - Start Value'!$B$6*'NEFZ + EPA + WLTP - Constants'!$B$4/3600</f>
        <v>0.006100665472000001</v>
      </c>
      <c r="H1156" s="95">
        <f>IF(E1156&gt;0,(((C1155)^3+(C1156)^3)/2/D1156)*0.5*'NEFZ + EPA + WLTP - Constants'!$B$3*('NEFZ + EPA + WLTP - Start Value'!$B$5*'NEFZ + EPA + WLTP - Start Value'!$B$4)*E1156/3600,0)</f>
        <v>2.893141294475904e-06</v>
      </c>
    </row>
    <row r="1157" ht="20.35" customHeight="1">
      <c r="A1157" s="15">
        <v>1154</v>
      </c>
      <c r="B1157" s="15">
        <v>0</v>
      </c>
      <c r="C1157" s="95">
        <f>'NEFZ + EPA + WLTP - Constants'!$B$5*B1157/3.6</f>
        <v>0</v>
      </c>
      <c r="D1157" s="95">
        <f>(C1157+C1156)/2</f>
        <v>0</v>
      </c>
      <c r="E1157" s="95">
        <f>(D1157*(A1157-A1156))</f>
        <v>0</v>
      </c>
      <c r="F1157" s="95">
        <f>(0.5*((C1157^2)-(C1156^2))*'NEFZ + EPA + WLTP - Start Value'!$B$3)/3600</f>
        <v>0</v>
      </c>
      <c r="G1157" s="95">
        <f>E1157*'NEFZ + EPA + WLTP - Start Value'!$B$3*'NEFZ + EPA + WLTP - Start Value'!$B$6*'NEFZ + EPA + WLTP - Constants'!$B$4/3600</f>
        <v>0</v>
      </c>
      <c r="H1157" s="95">
        <f>IF(E1157&gt;0,(((C1156)^3+(C1157)^3)/2/D1157)*0.5*'NEFZ + EPA + WLTP - Constants'!$B$3*('NEFZ + EPA + WLTP - Start Value'!$B$5*'NEFZ + EPA + WLTP - Start Value'!$B$4)*E1157/3600,0)</f>
        <v>0</v>
      </c>
    </row>
    <row r="1158" ht="20.35" customHeight="1">
      <c r="A1158" s="15">
        <v>1155</v>
      </c>
      <c r="B1158" s="15">
        <v>0</v>
      </c>
      <c r="C1158" s="95">
        <f>'NEFZ + EPA + WLTP - Constants'!$B$5*B1158/3.6</f>
        <v>0</v>
      </c>
      <c r="D1158" s="95">
        <f>(C1158+C1157)/2</f>
        <v>0</v>
      </c>
      <c r="E1158" s="95">
        <f>(D1158*(A1158-A1157))</f>
        <v>0</v>
      </c>
      <c r="F1158" s="95">
        <f>(0.5*((C1158^2)-(C1157^2))*'NEFZ + EPA + WLTP - Start Value'!$B$3)/3600</f>
        <v>0</v>
      </c>
      <c r="G1158" s="95">
        <f>E1158*'NEFZ + EPA + WLTP - Start Value'!$B$3*'NEFZ + EPA + WLTP - Start Value'!$B$6*'NEFZ + EPA + WLTP - Constants'!$B$4/3600</f>
        <v>0</v>
      </c>
      <c r="H1158" s="95">
        <f>IF(E1158&gt;0,(((C1157)^3+(C1158)^3)/2/D1158)*0.5*'NEFZ + EPA + WLTP - Constants'!$B$3*('NEFZ + EPA + WLTP - Start Value'!$B$5*'NEFZ + EPA + WLTP - Start Value'!$B$4)*E1158/3600,0)</f>
        <v>0</v>
      </c>
    </row>
    <row r="1159" ht="20.35" customHeight="1">
      <c r="A1159" s="15">
        <v>1156</v>
      </c>
      <c r="B1159" s="15">
        <v>0</v>
      </c>
      <c r="C1159" s="95">
        <f>'NEFZ + EPA + WLTP - Constants'!$B$5*B1159/3.6</f>
        <v>0</v>
      </c>
      <c r="D1159" s="95">
        <f>(C1159+C1158)/2</f>
        <v>0</v>
      </c>
      <c r="E1159" s="95">
        <f>(D1159*(A1159-A1158))</f>
        <v>0</v>
      </c>
      <c r="F1159" s="95">
        <f>(0.5*((C1159^2)-(C1158^2))*'NEFZ + EPA + WLTP - Start Value'!$B$3)/3600</f>
        <v>0</v>
      </c>
      <c r="G1159" s="95">
        <f>E1159*'NEFZ + EPA + WLTP - Start Value'!$B$3*'NEFZ + EPA + WLTP - Start Value'!$B$6*'NEFZ + EPA + WLTP - Constants'!$B$4/3600</f>
        <v>0</v>
      </c>
      <c r="H1159" s="95">
        <f>IF(E1159&gt;0,(((C1158)^3+(C1159)^3)/2/D1159)*0.5*'NEFZ + EPA + WLTP - Constants'!$B$3*('NEFZ + EPA + WLTP - Start Value'!$B$5*'NEFZ + EPA + WLTP - Start Value'!$B$4)*E1159/3600,0)</f>
        <v>0</v>
      </c>
    </row>
    <row r="1160" ht="20.35" customHeight="1">
      <c r="A1160" s="15">
        <v>1157</v>
      </c>
      <c r="B1160" s="15">
        <v>0</v>
      </c>
      <c r="C1160" s="95">
        <f>'NEFZ + EPA + WLTP - Constants'!$B$5*B1160/3.6</f>
        <v>0</v>
      </c>
      <c r="D1160" s="95">
        <f>(C1160+C1159)/2</f>
        <v>0</v>
      </c>
      <c r="E1160" s="95">
        <f>(D1160*(A1160-A1159))</f>
        <v>0</v>
      </c>
      <c r="F1160" s="95">
        <f>(0.5*((C1160^2)-(C1159^2))*'NEFZ + EPA + WLTP - Start Value'!$B$3)/3600</f>
        <v>0</v>
      </c>
      <c r="G1160" s="95">
        <f>E1160*'NEFZ + EPA + WLTP - Start Value'!$B$3*'NEFZ + EPA + WLTP - Start Value'!$B$6*'NEFZ + EPA + WLTP - Constants'!$B$4/3600</f>
        <v>0</v>
      </c>
      <c r="H1160" s="95">
        <f>IF(E1160&gt;0,(((C1159)^3+(C1160)^3)/2/D1160)*0.5*'NEFZ + EPA + WLTP - Constants'!$B$3*('NEFZ + EPA + WLTP - Start Value'!$B$5*'NEFZ + EPA + WLTP - Start Value'!$B$4)*E1160/3600,0)</f>
        <v>0</v>
      </c>
    </row>
    <row r="1161" ht="20.35" customHeight="1">
      <c r="A1161" s="15">
        <v>1158</v>
      </c>
      <c r="B1161" s="15">
        <v>0</v>
      </c>
      <c r="C1161" s="95">
        <f>'NEFZ + EPA + WLTP - Constants'!$B$5*B1161/3.6</f>
        <v>0</v>
      </c>
      <c r="D1161" s="95">
        <f>(C1161+C1160)/2</f>
        <v>0</v>
      </c>
      <c r="E1161" s="95">
        <f>(D1161*(A1161-A1160))</f>
        <v>0</v>
      </c>
      <c r="F1161" s="95">
        <f>(0.5*((C1161^2)-(C1160^2))*'NEFZ + EPA + WLTP - Start Value'!$B$3)/3600</f>
        <v>0</v>
      </c>
      <c r="G1161" s="95">
        <f>E1161*'NEFZ + EPA + WLTP - Start Value'!$B$3*'NEFZ + EPA + WLTP - Start Value'!$B$6*'NEFZ + EPA + WLTP - Constants'!$B$4/3600</f>
        <v>0</v>
      </c>
      <c r="H1161" s="95">
        <f>IF(E1161&gt;0,(((C1160)^3+(C1161)^3)/2/D1161)*0.5*'NEFZ + EPA + WLTP - Constants'!$B$3*('NEFZ + EPA + WLTP - Start Value'!$B$5*'NEFZ + EPA + WLTP - Start Value'!$B$4)*E1161/3600,0)</f>
        <v>0</v>
      </c>
    </row>
    <row r="1162" ht="20.35" customHeight="1">
      <c r="A1162" s="15">
        <v>1159</v>
      </c>
      <c r="B1162" s="15">
        <v>0</v>
      </c>
      <c r="C1162" s="95">
        <f>'NEFZ + EPA + WLTP - Constants'!$B$5*B1162/3.6</f>
        <v>0</v>
      </c>
      <c r="D1162" s="95">
        <f>(C1162+C1161)/2</f>
        <v>0</v>
      </c>
      <c r="E1162" s="95">
        <f>(D1162*(A1162-A1161))</f>
        <v>0</v>
      </c>
      <c r="F1162" s="95">
        <f>(0.5*((C1162^2)-(C1161^2))*'NEFZ + EPA + WLTP - Start Value'!$B$3)/3600</f>
        <v>0</v>
      </c>
      <c r="G1162" s="95">
        <f>E1162*'NEFZ + EPA + WLTP - Start Value'!$B$3*'NEFZ + EPA + WLTP - Start Value'!$B$6*'NEFZ + EPA + WLTP - Constants'!$B$4/3600</f>
        <v>0</v>
      </c>
      <c r="H1162" s="95">
        <f>IF(E1162&gt;0,(((C1161)^3+(C1162)^3)/2/D1162)*0.5*'NEFZ + EPA + WLTP - Constants'!$B$3*('NEFZ + EPA + WLTP - Start Value'!$B$5*'NEFZ + EPA + WLTP - Start Value'!$B$4)*E1162/3600,0)</f>
        <v>0</v>
      </c>
    </row>
    <row r="1163" ht="20.35" customHeight="1">
      <c r="A1163" s="15">
        <v>1160</v>
      </c>
      <c r="B1163" s="15">
        <v>0</v>
      </c>
      <c r="C1163" s="95">
        <f>'NEFZ + EPA + WLTP - Constants'!$B$5*B1163/3.6</f>
        <v>0</v>
      </c>
      <c r="D1163" s="95">
        <f>(C1163+C1162)/2</f>
        <v>0</v>
      </c>
      <c r="E1163" s="95">
        <f>(D1163*(A1163-A1162))</f>
        <v>0</v>
      </c>
      <c r="F1163" s="95">
        <f>(0.5*((C1163^2)-(C1162^2))*'NEFZ + EPA + WLTP - Start Value'!$B$3)/3600</f>
        <v>0</v>
      </c>
      <c r="G1163" s="95">
        <f>E1163*'NEFZ + EPA + WLTP - Start Value'!$B$3*'NEFZ + EPA + WLTP - Start Value'!$B$6*'NEFZ + EPA + WLTP - Constants'!$B$4/3600</f>
        <v>0</v>
      </c>
      <c r="H1163" s="95">
        <f>IF(E1163&gt;0,(((C1162)^3+(C1163)^3)/2/D1163)*0.5*'NEFZ + EPA + WLTP - Constants'!$B$3*('NEFZ + EPA + WLTP - Start Value'!$B$5*'NEFZ + EPA + WLTP - Start Value'!$B$4)*E1163/3600,0)</f>
        <v>0</v>
      </c>
    </row>
    <row r="1164" ht="20.35" customHeight="1">
      <c r="A1164" s="15">
        <v>1161</v>
      </c>
      <c r="B1164" s="15">
        <v>0</v>
      </c>
      <c r="C1164" s="95">
        <f>'NEFZ + EPA + WLTP - Constants'!$B$5*B1164/3.6</f>
        <v>0</v>
      </c>
      <c r="D1164" s="95">
        <f>(C1164+C1163)/2</f>
        <v>0</v>
      </c>
      <c r="E1164" s="95">
        <f>(D1164*(A1164-A1163))</f>
        <v>0</v>
      </c>
      <c r="F1164" s="95">
        <f>(0.5*((C1164^2)-(C1163^2))*'NEFZ + EPA + WLTP - Start Value'!$B$3)/3600</f>
        <v>0</v>
      </c>
      <c r="G1164" s="95">
        <f>E1164*'NEFZ + EPA + WLTP - Start Value'!$B$3*'NEFZ + EPA + WLTP - Start Value'!$B$6*'NEFZ + EPA + WLTP - Constants'!$B$4/3600</f>
        <v>0</v>
      </c>
      <c r="H1164" s="95">
        <f>IF(E1164&gt;0,(((C1163)^3+(C1164)^3)/2/D1164)*0.5*'NEFZ + EPA + WLTP - Constants'!$B$3*('NEFZ + EPA + WLTP - Start Value'!$B$5*'NEFZ + EPA + WLTP - Start Value'!$B$4)*E1164/3600,0)</f>
        <v>0</v>
      </c>
    </row>
    <row r="1165" ht="20.35" customHeight="1">
      <c r="A1165" s="15">
        <v>1162</v>
      </c>
      <c r="B1165" s="15">
        <v>0</v>
      </c>
      <c r="C1165" s="95">
        <f>'NEFZ + EPA + WLTP - Constants'!$B$5*B1165/3.6</f>
        <v>0</v>
      </c>
      <c r="D1165" s="95">
        <f>(C1165+C1164)/2</f>
        <v>0</v>
      </c>
      <c r="E1165" s="95">
        <f>(D1165*(A1165-A1164))</f>
        <v>0</v>
      </c>
      <c r="F1165" s="95">
        <f>(0.5*((C1165^2)-(C1164^2))*'NEFZ + EPA + WLTP - Start Value'!$B$3)/3600</f>
        <v>0</v>
      </c>
      <c r="G1165" s="95">
        <f>E1165*'NEFZ + EPA + WLTP - Start Value'!$B$3*'NEFZ + EPA + WLTP - Start Value'!$B$6*'NEFZ + EPA + WLTP - Constants'!$B$4/3600</f>
        <v>0</v>
      </c>
      <c r="H1165" s="95">
        <f>IF(E1165&gt;0,(((C1164)^3+(C1165)^3)/2/D1165)*0.5*'NEFZ + EPA + WLTP - Constants'!$B$3*('NEFZ + EPA + WLTP - Start Value'!$B$5*'NEFZ + EPA + WLTP - Start Value'!$B$4)*E1165/3600,0)</f>
        <v>0</v>
      </c>
    </row>
    <row r="1166" ht="20.35" customHeight="1">
      <c r="A1166" s="15">
        <v>1163</v>
      </c>
      <c r="B1166" s="15">
        <v>0</v>
      </c>
      <c r="C1166" s="95">
        <f>'NEFZ + EPA + WLTP - Constants'!$B$5*B1166/3.6</f>
        <v>0</v>
      </c>
      <c r="D1166" s="95">
        <f>(C1166+C1165)/2</f>
        <v>0</v>
      </c>
      <c r="E1166" s="95">
        <f>(D1166*(A1166-A1165))</f>
        <v>0</v>
      </c>
      <c r="F1166" s="95">
        <f>(0.5*((C1166^2)-(C1165^2))*'NEFZ + EPA + WLTP - Start Value'!$B$3)/3600</f>
        <v>0</v>
      </c>
      <c r="G1166" s="95">
        <f>E1166*'NEFZ + EPA + WLTP - Start Value'!$B$3*'NEFZ + EPA + WLTP - Start Value'!$B$6*'NEFZ + EPA + WLTP - Constants'!$B$4/3600</f>
        <v>0</v>
      </c>
      <c r="H1166" s="95">
        <f>IF(E1166&gt;0,(((C1165)^3+(C1166)^3)/2/D1166)*0.5*'NEFZ + EPA + WLTP - Constants'!$B$3*('NEFZ + EPA + WLTP - Start Value'!$B$5*'NEFZ + EPA + WLTP - Start Value'!$B$4)*E1166/3600,0)</f>
        <v>0</v>
      </c>
    </row>
    <row r="1167" ht="20.35" customHeight="1">
      <c r="A1167" s="15">
        <v>1164</v>
      </c>
      <c r="B1167" s="15">
        <v>0</v>
      </c>
      <c r="C1167" s="95">
        <f>'NEFZ + EPA + WLTP - Constants'!$B$5*B1167/3.6</f>
        <v>0</v>
      </c>
      <c r="D1167" s="95">
        <f>(C1167+C1166)/2</f>
        <v>0</v>
      </c>
      <c r="E1167" s="95">
        <f>(D1167*(A1167-A1166))</f>
        <v>0</v>
      </c>
      <c r="F1167" s="95">
        <f>(0.5*((C1167^2)-(C1166^2))*'NEFZ + EPA + WLTP - Start Value'!$B$3)/3600</f>
        <v>0</v>
      </c>
      <c r="G1167" s="95">
        <f>E1167*'NEFZ + EPA + WLTP - Start Value'!$B$3*'NEFZ + EPA + WLTP - Start Value'!$B$6*'NEFZ + EPA + WLTP - Constants'!$B$4/3600</f>
        <v>0</v>
      </c>
      <c r="H1167" s="95">
        <f>IF(E1167&gt;0,(((C1166)^3+(C1167)^3)/2/D1167)*0.5*'NEFZ + EPA + WLTP - Constants'!$B$3*('NEFZ + EPA + WLTP - Start Value'!$B$5*'NEFZ + EPA + WLTP - Start Value'!$B$4)*E1167/3600,0)</f>
        <v>0</v>
      </c>
    </row>
    <row r="1168" ht="20.35" customHeight="1">
      <c r="A1168" s="15">
        <v>1165</v>
      </c>
      <c r="B1168" s="15">
        <v>0</v>
      </c>
      <c r="C1168" s="95">
        <f>'NEFZ + EPA + WLTP - Constants'!$B$5*B1168/3.6</f>
        <v>0</v>
      </c>
      <c r="D1168" s="95">
        <f>(C1168+C1167)/2</f>
        <v>0</v>
      </c>
      <c r="E1168" s="95">
        <f>(D1168*(A1168-A1167))</f>
        <v>0</v>
      </c>
      <c r="F1168" s="95">
        <f>(0.5*((C1168^2)-(C1167^2))*'NEFZ + EPA + WLTP - Start Value'!$B$3)/3600</f>
        <v>0</v>
      </c>
      <c r="G1168" s="95">
        <f>E1168*'NEFZ + EPA + WLTP - Start Value'!$B$3*'NEFZ + EPA + WLTP - Start Value'!$B$6*'NEFZ + EPA + WLTP - Constants'!$B$4/3600</f>
        <v>0</v>
      </c>
      <c r="H1168" s="95">
        <f>IF(E1168&gt;0,(((C1167)^3+(C1168)^3)/2/D1168)*0.5*'NEFZ + EPA + WLTP - Constants'!$B$3*('NEFZ + EPA + WLTP - Start Value'!$B$5*'NEFZ + EPA + WLTP - Start Value'!$B$4)*E1168/3600,0)</f>
        <v>0</v>
      </c>
    </row>
    <row r="1169" ht="20.35" customHeight="1">
      <c r="A1169" s="15">
        <v>1166</v>
      </c>
      <c r="B1169" s="15">
        <v>0</v>
      </c>
      <c r="C1169" s="95">
        <f>'NEFZ + EPA + WLTP - Constants'!$B$5*B1169/3.6</f>
        <v>0</v>
      </c>
      <c r="D1169" s="95">
        <f>(C1169+C1168)/2</f>
        <v>0</v>
      </c>
      <c r="E1169" s="95">
        <f>(D1169*(A1169-A1168))</f>
        <v>0</v>
      </c>
      <c r="F1169" s="95">
        <f>(0.5*((C1169^2)-(C1168^2))*'NEFZ + EPA + WLTP - Start Value'!$B$3)/3600</f>
        <v>0</v>
      </c>
      <c r="G1169" s="95">
        <f>E1169*'NEFZ + EPA + WLTP - Start Value'!$B$3*'NEFZ + EPA + WLTP - Start Value'!$B$6*'NEFZ + EPA + WLTP - Constants'!$B$4/3600</f>
        <v>0</v>
      </c>
      <c r="H1169" s="95">
        <f>IF(E1169&gt;0,(((C1168)^3+(C1169)^3)/2/D1169)*0.5*'NEFZ + EPA + WLTP - Constants'!$B$3*('NEFZ + EPA + WLTP - Start Value'!$B$5*'NEFZ + EPA + WLTP - Start Value'!$B$4)*E1169/3600,0)</f>
        <v>0</v>
      </c>
    </row>
    <row r="1170" ht="20.35" customHeight="1">
      <c r="A1170" s="15">
        <v>1167</v>
      </c>
      <c r="B1170" s="15">
        <v>0</v>
      </c>
      <c r="C1170" s="95">
        <f>'NEFZ + EPA + WLTP - Constants'!$B$5*B1170/3.6</f>
        <v>0</v>
      </c>
      <c r="D1170" s="95">
        <f>(C1170+C1169)/2</f>
        <v>0</v>
      </c>
      <c r="E1170" s="95">
        <f>(D1170*(A1170-A1169))</f>
        <v>0</v>
      </c>
      <c r="F1170" s="95">
        <f>(0.5*((C1170^2)-(C1169^2))*'NEFZ + EPA + WLTP - Start Value'!$B$3)/3600</f>
        <v>0</v>
      </c>
      <c r="G1170" s="95">
        <f>E1170*'NEFZ + EPA + WLTP - Start Value'!$B$3*'NEFZ + EPA + WLTP - Start Value'!$B$6*'NEFZ + EPA + WLTP - Constants'!$B$4/3600</f>
        <v>0</v>
      </c>
      <c r="H1170" s="95">
        <f>IF(E1170&gt;0,(((C1169)^3+(C1170)^3)/2/D1170)*0.5*'NEFZ + EPA + WLTP - Constants'!$B$3*('NEFZ + EPA + WLTP - Start Value'!$B$5*'NEFZ + EPA + WLTP - Start Value'!$B$4)*E1170/3600,0)</f>
        <v>0</v>
      </c>
    </row>
    <row r="1171" ht="20.35" customHeight="1">
      <c r="A1171" s="15">
        <v>1168</v>
      </c>
      <c r="B1171" s="15">
        <v>0</v>
      </c>
      <c r="C1171" s="95">
        <f>'NEFZ + EPA + WLTP - Constants'!$B$5*B1171/3.6</f>
        <v>0</v>
      </c>
      <c r="D1171" s="95">
        <f>(C1171+C1170)/2</f>
        <v>0</v>
      </c>
      <c r="E1171" s="95">
        <f>(D1171*(A1171-A1170))</f>
        <v>0</v>
      </c>
      <c r="F1171" s="95">
        <f>(0.5*((C1171^2)-(C1170^2))*'NEFZ + EPA + WLTP - Start Value'!$B$3)/3600</f>
        <v>0</v>
      </c>
      <c r="G1171" s="95">
        <f>E1171*'NEFZ + EPA + WLTP - Start Value'!$B$3*'NEFZ + EPA + WLTP - Start Value'!$B$6*'NEFZ + EPA + WLTP - Constants'!$B$4/3600</f>
        <v>0</v>
      </c>
      <c r="H1171" s="95">
        <f>IF(E1171&gt;0,(((C1170)^3+(C1171)^3)/2/D1171)*0.5*'NEFZ + EPA + WLTP - Constants'!$B$3*('NEFZ + EPA + WLTP - Start Value'!$B$5*'NEFZ + EPA + WLTP - Start Value'!$B$4)*E1171/3600,0)</f>
        <v>0</v>
      </c>
    </row>
    <row r="1172" ht="20.35" customHeight="1">
      <c r="A1172" s="15">
        <v>1169</v>
      </c>
      <c r="B1172" s="15">
        <v>2.1</v>
      </c>
      <c r="C1172" s="95">
        <f>'NEFZ + EPA + WLTP - Constants'!$B$5*B1172/3.6</f>
        <v>0.9387840000000002</v>
      </c>
      <c r="D1172" s="95">
        <f>(C1172+C1171)/2</f>
        <v>0.4693920000000001</v>
      </c>
      <c r="E1172" s="95">
        <f>(D1172*(A1172-A1171))</f>
        <v>0.4693920000000001</v>
      </c>
      <c r="F1172" s="95">
        <f>(0.5*((C1172^2)-(C1171^2))*'NEFZ + EPA + WLTP - Start Value'!$B$3)/3600</f>
        <v>0.1915636942912001</v>
      </c>
      <c r="G1172" s="95">
        <f>E1172*'NEFZ + EPA + WLTP - Start Value'!$B$3*'NEFZ + EPA + WLTP - Start Value'!$B$6*'NEFZ + EPA + WLTP - Constants'!$B$4/3600</f>
        <v>0.01601424686400001</v>
      </c>
      <c r="H1172" s="95">
        <f>IF(E1172&gt;0,(((C1171)^3+(C1172)^3)/2/D1172)*0.5*'NEFZ + EPA + WLTP - Constants'!$B$3*('NEFZ + EPA + WLTP - Start Value'!$B$5*'NEFZ + EPA + WLTP - Start Value'!$B$4)*E1172/3600,0)</f>
        <v>5.233082329715108e-05</v>
      </c>
    </row>
    <row r="1173" ht="20.35" customHeight="1">
      <c r="A1173" s="15">
        <v>1170</v>
      </c>
      <c r="B1173" s="15">
        <v>5.4</v>
      </c>
      <c r="C1173" s="95">
        <f>'NEFZ + EPA + WLTP - Constants'!$B$5*B1173/3.6</f>
        <v>2.414016000000001</v>
      </c>
      <c r="D1173" s="95">
        <f>(C1173+C1172)/2</f>
        <v>1.6764</v>
      </c>
      <c r="E1173" s="95">
        <f>(D1173*(A1173-A1172))</f>
        <v>1.6764</v>
      </c>
      <c r="F1173" s="95">
        <f>(0.5*((C1173^2)-(C1172^2))*'NEFZ + EPA + WLTP - Start Value'!$B$3)/3600</f>
        <v>1.075102365920001</v>
      </c>
      <c r="G1173" s="95">
        <f>E1173*'NEFZ + EPA + WLTP - Start Value'!$B$3*'NEFZ + EPA + WLTP - Start Value'!$B$6*'NEFZ + EPA + WLTP - Constants'!$B$4/3600</f>
        <v>0.05719373880000001</v>
      </c>
      <c r="H1173" s="95">
        <f>IF(E1173&gt;0,(((C1172)^3+(C1173)^3)/2/D1173)*0.5*'NEFZ + EPA + WLTP - Constants'!$B$3*('NEFZ + EPA + WLTP - Start Value'!$B$5*'NEFZ + EPA + WLTP - Start Value'!$B$4)*E1173/3600,0)</f>
        <v>0.0009421073873466704</v>
      </c>
    </row>
    <row r="1174" ht="20.35" customHeight="1">
      <c r="A1174" s="15">
        <v>1171</v>
      </c>
      <c r="B1174" s="15">
        <v>8.699999999999999</v>
      </c>
      <c r="C1174" s="95">
        <f>'NEFZ + EPA + WLTP - Constants'!$B$5*B1174/3.6</f>
        <v>3.889248</v>
      </c>
      <c r="D1174" s="95">
        <f>(C1174+C1173)/2</f>
        <v>3.151632</v>
      </c>
      <c r="E1174" s="95">
        <f>(D1174*(A1174-A1173))</f>
        <v>3.151632</v>
      </c>
      <c r="F1174" s="95">
        <f>(0.5*((C1174^2)-(C1173^2))*'NEFZ + EPA + WLTP - Start Value'!$B$3)/3600</f>
        <v>2.021192447929599</v>
      </c>
      <c r="G1174" s="95">
        <f>E1174*'NEFZ + EPA + WLTP - Start Value'!$B$3*'NEFZ + EPA + WLTP - Start Value'!$B$6*'NEFZ + EPA + WLTP - Constants'!$B$4/3600</f>
        <v>0.107524228944</v>
      </c>
      <c r="H1174" s="95">
        <f>IF(E1174&gt;0,(((C1173)^3+(C1174)^3)/2/D1174)*0.5*'NEFZ + EPA + WLTP - Constants'!$B$3*('NEFZ + EPA + WLTP - Start Value'!$B$5*'NEFZ + EPA + WLTP - Start Value'!$B$4)*E1174/3600,0)</f>
        <v>0.004610757466073475</v>
      </c>
    </row>
    <row r="1175" ht="20.35" customHeight="1">
      <c r="A1175" s="15">
        <v>1172</v>
      </c>
      <c r="B1175" s="15">
        <v>12</v>
      </c>
      <c r="C1175" s="95">
        <f>'NEFZ + EPA + WLTP - Constants'!$B$5*B1175/3.6</f>
        <v>5.36448</v>
      </c>
      <c r="D1175" s="95">
        <f>(C1175+C1174)/2</f>
        <v>4.626864</v>
      </c>
      <c r="E1175" s="95">
        <f>(D1175*(A1175-A1174))</f>
        <v>4.626864</v>
      </c>
      <c r="F1175" s="95">
        <f>(0.5*((C1175^2)-(C1174^2))*'NEFZ + EPA + WLTP - Start Value'!$B$3)/3600</f>
        <v>2.967282529939201</v>
      </c>
      <c r="G1175" s="95">
        <f>E1175*'NEFZ + EPA + WLTP - Start Value'!$B$3*'NEFZ + EPA + WLTP - Start Value'!$B$6*'NEFZ + EPA + WLTP - Constants'!$B$4/3600</f>
        <v>0.157854719088</v>
      </c>
      <c r="H1175" s="95">
        <f>IF(E1175&gt;0,(((C1174)^3+(C1175)^3)/2/D1175)*0.5*'NEFZ + EPA + WLTP - Constants'!$B$3*('NEFZ + EPA + WLTP - Start Value'!$B$5*'NEFZ + EPA + WLTP - Start Value'!$B$4)*E1175/3600,0)</f>
        <v>0.01348533277088013</v>
      </c>
    </row>
    <row r="1176" ht="20.35" customHeight="1">
      <c r="A1176" s="15">
        <v>1173</v>
      </c>
      <c r="B1176" s="15">
        <v>15.3</v>
      </c>
      <c r="C1176" s="95">
        <f>'NEFZ + EPA + WLTP - Constants'!$B$5*B1176/3.6</f>
        <v>6.839712000000001</v>
      </c>
      <c r="D1176" s="95">
        <f>(C1176+C1175)/2</f>
        <v>6.102096000000001</v>
      </c>
      <c r="E1176" s="95">
        <f>(D1176*(A1176-A1175))</f>
        <v>6.102096000000001</v>
      </c>
      <c r="F1176" s="95">
        <f>(0.5*((C1176^2)-(C1175^2))*'NEFZ + EPA + WLTP - Start Value'!$B$3)/3600</f>
        <v>3.913372611948803</v>
      </c>
      <c r="G1176" s="95">
        <f>E1176*'NEFZ + EPA + WLTP - Start Value'!$B$3*'NEFZ + EPA + WLTP - Start Value'!$B$6*'NEFZ + EPA + WLTP - Constants'!$B$4/3600</f>
        <v>0.2081852092320001</v>
      </c>
      <c r="H1176" s="95">
        <f>IF(E1176&gt;0,(((C1175)^3+(C1176)^3)/2/D1176)*0.5*'NEFZ + EPA + WLTP - Constants'!$B$3*('NEFZ + EPA + WLTP - Start Value'!$B$5*'NEFZ + EPA + WLTP - Start Value'!$B$4)*E1176/3600,0)</f>
        <v>0.03000264936503806</v>
      </c>
    </row>
    <row r="1177" ht="20.35" customHeight="1">
      <c r="A1177" s="15">
        <v>1174</v>
      </c>
      <c r="B1177" s="15">
        <v>18.6</v>
      </c>
      <c r="C1177" s="95">
        <f>'NEFZ + EPA + WLTP - Constants'!$B$5*B1177/3.6</f>
        <v>8.314944000000001</v>
      </c>
      <c r="D1177" s="95">
        <f>(C1177+C1176)/2</f>
        <v>7.577328000000001</v>
      </c>
      <c r="E1177" s="95">
        <f>(D1177*(A1177-A1176))</f>
        <v>7.577328000000001</v>
      </c>
      <c r="F1177" s="95">
        <f>(0.5*((C1177^2)-(C1176^2))*'NEFZ + EPA + WLTP - Start Value'!$B$3)/3600</f>
        <v>4.859462693958399</v>
      </c>
      <c r="G1177" s="95">
        <f>E1177*'NEFZ + EPA + WLTP - Start Value'!$B$3*'NEFZ + EPA + WLTP - Start Value'!$B$6*'NEFZ + EPA + WLTP - Constants'!$B$4/3600</f>
        <v>0.2585156993760001</v>
      </c>
      <c r="H1177" s="95">
        <f>IF(E1177&gt;0,(((C1176)^3+(C1177)^3)/2/D1177)*0.5*'NEFZ + EPA + WLTP - Constants'!$B$3*('NEFZ + EPA + WLTP - Start Value'!$B$5*'NEFZ + EPA + WLTP - Start Value'!$B$4)*E1177/3600,0)</f>
        <v>0.05659952331181867</v>
      </c>
    </row>
    <row r="1178" ht="20.35" customHeight="1">
      <c r="A1178" s="15">
        <v>1175</v>
      </c>
      <c r="B1178" s="15">
        <v>21.1</v>
      </c>
      <c r="C1178" s="95">
        <f>'NEFZ + EPA + WLTP - Constants'!$B$5*B1178/3.6</f>
        <v>9.432544000000002</v>
      </c>
      <c r="D1178" s="95">
        <f>(C1178+C1177)/2</f>
        <v>8.873744000000002</v>
      </c>
      <c r="E1178" s="95">
        <f>(D1178*(A1178-A1177))</f>
        <v>8.873744000000002</v>
      </c>
      <c r="F1178" s="95">
        <f>(0.5*((C1178^2)-(C1177^2))*'NEFZ + EPA + WLTP - Start Value'!$B$3)/3600</f>
        <v>4.311269083537782</v>
      </c>
      <c r="G1178" s="95">
        <f>E1178*'NEFZ + EPA + WLTP - Start Value'!$B$3*'NEFZ + EPA + WLTP - Start Value'!$B$6*'NEFZ + EPA + WLTP - Constants'!$B$4/3600</f>
        <v>0.3027455240480001</v>
      </c>
      <c r="H1178" s="95">
        <f>IF(E1178&gt;0,(((C1177)^3+(C1178)^3)/2/D1178)*0.5*'NEFZ + EPA + WLTP - Constants'!$B$3*('NEFZ + EPA + WLTP - Start Value'!$B$5*'NEFZ + EPA + WLTP - Start Value'!$B$4)*E1178/3600,0)</f>
        <v>0.08944319787336596</v>
      </c>
    </row>
    <row r="1179" ht="20.35" customHeight="1">
      <c r="A1179" s="15">
        <v>1176</v>
      </c>
      <c r="B1179" s="15">
        <v>23</v>
      </c>
      <c r="C1179" s="95">
        <f>'NEFZ + EPA + WLTP - Constants'!$B$5*B1179/3.6</f>
        <v>10.28192</v>
      </c>
      <c r="D1179" s="95">
        <f>(C1179+C1178)/2</f>
        <v>9.857232000000002</v>
      </c>
      <c r="E1179" s="95">
        <f>(D1179*(A1179-A1178))</f>
        <v>9.857232000000002</v>
      </c>
      <c r="F1179" s="95">
        <f>(0.5*((C1179^2)-(C1178^2))*'NEFZ + EPA + WLTP - Start Value'!$B$3)/3600</f>
        <v>3.639710191532799</v>
      </c>
      <c r="G1179" s="95">
        <f>E1179*'NEFZ + EPA + WLTP - Start Value'!$B$3*'NEFZ + EPA + WLTP - Start Value'!$B$6*'NEFZ + EPA + WLTP - Constants'!$B$4/3600</f>
        <v>0.3362991841440001</v>
      </c>
      <c r="H1179" s="95">
        <f>IF(E1179&gt;0,(((C1178)^3+(C1179)^3)/2/D1179)*0.5*'NEFZ + EPA + WLTP - Constants'!$B$3*('NEFZ + EPA + WLTP - Start Value'!$B$5*'NEFZ + EPA + WLTP - Start Value'!$B$4)*E1179/3600,0)</f>
        <v>0.1218336324676673</v>
      </c>
    </row>
    <row r="1180" ht="20.35" customHeight="1">
      <c r="A1180" s="15">
        <v>1177</v>
      </c>
      <c r="B1180" s="15">
        <v>23.5</v>
      </c>
      <c r="C1180" s="95">
        <f>'NEFZ + EPA + WLTP - Constants'!$B$5*B1180/3.6</f>
        <v>10.50544</v>
      </c>
      <c r="D1180" s="95">
        <f>(C1180+C1179)/2</f>
        <v>10.39368</v>
      </c>
      <c r="E1180" s="95">
        <f>(D1180*(A1180-A1179))</f>
        <v>10.39368</v>
      </c>
      <c r="F1180" s="95">
        <f>(0.5*((C1180^2)-(C1179^2))*'NEFZ + EPA + WLTP - Start Value'!$B$3)/3600</f>
        <v>1.009944646773336</v>
      </c>
      <c r="G1180" s="95">
        <f>E1180*'NEFZ + EPA + WLTP - Start Value'!$B$3*'NEFZ + EPA + WLTP - Start Value'!$B$6*'NEFZ + EPA + WLTP - Constants'!$B$4/3600</f>
        <v>0.3546011805600001</v>
      </c>
      <c r="H1180" s="95">
        <f>IF(E1180&gt;0,(((C1179)^3+(C1180)^3)/2/D1180)*0.5*'NEFZ + EPA + WLTP - Constants'!$B$3*('NEFZ + EPA + WLTP - Start Value'!$B$5*'NEFZ + EPA + WLTP - Start Value'!$B$4)*E1180/3600,0)</f>
        <v>0.1420853050916696</v>
      </c>
    </row>
    <row r="1181" ht="20.35" customHeight="1">
      <c r="A1181" s="15">
        <v>1178</v>
      </c>
      <c r="B1181" s="15">
        <v>23</v>
      </c>
      <c r="C1181" s="95">
        <f>'NEFZ + EPA + WLTP - Constants'!$B$5*B1181/3.6</f>
        <v>10.28192</v>
      </c>
      <c r="D1181" s="95">
        <f>(C1181+C1180)/2</f>
        <v>10.39368</v>
      </c>
      <c r="E1181" s="95">
        <f>(D1181*(A1181-A1180))</f>
        <v>10.39368</v>
      </c>
      <c r="F1181" s="95">
        <f>(0.5*((C1181^2)-(C1180^2))*'NEFZ + EPA + WLTP - Start Value'!$B$3)/3600</f>
        <v>-1.009944646773336</v>
      </c>
      <c r="G1181" s="95">
        <f>E1181*'NEFZ + EPA + WLTP - Start Value'!$B$3*'NEFZ + EPA + WLTP - Start Value'!$B$6*'NEFZ + EPA + WLTP - Constants'!$B$4/3600</f>
        <v>0.3546011805600001</v>
      </c>
      <c r="H1181" s="95">
        <f>IF(E1181&gt;0,(((C1180)^3+(C1181)^3)/2/D1181)*0.5*'NEFZ + EPA + WLTP - Constants'!$B$3*('NEFZ + EPA + WLTP - Start Value'!$B$5*'NEFZ + EPA + WLTP - Start Value'!$B$4)*E1181/3600,0)</f>
        <v>0.1420853050916696</v>
      </c>
    </row>
    <row r="1182" ht="20.35" customHeight="1">
      <c r="A1182" s="15">
        <v>1179</v>
      </c>
      <c r="B1182" s="15">
        <v>22.5</v>
      </c>
      <c r="C1182" s="95">
        <f>'NEFZ + EPA + WLTP - Constants'!$B$5*B1182/3.6</f>
        <v>10.0584</v>
      </c>
      <c r="D1182" s="95">
        <f>(C1182+C1181)/2</f>
        <v>10.17016</v>
      </c>
      <c r="E1182" s="95">
        <f>(D1182*(A1182-A1181))</f>
        <v>10.17016</v>
      </c>
      <c r="F1182" s="95">
        <f>(0.5*((C1182^2)-(C1181^2))*'NEFZ + EPA + WLTP - Start Value'!$B$3)/3600</f>
        <v>-0.9882254070577877</v>
      </c>
      <c r="G1182" s="95">
        <f>E1182*'NEFZ + EPA + WLTP - Start Value'!$B$3*'NEFZ + EPA + WLTP - Start Value'!$B$6*'NEFZ + EPA + WLTP - Constants'!$B$4/3600</f>
        <v>0.346975348720</v>
      </c>
      <c r="H1182" s="95">
        <f>IF(E1182&gt;0,(((C1181)^3+(C1182)^3)/2/D1182)*0.5*'NEFZ + EPA + WLTP - Constants'!$B$3*('NEFZ + EPA + WLTP - Start Value'!$B$5*'NEFZ + EPA + WLTP - Start Value'!$B$4)*E1182/3600,0)</f>
        <v>0.1331162845454646</v>
      </c>
    </row>
    <row r="1183" ht="20.35" customHeight="1">
      <c r="A1183" s="15">
        <v>1180</v>
      </c>
      <c r="B1183" s="15">
        <v>20</v>
      </c>
      <c r="C1183" s="95">
        <f>'NEFZ + EPA + WLTP - Constants'!$B$5*B1183/3.6</f>
        <v>8.940800000000001</v>
      </c>
      <c r="D1183" s="95">
        <f>(C1183+C1182)/2</f>
        <v>9.499600000000001</v>
      </c>
      <c r="E1183" s="95">
        <f>(D1183*(A1183-A1182))</f>
        <v>9.499600000000001</v>
      </c>
      <c r="F1183" s="95">
        <f>(0.5*((C1183^2)-(C1182^2))*'NEFZ + EPA + WLTP - Start Value'!$B$3)/3600</f>
        <v>-4.615338439555546</v>
      </c>
      <c r="G1183" s="95">
        <f>E1183*'NEFZ + EPA + WLTP - Start Value'!$B$3*'NEFZ + EPA + WLTP - Start Value'!$B$6*'NEFZ + EPA + WLTP - Constants'!$B$4/3600</f>
        <v>0.3240978532000001</v>
      </c>
      <c r="H1183" s="95">
        <f>IF(E1183&gt;0,(((C1182)^3+(C1183)^3)/2/D1183)*0.5*'NEFZ + EPA + WLTP - Constants'!$B$3*('NEFZ + EPA + WLTP - Start Value'!$B$5*'NEFZ + EPA + WLTP - Start Value'!$B$4)*E1183/3600,0)</f>
        <v>0.1095699568617125</v>
      </c>
    </row>
    <row r="1184" ht="20.35" customHeight="1">
      <c r="A1184" s="15">
        <v>1181</v>
      </c>
      <c r="B1184" s="15">
        <v>16.7</v>
      </c>
      <c r="C1184" s="95">
        <f>'NEFZ + EPA + WLTP - Constants'!$B$5*B1184/3.6</f>
        <v>7.465567999999999</v>
      </c>
      <c r="D1184" s="95">
        <f>(C1184+C1183)/2</f>
        <v>8.203184</v>
      </c>
      <c r="E1184" s="95">
        <f>(D1184*(A1184-A1183))</f>
        <v>8.203184</v>
      </c>
      <c r="F1184" s="95">
        <f>(0.5*((C1184^2)-(C1183^2))*'NEFZ + EPA + WLTP - Start Value'!$B$3)/3600</f>
        <v>-5.260834243901876</v>
      </c>
      <c r="G1184" s="95">
        <f>E1184*'NEFZ + EPA + WLTP - Start Value'!$B$3*'NEFZ + EPA + WLTP - Start Value'!$B$6*'NEFZ + EPA + WLTP - Constants'!$B$4/3600</f>
        <v>0.279868028528</v>
      </c>
      <c r="H1184" s="95">
        <f>IF(E1184&gt;0,(((C1183)^3+(C1184)^3)/2/D1184)*0.5*'NEFZ + EPA + WLTP - Constants'!$B$3*('NEFZ + EPA + WLTP - Start Value'!$B$5*'NEFZ + EPA + WLTP - Start Value'!$B$4)*E1184/3600,0)</f>
        <v>0.07152310329804855</v>
      </c>
    </row>
    <row r="1185" ht="20.35" customHeight="1">
      <c r="A1185" s="15">
        <v>1182</v>
      </c>
      <c r="B1185" s="15">
        <v>13.4</v>
      </c>
      <c r="C1185" s="95">
        <f>'NEFZ + EPA + WLTP - Constants'!$B$5*B1185/3.6</f>
        <v>5.990336000000001</v>
      </c>
      <c r="D1185" s="95">
        <f>(C1185+C1184)/2</f>
        <v>6.727952</v>
      </c>
      <c r="E1185" s="95">
        <f>(D1185*(A1185-A1184))</f>
        <v>6.727952</v>
      </c>
      <c r="F1185" s="95">
        <f>(0.5*((C1185^2)-(C1184^2))*'NEFZ + EPA + WLTP - Start Value'!$B$3)/3600</f>
        <v>-4.314744161892262</v>
      </c>
      <c r="G1185" s="95">
        <f>E1185*'NEFZ + EPA + WLTP - Start Value'!$B$3*'NEFZ + EPA + WLTP - Start Value'!$B$6*'NEFZ + EPA + WLTP - Constants'!$B$4/3600</f>
        <v>0.229537538384</v>
      </c>
      <c r="H1185" s="95">
        <f>IF(E1185&gt;0,(((C1184)^3+(C1185)^3)/2/D1185)*0.5*'NEFZ + EPA + WLTP - Constants'!$B$3*('NEFZ + EPA + WLTP - Start Value'!$B$5*'NEFZ + EPA + WLTP - Start Value'!$B$4)*E1185/3600,0)</f>
        <v>0.03991386205858842</v>
      </c>
    </row>
    <row r="1186" ht="20.35" customHeight="1">
      <c r="A1186" s="15">
        <v>1183</v>
      </c>
      <c r="B1186" s="15">
        <v>10.1</v>
      </c>
      <c r="C1186" s="95">
        <f>'NEFZ + EPA + WLTP - Constants'!$B$5*B1186/3.6</f>
        <v>4.515104</v>
      </c>
      <c r="D1186" s="95">
        <f>(C1186+C1185)/2</f>
        <v>5.25272</v>
      </c>
      <c r="E1186" s="95">
        <f>(D1186*(A1186-A1185))</f>
        <v>5.25272</v>
      </c>
      <c r="F1186" s="95">
        <f>(0.5*((C1186^2)-(C1185^2))*'NEFZ + EPA + WLTP - Start Value'!$B$3)/3600</f>
        <v>-3.368654079882669</v>
      </c>
      <c r="G1186" s="95">
        <f>E1186*'NEFZ + EPA + WLTP - Start Value'!$B$3*'NEFZ + EPA + WLTP - Start Value'!$B$6*'NEFZ + EPA + WLTP - Constants'!$B$4/3600</f>
        <v>0.179207048240</v>
      </c>
      <c r="H1186" s="95">
        <f>IF(E1186&gt;0,(((C1185)^3+(C1186)^3)/2/D1186)*0.5*'NEFZ + EPA + WLTP - Constants'!$B$3*('NEFZ + EPA + WLTP - Start Value'!$B$5*'NEFZ + EPA + WLTP - Start Value'!$B$4)*E1186/3600,0)</f>
        <v>0.01941797892586615</v>
      </c>
    </row>
    <row r="1187" ht="20.35" customHeight="1">
      <c r="A1187" s="15">
        <v>1184</v>
      </c>
      <c r="B1187" s="15">
        <v>6.8</v>
      </c>
      <c r="C1187" s="95">
        <f>'NEFZ + EPA + WLTP - Constants'!$B$5*B1187/3.6</f>
        <v>3.039872</v>
      </c>
      <c r="D1187" s="95">
        <f>(C1187+C1186)/2</f>
        <v>3.777488</v>
      </c>
      <c r="E1187" s="95">
        <f>(D1187*(A1187-A1186))</f>
        <v>3.777488</v>
      </c>
      <c r="F1187" s="95">
        <f>(0.5*((C1187^2)-(C1186^2))*'NEFZ + EPA + WLTP - Start Value'!$B$3)/3600</f>
        <v>-2.422563997873066</v>
      </c>
      <c r="G1187" s="95">
        <f>E1187*'NEFZ + EPA + WLTP - Start Value'!$B$3*'NEFZ + EPA + WLTP - Start Value'!$B$6*'NEFZ + EPA + WLTP - Constants'!$B$4/3600</f>
        <v>0.128876558096</v>
      </c>
      <c r="H1187" s="95">
        <f>IF(E1187&gt;0,(((C1186)^3+(C1187)^3)/2/D1187)*0.5*'NEFZ + EPA + WLTP - Constants'!$B$3*('NEFZ + EPA + WLTP - Start Value'!$B$5*'NEFZ + EPA + WLTP - Start Value'!$B$4)*E1187/3600,0)</f>
        <v>0.007598637836610283</v>
      </c>
    </row>
    <row r="1188" ht="20.35" customHeight="1">
      <c r="A1188" s="15">
        <v>1185</v>
      </c>
      <c r="B1188" s="15">
        <v>3.5</v>
      </c>
      <c r="C1188" s="95">
        <f>'NEFZ + EPA + WLTP - Constants'!$B$5*B1188/3.6</f>
        <v>1.56464</v>
      </c>
      <c r="D1188" s="95">
        <f>(C1188+C1187)/2</f>
        <v>2.302256</v>
      </c>
      <c r="E1188" s="95">
        <f>(D1188*(A1188-A1187))</f>
        <v>2.302256</v>
      </c>
      <c r="F1188" s="95">
        <f>(0.5*((C1188^2)-(C1187^2))*'NEFZ + EPA + WLTP - Start Value'!$B$3)/3600</f>
        <v>-1.476473915863466</v>
      </c>
      <c r="G1188" s="95">
        <f>E1188*'NEFZ + EPA + WLTP - Start Value'!$B$3*'NEFZ + EPA + WLTP - Start Value'!$B$6*'NEFZ + EPA + WLTP - Constants'!$B$4/3600</f>
        <v>0.078546067952</v>
      </c>
      <c r="H1188" s="95">
        <f>IF(E1188&gt;0,(((C1187)^3+(C1188)^3)/2/D1188)*0.5*'NEFZ + EPA + WLTP - Constants'!$B$3*('NEFZ + EPA + WLTP - Start Value'!$B$5*'NEFZ + EPA + WLTP - Start Value'!$B$4)*E1188/3600,0)</f>
        <v>0.002019022727549417</v>
      </c>
    </row>
    <row r="1189" ht="20.35" customHeight="1">
      <c r="A1189" s="15">
        <v>1186</v>
      </c>
      <c r="B1189" s="15">
        <v>0.2</v>
      </c>
      <c r="C1189" s="95">
        <f>'NEFZ + EPA + WLTP - Constants'!$B$5*B1189/3.6</f>
        <v>0.08940800000000002</v>
      </c>
      <c r="D1189" s="95">
        <f>(C1189+C1188)/2</f>
        <v>0.827024</v>
      </c>
      <c r="E1189" s="95">
        <f>(D1189*(A1189-A1188))</f>
        <v>0.827024</v>
      </c>
      <c r="F1189" s="95">
        <f>(0.5*((C1189^2)-(C1188^2))*'NEFZ + EPA + WLTP - Start Value'!$B$3)/3600</f>
        <v>-0.5303838338538667</v>
      </c>
      <c r="G1189" s="95">
        <f>E1189*'NEFZ + EPA + WLTP - Start Value'!$B$3*'NEFZ + EPA + WLTP - Start Value'!$B$6*'NEFZ + EPA + WLTP - Constants'!$B$4/3600</f>
        <v>0.028215577808</v>
      </c>
      <c r="H1189" s="95">
        <f>IF(E1189&gt;0,(((C1188)^3+(C1189)^3)/2/D1189)*0.5*'NEFZ + EPA + WLTP - Constants'!$B$3*('NEFZ + EPA + WLTP - Start Value'!$B$5*'NEFZ + EPA + WLTP - Start Value'!$B$4)*E1189/3600,0)</f>
        <v>0.0002423175354121292</v>
      </c>
    </row>
    <row r="1190" ht="20.35" customHeight="1">
      <c r="A1190" s="15">
        <v>1187</v>
      </c>
      <c r="B1190" s="15">
        <v>0</v>
      </c>
      <c r="C1190" s="95">
        <f>'NEFZ + EPA + WLTP - Constants'!$B$5*B1190/3.6</f>
        <v>0</v>
      </c>
      <c r="D1190" s="95">
        <f>(C1190+C1189)/2</f>
        <v>0.04470400000000001</v>
      </c>
      <c r="E1190" s="95">
        <f>(D1190*(A1190-A1189))</f>
        <v>0.04470400000000001</v>
      </c>
      <c r="F1190" s="95">
        <f>(0.5*((C1190^2)-(C1189^2))*'NEFZ + EPA + WLTP - Start Value'!$B$3)/3600</f>
        <v>-0.001737539177244445</v>
      </c>
      <c r="G1190" s="95">
        <f>E1190*'NEFZ + EPA + WLTP - Start Value'!$B$3*'NEFZ + EPA + WLTP - Start Value'!$B$6*'NEFZ + EPA + WLTP - Constants'!$B$4/3600</f>
        <v>0.001525166368</v>
      </c>
      <c r="H1190" s="95">
        <f>IF(E1190&gt;0,(((C1189)^3+(C1190)^3)/2/D1190)*0.5*'NEFZ + EPA + WLTP - Constants'!$B$3*('NEFZ + EPA + WLTP - Start Value'!$B$5*'NEFZ + EPA + WLTP - Start Value'!$B$4)*E1190/3600,0)</f>
        <v>4.5205332726186e-08</v>
      </c>
    </row>
    <row r="1191" ht="20.35" customHeight="1">
      <c r="A1191" s="15">
        <v>1188</v>
      </c>
      <c r="B1191" s="15">
        <v>0</v>
      </c>
      <c r="C1191" s="95">
        <f>'NEFZ + EPA + WLTP - Constants'!$B$5*B1191/3.6</f>
        <v>0</v>
      </c>
      <c r="D1191" s="95">
        <f>(C1191+C1190)/2</f>
        <v>0</v>
      </c>
      <c r="E1191" s="95">
        <f>(D1191*(A1191-A1190))</f>
        <v>0</v>
      </c>
      <c r="F1191" s="95">
        <f>(0.5*((C1191^2)-(C1190^2))*'NEFZ + EPA + WLTP - Start Value'!$B$3)/3600</f>
        <v>0</v>
      </c>
      <c r="G1191" s="95">
        <f>E1191*'NEFZ + EPA + WLTP - Start Value'!$B$3*'NEFZ + EPA + WLTP - Start Value'!$B$6*'NEFZ + EPA + WLTP - Constants'!$B$4/3600</f>
        <v>0</v>
      </c>
      <c r="H1191" s="95">
        <f>IF(E1191&gt;0,(((C1190)^3+(C1191)^3)/2/D1191)*0.5*'NEFZ + EPA + WLTP - Constants'!$B$3*('NEFZ + EPA + WLTP - Start Value'!$B$5*'NEFZ + EPA + WLTP - Start Value'!$B$4)*E1191/3600,0)</f>
        <v>0</v>
      </c>
    </row>
    <row r="1192" ht="20.35" customHeight="1">
      <c r="A1192" s="15">
        <v>1189</v>
      </c>
      <c r="B1192" s="15">
        <v>0</v>
      </c>
      <c r="C1192" s="95">
        <f>'NEFZ + EPA + WLTP - Constants'!$B$5*B1192/3.6</f>
        <v>0</v>
      </c>
      <c r="D1192" s="95">
        <f>(C1192+C1191)/2</f>
        <v>0</v>
      </c>
      <c r="E1192" s="95">
        <f>(D1192*(A1192-A1191))</f>
        <v>0</v>
      </c>
      <c r="F1192" s="95">
        <f>(0.5*((C1192^2)-(C1191^2))*'NEFZ + EPA + WLTP - Start Value'!$B$3)/3600</f>
        <v>0</v>
      </c>
      <c r="G1192" s="95">
        <f>E1192*'NEFZ + EPA + WLTP - Start Value'!$B$3*'NEFZ + EPA + WLTP - Start Value'!$B$6*'NEFZ + EPA + WLTP - Constants'!$B$4/3600</f>
        <v>0</v>
      </c>
      <c r="H1192" s="95">
        <f>IF(E1192&gt;0,(((C1191)^3+(C1192)^3)/2/D1192)*0.5*'NEFZ + EPA + WLTP - Constants'!$B$3*('NEFZ + EPA + WLTP - Start Value'!$B$5*'NEFZ + EPA + WLTP - Start Value'!$B$4)*E1192/3600,0)</f>
        <v>0</v>
      </c>
    </row>
    <row r="1193" ht="20.35" customHeight="1">
      <c r="A1193" s="15">
        <v>1190</v>
      </c>
      <c r="B1193" s="15">
        <v>0</v>
      </c>
      <c r="C1193" s="95">
        <f>'NEFZ + EPA + WLTP - Constants'!$B$5*B1193/3.6</f>
        <v>0</v>
      </c>
      <c r="D1193" s="95">
        <f>(C1193+C1192)/2</f>
        <v>0</v>
      </c>
      <c r="E1193" s="95">
        <f>(D1193*(A1193-A1192))</f>
        <v>0</v>
      </c>
      <c r="F1193" s="95">
        <f>(0.5*((C1193^2)-(C1192^2))*'NEFZ + EPA + WLTP - Start Value'!$B$3)/3600</f>
        <v>0</v>
      </c>
      <c r="G1193" s="95">
        <f>E1193*'NEFZ + EPA + WLTP - Start Value'!$B$3*'NEFZ + EPA + WLTP - Start Value'!$B$6*'NEFZ + EPA + WLTP - Constants'!$B$4/3600</f>
        <v>0</v>
      </c>
      <c r="H1193" s="95">
        <f>IF(E1193&gt;0,(((C1192)^3+(C1193)^3)/2/D1193)*0.5*'NEFZ + EPA + WLTP - Constants'!$B$3*('NEFZ + EPA + WLTP - Start Value'!$B$5*'NEFZ + EPA + WLTP - Start Value'!$B$4)*E1193/3600,0)</f>
        <v>0</v>
      </c>
    </row>
    <row r="1194" ht="20.35" customHeight="1">
      <c r="A1194" s="15">
        <v>1191</v>
      </c>
      <c r="B1194" s="15">
        <v>0</v>
      </c>
      <c r="C1194" s="95">
        <f>'NEFZ + EPA + WLTP - Constants'!$B$5*B1194/3.6</f>
        <v>0</v>
      </c>
      <c r="D1194" s="95">
        <f>(C1194+C1193)/2</f>
        <v>0</v>
      </c>
      <c r="E1194" s="95">
        <f>(D1194*(A1194-A1193))</f>
        <v>0</v>
      </c>
      <c r="F1194" s="95">
        <f>(0.5*((C1194^2)-(C1193^2))*'NEFZ + EPA + WLTP - Start Value'!$B$3)/3600</f>
        <v>0</v>
      </c>
      <c r="G1194" s="95">
        <f>E1194*'NEFZ + EPA + WLTP - Start Value'!$B$3*'NEFZ + EPA + WLTP - Start Value'!$B$6*'NEFZ + EPA + WLTP - Constants'!$B$4/3600</f>
        <v>0</v>
      </c>
      <c r="H1194" s="95">
        <f>IF(E1194&gt;0,(((C1193)^3+(C1194)^3)/2/D1194)*0.5*'NEFZ + EPA + WLTP - Constants'!$B$3*('NEFZ + EPA + WLTP - Start Value'!$B$5*'NEFZ + EPA + WLTP - Start Value'!$B$4)*E1194/3600,0)</f>
        <v>0</v>
      </c>
    </row>
    <row r="1195" ht="20.35" customHeight="1">
      <c r="A1195" s="15">
        <v>1192</v>
      </c>
      <c r="B1195" s="15">
        <v>0</v>
      </c>
      <c r="C1195" s="95">
        <f>'NEFZ + EPA + WLTP - Constants'!$B$5*B1195/3.6</f>
        <v>0</v>
      </c>
      <c r="D1195" s="95">
        <f>(C1195+C1194)/2</f>
        <v>0</v>
      </c>
      <c r="E1195" s="95">
        <f>(D1195*(A1195-A1194))</f>
        <v>0</v>
      </c>
      <c r="F1195" s="95">
        <f>(0.5*((C1195^2)-(C1194^2))*'NEFZ + EPA + WLTP - Start Value'!$B$3)/3600</f>
        <v>0</v>
      </c>
      <c r="G1195" s="95">
        <f>E1195*'NEFZ + EPA + WLTP - Start Value'!$B$3*'NEFZ + EPA + WLTP - Start Value'!$B$6*'NEFZ + EPA + WLTP - Constants'!$B$4/3600</f>
        <v>0</v>
      </c>
      <c r="H1195" s="95">
        <f>IF(E1195&gt;0,(((C1194)^3+(C1195)^3)/2/D1195)*0.5*'NEFZ + EPA + WLTP - Constants'!$B$3*('NEFZ + EPA + WLTP - Start Value'!$B$5*'NEFZ + EPA + WLTP - Start Value'!$B$4)*E1195/3600,0)</f>
        <v>0</v>
      </c>
    </row>
    <row r="1196" ht="20.35" customHeight="1">
      <c r="A1196" s="15">
        <v>1193</v>
      </c>
      <c r="B1196" s="15">
        <v>0</v>
      </c>
      <c r="C1196" s="95">
        <f>'NEFZ + EPA + WLTP - Constants'!$B$5*B1196/3.6</f>
        <v>0</v>
      </c>
      <c r="D1196" s="95">
        <f>(C1196+C1195)/2</f>
        <v>0</v>
      </c>
      <c r="E1196" s="95">
        <f>(D1196*(A1196-A1195))</f>
        <v>0</v>
      </c>
      <c r="F1196" s="95">
        <f>(0.5*((C1196^2)-(C1195^2))*'NEFZ + EPA + WLTP - Start Value'!$B$3)/3600</f>
        <v>0</v>
      </c>
      <c r="G1196" s="95">
        <f>E1196*'NEFZ + EPA + WLTP - Start Value'!$B$3*'NEFZ + EPA + WLTP - Start Value'!$B$6*'NEFZ + EPA + WLTP - Constants'!$B$4/3600</f>
        <v>0</v>
      </c>
      <c r="H1196" s="95">
        <f>IF(E1196&gt;0,(((C1195)^3+(C1196)^3)/2/D1196)*0.5*'NEFZ + EPA + WLTP - Constants'!$B$3*('NEFZ + EPA + WLTP - Start Value'!$B$5*'NEFZ + EPA + WLTP - Start Value'!$B$4)*E1196/3600,0)</f>
        <v>0</v>
      </c>
    </row>
    <row r="1197" ht="20.35" customHeight="1">
      <c r="A1197" s="15">
        <v>1194</v>
      </c>
      <c r="B1197" s="15">
        <v>0</v>
      </c>
      <c r="C1197" s="95">
        <f>'NEFZ + EPA + WLTP - Constants'!$B$5*B1197/3.6</f>
        <v>0</v>
      </c>
      <c r="D1197" s="95">
        <f>(C1197+C1196)/2</f>
        <v>0</v>
      </c>
      <c r="E1197" s="95">
        <f>(D1197*(A1197-A1196))</f>
        <v>0</v>
      </c>
      <c r="F1197" s="95">
        <f>(0.5*((C1197^2)-(C1196^2))*'NEFZ + EPA + WLTP - Start Value'!$B$3)/3600</f>
        <v>0</v>
      </c>
      <c r="G1197" s="95">
        <f>E1197*'NEFZ + EPA + WLTP - Start Value'!$B$3*'NEFZ + EPA + WLTP - Start Value'!$B$6*'NEFZ + EPA + WLTP - Constants'!$B$4/3600</f>
        <v>0</v>
      </c>
      <c r="H1197" s="95">
        <f>IF(E1197&gt;0,(((C1196)^3+(C1197)^3)/2/D1197)*0.5*'NEFZ + EPA + WLTP - Constants'!$B$3*('NEFZ + EPA + WLTP - Start Value'!$B$5*'NEFZ + EPA + WLTP - Start Value'!$B$4)*E1197/3600,0)</f>
        <v>0</v>
      </c>
    </row>
    <row r="1198" ht="20.35" customHeight="1">
      <c r="A1198" s="15">
        <v>1195</v>
      </c>
      <c r="B1198" s="15">
        <v>0</v>
      </c>
      <c r="C1198" s="95">
        <f>'NEFZ + EPA + WLTP - Constants'!$B$5*B1198/3.6</f>
        <v>0</v>
      </c>
      <c r="D1198" s="95">
        <f>(C1198+C1197)/2</f>
        <v>0</v>
      </c>
      <c r="E1198" s="95">
        <f>(D1198*(A1198-A1197))</f>
        <v>0</v>
      </c>
      <c r="F1198" s="95">
        <f>(0.5*((C1198^2)-(C1197^2))*'NEFZ + EPA + WLTP - Start Value'!$B$3)/3600</f>
        <v>0</v>
      </c>
      <c r="G1198" s="95">
        <f>E1198*'NEFZ + EPA + WLTP - Start Value'!$B$3*'NEFZ + EPA + WLTP - Start Value'!$B$6*'NEFZ + EPA + WLTP - Constants'!$B$4/3600</f>
        <v>0</v>
      </c>
      <c r="H1198" s="95">
        <f>IF(E1198&gt;0,(((C1197)^3+(C1198)^3)/2/D1198)*0.5*'NEFZ + EPA + WLTP - Constants'!$B$3*('NEFZ + EPA + WLTP - Start Value'!$B$5*'NEFZ + EPA + WLTP - Start Value'!$B$4)*E1198/3600,0)</f>
        <v>0</v>
      </c>
    </row>
    <row r="1199" ht="20.35" customHeight="1">
      <c r="A1199" s="15">
        <v>1196</v>
      </c>
      <c r="B1199" s="15">
        <v>0</v>
      </c>
      <c r="C1199" s="95">
        <f>'NEFZ + EPA + WLTP - Constants'!$B$5*B1199/3.6</f>
        <v>0</v>
      </c>
      <c r="D1199" s="95">
        <f>(C1199+C1198)/2</f>
        <v>0</v>
      </c>
      <c r="E1199" s="95">
        <f>(D1199*(A1199-A1198))</f>
        <v>0</v>
      </c>
      <c r="F1199" s="95">
        <f>(0.5*((C1199^2)-(C1198^2))*'NEFZ + EPA + WLTP - Start Value'!$B$3)/3600</f>
        <v>0</v>
      </c>
      <c r="G1199" s="95">
        <f>E1199*'NEFZ + EPA + WLTP - Start Value'!$B$3*'NEFZ + EPA + WLTP - Start Value'!$B$6*'NEFZ + EPA + WLTP - Constants'!$B$4/3600</f>
        <v>0</v>
      </c>
      <c r="H1199" s="95">
        <f>IF(E1199&gt;0,(((C1198)^3+(C1199)^3)/2/D1199)*0.5*'NEFZ + EPA + WLTP - Constants'!$B$3*('NEFZ + EPA + WLTP - Start Value'!$B$5*'NEFZ + EPA + WLTP - Start Value'!$B$4)*E1199/3600,0)</f>
        <v>0</v>
      </c>
    </row>
    <row r="1200" ht="20.35" customHeight="1">
      <c r="A1200" s="15">
        <v>1197</v>
      </c>
      <c r="B1200" s="15">
        <v>0.2</v>
      </c>
      <c r="C1200" s="95">
        <f>'NEFZ + EPA + WLTP - Constants'!$B$5*B1200/3.6</f>
        <v>0.08940800000000002</v>
      </c>
      <c r="D1200" s="95">
        <f>(C1200+C1199)/2</f>
        <v>0.04470400000000001</v>
      </c>
      <c r="E1200" s="95">
        <f>(D1200*(A1200-A1199))</f>
        <v>0.04470400000000001</v>
      </c>
      <c r="F1200" s="95">
        <f>(0.5*((C1200^2)-(C1199^2))*'NEFZ + EPA + WLTP - Start Value'!$B$3)/3600</f>
        <v>0.001737539177244445</v>
      </c>
      <c r="G1200" s="95">
        <f>E1200*'NEFZ + EPA + WLTP - Start Value'!$B$3*'NEFZ + EPA + WLTP - Start Value'!$B$6*'NEFZ + EPA + WLTP - Constants'!$B$4/3600</f>
        <v>0.001525166368</v>
      </c>
      <c r="H1200" s="95">
        <f>IF(E1200&gt;0,(((C1199)^3+(C1200)^3)/2/D1200)*0.5*'NEFZ + EPA + WLTP - Constants'!$B$3*('NEFZ + EPA + WLTP - Start Value'!$B$5*'NEFZ + EPA + WLTP - Start Value'!$B$4)*E1200/3600,0)</f>
        <v>4.5205332726186e-08</v>
      </c>
    </row>
    <row r="1201" ht="20.35" customHeight="1">
      <c r="A1201" s="15">
        <v>1198</v>
      </c>
      <c r="B1201" s="15">
        <v>1.5</v>
      </c>
      <c r="C1201" s="95">
        <f>'NEFZ + EPA + WLTP - Constants'!$B$5*B1201/3.6</f>
        <v>0.67056</v>
      </c>
      <c r="D1201" s="95">
        <f>(C1201+C1200)/2</f>
        <v>0.379984</v>
      </c>
      <c r="E1201" s="95">
        <f>(D1201*(A1201-A1200))</f>
        <v>0.379984</v>
      </c>
      <c r="F1201" s="95">
        <f>(0.5*((C1201^2)-(C1200^2))*'NEFZ + EPA + WLTP - Start Value'!$B$3)/3600</f>
        <v>0.09599903954275558</v>
      </c>
      <c r="G1201" s="95">
        <f>E1201*'NEFZ + EPA + WLTP - Start Value'!$B$3*'NEFZ + EPA + WLTP - Start Value'!$B$6*'NEFZ + EPA + WLTP - Constants'!$B$4/3600</f>
        <v>0.012963914128</v>
      </c>
      <c r="H1201" s="95">
        <f>IF(E1201&gt;0,(((C1200)^3+(C1201)^3)/2/D1201)*0.5*'NEFZ + EPA + WLTP - Constants'!$B$3*('NEFZ + EPA + WLTP - Start Value'!$B$5*'NEFZ + EPA + WLTP - Start Value'!$B$4)*E1201/3600,0)</f>
        <v>1.91162050765859e-05</v>
      </c>
    </row>
    <row r="1202" ht="20.35" customHeight="1">
      <c r="A1202" s="15">
        <v>1199</v>
      </c>
      <c r="B1202" s="15">
        <v>3.5</v>
      </c>
      <c r="C1202" s="95">
        <f>'NEFZ + EPA + WLTP - Constants'!$B$5*B1202/3.6</f>
        <v>1.56464</v>
      </c>
      <c r="D1202" s="95">
        <f>(C1202+C1201)/2</f>
        <v>1.1176</v>
      </c>
      <c r="E1202" s="95">
        <f>(D1202*(A1202-A1201))</f>
        <v>1.1176</v>
      </c>
      <c r="F1202" s="95">
        <f>(0.5*((C1202^2)-(C1201^2))*'NEFZ + EPA + WLTP - Start Value'!$B$3)/3600</f>
        <v>0.4343847943111111</v>
      </c>
      <c r="G1202" s="95">
        <f>E1202*'NEFZ + EPA + WLTP - Start Value'!$B$3*'NEFZ + EPA + WLTP - Start Value'!$B$6*'NEFZ + EPA + WLTP - Constants'!$B$4/3600</f>
        <v>0.03812915919999999</v>
      </c>
      <c r="H1202" s="95">
        <f>IF(E1202&gt;0,(((C1201)^3+(C1202)^3)/2/D1202)*0.5*'NEFZ + EPA + WLTP - Constants'!$B$3*('NEFZ + EPA + WLTP - Start Value'!$B$5*'NEFZ + EPA + WLTP - Start Value'!$B$4)*E1202/3600,0)</f>
        <v>0.0002613433298232628</v>
      </c>
    </row>
    <row r="1203" ht="20.35" customHeight="1">
      <c r="A1203" s="15">
        <v>1200</v>
      </c>
      <c r="B1203" s="15">
        <v>6.5</v>
      </c>
      <c r="C1203" s="95">
        <f>'NEFZ + EPA + WLTP - Constants'!$B$5*B1203/3.6</f>
        <v>2.90576</v>
      </c>
      <c r="D1203" s="95">
        <f>(C1203+C1202)/2</f>
        <v>2.2352</v>
      </c>
      <c r="E1203" s="95">
        <f>(D1203*(A1203-A1202))</f>
        <v>2.2352</v>
      </c>
      <c r="F1203" s="95">
        <f>(0.5*((C1203^2)-(C1202^2))*'NEFZ + EPA + WLTP - Start Value'!$B$3)/3600</f>
        <v>1.303154382933334</v>
      </c>
      <c r="G1203" s="95">
        <f>E1203*'NEFZ + EPA + WLTP - Start Value'!$B$3*'NEFZ + EPA + WLTP - Start Value'!$B$6*'NEFZ + EPA + WLTP - Constants'!$B$4/3600</f>
        <v>0.07625831840000002</v>
      </c>
      <c r="H1203" s="95">
        <f>IF(E1203&gt;0,(((C1202)^3+(C1203)^3)/2/D1203)*0.5*'NEFZ + EPA + WLTP - Constants'!$B$3*('NEFZ + EPA + WLTP - Start Value'!$B$5*'NEFZ + EPA + WLTP - Start Value'!$B$4)*E1203/3600,0)</f>
        <v>0.001794086642570507</v>
      </c>
    </row>
    <row r="1204" ht="20.35" customHeight="1">
      <c r="A1204" s="15">
        <v>1201</v>
      </c>
      <c r="B1204" s="15">
        <v>9.800000000000001</v>
      </c>
      <c r="C1204" s="95">
        <f>'NEFZ + EPA + WLTP - Constants'!$B$5*B1204/3.6</f>
        <v>4.380992000000001</v>
      </c>
      <c r="D1204" s="95">
        <f>(C1204+C1203)/2</f>
        <v>3.643376000000001</v>
      </c>
      <c r="E1204" s="95">
        <f>(D1204*(A1204-A1203))</f>
        <v>3.643376000000001</v>
      </c>
      <c r="F1204" s="95">
        <f>(0.5*((C1204^2)-(C1203^2))*'NEFZ + EPA + WLTP - Start Value'!$B$3)/3600</f>
        <v>2.336555808599468</v>
      </c>
      <c r="G1204" s="95">
        <f>E1204*'NEFZ + EPA + WLTP - Start Value'!$B$3*'NEFZ + EPA + WLTP - Start Value'!$B$6*'NEFZ + EPA + WLTP - Constants'!$B$4/3600</f>
        <v>0.124301058992</v>
      </c>
      <c r="H1204" s="95">
        <f>IF(E1204&gt;0,(((C1203)^3+(C1204)^3)/2/D1204)*0.5*'NEFZ + EPA + WLTP - Constants'!$B$3*('NEFZ + EPA + WLTP - Start Value'!$B$5*'NEFZ + EPA + WLTP - Start Value'!$B$4)*E1204/3600,0)</f>
        <v>0.006870176502394161</v>
      </c>
    </row>
    <row r="1205" ht="20.35" customHeight="1">
      <c r="A1205" s="15">
        <v>1202</v>
      </c>
      <c r="B1205" s="15">
        <v>12</v>
      </c>
      <c r="C1205" s="95">
        <f>'NEFZ + EPA + WLTP - Constants'!$B$5*B1205/3.6</f>
        <v>5.36448</v>
      </c>
      <c r="D1205" s="95">
        <f>(C1205+C1204)/2</f>
        <v>4.872736000000001</v>
      </c>
      <c r="E1205" s="95">
        <f>(D1205*(A1205-A1204))</f>
        <v>4.872736000000001</v>
      </c>
      <c r="F1205" s="95">
        <f>(0.5*((C1205^2)-(C1204^2))*'NEFZ + EPA + WLTP - Start Value'!$B$3)/3600</f>
        <v>2.083309473516088</v>
      </c>
      <c r="G1205" s="95">
        <f>E1205*'NEFZ + EPA + WLTP - Start Value'!$B$3*'NEFZ + EPA + WLTP - Start Value'!$B$6*'NEFZ + EPA + WLTP - Constants'!$B$4/3600</f>
        <v>0.166243134112</v>
      </c>
      <c r="H1205" s="95">
        <f>IF(E1205&gt;0,(((C1204)^3+(C1205)^3)/2/D1205)*0.5*'NEFZ + EPA + WLTP - Constants'!$B$3*('NEFZ + EPA + WLTP - Start Value'!$B$5*'NEFZ + EPA + WLTP - Start Value'!$B$4)*E1205/3600,0)</f>
        <v>0.01508271405875923</v>
      </c>
    </row>
    <row r="1206" ht="20.35" customHeight="1">
      <c r="A1206" s="15">
        <v>1203</v>
      </c>
      <c r="B1206" s="15">
        <v>12.9</v>
      </c>
      <c r="C1206" s="95">
        <f>'NEFZ + EPA + WLTP - Constants'!$B$5*B1206/3.6</f>
        <v>5.766816</v>
      </c>
      <c r="D1206" s="95">
        <f>(C1206+C1205)/2</f>
        <v>5.565648</v>
      </c>
      <c r="E1206" s="95">
        <f>(D1206*(A1206-A1205))</f>
        <v>5.565648</v>
      </c>
      <c r="F1206" s="95">
        <f>(0.5*((C1206^2)-(C1205^2))*'NEFZ + EPA + WLTP - Start Value'!$B$3)/3600</f>
        <v>0.9734563240511992</v>
      </c>
      <c r="G1206" s="95">
        <f>E1206*'NEFZ + EPA + WLTP - Start Value'!$B$3*'NEFZ + EPA + WLTP - Start Value'!$B$6*'NEFZ + EPA + WLTP - Constants'!$B$4/3600</f>
        <v>0.189883212816</v>
      </c>
      <c r="H1206" s="95">
        <f>IF(E1206&gt;0,(((C1205)^3+(C1206)^3)/2/D1206)*0.5*'NEFZ + EPA + WLTP - Constants'!$B$3*('NEFZ + EPA + WLTP - Start Value'!$B$5*'NEFZ + EPA + WLTP - Start Value'!$B$4)*E1206/3600,0)</f>
        <v>0.02189457568193661</v>
      </c>
    </row>
    <row r="1207" ht="20.35" customHeight="1">
      <c r="A1207" s="15">
        <v>1204</v>
      </c>
      <c r="B1207" s="15">
        <v>13</v>
      </c>
      <c r="C1207" s="95">
        <f>'NEFZ + EPA + WLTP - Constants'!$B$5*B1207/3.6</f>
        <v>5.811520000000001</v>
      </c>
      <c r="D1207" s="95">
        <f>(C1207+C1206)/2</f>
        <v>5.789168</v>
      </c>
      <c r="E1207" s="95">
        <f>(D1207*(A1207-A1206))</f>
        <v>5.789168</v>
      </c>
      <c r="F1207" s="95">
        <f>(0.5*((C1207^2)-(C1206^2))*'NEFZ + EPA + WLTP - Start Value'!$B$3)/3600</f>
        <v>0.1125056617265792</v>
      </c>
      <c r="G1207" s="95">
        <f>E1207*'NEFZ + EPA + WLTP - Start Value'!$B$3*'NEFZ + EPA + WLTP - Start Value'!$B$6*'NEFZ + EPA + WLTP - Constants'!$B$4/3600</f>
        <v>0.197509044656</v>
      </c>
      <c r="H1207" s="95">
        <f>IF(E1207&gt;0,(((C1206)^3+(C1207)^3)/2/D1207)*0.5*'NEFZ + EPA + WLTP - Constants'!$B$3*('NEFZ + EPA + WLTP - Start Value'!$B$5*'NEFZ + EPA + WLTP - Start Value'!$B$4)*E1207/3600,0)</f>
        <v>0.02454473831300926</v>
      </c>
    </row>
    <row r="1208" ht="20.35" customHeight="1">
      <c r="A1208" s="15">
        <v>1205</v>
      </c>
      <c r="B1208" s="15">
        <v>12.6</v>
      </c>
      <c r="C1208" s="95">
        <f>'NEFZ + EPA + WLTP - Constants'!$B$5*B1208/3.6</f>
        <v>5.632703999999999</v>
      </c>
      <c r="D1208" s="95">
        <f>(C1208+C1207)/2</f>
        <v>5.722112</v>
      </c>
      <c r="E1208" s="95">
        <f>(D1208*(A1208-A1207))</f>
        <v>5.722112</v>
      </c>
      <c r="F1208" s="95">
        <f>(0.5*((C1208^2)-(C1207^2))*'NEFZ + EPA + WLTP - Start Value'!$B$3)/3600</f>
        <v>-0.4448100293745811</v>
      </c>
      <c r="G1208" s="95">
        <f>E1208*'NEFZ + EPA + WLTP - Start Value'!$B$3*'NEFZ + EPA + WLTP - Start Value'!$B$6*'NEFZ + EPA + WLTP - Constants'!$B$4/3600</f>
        <v>0.195221295104</v>
      </c>
      <c r="H1208" s="95">
        <f>IF(E1208&gt;0,(((C1207)^3+(C1208)^3)/2/D1208)*0.5*'NEFZ + EPA + WLTP - Constants'!$B$3*('NEFZ + EPA + WLTP - Start Value'!$B$5*'NEFZ + EPA + WLTP - Start Value'!$B$4)*E1208/3600,0)</f>
        <v>0.02371797233211346</v>
      </c>
    </row>
    <row r="1209" ht="20.35" customHeight="1">
      <c r="A1209" s="15">
        <v>1206</v>
      </c>
      <c r="B1209" s="15">
        <v>12.8</v>
      </c>
      <c r="C1209" s="95">
        <f>'NEFZ + EPA + WLTP - Constants'!$B$5*B1209/3.6</f>
        <v>5.722112000000001</v>
      </c>
      <c r="D1209" s="95">
        <f>(C1209+C1208)/2</f>
        <v>5.677408</v>
      </c>
      <c r="E1209" s="95">
        <f>(D1209*(A1209-A1208))</f>
        <v>5.677408</v>
      </c>
      <c r="F1209" s="95">
        <f>(0.5*((C1209^2)-(C1208^2))*'NEFZ + EPA + WLTP - Start Value'!$B$3)/3600</f>
        <v>0.2206674755100479</v>
      </c>
      <c r="G1209" s="95">
        <f>E1209*'NEFZ + EPA + WLTP - Start Value'!$B$3*'NEFZ + EPA + WLTP - Start Value'!$B$6*'NEFZ + EPA + WLTP - Constants'!$B$4/3600</f>
        <v>0.193696128736</v>
      </c>
      <c r="H1209" s="95">
        <f>IF(E1209&gt;0,(((C1208)^3+(C1209)^3)/2/D1209)*0.5*'NEFZ + EPA + WLTP - Constants'!$B$3*('NEFZ + EPA + WLTP - Start Value'!$B$5*'NEFZ + EPA + WLTP - Start Value'!$B$4)*E1209/3600,0)</f>
        <v>0.02315376457435793</v>
      </c>
    </row>
    <row r="1210" ht="20.35" customHeight="1">
      <c r="A1210" s="15">
        <v>1207</v>
      </c>
      <c r="B1210" s="15">
        <v>13.1</v>
      </c>
      <c r="C1210" s="95">
        <f>'NEFZ + EPA + WLTP - Constants'!$B$5*B1210/3.6</f>
        <v>5.856224</v>
      </c>
      <c r="D1210" s="95">
        <f>(C1210+C1209)/2</f>
        <v>5.789168</v>
      </c>
      <c r="E1210" s="95">
        <f>(D1210*(A1210-A1209))</f>
        <v>5.789168</v>
      </c>
      <c r="F1210" s="95">
        <f>(0.5*((C1210^2)-(C1209^2))*'NEFZ + EPA + WLTP - Start Value'!$B$3)/3600</f>
        <v>0.3375169851797316</v>
      </c>
      <c r="G1210" s="95">
        <f>E1210*'NEFZ + EPA + WLTP - Start Value'!$B$3*'NEFZ + EPA + WLTP - Start Value'!$B$6*'NEFZ + EPA + WLTP - Constants'!$B$4/3600</f>
        <v>0.197509044656</v>
      </c>
      <c r="H1210" s="95">
        <f>IF(E1210&gt;0,(((C1209)^3+(C1210)^3)/2/D1210)*0.5*'NEFZ + EPA + WLTP - Constants'!$B$3*('NEFZ + EPA + WLTP - Start Value'!$B$5*'NEFZ + EPA + WLTP - Start Value'!$B$4)*E1210/3600,0)</f>
        <v>0.02455351944889133</v>
      </c>
    </row>
    <row r="1211" ht="20.35" customHeight="1">
      <c r="A1211" s="15">
        <v>1208</v>
      </c>
      <c r="B1211" s="15">
        <v>13.1</v>
      </c>
      <c r="C1211" s="95">
        <f>'NEFZ + EPA + WLTP - Constants'!$B$5*B1211/3.6</f>
        <v>5.856224</v>
      </c>
      <c r="D1211" s="95">
        <f>(C1211+C1210)/2</f>
        <v>5.856224</v>
      </c>
      <c r="E1211" s="95">
        <f>(D1211*(A1211-A1210))</f>
        <v>5.856224</v>
      </c>
      <c r="F1211" s="95">
        <f>(0.5*((C1211^2)-(C1210^2))*'NEFZ + EPA + WLTP - Start Value'!$B$3)/3600</f>
        <v>0</v>
      </c>
      <c r="G1211" s="95">
        <f>E1211*'NEFZ + EPA + WLTP - Start Value'!$B$3*'NEFZ + EPA + WLTP - Start Value'!$B$6*'NEFZ + EPA + WLTP - Constants'!$B$4/3600</f>
        <v>0.199796794208</v>
      </c>
      <c r="H1211" s="95">
        <f>IF(E1211&gt;0,(((C1210)^3+(C1211)^3)/2/D1211)*0.5*'NEFZ + EPA + WLTP - Constants'!$B$3*('NEFZ + EPA + WLTP - Start Value'!$B$5*'NEFZ + EPA + WLTP - Start Value'!$B$4)*E1211/3600,0)</f>
        <v>0.02540642541343604</v>
      </c>
    </row>
    <row r="1212" ht="20.35" customHeight="1">
      <c r="A1212" s="15">
        <v>1209</v>
      </c>
      <c r="B1212" s="15">
        <v>14</v>
      </c>
      <c r="C1212" s="95">
        <f>'NEFZ + EPA + WLTP - Constants'!$B$5*B1212/3.6</f>
        <v>6.25856</v>
      </c>
      <c r="D1212" s="95">
        <f>(C1212+C1211)/2</f>
        <v>6.057392</v>
      </c>
      <c r="E1212" s="95">
        <f>(D1212*(A1212-A1211))</f>
        <v>6.057392</v>
      </c>
      <c r="F1212" s="95">
        <f>(0.5*((C1212^2)-(C1211^2))*'NEFZ + EPA + WLTP - Start Value'!$B$3)/3600</f>
        <v>1.0594645133248</v>
      </c>
      <c r="G1212" s="95">
        <f>E1212*'NEFZ + EPA + WLTP - Start Value'!$B$3*'NEFZ + EPA + WLTP - Start Value'!$B$6*'NEFZ + EPA + WLTP - Constants'!$B$4/3600</f>
        <v>0.206660042864</v>
      </c>
      <c r="H1212" s="95">
        <f>IF(E1212&gt;0,(((C1211)^3+(C1212)^3)/2/D1212)*0.5*'NEFZ + EPA + WLTP - Constants'!$B$3*('NEFZ + EPA + WLTP - Start Value'!$B$5*'NEFZ + EPA + WLTP - Start Value'!$B$4)*E1212/3600,0)</f>
        <v>0.02820864183179981</v>
      </c>
    </row>
    <row r="1213" ht="20.35" customHeight="1">
      <c r="A1213" s="15">
        <v>1210</v>
      </c>
      <c r="B1213" s="15">
        <v>15.5</v>
      </c>
      <c r="C1213" s="95">
        <f>'NEFZ + EPA + WLTP - Constants'!$B$5*B1213/3.6</f>
        <v>6.92912</v>
      </c>
      <c r="D1213" s="95">
        <f>(C1213+C1212)/2</f>
        <v>6.59384</v>
      </c>
      <c r="E1213" s="95">
        <f>(D1213*(A1213-A1212))</f>
        <v>6.59384</v>
      </c>
      <c r="F1213" s="95">
        <f>(0.5*((C1213^2)-(C1212^2))*'NEFZ + EPA + WLTP - Start Value'!$B$3)/3600</f>
        <v>1.922152714826667</v>
      </c>
      <c r="G1213" s="95">
        <f>E1213*'NEFZ + EPA + WLTP - Start Value'!$B$3*'NEFZ + EPA + WLTP - Start Value'!$B$6*'NEFZ + EPA + WLTP - Constants'!$B$4/3600</f>
        <v>0.224962039280</v>
      </c>
      <c r="H1213" s="95">
        <f>IF(E1213&gt;0,(((C1212)^3+(C1213)^3)/2/D1213)*0.5*'NEFZ + EPA + WLTP - Constants'!$B$3*('NEFZ + EPA + WLTP - Start Value'!$B$5*'NEFZ + EPA + WLTP - Start Value'!$B$4)*E1213/3600,0)</f>
        <v>0.03654780517579753</v>
      </c>
    </row>
    <row r="1214" ht="20.35" customHeight="1">
      <c r="A1214" s="15">
        <v>1211</v>
      </c>
      <c r="B1214" s="15">
        <v>17</v>
      </c>
      <c r="C1214" s="95">
        <f>'NEFZ + EPA + WLTP - Constants'!$B$5*B1214/3.6</f>
        <v>7.59968</v>
      </c>
      <c r="D1214" s="95">
        <f>(C1214+C1213)/2</f>
        <v>7.2644</v>
      </c>
      <c r="E1214" s="95">
        <f>(D1214*(A1214-A1213))</f>
        <v>7.2644</v>
      </c>
      <c r="F1214" s="95">
        <f>(0.5*((C1214^2)-(C1213^2))*'NEFZ + EPA + WLTP - Start Value'!$B$3)/3600</f>
        <v>2.117625872266666</v>
      </c>
      <c r="G1214" s="95">
        <f>E1214*'NEFZ + EPA + WLTP - Start Value'!$B$3*'NEFZ + EPA + WLTP - Start Value'!$B$6*'NEFZ + EPA + WLTP - Constants'!$B$4/3600</f>
        <v>0.2478395348</v>
      </c>
      <c r="H1214" s="95">
        <f>IF(E1214&gt;0,(((C1213)^3+(C1214)^3)/2/D1214)*0.5*'NEFZ + EPA + WLTP - Constants'!$B$3*('NEFZ + EPA + WLTP - Start Value'!$B$5*'NEFZ + EPA + WLTP - Start Value'!$B$4)*E1214/3600,0)</f>
        <v>0.04880410101118471</v>
      </c>
    </row>
    <row r="1215" ht="20.35" customHeight="1">
      <c r="A1215" s="15">
        <v>1212</v>
      </c>
      <c r="B1215" s="15">
        <v>18.6</v>
      </c>
      <c r="C1215" s="95">
        <f>'NEFZ + EPA + WLTP - Constants'!$B$5*B1215/3.6</f>
        <v>8.314944000000001</v>
      </c>
      <c r="D1215" s="95">
        <f>(C1215+C1214)/2</f>
        <v>7.957312</v>
      </c>
      <c r="E1215" s="95">
        <f>(D1215*(A1215-A1214))</f>
        <v>7.957312</v>
      </c>
      <c r="F1215" s="95">
        <f>(0.5*((C1215^2)-(C1214^2))*'NEFZ + EPA + WLTP - Start Value'!$B$3)/3600</f>
        <v>2.474255788396092</v>
      </c>
      <c r="G1215" s="95">
        <f>E1215*'NEFZ + EPA + WLTP - Start Value'!$B$3*'NEFZ + EPA + WLTP - Start Value'!$B$6*'NEFZ + EPA + WLTP - Constants'!$B$4/3600</f>
        <v>0.271479613504</v>
      </c>
      <c r="H1215" s="95">
        <f>IF(E1215&gt;0,(((C1214)^3+(C1215)^3)/2/D1215)*0.5*'NEFZ + EPA + WLTP - Constants'!$B$3*('NEFZ + EPA + WLTP - Start Value'!$B$5*'NEFZ + EPA + WLTP - Start Value'!$B$4)*E1215/3600,0)</f>
        <v>0.06412295077610575</v>
      </c>
    </row>
    <row r="1216" ht="20.35" customHeight="1">
      <c r="A1216" s="15">
        <v>1213</v>
      </c>
      <c r="B1216" s="15">
        <v>19.7</v>
      </c>
      <c r="C1216" s="95">
        <f>'NEFZ + EPA + WLTP - Constants'!$B$5*B1216/3.6</f>
        <v>8.806687999999999</v>
      </c>
      <c r="D1216" s="95">
        <f>(C1216+C1215)/2</f>
        <v>8.560815999999999</v>
      </c>
      <c r="E1216" s="95">
        <f>(D1216*(A1216-A1215))</f>
        <v>8.560815999999999</v>
      </c>
      <c r="F1216" s="95">
        <f>(0.5*((C1216^2)-(C1215^2))*'NEFZ + EPA + WLTP - Start Value'!$B$3)/3600</f>
        <v>1.830063138432704</v>
      </c>
      <c r="G1216" s="95">
        <f>E1216*'NEFZ + EPA + WLTP - Start Value'!$B$3*'NEFZ + EPA + WLTP - Start Value'!$B$6*'NEFZ + EPA + WLTP - Constants'!$B$4/3600</f>
        <v>0.292069359472</v>
      </c>
      <c r="H1216" s="95">
        <f>IF(E1216&gt;0,(((C1215)^3+(C1216)^3)/2/D1216)*0.5*'NEFZ + EPA + WLTP - Constants'!$B$3*('NEFZ + EPA + WLTP - Start Value'!$B$5*'NEFZ + EPA + WLTP - Start Value'!$B$4)*E1216/3600,0)</f>
        <v>0.07956267960073664</v>
      </c>
    </row>
    <row r="1217" ht="20.35" customHeight="1">
      <c r="A1217" s="15">
        <v>1214</v>
      </c>
      <c r="B1217" s="15">
        <v>21</v>
      </c>
      <c r="C1217" s="95">
        <f>'NEFZ + EPA + WLTP - Constants'!$B$5*B1217/3.6</f>
        <v>9.387840000000001</v>
      </c>
      <c r="D1217" s="95">
        <f>(C1217+C1216)/2</f>
        <v>9.097263999999999</v>
      </c>
      <c r="E1217" s="95">
        <f>(D1217*(A1217-A1216))</f>
        <v>9.097263999999999</v>
      </c>
      <c r="F1217" s="95">
        <f>(0.5*((C1217^2)-(C1216^2))*'NEFZ + EPA + WLTP - Start Value'!$B$3)/3600</f>
        <v>2.298329946700097</v>
      </c>
      <c r="G1217" s="95">
        <f>E1217*'NEFZ + EPA + WLTP - Start Value'!$B$3*'NEFZ + EPA + WLTP - Start Value'!$B$6*'NEFZ + EPA + WLTP - Constants'!$B$4/3600</f>
        <v>0.310371355888</v>
      </c>
      <c r="H1217" s="95">
        <f>IF(E1217&gt;0,(((C1216)^3+(C1217)^3)/2/D1217)*0.5*'NEFZ + EPA + WLTP - Constants'!$B$3*('NEFZ + EPA + WLTP - Start Value'!$B$5*'NEFZ + EPA + WLTP - Start Value'!$B$4)*E1217/3600,0)</f>
        <v>0.09553227708225089</v>
      </c>
    </row>
    <row r="1218" ht="20.35" customHeight="1">
      <c r="A1218" s="15">
        <v>1215</v>
      </c>
      <c r="B1218" s="15">
        <v>21.5</v>
      </c>
      <c r="C1218" s="95">
        <f>'NEFZ + EPA + WLTP - Constants'!$B$5*B1218/3.6</f>
        <v>9.611360000000001</v>
      </c>
      <c r="D1218" s="95">
        <f>(C1218+C1217)/2</f>
        <v>9.499600000000001</v>
      </c>
      <c r="E1218" s="95">
        <f>(D1218*(A1218-A1217))</f>
        <v>9.499600000000001</v>
      </c>
      <c r="F1218" s="95">
        <f>(0.5*((C1218^2)-(C1217^2))*'NEFZ + EPA + WLTP - Start Value'!$B$3)/3600</f>
        <v>0.9230676879111117</v>
      </c>
      <c r="G1218" s="95">
        <f>E1218*'NEFZ + EPA + WLTP - Start Value'!$B$3*'NEFZ + EPA + WLTP - Start Value'!$B$6*'NEFZ + EPA + WLTP - Constants'!$B$4/3600</f>
        <v>0.3240978532000001</v>
      </c>
      <c r="H1218" s="95">
        <f>IF(E1218&gt;0,(((C1217)^3+(C1218)^3)/2/D1218)*0.5*'NEFZ + EPA + WLTP - Constants'!$B$3*('NEFZ + EPA + WLTP - Start Value'!$B$5*'NEFZ + EPA + WLTP - Start Value'!$B$4)*E1218/3600,0)</f>
        <v>0.1084892668762272</v>
      </c>
    </row>
    <row r="1219" ht="20.35" customHeight="1">
      <c r="A1219" s="15">
        <v>1216</v>
      </c>
      <c r="B1219" s="15">
        <v>21.8</v>
      </c>
      <c r="C1219" s="95">
        <f>'NEFZ + EPA + WLTP - Constants'!$B$5*B1219/3.6</f>
        <v>9.745472000000001</v>
      </c>
      <c r="D1219" s="95">
        <f>(C1219+C1218)/2</f>
        <v>9.678416000000002</v>
      </c>
      <c r="E1219" s="95">
        <f>(D1219*(A1219-A1218))</f>
        <v>9.678416000000002</v>
      </c>
      <c r="F1219" s="95">
        <f>(0.5*((C1219^2)-(C1218^2))*'NEFZ + EPA + WLTP - Start Value'!$B$3)/3600</f>
        <v>0.5642658478101343</v>
      </c>
      <c r="G1219" s="95">
        <f>E1219*'NEFZ + EPA + WLTP - Start Value'!$B$3*'NEFZ + EPA + WLTP - Start Value'!$B$6*'NEFZ + EPA + WLTP - Constants'!$B$4/3600</f>
        <v>0.3301985186720001</v>
      </c>
      <c r="H1219" s="95">
        <f>IF(E1219&gt;0,(((C1218)^3+(C1219)^3)/2/D1219)*0.5*'NEFZ + EPA + WLTP - Constants'!$B$3*('NEFZ + EPA + WLTP - Start Value'!$B$5*'NEFZ + EPA + WLTP - Start Value'!$B$4)*E1219/3600,0)</f>
        <v>0.1147006604141361</v>
      </c>
    </row>
    <row r="1220" ht="20.35" customHeight="1">
      <c r="A1220" s="15">
        <v>1217</v>
      </c>
      <c r="B1220" s="15">
        <v>21.8</v>
      </c>
      <c r="C1220" s="95">
        <f>'NEFZ + EPA + WLTP - Constants'!$B$5*B1220/3.6</f>
        <v>9.745472000000001</v>
      </c>
      <c r="D1220" s="95">
        <f>(C1220+C1219)/2</f>
        <v>9.745472000000001</v>
      </c>
      <c r="E1220" s="95">
        <f>(D1220*(A1220-A1219))</f>
        <v>9.745472000000001</v>
      </c>
      <c r="F1220" s="95">
        <f>(0.5*((C1220^2)-(C1219^2))*'NEFZ + EPA + WLTP - Start Value'!$B$3)/3600</f>
        <v>0</v>
      </c>
      <c r="G1220" s="95">
        <f>E1220*'NEFZ + EPA + WLTP - Start Value'!$B$3*'NEFZ + EPA + WLTP - Start Value'!$B$6*'NEFZ + EPA + WLTP - Constants'!$B$4/3600</f>
        <v>0.3324862682240001</v>
      </c>
      <c r="H1220" s="95">
        <f>IF(E1220&gt;0,(((C1219)^3+(C1220)^3)/2/D1220)*0.5*'NEFZ + EPA + WLTP - Constants'!$B$3*('NEFZ + EPA + WLTP - Start Value'!$B$5*'NEFZ + EPA + WLTP - Start Value'!$B$4)*E1220/3600,0)</f>
        <v>0.1170844336701199</v>
      </c>
    </row>
    <row r="1221" ht="20.35" customHeight="1">
      <c r="A1221" s="15">
        <v>1218</v>
      </c>
      <c r="B1221" s="15">
        <v>21.5</v>
      </c>
      <c r="C1221" s="95">
        <f>'NEFZ + EPA + WLTP - Constants'!$B$5*B1221/3.6</f>
        <v>9.611360000000001</v>
      </c>
      <c r="D1221" s="95">
        <f>(C1221+C1220)/2</f>
        <v>9.678416000000002</v>
      </c>
      <c r="E1221" s="95">
        <f>(D1221*(A1221-A1220))</f>
        <v>9.678416000000002</v>
      </c>
      <c r="F1221" s="95">
        <f>(0.5*((C1221^2)-(C1220^2))*'NEFZ + EPA + WLTP - Start Value'!$B$3)/3600</f>
        <v>-0.5642658478101343</v>
      </c>
      <c r="G1221" s="95">
        <f>E1221*'NEFZ + EPA + WLTP - Start Value'!$B$3*'NEFZ + EPA + WLTP - Start Value'!$B$6*'NEFZ + EPA + WLTP - Constants'!$B$4/3600</f>
        <v>0.3301985186720001</v>
      </c>
      <c r="H1221" s="95">
        <f>IF(E1221&gt;0,(((C1220)^3+(C1221)^3)/2/D1221)*0.5*'NEFZ + EPA + WLTP - Constants'!$B$3*('NEFZ + EPA + WLTP - Start Value'!$B$5*'NEFZ + EPA + WLTP - Start Value'!$B$4)*E1221/3600,0)</f>
        <v>0.1147006604141361</v>
      </c>
    </row>
    <row r="1222" ht="20.35" customHeight="1">
      <c r="A1222" s="15">
        <v>1219</v>
      </c>
      <c r="B1222" s="15">
        <v>21.2</v>
      </c>
      <c r="C1222" s="95">
        <f>'NEFZ + EPA + WLTP - Constants'!$B$5*B1222/3.6</f>
        <v>9.477247999999999</v>
      </c>
      <c r="D1222" s="95">
        <f>(C1222+C1221)/2</f>
        <v>9.544304</v>
      </c>
      <c r="E1222" s="95">
        <f>(D1222*(A1222-A1221))</f>
        <v>9.544304</v>
      </c>
      <c r="F1222" s="95">
        <f>(0.5*((C1222^2)-(C1221^2))*'NEFZ + EPA + WLTP - Start Value'!$B$3)/3600</f>
        <v>-0.5564469215125398</v>
      </c>
      <c r="G1222" s="95">
        <f>E1222*'NEFZ + EPA + WLTP - Start Value'!$B$3*'NEFZ + EPA + WLTP - Start Value'!$B$6*'NEFZ + EPA + WLTP - Constants'!$B$4/3600</f>
        <v>0.325623019568</v>
      </c>
      <c r="H1222" s="95">
        <f>IF(E1222&gt;0,(((C1221)^3+(C1222)^3)/2/D1222)*0.5*'NEFZ + EPA + WLTP - Constants'!$B$3*('NEFZ + EPA + WLTP - Start Value'!$B$5*'NEFZ + EPA + WLTP - Start Value'!$B$4)*E1222/3600,0)</f>
        <v>0.1099987181412872</v>
      </c>
    </row>
    <row r="1223" ht="20.35" customHeight="1">
      <c r="A1223" s="15">
        <v>1220</v>
      </c>
      <c r="B1223" s="15">
        <v>21.5</v>
      </c>
      <c r="C1223" s="95">
        <f>'NEFZ + EPA + WLTP - Constants'!$B$5*B1223/3.6</f>
        <v>9.611360000000001</v>
      </c>
      <c r="D1223" s="95">
        <f>(C1223+C1222)/2</f>
        <v>9.544304</v>
      </c>
      <c r="E1223" s="95">
        <f>(D1223*(A1223-A1222))</f>
        <v>9.544304</v>
      </c>
      <c r="F1223" s="95">
        <f>(0.5*((C1223^2)-(C1222^2))*'NEFZ + EPA + WLTP - Start Value'!$B$3)/3600</f>
        <v>0.5564469215125398</v>
      </c>
      <c r="G1223" s="95">
        <f>E1223*'NEFZ + EPA + WLTP - Start Value'!$B$3*'NEFZ + EPA + WLTP - Start Value'!$B$6*'NEFZ + EPA + WLTP - Constants'!$B$4/3600</f>
        <v>0.325623019568</v>
      </c>
      <c r="H1223" s="95">
        <f>IF(E1223&gt;0,(((C1222)^3+(C1223)^3)/2/D1223)*0.5*'NEFZ + EPA + WLTP - Constants'!$B$3*('NEFZ + EPA + WLTP - Start Value'!$B$5*'NEFZ + EPA + WLTP - Start Value'!$B$4)*E1223/3600,0)</f>
        <v>0.1099987181412872</v>
      </c>
    </row>
    <row r="1224" ht="20.35" customHeight="1">
      <c r="A1224" s="15">
        <v>1221</v>
      </c>
      <c r="B1224" s="15">
        <v>21.8</v>
      </c>
      <c r="C1224" s="95">
        <f>'NEFZ + EPA + WLTP - Constants'!$B$5*B1224/3.6</f>
        <v>9.745472000000001</v>
      </c>
      <c r="D1224" s="95">
        <f>(C1224+C1223)/2</f>
        <v>9.678416000000002</v>
      </c>
      <c r="E1224" s="95">
        <f>(D1224*(A1224-A1223))</f>
        <v>9.678416000000002</v>
      </c>
      <c r="F1224" s="95">
        <f>(0.5*((C1224^2)-(C1223^2))*'NEFZ + EPA + WLTP - Start Value'!$B$3)/3600</f>
        <v>0.5642658478101343</v>
      </c>
      <c r="G1224" s="95">
        <f>E1224*'NEFZ + EPA + WLTP - Start Value'!$B$3*'NEFZ + EPA + WLTP - Start Value'!$B$6*'NEFZ + EPA + WLTP - Constants'!$B$4/3600</f>
        <v>0.3301985186720001</v>
      </c>
      <c r="H1224" s="95">
        <f>IF(E1224&gt;0,(((C1223)^3+(C1224)^3)/2/D1224)*0.5*'NEFZ + EPA + WLTP - Constants'!$B$3*('NEFZ + EPA + WLTP - Start Value'!$B$5*'NEFZ + EPA + WLTP - Start Value'!$B$4)*E1224/3600,0)</f>
        <v>0.1147006604141361</v>
      </c>
    </row>
    <row r="1225" ht="20.35" customHeight="1">
      <c r="A1225" s="15">
        <v>1222</v>
      </c>
      <c r="B1225" s="15">
        <v>22</v>
      </c>
      <c r="C1225" s="95">
        <f>'NEFZ + EPA + WLTP - Constants'!$B$5*B1225/3.6</f>
        <v>9.83488</v>
      </c>
      <c r="D1225" s="95">
        <f>(C1225+C1224)/2</f>
        <v>9.790176000000001</v>
      </c>
      <c r="E1225" s="95">
        <f>(D1225*(A1225-A1224))</f>
        <v>9.790176000000001</v>
      </c>
      <c r="F1225" s="95">
        <f>(0.5*((C1225^2)-(C1224^2))*'NEFZ + EPA + WLTP - Start Value'!$B$3)/3600</f>
        <v>0.3805210798165288</v>
      </c>
      <c r="G1225" s="95">
        <f>E1225*'NEFZ + EPA + WLTP - Start Value'!$B$3*'NEFZ + EPA + WLTP - Start Value'!$B$6*'NEFZ + EPA + WLTP - Constants'!$B$4/3600</f>
        <v>0.3340114345920001</v>
      </c>
      <c r="H1225" s="95">
        <f>IF(E1225&gt;0,(((C1224)^3+(C1225)^3)/2/D1225)*0.5*'NEFZ + EPA + WLTP - Constants'!$B$3*('NEFZ + EPA + WLTP - Start Value'!$B$5*'NEFZ + EPA + WLTP - Start Value'!$B$4)*E1225/3600,0)</f>
        <v>0.1187105146936135</v>
      </c>
    </row>
    <row r="1226" ht="20.35" customHeight="1">
      <c r="A1226" s="15">
        <v>1223</v>
      </c>
      <c r="B1226" s="15">
        <v>21.9</v>
      </c>
      <c r="C1226" s="95">
        <f>'NEFZ + EPA + WLTP - Constants'!$B$5*B1226/3.6</f>
        <v>9.790176000000001</v>
      </c>
      <c r="D1226" s="95">
        <f>(C1226+C1225)/2</f>
        <v>9.812528</v>
      </c>
      <c r="E1226" s="95">
        <f>(D1226*(A1226-A1225))</f>
        <v>9.812528</v>
      </c>
      <c r="F1226" s="95">
        <f>(0.5*((C1226^2)-(C1225^2))*'NEFZ + EPA + WLTP - Start Value'!$B$3)/3600</f>
        <v>-0.1906949247025762</v>
      </c>
      <c r="G1226" s="95">
        <f>E1226*'NEFZ + EPA + WLTP - Start Value'!$B$3*'NEFZ + EPA + WLTP - Start Value'!$B$6*'NEFZ + EPA + WLTP - Constants'!$B$4/3600</f>
        <v>0.3347740177760001</v>
      </c>
      <c r="H1226" s="95">
        <f>IF(E1226&gt;0,(((C1225)^3+(C1226)^3)/2/D1226)*0.5*'NEFZ + EPA + WLTP - Constants'!$B$3*('NEFZ + EPA + WLTP - Start Value'!$B$5*'NEFZ + EPA + WLTP - Start Value'!$B$4)*E1226/3600,0)</f>
        <v>0.1195198427174101</v>
      </c>
    </row>
    <row r="1227" ht="20.35" customHeight="1">
      <c r="A1227" s="15">
        <v>1224</v>
      </c>
      <c r="B1227" s="15">
        <v>21.7</v>
      </c>
      <c r="C1227" s="95">
        <f>'NEFZ + EPA + WLTP - Constants'!$B$5*B1227/3.6</f>
        <v>9.700768</v>
      </c>
      <c r="D1227" s="95">
        <f>(C1227+C1226)/2</f>
        <v>9.745471999999999</v>
      </c>
      <c r="E1227" s="95">
        <f>(D1227*(A1227-A1226))</f>
        <v>9.745471999999999</v>
      </c>
      <c r="F1227" s="95">
        <f>(0.5*((C1227^2)-(C1226^2))*'NEFZ + EPA + WLTP - Start Value'!$B$3)/3600</f>
        <v>-0.3787835406392908</v>
      </c>
      <c r="G1227" s="95">
        <f>E1227*'NEFZ + EPA + WLTP - Start Value'!$B$3*'NEFZ + EPA + WLTP - Start Value'!$B$6*'NEFZ + EPA + WLTP - Constants'!$B$4/3600</f>
        <v>0.332486268224</v>
      </c>
      <c r="H1227" s="95">
        <f>IF(E1227&gt;0,(((C1226)^3+(C1227)^3)/2/D1227)*0.5*'NEFZ + EPA + WLTP - Constants'!$B$3*('NEFZ + EPA + WLTP - Start Value'!$B$5*'NEFZ + EPA + WLTP - Start Value'!$B$4)*E1227/3600,0)</f>
        <v>0.1170918247420206</v>
      </c>
    </row>
    <row r="1228" ht="20.35" customHeight="1">
      <c r="A1228" s="15">
        <v>1225</v>
      </c>
      <c r="B1228" s="15">
        <v>21.5</v>
      </c>
      <c r="C1228" s="95">
        <f>'NEFZ + EPA + WLTP - Constants'!$B$5*B1228/3.6</f>
        <v>9.611360000000001</v>
      </c>
      <c r="D1228" s="95">
        <f>(C1228+C1227)/2</f>
        <v>9.656064000000001</v>
      </c>
      <c r="E1228" s="95">
        <f>(D1228*(A1228-A1227))</f>
        <v>9.656064000000001</v>
      </c>
      <c r="F1228" s="95">
        <f>(0.5*((C1228^2)-(C1227^2))*'NEFZ + EPA + WLTP - Start Value'!$B$3)/3600</f>
        <v>-0.3753084622847961</v>
      </c>
      <c r="G1228" s="95">
        <f>E1228*'NEFZ + EPA + WLTP - Start Value'!$B$3*'NEFZ + EPA + WLTP - Start Value'!$B$6*'NEFZ + EPA + WLTP - Constants'!$B$4/3600</f>
        <v>0.329435935488</v>
      </c>
      <c r="H1228" s="95">
        <f>IF(E1228&gt;0,(((C1227)^3+(C1228)^3)/2/D1228)*0.5*'NEFZ + EPA + WLTP - Constants'!$B$3*('NEFZ + EPA + WLTP - Start Value'!$B$5*'NEFZ + EPA + WLTP - Start Value'!$B$4)*E1228/3600,0)</f>
        <v>0.11389872346224</v>
      </c>
    </row>
    <row r="1229" ht="20.35" customHeight="1">
      <c r="A1229" s="15">
        <v>1226</v>
      </c>
      <c r="B1229" s="15">
        <v>21.5</v>
      </c>
      <c r="C1229" s="95">
        <f>'NEFZ + EPA + WLTP - Constants'!$B$5*B1229/3.6</f>
        <v>9.611360000000001</v>
      </c>
      <c r="D1229" s="95">
        <f>(C1229+C1228)/2</f>
        <v>9.611360000000001</v>
      </c>
      <c r="E1229" s="95">
        <f>(D1229*(A1229-A1228))</f>
        <v>9.611360000000001</v>
      </c>
      <c r="F1229" s="95">
        <f>(0.5*((C1229^2)-(C1228^2))*'NEFZ + EPA + WLTP - Start Value'!$B$3)/3600</f>
        <v>0</v>
      </c>
      <c r="G1229" s="95">
        <f>E1229*'NEFZ + EPA + WLTP - Start Value'!$B$3*'NEFZ + EPA + WLTP - Start Value'!$B$6*'NEFZ + EPA + WLTP - Constants'!$B$4/3600</f>
        <v>0.3279107691200001</v>
      </c>
      <c r="H1229" s="95">
        <f>IF(E1229&gt;0,(((C1228)^3+(C1229)^3)/2/D1229)*0.5*'NEFZ + EPA + WLTP - Constants'!$B$3*('NEFZ + EPA + WLTP - Start Value'!$B$5*'NEFZ + EPA + WLTP - Start Value'!$B$4)*E1229/3600,0)</f>
        <v>0.1123168871581522</v>
      </c>
    </row>
    <row r="1230" ht="20.35" customHeight="1">
      <c r="A1230" s="15">
        <v>1227</v>
      </c>
      <c r="B1230" s="15">
        <v>21.4</v>
      </c>
      <c r="C1230" s="95">
        <f>'NEFZ + EPA + WLTP - Constants'!$B$5*B1230/3.6</f>
        <v>9.566655999999998</v>
      </c>
      <c r="D1230" s="95">
        <f>(C1230+C1229)/2</f>
        <v>9.589008</v>
      </c>
      <c r="E1230" s="95">
        <f>(D1230*(A1230-A1229))</f>
        <v>9.589008</v>
      </c>
      <c r="F1230" s="95">
        <f>(0.5*((C1230^2)-(C1229^2))*'NEFZ + EPA + WLTP - Start Value'!$B$3)/3600</f>
        <v>-0.1863510767594796</v>
      </c>
      <c r="G1230" s="95">
        <f>E1230*'NEFZ + EPA + WLTP - Start Value'!$B$3*'NEFZ + EPA + WLTP - Start Value'!$B$6*'NEFZ + EPA + WLTP - Constants'!$B$4/3600</f>
        <v>0.3271481859360001</v>
      </c>
      <c r="H1230" s="95">
        <f>IF(E1230&gt;0,(((C1229)^3+(C1230)^3)/2/D1230)*0.5*'NEFZ + EPA + WLTP - Constants'!$B$3*('NEFZ + EPA + WLTP - Start Value'!$B$5*'NEFZ + EPA + WLTP - Start Value'!$B$4)*E1230/3600,0)</f>
        <v>0.1115369199979611</v>
      </c>
    </row>
    <row r="1231" ht="20.35" customHeight="1">
      <c r="A1231" s="15">
        <v>1228</v>
      </c>
      <c r="B1231" s="15">
        <v>20.1</v>
      </c>
      <c r="C1231" s="95">
        <f>'NEFZ + EPA + WLTP - Constants'!$B$5*B1231/3.6</f>
        <v>8.985504000000001</v>
      </c>
      <c r="D1231" s="95">
        <f>(C1231+C1230)/2</f>
        <v>9.27608</v>
      </c>
      <c r="E1231" s="95">
        <f>(D1231*(A1231-A1230))</f>
        <v>9.27608</v>
      </c>
      <c r="F1231" s="95">
        <f>(0.5*((C1231^2)-(C1230^2))*'NEFZ + EPA + WLTP - Start Value'!$B$3)/3600</f>
        <v>-2.343505965308434</v>
      </c>
      <c r="G1231" s="95">
        <f>E1231*'NEFZ + EPA + WLTP - Start Value'!$B$3*'NEFZ + EPA + WLTP - Start Value'!$B$6*'NEFZ + EPA + WLTP - Constants'!$B$4/3600</f>
        <v>0.316472021360</v>
      </c>
      <c r="H1231" s="95">
        <f>IF(E1231&gt;0,(((C1230)^3+(C1231)^3)/2/D1231)*0.5*'NEFZ + EPA + WLTP - Constants'!$B$3*('NEFZ + EPA + WLTP - Start Value'!$B$5*'NEFZ + EPA + WLTP - Start Value'!$B$4)*E1231/3600,0)</f>
        <v>0.1012652851865849</v>
      </c>
    </row>
    <row r="1232" ht="20.35" customHeight="1">
      <c r="A1232" s="15">
        <v>1229</v>
      </c>
      <c r="B1232" s="15">
        <v>19.5</v>
      </c>
      <c r="C1232" s="95">
        <f>'NEFZ + EPA + WLTP - Constants'!$B$5*B1232/3.6</f>
        <v>8.717280000000001</v>
      </c>
      <c r="D1232" s="95">
        <f>(C1232+C1231)/2</f>
        <v>8.851392000000001</v>
      </c>
      <c r="E1232" s="95">
        <f>(D1232*(A1232-A1231))</f>
        <v>8.851392000000001</v>
      </c>
      <c r="F1232" s="95">
        <f>(0.5*((C1232^2)-(C1231^2))*'NEFZ + EPA + WLTP - Start Value'!$B$3)/3600</f>
        <v>-1.032098271283199</v>
      </c>
      <c r="G1232" s="95">
        <f>E1232*'NEFZ + EPA + WLTP - Start Value'!$B$3*'NEFZ + EPA + WLTP - Start Value'!$B$6*'NEFZ + EPA + WLTP - Constants'!$B$4/3600</f>
        <v>0.301982940864</v>
      </c>
      <c r="H1232" s="95">
        <f>IF(E1232&gt;0,(((C1231)^3+(C1232)^3)/2/D1232)*0.5*'NEFZ + EPA + WLTP - Constants'!$B$3*('NEFZ + EPA + WLTP - Start Value'!$B$5*'NEFZ + EPA + WLTP - Start Value'!$B$4)*E1232/3600,0)</f>
        <v>0.08778579520495966</v>
      </c>
    </row>
    <row r="1233" ht="20.35" customHeight="1">
      <c r="A1233" s="15">
        <v>1230</v>
      </c>
      <c r="B1233" s="15">
        <v>19.2</v>
      </c>
      <c r="C1233" s="95">
        <f>'NEFZ + EPA + WLTP - Constants'!$B$5*B1233/3.6</f>
        <v>8.583167999999999</v>
      </c>
      <c r="D1233" s="95">
        <f>(C1233+C1232)/2</f>
        <v>8.650224</v>
      </c>
      <c r="E1233" s="95">
        <f>(D1233*(A1233-A1232))</f>
        <v>8.650224</v>
      </c>
      <c r="F1233" s="95">
        <f>(0.5*((C1233^2)-(C1232^2))*'NEFZ + EPA + WLTP - Start Value'!$B$3)/3600</f>
        <v>-0.5043207461952065</v>
      </c>
      <c r="G1233" s="95">
        <f>E1233*'NEFZ + EPA + WLTP - Start Value'!$B$3*'NEFZ + EPA + WLTP - Start Value'!$B$6*'NEFZ + EPA + WLTP - Constants'!$B$4/3600</f>
        <v>0.295119692208</v>
      </c>
      <c r="H1233" s="95">
        <f>IF(E1233&gt;0,(((C1232)^3+(C1233)^3)/2/D1233)*0.5*'NEFZ + EPA + WLTP - Constants'!$B$3*('NEFZ + EPA + WLTP - Start Value'!$B$5*'NEFZ + EPA + WLTP - Start Value'!$B$4)*E1233/3600,0)</f>
        <v>0.08189377169209466</v>
      </c>
    </row>
    <row r="1234" ht="20.35" customHeight="1">
      <c r="A1234" s="15">
        <v>1231</v>
      </c>
      <c r="B1234" s="15">
        <v>19.6</v>
      </c>
      <c r="C1234" s="95">
        <f>'NEFZ + EPA + WLTP - Constants'!$B$5*B1234/3.6</f>
        <v>8.761984000000002</v>
      </c>
      <c r="D1234" s="95">
        <f>(C1234+C1233)/2</f>
        <v>8.672575999999999</v>
      </c>
      <c r="E1234" s="95">
        <f>(D1234*(A1234-A1233))</f>
        <v>8.672575999999999</v>
      </c>
      <c r="F1234" s="95">
        <f>(0.5*((C1234^2)-(C1233^2))*'NEFZ + EPA + WLTP - Start Value'!$B$3)/3600</f>
        <v>0.674165200770855</v>
      </c>
      <c r="G1234" s="95">
        <f>E1234*'NEFZ + EPA + WLTP - Start Value'!$B$3*'NEFZ + EPA + WLTP - Start Value'!$B$6*'NEFZ + EPA + WLTP - Constants'!$B$4/3600</f>
        <v>0.295882275392</v>
      </c>
      <c r="H1234" s="95">
        <f>IF(E1234&gt;0,(((C1233)^3+(C1234)^3)/2/D1234)*0.5*'NEFZ + EPA + WLTP - Constants'!$B$3*('NEFZ + EPA + WLTP - Start Value'!$B$5*'NEFZ + EPA + WLTP - Start Value'!$B$4)*E1234/3600,0)</f>
        <v>0.08254168277405935</v>
      </c>
    </row>
    <row r="1235" ht="20.35" customHeight="1">
      <c r="A1235" s="15">
        <v>1232</v>
      </c>
      <c r="B1235" s="15">
        <v>19.8</v>
      </c>
      <c r="C1235" s="95">
        <f>'NEFZ + EPA + WLTP - Constants'!$B$5*B1235/3.6</f>
        <v>8.851392000000001</v>
      </c>
      <c r="D1235" s="95">
        <f>(C1235+C1234)/2</f>
        <v>8.806688000000001</v>
      </c>
      <c r="E1235" s="95">
        <f>(D1235*(A1235-A1234))</f>
        <v>8.806688000000001</v>
      </c>
      <c r="F1235" s="95">
        <f>(0.5*((C1235^2)-(C1234^2))*'NEFZ + EPA + WLTP - Start Value'!$B$3)/3600</f>
        <v>0.3422952179171525</v>
      </c>
      <c r="G1235" s="95">
        <f>E1235*'NEFZ + EPA + WLTP - Start Value'!$B$3*'NEFZ + EPA + WLTP - Start Value'!$B$6*'NEFZ + EPA + WLTP - Constants'!$B$4/3600</f>
        <v>0.3004577744960001</v>
      </c>
      <c r="H1235" s="95">
        <f>IF(E1235&gt;0,(((C1234)^3+(C1235)^3)/2/D1235)*0.5*'NEFZ + EPA + WLTP - Constants'!$B$3*('NEFZ + EPA + WLTP - Start Value'!$B$5*'NEFZ + EPA + WLTP - Start Value'!$B$4)*E1235/3600,0)</f>
        <v>0.08640958665811001</v>
      </c>
    </row>
    <row r="1236" ht="20.35" customHeight="1">
      <c r="A1236" s="15">
        <v>1233</v>
      </c>
      <c r="B1236" s="15">
        <v>20</v>
      </c>
      <c r="C1236" s="95">
        <f>'NEFZ + EPA + WLTP - Constants'!$B$5*B1236/3.6</f>
        <v>8.940800000000001</v>
      </c>
      <c r="D1236" s="95">
        <f>(C1236+C1235)/2</f>
        <v>8.896096</v>
      </c>
      <c r="E1236" s="95">
        <f>(D1236*(A1236-A1235))</f>
        <v>8.896096</v>
      </c>
      <c r="F1236" s="95">
        <f>(0.5*((C1236^2)-(C1235^2))*'NEFZ + EPA + WLTP - Start Value'!$B$3)/3600</f>
        <v>0.3457702962716471</v>
      </c>
      <c r="G1236" s="95">
        <f>E1236*'NEFZ + EPA + WLTP - Start Value'!$B$3*'NEFZ + EPA + WLTP - Start Value'!$B$6*'NEFZ + EPA + WLTP - Constants'!$B$4/3600</f>
        <v>0.303508107232</v>
      </c>
      <c r="H1236" s="95">
        <f>IF(E1236&gt;0,(((C1235)^3+(C1236)^3)/2/D1236)*0.5*'NEFZ + EPA + WLTP - Constants'!$B$3*('NEFZ + EPA + WLTP - Start Value'!$B$5*'NEFZ + EPA + WLTP - Start Value'!$B$4)*E1236/3600,0)</f>
        <v>0.08906802186507153</v>
      </c>
    </row>
    <row r="1237" ht="20.35" customHeight="1">
      <c r="A1237" s="15">
        <v>1234</v>
      </c>
      <c r="B1237" s="15">
        <v>19.5</v>
      </c>
      <c r="C1237" s="95">
        <f>'NEFZ + EPA + WLTP - Constants'!$B$5*B1237/3.6</f>
        <v>8.717280000000001</v>
      </c>
      <c r="D1237" s="95">
        <f>(C1237+C1236)/2</f>
        <v>8.829040000000001</v>
      </c>
      <c r="E1237" s="95">
        <f>(D1237*(A1237-A1236))</f>
        <v>8.829040000000001</v>
      </c>
      <c r="F1237" s="95">
        <f>(0.5*((C1237^2)-(C1236^2))*'NEFZ + EPA + WLTP - Start Value'!$B$3)/3600</f>
        <v>-0.857909968764448</v>
      </c>
      <c r="G1237" s="95">
        <f>E1237*'NEFZ + EPA + WLTP - Start Value'!$B$3*'NEFZ + EPA + WLTP - Start Value'!$B$6*'NEFZ + EPA + WLTP - Constants'!$B$4/3600</f>
        <v>0.301220357680</v>
      </c>
      <c r="H1237" s="95">
        <f>IF(E1237&gt;0,(((C1236)^3+(C1237)^3)/2/D1237)*0.5*'NEFZ + EPA + WLTP - Constants'!$B$3*('NEFZ + EPA + WLTP - Start Value'!$B$5*'NEFZ + EPA + WLTP - Start Value'!$B$4)*E1237/3600,0)</f>
        <v>0.08710431916344581</v>
      </c>
    </row>
    <row r="1238" ht="20.35" customHeight="1">
      <c r="A1238" s="15">
        <v>1235</v>
      </c>
      <c r="B1238" s="15">
        <v>17.5</v>
      </c>
      <c r="C1238" s="95">
        <f>'NEFZ + EPA + WLTP - Constants'!$B$5*B1238/3.6</f>
        <v>7.8232</v>
      </c>
      <c r="D1238" s="95">
        <f>(C1238+C1237)/2</f>
        <v>8.270240000000001</v>
      </c>
      <c r="E1238" s="95">
        <f>(D1238*(A1238-A1237))</f>
        <v>8.270240000000001</v>
      </c>
      <c r="F1238" s="95">
        <f>(0.5*((C1238^2)-(C1237^2))*'NEFZ + EPA + WLTP - Start Value'!$B$3)/3600</f>
        <v>-3.214447477902225</v>
      </c>
      <c r="G1238" s="95">
        <f>E1238*'NEFZ + EPA + WLTP - Start Value'!$B$3*'NEFZ + EPA + WLTP - Start Value'!$B$6*'NEFZ + EPA + WLTP - Constants'!$B$4/3600</f>
        <v>0.2821557780800001</v>
      </c>
      <c r="H1238" s="95">
        <f>IF(E1238&gt;0,(((C1237)^3+(C1238)^3)/2/D1238)*0.5*'NEFZ + EPA + WLTP - Constants'!$B$3*('NEFZ + EPA + WLTP - Start Value'!$B$5*'NEFZ + EPA + WLTP - Start Value'!$B$4)*E1238/3600,0)</f>
        <v>0.07218302769718517</v>
      </c>
    </row>
    <row r="1239" ht="20.35" customHeight="1">
      <c r="A1239" s="15">
        <v>1236</v>
      </c>
      <c r="B1239" s="15">
        <v>15.5</v>
      </c>
      <c r="C1239" s="95">
        <f>'NEFZ + EPA + WLTP - Constants'!$B$5*B1239/3.6</f>
        <v>6.92912</v>
      </c>
      <c r="D1239" s="95">
        <f>(C1239+C1238)/2</f>
        <v>7.37616</v>
      </c>
      <c r="E1239" s="95">
        <f>(D1239*(A1239-A1238))</f>
        <v>7.37616</v>
      </c>
      <c r="F1239" s="95">
        <f>(0.5*((C1239^2)-(C1238^2))*'NEFZ + EPA + WLTP - Start Value'!$B$3)/3600</f>
        <v>-2.866939642453332</v>
      </c>
      <c r="G1239" s="95">
        <f>E1239*'NEFZ + EPA + WLTP - Start Value'!$B$3*'NEFZ + EPA + WLTP - Start Value'!$B$6*'NEFZ + EPA + WLTP - Constants'!$B$4/3600</f>
        <v>0.251652450720</v>
      </c>
      <c r="H1239" s="95">
        <f>IF(E1239&gt;0,(((C1238)^3+(C1239)^3)/2/D1239)*0.5*'NEFZ + EPA + WLTP - Constants'!$B$3*('NEFZ + EPA + WLTP - Start Value'!$B$5*'NEFZ + EPA + WLTP - Start Value'!$B$4)*E1239/3600,0)</f>
        <v>0.0513264173106411</v>
      </c>
    </row>
    <row r="1240" ht="20.35" customHeight="1">
      <c r="A1240" s="15">
        <v>1237</v>
      </c>
      <c r="B1240" s="15">
        <v>13</v>
      </c>
      <c r="C1240" s="95">
        <f>'NEFZ + EPA + WLTP - Constants'!$B$5*B1240/3.6</f>
        <v>5.811520000000001</v>
      </c>
      <c r="D1240" s="95">
        <f>(C1240+C1239)/2</f>
        <v>6.37032</v>
      </c>
      <c r="E1240" s="95">
        <f>(D1240*(A1240-A1239))</f>
        <v>6.37032</v>
      </c>
      <c r="F1240" s="95">
        <f>(0.5*((C1240^2)-(C1239^2))*'NEFZ + EPA + WLTP - Start Value'!$B$3)/3600</f>
        <v>-3.094991659466666</v>
      </c>
      <c r="G1240" s="95">
        <f>E1240*'NEFZ + EPA + WLTP - Start Value'!$B$3*'NEFZ + EPA + WLTP - Start Value'!$B$6*'NEFZ + EPA + WLTP - Constants'!$B$4/3600</f>
        <v>0.217336207440</v>
      </c>
      <c r="H1240" s="95">
        <f>IF(E1240&gt;0,(((C1239)^3+(C1240)^3)/2/D1240)*0.5*'NEFZ + EPA + WLTP - Constants'!$B$3*('NEFZ + EPA + WLTP - Start Value'!$B$5*'NEFZ + EPA + WLTP - Start Value'!$B$4)*E1240/3600,0)</f>
        <v>0.03345689055064455</v>
      </c>
    </row>
    <row r="1241" ht="20.35" customHeight="1">
      <c r="A1241" s="15">
        <v>1238</v>
      </c>
      <c r="B1241" s="15">
        <v>10</v>
      </c>
      <c r="C1241" s="95">
        <f>'NEFZ + EPA + WLTP - Constants'!$B$5*B1241/3.6</f>
        <v>4.470400000000001</v>
      </c>
      <c r="D1241" s="95">
        <f>(C1241+C1240)/2</f>
        <v>5.140960000000001</v>
      </c>
      <c r="E1241" s="95">
        <f>(D1241*(A1241-A1240))</f>
        <v>5.140960000000001</v>
      </c>
      <c r="F1241" s="95">
        <f>(0.5*((C1241^2)-(C1240^2))*'NEFZ + EPA + WLTP - Start Value'!$B$3)/3600</f>
        <v>-2.997255080746667</v>
      </c>
      <c r="G1241" s="95">
        <f>E1241*'NEFZ + EPA + WLTP - Start Value'!$B$3*'NEFZ + EPA + WLTP - Start Value'!$B$6*'NEFZ + EPA + WLTP - Constants'!$B$4/3600</f>
        <v>0.1753941323200001</v>
      </c>
      <c r="H1241" s="95">
        <f>IF(E1241&gt;0,(((C1240)^3+(C1241)^3)/2/D1241)*0.5*'NEFZ + EPA + WLTP - Constants'!$B$3*('NEFZ + EPA + WLTP - Start Value'!$B$5*'NEFZ + EPA + WLTP - Start Value'!$B$4)*E1241/3600,0)</f>
        <v>0.01806518109070208</v>
      </c>
    </row>
    <row r="1242" ht="20.35" customHeight="1">
      <c r="A1242" s="15">
        <v>1239</v>
      </c>
      <c r="B1242" s="15">
        <v>8</v>
      </c>
      <c r="C1242" s="95">
        <f>'NEFZ + EPA + WLTP - Constants'!$B$5*B1242/3.6</f>
        <v>3.57632</v>
      </c>
      <c r="D1242" s="95">
        <f>(C1242+C1241)/2</f>
        <v>4.02336</v>
      </c>
      <c r="E1242" s="95">
        <f>(D1242*(A1242-A1241))</f>
        <v>4.02336</v>
      </c>
      <c r="F1242" s="95">
        <f>(0.5*((C1242^2)-(C1241^2))*'NEFZ + EPA + WLTP - Start Value'!$B$3)/3600</f>
        <v>-1.563785259520001</v>
      </c>
      <c r="G1242" s="95">
        <f>E1242*'NEFZ + EPA + WLTP - Start Value'!$B$3*'NEFZ + EPA + WLTP - Start Value'!$B$6*'NEFZ + EPA + WLTP - Constants'!$B$4/3600</f>
        <v>0.137264973120</v>
      </c>
      <c r="H1242" s="95">
        <f>IF(E1242&gt;0,(((C1241)^3+(C1242)^3)/2/D1242)*0.5*'NEFZ + EPA + WLTP - Constants'!$B$3*('NEFZ + EPA + WLTP - Start Value'!$B$5*'NEFZ + EPA + WLTP - Start Value'!$B$4)*E1242/3600,0)</f>
        <v>0.008543807885249152</v>
      </c>
    </row>
    <row r="1243" ht="20.35" customHeight="1">
      <c r="A1243" s="15">
        <v>1240</v>
      </c>
      <c r="B1243" s="15">
        <v>6</v>
      </c>
      <c r="C1243" s="95">
        <f>'NEFZ + EPA + WLTP - Constants'!$B$5*B1243/3.6</f>
        <v>2.68224</v>
      </c>
      <c r="D1243" s="95">
        <f>(C1243+C1242)/2</f>
        <v>3.12928</v>
      </c>
      <c r="E1243" s="95">
        <f>(D1243*(A1243-A1242))</f>
        <v>3.12928</v>
      </c>
      <c r="F1243" s="95">
        <f>(0.5*((C1243^2)-(C1242^2))*'NEFZ + EPA + WLTP - Start Value'!$B$3)/3600</f>
        <v>-1.216277424071111</v>
      </c>
      <c r="G1243" s="95">
        <f>E1243*'NEFZ + EPA + WLTP - Start Value'!$B$3*'NEFZ + EPA + WLTP - Start Value'!$B$6*'NEFZ + EPA + WLTP - Constants'!$B$4/3600</f>
        <v>0.106761645760</v>
      </c>
      <c r="H1243" s="95">
        <f>IF(E1243&gt;0,(((C1242)^3+(C1243)^3)/2/D1243)*0.5*'NEFZ + EPA + WLTP - Constants'!$B$3*('NEFZ + EPA + WLTP - Start Value'!$B$5*'NEFZ + EPA + WLTP - Start Value'!$B$4)*E1243/3600,0)</f>
        <v>0.004113685278082924</v>
      </c>
    </row>
    <row r="1244" ht="20.35" customHeight="1">
      <c r="A1244" s="15">
        <v>1241</v>
      </c>
      <c r="B1244" s="15">
        <v>4</v>
      </c>
      <c r="C1244" s="95">
        <f>'NEFZ + EPA + WLTP - Constants'!$B$5*B1244/3.6</f>
        <v>1.78816</v>
      </c>
      <c r="D1244" s="95">
        <f>(C1244+C1243)/2</f>
        <v>2.2352</v>
      </c>
      <c r="E1244" s="95">
        <f>(D1244*(A1244-A1243))</f>
        <v>2.2352</v>
      </c>
      <c r="F1244" s="95">
        <f>(0.5*((C1244^2)-(C1243^2))*'NEFZ + EPA + WLTP - Start Value'!$B$3)/3600</f>
        <v>-0.8687695886222224</v>
      </c>
      <c r="G1244" s="95">
        <f>E1244*'NEFZ + EPA + WLTP - Start Value'!$B$3*'NEFZ + EPA + WLTP - Start Value'!$B$6*'NEFZ + EPA + WLTP - Constants'!$B$4/3600</f>
        <v>0.07625831839999998</v>
      </c>
      <c r="H1244" s="95">
        <f>IF(E1244&gt;0,(((C1243)^3+(C1244)^3)/2/D1244)*0.5*'NEFZ + EPA + WLTP - Constants'!$B$3*('NEFZ + EPA + WLTP - Start Value'!$B$5*'NEFZ + EPA + WLTP - Start Value'!$B$4)*E1244/3600,0)</f>
        <v>0.001582186645416509</v>
      </c>
    </row>
    <row r="1245" ht="20.35" customHeight="1">
      <c r="A1245" s="15">
        <v>1242</v>
      </c>
      <c r="B1245" s="15">
        <v>2.5</v>
      </c>
      <c r="C1245" s="95">
        <f>'NEFZ + EPA + WLTP - Constants'!$B$5*B1245/3.6</f>
        <v>1.1176</v>
      </c>
      <c r="D1245" s="95">
        <f>(C1245+C1244)/2</f>
        <v>1.45288</v>
      </c>
      <c r="E1245" s="95">
        <f>(D1245*(A1245-A1244))</f>
        <v>1.45288</v>
      </c>
      <c r="F1245" s="95">
        <f>(0.5*((C1245^2)-(C1244^2))*'NEFZ + EPA + WLTP - Start Value'!$B$3)/3600</f>
        <v>-0.4235251744533333</v>
      </c>
      <c r="G1245" s="95">
        <f>E1245*'NEFZ + EPA + WLTP - Start Value'!$B$3*'NEFZ + EPA + WLTP - Start Value'!$B$6*'NEFZ + EPA + WLTP - Constants'!$B$4/3600</f>
        <v>0.049567906960</v>
      </c>
      <c r="H1245" s="95">
        <f>IF(E1245&gt;0,(((C1244)^3+(C1245)^3)/2/D1245)*0.5*'NEFZ + EPA + WLTP - Constants'!$B$3*('NEFZ + EPA + WLTP - Start Value'!$B$5*'NEFZ + EPA + WLTP - Start Value'!$B$4)*E1245/3600,0)</f>
        <v>0.0004499343272903199</v>
      </c>
    </row>
    <row r="1246" ht="20.35" customHeight="1">
      <c r="A1246" s="15">
        <v>1243</v>
      </c>
      <c r="B1246" s="15">
        <v>0.7</v>
      </c>
      <c r="C1246" s="95">
        <f>'NEFZ + EPA + WLTP - Constants'!$B$5*B1246/3.6</f>
        <v>0.312928</v>
      </c>
      <c r="D1246" s="95">
        <f>(C1246+C1245)/2</f>
        <v>0.7152640000000001</v>
      </c>
      <c r="E1246" s="95">
        <f>(D1246*(A1246-A1245))</f>
        <v>0.7152640000000001</v>
      </c>
      <c r="F1246" s="95">
        <f>(0.5*((C1246^2)-(C1245^2))*'NEFZ + EPA + WLTP - Start Value'!$B$3)/3600</f>
        <v>-0.2502056415232001</v>
      </c>
      <c r="G1246" s="95">
        <f>E1246*'NEFZ + EPA + WLTP - Start Value'!$B$3*'NEFZ + EPA + WLTP - Start Value'!$B$6*'NEFZ + EPA + WLTP - Constants'!$B$4/3600</f>
        <v>0.02440266188800001</v>
      </c>
      <c r="H1246" s="95">
        <f>IF(E1246&gt;0,(((C1245)^3+(C1246)^3)/2/D1246)*0.5*'NEFZ + EPA + WLTP - Constants'!$B$3*('NEFZ + EPA + WLTP - Start Value'!$B$5*'NEFZ + EPA + WLTP - Start Value'!$B$4)*E1246/3600,0)</f>
        <v>9.022984412146727e-05</v>
      </c>
    </row>
    <row r="1247" ht="20.35" customHeight="1">
      <c r="A1247" s="15">
        <v>1244</v>
      </c>
      <c r="B1247" s="15">
        <v>0</v>
      </c>
      <c r="C1247" s="95">
        <f>'NEFZ + EPA + WLTP - Constants'!$B$5*B1247/3.6</f>
        <v>0</v>
      </c>
      <c r="D1247" s="95">
        <f>(C1247+C1246)/2</f>
        <v>0.156464</v>
      </c>
      <c r="E1247" s="95">
        <f>(D1247*(A1247-A1246))</f>
        <v>0.156464</v>
      </c>
      <c r="F1247" s="95">
        <f>(0.5*((C1247^2)-(C1246^2))*'NEFZ + EPA + WLTP - Start Value'!$B$3)/3600</f>
        <v>-0.02128485492124444</v>
      </c>
      <c r="G1247" s="95">
        <f>E1247*'NEFZ + EPA + WLTP - Start Value'!$B$3*'NEFZ + EPA + WLTP - Start Value'!$B$6*'NEFZ + EPA + WLTP - Constants'!$B$4/3600</f>
        <v>0.005338082288</v>
      </c>
      <c r="H1247" s="95">
        <f>IF(E1247&gt;0,(((C1246)^3+(C1247)^3)/2/D1247)*0.5*'NEFZ + EPA + WLTP - Constants'!$B$3*('NEFZ + EPA + WLTP - Start Value'!$B$5*'NEFZ + EPA + WLTP - Start Value'!$B$4)*E1247/3600,0)</f>
        <v>1.938178640635223e-06</v>
      </c>
    </row>
    <row r="1248" ht="20.35" customHeight="1">
      <c r="A1248" s="15">
        <v>1245</v>
      </c>
      <c r="B1248" s="15">
        <v>0</v>
      </c>
      <c r="C1248" s="95">
        <f>'NEFZ + EPA + WLTP - Constants'!$B$5*B1248/3.6</f>
        <v>0</v>
      </c>
      <c r="D1248" s="95">
        <f>(C1248+C1247)/2</f>
        <v>0</v>
      </c>
      <c r="E1248" s="95">
        <f>(D1248*(A1248-A1247))</f>
        <v>0</v>
      </c>
      <c r="F1248" s="95">
        <f>(0.5*((C1248^2)-(C1247^2))*'NEFZ + EPA + WLTP - Start Value'!$B$3)/3600</f>
        <v>0</v>
      </c>
      <c r="G1248" s="95">
        <f>E1248*'NEFZ + EPA + WLTP - Start Value'!$B$3*'NEFZ + EPA + WLTP - Start Value'!$B$6*'NEFZ + EPA + WLTP - Constants'!$B$4/3600</f>
        <v>0</v>
      </c>
      <c r="H1248" s="95">
        <f>IF(E1248&gt;0,(((C1247)^3+(C1248)^3)/2/D1248)*0.5*'NEFZ + EPA + WLTP - Constants'!$B$3*('NEFZ + EPA + WLTP - Start Value'!$B$5*'NEFZ + EPA + WLTP - Start Value'!$B$4)*E1248/3600,0)</f>
        <v>0</v>
      </c>
    </row>
    <row r="1249" ht="20.35" customHeight="1">
      <c r="A1249" s="15">
        <v>1246</v>
      </c>
      <c r="B1249" s="15">
        <v>0</v>
      </c>
      <c r="C1249" s="95">
        <f>'NEFZ + EPA + WLTP - Constants'!$B$5*B1249/3.6</f>
        <v>0</v>
      </c>
      <c r="D1249" s="95">
        <f>(C1249+C1248)/2</f>
        <v>0</v>
      </c>
      <c r="E1249" s="95">
        <f>(D1249*(A1249-A1248))</f>
        <v>0</v>
      </c>
      <c r="F1249" s="95">
        <f>(0.5*((C1249^2)-(C1248^2))*'NEFZ + EPA + WLTP - Start Value'!$B$3)/3600</f>
        <v>0</v>
      </c>
      <c r="G1249" s="95">
        <f>E1249*'NEFZ + EPA + WLTP - Start Value'!$B$3*'NEFZ + EPA + WLTP - Start Value'!$B$6*'NEFZ + EPA + WLTP - Constants'!$B$4/3600</f>
        <v>0</v>
      </c>
      <c r="H1249" s="95">
        <f>IF(E1249&gt;0,(((C1248)^3+(C1249)^3)/2/D1249)*0.5*'NEFZ + EPA + WLTP - Constants'!$B$3*('NEFZ + EPA + WLTP - Start Value'!$B$5*'NEFZ + EPA + WLTP - Start Value'!$B$4)*E1249/3600,0)</f>
        <v>0</v>
      </c>
    </row>
    <row r="1250" ht="20.35" customHeight="1">
      <c r="A1250" s="15">
        <v>1247</v>
      </c>
      <c r="B1250" s="15">
        <v>0</v>
      </c>
      <c r="C1250" s="95">
        <f>'NEFZ + EPA + WLTP - Constants'!$B$5*B1250/3.6</f>
        <v>0</v>
      </c>
      <c r="D1250" s="95">
        <f>(C1250+C1249)/2</f>
        <v>0</v>
      </c>
      <c r="E1250" s="95">
        <f>(D1250*(A1250-A1249))</f>
        <v>0</v>
      </c>
      <c r="F1250" s="95">
        <f>(0.5*((C1250^2)-(C1249^2))*'NEFZ + EPA + WLTP - Start Value'!$B$3)/3600</f>
        <v>0</v>
      </c>
      <c r="G1250" s="95">
        <f>E1250*'NEFZ + EPA + WLTP - Start Value'!$B$3*'NEFZ + EPA + WLTP - Start Value'!$B$6*'NEFZ + EPA + WLTP - Constants'!$B$4/3600</f>
        <v>0</v>
      </c>
      <c r="H1250" s="95">
        <f>IF(E1250&gt;0,(((C1249)^3+(C1250)^3)/2/D1250)*0.5*'NEFZ + EPA + WLTP - Constants'!$B$3*('NEFZ + EPA + WLTP - Start Value'!$B$5*'NEFZ + EPA + WLTP - Start Value'!$B$4)*E1250/3600,0)</f>
        <v>0</v>
      </c>
    </row>
    <row r="1251" ht="20.35" customHeight="1">
      <c r="A1251" s="15">
        <v>1248</v>
      </c>
      <c r="B1251" s="15">
        <v>0</v>
      </c>
      <c r="C1251" s="95">
        <f>'NEFZ + EPA + WLTP - Constants'!$B$5*B1251/3.6</f>
        <v>0</v>
      </c>
      <c r="D1251" s="95">
        <f>(C1251+C1250)/2</f>
        <v>0</v>
      </c>
      <c r="E1251" s="95">
        <f>(D1251*(A1251-A1250))</f>
        <v>0</v>
      </c>
      <c r="F1251" s="95">
        <f>(0.5*((C1251^2)-(C1250^2))*'NEFZ + EPA + WLTP - Start Value'!$B$3)/3600</f>
        <v>0</v>
      </c>
      <c r="G1251" s="95">
        <f>E1251*'NEFZ + EPA + WLTP - Start Value'!$B$3*'NEFZ + EPA + WLTP - Start Value'!$B$6*'NEFZ + EPA + WLTP - Constants'!$B$4/3600</f>
        <v>0</v>
      </c>
      <c r="H1251" s="95">
        <f>IF(E1251&gt;0,(((C1250)^3+(C1251)^3)/2/D1251)*0.5*'NEFZ + EPA + WLTP - Constants'!$B$3*('NEFZ + EPA + WLTP - Start Value'!$B$5*'NEFZ + EPA + WLTP - Start Value'!$B$4)*E1251/3600,0)</f>
        <v>0</v>
      </c>
    </row>
    <row r="1252" ht="20.35" customHeight="1">
      <c r="A1252" s="15">
        <v>1249</v>
      </c>
      <c r="B1252" s="15">
        <v>0</v>
      </c>
      <c r="C1252" s="95">
        <f>'NEFZ + EPA + WLTP - Constants'!$B$5*B1252/3.6</f>
        <v>0</v>
      </c>
      <c r="D1252" s="95">
        <f>(C1252+C1251)/2</f>
        <v>0</v>
      </c>
      <c r="E1252" s="95">
        <f>(D1252*(A1252-A1251))</f>
        <v>0</v>
      </c>
      <c r="F1252" s="95">
        <f>(0.5*((C1252^2)-(C1251^2))*'NEFZ + EPA + WLTP - Start Value'!$B$3)/3600</f>
        <v>0</v>
      </c>
      <c r="G1252" s="95">
        <f>E1252*'NEFZ + EPA + WLTP - Start Value'!$B$3*'NEFZ + EPA + WLTP - Start Value'!$B$6*'NEFZ + EPA + WLTP - Constants'!$B$4/3600</f>
        <v>0</v>
      </c>
      <c r="H1252" s="95">
        <f>IF(E1252&gt;0,(((C1251)^3+(C1252)^3)/2/D1252)*0.5*'NEFZ + EPA + WLTP - Constants'!$B$3*('NEFZ + EPA + WLTP - Start Value'!$B$5*'NEFZ + EPA + WLTP - Start Value'!$B$4)*E1252/3600,0)</f>
        <v>0</v>
      </c>
    </row>
    <row r="1253" ht="20.35" customHeight="1">
      <c r="A1253" s="15">
        <v>1250</v>
      </c>
      <c r="B1253" s="15">
        <v>0</v>
      </c>
      <c r="C1253" s="95">
        <f>'NEFZ + EPA + WLTP - Constants'!$B$5*B1253/3.6</f>
        <v>0</v>
      </c>
      <c r="D1253" s="95">
        <f>(C1253+C1252)/2</f>
        <v>0</v>
      </c>
      <c r="E1253" s="95">
        <f>(D1253*(A1253-A1252))</f>
        <v>0</v>
      </c>
      <c r="F1253" s="95">
        <f>(0.5*((C1253^2)-(C1252^2))*'NEFZ + EPA + WLTP - Start Value'!$B$3)/3600</f>
        <v>0</v>
      </c>
      <c r="G1253" s="95">
        <f>E1253*'NEFZ + EPA + WLTP - Start Value'!$B$3*'NEFZ + EPA + WLTP - Start Value'!$B$6*'NEFZ + EPA + WLTP - Constants'!$B$4/3600</f>
        <v>0</v>
      </c>
      <c r="H1253" s="95">
        <f>IF(E1253&gt;0,(((C1252)^3+(C1253)^3)/2/D1253)*0.5*'NEFZ + EPA + WLTP - Constants'!$B$3*('NEFZ + EPA + WLTP - Start Value'!$B$5*'NEFZ + EPA + WLTP - Start Value'!$B$4)*E1253/3600,0)</f>
        <v>0</v>
      </c>
    </row>
    <row r="1254" ht="20.35" customHeight="1">
      <c r="A1254" s="15">
        <v>1251</v>
      </c>
      <c r="B1254" s="15">
        <v>0</v>
      </c>
      <c r="C1254" s="95">
        <f>'NEFZ + EPA + WLTP - Constants'!$B$5*B1254/3.6</f>
        <v>0</v>
      </c>
      <c r="D1254" s="95">
        <f>(C1254+C1253)/2</f>
        <v>0</v>
      </c>
      <c r="E1254" s="95">
        <f>(D1254*(A1254-A1253))</f>
        <v>0</v>
      </c>
      <c r="F1254" s="95">
        <f>(0.5*((C1254^2)-(C1253^2))*'NEFZ + EPA + WLTP - Start Value'!$B$3)/3600</f>
        <v>0</v>
      </c>
      <c r="G1254" s="95">
        <f>E1254*'NEFZ + EPA + WLTP - Start Value'!$B$3*'NEFZ + EPA + WLTP - Start Value'!$B$6*'NEFZ + EPA + WLTP - Constants'!$B$4/3600</f>
        <v>0</v>
      </c>
      <c r="H1254" s="95">
        <f>IF(E1254&gt;0,(((C1253)^3+(C1254)^3)/2/D1254)*0.5*'NEFZ + EPA + WLTP - Constants'!$B$3*('NEFZ + EPA + WLTP - Start Value'!$B$5*'NEFZ + EPA + WLTP - Start Value'!$B$4)*E1254/3600,0)</f>
        <v>0</v>
      </c>
    </row>
    <row r="1255" ht="20.35" customHeight="1">
      <c r="A1255" s="15">
        <v>1252</v>
      </c>
      <c r="B1255" s="15">
        <v>1</v>
      </c>
      <c r="C1255" s="95">
        <f>'NEFZ + EPA + WLTP - Constants'!$B$5*B1255/3.6</f>
        <v>0.44704</v>
      </c>
      <c r="D1255" s="95">
        <f>(C1255+C1254)/2</f>
        <v>0.22352</v>
      </c>
      <c r="E1255" s="95">
        <f>(D1255*(A1255-A1254))</f>
        <v>0.22352</v>
      </c>
      <c r="F1255" s="95">
        <f>(0.5*((C1255^2)-(C1254^2))*'NEFZ + EPA + WLTP - Start Value'!$B$3)/3600</f>
        <v>0.04343847943111111</v>
      </c>
      <c r="G1255" s="95">
        <f>E1255*'NEFZ + EPA + WLTP - Start Value'!$B$3*'NEFZ + EPA + WLTP - Start Value'!$B$6*'NEFZ + EPA + WLTP - Constants'!$B$4/3600</f>
        <v>0.007625831840000001</v>
      </c>
      <c r="H1255" s="95">
        <f>IF(E1255&gt;0,(((C1254)^3+(C1255)^3)/2/D1255)*0.5*'NEFZ + EPA + WLTP - Constants'!$B$3*('NEFZ + EPA + WLTP - Start Value'!$B$5*'NEFZ + EPA + WLTP - Start Value'!$B$4)*E1255/3600,0)</f>
        <v>5.650666590773247e-06</v>
      </c>
    </row>
    <row r="1256" ht="20.35" customHeight="1">
      <c r="A1256" s="15">
        <v>1253</v>
      </c>
      <c r="B1256" s="15">
        <v>1</v>
      </c>
      <c r="C1256" s="95">
        <f>'NEFZ + EPA + WLTP - Constants'!$B$5*B1256/3.6</f>
        <v>0.44704</v>
      </c>
      <c r="D1256" s="95">
        <f>(C1256+C1255)/2</f>
        <v>0.44704</v>
      </c>
      <c r="E1256" s="95">
        <f>(D1256*(A1256-A1255))</f>
        <v>0.44704</v>
      </c>
      <c r="F1256" s="95">
        <f>(0.5*((C1256^2)-(C1255^2))*'NEFZ + EPA + WLTP - Start Value'!$B$3)/3600</f>
        <v>0</v>
      </c>
      <c r="G1256" s="95">
        <f>E1256*'NEFZ + EPA + WLTP - Start Value'!$B$3*'NEFZ + EPA + WLTP - Start Value'!$B$6*'NEFZ + EPA + WLTP - Constants'!$B$4/3600</f>
        <v>0.015251663680</v>
      </c>
      <c r="H1256" s="95">
        <f>IF(E1256&gt;0,(((C1255)^3+(C1256)^3)/2/D1256)*0.5*'NEFZ + EPA + WLTP - Constants'!$B$3*('NEFZ + EPA + WLTP - Start Value'!$B$5*'NEFZ + EPA + WLTP - Start Value'!$B$4)*E1256/3600,0)</f>
        <v>1.130133318154649e-05</v>
      </c>
    </row>
    <row r="1257" ht="20.35" customHeight="1">
      <c r="A1257" s="15">
        <v>1254</v>
      </c>
      <c r="B1257" s="15">
        <v>1</v>
      </c>
      <c r="C1257" s="95">
        <f>'NEFZ + EPA + WLTP - Constants'!$B$5*B1257/3.6</f>
        <v>0.44704</v>
      </c>
      <c r="D1257" s="95">
        <f>(C1257+C1256)/2</f>
        <v>0.44704</v>
      </c>
      <c r="E1257" s="95">
        <f>(D1257*(A1257-A1256))</f>
        <v>0.44704</v>
      </c>
      <c r="F1257" s="95">
        <f>(0.5*((C1257^2)-(C1256^2))*'NEFZ + EPA + WLTP - Start Value'!$B$3)/3600</f>
        <v>0</v>
      </c>
      <c r="G1257" s="95">
        <f>E1257*'NEFZ + EPA + WLTP - Start Value'!$B$3*'NEFZ + EPA + WLTP - Start Value'!$B$6*'NEFZ + EPA + WLTP - Constants'!$B$4/3600</f>
        <v>0.015251663680</v>
      </c>
      <c r="H1257" s="95">
        <f>IF(E1257&gt;0,(((C1256)^3+(C1257)^3)/2/D1257)*0.5*'NEFZ + EPA + WLTP - Constants'!$B$3*('NEFZ + EPA + WLTP - Start Value'!$B$5*'NEFZ + EPA + WLTP - Start Value'!$B$4)*E1257/3600,0)</f>
        <v>1.130133318154649e-05</v>
      </c>
    </row>
    <row r="1258" ht="20.35" customHeight="1">
      <c r="A1258" s="15">
        <v>1255</v>
      </c>
      <c r="B1258" s="15">
        <v>1</v>
      </c>
      <c r="C1258" s="95">
        <f>'NEFZ + EPA + WLTP - Constants'!$B$5*B1258/3.6</f>
        <v>0.44704</v>
      </c>
      <c r="D1258" s="95">
        <f>(C1258+C1257)/2</f>
        <v>0.44704</v>
      </c>
      <c r="E1258" s="95">
        <f>(D1258*(A1258-A1257))</f>
        <v>0.44704</v>
      </c>
      <c r="F1258" s="95">
        <f>(0.5*((C1258^2)-(C1257^2))*'NEFZ + EPA + WLTP - Start Value'!$B$3)/3600</f>
        <v>0</v>
      </c>
      <c r="G1258" s="95">
        <f>E1258*'NEFZ + EPA + WLTP - Start Value'!$B$3*'NEFZ + EPA + WLTP - Start Value'!$B$6*'NEFZ + EPA + WLTP - Constants'!$B$4/3600</f>
        <v>0.015251663680</v>
      </c>
      <c r="H1258" s="95">
        <f>IF(E1258&gt;0,(((C1257)^3+(C1258)^3)/2/D1258)*0.5*'NEFZ + EPA + WLTP - Constants'!$B$3*('NEFZ + EPA + WLTP - Start Value'!$B$5*'NEFZ + EPA + WLTP - Start Value'!$B$4)*E1258/3600,0)</f>
        <v>1.130133318154649e-05</v>
      </c>
    </row>
    <row r="1259" ht="20.35" customHeight="1">
      <c r="A1259" s="15">
        <v>1256</v>
      </c>
      <c r="B1259" s="15">
        <v>1</v>
      </c>
      <c r="C1259" s="95">
        <f>'NEFZ + EPA + WLTP - Constants'!$B$5*B1259/3.6</f>
        <v>0.44704</v>
      </c>
      <c r="D1259" s="95">
        <f>(C1259+C1258)/2</f>
        <v>0.44704</v>
      </c>
      <c r="E1259" s="95">
        <f>(D1259*(A1259-A1258))</f>
        <v>0.44704</v>
      </c>
      <c r="F1259" s="95">
        <f>(0.5*((C1259^2)-(C1258^2))*'NEFZ + EPA + WLTP - Start Value'!$B$3)/3600</f>
        <v>0</v>
      </c>
      <c r="G1259" s="95">
        <f>E1259*'NEFZ + EPA + WLTP - Start Value'!$B$3*'NEFZ + EPA + WLTP - Start Value'!$B$6*'NEFZ + EPA + WLTP - Constants'!$B$4/3600</f>
        <v>0.015251663680</v>
      </c>
      <c r="H1259" s="95">
        <f>IF(E1259&gt;0,(((C1258)^3+(C1259)^3)/2/D1259)*0.5*'NEFZ + EPA + WLTP - Constants'!$B$3*('NEFZ + EPA + WLTP - Start Value'!$B$5*'NEFZ + EPA + WLTP - Start Value'!$B$4)*E1259/3600,0)</f>
        <v>1.130133318154649e-05</v>
      </c>
    </row>
    <row r="1260" ht="20.35" customHeight="1">
      <c r="A1260" s="15">
        <v>1257</v>
      </c>
      <c r="B1260" s="15">
        <v>1.6</v>
      </c>
      <c r="C1260" s="95">
        <f>'NEFZ + EPA + WLTP - Constants'!$B$5*B1260/3.6</f>
        <v>0.7152640000000001</v>
      </c>
      <c r="D1260" s="95">
        <f>(C1260+C1259)/2</f>
        <v>0.5811520000000001</v>
      </c>
      <c r="E1260" s="95">
        <f>(D1260*(A1260-A1259))</f>
        <v>0.5811520000000001</v>
      </c>
      <c r="F1260" s="95">
        <f>(0.5*((C1260^2)-(C1259^2))*'NEFZ + EPA + WLTP - Start Value'!$B$3)/3600</f>
        <v>0.06776402791253337</v>
      </c>
      <c r="G1260" s="95">
        <f>E1260*'NEFZ + EPA + WLTP - Start Value'!$B$3*'NEFZ + EPA + WLTP - Start Value'!$B$6*'NEFZ + EPA + WLTP - Constants'!$B$4/3600</f>
        <v>0.01982716278400001</v>
      </c>
      <c r="H1260" s="95">
        <f>IF(E1260&gt;0,(((C1259)^3+(C1260)^3)/2/D1260)*0.5*'NEFZ + EPA + WLTP - Constants'!$B$3*('NEFZ + EPA + WLTP - Start Value'!$B$5*'NEFZ + EPA + WLTP - Start Value'!$B$4)*E1260/3600,0)</f>
        <v>2.879579694658048e-05</v>
      </c>
    </row>
    <row r="1261" ht="20.35" customHeight="1">
      <c r="A1261" s="15">
        <v>1258</v>
      </c>
      <c r="B1261" s="15">
        <v>3</v>
      </c>
      <c r="C1261" s="95">
        <f>'NEFZ + EPA + WLTP - Constants'!$B$5*B1261/3.6</f>
        <v>1.34112</v>
      </c>
      <c r="D1261" s="95">
        <f>(C1261+C1260)/2</f>
        <v>1.028192</v>
      </c>
      <c r="E1261" s="95">
        <f>(D1261*(A1261-A1260))</f>
        <v>1.028192</v>
      </c>
      <c r="F1261" s="95">
        <f>(0.5*((C1261^2)-(C1260^2))*'NEFZ + EPA + WLTP - Start Value'!$B$3)/3600</f>
        <v>0.2797438075363556</v>
      </c>
      <c r="G1261" s="95">
        <f>E1261*'NEFZ + EPA + WLTP - Start Value'!$B$3*'NEFZ + EPA + WLTP - Start Value'!$B$6*'NEFZ + EPA + WLTP - Constants'!$B$4/3600</f>
        <v>0.03507882646400001</v>
      </c>
      <c r="H1261" s="95">
        <f>IF(E1261&gt;0,(((C1260)^3+(C1261)^3)/2/D1261)*0.5*'NEFZ + EPA + WLTP - Constants'!$B$3*('NEFZ + EPA + WLTP - Start Value'!$B$5*'NEFZ + EPA + WLTP - Start Value'!$B$4)*E1261/3600,0)</f>
        <v>0.000175713128306685</v>
      </c>
    </row>
    <row r="1262" ht="20.35" customHeight="1">
      <c r="A1262" s="15">
        <v>1259</v>
      </c>
      <c r="B1262" s="15">
        <v>4</v>
      </c>
      <c r="C1262" s="95">
        <f>'NEFZ + EPA + WLTP - Constants'!$B$5*B1262/3.6</f>
        <v>1.78816</v>
      </c>
      <c r="D1262" s="95">
        <f>(C1262+C1261)/2</f>
        <v>1.56464</v>
      </c>
      <c r="E1262" s="95">
        <f>(D1262*(A1262-A1261))</f>
        <v>1.56464</v>
      </c>
      <c r="F1262" s="95">
        <f>(0.5*((C1262^2)-(C1261^2))*'NEFZ + EPA + WLTP - Start Value'!$B$3)/3600</f>
        <v>0.3040693560177777</v>
      </c>
      <c r="G1262" s="95">
        <f>E1262*'NEFZ + EPA + WLTP - Start Value'!$B$3*'NEFZ + EPA + WLTP - Start Value'!$B$6*'NEFZ + EPA + WLTP - Constants'!$B$4/3600</f>
        <v>0.053380822880</v>
      </c>
      <c r="H1262" s="95">
        <f>IF(E1262&gt;0,(((C1261)^3+(C1262)^3)/2/D1262)*0.5*'NEFZ + EPA + WLTP - Constants'!$B$3*('NEFZ + EPA + WLTP - Start Value'!$B$5*'NEFZ + EPA + WLTP - Start Value'!$B$4)*E1262/3600,0)</f>
        <v>0.0005142106597603655</v>
      </c>
    </row>
    <row r="1263" ht="20.35" customHeight="1">
      <c r="A1263" s="15">
        <v>1260</v>
      </c>
      <c r="B1263" s="15">
        <v>5</v>
      </c>
      <c r="C1263" s="95">
        <f>'NEFZ + EPA + WLTP - Constants'!$B$5*B1263/3.6</f>
        <v>2.2352</v>
      </c>
      <c r="D1263" s="95">
        <f>(C1263+C1262)/2</f>
        <v>2.01168</v>
      </c>
      <c r="E1263" s="95">
        <f>(D1263*(A1263-A1262))</f>
        <v>2.01168</v>
      </c>
      <c r="F1263" s="95">
        <f>(0.5*((C1263^2)-(C1262^2))*'NEFZ + EPA + WLTP - Start Value'!$B$3)/3600</f>
        <v>0.3909463148800004</v>
      </c>
      <c r="G1263" s="95">
        <f>E1263*'NEFZ + EPA + WLTP - Start Value'!$B$3*'NEFZ + EPA + WLTP - Start Value'!$B$6*'NEFZ + EPA + WLTP - Constants'!$B$4/3600</f>
        <v>0.06863248656000001</v>
      </c>
      <c r="H1263" s="95">
        <f>IF(E1263&gt;0,(((C1262)^3+(C1263)^3)/2/D1263)*0.5*'NEFZ + EPA + WLTP - Constants'!$B$3*('NEFZ + EPA + WLTP - Start Value'!$B$5*'NEFZ + EPA + WLTP - Start Value'!$B$4)*E1263/3600,0)</f>
        <v>0.001067975985656144</v>
      </c>
    </row>
    <row r="1264" ht="20.35" customHeight="1">
      <c r="A1264" s="15">
        <v>1261</v>
      </c>
      <c r="B1264" s="15">
        <v>6.3</v>
      </c>
      <c r="C1264" s="95">
        <f>'NEFZ + EPA + WLTP - Constants'!$B$5*B1264/3.6</f>
        <v>2.816352</v>
      </c>
      <c r="D1264" s="95">
        <f>(C1264+C1263)/2</f>
        <v>2.525776</v>
      </c>
      <c r="E1264" s="95">
        <f>(D1264*(A1264-A1263))</f>
        <v>2.525776</v>
      </c>
      <c r="F1264" s="95">
        <f>(0.5*((C1264^2)-(C1263^2))*'NEFZ + EPA + WLTP - Start Value'!$B$3)/3600</f>
        <v>0.6381112628430216</v>
      </c>
      <c r="G1264" s="95">
        <f>E1264*'NEFZ + EPA + WLTP - Start Value'!$B$3*'NEFZ + EPA + WLTP - Start Value'!$B$6*'NEFZ + EPA + WLTP - Constants'!$B$4/3600</f>
        <v>0.08617189979200002</v>
      </c>
      <c r="H1264" s="95">
        <f>IF(E1264&gt;0,(((C1263)^3+(C1264)^3)/2/D1264)*0.5*'NEFZ + EPA + WLTP - Constants'!$B$3*('NEFZ + EPA + WLTP - Start Value'!$B$5*'NEFZ + EPA + WLTP - Start Value'!$B$4)*E1264/3600,0)</f>
        <v>0.002119265552869734</v>
      </c>
    </row>
    <row r="1265" ht="20.35" customHeight="1">
      <c r="A1265" s="15">
        <v>1262</v>
      </c>
      <c r="B1265" s="15">
        <v>8</v>
      </c>
      <c r="C1265" s="95">
        <f>'NEFZ + EPA + WLTP - Constants'!$B$5*B1265/3.6</f>
        <v>3.57632</v>
      </c>
      <c r="D1265" s="95">
        <f>(C1265+C1264)/2</f>
        <v>3.196336</v>
      </c>
      <c r="E1265" s="95">
        <f>(D1265*(A1265-A1264))</f>
        <v>3.196336</v>
      </c>
      <c r="F1265" s="95">
        <f>(0.5*((C1265^2)-(C1264^2))*'NEFZ + EPA + WLTP - Start Value'!$B$3)/3600</f>
        <v>1.055989434970311</v>
      </c>
      <c r="G1265" s="95">
        <f>E1265*'NEFZ + EPA + WLTP - Start Value'!$B$3*'NEFZ + EPA + WLTP - Start Value'!$B$6*'NEFZ + EPA + WLTP - Constants'!$B$4/3600</f>
        <v>0.109049395312</v>
      </c>
      <c r="H1265" s="95">
        <f>IF(E1265&gt;0,(((C1264)^3+(C1265)^3)/2/D1265)*0.5*'NEFZ + EPA + WLTP - Constants'!$B$3*('NEFZ + EPA + WLTP - Start Value'!$B$5*'NEFZ + EPA + WLTP - Start Value'!$B$4)*E1265/3600,0)</f>
        <v>0.00430607352349898</v>
      </c>
    </row>
    <row r="1266" ht="20.35" customHeight="1">
      <c r="A1266" s="15">
        <v>1263</v>
      </c>
      <c r="B1266" s="15">
        <v>10</v>
      </c>
      <c r="C1266" s="95">
        <f>'NEFZ + EPA + WLTP - Constants'!$B$5*B1266/3.6</f>
        <v>4.470400000000001</v>
      </c>
      <c r="D1266" s="95">
        <f>(C1266+C1265)/2</f>
        <v>4.02336</v>
      </c>
      <c r="E1266" s="95">
        <f>(D1266*(A1266-A1265))</f>
        <v>4.02336</v>
      </c>
      <c r="F1266" s="95">
        <f>(0.5*((C1266^2)-(C1265^2))*'NEFZ + EPA + WLTP - Start Value'!$B$3)/3600</f>
        <v>1.563785259520001</v>
      </c>
      <c r="G1266" s="95">
        <f>E1266*'NEFZ + EPA + WLTP - Start Value'!$B$3*'NEFZ + EPA + WLTP - Start Value'!$B$6*'NEFZ + EPA + WLTP - Constants'!$B$4/3600</f>
        <v>0.137264973120</v>
      </c>
      <c r="H1266" s="95">
        <f>IF(E1266&gt;0,(((C1265)^3+(C1266)^3)/2/D1266)*0.5*'NEFZ + EPA + WLTP - Constants'!$B$3*('NEFZ + EPA + WLTP - Start Value'!$B$5*'NEFZ + EPA + WLTP - Start Value'!$B$4)*E1266/3600,0)</f>
        <v>0.008543807885249152</v>
      </c>
    </row>
    <row r="1267" ht="20.35" customHeight="1">
      <c r="A1267" s="15">
        <v>1264</v>
      </c>
      <c r="B1267" s="15">
        <v>10.5</v>
      </c>
      <c r="C1267" s="95">
        <f>'NEFZ + EPA + WLTP - Constants'!$B$5*B1267/3.6</f>
        <v>4.69392</v>
      </c>
      <c r="D1267" s="95">
        <f>(C1267+C1266)/2</f>
        <v>4.58216</v>
      </c>
      <c r="E1267" s="95">
        <f>(D1267*(A1267-A1266))</f>
        <v>4.58216</v>
      </c>
      <c r="F1267" s="95">
        <f>(0.5*((C1267^2)-(C1266^2))*'NEFZ + EPA + WLTP - Start Value'!$B$3)/3600</f>
        <v>0.4452444141688884</v>
      </c>
      <c r="G1267" s="95">
        <f>E1267*'NEFZ + EPA + WLTP - Start Value'!$B$3*'NEFZ + EPA + WLTP - Start Value'!$B$6*'NEFZ + EPA + WLTP - Constants'!$B$4/3600</f>
        <v>0.156329552720</v>
      </c>
      <c r="H1267" s="95">
        <f>IF(E1267&gt;0,(((C1266)^3+(C1267)^3)/2/D1267)*0.5*'NEFZ + EPA + WLTP - Constants'!$B$3*('NEFZ + EPA + WLTP - Start Value'!$B$5*'NEFZ + EPA + WLTP - Start Value'!$B$4)*E1267/3600,0)</f>
        <v>0.01219201950291713</v>
      </c>
    </row>
    <row r="1268" ht="20.35" customHeight="1">
      <c r="A1268" s="15">
        <v>1265</v>
      </c>
      <c r="B1268" s="15">
        <v>9.5</v>
      </c>
      <c r="C1268" s="95">
        <f>'NEFZ + EPA + WLTP - Constants'!$B$5*B1268/3.6</f>
        <v>4.24688</v>
      </c>
      <c r="D1268" s="95">
        <f>(C1268+C1267)/2</f>
        <v>4.4704</v>
      </c>
      <c r="E1268" s="95">
        <f>(D1268*(A1268-A1267))</f>
        <v>4.4704</v>
      </c>
      <c r="F1268" s="95">
        <f>(0.5*((C1268^2)-(C1267^2))*'NEFZ + EPA + WLTP - Start Value'!$B$3)/3600</f>
        <v>-0.868769588622223</v>
      </c>
      <c r="G1268" s="95">
        <f>E1268*'NEFZ + EPA + WLTP - Start Value'!$B$3*'NEFZ + EPA + WLTP - Start Value'!$B$6*'NEFZ + EPA + WLTP - Constants'!$B$4/3600</f>
        <v>0.1525166368</v>
      </c>
      <c r="H1268" s="95">
        <f>IF(E1268&gt;0,(((C1267)^3+(C1268)^3)/2/D1268)*0.5*'NEFZ + EPA + WLTP - Constants'!$B$3*('NEFZ + EPA + WLTP - Start Value'!$B$5*'NEFZ + EPA + WLTP - Start Value'!$B$4)*E1268/3600,0)</f>
        <v>0.0113860931804081</v>
      </c>
    </row>
    <row r="1269" ht="20.35" customHeight="1">
      <c r="A1269" s="15">
        <v>1266</v>
      </c>
      <c r="B1269" s="15">
        <v>8.5</v>
      </c>
      <c r="C1269" s="95">
        <f>'NEFZ + EPA + WLTP - Constants'!$B$5*B1269/3.6</f>
        <v>3.79984</v>
      </c>
      <c r="D1269" s="95">
        <f>(C1269+C1268)/2</f>
        <v>4.02336</v>
      </c>
      <c r="E1269" s="95">
        <f>(D1269*(A1269-A1268))</f>
        <v>4.02336</v>
      </c>
      <c r="F1269" s="95">
        <f>(0.5*((C1269^2)-(C1268^2))*'NEFZ + EPA + WLTP - Start Value'!$B$3)/3600</f>
        <v>-0.7818926297600001</v>
      </c>
      <c r="G1269" s="95">
        <f>E1269*'NEFZ + EPA + WLTP - Start Value'!$B$3*'NEFZ + EPA + WLTP - Start Value'!$B$6*'NEFZ + EPA + WLTP - Constants'!$B$4/3600</f>
        <v>0.137264973120</v>
      </c>
      <c r="H1269" s="95">
        <f>IF(E1269&gt;0,(((C1268)^3+(C1269)^3)/2/D1269)*0.5*'NEFZ + EPA + WLTP - Constants'!$B$3*('NEFZ + EPA + WLTP - Start Value'!$B$5*'NEFZ + EPA + WLTP - Start Value'!$B$4)*E1269/3600,0)</f>
        <v>0.008314955888322836</v>
      </c>
    </row>
    <row r="1270" ht="20.35" customHeight="1">
      <c r="A1270" s="15">
        <v>1267</v>
      </c>
      <c r="B1270" s="15">
        <v>7.6</v>
      </c>
      <c r="C1270" s="95">
        <f>'NEFZ + EPA + WLTP - Constants'!$B$5*B1270/3.6</f>
        <v>3.397504</v>
      </c>
      <c r="D1270" s="95">
        <f>(C1270+C1269)/2</f>
        <v>3.598672</v>
      </c>
      <c r="E1270" s="95">
        <f>(D1270*(A1270-A1269))</f>
        <v>3.598672</v>
      </c>
      <c r="F1270" s="95">
        <f>(0.5*((C1270^2)-(C1269^2))*'NEFZ + EPA + WLTP - Start Value'!$B$3)/3600</f>
        <v>-0.6294235669568007</v>
      </c>
      <c r="G1270" s="95">
        <f>E1270*'NEFZ + EPA + WLTP - Start Value'!$B$3*'NEFZ + EPA + WLTP - Start Value'!$B$6*'NEFZ + EPA + WLTP - Constants'!$B$4/3600</f>
        <v>0.122775892624</v>
      </c>
      <c r="H1270" s="95">
        <f>IF(E1270&gt;0,(((C1269)^3+(C1270)^3)/2/D1270)*0.5*'NEFZ + EPA + WLTP - Constants'!$B$3*('NEFZ + EPA + WLTP - Start Value'!$B$5*'NEFZ + EPA + WLTP - Start Value'!$B$4)*E1270/3600,0)</f>
        <v>0.005950722637409897</v>
      </c>
    </row>
    <row r="1271" ht="20.35" customHeight="1">
      <c r="A1271" s="15">
        <v>1268</v>
      </c>
      <c r="B1271" s="15">
        <v>8.800000000000001</v>
      </c>
      <c r="C1271" s="95">
        <f>'NEFZ + EPA + WLTP - Constants'!$B$5*B1271/3.6</f>
        <v>3.933952000000001</v>
      </c>
      <c r="D1271" s="95">
        <f>(C1271+C1270)/2</f>
        <v>3.665728</v>
      </c>
      <c r="E1271" s="95">
        <f>(D1271*(A1271-A1270))</f>
        <v>3.665728</v>
      </c>
      <c r="F1271" s="95">
        <f>(0.5*((C1271^2)-(C1270^2))*'NEFZ + EPA + WLTP - Start Value'!$B$3)/3600</f>
        <v>0.8548692752042683</v>
      </c>
      <c r="G1271" s="95">
        <f>E1271*'NEFZ + EPA + WLTP - Start Value'!$B$3*'NEFZ + EPA + WLTP - Start Value'!$B$6*'NEFZ + EPA + WLTP - Constants'!$B$4/3600</f>
        <v>0.125063642176</v>
      </c>
      <c r="H1271" s="95">
        <f>IF(E1271&gt;0,(((C1270)^3+(C1271)^3)/2/D1271)*0.5*'NEFZ + EPA + WLTP - Constants'!$B$3*('NEFZ + EPA + WLTP - Start Value'!$B$5*'NEFZ + EPA + WLTP - Start Value'!$B$4)*E1271/3600,0)</f>
        <v>0.006331278080298705</v>
      </c>
    </row>
    <row r="1272" ht="20.35" customHeight="1">
      <c r="A1272" s="15">
        <v>1269</v>
      </c>
      <c r="B1272" s="15">
        <v>11</v>
      </c>
      <c r="C1272" s="95">
        <f>'NEFZ + EPA + WLTP - Constants'!$B$5*B1272/3.6</f>
        <v>4.91744</v>
      </c>
      <c r="D1272" s="95">
        <f>(C1272+C1271)/2</f>
        <v>4.425696</v>
      </c>
      <c r="E1272" s="95">
        <f>(D1272*(A1272-A1271))</f>
        <v>4.425696</v>
      </c>
      <c r="F1272" s="95">
        <f>(0.5*((C1272^2)-(C1271^2))*'NEFZ + EPA + WLTP - Start Value'!$B$3)/3600</f>
        <v>1.892180164019199</v>
      </c>
      <c r="G1272" s="95">
        <f>E1272*'NEFZ + EPA + WLTP - Start Value'!$B$3*'NEFZ + EPA + WLTP - Start Value'!$B$6*'NEFZ + EPA + WLTP - Constants'!$B$4/3600</f>
        <v>0.150991470432</v>
      </c>
      <c r="H1272" s="95">
        <f>IF(E1272&gt;0,(((C1271)^3+(C1272)^3)/2/D1272)*0.5*'NEFZ + EPA + WLTP - Constants'!$B$3*('NEFZ + EPA + WLTP - Start Value'!$B$5*'NEFZ + EPA + WLTP - Start Value'!$B$4)*E1272/3600,0)</f>
        <v>0.01137180829526662</v>
      </c>
    </row>
    <row r="1273" ht="20.35" customHeight="1">
      <c r="A1273" s="15">
        <v>1270</v>
      </c>
      <c r="B1273" s="15">
        <v>14</v>
      </c>
      <c r="C1273" s="95">
        <f>'NEFZ + EPA + WLTP - Constants'!$B$5*B1273/3.6</f>
        <v>6.25856</v>
      </c>
      <c r="D1273" s="95">
        <f>(C1273+C1272)/2</f>
        <v>5.588</v>
      </c>
      <c r="E1273" s="95">
        <f>(D1273*(A1273-A1272))</f>
        <v>5.588</v>
      </c>
      <c r="F1273" s="95">
        <f>(0.5*((C1273^2)-(C1272^2))*'NEFZ + EPA + WLTP - Start Value'!$B$3)/3600</f>
        <v>3.257885957333333</v>
      </c>
      <c r="G1273" s="95">
        <f>E1273*'NEFZ + EPA + WLTP - Start Value'!$B$3*'NEFZ + EPA + WLTP - Start Value'!$B$6*'NEFZ + EPA + WLTP - Constants'!$B$4/3600</f>
        <v>0.190645796</v>
      </c>
      <c r="H1273" s="95">
        <f>IF(E1273&gt;0,(((C1272)^3+(C1273)^3)/2/D1273)*0.5*'NEFZ + EPA + WLTP - Constants'!$B$3*('NEFZ + EPA + WLTP - Start Value'!$B$5*'NEFZ + EPA + WLTP - Start Value'!$B$4)*E1273/3600,0)</f>
        <v>0.02302646635740098</v>
      </c>
    </row>
    <row r="1274" ht="20.35" customHeight="1">
      <c r="A1274" s="15">
        <v>1271</v>
      </c>
      <c r="B1274" s="15">
        <v>17</v>
      </c>
      <c r="C1274" s="95">
        <f>'NEFZ + EPA + WLTP - Constants'!$B$5*B1274/3.6</f>
        <v>7.59968</v>
      </c>
      <c r="D1274" s="95">
        <f>(C1274+C1273)/2</f>
        <v>6.92912</v>
      </c>
      <c r="E1274" s="95">
        <f>(D1274*(A1274-A1273))</f>
        <v>6.92912</v>
      </c>
      <c r="F1274" s="95">
        <f>(0.5*((C1274^2)-(C1273^2))*'NEFZ + EPA + WLTP - Start Value'!$B$3)/3600</f>
        <v>4.039778587093333</v>
      </c>
      <c r="G1274" s="95">
        <f>E1274*'NEFZ + EPA + WLTP - Start Value'!$B$3*'NEFZ + EPA + WLTP - Start Value'!$B$6*'NEFZ + EPA + WLTP - Constants'!$B$4/3600</f>
        <v>0.236400787040</v>
      </c>
      <c r="H1274" s="95">
        <f>IF(E1274&gt;0,(((C1273)^3+(C1274)^3)/2/D1274)*0.5*'NEFZ + EPA + WLTP - Constants'!$B$3*('NEFZ + EPA + WLTP - Start Value'!$B$5*'NEFZ + EPA + WLTP - Start Value'!$B$4)*E1274/3600,0)</f>
        <v>0.04326715408555076</v>
      </c>
    </row>
    <row r="1275" ht="20.35" customHeight="1">
      <c r="A1275" s="15">
        <v>1272</v>
      </c>
      <c r="B1275" s="15">
        <v>19.5</v>
      </c>
      <c r="C1275" s="95">
        <f>'NEFZ + EPA + WLTP - Constants'!$B$5*B1275/3.6</f>
        <v>8.717280000000001</v>
      </c>
      <c r="D1275" s="95">
        <f>(C1275+C1274)/2</f>
        <v>8.158480000000001</v>
      </c>
      <c r="E1275" s="95">
        <f>(D1275*(A1275-A1274))</f>
        <v>8.158480000000001</v>
      </c>
      <c r="F1275" s="95">
        <f>(0.5*((C1275^2)-(C1274^2))*'NEFZ + EPA + WLTP - Start Value'!$B$3)/3600</f>
        <v>3.963761248088891</v>
      </c>
      <c r="G1275" s="95">
        <f>E1275*'NEFZ + EPA + WLTP - Start Value'!$B$3*'NEFZ + EPA + WLTP - Start Value'!$B$6*'NEFZ + EPA + WLTP - Constants'!$B$4/3600</f>
        <v>0.278342862160</v>
      </c>
      <c r="H1275" s="95">
        <f>IF(E1275&gt;0,(((C1274)^3+(C1275)^3)/2/D1275)*0.5*'NEFZ + EPA + WLTP - Constants'!$B$3*('NEFZ + EPA + WLTP - Start Value'!$B$5*'NEFZ + EPA + WLTP - Start Value'!$B$4)*E1275/3600,0)</f>
        <v>0.06966071139772874</v>
      </c>
    </row>
    <row r="1276" ht="20.35" customHeight="1">
      <c r="A1276" s="15">
        <v>1273</v>
      </c>
      <c r="B1276" s="15">
        <v>21</v>
      </c>
      <c r="C1276" s="95">
        <f>'NEFZ + EPA + WLTP - Constants'!$B$5*B1276/3.6</f>
        <v>9.387840000000001</v>
      </c>
      <c r="D1276" s="95">
        <f>(C1276+C1275)/2</f>
        <v>9.05256</v>
      </c>
      <c r="E1276" s="95">
        <f>(D1276*(A1276-A1275))</f>
        <v>9.05256</v>
      </c>
      <c r="F1276" s="95">
        <f>(0.5*((C1276^2)-(C1275^2))*'NEFZ + EPA + WLTP - Start Value'!$B$3)/3600</f>
        <v>2.638887625440002</v>
      </c>
      <c r="G1276" s="95">
        <f>E1276*'NEFZ + EPA + WLTP - Start Value'!$B$3*'NEFZ + EPA + WLTP - Start Value'!$B$6*'NEFZ + EPA + WLTP - Constants'!$B$4/3600</f>
        <v>0.308846189520</v>
      </c>
      <c r="H1276" s="95">
        <f>IF(E1276&gt;0,(((C1275)^3+(C1276)^3)/2/D1276)*0.5*'NEFZ + EPA + WLTP - Constants'!$B$3*('NEFZ + EPA + WLTP - Start Value'!$B$5*'NEFZ + EPA + WLTP - Start Value'!$B$4)*E1276/3600,0)</f>
        <v>0.09422980973441085</v>
      </c>
    </row>
    <row r="1277" ht="20.35" customHeight="1">
      <c r="A1277" s="15">
        <v>1274</v>
      </c>
      <c r="B1277" s="15">
        <v>21.8</v>
      </c>
      <c r="C1277" s="95">
        <f>'NEFZ + EPA + WLTP - Constants'!$B$5*B1277/3.6</f>
        <v>9.745472000000001</v>
      </c>
      <c r="D1277" s="95">
        <f>(C1277+C1276)/2</f>
        <v>9.566656000000002</v>
      </c>
      <c r="E1277" s="95">
        <f>(D1277*(A1277-A1276))</f>
        <v>9.566656000000002</v>
      </c>
      <c r="F1277" s="95">
        <f>(0.5*((C1277^2)-(C1276^2))*'NEFZ + EPA + WLTP - Start Value'!$B$3)/3600</f>
        <v>1.487333535721246</v>
      </c>
      <c r="G1277" s="95">
        <f>E1277*'NEFZ + EPA + WLTP - Start Value'!$B$3*'NEFZ + EPA + WLTP - Start Value'!$B$6*'NEFZ + EPA + WLTP - Constants'!$B$4/3600</f>
        <v>0.3263856027520001</v>
      </c>
      <c r="H1277" s="95">
        <f>IF(E1277&gt;0,(((C1276)^3+(C1277)^3)/2/D1277)*0.5*'NEFZ + EPA + WLTP - Constants'!$B$3*('NEFZ + EPA + WLTP - Start Value'!$B$5*'NEFZ + EPA + WLTP - Start Value'!$B$4)*E1277/3600,0)</f>
        <v>0.110873040132211</v>
      </c>
    </row>
    <row r="1278" ht="20.35" customHeight="1">
      <c r="A1278" s="15">
        <v>1275</v>
      </c>
      <c r="B1278" s="15">
        <v>22.2</v>
      </c>
      <c r="C1278" s="95">
        <f>'NEFZ + EPA + WLTP - Constants'!$B$5*B1278/3.6</f>
        <v>9.924287999999999</v>
      </c>
      <c r="D1278" s="95">
        <f>(C1278+C1277)/2</f>
        <v>9.83488</v>
      </c>
      <c r="E1278" s="95">
        <f>(D1278*(A1278-A1277))</f>
        <v>9.83488</v>
      </c>
      <c r="F1278" s="95">
        <f>(0.5*((C1278^2)-(C1277^2))*'NEFZ + EPA + WLTP - Start Value'!$B$3)/3600</f>
        <v>0.7645172379875461</v>
      </c>
      <c r="G1278" s="95">
        <f>E1278*'NEFZ + EPA + WLTP - Start Value'!$B$3*'NEFZ + EPA + WLTP - Start Value'!$B$6*'NEFZ + EPA + WLTP - Constants'!$B$4/3600</f>
        <v>0.335536600960</v>
      </c>
      <c r="H1278" s="95">
        <f>IF(E1278&gt;0,(((C1277)^3+(C1278)^3)/2/D1278)*0.5*'NEFZ + EPA + WLTP - Constants'!$B$3*('NEFZ + EPA + WLTP - Start Value'!$B$5*'NEFZ + EPA + WLTP - Start Value'!$B$4)*E1278/3600,0)</f>
        <v>0.1203664312367064</v>
      </c>
    </row>
    <row r="1279" ht="20.35" customHeight="1">
      <c r="A1279" s="15">
        <v>1276</v>
      </c>
      <c r="B1279" s="15">
        <v>23</v>
      </c>
      <c r="C1279" s="95">
        <f>'NEFZ + EPA + WLTP - Constants'!$B$5*B1279/3.6</f>
        <v>10.28192</v>
      </c>
      <c r="D1279" s="95">
        <f>(C1279+C1278)/2</f>
        <v>10.103104</v>
      </c>
      <c r="E1279" s="95">
        <f>(D1279*(A1279-A1278))</f>
        <v>10.103104</v>
      </c>
      <c r="F1279" s="95">
        <f>(0.5*((C1279^2)-(C1278^2))*'NEFZ + EPA + WLTP - Start Value'!$B$3)/3600</f>
        <v>1.570735416228988</v>
      </c>
      <c r="G1279" s="95">
        <f>E1279*'NEFZ + EPA + WLTP - Start Value'!$B$3*'NEFZ + EPA + WLTP - Start Value'!$B$6*'NEFZ + EPA + WLTP - Constants'!$B$4/3600</f>
        <v>0.3446875991680001</v>
      </c>
      <c r="H1279" s="95">
        <f>IF(E1279&gt;0,(((C1278)^3+(C1279)^3)/2/D1279)*0.5*'NEFZ + EPA + WLTP - Constants'!$B$3*('NEFZ + EPA + WLTP - Start Value'!$B$5*'NEFZ + EPA + WLTP - Start Value'!$B$4)*E1279/3600,0)</f>
        <v>0.1305758748115846</v>
      </c>
    </row>
    <row r="1280" ht="20.35" customHeight="1">
      <c r="A1280" s="15">
        <v>1277</v>
      </c>
      <c r="B1280" s="15">
        <v>23.6</v>
      </c>
      <c r="C1280" s="95">
        <f>'NEFZ + EPA + WLTP - Constants'!$B$5*B1280/3.6</f>
        <v>10.550144</v>
      </c>
      <c r="D1280" s="95">
        <f>(C1280+C1279)/2</f>
        <v>10.416032</v>
      </c>
      <c r="E1280" s="95">
        <f>(D1280*(A1280-A1279))</f>
        <v>10.416032</v>
      </c>
      <c r="F1280" s="95">
        <f>(0.5*((C1280^2)-(C1279^2))*'NEFZ + EPA + WLTP - Start Value'!$B$3)/3600</f>
        <v>1.214539884893866</v>
      </c>
      <c r="G1280" s="95">
        <f>E1280*'NEFZ + EPA + WLTP - Start Value'!$B$3*'NEFZ + EPA + WLTP - Start Value'!$B$6*'NEFZ + EPA + WLTP - Constants'!$B$4/3600</f>
        <v>0.355363763744</v>
      </c>
      <c r="H1280" s="95">
        <f>IF(E1280&gt;0,(((C1279)^3+(C1280)^3)/2/D1280)*0.5*'NEFZ + EPA + WLTP - Constants'!$B$3*('NEFZ + EPA + WLTP - Start Value'!$B$5*'NEFZ + EPA + WLTP - Start Value'!$B$4)*E1280/3600,0)</f>
        <v>0.143025468649709</v>
      </c>
    </row>
    <row r="1281" ht="20.35" customHeight="1">
      <c r="A1281" s="15">
        <v>1278</v>
      </c>
      <c r="B1281" s="15">
        <v>24.1</v>
      </c>
      <c r="C1281" s="95">
        <f>'NEFZ + EPA + WLTP - Constants'!$B$5*B1281/3.6</f>
        <v>10.773664</v>
      </c>
      <c r="D1281" s="95">
        <f>(C1281+C1280)/2</f>
        <v>10.661904</v>
      </c>
      <c r="E1281" s="95">
        <f>(D1281*(A1281-A1280))</f>
        <v>10.661904</v>
      </c>
      <c r="F1281" s="95">
        <f>(0.5*((C1281^2)-(C1280^2))*'NEFZ + EPA + WLTP - Start Value'!$B$3)/3600</f>
        <v>1.036007734432003</v>
      </c>
      <c r="G1281" s="95">
        <f>E1281*'NEFZ + EPA + WLTP - Start Value'!$B$3*'NEFZ + EPA + WLTP - Start Value'!$B$6*'NEFZ + EPA + WLTP - Constants'!$B$4/3600</f>
        <v>0.363752178768</v>
      </c>
      <c r="H1281" s="95">
        <f>IF(E1281&gt;0,(((C1280)^3+(C1281)^3)/2/D1281)*0.5*'NEFZ + EPA + WLTP - Constants'!$B$3*('NEFZ + EPA + WLTP - Start Value'!$B$5*'NEFZ + EPA + WLTP - Start Value'!$B$4)*E1281/3600,0)</f>
        <v>0.1533691325081178</v>
      </c>
    </row>
    <row r="1282" ht="20.35" customHeight="1">
      <c r="A1282" s="15">
        <v>1279</v>
      </c>
      <c r="B1282" s="15">
        <v>24.5</v>
      </c>
      <c r="C1282" s="95">
        <f>'NEFZ + EPA + WLTP - Constants'!$B$5*B1282/3.6</f>
        <v>10.95248</v>
      </c>
      <c r="D1282" s="95">
        <f>(C1282+C1281)/2</f>
        <v>10.863072</v>
      </c>
      <c r="E1282" s="95">
        <f>(D1282*(A1282-A1281))</f>
        <v>10.863072</v>
      </c>
      <c r="F1282" s="95">
        <f>(0.5*((C1282^2)-(C1281^2))*'NEFZ + EPA + WLTP - Start Value'!$B$3)/3600</f>
        <v>0.8444440401407906</v>
      </c>
      <c r="G1282" s="95">
        <f>E1282*'NEFZ + EPA + WLTP - Start Value'!$B$3*'NEFZ + EPA + WLTP - Start Value'!$B$6*'NEFZ + EPA + WLTP - Constants'!$B$4/3600</f>
        <v>0.3706154274240001</v>
      </c>
      <c r="H1282" s="95">
        <f>IF(E1282&gt;0,(((C1281)^3+(C1282)^3)/2/D1282)*0.5*'NEFZ + EPA + WLTP - Constants'!$B$3*('NEFZ + EPA + WLTP - Start Value'!$B$5*'NEFZ + EPA + WLTP - Start Value'!$B$4)*E1282/3600,0)</f>
        <v>0.1621947334855822</v>
      </c>
    </row>
    <row r="1283" ht="20.35" customHeight="1">
      <c r="A1283" s="15">
        <v>1280</v>
      </c>
      <c r="B1283" s="15">
        <v>24.5</v>
      </c>
      <c r="C1283" s="95">
        <f>'NEFZ + EPA + WLTP - Constants'!$B$5*B1283/3.6</f>
        <v>10.95248</v>
      </c>
      <c r="D1283" s="95">
        <f>(C1283+C1282)/2</f>
        <v>10.95248</v>
      </c>
      <c r="E1283" s="95">
        <f>(D1283*(A1283-A1282))</f>
        <v>10.95248</v>
      </c>
      <c r="F1283" s="95">
        <f>(0.5*((C1283^2)-(C1282^2))*'NEFZ + EPA + WLTP - Start Value'!$B$3)/3600</f>
        <v>0</v>
      </c>
      <c r="G1283" s="95">
        <f>E1283*'NEFZ + EPA + WLTP - Start Value'!$B$3*'NEFZ + EPA + WLTP - Start Value'!$B$6*'NEFZ + EPA + WLTP - Constants'!$B$4/3600</f>
        <v>0.373665760160</v>
      </c>
      <c r="H1283" s="95">
        <f>IF(E1283&gt;0,(((C1282)^3+(C1283)^3)/2/D1283)*0.5*'NEFZ + EPA + WLTP - Constants'!$B$3*('NEFZ + EPA + WLTP - Start Value'!$B$5*'NEFZ + EPA + WLTP - Start Value'!$B$4)*E1283/3600,0)</f>
        <v>0.1661988184344704</v>
      </c>
    </row>
    <row r="1284" ht="20.35" customHeight="1">
      <c r="A1284" s="15">
        <v>1281</v>
      </c>
      <c r="B1284" s="15">
        <v>24</v>
      </c>
      <c r="C1284" s="95">
        <f>'NEFZ + EPA + WLTP - Constants'!$B$5*B1284/3.6</f>
        <v>10.72896</v>
      </c>
      <c r="D1284" s="95">
        <f>(C1284+C1283)/2</f>
        <v>10.84072</v>
      </c>
      <c r="E1284" s="95">
        <f>(D1284*(A1284-A1283))</f>
        <v>10.84072</v>
      </c>
      <c r="F1284" s="95">
        <f>(0.5*((C1284^2)-(C1283^2))*'NEFZ + EPA + WLTP - Start Value'!$B$3)/3600</f>
        <v>-1.053383126204439</v>
      </c>
      <c r="G1284" s="95">
        <f>E1284*'NEFZ + EPA + WLTP - Start Value'!$B$3*'NEFZ + EPA + WLTP - Start Value'!$B$6*'NEFZ + EPA + WLTP - Constants'!$B$4/3600</f>
        <v>0.369852844240</v>
      </c>
      <c r="H1284" s="95">
        <f>IF(E1284&gt;0,(((C1283)^3+(C1284)^3)/2/D1284)*0.5*'NEFZ + EPA + WLTP - Constants'!$B$3*('NEFZ + EPA + WLTP - Start Value'!$B$5*'NEFZ + EPA + WLTP - Start Value'!$B$4)*E1284/3600,0)</f>
        <v>0.1612142241680846</v>
      </c>
    </row>
    <row r="1285" ht="20.35" customHeight="1">
      <c r="A1285" s="15">
        <v>1282</v>
      </c>
      <c r="B1285" s="15">
        <v>23.5</v>
      </c>
      <c r="C1285" s="95">
        <f>'NEFZ + EPA + WLTP - Constants'!$B$5*B1285/3.6</f>
        <v>10.50544</v>
      </c>
      <c r="D1285" s="95">
        <f>(C1285+C1284)/2</f>
        <v>10.6172</v>
      </c>
      <c r="E1285" s="95">
        <f>(D1285*(A1285-A1284))</f>
        <v>10.6172</v>
      </c>
      <c r="F1285" s="95">
        <f>(0.5*((C1285^2)-(C1284^2))*'NEFZ + EPA + WLTP - Start Value'!$B$3)/3600</f>
        <v>-1.031663886488884</v>
      </c>
      <c r="G1285" s="95">
        <f>E1285*'NEFZ + EPA + WLTP - Start Value'!$B$3*'NEFZ + EPA + WLTP - Start Value'!$B$6*'NEFZ + EPA + WLTP - Constants'!$B$4/3600</f>
        <v>0.3622270124</v>
      </c>
      <c r="H1285" s="95">
        <f>IF(E1285&gt;0,(((C1284)^3+(C1285)^3)/2/D1285)*0.5*'NEFZ + EPA + WLTP - Constants'!$B$3*('NEFZ + EPA + WLTP - Start Value'!$B$5*'NEFZ + EPA + WLTP - Start Value'!$B$4)*E1285/3600,0)</f>
        <v>0.1514484596325808</v>
      </c>
    </row>
    <row r="1286" ht="20.35" customHeight="1">
      <c r="A1286" s="15">
        <v>1283</v>
      </c>
      <c r="B1286" s="15">
        <v>23.5</v>
      </c>
      <c r="C1286" s="95">
        <f>'NEFZ + EPA + WLTP - Constants'!$B$5*B1286/3.6</f>
        <v>10.50544</v>
      </c>
      <c r="D1286" s="95">
        <f>(C1286+C1285)/2</f>
        <v>10.50544</v>
      </c>
      <c r="E1286" s="95">
        <f>(D1286*(A1286-A1285))</f>
        <v>10.50544</v>
      </c>
      <c r="F1286" s="95">
        <f>(0.5*((C1286^2)-(C1285^2))*'NEFZ + EPA + WLTP - Start Value'!$B$3)/3600</f>
        <v>0</v>
      </c>
      <c r="G1286" s="95">
        <f>E1286*'NEFZ + EPA + WLTP - Start Value'!$B$3*'NEFZ + EPA + WLTP - Start Value'!$B$6*'NEFZ + EPA + WLTP - Constants'!$B$4/3600</f>
        <v>0.3584140964800001</v>
      </c>
      <c r="H1286" s="95">
        <f>IF(E1286&gt;0,(((C1285)^3+(C1286)^3)/2/D1286)*0.5*'NEFZ + EPA + WLTP - Constants'!$B$3*('NEFZ + EPA + WLTP - Start Value'!$B$5*'NEFZ + EPA + WLTP - Start Value'!$B$4)*E1286/3600,0)</f>
        <v>0.1466672893634628</v>
      </c>
    </row>
    <row r="1287" ht="20.35" customHeight="1">
      <c r="A1287" s="15">
        <v>1284</v>
      </c>
      <c r="B1287" s="15">
        <v>23.5</v>
      </c>
      <c r="C1287" s="95">
        <f>'NEFZ + EPA + WLTP - Constants'!$B$5*B1287/3.6</f>
        <v>10.50544</v>
      </c>
      <c r="D1287" s="95">
        <f>(C1287+C1286)/2</f>
        <v>10.50544</v>
      </c>
      <c r="E1287" s="95">
        <f>(D1287*(A1287-A1286))</f>
        <v>10.50544</v>
      </c>
      <c r="F1287" s="95">
        <f>(0.5*((C1287^2)-(C1286^2))*'NEFZ + EPA + WLTP - Start Value'!$B$3)/3600</f>
        <v>0</v>
      </c>
      <c r="G1287" s="95">
        <f>E1287*'NEFZ + EPA + WLTP - Start Value'!$B$3*'NEFZ + EPA + WLTP - Start Value'!$B$6*'NEFZ + EPA + WLTP - Constants'!$B$4/3600</f>
        <v>0.3584140964800001</v>
      </c>
      <c r="H1287" s="95">
        <f>IF(E1287&gt;0,(((C1286)^3+(C1287)^3)/2/D1287)*0.5*'NEFZ + EPA + WLTP - Constants'!$B$3*('NEFZ + EPA + WLTP - Start Value'!$B$5*'NEFZ + EPA + WLTP - Start Value'!$B$4)*E1287/3600,0)</f>
        <v>0.1466672893634628</v>
      </c>
    </row>
    <row r="1288" ht="20.35" customHeight="1">
      <c r="A1288" s="15">
        <v>1285</v>
      </c>
      <c r="B1288" s="15">
        <v>23.5</v>
      </c>
      <c r="C1288" s="95">
        <f>'NEFZ + EPA + WLTP - Constants'!$B$5*B1288/3.6</f>
        <v>10.50544</v>
      </c>
      <c r="D1288" s="95">
        <f>(C1288+C1287)/2</f>
        <v>10.50544</v>
      </c>
      <c r="E1288" s="95">
        <f>(D1288*(A1288-A1287))</f>
        <v>10.50544</v>
      </c>
      <c r="F1288" s="95">
        <f>(0.5*((C1288^2)-(C1287^2))*'NEFZ + EPA + WLTP - Start Value'!$B$3)/3600</f>
        <v>0</v>
      </c>
      <c r="G1288" s="95">
        <f>E1288*'NEFZ + EPA + WLTP - Start Value'!$B$3*'NEFZ + EPA + WLTP - Start Value'!$B$6*'NEFZ + EPA + WLTP - Constants'!$B$4/3600</f>
        <v>0.3584140964800001</v>
      </c>
      <c r="H1288" s="95">
        <f>IF(E1288&gt;0,(((C1287)^3+(C1288)^3)/2/D1288)*0.5*'NEFZ + EPA + WLTP - Constants'!$B$3*('NEFZ + EPA + WLTP - Start Value'!$B$5*'NEFZ + EPA + WLTP - Start Value'!$B$4)*E1288/3600,0)</f>
        <v>0.1466672893634628</v>
      </c>
    </row>
    <row r="1289" ht="20.35" customHeight="1">
      <c r="A1289" s="15">
        <v>1286</v>
      </c>
      <c r="B1289" s="15">
        <v>23.5</v>
      </c>
      <c r="C1289" s="95">
        <f>'NEFZ + EPA + WLTP - Constants'!$B$5*B1289/3.6</f>
        <v>10.50544</v>
      </c>
      <c r="D1289" s="95">
        <f>(C1289+C1288)/2</f>
        <v>10.50544</v>
      </c>
      <c r="E1289" s="95">
        <f>(D1289*(A1289-A1288))</f>
        <v>10.50544</v>
      </c>
      <c r="F1289" s="95">
        <f>(0.5*((C1289^2)-(C1288^2))*'NEFZ + EPA + WLTP - Start Value'!$B$3)/3600</f>
        <v>0</v>
      </c>
      <c r="G1289" s="95">
        <f>E1289*'NEFZ + EPA + WLTP - Start Value'!$B$3*'NEFZ + EPA + WLTP - Start Value'!$B$6*'NEFZ + EPA + WLTP - Constants'!$B$4/3600</f>
        <v>0.3584140964800001</v>
      </c>
      <c r="H1289" s="95">
        <f>IF(E1289&gt;0,(((C1288)^3+(C1289)^3)/2/D1289)*0.5*'NEFZ + EPA + WLTP - Constants'!$B$3*('NEFZ + EPA + WLTP - Start Value'!$B$5*'NEFZ + EPA + WLTP - Start Value'!$B$4)*E1289/3600,0)</f>
        <v>0.1466672893634628</v>
      </c>
    </row>
    <row r="1290" ht="20.35" customHeight="1">
      <c r="A1290" s="15">
        <v>1287</v>
      </c>
      <c r="B1290" s="15">
        <v>23.5</v>
      </c>
      <c r="C1290" s="95">
        <f>'NEFZ + EPA + WLTP - Constants'!$B$5*B1290/3.6</f>
        <v>10.50544</v>
      </c>
      <c r="D1290" s="95">
        <f>(C1290+C1289)/2</f>
        <v>10.50544</v>
      </c>
      <c r="E1290" s="95">
        <f>(D1290*(A1290-A1289))</f>
        <v>10.50544</v>
      </c>
      <c r="F1290" s="95">
        <f>(0.5*((C1290^2)-(C1289^2))*'NEFZ + EPA + WLTP - Start Value'!$B$3)/3600</f>
        <v>0</v>
      </c>
      <c r="G1290" s="95">
        <f>E1290*'NEFZ + EPA + WLTP - Start Value'!$B$3*'NEFZ + EPA + WLTP - Start Value'!$B$6*'NEFZ + EPA + WLTP - Constants'!$B$4/3600</f>
        <v>0.3584140964800001</v>
      </c>
      <c r="H1290" s="95">
        <f>IF(E1290&gt;0,(((C1289)^3+(C1290)^3)/2/D1290)*0.5*'NEFZ + EPA + WLTP - Constants'!$B$3*('NEFZ + EPA + WLTP - Start Value'!$B$5*'NEFZ + EPA + WLTP - Start Value'!$B$4)*E1290/3600,0)</f>
        <v>0.1466672893634628</v>
      </c>
    </row>
    <row r="1291" ht="20.35" customHeight="1">
      <c r="A1291" s="15">
        <v>1288</v>
      </c>
      <c r="B1291" s="15">
        <v>24</v>
      </c>
      <c r="C1291" s="95">
        <f>'NEFZ + EPA + WLTP - Constants'!$B$5*B1291/3.6</f>
        <v>10.72896</v>
      </c>
      <c r="D1291" s="95">
        <f>(C1291+C1290)/2</f>
        <v>10.6172</v>
      </c>
      <c r="E1291" s="95">
        <f>(D1291*(A1291-A1290))</f>
        <v>10.6172</v>
      </c>
      <c r="F1291" s="95">
        <f>(0.5*((C1291^2)-(C1290^2))*'NEFZ + EPA + WLTP - Start Value'!$B$3)/3600</f>
        <v>1.031663886488884</v>
      </c>
      <c r="G1291" s="95">
        <f>E1291*'NEFZ + EPA + WLTP - Start Value'!$B$3*'NEFZ + EPA + WLTP - Start Value'!$B$6*'NEFZ + EPA + WLTP - Constants'!$B$4/3600</f>
        <v>0.3622270124</v>
      </c>
      <c r="H1291" s="95">
        <f>IF(E1291&gt;0,(((C1290)^3+(C1291)^3)/2/D1291)*0.5*'NEFZ + EPA + WLTP - Constants'!$B$3*('NEFZ + EPA + WLTP - Start Value'!$B$5*'NEFZ + EPA + WLTP - Start Value'!$B$4)*E1291/3600,0)</f>
        <v>0.1514484596325808</v>
      </c>
    </row>
    <row r="1292" ht="20.35" customHeight="1">
      <c r="A1292" s="15">
        <v>1289</v>
      </c>
      <c r="B1292" s="15">
        <v>24.1</v>
      </c>
      <c r="C1292" s="95">
        <f>'NEFZ + EPA + WLTP - Constants'!$B$5*B1292/3.6</f>
        <v>10.773664</v>
      </c>
      <c r="D1292" s="95">
        <f>(C1292+C1291)/2</f>
        <v>10.751312</v>
      </c>
      <c r="E1292" s="95">
        <f>(D1292*(A1292-A1291))</f>
        <v>10.751312</v>
      </c>
      <c r="F1292" s="95">
        <f>(0.5*((C1292^2)-(C1291^2))*'NEFZ + EPA + WLTP - Start Value'!$B$3)/3600</f>
        <v>0.2089390860636485</v>
      </c>
      <c r="G1292" s="95">
        <f>E1292*'NEFZ + EPA + WLTP - Start Value'!$B$3*'NEFZ + EPA + WLTP - Start Value'!$B$6*'NEFZ + EPA + WLTP - Constants'!$B$4/3600</f>
        <v>0.3668025115040001</v>
      </c>
      <c r="H1292" s="95">
        <f>IF(E1292&gt;0,(((C1291)^3+(C1292)^3)/2/D1292)*0.5*'NEFZ + EPA + WLTP - Constants'!$B$3*('NEFZ + EPA + WLTP - Start Value'!$B$5*'NEFZ + EPA + WLTP - Start Value'!$B$4)*E1292/3600,0)</f>
        <v>0.1572101392191964</v>
      </c>
    </row>
    <row r="1293" ht="20.35" customHeight="1">
      <c r="A1293" s="15">
        <v>1290</v>
      </c>
      <c r="B1293" s="15">
        <v>24.5</v>
      </c>
      <c r="C1293" s="95">
        <f>'NEFZ + EPA + WLTP - Constants'!$B$5*B1293/3.6</f>
        <v>10.95248</v>
      </c>
      <c r="D1293" s="95">
        <f>(C1293+C1292)/2</f>
        <v>10.863072</v>
      </c>
      <c r="E1293" s="95">
        <f>(D1293*(A1293-A1292))</f>
        <v>10.863072</v>
      </c>
      <c r="F1293" s="95">
        <f>(0.5*((C1293^2)-(C1292^2))*'NEFZ + EPA + WLTP - Start Value'!$B$3)/3600</f>
        <v>0.8444440401407906</v>
      </c>
      <c r="G1293" s="95">
        <f>E1293*'NEFZ + EPA + WLTP - Start Value'!$B$3*'NEFZ + EPA + WLTP - Start Value'!$B$6*'NEFZ + EPA + WLTP - Constants'!$B$4/3600</f>
        <v>0.3706154274240001</v>
      </c>
      <c r="H1293" s="95">
        <f>IF(E1293&gt;0,(((C1292)^3+(C1293)^3)/2/D1293)*0.5*'NEFZ + EPA + WLTP - Constants'!$B$3*('NEFZ + EPA + WLTP - Start Value'!$B$5*'NEFZ + EPA + WLTP - Start Value'!$B$4)*E1293/3600,0)</f>
        <v>0.1621947334855822</v>
      </c>
    </row>
    <row r="1294" ht="20.35" customHeight="1">
      <c r="A1294" s="15">
        <v>1291</v>
      </c>
      <c r="B1294" s="15">
        <v>24.7</v>
      </c>
      <c r="C1294" s="95">
        <f>'NEFZ + EPA + WLTP - Constants'!$B$5*B1294/3.6</f>
        <v>11.041888</v>
      </c>
      <c r="D1294" s="95">
        <f>(C1294+C1293)/2</f>
        <v>10.997184</v>
      </c>
      <c r="E1294" s="95">
        <f>(D1294*(A1294-A1293))</f>
        <v>10.997184</v>
      </c>
      <c r="F1294" s="95">
        <f>(0.5*((C1294^2)-(C1293^2))*'NEFZ + EPA + WLTP - Start Value'!$B$3)/3600</f>
        <v>0.4274346376021357</v>
      </c>
      <c r="G1294" s="95">
        <f>E1294*'NEFZ + EPA + WLTP - Start Value'!$B$3*'NEFZ + EPA + WLTP - Start Value'!$B$6*'NEFZ + EPA + WLTP - Constants'!$B$4/3600</f>
        <v>0.3751909265280001</v>
      </c>
      <c r="H1294" s="95">
        <f>IF(E1294&gt;0,(((C1293)^3+(C1294)^3)/2/D1294)*0.5*'NEFZ + EPA + WLTP - Constants'!$B$3*('NEFZ + EPA + WLTP - Start Value'!$B$5*'NEFZ + EPA + WLTP - Start Value'!$B$4)*E1294/3600,0)</f>
        <v>0.1682505641722471</v>
      </c>
    </row>
    <row r="1295" ht="20.35" customHeight="1">
      <c r="A1295" s="15">
        <v>1292</v>
      </c>
      <c r="B1295" s="15">
        <v>25</v>
      </c>
      <c r="C1295" s="95">
        <f>'NEFZ + EPA + WLTP - Constants'!$B$5*B1295/3.6</f>
        <v>11.176</v>
      </c>
      <c r="D1295" s="95">
        <f>(C1295+C1294)/2</f>
        <v>11.108944</v>
      </c>
      <c r="E1295" s="95">
        <f>(D1295*(A1295-A1294))</f>
        <v>11.108944</v>
      </c>
      <c r="F1295" s="95">
        <f>(0.5*((C1295^2)-(C1294^2))*'NEFZ + EPA + WLTP - Start Value'!$B$3)/3600</f>
        <v>0.6476677283178671</v>
      </c>
      <c r="G1295" s="95">
        <f>E1295*'NEFZ + EPA + WLTP - Start Value'!$B$3*'NEFZ + EPA + WLTP - Start Value'!$B$6*'NEFZ + EPA + WLTP - Constants'!$B$4/3600</f>
        <v>0.3790038424480001</v>
      </c>
      <c r="H1295" s="95">
        <f>IF(E1295&gt;0,(((C1294)^3+(C1295)^3)/2/D1295)*0.5*'NEFZ + EPA + WLTP - Constants'!$B$3*('NEFZ + EPA + WLTP - Start Value'!$B$5*'NEFZ + EPA + WLTP - Start Value'!$B$4)*E1295/3600,0)</f>
        <v>0.1734428204358438</v>
      </c>
    </row>
    <row r="1296" ht="20.35" customHeight="1">
      <c r="A1296" s="15">
        <v>1293</v>
      </c>
      <c r="B1296" s="15">
        <v>25.4</v>
      </c>
      <c r="C1296" s="95">
        <f>'NEFZ + EPA + WLTP - Constants'!$B$5*B1296/3.6</f>
        <v>11.354816</v>
      </c>
      <c r="D1296" s="95">
        <f>(C1296+C1295)/2</f>
        <v>11.265408</v>
      </c>
      <c r="E1296" s="95">
        <f>(D1296*(A1296-A1295))</f>
        <v>11.265408</v>
      </c>
      <c r="F1296" s="95">
        <f>(0.5*((C1296^2)-(C1295^2))*'NEFZ + EPA + WLTP - Start Value'!$B$3)/3600</f>
        <v>0.875719745331193</v>
      </c>
      <c r="G1296" s="95">
        <f>E1296*'NEFZ + EPA + WLTP - Start Value'!$B$3*'NEFZ + EPA + WLTP - Start Value'!$B$6*'NEFZ + EPA + WLTP - Constants'!$B$4/3600</f>
        <v>0.3843419247360001</v>
      </c>
      <c r="H1296" s="95">
        <f>IF(E1296&gt;0,(((C1295)^3+(C1296)^3)/2/D1296)*0.5*'NEFZ + EPA + WLTP - Constants'!$B$3*('NEFZ + EPA + WLTP - Start Value'!$B$5*'NEFZ + EPA + WLTP - Start Value'!$B$4)*E1296/3600,0)</f>
        <v>0.180889500546495</v>
      </c>
    </row>
    <row r="1297" ht="20.35" customHeight="1">
      <c r="A1297" s="15">
        <v>1294</v>
      </c>
      <c r="B1297" s="15">
        <v>25.6</v>
      </c>
      <c r="C1297" s="95">
        <f>'NEFZ + EPA + WLTP - Constants'!$B$5*B1297/3.6</f>
        <v>11.444224</v>
      </c>
      <c r="D1297" s="95">
        <f>(C1297+C1296)/2</f>
        <v>11.39952</v>
      </c>
      <c r="E1297" s="95">
        <f>(D1297*(A1297-A1296))</f>
        <v>11.39952</v>
      </c>
      <c r="F1297" s="95">
        <f>(0.5*((C1297^2)-(C1296^2))*'NEFZ + EPA + WLTP - Start Value'!$B$3)/3600</f>
        <v>0.4430724901973462</v>
      </c>
      <c r="G1297" s="95">
        <f>E1297*'NEFZ + EPA + WLTP - Start Value'!$B$3*'NEFZ + EPA + WLTP - Start Value'!$B$6*'NEFZ + EPA + WLTP - Constants'!$B$4/3600</f>
        <v>0.3889174238400001</v>
      </c>
      <c r="H1297" s="95">
        <f>IF(E1297&gt;0,(((C1296)^3+(C1297)^3)/2/D1297)*0.5*'NEFZ + EPA + WLTP - Constants'!$B$3*('NEFZ + EPA + WLTP - Start Value'!$B$5*'NEFZ + EPA + WLTP - Start Value'!$B$4)*E1297/3600,0)</f>
        <v>0.1874002890030494</v>
      </c>
    </row>
    <row r="1298" ht="20.35" customHeight="1">
      <c r="A1298" s="15">
        <v>1295</v>
      </c>
      <c r="B1298" s="15">
        <v>25.7</v>
      </c>
      <c r="C1298" s="95">
        <f>'NEFZ + EPA + WLTP - Constants'!$B$5*B1298/3.6</f>
        <v>11.488928</v>
      </c>
      <c r="D1298" s="95">
        <f>(C1298+C1297)/2</f>
        <v>11.466576</v>
      </c>
      <c r="E1298" s="95">
        <f>(D1298*(A1298-A1297))</f>
        <v>11.466576</v>
      </c>
      <c r="F1298" s="95">
        <f>(0.5*((C1298^2)-(C1297^2))*'NEFZ + EPA + WLTP - Start Value'!$B$3)/3600</f>
        <v>0.2228393994815963</v>
      </c>
      <c r="G1298" s="95">
        <f>E1298*'NEFZ + EPA + WLTP - Start Value'!$B$3*'NEFZ + EPA + WLTP - Start Value'!$B$6*'NEFZ + EPA + WLTP - Constants'!$B$4/3600</f>
        <v>0.3912051733920001</v>
      </c>
      <c r="H1298" s="95">
        <f>IF(E1298&gt;0,(((C1297)^3+(C1298)^3)/2/D1298)*0.5*'NEFZ + EPA + WLTP - Constants'!$B$3*('NEFZ + EPA + WLTP - Start Value'!$B$5*'NEFZ + EPA + WLTP - Start Value'!$B$4)*E1298/3600,0)</f>
        <v>0.1907202194944599</v>
      </c>
    </row>
    <row r="1299" ht="20.35" customHeight="1">
      <c r="A1299" s="15">
        <v>1296</v>
      </c>
      <c r="B1299" s="15">
        <v>26</v>
      </c>
      <c r="C1299" s="95">
        <f>'NEFZ + EPA + WLTP - Constants'!$B$5*B1299/3.6</f>
        <v>11.62304</v>
      </c>
      <c r="D1299" s="95">
        <f>(C1299+C1298)/2</f>
        <v>11.555984</v>
      </c>
      <c r="E1299" s="95">
        <f>(D1299*(A1299-A1298))</f>
        <v>11.555984</v>
      </c>
      <c r="F1299" s="95">
        <f>(0.5*((C1299^2)-(C1298^2))*'NEFZ + EPA + WLTP - Start Value'!$B$3)/3600</f>
        <v>0.6737308159765369</v>
      </c>
      <c r="G1299" s="95">
        <f>E1299*'NEFZ + EPA + WLTP - Start Value'!$B$3*'NEFZ + EPA + WLTP - Start Value'!$B$6*'NEFZ + EPA + WLTP - Constants'!$B$4/3600</f>
        <v>0.3942555061280001</v>
      </c>
      <c r="H1299" s="95">
        <f>IF(E1299&gt;0,(((C1298)^3+(C1299)^3)/2/D1299)*0.5*'NEFZ + EPA + WLTP - Constants'!$B$3*('NEFZ + EPA + WLTP - Start Value'!$B$5*'NEFZ + EPA + WLTP - Start Value'!$B$4)*E1299/3600,0)</f>
        <v>0.1952338815565041</v>
      </c>
    </row>
    <row r="1300" ht="20.35" customHeight="1">
      <c r="A1300" s="15">
        <v>1297</v>
      </c>
      <c r="B1300" s="15">
        <v>26.2</v>
      </c>
      <c r="C1300" s="95">
        <f>'NEFZ + EPA + WLTP - Constants'!$B$5*B1300/3.6</f>
        <v>11.712448</v>
      </c>
      <c r="D1300" s="95">
        <f>(C1300+C1299)/2</f>
        <v>11.667744</v>
      </c>
      <c r="E1300" s="95">
        <f>(D1300*(A1300-A1299))</f>
        <v>11.667744</v>
      </c>
      <c r="F1300" s="95">
        <f>(0.5*((C1300^2)-(C1299^2))*'NEFZ + EPA + WLTP - Start Value'!$B$3)/3600</f>
        <v>0.4534977252607931</v>
      </c>
      <c r="G1300" s="95">
        <f>E1300*'NEFZ + EPA + WLTP - Start Value'!$B$3*'NEFZ + EPA + WLTP - Start Value'!$B$6*'NEFZ + EPA + WLTP - Constants'!$B$4/3600</f>
        <v>0.398068422048</v>
      </c>
      <c r="H1300" s="95">
        <f>IF(E1300&gt;0,(((C1299)^3+(C1300)^3)/2/D1300)*0.5*'NEFZ + EPA + WLTP - Constants'!$B$3*('NEFZ + EPA + WLTP - Start Value'!$B$5*'NEFZ + EPA + WLTP - Start Value'!$B$4)*E1300/3600,0)</f>
        <v>0.2009418176531748</v>
      </c>
    </row>
    <row r="1301" ht="20.35" customHeight="1">
      <c r="A1301" s="15">
        <v>1298</v>
      </c>
      <c r="B1301" s="15">
        <v>27</v>
      </c>
      <c r="C1301" s="95">
        <f>'NEFZ + EPA + WLTP - Constants'!$B$5*B1301/3.6</f>
        <v>12.07008</v>
      </c>
      <c r="D1301" s="95">
        <f>(C1301+C1300)/2</f>
        <v>11.891264</v>
      </c>
      <c r="E1301" s="95">
        <f>(D1301*(A1301-A1300))</f>
        <v>11.891264</v>
      </c>
      <c r="F1301" s="95">
        <f>(0.5*((C1301^2)-(C1300^2))*'NEFZ + EPA + WLTP - Start Value'!$B$3)/3600</f>
        <v>1.848741684588094</v>
      </c>
      <c r="G1301" s="95">
        <f>E1301*'NEFZ + EPA + WLTP - Start Value'!$B$3*'NEFZ + EPA + WLTP - Start Value'!$B$6*'NEFZ + EPA + WLTP - Constants'!$B$4/3600</f>
        <v>0.4056942538880001</v>
      </c>
      <c r="H1301" s="95">
        <f>IF(E1301&gt;0,(((C1300)^3+(C1301)^3)/2/D1301)*0.5*'NEFZ + EPA + WLTP - Constants'!$B$3*('NEFZ + EPA + WLTP - Start Value'!$B$5*'NEFZ + EPA + WLTP - Start Value'!$B$4)*E1301/3600,0)</f>
        <v>0.2128477721599341</v>
      </c>
    </row>
    <row r="1302" ht="20.35" customHeight="1">
      <c r="A1302" s="15">
        <v>1299</v>
      </c>
      <c r="B1302" s="15">
        <v>27.8</v>
      </c>
      <c r="C1302" s="95">
        <f>'NEFZ + EPA + WLTP - Constants'!$B$5*B1302/3.6</f>
        <v>12.427712</v>
      </c>
      <c r="D1302" s="95">
        <f>(C1302+C1301)/2</f>
        <v>12.248896</v>
      </c>
      <c r="E1302" s="95">
        <f>(D1302*(A1302-A1301))</f>
        <v>12.248896</v>
      </c>
      <c r="F1302" s="95">
        <f>(0.5*((C1302^2)-(C1301^2))*'NEFZ + EPA + WLTP - Start Value'!$B$3)/3600</f>
        <v>1.90434293825991</v>
      </c>
      <c r="G1302" s="95">
        <f>E1302*'NEFZ + EPA + WLTP - Start Value'!$B$3*'NEFZ + EPA + WLTP - Start Value'!$B$6*'NEFZ + EPA + WLTP - Constants'!$B$4/3600</f>
        <v>0.4178955848320001</v>
      </c>
      <c r="H1302" s="95">
        <f>IF(E1302&gt;0,(((C1301)^3+(C1302)^3)/2/D1302)*0.5*'NEFZ + EPA + WLTP - Constants'!$B$3*('NEFZ + EPA + WLTP - Start Value'!$B$5*'NEFZ + EPA + WLTP - Start Value'!$B$4)*E1302/3600,0)</f>
        <v>0.2326263709769568</v>
      </c>
    </row>
    <row r="1303" ht="20.35" customHeight="1">
      <c r="A1303" s="15">
        <v>1300</v>
      </c>
      <c r="B1303" s="15">
        <v>28.3</v>
      </c>
      <c r="C1303" s="95">
        <f>'NEFZ + EPA + WLTP - Constants'!$B$5*B1303/3.6</f>
        <v>12.651232</v>
      </c>
      <c r="D1303" s="95">
        <f>(C1303+C1302)/2</f>
        <v>12.539472</v>
      </c>
      <c r="E1303" s="95">
        <f>(D1303*(A1303-A1302))</f>
        <v>12.539472</v>
      </c>
      <c r="F1303" s="95">
        <f>(0.5*((C1303^2)-(C1302^2))*'NEFZ + EPA + WLTP - Start Value'!$B$3)/3600</f>
        <v>1.21844934804266</v>
      </c>
      <c r="G1303" s="95">
        <f>E1303*'NEFZ + EPA + WLTP - Start Value'!$B$3*'NEFZ + EPA + WLTP - Start Value'!$B$6*'NEFZ + EPA + WLTP - Constants'!$B$4/3600</f>
        <v>0.427809166224</v>
      </c>
      <c r="H1303" s="95">
        <f>IF(E1303&gt;0,(((C1302)^3+(C1303)^3)/2/D1303)*0.5*'NEFZ + EPA + WLTP - Constants'!$B$3*('NEFZ + EPA + WLTP - Start Value'!$B$5*'NEFZ + EPA + WLTP - Start Value'!$B$4)*E1303/3600,0)</f>
        <v>0.249477715425295</v>
      </c>
    </row>
    <row r="1304" ht="20.35" customHeight="1">
      <c r="A1304" s="15">
        <v>1301</v>
      </c>
      <c r="B1304" s="15">
        <v>29</v>
      </c>
      <c r="C1304" s="95">
        <f>'NEFZ + EPA + WLTP - Constants'!$B$5*B1304/3.6</f>
        <v>12.96416</v>
      </c>
      <c r="D1304" s="95">
        <f>(C1304+C1303)/2</f>
        <v>12.807696</v>
      </c>
      <c r="E1304" s="95">
        <f>(D1304*(A1304-A1303))</f>
        <v>12.807696</v>
      </c>
      <c r="F1304" s="95">
        <f>(0.5*((C1304^2)-(C1303^2))*'NEFZ + EPA + WLTP - Start Value'!$B$3)/3600</f>
        <v>1.742317409981865</v>
      </c>
      <c r="G1304" s="95">
        <f>E1304*'NEFZ + EPA + WLTP - Start Value'!$B$3*'NEFZ + EPA + WLTP - Start Value'!$B$6*'NEFZ + EPA + WLTP - Constants'!$B$4/3600</f>
        <v>0.436960164432</v>
      </c>
      <c r="H1304" s="95">
        <f>IF(E1304&gt;0,(((C1303)^3+(C1304)^3)/2/D1304)*0.5*'NEFZ + EPA + WLTP - Constants'!$B$3*('NEFZ + EPA + WLTP - Start Value'!$B$5*'NEFZ + EPA + WLTP - Start Value'!$B$4)*E1304/3600,0)</f>
        <v>0.2658875224368969</v>
      </c>
    </row>
    <row r="1305" ht="20.35" customHeight="1">
      <c r="A1305" s="15">
        <v>1302</v>
      </c>
      <c r="B1305" s="15">
        <v>29.1</v>
      </c>
      <c r="C1305" s="95">
        <f>'NEFZ + EPA + WLTP - Constants'!$B$5*B1305/3.6</f>
        <v>13.008864</v>
      </c>
      <c r="D1305" s="95">
        <f>(C1305+C1304)/2</f>
        <v>12.986512</v>
      </c>
      <c r="E1305" s="95">
        <f>(D1305*(A1305-A1304))</f>
        <v>12.986512</v>
      </c>
      <c r="F1305" s="95">
        <f>(0.5*((C1305^2)-(C1304^2))*'NEFZ + EPA + WLTP - Start Value'!$B$3)/3600</f>
        <v>0.2523775654947638</v>
      </c>
      <c r="G1305" s="95">
        <f>E1305*'NEFZ + EPA + WLTP - Start Value'!$B$3*'NEFZ + EPA + WLTP - Start Value'!$B$6*'NEFZ + EPA + WLTP - Constants'!$B$4/3600</f>
        <v>0.4430608299040001</v>
      </c>
      <c r="H1305" s="95">
        <f>IF(E1305&gt;0,(((C1304)^3+(C1305)^3)/2/D1305)*0.5*'NEFZ + EPA + WLTP - Constants'!$B$3*('NEFZ + EPA + WLTP - Start Value'!$B$5*'NEFZ + EPA + WLTP - Start Value'!$B$4)*E1305/3600,0)</f>
        <v>0.2770587998761902</v>
      </c>
    </row>
    <row r="1306" ht="20.35" customHeight="1">
      <c r="A1306" s="15">
        <v>1303</v>
      </c>
      <c r="B1306" s="15">
        <v>29</v>
      </c>
      <c r="C1306" s="95">
        <f>'NEFZ + EPA + WLTP - Constants'!$B$5*B1306/3.6</f>
        <v>12.96416</v>
      </c>
      <c r="D1306" s="95">
        <f>(C1306+C1305)/2</f>
        <v>12.986512</v>
      </c>
      <c r="E1306" s="95">
        <f>(D1306*(A1306-A1305))</f>
        <v>12.986512</v>
      </c>
      <c r="F1306" s="95">
        <f>(0.5*((C1306^2)-(C1305^2))*'NEFZ + EPA + WLTP - Start Value'!$B$3)/3600</f>
        <v>-0.2523775654947638</v>
      </c>
      <c r="G1306" s="95">
        <f>E1306*'NEFZ + EPA + WLTP - Start Value'!$B$3*'NEFZ + EPA + WLTP - Start Value'!$B$6*'NEFZ + EPA + WLTP - Constants'!$B$4/3600</f>
        <v>0.4430608299040001</v>
      </c>
      <c r="H1306" s="95">
        <f>IF(E1306&gt;0,(((C1305)^3+(C1306)^3)/2/D1306)*0.5*'NEFZ + EPA + WLTP - Constants'!$B$3*('NEFZ + EPA + WLTP - Start Value'!$B$5*'NEFZ + EPA + WLTP - Start Value'!$B$4)*E1306/3600,0)</f>
        <v>0.2770587998761902</v>
      </c>
    </row>
    <row r="1307" ht="20.35" customHeight="1">
      <c r="A1307" s="15">
        <v>1304</v>
      </c>
      <c r="B1307" s="15">
        <v>28</v>
      </c>
      <c r="C1307" s="95">
        <f>'NEFZ + EPA + WLTP - Constants'!$B$5*B1307/3.6</f>
        <v>12.51712</v>
      </c>
      <c r="D1307" s="95">
        <f>(C1307+C1306)/2</f>
        <v>12.74064</v>
      </c>
      <c r="E1307" s="95">
        <f>(D1307*(A1307-A1306))</f>
        <v>12.74064</v>
      </c>
      <c r="F1307" s="95">
        <f>(0.5*((C1307^2)-(C1306^2))*'NEFZ + EPA + WLTP - Start Value'!$B$3)/3600</f>
        <v>-2.47599332757333</v>
      </c>
      <c r="G1307" s="95">
        <f>E1307*'NEFZ + EPA + WLTP - Start Value'!$B$3*'NEFZ + EPA + WLTP - Start Value'!$B$6*'NEFZ + EPA + WLTP - Constants'!$B$4/3600</f>
        <v>0.434672414880</v>
      </c>
      <c r="H1307" s="95">
        <f>IF(E1307&gt;0,(((C1306)^3+(C1307)^3)/2/D1307)*0.5*'NEFZ + EPA + WLTP - Constants'!$B$3*('NEFZ + EPA + WLTP - Start Value'!$B$5*'NEFZ + EPA + WLTP - Start Value'!$B$4)*E1307/3600,0)</f>
        <v>0.2618575404830231</v>
      </c>
    </row>
    <row r="1308" ht="20.35" customHeight="1">
      <c r="A1308" s="15">
        <v>1305</v>
      </c>
      <c r="B1308" s="15">
        <v>24.7</v>
      </c>
      <c r="C1308" s="95">
        <f>'NEFZ + EPA + WLTP - Constants'!$B$5*B1308/3.6</f>
        <v>11.041888</v>
      </c>
      <c r="D1308" s="95">
        <f>(C1308+C1307)/2</f>
        <v>11.779504</v>
      </c>
      <c r="E1308" s="95">
        <f>(D1308*(A1308-A1307))</f>
        <v>11.779504</v>
      </c>
      <c r="F1308" s="95">
        <f>(0.5*((C1308^2)-(C1307^2))*'NEFZ + EPA + WLTP - Start Value'!$B$3)/3600</f>
        <v>-7.554385957864532</v>
      </c>
      <c r="G1308" s="95">
        <f>E1308*'NEFZ + EPA + WLTP - Start Value'!$B$3*'NEFZ + EPA + WLTP - Start Value'!$B$6*'NEFZ + EPA + WLTP - Constants'!$B$4/3600</f>
        <v>0.401881337968</v>
      </c>
      <c r="H1308" s="95">
        <f>IF(E1308&gt;0,(((C1307)^3+(C1308)^3)/2/D1308)*0.5*'NEFZ + EPA + WLTP - Constants'!$B$3*('NEFZ + EPA + WLTP - Start Value'!$B$5*'NEFZ + EPA + WLTP - Start Value'!$B$4)*E1308/3600,0)</f>
        <v>0.2091945879556661</v>
      </c>
    </row>
    <row r="1309" ht="20.35" customHeight="1">
      <c r="A1309" s="15">
        <v>1306</v>
      </c>
      <c r="B1309" s="15">
        <v>21.4</v>
      </c>
      <c r="C1309" s="95">
        <f>'NEFZ + EPA + WLTP - Constants'!$B$5*B1309/3.6</f>
        <v>9.566655999999998</v>
      </c>
      <c r="D1309" s="95">
        <f>(C1309+C1308)/2</f>
        <v>10.304272</v>
      </c>
      <c r="E1309" s="95">
        <f>(D1309*(A1309-A1308))</f>
        <v>10.304272</v>
      </c>
      <c r="F1309" s="95">
        <f>(0.5*((C1309^2)-(C1308^2))*'NEFZ + EPA + WLTP - Start Value'!$B$3)/3600</f>
        <v>-6.608295875854943</v>
      </c>
      <c r="G1309" s="95">
        <f>E1309*'NEFZ + EPA + WLTP - Start Value'!$B$3*'NEFZ + EPA + WLTP - Start Value'!$B$6*'NEFZ + EPA + WLTP - Constants'!$B$4/3600</f>
        <v>0.351550847824</v>
      </c>
      <c r="H1309" s="95">
        <f>IF(E1309&gt;0,(((C1308)^3+(C1309)^3)/2/D1309)*0.5*'NEFZ + EPA + WLTP - Constants'!$B$3*('NEFZ + EPA + WLTP - Start Value'!$B$5*'NEFZ + EPA + WLTP - Start Value'!$B$4)*E1309/3600,0)</f>
        <v>0.1405296313738968</v>
      </c>
    </row>
    <row r="1310" ht="20.35" customHeight="1">
      <c r="A1310" s="15">
        <v>1307</v>
      </c>
      <c r="B1310" s="15">
        <v>18.1</v>
      </c>
      <c r="C1310" s="95">
        <f>'NEFZ + EPA + WLTP - Constants'!$B$5*B1310/3.6</f>
        <v>8.091424000000002</v>
      </c>
      <c r="D1310" s="95">
        <f>(C1310+C1309)/2</f>
        <v>8.829039999999999</v>
      </c>
      <c r="E1310" s="95">
        <f>(D1310*(A1310-A1309))</f>
        <v>8.829039999999999</v>
      </c>
      <c r="F1310" s="95">
        <f>(0.5*((C1310^2)-(C1309^2))*'NEFZ + EPA + WLTP - Start Value'!$B$3)/3600</f>
        <v>-5.662205793845319</v>
      </c>
      <c r="G1310" s="95">
        <f>E1310*'NEFZ + EPA + WLTP - Start Value'!$B$3*'NEFZ + EPA + WLTP - Start Value'!$B$6*'NEFZ + EPA + WLTP - Constants'!$B$4/3600</f>
        <v>0.301220357680</v>
      </c>
      <c r="H1310" s="95">
        <f>IF(E1310&gt;0,(((C1309)^3+(C1310)^3)/2/D1310)*0.5*'NEFZ + EPA + WLTP - Constants'!$B$3*('NEFZ + EPA + WLTP - Start Value'!$B$5*'NEFZ + EPA + WLTP - Start Value'!$B$4)*E1310/3600,0)</f>
        <v>0.08888546577952339</v>
      </c>
    </row>
    <row r="1311" ht="20.35" customHeight="1">
      <c r="A1311" s="15">
        <v>1308</v>
      </c>
      <c r="B1311" s="15">
        <v>14.8</v>
      </c>
      <c r="C1311" s="95">
        <f>'NEFZ + EPA + WLTP - Constants'!$B$5*B1311/3.6</f>
        <v>6.616192000000001</v>
      </c>
      <c r="D1311" s="95">
        <f>(C1311+C1310)/2</f>
        <v>7.353808000000001</v>
      </c>
      <c r="E1311" s="95">
        <f>(D1311*(A1311-A1310))</f>
        <v>7.353808000000001</v>
      </c>
      <c r="F1311" s="95">
        <f>(0.5*((C1311^2)-(C1310^2))*'NEFZ + EPA + WLTP - Start Value'!$B$3)/3600</f>
        <v>-4.716115711835737</v>
      </c>
      <c r="G1311" s="95">
        <f>E1311*'NEFZ + EPA + WLTP - Start Value'!$B$3*'NEFZ + EPA + WLTP - Start Value'!$B$6*'NEFZ + EPA + WLTP - Constants'!$B$4/3600</f>
        <v>0.250889867536</v>
      </c>
      <c r="H1311" s="95">
        <f>IF(E1311&gt;0,(((C1310)^3+(C1311)^3)/2/D1311)*0.5*'NEFZ + EPA + WLTP - Constants'!$B$3*('NEFZ + EPA + WLTP - Start Value'!$B$5*'NEFZ + EPA + WLTP - Start Value'!$B$4)*E1311/3600,0)</f>
        <v>0.05182527510927436</v>
      </c>
    </row>
    <row r="1312" ht="20.35" customHeight="1">
      <c r="A1312" s="15">
        <v>1309</v>
      </c>
      <c r="B1312" s="15">
        <v>11.5</v>
      </c>
      <c r="C1312" s="95">
        <f>'NEFZ + EPA + WLTP - Constants'!$B$5*B1312/3.6</f>
        <v>5.140960000000001</v>
      </c>
      <c r="D1312" s="95">
        <f>(C1312+C1311)/2</f>
        <v>5.878576000000001</v>
      </c>
      <c r="E1312" s="95">
        <f>(D1312*(A1312-A1311))</f>
        <v>5.878576000000001</v>
      </c>
      <c r="F1312" s="95">
        <f>(0.5*((C1312^2)-(C1311^2))*'NEFZ + EPA + WLTP - Start Value'!$B$3)/3600</f>
        <v>-3.770025629826133</v>
      </c>
      <c r="G1312" s="95">
        <f>E1312*'NEFZ + EPA + WLTP - Start Value'!$B$3*'NEFZ + EPA + WLTP - Start Value'!$B$6*'NEFZ + EPA + WLTP - Constants'!$B$4/3600</f>
        <v>0.200559377392</v>
      </c>
      <c r="H1312" s="95">
        <f>IF(E1312&gt;0,(((C1311)^3+(C1312)^3)/2/D1312)*0.5*'NEFZ + EPA + WLTP - Constants'!$B$3*('NEFZ + EPA + WLTP - Start Value'!$B$5*'NEFZ + EPA + WLTP - Start Value'!$B$4)*E1312/3600,0)</f>
        <v>0.02691224329987826</v>
      </c>
    </row>
    <row r="1313" ht="20.35" customHeight="1">
      <c r="A1313" s="15">
        <v>1310</v>
      </c>
      <c r="B1313" s="15">
        <v>8.199999999999999</v>
      </c>
      <c r="C1313" s="95">
        <f>'NEFZ + EPA + WLTP - Constants'!$B$5*B1313/3.6</f>
        <v>3.665728</v>
      </c>
      <c r="D1313" s="95">
        <f>(C1313+C1312)/2</f>
        <v>4.403344000000001</v>
      </c>
      <c r="E1313" s="95">
        <f>(D1313*(A1313-A1312))</f>
        <v>4.403344000000001</v>
      </c>
      <c r="F1313" s="95">
        <f>(0.5*((C1313^2)-(C1312^2))*'NEFZ + EPA + WLTP - Start Value'!$B$3)/3600</f>
        <v>-2.823935547816536</v>
      </c>
      <c r="G1313" s="95">
        <f>E1313*'NEFZ + EPA + WLTP - Start Value'!$B$3*'NEFZ + EPA + WLTP - Start Value'!$B$6*'NEFZ + EPA + WLTP - Constants'!$B$4/3600</f>
        <v>0.150228887248</v>
      </c>
      <c r="H1313" s="95">
        <f>IF(E1313&gt;0,(((C1312)^3+(C1313)^3)/2/D1313)*0.5*'NEFZ + EPA + WLTP - Constants'!$B$3*('NEFZ + EPA + WLTP - Start Value'!$B$5*'NEFZ + EPA + WLTP - Start Value'!$B$4)*E1313/3600,0)</f>
        <v>0.01170955428806373</v>
      </c>
    </row>
    <row r="1314" ht="20.35" customHeight="1">
      <c r="A1314" s="15">
        <v>1311</v>
      </c>
      <c r="B1314" s="15">
        <v>4.9</v>
      </c>
      <c r="C1314" s="95">
        <f>'NEFZ + EPA + WLTP - Constants'!$B$5*B1314/3.6</f>
        <v>2.190496</v>
      </c>
      <c r="D1314" s="95">
        <f>(C1314+C1313)/2</f>
        <v>2.928112</v>
      </c>
      <c r="E1314" s="95">
        <f>(D1314*(A1314-A1313))</f>
        <v>2.928112</v>
      </c>
      <c r="F1314" s="95">
        <f>(0.5*((C1314^2)-(C1313^2))*'NEFZ + EPA + WLTP - Start Value'!$B$3)/3600</f>
        <v>-1.877845465806932</v>
      </c>
      <c r="G1314" s="95">
        <f>E1314*'NEFZ + EPA + WLTP - Start Value'!$B$3*'NEFZ + EPA + WLTP - Start Value'!$B$6*'NEFZ + EPA + WLTP - Constants'!$B$4/3600</f>
        <v>0.099898397104</v>
      </c>
      <c r="H1314" s="95">
        <f>IF(E1314&gt;0,(((C1313)^3+(C1314)^3)/2/D1314)*0.5*'NEFZ + EPA + WLTP - Constants'!$B$3*('NEFZ + EPA + WLTP - Start Value'!$B$5*'NEFZ + EPA + WLTP - Start Value'!$B$4)*E1314/3600,0)</f>
        <v>0.003780392010559346</v>
      </c>
    </row>
    <row r="1315" ht="20.35" customHeight="1">
      <c r="A1315" s="15">
        <v>1312</v>
      </c>
      <c r="B1315" s="15">
        <v>1.6</v>
      </c>
      <c r="C1315" s="95">
        <f>'NEFZ + EPA + WLTP - Constants'!$B$5*B1315/3.6</f>
        <v>0.7152640000000001</v>
      </c>
      <c r="D1315" s="95">
        <f>(C1315+C1314)/2</f>
        <v>1.45288</v>
      </c>
      <c r="E1315" s="95">
        <f>(D1315*(A1315-A1314))</f>
        <v>1.45288</v>
      </c>
      <c r="F1315" s="95">
        <f>(0.5*((C1315^2)-(C1314^2))*'NEFZ + EPA + WLTP - Start Value'!$B$3)/3600</f>
        <v>-0.9317553837973336</v>
      </c>
      <c r="G1315" s="95">
        <f>E1315*'NEFZ + EPA + WLTP - Start Value'!$B$3*'NEFZ + EPA + WLTP - Start Value'!$B$6*'NEFZ + EPA + WLTP - Constants'!$B$4/3600</f>
        <v>0.04956790696000001</v>
      </c>
      <c r="H1315" s="95">
        <f>IF(E1315&gt;0,(((C1314)^3+(C1315)^3)/2/D1315)*0.5*'NEFZ + EPA + WLTP - Constants'!$B$3*('NEFZ + EPA + WLTP - Start Value'!$B$5*'NEFZ + EPA + WLTP - Start Value'!$B$4)*E1315/3600,0)</f>
        <v>0.0006879404040936894</v>
      </c>
    </row>
    <row r="1316" ht="20.35" customHeight="1">
      <c r="A1316" s="15">
        <v>1313</v>
      </c>
      <c r="B1316" s="15">
        <v>0</v>
      </c>
      <c r="C1316" s="95">
        <f>'NEFZ + EPA + WLTP - Constants'!$B$5*B1316/3.6</f>
        <v>0</v>
      </c>
      <c r="D1316" s="95">
        <f>(C1316+C1315)/2</f>
        <v>0.3576320000000001</v>
      </c>
      <c r="E1316" s="95">
        <f>(D1316*(A1316-A1315))</f>
        <v>0.3576320000000001</v>
      </c>
      <c r="F1316" s="95">
        <f>(0.5*((C1316^2)-(C1315^2))*'NEFZ + EPA + WLTP - Start Value'!$B$3)/3600</f>
        <v>-0.1112025073436445</v>
      </c>
      <c r="G1316" s="95">
        <f>E1316*'NEFZ + EPA + WLTP - Start Value'!$B$3*'NEFZ + EPA + WLTP - Start Value'!$B$6*'NEFZ + EPA + WLTP - Constants'!$B$4/3600</f>
        <v>0.012201330944</v>
      </c>
      <c r="H1316" s="95">
        <f>IF(E1316&gt;0,(((C1315)^3+(C1316)^3)/2/D1316)*0.5*'NEFZ + EPA + WLTP - Constants'!$B$3*('NEFZ + EPA + WLTP - Start Value'!$B$5*'NEFZ + EPA + WLTP - Start Value'!$B$4)*E1316/3600,0)</f>
        <v>2.314513035580723e-05</v>
      </c>
    </row>
    <row r="1317" ht="20.35" customHeight="1">
      <c r="A1317" s="15">
        <v>1314</v>
      </c>
      <c r="B1317" s="15">
        <v>0</v>
      </c>
      <c r="C1317" s="95">
        <f>'NEFZ + EPA + WLTP - Constants'!$B$5*B1317/3.6</f>
        <v>0</v>
      </c>
      <c r="D1317" s="95">
        <f>(C1317+C1316)/2</f>
        <v>0</v>
      </c>
      <c r="E1317" s="95">
        <f>(D1317*(A1317-A1316))</f>
        <v>0</v>
      </c>
      <c r="F1317" s="95">
        <f>(0.5*((C1317^2)-(C1316^2))*'NEFZ + EPA + WLTP - Start Value'!$B$3)/3600</f>
        <v>0</v>
      </c>
      <c r="G1317" s="95">
        <f>E1317*'NEFZ + EPA + WLTP - Start Value'!$B$3*'NEFZ + EPA + WLTP - Start Value'!$B$6*'NEFZ + EPA + WLTP - Constants'!$B$4/3600</f>
        <v>0</v>
      </c>
      <c r="H1317" s="95">
        <f>IF(E1317&gt;0,(((C1316)^3+(C1317)^3)/2/D1317)*0.5*'NEFZ + EPA + WLTP - Constants'!$B$3*('NEFZ + EPA + WLTP - Start Value'!$B$5*'NEFZ + EPA + WLTP - Start Value'!$B$4)*E1317/3600,0)</f>
        <v>0</v>
      </c>
    </row>
    <row r="1318" ht="20.35" customHeight="1">
      <c r="A1318" s="15">
        <v>1315</v>
      </c>
      <c r="B1318" s="15">
        <v>0</v>
      </c>
      <c r="C1318" s="95">
        <f>'NEFZ + EPA + WLTP - Constants'!$B$5*B1318/3.6</f>
        <v>0</v>
      </c>
      <c r="D1318" s="95">
        <f>(C1318+C1317)/2</f>
        <v>0</v>
      </c>
      <c r="E1318" s="95">
        <f>(D1318*(A1318-A1317))</f>
        <v>0</v>
      </c>
      <c r="F1318" s="95">
        <f>(0.5*((C1318^2)-(C1317^2))*'NEFZ + EPA + WLTP - Start Value'!$B$3)/3600</f>
        <v>0</v>
      </c>
      <c r="G1318" s="95">
        <f>E1318*'NEFZ + EPA + WLTP - Start Value'!$B$3*'NEFZ + EPA + WLTP - Start Value'!$B$6*'NEFZ + EPA + WLTP - Constants'!$B$4/3600</f>
        <v>0</v>
      </c>
      <c r="H1318" s="95">
        <f>IF(E1318&gt;0,(((C1317)^3+(C1318)^3)/2/D1318)*0.5*'NEFZ + EPA + WLTP - Constants'!$B$3*('NEFZ + EPA + WLTP - Start Value'!$B$5*'NEFZ + EPA + WLTP - Start Value'!$B$4)*E1318/3600,0)</f>
        <v>0</v>
      </c>
    </row>
    <row r="1319" ht="20.35" customHeight="1">
      <c r="A1319" s="15">
        <v>1316</v>
      </c>
      <c r="B1319" s="15">
        <v>0</v>
      </c>
      <c r="C1319" s="95">
        <f>'NEFZ + EPA + WLTP - Constants'!$B$5*B1319/3.6</f>
        <v>0</v>
      </c>
      <c r="D1319" s="95">
        <f>(C1319+C1318)/2</f>
        <v>0</v>
      </c>
      <c r="E1319" s="95">
        <f>(D1319*(A1319-A1318))</f>
        <v>0</v>
      </c>
      <c r="F1319" s="95">
        <f>(0.5*((C1319^2)-(C1318^2))*'NEFZ + EPA + WLTP - Start Value'!$B$3)/3600</f>
        <v>0</v>
      </c>
      <c r="G1319" s="95">
        <f>E1319*'NEFZ + EPA + WLTP - Start Value'!$B$3*'NEFZ + EPA + WLTP - Start Value'!$B$6*'NEFZ + EPA + WLTP - Constants'!$B$4/3600</f>
        <v>0</v>
      </c>
      <c r="H1319" s="95">
        <f>IF(E1319&gt;0,(((C1318)^3+(C1319)^3)/2/D1319)*0.5*'NEFZ + EPA + WLTP - Constants'!$B$3*('NEFZ + EPA + WLTP - Start Value'!$B$5*'NEFZ + EPA + WLTP - Start Value'!$B$4)*E1319/3600,0)</f>
        <v>0</v>
      </c>
    </row>
    <row r="1320" ht="20.35" customHeight="1">
      <c r="A1320" s="15">
        <v>1317</v>
      </c>
      <c r="B1320" s="15">
        <v>0</v>
      </c>
      <c r="C1320" s="95">
        <f>'NEFZ + EPA + WLTP - Constants'!$B$5*B1320/3.6</f>
        <v>0</v>
      </c>
      <c r="D1320" s="95">
        <f>(C1320+C1319)/2</f>
        <v>0</v>
      </c>
      <c r="E1320" s="95">
        <f>(D1320*(A1320-A1319))</f>
        <v>0</v>
      </c>
      <c r="F1320" s="95">
        <f>(0.5*((C1320^2)-(C1319^2))*'NEFZ + EPA + WLTP - Start Value'!$B$3)/3600</f>
        <v>0</v>
      </c>
      <c r="G1320" s="95">
        <f>E1320*'NEFZ + EPA + WLTP - Start Value'!$B$3*'NEFZ + EPA + WLTP - Start Value'!$B$6*'NEFZ + EPA + WLTP - Constants'!$B$4/3600</f>
        <v>0</v>
      </c>
      <c r="H1320" s="95">
        <f>IF(E1320&gt;0,(((C1319)^3+(C1320)^3)/2/D1320)*0.5*'NEFZ + EPA + WLTP - Constants'!$B$3*('NEFZ + EPA + WLTP - Start Value'!$B$5*'NEFZ + EPA + WLTP - Start Value'!$B$4)*E1320/3600,0)</f>
        <v>0</v>
      </c>
    </row>
    <row r="1321" ht="20.35" customHeight="1">
      <c r="A1321" s="15">
        <v>1318</v>
      </c>
      <c r="B1321" s="15">
        <v>0</v>
      </c>
      <c r="C1321" s="95">
        <f>'NEFZ + EPA + WLTP - Constants'!$B$5*B1321/3.6</f>
        <v>0</v>
      </c>
      <c r="D1321" s="95">
        <f>(C1321+C1320)/2</f>
        <v>0</v>
      </c>
      <c r="E1321" s="95">
        <f>(D1321*(A1321-A1320))</f>
        <v>0</v>
      </c>
      <c r="F1321" s="95">
        <f>(0.5*((C1321^2)-(C1320^2))*'NEFZ + EPA + WLTP - Start Value'!$B$3)/3600</f>
        <v>0</v>
      </c>
      <c r="G1321" s="95">
        <f>E1321*'NEFZ + EPA + WLTP - Start Value'!$B$3*'NEFZ + EPA + WLTP - Start Value'!$B$6*'NEFZ + EPA + WLTP - Constants'!$B$4/3600</f>
        <v>0</v>
      </c>
      <c r="H1321" s="95">
        <f>IF(E1321&gt;0,(((C1320)^3+(C1321)^3)/2/D1321)*0.5*'NEFZ + EPA + WLTP - Constants'!$B$3*('NEFZ + EPA + WLTP - Start Value'!$B$5*'NEFZ + EPA + WLTP - Start Value'!$B$4)*E1321/3600,0)</f>
        <v>0</v>
      </c>
    </row>
    <row r="1322" ht="20.35" customHeight="1">
      <c r="A1322" s="15">
        <v>1319</v>
      </c>
      <c r="B1322" s="15">
        <v>0</v>
      </c>
      <c r="C1322" s="95">
        <f>'NEFZ + EPA + WLTP - Constants'!$B$5*B1322/3.6</f>
        <v>0</v>
      </c>
      <c r="D1322" s="95">
        <f>(C1322+C1321)/2</f>
        <v>0</v>
      </c>
      <c r="E1322" s="95">
        <f>(D1322*(A1322-A1321))</f>
        <v>0</v>
      </c>
      <c r="F1322" s="95">
        <f>(0.5*((C1322^2)-(C1321^2))*'NEFZ + EPA + WLTP - Start Value'!$B$3)/3600</f>
        <v>0</v>
      </c>
      <c r="G1322" s="95">
        <f>E1322*'NEFZ + EPA + WLTP - Start Value'!$B$3*'NEFZ + EPA + WLTP - Start Value'!$B$6*'NEFZ + EPA + WLTP - Constants'!$B$4/3600</f>
        <v>0</v>
      </c>
      <c r="H1322" s="95">
        <f>IF(E1322&gt;0,(((C1321)^3+(C1322)^3)/2/D1322)*0.5*'NEFZ + EPA + WLTP - Constants'!$B$3*('NEFZ + EPA + WLTP - Start Value'!$B$5*'NEFZ + EPA + WLTP - Start Value'!$B$4)*E1322/3600,0)</f>
        <v>0</v>
      </c>
    </row>
    <row r="1323" ht="20.35" customHeight="1">
      <c r="A1323" s="15">
        <v>1320</v>
      </c>
      <c r="B1323" s="15">
        <v>0</v>
      </c>
      <c r="C1323" s="95">
        <f>'NEFZ + EPA + WLTP - Constants'!$B$5*B1323/3.6</f>
        <v>0</v>
      </c>
      <c r="D1323" s="95">
        <f>(C1323+C1322)/2</f>
        <v>0</v>
      </c>
      <c r="E1323" s="95">
        <f>(D1323*(A1323-A1322))</f>
        <v>0</v>
      </c>
      <c r="F1323" s="95">
        <f>(0.5*((C1323^2)-(C1322^2))*'NEFZ + EPA + WLTP - Start Value'!$B$3)/3600</f>
        <v>0</v>
      </c>
      <c r="G1323" s="95">
        <f>E1323*'NEFZ + EPA + WLTP - Start Value'!$B$3*'NEFZ + EPA + WLTP - Start Value'!$B$6*'NEFZ + EPA + WLTP - Constants'!$B$4/3600</f>
        <v>0</v>
      </c>
      <c r="H1323" s="95">
        <f>IF(E1323&gt;0,(((C1322)^3+(C1323)^3)/2/D1323)*0.5*'NEFZ + EPA + WLTP - Constants'!$B$3*('NEFZ + EPA + WLTP - Start Value'!$B$5*'NEFZ + EPA + WLTP - Start Value'!$B$4)*E1323/3600,0)</f>
        <v>0</v>
      </c>
    </row>
    <row r="1324" ht="20.35" customHeight="1">
      <c r="A1324" s="15">
        <v>1321</v>
      </c>
      <c r="B1324" s="15">
        <v>0</v>
      </c>
      <c r="C1324" s="95">
        <f>'NEFZ + EPA + WLTP - Constants'!$B$5*B1324/3.6</f>
        <v>0</v>
      </c>
      <c r="D1324" s="95">
        <f>(C1324+C1323)/2</f>
        <v>0</v>
      </c>
      <c r="E1324" s="95">
        <f>(D1324*(A1324-A1323))</f>
        <v>0</v>
      </c>
      <c r="F1324" s="95">
        <f>(0.5*((C1324^2)-(C1323^2))*'NEFZ + EPA + WLTP - Start Value'!$B$3)/3600</f>
        <v>0</v>
      </c>
      <c r="G1324" s="95">
        <f>E1324*'NEFZ + EPA + WLTP - Start Value'!$B$3*'NEFZ + EPA + WLTP - Start Value'!$B$6*'NEFZ + EPA + WLTP - Constants'!$B$4/3600</f>
        <v>0</v>
      </c>
      <c r="H1324" s="95">
        <f>IF(E1324&gt;0,(((C1323)^3+(C1324)^3)/2/D1324)*0.5*'NEFZ + EPA + WLTP - Constants'!$B$3*('NEFZ + EPA + WLTP - Start Value'!$B$5*'NEFZ + EPA + WLTP - Start Value'!$B$4)*E1324/3600,0)</f>
        <v>0</v>
      </c>
    </row>
    <row r="1325" ht="20.35" customHeight="1">
      <c r="A1325" s="15">
        <v>1322</v>
      </c>
      <c r="B1325" s="15">
        <v>0</v>
      </c>
      <c r="C1325" s="95">
        <f>'NEFZ + EPA + WLTP - Constants'!$B$5*B1325/3.6</f>
        <v>0</v>
      </c>
      <c r="D1325" s="95">
        <f>(C1325+C1324)/2</f>
        <v>0</v>
      </c>
      <c r="E1325" s="95">
        <f>(D1325*(A1325-A1324))</f>
        <v>0</v>
      </c>
      <c r="F1325" s="95">
        <f>(0.5*((C1325^2)-(C1324^2))*'NEFZ + EPA + WLTP - Start Value'!$B$3)/3600</f>
        <v>0</v>
      </c>
      <c r="G1325" s="95">
        <f>E1325*'NEFZ + EPA + WLTP - Start Value'!$B$3*'NEFZ + EPA + WLTP - Start Value'!$B$6*'NEFZ + EPA + WLTP - Constants'!$B$4/3600</f>
        <v>0</v>
      </c>
      <c r="H1325" s="95">
        <f>IF(E1325&gt;0,(((C1324)^3+(C1325)^3)/2/D1325)*0.5*'NEFZ + EPA + WLTP - Constants'!$B$3*('NEFZ + EPA + WLTP - Start Value'!$B$5*'NEFZ + EPA + WLTP - Start Value'!$B$4)*E1325/3600,0)</f>
        <v>0</v>
      </c>
    </row>
    <row r="1326" ht="20.35" customHeight="1">
      <c r="A1326" s="15">
        <v>1323</v>
      </c>
      <c r="B1326" s="15">
        <v>0</v>
      </c>
      <c r="C1326" s="95">
        <f>'NEFZ + EPA + WLTP - Constants'!$B$5*B1326/3.6</f>
        <v>0</v>
      </c>
      <c r="D1326" s="95">
        <f>(C1326+C1325)/2</f>
        <v>0</v>
      </c>
      <c r="E1326" s="95">
        <f>(D1326*(A1326-A1325))</f>
        <v>0</v>
      </c>
      <c r="F1326" s="95">
        <f>(0.5*((C1326^2)-(C1325^2))*'NEFZ + EPA + WLTP - Start Value'!$B$3)/3600</f>
        <v>0</v>
      </c>
      <c r="G1326" s="95">
        <f>E1326*'NEFZ + EPA + WLTP - Start Value'!$B$3*'NEFZ + EPA + WLTP - Start Value'!$B$6*'NEFZ + EPA + WLTP - Constants'!$B$4/3600</f>
        <v>0</v>
      </c>
      <c r="H1326" s="95">
        <f>IF(E1326&gt;0,(((C1325)^3+(C1326)^3)/2/D1326)*0.5*'NEFZ + EPA + WLTP - Constants'!$B$3*('NEFZ + EPA + WLTP - Start Value'!$B$5*'NEFZ + EPA + WLTP - Start Value'!$B$4)*E1326/3600,0)</f>
        <v>0</v>
      </c>
    </row>
    <row r="1327" ht="20.35" customHeight="1">
      <c r="A1327" s="15">
        <v>1324</v>
      </c>
      <c r="B1327" s="15">
        <v>0</v>
      </c>
      <c r="C1327" s="95">
        <f>'NEFZ + EPA + WLTP - Constants'!$B$5*B1327/3.6</f>
        <v>0</v>
      </c>
      <c r="D1327" s="95">
        <f>(C1327+C1326)/2</f>
        <v>0</v>
      </c>
      <c r="E1327" s="95">
        <f>(D1327*(A1327-A1326))</f>
        <v>0</v>
      </c>
      <c r="F1327" s="95">
        <f>(0.5*((C1327^2)-(C1326^2))*'NEFZ + EPA + WLTP - Start Value'!$B$3)/3600</f>
        <v>0</v>
      </c>
      <c r="G1327" s="95">
        <f>E1327*'NEFZ + EPA + WLTP - Start Value'!$B$3*'NEFZ + EPA + WLTP - Start Value'!$B$6*'NEFZ + EPA + WLTP - Constants'!$B$4/3600</f>
        <v>0</v>
      </c>
      <c r="H1327" s="95">
        <f>IF(E1327&gt;0,(((C1326)^3+(C1327)^3)/2/D1327)*0.5*'NEFZ + EPA + WLTP - Constants'!$B$3*('NEFZ + EPA + WLTP - Start Value'!$B$5*'NEFZ + EPA + WLTP - Start Value'!$B$4)*E1327/3600,0)</f>
        <v>0</v>
      </c>
    </row>
    <row r="1328" ht="20.35" customHeight="1">
      <c r="A1328" s="15">
        <v>1325</v>
      </c>
      <c r="B1328" s="15">
        <v>0</v>
      </c>
      <c r="C1328" s="95">
        <f>'NEFZ + EPA + WLTP - Constants'!$B$5*B1328/3.6</f>
        <v>0</v>
      </c>
      <c r="D1328" s="95">
        <f>(C1328+C1327)/2</f>
        <v>0</v>
      </c>
      <c r="E1328" s="95">
        <f>(D1328*(A1328-A1327))</f>
        <v>0</v>
      </c>
      <c r="F1328" s="95">
        <f>(0.5*((C1328^2)-(C1327^2))*'NEFZ + EPA + WLTP - Start Value'!$B$3)/3600</f>
        <v>0</v>
      </c>
      <c r="G1328" s="95">
        <f>E1328*'NEFZ + EPA + WLTP - Start Value'!$B$3*'NEFZ + EPA + WLTP - Start Value'!$B$6*'NEFZ + EPA + WLTP - Constants'!$B$4/3600</f>
        <v>0</v>
      </c>
      <c r="H1328" s="95">
        <f>IF(E1328&gt;0,(((C1327)^3+(C1328)^3)/2/D1328)*0.5*'NEFZ + EPA + WLTP - Constants'!$B$3*('NEFZ + EPA + WLTP - Start Value'!$B$5*'NEFZ + EPA + WLTP - Start Value'!$B$4)*E1328/3600,0)</f>
        <v>0</v>
      </c>
    </row>
    <row r="1329" ht="20.35" customHeight="1">
      <c r="A1329" s="15">
        <v>1326</v>
      </c>
      <c r="B1329" s="15">
        <v>0</v>
      </c>
      <c r="C1329" s="95">
        <f>'NEFZ + EPA + WLTP - Constants'!$B$5*B1329/3.6</f>
        <v>0</v>
      </c>
      <c r="D1329" s="95">
        <f>(C1329+C1328)/2</f>
        <v>0</v>
      </c>
      <c r="E1329" s="95">
        <f>(D1329*(A1329-A1328))</f>
        <v>0</v>
      </c>
      <c r="F1329" s="95">
        <f>(0.5*((C1329^2)-(C1328^2))*'NEFZ + EPA + WLTP - Start Value'!$B$3)/3600</f>
        <v>0</v>
      </c>
      <c r="G1329" s="95">
        <f>E1329*'NEFZ + EPA + WLTP - Start Value'!$B$3*'NEFZ + EPA + WLTP - Start Value'!$B$6*'NEFZ + EPA + WLTP - Constants'!$B$4/3600</f>
        <v>0</v>
      </c>
      <c r="H1329" s="95">
        <f>IF(E1329&gt;0,(((C1328)^3+(C1329)^3)/2/D1329)*0.5*'NEFZ + EPA + WLTP - Constants'!$B$3*('NEFZ + EPA + WLTP - Start Value'!$B$5*'NEFZ + EPA + WLTP - Start Value'!$B$4)*E1329/3600,0)</f>
        <v>0</v>
      </c>
    </row>
    <row r="1330" ht="20.35" customHeight="1">
      <c r="A1330" s="15">
        <v>1327</v>
      </c>
      <c r="B1330" s="15">
        <v>0</v>
      </c>
      <c r="C1330" s="95">
        <f>'NEFZ + EPA + WLTP - Constants'!$B$5*B1330/3.6</f>
        <v>0</v>
      </c>
      <c r="D1330" s="95">
        <f>(C1330+C1329)/2</f>
        <v>0</v>
      </c>
      <c r="E1330" s="95">
        <f>(D1330*(A1330-A1329))</f>
        <v>0</v>
      </c>
      <c r="F1330" s="95">
        <f>(0.5*((C1330^2)-(C1329^2))*'NEFZ + EPA + WLTP - Start Value'!$B$3)/3600</f>
        <v>0</v>
      </c>
      <c r="G1330" s="95">
        <f>E1330*'NEFZ + EPA + WLTP - Start Value'!$B$3*'NEFZ + EPA + WLTP - Start Value'!$B$6*'NEFZ + EPA + WLTP - Constants'!$B$4/3600</f>
        <v>0</v>
      </c>
      <c r="H1330" s="95">
        <f>IF(E1330&gt;0,(((C1329)^3+(C1330)^3)/2/D1330)*0.5*'NEFZ + EPA + WLTP - Constants'!$B$3*('NEFZ + EPA + WLTP - Start Value'!$B$5*'NEFZ + EPA + WLTP - Start Value'!$B$4)*E1330/3600,0)</f>
        <v>0</v>
      </c>
    </row>
    <row r="1331" ht="20.35" customHeight="1">
      <c r="A1331" s="15">
        <v>1328</v>
      </c>
      <c r="B1331" s="15">
        <v>0</v>
      </c>
      <c r="C1331" s="95">
        <f>'NEFZ + EPA + WLTP - Constants'!$B$5*B1331/3.6</f>
        <v>0</v>
      </c>
      <c r="D1331" s="95">
        <f>(C1331+C1330)/2</f>
        <v>0</v>
      </c>
      <c r="E1331" s="95">
        <f>(D1331*(A1331-A1330))</f>
        <v>0</v>
      </c>
      <c r="F1331" s="95">
        <f>(0.5*((C1331^2)-(C1330^2))*'NEFZ + EPA + WLTP - Start Value'!$B$3)/3600</f>
        <v>0</v>
      </c>
      <c r="G1331" s="95">
        <f>E1331*'NEFZ + EPA + WLTP - Start Value'!$B$3*'NEFZ + EPA + WLTP - Start Value'!$B$6*'NEFZ + EPA + WLTP - Constants'!$B$4/3600</f>
        <v>0</v>
      </c>
      <c r="H1331" s="95">
        <f>IF(E1331&gt;0,(((C1330)^3+(C1331)^3)/2/D1331)*0.5*'NEFZ + EPA + WLTP - Constants'!$B$3*('NEFZ + EPA + WLTP - Start Value'!$B$5*'NEFZ + EPA + WLTP - Start Value'!$B$4)*E1331/3600,0)</f>
        <v>0</v>
      </c>
    </row>
    <row r="1332" ht="20.35" customHeight="1">
      <c r="A1332" s="15">
        <v>1329</v>
      </c>
      <c r="B1332" s="15">
        <v>0</v>
      </c>
      <c r="C1332" s="95">
        <f>'NEFZ + EPA + WLTP - Constants'!$B$5*B1332/3.6</f>
        <v>0</v>
      </c>
      <c r="D1332" s="95">
        <f>(C1332+C1331)/2</f>
        <v>0</v>
      </c>
      <c r="E1332" s="95">
        <f>(D1332*(A1332-A1331))</f>
        <v>0</v>
      </c>
      <c r="F1332" s="95">
        <f>(0.5*((C1332^2)-(C1331^2))*'NEFZ + EPA + WLTP - Start Value'!$B$3)/3600</f>
        <v>0</v>
      </c>
      <c r="G1332" s="95">
        <f>E1332*'NEFZ + EPA + WLTP - Start Value'!$B$3*'NEFZ + EPA + WLTP - Start Value'!$B$6*'NEFZ + EPA + WLTP - Constants'!$B$4/3600</f>
        <v>0</v>
      </c>
      <c r="H1332" s="95">
        <f>IF(E1332&gt;0,(((C1331)^3+(C1332)^3)/2/D1332)*0.5*'NEFZ + EPA + WLTP - Constants'!$B$3*('NEFZ + EPA + WLTP - Start Value'!$B$5*'NEFZ + EPA + WLTP - Start Value'!$B$4)*E1332/3600,0)</f>
        <v>0</v>
      </c>
    </row>
    <row r="1333" ht="20.35" customHeight="1">
      <c r="A1333" s="15">
        <v>1330</v>
      </c>
      <c r="B1333" s="15">
        <v>0</v>
      </c>
      <c r="C1333" s="95">
        <f>'NEFZ + EPA + WLTP - Constants'!$B$5*B1333/3.6</f>
        <v>0</v>
      </c>
      <c r="D1333" s="95">
        <f>(C1333+C1332)/2</f>
        <v>0</v>
      </c>
      <c r="E1333" s="95">
        <f>(D1333*(A1333-A1332))</f>
        <v>0</v>
      </c>
      <c r="F1333" s="95">
        <f>(0.5*((C1333^2)-(C1332^2))*'NEFZ + EPA + WLTP - Start Value'!$B$3)/3600</f>
        <v>0</v>
      </c>
      <c r="G1333" s="95">
        <f>E1333*'NEFZ + EPA + WLTP - Start Value'!$B$3*'NEFZ + EPA + WLTP - Start Value'!$B$6*'NEFZ + EPA + WLTP - Constants'!$B$4/3600</f>
        <v>0</v>
      </c>
      <c r="H1333" s="95">
        <f>IF(E1333&gt;0,(((C1332)^3+(C1333)^3)/2/D1333)*0.5*'NEFZ + EPA + WLTP - Constants'!$B$3*('NEFZ + EPA + WLTP - Start Value'!$B$5*'NEFZ + EPA + WLTP - Start Value'!$B$4)*E1333/3600,0)</f>
        <v>0</v>
      </c>
    </row>
    <row r="1334" ht="20.35" customHeight="1">
      <c r="A1334" s="15">
        <v>1331</v>
      </c>
      <c r="B1334" s="15">
        <v>0</v>
      </c>
      <c r="C1334" s="95">
        <f>'NEFZ + EPA + WLTP - Constants'!$B$5*B1334/3.6</f>
        <v>0</v>
      </c>
      <c r="D1334" s="95">
        <f>(C1334+C1333)/2</f>
        <v>0</v>
      </c>
      <c r="E1334" s="95">
        <f>(D1334*(A1334-A1333))</f>
        <v>0</v>
      </c>
      <c r="F1334" s="95">
        <f>(0.5*((C1334^2)-(C1333^2))*'NEFZ + EPA + WLTP - Start Value'!$B$3)/3600</f>
        <v>0</v>
      </c>
      <c r="G1334" s="95">
        <f>E1334*'NEFZ + EPA + WLTP - Start Value'!$B$3*'NEFZ + EPA + WLTP - Start Value'!$B$6*'NEFZ + EPA + WLTP - Constants'!$B$4/3600</f>
        <v>0</v>
      </c>
      <c r="H1334" s="95">
        <f>IF(E1334&gt;0,(((C1333)^3+(C1334)^3)/2/D1334)*0.5*'NEFZ + EPA + WLTP - Constants'!$B$3*('NEFZ + EPA + WLTP - Start Value'!$B$5*'NEFZ + EPA + WLTP - Start Value'!$B$4)*E1334/3600,0)</f>
        <v>0</v>
      </c>
    </row>
    <row r="1335" ht="20.35" customHeight="1">
      <c r="A1335" s="15">
        <v>1332</v>
      </c>
      <c r="B1335" s="15">
        <v>0</v>
      </c>
      <c r="C1335" s="95">
        <f>'NEFZ + EPA + WLTP - Constants'!$B$5*B1335/3.6</f>
        <v>0</v>
      </c>
      <c r="D1335" s="95">
        <f>(C1335+C1334)/2</f>
        <v>0</v>
      </c>
      <c r="E1335" s="95">
        <f>(D1335*(A1335-A1334))</f>
        <v>0</v>
      </c>
      <c r="F1335" s="95">
        <f>(0.5*((C1335^2)-(C1334^2))*'NEFZ + EPA + WLTP - Start Value'!$B$3)/3600</f>
        <v>0</v>
      </c>
      <c r="G1335" s="95">
        <f>E1335*'NEFZ + EPA + WLTP - Start Value'!$B$3*'NEFZ + EPA + WLTP - Start Value'!$B$6*'NEFZ + EPA + WLTP - Constants'!$B$4/3600</f>
        <v>0</v>
      </c>
      <c r="H1335" s="95">
        <f>IF(E1335&gt;0,(((C1334)^3+(C1335)^3)/2/D1335)*0.5*'NEFZ + EPA + WLTP - Constants'!$B$3*('NEFZ + EPA + WLTP - Start Value'!$B$5*'NEFZ + EPA + WLTP - Start Value'!$B$4)*E1335/3600,0)</f>
        <v>0</v>
      </c>
    </row>
    <row r="1336" ht="20.35" customHeight="1">
      <c r="A1336" s="15">
        <v>1333</v>
      </c>
      <c r="B1336" s="15">
        <v>0</v>
      </c>
      <c r="C1336" s="95">
        <f>'NEFZ + EPA + WLTP - Constants'!$B$5*B1336/3.6</f>
        <v>0</v>
      </c>
      <c r="D1336" s="95">
        <f>(C1336+C1335)/2</f>
        <v>0</v>
      </c>
      <c r="E1336" s="95">
        <f>(D1336*(A1336-A1335))</f>
        <v>0</v>
      </c>
      <c r="F1336" s="95">
        <f>(0.5*((C1336^2)-(C1335^2))*'NEFZ + EPA + WLTP - Start Value'!$B$3)/3600</f>
        <v>0</v>
      </c>
      <c r="G1336" s="95">
        <f>E1336*'NEFZ + EPA + WLTP - Start Value'!$B$3*'NEFZ + EPA + WLTP - Start Value'!$B$6*'NEFZ + EPA + WLTP - Constants'!$B$4/3600</f>
        <v>0</v>
      </c>
      <c r="H1336" s="95">
        <f>IF(E1336&gt;0,(((C1335)^3+(C1336)^3)/2/D1336)*0.5*'NEFZ + EPA + WLTP - Constants'!$B$3*('NEFZ + EPA + WLTP - Start Value'!$B$5*'NEFZ + EPA + WLTP - Start Value'!$B$4)*E1336/3600,0)</f>
        <v>0</v>
      </c>
    </row>
    <row r="1337" ht="20.35" customHeight="1">
      <c r="A1337" s="15">
        <v>1334</v>
      </c>
      <c r="B1337" s="15">
        <v>0</v>
      </c>
      <c r="C1337" s="95">
        <f>'NEFZ + EPA + WLTP - Constants'!$B$5*B1337/3.6</f>
        <v>0</v>
      </c>
      <c r="D1337" s="95">
        <f>(C1337+C1336)/2</f>
        <v>0</v>
      </c>
      <c r="E1337" s="95">
        <f>(D1337*(A1337-A1336))</f>
        <v>0</v>
      </c>
      <c r="F1337" s="95">
        <f>(0.5*((C1337^2)-(C1336^2))*'NEFZ + EPA + WLTP - Start Value'!$B$3)/3600</f>
        <v>0</v>
      </c>
      <c r="G1337" s="95">
        <f>E1337*'NEFZ + EPA + WLTP - Start Value'!$B$3*'NEFZ + EPA + WLTP - Start Value'!$B$6*'NEFZ + EPA + WLTP - Constants'!$B$4/3600</f>
        <v>0</v>
      </c>
      <c r="H1337" s="95">
        <f>IF(E1337&gt;0,(((C1336)^3+(C1337)^3)/2/D1337)*0.5*'NEFZ + EPA + WLTP - Constants'!$B$3*('NEFZ + EPA + WLTP - Start Value'!$B$5*'NEFZ + EPA + WLTP - Start Value'!$B$4)*E1337/3600,0)</f>
        <v>0</v>
      </c>
    </row>
    <row r="1338" ht="20.35" customHeight="1">
      <c r="A1338" s="15">
        <v>1335</v>
      </c>
      <c r="B1338" s="15">
        <v>0</v>
      </c>
      <c r="C1338" s="95">
        <f>'NEFZ + EPA + WLTP - Constants'!$B$5*B1338/3.6</f>
        <v>0</v>
      </c>
      <c r="D1338" s="95">
        <f>(C1338+C1337)/2</f>
        <v>0</v>
      </c>
      <c r="E1338" s="95">
        <f>(D1338*(A1338-A1337))</f>
        <v>0</v>
      </c>
      <c r="F1338" s="95">
        <f>(0.5*((C1338^2)-(C1337^2))*'NEFZ + EPA + WLTP - Start Value'!$B$3)/3600</f>
        <v>0</v>
      </c>
      <c r="G1338" s="95">
        <f>E1338*'NEFZ + EPA + WLTP - Start Value'!$B$3*'NEFZ + EPA + WLTP - Start Value'!$B$6*'NEFZ + EPA + WLTP - Constants'!$B$4/3600</f>
        <v>0</v>
      </c>
      <c r="H1338" s="95">
        <f>IF(E1338&gt;0,(((C1337)^3+(C1338)^3)/2/D1338)*0.5*'NEFZ + EPA + WLTP - Constants'!$B$3*('NEFZ + EPA + WLTP - Start Value'!$B$5*'NEFZ + EPA + WLTP - Start Value'!$B$4)*E1338/3600,0)</f>
        <v>0</v>
      </c>
    </row>
    <row r="1339" ht="20.35" customHeight="1">
      <c r="A1339" s="15">
        <v>1336</v>
      </c>
      <c r="B1339" s="15">
        <v>0</v>
      </c>
      <c r="C1339" s="95">
        <f>'NEFZ + EPA + WLTP - Constants'!$B$5*B1339/3.6</f>
        <v>0</v>
      </c>
      <c r="D1339" s="95">
        <f>(C1339+C1338)/2</f>
        <v>0</v>
      </c>
      <c r="E1339" s="95">
        <f>(D1339*(A1339-A1338))</f>
        <v>0</v>
      </c>
      <c r="F1339" s="95">
        <f>(0.5*((C1339^2)-(C1338^2))*'NEFZ + EPA + WLTP - Start Value'!$B$3)/3600</f>
        <v>0</v>
      </c>
      <c r="G1339" s="95">
        <f>E1339*'NEFZ + EPA + WLTP - Start Value'!$B$3*'NEFZ + EPA + WLTP - Start Value'!$B$6*'NEFZ + EPA + WLTP - Constants'!$B$4/3600</f>
        <v>0</v>
      </c>
      <c r="H1339" s="95">
        <f>IF(E1339&gt;0,(((C1338)^3+(C1339)^3)/2/D1339)*0.5*'NEFZ + EPA + WLTP - Constants'!$B$3*('NEFZ + EPA + WLTP - Start Value'!$B$5*'NEFZ + EPA + WLTP - Start Value'!$B$4)*E1339/3600,0)</f>
        <v>0</v>
      </c>
    </row>
    <row r="1340" ht="20.35" customHeight="1">
      <c r="A1340" s="15">
        <v>1337</v>
      </c>
      <c r="B1340" s="15">
        <v>0</v>
      </c>
      <c r="C1340" s="95">
        <f>'NEFZ + EPA + WLTP - Constants'!$B$5*B1340/3.6</f>
        <v>0</v>
      </c>
      <c r="D1340" s="95">
        <f>(C1340+C1339)/2</f>
        <v>0</v>
      </c>
      <c r="E1340" s="95">
        <f>(D1340*(A1340-A1339))</f>
        <v>0</v>
      </c>
      <c r="F1340" s="95">
        <f>(0.5*((C1340^2)-(C1339^2))*'NEFZ + EPA + WLTP - Start Value'!$B$3)/3600</f>
        <v>0</v>
      </c>
      <c r="G1340" s="95">
        <f>E1340*'NEFZ + EPA + WLTP - Start Value'!$B$3*'NEFZ + EPA + WLTP - Start Value'!$B$6*'NEFZ + EPA + WLTP - Constants'!$B$4/3600</f>
        <v>0</v>
      </c>
      <c r="H1340" s="95">
        <f>IF(E1340&gt;0,(((C1339)^3+(C1340)^3)/2/D1340)*0.5*'NEFZ + EPA + WLTP - Constants'!$B$3*('NEFZ + EPA + WLTP - Start Value'!$B$5*'NEFZ + EPA + WLTP - Start Value'!$B$4)*E1340/3600,0)</f>
        <v>0</v>
      </c>
    </row>
    <row r="1341" ht="20.35" customHeight="1">
      <c r="A1341" s="15">
        <v>1338</v>
      </c>
      <c r="B1341" s="15">
        <v>1.5</v>
      </c>
      <c r="C1341" s="95">
        <f>'NEFZ + EPA + WLTP - Constants'!$B$5*B1341/3.6</f>
        <v>0.67056</v>
      </c>
      <c r="D1341" s="95">
        <f>(C1341+C1340)/2</f>
        <v>0.33528</v>
      </c>
      <c r="E1341" s="95">
        <f>(D1341*(A1341-A1340))</f>
        <v>0.33528</v>
      </c>
      <c r="F1341" s="95">
        <f>(0.5*((C1341^2)-(C1340^2))*'NEFZ + EPA + WLTP - Start Value'!$B$3)/3600</f>
        <v>0.09773657872000001</v>
      </c>
      <c r="G1341" s="95">
        <f>E1341*'NEFZ + EPA + WLTP - Start Value'!$B$3*'NEFZ + EPA + WLTP - Start Value'!$B$6*'NEFZ + EPA + WLTP - Constants'!$B$4/3600</f>
        <v>0.011438747760</v>
      </c>
      <c r="H1341" s="95">
        <f>IF(E1341&gt;0,(((C1340)^3+(C1341)^3)/2/D1341)*0.5*'NEFZ + EPA + WLTP - Constants'!$B$3*('NEFZ + EPA + WLTP - Start Value'!$B$5*'NEFZ + EPA + WLTP - Start Value'!$B$4)*E1341/3600,0)</f>
        <v>1.907099974385971e-05</v>
      </c>
    </row>
    <row r="1342" ht="20.35" customHeight="1">
      <c r="A1342" s="15">
        <v>1339</v>
      </c>
      <c r="B1342" s="15">
        <v>4.8</v>
      </c>
      <c r="C1342" s="95">
        <f>'NEFZ + EPA + WLTP - Constants'!$B$5*B1342/3.6</f>
        <v>2.145792</v>
      </c>
      <c r="D1342" s="95">
        <f>(C1342+C1341)/2</f>
        <v>1.408176</v>
      </c>
      <c r="E1342" s="95">
        <f>(D1342*(A1342-A1341))</f>
        <v>1.408176</v>
      </c>
      <c r="F1342" s="95">
        <f>(0.5*((C1342^2)-(C1341^2))*'NEFZ + EPA + WLTP - Start Value'!$B$3)/3600</f>
        <v>0.9030859873727999</v>
      </c>
      <c r="G1342" s="95">
        <f>E1342*'NEFZ + EPA + WLTP - Start Value'!$B$3*'NEFZ + EPA + WLTP - Start Value'!$B$6*'NEFZ + EPA + WLTP - Constants'!$B$4/3600</f>
        <v>0.04804274059200001</v>
      </c>
      <c r="H1342" s="95">
        <f>IF(E1342&gt;0,(((C1341)^3+(C1342)^3)/2/D1342)*0.5*'NEFZ + EPA + WLTP - Constants'!$B$3*('NEFZ + EPA + WLTP - Start Value'!$B$5*'NEFZ + EPA + WLTP - Start Value'!$B$4)*E1342/3600,0)</f>
        <v>0.0006439895193506545</v>
      </c>
    </row>
    <row r="1343" ht="20.35" customHeight="1">
      <c r="A1343" s="15">
        <v>1340</v>
      </c>
      <c r="B1343" s="15">
        <v>8.1</v>
      </c>
      <c r="C1343" s="95">
        <f>'NEFZ + EPA + WLTP - Constants'!$B$5*B1343/3.6</f>
        <v>3.621024</v>
      </c>
      <c r="D1343" s="95">
        <f>(C1343+C1342)/2</f>
        <v>2.883408</v>
      </c>
      <c r="E1343" s="95">
        <f>(D1343*(A1343-A1342))</f>
        <v>2.883408</v>
      </c>
      <c r="F1343" s="95">
        <f>(0.5*((C1343^2)-(C1342^2))*'NEFZ + EPA + WLTP - Start Value'!$B$3)/3600</f>
        <v>1.8491760693824</v>
      </c>
      <c r="G1343" s="95">
        <f>E1343*'NEFZ + EPA + WLTP - Start Value'!$B$3*'NEFZ + EPA + WLTP - Start Value'!$B$6*'NEFZ + EPA + WLTP - Constants'!$B$4/3600</f>
        <v>0.098373230736</v>
      </c>
      <c r="H1343" s="95">
        <f>IF(E1343&gt;0,(((C1342)^3+(C1343)^3)/2/D1343)*0.5*'NEFZ + EPA + WLTP - Constants'!$B$3*('NEFZ + EPA + WLTP - Start Value'!$B$5*'NEFZ + EPA + WLTP - Start Value'!$B$4)*E1343/3600,0)</f>
        <v>0.00362791442327392</v>
      </c>
    </row>
    <row r="1344" ht="20.35" customHeight="1">
      <c r="A1344" s="15">
        <v>1341</v>
      </c>
      <c r="B1344" s="15">
        <v>11.4</v>
      </c>
      <c r="C1344" s="95">
        <f>'NEFZ + EPA + WLTP - Constants'!$B$5*B1344/3.6</f>
        <v>5.096256</v>
      </c>
      <c r="D1344" s="95">
        <f>(C1344+C1343)/2</f>
        <v>4.35864</v>
      </c>
      <c r="E1344" s="95">
        <f>(D1344*(A1344-A1343))</f>
        <v>4.35864</v>
      </c>
      <c r="F1344" s="95">
        <f>(0.5*((C1344^2)-(C1343^2))*'NEFZ + EPA + WLTP - Start Value'!$B$3)/3600</f>
        <v>2.795266151392001</v>
      </c>
      <c r="G1344" s="95">
        <f>E1344*'NEFZ + EPA + WLTP - Start Value'!$B$3*'NEFZ + EPA + WLTP - Start Value'!$B$6*'NEFZ + EPA + WLTP - Constants'!$B$4/3600</f>
        <v>0.148703720880</v>
      </c>
      <c r="H1344" s="95">
        <f>IF(E1344&gt;0,(((C1343)^3+(C1344)^3)/2/D1344)*0.5*'NEFZ + EPA + WLTP - Constants'!$B$3*('NEFZ + EPA + WLTP - Start Value'!$B$5*'NEFZ + EPA + WLTP - Start Value'!$B$4)*E1344/3600,0)</f>
        <v>0.01137470708722769</v>
      </c>
    </row>
    <row r="1345" ht="20.35" customHeight="1">
      <c r="A1345" s="15">
        <v>1342</v>
      </c>
      <c r="B1345" s="15">
        <v>13.2</v>
      </c>
      <c r="C1345" s="95">
        <f>'NEFZ + EPA + WLTP - Constants'!$B$5*B1345/3.6</f>
        <v>5.900928</v>
      </c>
      <c r="D1345" s="95">
        <f>(C1345+C1344)/2</f>
        <v>5.498592</v>
      </c>
      <c r="E1345" s="95">
        <f>(D1345*(A1345-A1344))</f>
        <v>5.498592</v>
      </c>
      <c r="F1345" s="95">
        <f>(0.5*((C1345^2)-(C1344^2))*'NEFZ + EPA + WLTP - Start Value'!$B$3)/3600</f>
        <v>1.923455869209598</v>
      </c>
      <c r="G1345" s="95">
        <f>E1345*'NEFZ + EPA + WLTP - Start Value'!$B$3*'NEFZ + EPA + WLTP - Start Value'!$B$6*'NEFZ + EPA + WLTP - Constants'!$B$4/3600</f>
        <v>0.1875954632640001</v>
      </c>
      <c r="H1345" s="95">
        <f>IF(E1345&gt;0,(((C1344)^3+(C1345)^3)/2/D1345)*0.5*'NEFZ + EPA + WLTP - Constants'!$B$3*('NEFZ + EPA + WLTP - Start Value'!$B$5*'NEFZ + EPA + WLTP - Start Value'!$B$4)*E1345/3600,0)</f>
        <v>0.02136806352100813</v>
      </c>
    </row>
    <row r="1346" ht="20.35" customHeight="1">
      <c r="A1346" s="15">
        <v>1343</v>
      </c>
      <c r="B1346" s="15">
        <v>15.1</v>
      </c>
      <c r="C1346" s="95">
        <f>'NEFZ + EPA + WLTP - Constants'!$B$5*B1346/3.6</f>
        <v>6.750304</v>
      </c>
      <c r="D1346" s="95">
        <f>(C1346+C1345)/2</f>
        <v>6.325616</v>
      </c>
      <c r="E1346" s="95">
        <f>(D1346*(A1346-A1345))</f>
        <v>6.325616</v>
      </c>
      <c r="F1346" s="95">
        <f>(0.5*((C1346^2)-(C1345^2))*'NEFZ + EPA + WLTP - Start Value'!$B$3)/3600</f>
        <v>2.335687039010846</v>
      </c>
      <c r="G1346" s="95">
        <f>E1346*'NEFZ + EPA + WLTP - Start Value'!$B$3*'NEFZ + EPA + WLTP - Start Value'!$B$6*'NEFZ + EPA + WLTP - Constants'!$B$4/3600</f>
        <v>0.215811041072</v>
      </c>
      <c r="H1346" s="95">
        <f>IF(E1346&gt;0,(((C1345)^3+(C1346)^3)/2/D1346)*0.5*'NEFZ + EPA + WLTP - Constants'!$B$3*('NEFZ + EPA + WLTP - Start Value'!$B$5*'NEFZ + EPA + WLTP - Start Value'!$B$4)*E1346/3600,0)</f>
        <v>0.03245132052681692</v>
      </c>
    </row>
    <row r="1347" ht="20.35" customHeight="1">
      <c r="A1347" s="15">
        <v>1344</v>
      </c>
      <c r="B1347" s="15">
        <v>16.8</v>
      </c>
      <c r="C1347" s="95">
        <f>'NEFZ + EPA + WLTP - Constants'!$B$5*B1347/3.6</f>
        <v>7.510272000000001</v>
      </c>
      <c r="D1347" s="95">
        <f>(C1347+C1346)/2</f>
        <v>7.130288</v>
      </c>
      <c r="E1347" s="95">
        <f>(D1347*(A1347-A1346))</f>
        <v>7.130288</v>
      </c>
      <c r="F1347" s="95">
        <f>(0.5*((C1347^2)-(C1346^2))*'NEFZ + EPA + WLTP - Start Value'!$B$3)/3600</f>
        <v>2.355668739549159</v>
      </c>
      <c r="G1347" s="95">
        <f>E1347*'NEFZ + EPA + WLTP - Start Value'!$B$3*'NEFZ + EPA + WLTP - Start Value'!$B$6*'NEFZ + EPA + WLTP - Constants'!$B$4/3600</f>
        <v>0.243264035696</v>
      </c>
      <c r="H1347" s="95">
        <f>IF(E1347&gt;0,(((C1346)^3+(C1347)^3)/2/D1347)*0.5*'NEFZ + EPA + WLTP - Constants'!$B$3*('NEFZ + EPA + WLTP - Start Value'!$B$5*'NEFZ + EPA + WLTP - Start Value'!$B$4)*E1347/3600,0)</f>
        <v>0.04624834971751069</v>
      </c>
    </row>
    <row r="1348" ht="20.35" customHeight="1">
      <c r="A1348" s="15">
        <v>1345</v>
      </c>
      <c r="B1348" s="15">
        <v>18.3</v>
      </c>
      <c r="C1348" s="95">
        <f>'NEFZ + EPA + WLTP - Constants'!$B$5*B1348/3.6</f>
        <v>8.180832000000001</v>
      </c>
      <c r="D1348" s="95">
        <f>(C1348+C1347)/2</f>
        <v>7.845552000000001</v>
      </c>
      <c r="E1348" s="95">
        <f>(D1348*(A1348-A1347))</f>
        <v>7.845552000000001</v>
      </c>
      <c r="F1348" s="95">
        <f>(0.5*((C1348^2)-(C1347^2))*'NEFZ + EPA + WLTP - Start Value'!$B$3)/3600</f>
        <v>2.287035942047998</v>
      </c>
      <c r="G1348" s="95">
        <f>E1348*'NEFZ + EPA + WLTP - Start Value'!$B$3*'NEFZ + EPA + WLTP - Start Value'!$B$6*'NEFZ + EPA + WLTP - Constants'!$B$4/3600</f>
        <v>0.267666697584</v>
      </c>
      <c r="H1348" s="95">
        <f>IF(E1348&gt;0,(((C1347)^3+(C1348)^3)/2/D1348)*0.5*'NEFZ + EPA + WLTP - Constants'!$B$3*('NEFZ + EPA + WLTP - Start Value'!$B$5*'NEFZ + EPA + WLTP - Start Value'!$B$4)*E1348/3600,0)</f>
        <v>0.06142341827102953</v>
      </c>
    </row>
    <row r="1349" ht="20.35" customHeight="1">
      <c r="A1349" s="15">
        <v>1346</v>
      </c>
      <c r="B1349" s="15">
        <v>19.5</v>
      </c>
      <c r="C1349" s="95">
        <f>'NEFZ + EPA + WLTP - Constants'!$B$5*B1349/3.6</f>
        <v>8.717280000000001</v>
      </c>
      <c r="D1349" s="95">
        <f>(C1349+C1348)/2</f>
        <v>8.449056000000001</v>
      </c>
      <c r="E1349" s="95">
        <f>(D1349*(A1349-A1348))</f>
        <v>8.449056000000001</v>
      </c>
      <c r="F1349" s="95">
        <f>(0.5*((C1349^2)-(C1348^2))*'NEFZ + EPA + WLTP - Start Value'!$B$3)/3600</f>
        <v>1.9703694269952</v>
      </c>
      <c r="G1349" s="95">
        <f>E1349*'NEFZ + EPA + WLTP - Start Value'!$B$3*'NEFZ + EPA + WLTP - Start Value'!$B$6*'NEFZ + EPA + WLTP - Constants'!$B$4/3600</f>
        <v>0.288256443552</v>
      </c>
      <c r="H1349" s="95">
        <f>IF(E1349&gt;0,(((C1348)^3+(C1349)^3)/2/D1349)*0.5*'NEFZ + EPA + WLTP - Constants'!$B$3*('NEFZ + EPA + WLTP - Start Value'!$B$5*'NEFZ + EPA + WLTP - Start Value'!$B$4)*E1349/3600,0)</f>
        <v>0.07652902318014798</v>
      </c>
    </row>
    <row r="1350" ht="20.35" customHeight="1">
      <c r="A1350" s="15">
        <v>1347</v>
      </c>
      <c r="B1350" s="15">
        <v>20.3</v>
      </c>
      <c r="C1350" s="95">
        <f>'NEFZ + EPA + WLTP - Constants'!$B$5*B1350/3.6</f>
        <v>9.074911999999999</v>
      </c>
      <c r="D1350" s="95">
        <f>(C1350+C1349)/2</f>
        <v>8.896096</v>
      </c>
      <c r="E1350" s="95">
        <f>(D1350*(A1350-A1349))</f>
        <v>8.896096</v>
      </c>
      <c r="F1350" s="95">
        <f>(0.5*((C1350^2)-(C1349^2))*'NEFZ + EPA + WLTP - Start Value'!$B$3)/3600</f>
        <v>1.383081185086573</v>
      </c>
      <c r="G1350" s="95">
        <f>E1350*'NEFZ + EPA + WLTP - Start Value'!$B$3*'NEFZ + EPA + WLTP - Start Value'!$B$6*'NEFZ + EPA + WLTP - Constants'!$B$4/3600</f>
        <v>0.303508107232</v>
      </c>
      <c r="H1350" s="95">
        <f>IF(E1350&gt;0,(((C1349)^3+(C1350)^3)/2/D1350)*0.5*'NEFZ + EPA + WLTP - Constants'!$B$3*('NEFZ + EPA + WLTP - Start Value'!$B$5*'NEFZ + EPA + WLTP - Start Value'!$B$4)*E1350/3600,0)</f>
        <v>0.08916922530371228</v>
      </c>
    </row>
    <row r="1351" ht="20.35" customHeight="1">
      <c r="A1351" s="15">
        <v>1348</v>
      </c>
      <c r="B1351" s="15">
        <v>21.3</v>
      </c>
      <c r="C1351" s="95">
        <f>'NEFZ + EPA + WLTP - Constants'!$B$5*B1351/3.6</f>
        <v>9.521952000000001</v>
      </c>
      <c r="D1351" s="95">
        <f>(C1351+C1350)/2</f>
        <v>9.298432</v>
      </c>
      <c r="E1351" s="95">
        <f>(D1351*(A1351-A1350))</f>
        <v>9.298432</v>
      </c>
      <c r="F1351" s="95">
        <f>(0.5*((C1351^2)-(C1350^2))*'NEFZ + EPA + WLTP - Start Value'!$B$3)/3600</f>
        <v>1.807040744334226</v>
      </c>
      <c r="G1351" s="95">
        <f>E1351*'NEFZ + EPA + WLTP - Start Value'!$B$3*'NEFZ + EPA + WLTP - Start Value'!$B$6*'NEFZ + EPA + WLTP - Constants'!$B$4/3600</f>
        <v>0.317234604544</v>
      </c>
      <c r="H1351" s="95">
        <f>IF(E1351&gt;0,(((C1350)^3+(C1351)^3)/2/D1351)*0.5*'NEFZ + EPA + WLTP - Constants'!$B$3*('NEFZ + EPA + WLTP - Start Value'!$B$5*'NEFZ + EPA + WLTP - Start Value'!$B$4)*E1351/3600,0)</f>
        <v>0.101876003581049</v>
      </c>
    </row>
    <row r="1352" ht="20.35" customHeight="1">
      <c r="A1352" s="15">
        <v>1349</v>
      </c>
      <c r="B1352" s="15">
        <v>21.9</v>
      </c>
      <c r="C1352" s="95">
        <f>'NEFZ + EPA + WLTP - Constants'!$B$5*B1352/3.6</f>
        <v>9.790176000000001</v>
      </c>
      <c r="D1352" s="95">
        <f>(C1352+C1351)/2</f>
        <v>9.656064000000001</v>
      </c>
      <c r="E1352" s="95">
        <f>(D1352*(A1352-A1351))</f>
        <v>9.656064000000001</v>
      </c>
      <c r="F1352" s="95">
        <f>(0.5*((C1352^2)-(C1351^2))*'NEFZ + EPA + WLTP - Start Value'!$B$3)/3600</f>
        <v>1.125925386854401</v>
      </c>
      <c r="G1352" s="95">
        <f>E1352*'NEFZ + EPA + WLTP - Start Value'!$B$3*'NEFZ + EPA + WLTP - Start Value'!$B$6*'NEFZ + EPA + WLTP - Constants'!$B$4/3600</f>
        <v>0.329435935488</v>
      </c>
      <c r="H1352" s="95">
        <f>IF(E1352&gt;0,(((C1351)^3+(C1352)^3)/2/D1352)*0.5*'NEFZ + EPA + WLTP - Constants'!$B$3*('NEFZ + EPA + WLTP - Start Value'!$B$5*'NEFZ + EPA + WLTP - Start Value'!$B$4)*E1352/3600,0)</f>
        <v>0.1139573095734532</v>
      </c>
    </row>
    <row r="1353" ht="20.35" customHeight="1">
      <c r="A1353" s="15">
        <v>1350</v>
      </c>
      <c r="B1353" s="15">
        <v>22.1</v>
      </c>
      <c r="C1353" s="95">
        <f>'NEFZ + EPA + WLTP - Constants'!$B$5*B1353/3.6</f>
        <v>9.879584000000001</v>
      </c>
      <c r="D1353" s="95">
        <f>(C1353+C1352)/2</f>
        <v>9.834880000000002</v>
      </c>
      <c r="E1353" s="95">
        <f>(D1353*(A1353-A1352))</f>
        <v>9.834880000000002</v>
      </c>
      <c r="F1353" s="95">
        <f>(0.5*((C1353^2)-(C1352^2))*'NEFZ + EPA + WLTP - Start Value'!$B$3)/3600</f>
        <v>0.3822586189937793</v>
      </c>
      <c r="G1353" s="95">
        <f>E1353*'NEFZ + EPA + WLTP - Start Value'!$B$3*'NEFZ + EPA + WLTP - Start Value'!$B$6*'NEFZ + EPA + WLTP - Constants'!$B$4/3600</f>
        <v>0.3355366009600002</v>
      </c>
      <c r="H1353" s="95">
        <f>IF(E1353&gt;0,(((C1352)^3+(C1353)^3)/2/D1353)*0.5*'NEFZ + EPA + WLTP - Constants'!$B$3*('NEFZ + EPA + WLTP - Start Value'!$B$5*'NEFZ + EPA + WLTP - Start Value'!$B$4)*E1353/3600,0)</f>
        <v>0.1203440545970069</v>
      </c>
    </row>
    <row r="1354" ht="20.35" customHeight="1">
      <c r="A1354" s="15">
        <v>1351</v>
      </c>
      <c r="B1354" s="15">
        <v>22.4</v>
      </c>
      <c r="C1354" s="95">
        <f>'NEFZ + EPA + WLTP - Constants'!$B$5*B1354/3.6</f>
        <v>10.013696</v>
      </c>
      <c r="D1354" s="95">
        <f>(C1354+C1353)/2</f>
        <v>9.94664</v>
      </c>
      <c r="E1354" s="95">
        <f>(D1354*(A1354-A1353))</f>
        <v>9.94664</v>
      </c>
      <c r="F1354" s="95">
        <f>(0.5*((C1354^2)-(C1353^2))*'NEFZ + EPA + WLTP - Start Value'!$B$3)/3600</f>
        <v>0.5799037004053262</v>
      </c>
      <c r="G1354" s="95">
        <f>E1354*'NEFZ + EPA + WLTP - Start Value'!$B$3*'NEFZ + EPA + WLTP - Start Value'!$B$6*'NEFZ + EPA + WLTP - Constants'!$B$4/3600</f>
        <v>0.339349516880</v>
      </c>
      <c r="H1354" s="95">
        <f>IF(E1354&gt;0,(((C1353)^3+(C1354)^3)/2/D1354)*0.5*'NEFZ + EPA + WLTP - Constants'!$B$3*('NEFZ + EPA + WLTP - Start Value'!$B$5*'NEFZ + EPA + WLTP - Start Value'!$B$4)*E1354/3600,0)</f>
        <v>0.1245027474344854</v>
      </c>
    </row>
    <row r="1355" ht="20.35" customHeight="1">
      <c r="A1355" s="15">
        <v>1352</v>
      </c>
      <c r="B1355" s="15">
        <v>22</v>
      </c>
      <c r="C1355" s="95">
        <f>'NEFZ + EPA + WLTP - Constants'!$B$5*B1355/3.6</f>
        <v>9.83488</v>
      </c>
      <c r="D1355" s="95">
        <f>(C1355+C1354)/2</f>
        <v>9.924288000000001</v>
      </c>
      <c r="E1355" s="95">
        <f>(D1355*(A1355-A1354))</f>
        <v>9.924288000000001</v>
      </c>
      <c r="F1355" s="95">
        <f>(0.5*((C1355^2)-(C1354^2))*'NEFZ + EPA + WLTP - Start Value'!$B$3)/3600</f>
        <v>-0.7714673946965294</v>
      </c>
      <c r="G1355" s="95">
        <f>E1355*'NEFZ + EPA + WLTP - Start Value'!$B$3*'NEFZ + EPA + WLTP - Start Value'!$B$6*'NEFZ + EPA + WLTP - Constants'!$B$4/3600</f>
        <v>0.338586933696</v>
      </c>
      <c r="H1355" s="95">
        <f>IF(E1355&gt;0,(((C1354)^3+(C1355)^3)/2/D1355)*0.5*'NEFZ + EPA + WLTP - Constants'!$B$3*('NEFZ + EPA + WLTP - Start Value'!$B$5*'NEFZ + EPA + WLTP - Start Value'!$B$4)*E1355/3600,0)</f>
        <v>0.1236785355548885</v>
      </c>
    </row>
    <row r="1356" ht="20.35" customHeight="1">
      <c r="A1356" s="15">
        <v>1353</v>
      </c>
      <c r="B1356" s="15">
        <v>21.6</v>
      </c>
      <c r="C1356" s="95">
        <f>'NEFZ + EPA + WLTP - Constants'!$B$5*B1356/3.6</f>
        <v>9.656064000000002</v>
      </c>
      <c r="D1356" s="95">
        <f>(C1356+C1355)/2</f>
        <v>9.745472000000001</v>
      </c>
      <c r="E1356" s="95">
        <f>(D1356*(A1356-A1355))</f>
        <v>9.745472000000001</v>
      </c>
      <c r="F1356" s="95">
        <f>(0.5*((C1356^2)-(C1355^2))*'NEFZ + EPA + WLTP - Start Value'!$B$3)/3600</f>
        <v>-0.7575670812785692</v>
      </c>
      <c r="G1356" s="95">
        <f>E1356*'NEFZ + EPA + WLTP - Start Value'!$B$3*'NEFZ + EPA + WLTP - Start Value'!$B$6*'NEFZ + EPA + WLTP - Constants'!$B$4/3600</f>
        <v>0.3324862682240001</v>
      </c>
      <c r="H1356" s="95">
        <f>IF(E1356&gt;0,(((C1355)^3+(C1356)^3)/2/D1356)*0.5*'NEFZ + EPA + WLTP - Constants'!$B$3*('NEFZ + EPA + WLTP - Start Value'!$B$5*'NEFZ + EPA + WLTP - Start Value'!$B$4)*E1356/3600,0)</f>
        <v>0.1171139979577228</v>
      </c>
    </row>
    <row r="1357" ht="20.35" customHeight="1">
      <c r="A1357" s="15">
        <v>1354</v>
      </c>
      <c r="B1357" s="15">
        <v>21.1</v>
      </c>
      <c r="C1357" s="95">
        <f>'NEFZ + EPA + WLTP - Constants'!$B$5*B1357/3.6</f>
        <v>9.432544000000002</v>
      </c>
      <c r="D1357" s="95">
        <f>(C1357+C1356)/2</f>
        <v>9.544304000000002</v>
      </c>
      <c r="E1357" s="95">
        <f>(D1357*(A1357-A1356))</f>
        <v>9.544304000000002</v>
      </c>
      <c r="F1357" s="95">
        <f>(0.5*((C1357^2)-(C1356^2))*'NEFZ + EPA + WLTP - Start Value'!$B$3)/3600</f>
        <v>-0.9274115358542238</v>
      </c>
      <c r="G1357" s="95">
        <f>E1357*'NEFZ + EPA + WLTP - Start Value'!$B$3*'NEFZ + EPA + WLTP - Start Value'!$B$6*'NEFZ + EPA + WLTP - Constants'!$B$4/3600</f>
        <v>0.3256230195680001</v>
      </c>
      <c r="H1357" s="95">
        <f>IF(E1357&gt;0,(((C1356)^3+(C1357)^3)/2/D1357)*0.5*'NEFZ + EPA + WLTP - Constants'!$B$3*('NEFZ + EPA + WLTP - Start Value'!$B$5*'NEFZ + EPA + WLTP - Start Value'!$B$4)*E1357/3600,0)</f>
        <v>0.1100276721568984</v>
      </c>
    </row>
    <row r="1358" ht="20.35" customHeight="1">
      <c r="A1358" s="15">
        <v>1355</v>
      </c>
      <c r="B1358" s="15">
        <v>20.5</v>
      </c>
      <c r="C1358" s="95">
        <f>'NEFZ + EPA + WLTP - Constants'!$B$5*B1358/3.6</f>
        <v>9.16432</v>
      </c>
      <c r="D1358" s="95">
        <f>(C1358+C1357)/2</f>
        <v>9.298432000000002</v>
      </c>
      <c r="E1358" s="95">
        <f>(D1358*(A1358-A1357))</f>
        <v>9.298432000000002</v>
      </c>
      <c r="F1358" s="95">
        <f>(0.5*((C1358^2)-(C1357^2))*'NEFZ + EPA + WLTP - Start Value'!$B$3)/3600</f>
        <v>-1.084224446600542</v>
      </c>
      <c r="G1358" s="95">
        <f>E1358*'NEFZ + EPA + WLTP - Start Value'!$B$3*'NEFZ + EPA + WLTP - Start Value'!$B$6*'NEFZ + EPA + WLTP - Constants'!$B$4/3600</f>
        <v>0.3172346045440001</v>
      </c>
      <c r="H1358" s="95">
        <f>IF(E1358&gt;0,(((C1357)^3+(C1358)^3)/2/D1358)*0.5*'NEFZ + EPA + WLTP - Constants'!$B$3*('NEFZ + EPA + WLTP - Start Value'!$B$5*'NEFZ + EPA + WLTP - Start Value'!$B$4)*E1358/3600,0)</f>
        <v>0.1017631710705645</v>
      </c>
    </row>
    <row r="1359" ht="20.35" customHeight="1">
      <c r="A1359" s="15">
        <v>1356</v>
      </c>
      <c r="B1359" s="15">
        <v>20</v>
      </c>
      <c r="C1359" s="95">
        <f>'NEFZ + EPA + WLTP - Constants'!$B$5*B1359/3.6</f>
        <v>8.940800000000001</v>
      </c>
      <c r="D1359" s="95">
        <f>(C1359+C1358)/2</f>
        <v>9.05256</v>
      </c>
      <c r="E1359" s="95">
        <f>(D1359*(A1359-A1358))</f>
        <v>9.05256</v>
      </c>
      <c r="F1359" s="95">
        <f>(0.5*((C1359^2)-(C1358^2))*'NEFZ + EPA + WLTP - Start Value'!$B$3)/3600</f>
        <v>-0.8796292084799934</v>
      </c>
      <c r="G1359" s="95">
        <f>E1359*'NEFZ + EPA + WLTP - Start Value'!$B$3*'NEFZ + EPA + WLTP - Start Value'!$B$6*'NEFZ + EPA + WLTP - Constants'!$B$4/3600</f>
        <v>0.308846189520</v>
      </c>
      <c r="H1359" s="95">
        <f>IF(E1359&gt;0,(((C1358)^3+(C1359)^3)/2/D1359)*0.5*'NEFZ + EPA + WLTP - Constants'!$B$3*('NEFZ + EPA + WLTP - Start Value'!$B$5*'NEFZ + EPA + WLTP - Start Value'!$B$4)*E1359/3600,0)</f>
        <v>0.09388653173902139</v>
      </c>
    </row>
    <row r="1360" ht="20.35" customHeight="1">
      <c r="A1360" s="15">
        <v>1357</v>
      </c>
      <c r="B1360" s="15">
        <v>19.6</v>
      </c>
      <c r="C1360" s="95">
        <f>'NEFZ + EPA + WLTP - Constants'!$B$5*B1360/3.6</f>
        <v>8.761984000000002</v>
      </c>
      <c r="D1360" s="95">
        <f>(C1360+C1359)/2</f>
        <v>8.851392000000001</v>
      </c>
      <c r="E1360" s="95">
        <f>(D1360*(A1360-A1359))</f>
        <v>8.851392000000001</v>
      </c>
      <c r="F1360" s="95">
        <f>(0.5*((C1360^2)-(C1359^2))*'NEFZ + EPA + WLTP - Start Value'!$B$3)/3600</f>
        <v>-0.6880655141887996</v>
      </c>
      <c r="G1360" s="95">
        <f>E1360*'NEFZ + EPA + WLTP - Start Value'!$B$3*'NEFZ + EPA + WLTP - Start Value'!$B$6*'NEFZ + EPA + WLTP - Constants'!$B$4/3600</f>
        <v>0.301982940864</v>
      </c>
      <c r="H1360" s="95">
        <f>IF(E1360&gt;0,(((C1359)^3+(C1360)^3)/2/D1360)*0.5*'NEFZ + EPA + WLTP - Constants'!$B$3*('NEFZ + EPA + WLTP - Start Value'!$B$5*'NEFZ + EPA + WLTP - Start Value'!$B$4)*E1360/3600,0)</f>
        <v>0.08775223024541047</v>
      </c>
    </row>
    <row r="1361" ht="20.35" customHeight="1">
      <c r="A1361" s="15">
        <v>1358</v>
      </c>
      <c r="B1361" s="15">
        <v>18.5</v>
      </c>
      <c r="C1361" s="95">
        <f>'NEFZ + EPA + WLTP - Constants'!$B$5*B1361/3.6</f>
        <v>8.270240000000001</v>
      </c>
      <c r="D1361" s="95">
        <f>(C1361+C1360)/2</f>
        <v>8.516112000000001</v>
      </c>
      <c r="E1361" s="95">
        <f>(D1361*(A1361-A1360))</f>
        <v>8.516112000000001</v>
      </c>
      <c r="F1361" s="95">
        <f>(0.5*((C1361^2)-(C1360^2))*'NEFZ + EPA + WLTP - Start Value'!$B$3)/3600</f>
        <v>-1.820506672957868</v>
      </c>
      <c r="G1361" s="95">
        <f>E1361*'NEFZ + EPA + WLTP - Start Value'!$B$3*'NEFZ + EPA + WLTP - Start Value'!$B$6*'NEFZ + EPA + WLTP - Constants'!$B$4/3600</f>
        <v>0.2905441931040001</v>
      </c>
      <c r="H1361" s="95">
        <f>IF(E1361&gt;0,(((C1360)^3+(C1361)^3)/2/D1361)*0.5*'NEFZ + EPA + WLTP - Constants'!$B$3*('NEFZ + EPA + WLTP - Start Value'!$B$5*'NEFZ + EPA + WLTP - Start Value'!$B$4)*E1361/3600,0)</f>
        <v>0.07832479937202916</v>
      </c>
    </row>
    <row r="1362" ht="20.35" customHeight="1">
      <c r="A1362" s="15">
        <v>1359</v>
      </c>
      <c r="B1362" s="15">
        <v>17.5</v>
      </c>
      <c r="C1362" s="95">
        <f>'NEFZ + EPA + WLTP - Constants'!$B$5*B1362/3.6</f>
        <v>7.8232</v>
      </c>
      <c r="D1362" s="95">
        <f>(C1362+C1361)/2</f>
        <v>8.046720000000001</v>
      </c>
      <c r="E1362" s="95">
        <f>(D1362*(A1362-A1361))</f>
        <v>8.046720000000001</v>
      </c>
      <c r="F1362" s="95">
        <f>(0.5*((C1362^2)-(C1361^2))*'NEFZ + EPA + WLTP - Start Value'!$B$3)/3600</f>
        <v>-1.563785259520005</v>
      </c>
      <c r="G1362" s="95">
        <f>E1362*'NEFZ + EPA + WLTP - Start Value'!$B$3*'NEFZ + EPA + WLTP - Start Value'!$B$6*'NEFZ + EPA + WLTP - Constants'!$B$4/3600</f>
        <v>0.274529946240</v>
      </c>
      <c r="H1362" s="95">
        <f>IF(E1362&gt;0,(((C1361)^3+(C1362)^3)/2/D1362)*0.5*'NEFZ + EPA + WLTP - Constants'!$B$3*('NEFZ + EPA + WLTP - Start Value'!$B$5*'NEFZ + EPA + WLTP - Start Value'!$B$4)*E1362/3600,0)</f>
        <v>0.06606194311273006</v>
      </c>
    </row>
    <row r="1363" ht="20.35" customHeight="1">
      <c r="A1363" s="15">
        <v>1360</v>
      </c>
      <c r="B1363" s="15">
        <v>16.5</v>
      </c>
      <c r="C1363" s="95">
        <f>'NEFZ + EPA + WLTP - Constants'!$B$5*B1363/3.6</f>
        <v>7.37616</v>
      </c>
      <c r="D1363" s="95">
        <f>(C1363+C1362)/2</f>
        <v>7.59968</v>
      </c>
      <c r="E1363" s="95">
        <f>(D1363*(A1363-A1362))</f>
        <v>7.59968</v>
      </c>
      <c r="F1363" s="95">
        <f>(0.5*((C1363^2)-(C1362^2))*'NEFZ + EPA + WLTP - Start Value'!$B$3)/3600</f>
        <v>-1.476908300657776</v>
      </c>
      <c r="G1363" s="95">
        <f>E1363*'NEFZ + EPA + WLTP - Start Value'!$B$3*'NEFZ + EPA + WLTP - Start Value'!$B$6*'NEFZ + EPA + WLTP - Constants'!$B$4/3600</f>
        <v>0.259278282560</v>
      </c>
      <c r="H1363" s="95">
        <f>IF(E1363&gt;0,(((C1362)^3+(C1363)^3)/2/D1363)*0.5*'NEFZ + EPA + WLTP - Constants'!$B$3*('NEFZ + EPA + WLTP - Start Value'!$B$5*'NEFZ + EPA + WLTP - Start Value'!$B$4)*E1363/3600,0)</f>
        <v>0.05566754191900265</v>
      </c>
    </row>
    <row r="1364" ht="20.35" customHeight="1">
      <c r="A1364" s="15">
        <v>1361</v>
      </c>
      <c r="B1364" s="15">
        <v>15.5</v>
      </c>
      <c r="C1364" s="95">
        <f>'NEFZ + EPA + WLTP - Constants'!$B$5*B1364/3.6</f>
        <v>6.92912</v>
      </c>
      <c r="D1364" s="95">
        <f>(C1364+C1363)/2</f>
        <v>7.15264</v>
      </c>
      <c r="E1364" s="95">
        <f>(D1364*(A1364-A1363))</f>
        <v>7.15264</v>
      </c>
      <c r="F1364" s="95">
        <f>(0.5*((C1364^2)-(C1363^2))*'NEFZ + EPA + WLTP - Start Value'!$B$3)/3600</f>
        <v>-1.390031341795556</v>
      </c>
      <c r="G1364" s="95">
        <f>E1364*'NEFZ + EPA + WLTP - Start Value'!$B$3*'NEFZ + EPA + WLTP - Start Value'!$B$6*'NEFZ + EPA + WLTP - Constants'!$B$4/3600</f>
        <v>0.244026618880</v>
      </c>
      <c r="H1364" s="95">
        <f>IF(E1364&gt;0,(((C1363)^3+(C1364)^3)/2/D1364)*0.5*'NEFZ + EPA + WLTP - Constants'!$B$3*('NEFZ + EPA + WLTP - Start Value'!$B$5*'NEFZ + EPA + WLTP - Start Value'!$B$4)*E1364/3600,0)</f>
        <v>0.04642587670979301</v>
      </c>
    </row>
    <row r="1365" ht="20.35" customHeight="1">
      <c r="A1365" s="15">
        <v>1362</v>
      </c>
      <c r="B1365" s="15">
        <v>14</v>
      </c>
      <c r="C1365" s="95">
        <f>'NEFZ + EPA + WLTP - Constants'!$B$5*B1365/3.6</f>
        <v>6.25856</v>
      </c>
      <c r="D1365" s="95">
        <f>(C1365+C1364)/2</f>
        <v>6.59384</v>
      </c>
      <c r="E1365" s="95">
        <f>(D1365*(A1365-A1364))</f>
        <v>6.59384</v>
      </c>
      <c r="F1365" s="95">
        <f>(0.5*((C1365^2)-(C1364^2))*'NEFZ + EPA + WLTP - Start Value'!$B$3)/3600</f>
        <v>-1.922152714826667</v>
      </c>
      <c r="G1365" s="95">
        <f>E1365*'NEFZ + EPA + WLTP - Start Value'!$B$3*'NEFZ + EPA + WLTP - Start Value'!$B$6*'NEFZ + EPA + WLTP - Constants'!$B$4/3600</f>
        <v>0.224962039280</v>
      </c>
      <c r="H1365" s="95">
        <f>IF(E1365&gt;0,(((C1364)^3+(C1365)^3)/2/D1365)*0.5*'NEFZ + EPA + WLTP - Constants'!$B$3*('NEFZ + EPA + WLTP - Start Value'!$B$5*'NEFZ + EPA + WLTP - Start Value'!$B$4)*E1365/3600,0)</f>
        <v>0.03654780517579753</v>
      </c>
    </row>
    <row r="1366" ht="20.35" customHeight="1">
      <c r="A1366" s="15">
        <v>1363</v>
      </c>
      <c r="B1366" s="15">
        <v>11</v>
      </c>
      <c r="C1366" s="95">
        <f>'NEFZ + EPA + WLTP - Constants'!$B$5*B1366/3.6</f>
        <v>4.91744</v>
      </c>
      <c r="D1366" s="95">
        <f>(C1366+C1365)/2</f>
        <v>5.588</v>
      </c>
      <c r="E1366" s="95">
        <f>(D1366*(A1366-A1365))</f>
        <v>5.588</v>
      </c>
      <c r="F1366" s="95">
        <f>(0.5*((C1366^2)-(C1365^2))*'NEFZ + EPA + WLTP - Start Value'!$B$3)/3600</f>
        <v>-3.257885957333333</v>
      </c>
      <c r="G1366" s="95">
        <f>E1366*'NEFZ + EPA + WLTP - Start Value'!$B$3*'NEFZ + EPA + WLTP - Start Value'!$B$6*'NEFZ + EPA + WLTP - Constants'!$B$4/3600</f>
        <v>0.190645796</v>
      </c>
      <c r="H1366" s="95">
        <f>IF(E1366&gt;0,(((C1365)^3+(C1366)^3)/2/D1366)*0.5*'NEFZ + EPA + WLTP - Constants'!$B$3*('NEFZ + EPA + WLTP - Start Value'!$B$5*'NEFZ + EPA + WLTP - Start Value'!$B$4)*E1366/3600,0)</f>
        <v>0.02302646635740098</v>
      </c>
    </row>
    <row r="1367" ht="20.35" customHeight="1">
      <c r="A1367" s="15">
        <v>1364</v>
      </c>
      <c r="B1367" s="15">
        <v>8</v>
      </c>
      <c r="C1367" s="95">
        <f>'NEFZ + EPA + WLTP - Constants'!$B$5*B1367/3.6</f>
        <v>3.57632</v>
      </c>
      <c r="D1367" s="95">
        <f>(C1367+C1366)/2</f>
        <v>4.24688</v>
      </c>
      <c r="E1367" s="95">
        <f>(D1367*(A1367-A1366))</f>
        <v>4.24688</v>
      </c>
      <c r="F1367" s="95">
        <f>(0.5*((C1367^2)-(C1366^2))*'NEFZ + EPA + WLTP - Start Value'!$B$3)/3600</f>
        <v>-2.475993327573333</v>
      </c>
      <c r="G1367" s="95">
        <f>E1367*'NEFZ + EPA + WLTP - Start Value'!$B$3*'NEFZ + EPA + WLTP - Start Value'!$B$6*'NEFZ + EPA + WLTP - Constants'!$B$4/3600</f>
        <v>0.144890804960</v>
      </c>
      <c r="H1367" s="95">
        <f>IF(E1367&gt;0,(((C1366)^3+(C1367)^3)/2/D1367)*0.5*'NEFZ + EPA + WLTP - Constants'!$B$3*('NEFZ + EPA + WLTP - Start Value'!$B$5*'NEFZ + EPA + WLTP - Start Value'!$B$4)*E1367/3600,0)</f>
        <v>0.0104141785267951</v>
      </c>
    </row>
    <row r="1368" ht="20.35" customHeight="1">
      <c r="A1368" s="15">
        <v>1365</v>
      </c>
      <c r="B1368" s="15">
        <v>5.2</v>
      </c>
      <c r="C1368" s="95">
        <f>'NEFZ + EPA + WLTP - Constants'!$B$5*B1368/3.6</f>
        <v>2.324608</v>
      </c>
      <c r="D1368" s="95">
        <f>(C1368+C1367)/2</f>
        <v>2.950464</v>
      </c>
      <c r="E1368" s="95">
        <f>(D1368*(A1368-A1367))</f>
        <v>2.950464</v>
      </c>
      <c r="F1368" s="95">
        <f>(0.5*((C1368^2)-(C1367^2))*'NEFZ + EPA + WLTP - Start Value'!$B$3)/3600</f>
        <v>-1.605486199773866</v>
      </c>
      <c r="G1368" s="95">
        <f>E1368*'NEFZ + EPA + WLTP - Start Value'!$B$3*'NEFZ + EPA + WLTP - Start Value'!$B$6*'NEFZ + EPA + WLTP - Constants'!$B$4/3600</f>
        <v>0.100660980288</v>
      </c>
      <c r="H1368" s="95">
        <f>IF(E1368&gt;0,(((C1367)^3+(C1368)^3)/2/D1368)*0.5*'NEFZ + EPA + WLTP - Constants'!$B$3*('NEFZ + EPA + WLTP - Start Value'!$B$5*'NEFZ + EPA + WLTP - Start Value'!$B$4)*E1368/3600,0)</f>
        <v>0.003687670222471348</v>
      </c>
    </row>
    <row r="1369" ht="20.35" customHeight="1">
      <c r="A1369" s="15">
        <v>1366</v>
      </c>
      <c r="B1369" s="15">
        <v>2.5</v>
      </c>
      <c r="C1369" s="95">
        <f>'NEFZ + EPA + WLTP - Constants'!$B$5*B1369/3.6</f>
        <v>1.1176</v>
      </c>
      <c r="D1369" s="95">
        <f>(C1369+C1368)/2</f>
        <v>1.721104</v>
      </c>
      <c r="E1369" s="95">
        <f>(D1369*(A1369-A1368))</f>
        <v>1.721104</v>
      </c>
      <c r="F1369" s="95">
        <f>(0.5*((C1369^2)-(C1368^2))*'NEFZ + EPA + WLTP - Start Value'!$B$3)/3600</f>
        <v>-0.9030859873728002</v>
      </c>
      <c r="G1369" s="95">
        <f>E1369*'NEFZ + EPA + WLTP - Start Value'!$B$3*'NEFZ + EPA + WLTP - Start Value'!$B$6*'NEFZ + EPA + WLTP - Constants'!$B$4/3600</f>
        <v>0.05871890516800003</v>
      </c>
      <c r="H1369" s="95">
        <f>IF(E1369&gt;0,(((C1368)^3+(C1369)^3)/2/D1369)*0.5*'NEFZ + EPA + WLTP - Constants'!$B$3*('NEFZ + EPA + WLTP - Start Value'!$B$5*'NEFZ + EPA + WLTP - Start Value'!$B$4)*E1369/3600,0)</f>
        <v>0.0008828205934762772</v>
      </c>
    </row>
    <row r="1370" ht="20.35" customHeight="1">
      <c r="A1370" s="15">
        <v>1367</v>
      </c>
      <c r="B1370" s="15">
        <v>0</v>
      </c>
      <c r="C1370" s="95">
        <f>'NEFZ + EPA + WLTP - Constants'!$B$5*B1370/3.6</f>
        <v>0</v>
      </c>
      <c r="D1370" s="95">
        <f>(C1370+C1369)/2</f>
        <v>0.5588000000000001</v>
      </c>
      <c r="E1370" s="95">
        <f>(D1370*(A1370-A1369))</f>
        <v>0.5588000000000001</v>
      </c>
      <c r="F1370" s="95">
        <f>(0.5*((C1370^2)-(C1369^2))*'NEFZ + EPA + WLTP - Start Value'!$B$3)/3600</f>
        <v>-0.2714904964444446</v>
      </c>
      <c r="G1370" s="95">
        <f>E1370*'NEFZ + EPA + WLTP - Start Value'!$B$3*'NEFZ + EPA + WLTP - Start Value'!$B$6*'NEFZ + EPA + WLTP - Constants'!$B$4/3600</f>
        <v>0.01906457960000001</v>
      </c>
      <c r="H1370" s="95">
        <f>IF(E1370&gt;0,(((C1369)^3+(C1370)^3)/2/D1370)*0.5*'NEFZ + EPA + WLTP - Constants'!$B$3*('NEFZ + EPA + WLTP - Start Value'!$B$5*'NEFZ + EPA + WLTP - Start Value'!$B$4)*E1370/3600,0)</f>
        <v>8.829166548083203e-05</v>
      </c>
    </row>
    <row r="1371" ht="20.35" customHeight="1">
      <c r="A1371" s="15">
        <v>1368</v>
      </c>
      <c r="B1371" s="15">
        <v>0</v>
      </c>
      <c r="C1371" s="95">
        <f>'NEFZ + EPA + WLTP - Constants'!$B$5*B1371/3.6</f>
        <v>0</v>
      </c>
      <c r="D1371" s="95">
        <f>(C1371+C1370)/2</f>
        <v>0</v>
      </c>
      <c r="E1371" s="95">
        <f>(D1371*(A1371-A1370))</f>
        <v>0</v>
      </c>
      <c r="F1371" s="95">
        <f>(0.5*((C1371^2)-(C1370^2))*'NEFZ + EPA + WLTP - Start Value'!$B$3)/3600</f>
        <v>0</v>
      </c>
      <c r="G1371" s="95">
        <f>E1371*'NEFZ + EPA + WLTP - Start Value'!$B$3*'NEFZ + EPA + WLTP - Start Value'!$B$6*'NEFZ + EPA + WLTP - Constants'!$B$4/3600</f>
        <v>0</v>
      </c>
      <c r="H1371" s="95">
        <f>IF(E1371&gt;0,(((C1370)^3+(C1371)^3)/2/D1371)*0.5*'NEFZ + EPA + WLTP - Constants'!$B$3*('NEFZ + EPA + WLTP - Start Value'!$B$5*'NEFZ + EPA + WLTP - Start Value'!$B$4)*E1371/3600,0)</f>
        <v>0</v>
      </c>
    </row>
    <row r="1372" ht="20.35" customHeight="1">
      <c r="A1372" s="15">
        <v>1369</v>
      </c>
      <c r="B1372" s="15">
        <v>0</v>
      </c>
      <c r="C1372" s="95">
        <f>'NEFZ + EPA + WLTP - Constants'!$B$5*B1372/3.6</f>
        <v>0</v>
      </c>
      <c r="D1372" s="95">
        <f>(C1372+C1371)/2</f>
        <v>0</v>
      </c>
      <c r="E1372" s="95">
        <f>(D1372*(A1372-A1371))</f>
        <v>0</v>
      </c>
      <c r="F1372" s="95">
        <f>(0.5*((C1372^2)-(C1371^2))*'NEFZ + EPA + WLTP - Start Value'!$B$3)/3600</f>
        <v>0</v>
      </c>
      <c r="G1372" s="95">
        <f>E1372*'NEFZ + EPA + WLTP - Start Value'!$B$3*'NEFZ + EPA + WLTP - Start Value'!$B$6*'NEFZ + EPA + WLTP - Constants'!$B$4/3600</f>
        <v>0</v>
      </c>
      <c r="H1372" s="95">
        <f>IF(E1372&gt;0,(((C1371)^3+(C1372)^3)/2/D1372)*0.5*'NEFZ + EPA + WLTP - Constants'!$B$3*('NEFZ + EPA + WLTP - Start Value'!$B$5*'NEFZ + EPA + WLTP - Start Value'!$B$4)*E1372/3600,0)</f>
        <v>0</v>
      </c>
    </row>
    <row r="1373" ht="20.35" customHeight="1">
      <c r="A1373" s="15">
        <v>1370</v>
      </c>
      <c r="B1373" s="15">
        <v>0</v>
      </c>
      <c r="C1373" s="95">
        <f>'NEFZ + EPA + WLTP - Constants'!$B$5*B1373/3.6</f>
        <v>0</v>
      </c>
      <c r="D1373" s="95">
        <f>(C1373+C1372)/2</f>
        <v>0</v>
      </c>
      <c r="E1373" s="95">
        <f>(D1373*(A1373-A1372))</f>
        <v>0</v>
      </c>
      <c r="F1373" s="95">
        <f>(0.5*((C1373^2)-(C1372^2))*'NEFZ + EPA + WLTP - Start Value'!$B$3)/3600</f>
        <v>0</v>
      </c>
      <c r="G1373" s="95">
        <f>E1373*'NEFZ + EPA + WLTP - Start Value'!$B$3*'NEFZ + EPA + WLTP - Start Value'!$B$6*'NEFZ + EPA + WLTP - Constants'!$B$4/3600</f>
        <v>0</v>
      </c>
      <c r="H1373" s="95">
        <f>IF(E1373&gt;0,(((C1372)^3+(C1373)^3)/2/D1373)*0.5*'NEFZ + EPA + WLTP - Constants'!$B$3*('NEFZ + EPA + WLTP - Start Value'!$B$5*'NEFZ + EPA + WLTP - Start Value'!$B$4)*E1373/3600,0)</f>
        <v>0</v>
      </c>
    </row>
    <row r="1374" ht="20.35" customHeight="1">
      <c r="A1374" s="15">
        <v>1371</v>
      </c>
      <c r="B1374" s="15">
        <v>0</v>
      </c>
      <c r="C1374" s="95">
        <f>'NEFZ + EPA + WLTP - Constants'!$B$5*B1374/3.6</f>
        <v>0</v>
      </c>
      <c r="D1374" s="95">
        <f>(C1374+C1373)/2</f>
        <v>0</v>
      </c>
      <c r="E1374" s="95">
        <f>(D1374*(A1374-A1373))</f>
        <v>0</v>
      </c>
      <c r="F1374" s="95">
        <f>(0.5*((C1374^2)-(C1373^2))*'NEFZ + EPA + WLTP - Start Value'!$B$3)/3600</f>
        <v>0</v>
      </c>
      <c r="G1374" s="95">
        <f>E1374*'NEFZ + EPA + WLTP - Start Value'!$B$3*'NEFZ + EPA + WLTP - Start Value'!$B$6*'NEFZ + EPA + WLTP - Constants'!$B$4/3600</f>
        <v>0</v>
      </c>
      <c r="H1374" s="95">
        <f>IF(E1374&gt;0,(((C1373)^3+(C1374)^3)/2/D1374)*0.5*'NEFZ + EPA + WLTP - Constants'!$B$3*('NEFZ + EPA + WLTP - Start Value'!$B$5*'NEFZ + EPA + WLTP - Start Value'!$B$4)*E1374/3600,0)</f>
        <v>0</v>
      </c>
    </row>
    <row r="1375" ht="20.35" customHeight="1">
      <c r="A1375" s="15">
        <v>1372</v>
      </c>
      <c r="B1375" s="15">
        <v>0</v>
      </c>
      <c r="C1375" s="95">
        <f>'NEFZ + EPA + WLTP - Constants'!$B$5*B1375/3.6</f>
        <v>0</v>
      </c>
      <c r="D1375" s="95">
        <f>(C1375+C1374)/2</f>
        <v>0</v>
      </c>
      <c r="E1375" s="95">
        <f>(D1375*(A1375-A1374))</f>
        <v>0</v>
      </c>
      <c r="F1375" s="95">
        <f>(0.5*((C1375^2)-(C1374^2))*'NEFZ + EPA + WLTP - Start Value'!$B$3)/3600</f>
        <v>0</v>
      </c>
      <c r="G1375" s="95">
        <f>E1375*'NEFZ + EPA + WLTP - Start Value'!$B$3*'NEFZ + EPA + WLTP - Start Value'!$B$6*'NEFZ + EPA + WLTP - Constants'!$B$4/3600</f>
        <v>0</v>
      </c>
      <c r="H1375" s="95">
        <f>IF(E1375&gt;0,(((C1374)^3+(C1375)^3)/2/D1375)*0.5*'NEFZ + EPA + WLTP - Constants'!$B$3*('NEFZ + EPA + WLTP - Start Value'!$B$5*'NEFZ + EPA + WLTP - Start Value'!$B$4)*E1375/3600,0)</f>
        <v>0</v>
      </c>
    </row>
    <row r="1376" ht="20.35" customHeight="1">
      <c r="A1376" s="15">
        <v>1373</v>
      </c>
      <c r="B1376" s="15">
        <v>0</v>
      </c>
      <c r="C1376" s="95">
        <f>'NEFZ + EPA + WLTP - Constants'!$B$5*B1376/3.6</f>
        <v>0</v>
      </c>
      <c r="D1376" s="95">
        <f>(C1376+C1375)/2</f>
        <v>0</v>
      </c>
      <c r="E1376" s="95">
        <f>(D1376*(A1376-A1375))</f>
        <v>0</v>
      </c>
      <c r="F1376" s="95">
        <f>(0.5*((C1376^2)-(C1375^2))*'NEFZ + EPA + WLTP - Start Value'!$B$3)/3600</f>
        <v>0</v>
      </c>
      <c r="G1376" s="95">
        <f>E1376*'NEFZ + EPA + WLTP - Start Value'!$B$3*'NEFZ + EPA + WLTP - Start Value'!$B$6*'NEFZ + EPA + WLTP - Constants'!$B$4/3600</f>
        <v>0</v>
      </c>
      <c r="H1376" s="95">
        <f>IF(E1376&gt;0,(((C1375)^3+(C1376)^3)/2/D1376)*0.5*'NEFZ + EPA + WLTP - Constants'!$B$3*('NEFZ + EPA + WLTP - Start Value'!$B$5*'NEFZ + EPA + WLTP - Start Value'!$B$4)*E1376/3600,0)</f>
        <v>0</v>
      </c>
    </row>
    <row r="1377" ht="20.35" customHeight="1">
      <c r="A1377" s="15">
        <v>1374</v>
      </c>
      <c r="B1377" s="15">
        <v>0</v>
      </c>
      <c r="C1377" s="95">
        <f>'NEFZ + EPA + WLTP - Constants'!$B$5*B1377/3.6</f>
        <v>0</v>
      </c>
      <c r="D1377" s="95">
        <f>(C1377+C1376)/2</f>
        <v>0</v>
      </c>
      <c r="E1377" s="95">
        <f>(D1377*(A1377-A1376))</f>
        <v>0</v>
      </c>
      <c r="F1377" s="95">
        <f>(0.5*((C1377^2)-(C1376^2))*'NEFZ + EPA + WLTP - Start Value'!$B$3)/3600</f>
        <v>0</v>
      </c>
      <c r="G1377" s="95">
        <f>E1377*'NEFZ + EPA + WLTP - Start Value'!$B$3*'NEFZ + EPA + WLTP - Start Value'!$B$6*'NEFZ + EPA + WLTP - Constants'!$B$4/3600</f>
        <v>0</v>
      </c>
      <c r="H1377" s="95">
        <f>IF(E1377&gt;0,(((C1376)^3+(C1377)^3)/2/D1377)*0.5*'NEFZ + EPA + WLTP - Constants'!$B$3*('NEFZ + EPA + WLTP - Start Value'!$B$5*'NEFZ + EPA + WLTP - Start Value'!$B$4)*E1377/3600,0)</f>
        <v>0</v>
      </c>
    </row>
    <row r="1378" ht="20.35" customHeight="1">
      <c r="A1378" s="15">
        <v>1375</v>
      </c>
      <c r="B1378" s="15">
        <v>0</v>
      </c>
      <c r="C1378" s="95">
        <f>'NEFZ + EPA + WLTP - Constants'!$B$5*B1378/3.6</f>
        <v>0</v>
      </c>
      <c r="D1378" s="95">
        <f>(C1378+C1377)/2</f>
        <v>0</v>
      </c>
      <c r="E1378" s="95">
        <f>(D1378*(A1378-A1377))</f>
        <v>0</v>
      </c>
      <c r="F1378" s="95">
        <f>(0.5*((C1378^2)-(C1377^2))*'NEFZ + EPA + WLTP - Start Value'!$B$3)/3600</f>
        <v>0</v>
      </c>
      <c r="G1378" s="95">
        <f>E1378*'NEFZ + EPA + WLTP - Start Value'!$B$3*'NEFZ + EPA + WLTP - Start Value'!$B$6*'NEFZ + EPA + WLTP - Constants'!$B$4/3600</f>
        <v>0</v>
      </c>
      <c r="H1378" s="95">
        <f>IF(E1378&gt;0,(((C1377)^3+(C1378)^3)/2/D1378)*0.5*'NEFZ + EPA + WLTP - Constants'!$B$3*('NEFZ + EPA + WLTP - Start Value'!$B$5*'NEFZ + EPA + WLTP - Start Value'!$B$4)*E1378/3600,0)</f>
        <v>0</v>
      </c>
    </row>
    <row r="1379" ht="20.35" customHeight="1">
      <c r="A1379" s="15">
        <v>1376</v>
      </c>
      <c r="B1379" s="15">
        <v>0</v>
      </c>
      <c r="C1379" s="95">
        <f>'NEFZ + EPA + WLTP - Constants'!$B$5*B1379/3.6</f>
        <v>0</v>
      </c>
      <c r="D1379" s="95">
        <f>(C1379+C1378)/2</f>
        <v>0</v>
      </c>
      <c r="E1379" s="95">
        <f>(D1379*(A1379-A1378))</f>
        <v>0</v>
      </c>
      <c r="F1379" s="95">
        <f>(0.5*((C1379^2)-(C1378^2))*'NEFZ + EPA + WLTP - Start Value'!$B$3)/3600</f>
        <v>0</v>
      </c>
      <c r="G1379" s="95">
        <f>E1379*'NEFZ + EPA + WLTP - Start Value'!$B$3*'NEFZ + EPA + WLTP - Start Value'!$B$6*'NEFZ + EPA + WLTP - Constants'!$B$4/3600</f>
        <v>0</v>
      </c>
      <c r="H1379" s="95">
        <f>IF(E1379&gt;0,(((C1378)^3+(C1379)^3)/2/D1379)*0.5*'NEFZ + EPA + WLTP - Constants'!$B$3*('NEFZ + EPA + WLTP - Start Value'!$B$5*'NEFZ + EPA + WLTP - Start Value'!$B$4)*E1379/3600,0)</f>
        <v>0</v>
      </c>
    </row>
    <row r="1380" ht="20.35" customHeight="1">
      <c r="A1380" s="15">
        <v>1377</v>
      </c>
      <c r="B1380" s="15">
        <v>0</v>
      </c>
      <c r="C1380" s="95">
        <f>'NEFZ + EPA + WLTP - Constants'!$B$5*B1380/3.6</f>
        <v>0</v>
      </c>
      <c r="D1380" s="95">
        <f>(C1380+C1379)/2</f>
        <v>0</v>
      </c>
      <c r="E1380" s="95">
        <f>(D1380*(A1380-A1379))</f>
        <v>0</v>
      </c>
      <c r="F1380" s="95">
        <f>(0.5*((C1380^2)-(C1379^2))*'NEFZ + EPA + WLTP - Start Value'!$B$3)/3600</f>
        <v>0</v>
      </c>
      <c r="G1380" s="95">
        <f>E1380*'NEFZ + EPA + WLTP - Start Value'!$B$3*'NEFZ + EPA + WLTP - Start Value'!$B$6*'NEFZ + EPA + WLTP - Constants'!$B$4/3600</f>
        <v>0</v>
      </c>
      <c r="H1380" s="95">
        <f>IF(E1380&gt;0,(((C1379)^3+(C1380)^3)/2/D1380)*0.5*'NEFZ + EPA + WLTP - Constants'!$B$3*('NEFZ + EPA + WLTP - Start Value'!$B$5*'NEFZ + EPA + WLTP - Start Value'!$B$4)*E1380/3600,0)</f>
        <v>0</v>
      </c>
    </row>
    <row r="1381" ht="20.35" customHeight="1">
      <c r="A1381" s="15">
        <v>1378</v>
      </c>
      <c r="B1381" s="15">
        <v>0</v>
      </c>
      <c r="C1381" s="95">
        <f>'NEFZ + EPA + WLTP - Constants'!$B$5*B1381/3.6</f>
        <v>0</v>
      </c>
      <c r="D1381" s="95">
        <f>(C1381+C1380)/2</f>
        <v>0</v>
      </c>
      <c r="E1381" s="95">
        <f>(D1381*(A1381-A1380))</f>
        <v>0</v>
      </c>
      <c r="F1381" s="95">
        <f>(0.5*((C1381^2)-(C1380^2))*'NEFZ + EPA + WLTP - Start Value'!$B$3)/3600</f>
        <v>0</v>
      </c>
      <c r="G1381" s="95">
        <f>E1381*'NEFZ + EPA + WLTP - Start Value'!$B$3*'NEFZ + EPA + WLTP - Start Value'!$B$6*'NEFZ + EPA + WLTP - Constants'!$B$4/3600</f>
        <v>0</v>
      </c>
      <c r="H1381" s="95">
        <f>IF(E1381&gt;0,(((C1380)^3+(C1381)^3)/2/D1381)*0.5*'NEFZ + EPA + WLTP - Constants'!$B$3*('NEFZ + EPA + WLTP - Start Value'!$B$5*'NEFZ + EPA + WLTP - Start Value'!$B$4)*E1381/3600,0)</f>
        <v>0</v>
      </c>
    </row>
    <row r="1382" ht="20.35" customHeight="1">
      <c r="A1382" s="15">
        <v>1379</v>
      </c>
      <c r="B1382" s="15">
        <v>0</v>
      </c>
      <c r="C1382" s="95">
        <f>'NEFZ + EPA + WLTP - Constants'!$B$5*B1382/3.6</f>
        <v>0</v>
      </c>
      <c r="D1382" s="95">
        <f>(C1382+C1381)/2</f>
        <v>0</v>
      </c>
      <c r="E1382" s="95">
        <f>(D1382*(A1382-A1381))</f>
        <v>0</v>
      </c>
      <c r="F1382" s="95">
        <f>(0.5*((C1382^2)-(C1381^2))*'NEFZ + EPA + WLTP - Start Value'!$B$3)/3600</f>
        <v>0</v>
      </c>
      <c r="G1382" s="95">
        <f>E1382*'NEFZ + EPA + WLTP - Start Value'!$B$3*'NEFZ + EPA + WLTP - Start Value'!$B$6*'NEFZ + EPA + WLTP - Constants'!$B$4/3600</f>
        <v>0</v>
      </c>
      <c r="H1382" s="95">
        <f>IF(E1382&gt;0,(((C1381)^3+(C1382)^3)/2/D1382)*0.5*'NEFZ + EPA + WLTP - Constants'!$B$3*('NEFZ + EPA + WLTP - Start Value'!$B$5*'NEFZ + EPA + WLTP - Start Value'!$B$4)*E1382/3600,0)</f>
        <v>0</v>
      </c>
    </row>
    <row r="1383" ht="20.35" customHeight="1">
      <c r="A1383" s="15">
        <v>1380</v>
      </c>
      <c r="B1383" s="15">
        <v>0</v>
      </c>
      <c r="C1383" s="95">
        <f>'NEFZ + EPA + WLTP - Constants'!$B$5*B1383/3.6</f>
        <v>0</v>
      </c>
      <c r="D1383" s="95">
        <f>(C1383+C1382)/2</f>
        <v>0</v>
      </c>
      <c r="E1383" s="95">
        <f>(D1383*(A1383-A1382))</f>
        <v>0</v>
      </c>
      <c r="F1383" s="95">
        <f>(0.5*((C1383^2)-(C1382^2))*'NEFZ + EPA + WLTP - Start Value'!$B$3)/3600</f>
        <v>0</v>
      </c>
      <c r="G1383" s="95">
        <f>E1383*'NEFZ + EPA + WLTP - Start Value'!$B$3*'NEFZ + EPA + WLTP - Start Value'!$B$6*'NEFZ + EPA + WLTP - Constants'!$B$4/3600</f>
        <v>0</v>
      </c>
      <c r="H1383" s="95">
        <f>IF(E1383&gt;0,(((C1382)^3+(C1383)^3)/2/D1383)*0.5*'NEFZ + EPA + WLTP - Constants'!$B$3*('NEFZ + EPA + WLTP - Start Value'!$B$5*'NEFZ + EPA + WLTP - Start Value'!$B$4)*E1383/3600,0)</f>
        <v>0</v>
      </c>
    </row>
    <row r="1384" ht="20.35" customHeight="1">
      <c r="A1384" s="15">
        <v>1381</v>
      </c>
      <c r="B1384" s="15">
        <v>0</v>
      </c>
      <c r="C1384" s="95">
        <f>'NEFZ + EPA + WLTP - Constants'!$B$5*B1384/3.6</f>
        <v>0</v>
      </c>
      <c r="D1384" s="95">
        <f>(C1384+C1383)/2</f>
        <v>0</v>
      </c>
      <c r="E1384" s="95">
        <f>(D1384*(A1384-A1383))</f>
        <v>0</v>
      </c>
      <c r="F1384" s="95">
        <f>(0.5*((C1384^2)-(C1383^2))*'NEFZ + EPA + WLTP - Start Value'!$B$3)/3600</f>
        <v>0</v>
      </c>
      <c r="G1384" s="95">
        <f>E1384*'NEFZ + EPA + WLTP - Start Value'!$B$3*'NEFZ + EPA + WLTP - Start Value'!$B$6*'NEFZ + EPA + WLTP - Constants'!$B$4/3600</f>
        <v>0</v>
      </c>
      <c r="H1384" s="95">
        <f>IF(E1384&gt;0,(((C1383)^3+(C1384)^3)/2/D1384)*0.5*'NEFZ + EPA + WLTP - Constants'!$B$3*('NEFZ + EPA + WLTP - Start Value'!$B$5*'NEFZ + EPA + WLTP - Start Value'!$B$4)*E1384/3600,0)</f>
        <v>0</v>
      </c>
    </row>
    <row r="1385" ht="20.35" customHeight="1">
      <c r="A1385" s="15">
        <v>1382</v>
      </c>
      <c r="B1385" s="15">
        <v>0</v>
      </c>
      <c r="C1385" s="95">
        <f>'NEFZ + EPA + WLTP - Constants'!$B$5*B1385/3.6</f>
        <v>0</v>
      </c>
      <c r="D1385" s="95">
        <f>(C1385+C1384)/2</f>
        <v>0</v>
      </c>
      <c r="E1385" s="95">
        <f>(D1385*(A1385-A1384))</f>
        <v>0</v>
      </c>
      <c r="F1385" s="95">
        <f>(0.5*((C1385^2)-(C1384^2))*'NEFZ + EPA + WLTP - Start Value'!$B$3)/3600</f>
        <v>0</v>
      </c>
      <c r="G1385" s="95">
        <f>E1385*'NEFZ + EPA + WLTP - Start Value'!$B$3*'NEFZ + EPA + WLTP - Start Value'!$B$6*'NEFZ + EPA + WLTP - Constants'!$B$4/3600</f>
        <v>0</v>
      </c>
      <c r="H1385" s="95">
        <f>IF(E1385&gt;0,(((C1384)^3+(C1385)^3)/2/D1385)*0.5*'NEFZ + EPA + WLTP - Constants'!$B$3*('NEFZ + EPA + WLTP - Start Value'!$B$5*'NEFZ + EPA + WLTP - Start Value'!$B$4)*E1385/3600,0)</f>
        <v>0</v>
      </c>
    </row>
    <row r="1386" ht="20.35" customHeight="1">
      <c r="A1386" s="15">
        <v>1383</v>
      </c>
      <c r="B1386" s="15">
        <v>0</v>
      </c>
      <c r="C1386" s="95">
        <f>'NEFZ + EPA + WLTP - Constants'!$B$5*B1386/3.6</f>
        <v>0</v>
      </c>
      <c r="D1386" s="95">
        <f>(C1386+C1385)/2</f>
        <v>0</v>
      </c>
      <c r="E1386" s="95">
        <f>(D1386*(A1386-A1385))</f>
        <v>0</v>
      </c>
      <c r="F1386" s="95">
        <f>(0.5*((C1386^2)-(C1385^2))*'NEFZ + EPA + WLTP - Start Value'!$B$3)/3600</f>
        <v>0</v>
      </c>
      <c r="G1386" s="95">
        <f>E1386*'NEFZ + EPA + WLTP - Start Value'!$B$3*'NEFZ + EPA + WLTP - Start Value'!$B$6*'NEFZ + EPA + WLTP - Constants'!$B$4/3600</f>
        <v>0</v>
      </c>
      <c r="H1386" s="95">
        <f>IF(E1386&gt;0,(((C1385)^3+(C1386)^3)/2/D1386)*0.5*'NEFZ + EPA + WLTP - Constants'!$B$3*('NEFZ + EPA + WLTP - Start Value'!$B$5*'NEFZ + EPA + WLTP - Start Value'!$B$4)*E1386/3600,0)</f>
        <v>0</v>
      </c>
    </row>
    <row r="1387" ht="20.35" customHeight="1">
      <c r="A1387" s="15">
        <v>1384</v>
      </c>
      <c r="B1387" s="15">
        <v>0</v>
      </c>
      <c r="C1387" s="95">
        <f>'NEFZ + EPA + WLTP - Constants'!$B$5*B1387/3.6</f>
        <v>0</v>
      </c>
      <c r="D1387" s="95">
        <f>(C1387+C1386)/2</f>
        <v>0</v>
      </c>
      <c r="E1387" s="95">
        <f>(D1387*(A1387-A1386))</f>
        <v>0</v>
      </c>
      <c r="F1387" s="95">
        <f>(0.5*((C1387^2)-(C1386^2))*'NEFZ + EPA + WLTP - Start Value'!$B$3)/3600</f>
        <v>0</v>
      </c>
      <c r="G1387" s="95">
        <f>E1387*'NEFZ + EPA + WLTP - Start Value'!$B$3*'NEFZ + EPA + WLTP - Start Value'!$B$6*'NEFZ + EPA + WLTP - Constants'!$B$4/3600</f>
        <v>0</v>
      </c>
      <c r="H1387" s="95">
        <f>IF(E1387&gt;0,(((C1386)^3+(C1387)^3)/2/D1387)*0.5*'NEFZ + EPA + WLTP - Constants'!$B$3*('NEFZ + EPA + WLTP - Start Value'!$B$5*'NEFZ + EPA + WLTP - Start Value'!$B$4)*E1387/3600,0)</f>
        <v>0</v>
      </c>
    </row>
    <row r="1388" ht="20.35" customHeight="1">
      <c r="A1388" s="15">
        <v>1385</v>
      </c>
      <c r="B1388" s="15">
        <v>0</v>
      </c>
      <c r="C1388" s="95">
        <f>'NEFZ + EPA + WLTP - Constants'!$B$5*B1388/3.6</f>
        <v>0</v>
      </c>
      <c r="D1388" s="95">
        <f>(C1388+C1387)/2</f>
        <v>0</v>
      </c>
      <c r="E1388" s="95">
        <f>(D1388*(A1388-A1387))</f>
        <v>0</v>
      </c>
      <c r="F1388" s="95">
        <f>(0.5*((C1388^2)-(C1387^2))*'NEFZ + EPA + WLTP - Start Value'!$B$3)/3600</f>
        <v>0</v>
      </c>
      <c r="G1388" s="95">
        <f>E1388*'NEFZ + EPA + WLTP - Start Value'!$B$3*'NEFZ + EPA + WLTP - Start Value'!$B$6*'NEFZ + EPA + WLTP - Constants'!$B$4/3600</f>
        <v>0</v>
      </c>
      <c r="H1388" s="95">
        <f>IF(E1388&gt;0,(((C1387)^3+(C1388)^3)/2/D1388)*0.5*'NEFZ + EPA + WLTP - Constants'!$B$3*('NEFZ + EPA + WLTP - Start Value'!$B$5*'NEFZ + EPA + WLTP - Start Value'!$B$4)*E1388/3600,0)</f>
        <v>0</v>
      </c>
    </row>
    <row r="1389" ht="20.35" customHeight="1">
      <c r="A1389" s="15">
        <v>1386</v>
      </c>
      <c r="B1389" s="15">
        <v>0</v>
      </c>
      <c r="C1389" s="95">
        <f>'NEFZ + EPA + WLTP - Constants'!$B$5*B1389/3.6</f>
        <v>0</v>
      </c>
      <c r="D1389" s="95">
        <f>(C1389+C1388)/2</f>
        <v>0</v>
      </c>
      <c r="E1389" s="95">
        <f>(D1389*(A1389-A1388))</f>
        <v>0</v>
      </c>
      <c r="F1389" s="95">
        <f>(0.5*((C1389^2)-(C1388^2))*'NEFZ + EPA + WLTP - Start Value'!$B$3)/3600</f>
        <v>0</v>
      </c>
      <c r="G1389" s="95">
        <f>E1389*'NEFZ + EPA + WLTP - Start Value'!$B$3*'NEFZ + EPA + WLTP - Start Value'!$B$6*'NEFZ + EPA + WLTP - Constants'!$B$4/3600</f>
        <v>0</v>
      </c>
      <c r="H1389" s="95">
        <f>IF(E1389&gt;0,(((C1388)^3+(C1389)^3)/2/D1389)*0.5*'NEFZ + EPA + WLTP - Constants'!$B$3*('NEFZ + EPA + WLTP - Start Value'!$B$5*'NEFZ + EPA + WLTP - Start Value'!$B$4)*E1389/3600,0)</f>
        <v>0</v>
      </c>
    </row>
    <row r="1390" ht="20.35" customHeight="1">
      <c r="A1390" s="15">
        <v>1387</v>
      </c>
      <c r="B1390" s="15">
        <v>0</v>
      </c>
      <c r="C1390" s="95">
        <f>'NEFZ + EPA + WLTP - Constants'!$B$5*B1390/3.6</f>
        <v>0</v>
      </c>
      <c r="D1390" s="95">
        <f>(C1390+C1389)/2</f>
        <v>0</v>
      </c>
      <c r="E1390" s="95">
        <f>(D1390*(A1390-A1389))</f>
        <v>0</v>
      </c>
      <c r="F1390" s="95">
        <f>(0.5*((C1390^2)-(C1389^2))*'NEFZ + EPA + WLTP - Start Value'!$B$3)/3600</f>
        <v>0</v>
      </c>
      <c r="G1390" s="95">
        <f>E1390*'NEFZ + EPA + WLTP - Start Value'!$B$3*'NEFZ + EPA + WLTP - Start Value'!$B$6*'NEFZ + EPA + WLTP - Constants'!$B$4/3600</f>
        <v>0</v>
      </c>
      <c r="H1390" s="95">
        <f>IF(E1390&gt;0,(((C1389)^3+(C1390)^3)/2/D1390)*0.5*'NEFZ + EPA + WLTP - Constants'!$B$3*('NEFZ + EPA + WLTP - Start Value'!$B$5*'NEFZ + EPA + WLTP - Start Value'!$B$4)*E1390/3600,0)</f>
        <v>0</v>
      </c>
    </row>
    <row r="1391" ht="20.35" customHeight="1">
      <c r="A1391" s="15">
        <v>1388</v>
      </c>
      <c r="B1391" s="15">
        <v>0</v>
      </c>
      <c r="C1391" s="95">
        <f>'NEFZ + EPA + WLTP - Constants'!$B$5*B1391/3.6</f>
        <v>0</v>
      </c>
      <c r="D1391" s="95">
        <f>(C1391+C1390)/2</f>
        <v>0</v>
      </c>
      <c r="E1391" s="95">
        <f>(D1391*(A1391-A1390))</f>
        <v>0</v>
      </c>
      <c r="F1391" s="95">
        <f>(0.5*((C1391^2)-(C1390^2))*'NEFZ + EPA + WLTP - Start Value'!$B$3)/3600</f>
        <v>0</v>
      </c>
      <c r="G1391" s="95">
        <f>E1391*'NEFZ + EPA + WLTP - Start Value'!$B$3*'NEFZ + EPA + WLTP - Start Value'!$B$6*'NEFZ + EPA + WLTP - Constants'!$B$4/3600</f>
        <v>0</v>
      </c>
      <c r="H1391" s="95">
        <f>IF(E1391&gt;0,(((C1390)^3+(C1391)^3)/2/D1391)*0.5*'NEFZ + EPA + WLTP - Constants'!$B$3*('NEFZ + EPA + WLTP - Start Value'!$B$5*'NEFZ + EPA + WLTP - Start Value'!$B$4)*E1391/3600,0)</f>
        <v>0</v>
      </c>
    </row>
    <row r="1392" ht="20.35" customHeight="1">
      <c r="A1392" s="15">
        <v>1389</v>
      </c>
      <c r="B1392" s="15">
        <v>0</v>
      </c>
      <c r="C1392" s="95">
        <f>'NEFZ + EPA + WLTP - Constants'!$B$5*B1392/3.6</f>
        <v>0</v>
      </c>
      <c r="D1392" s="95">
        <f>(C1392+C1391)/2</f>
        <v>0</v>
      </c>
      <c r="E1392" s="95">
        <f>(D1392*(A1392-A1391))</f>
        <v>0</v>
      </c>
      <c r="F1392" s="95">
        <f>(0.5*((C1392^2)-(C1391^2))*'NEFZ + EPA + WLTP - Start Value'!$B$3)/3600</f>
        <v>0</v>
      </c>
      <c r="G1392" s="95">
        <f>E1392*'NEFZ + EPA + WLTP - Start Value'!$B$3*'NEFZ + EPA + WLTP - Start Value'!$B$6*'NEFZ + EPA + WLTP - Constants'!$B$4/3600</f>
        <v>0</v>
      </c>
      <c r="H1392" s="95">
        <f>IF(E1392&gt;0,(((C1391)^3+(C1392)^3)/2/D1392)*0.5*'NEFZ + EPA + WLTP - Constants'!$B$3*('NEFZ + EPA + WLTP - Start Value'!$B$5*'NEFZ + EPA + WLTP - Start Value'!$B$4)*E1392/3600,0)</f>
        <v>0</v>
      </c>
    </row>
    <row r="1393" ht="20.35" customHeight="1">
      <c r="A1393" s="15">
        <v>1390</v>
      </c>
      <c r="B1393" s="15">
        <v>3</v>
      </c>
      <c r="C1393" s="95">
        <f>'NEFZ + EPA + WLTP - Constants'!$B$5*B1393/3.6</f>
        <v>1.34112</v>
      </c>
      <c r="D1393" s="95">
        <f>(C1393+C1392)/2</f>
        <v>0.67056</v>
      </c>
      <c r="E1393" s="95">
        <f>(D1393*(A1393-A1392))</f>
        <v>0.67056</v>
      </c>
      <c r="F1393" s="95">
        <f>(0.5*((C1393^2)-(C1392^2))*'NEFZ + EPA + WLTP - Start Value'!$B$3)/3600</f>
        <v>0.390946314880</v>
      </c>
      <c r="G1393" s="95">
        <f>E1393*'NEFZ + EPA + WLTP - Start Value'!$B$3*'NEFZ + EPA + WLTP - Start Value'!$B$6*'NEFZ + EPA + WLTP - Constants'!$B$4/3600</f>
        <v>0.022877495520</v>
      </c>
      <c r="H1393" s="95">
        <f>IF(E1393&gt;0,(((C1392)^3+(C1393)^3)/2/D1393)*0.5*'NEFZ + EPA + WLTP - Constants'!$B$3*('NEFZ + EPA + WLTP - Start Value'!$B$5*'NEFZ + EPA + WLTP - Start Value'!$B$4)*E1393/3600,0)</f>
        <v>0.0001525679979508777</v>
      </c>
    </row>
    <row r="1394" ht="20.35" customHeight="1">
      <c r="A1394" s="15">
        <v>1391</v>
      </c>
      <c r="B1394" s="15">
        <v>5.9</v>
      </c>
      <c r="C1394" s="95">
        <f>'NEFZ + EPA + WLTP - Constants'!$B$5*B1394/3.6</f>
        <v>2.637536</v>
      </c>
      <c r="D1394" s="95">
        <f>(C1394+C1393)/2</f>
        <v>1.989328</v>
      </c>
      <c r="E1394" s="95">
        <f>(D1394*(A1394-A1393))</f>
        <v>1.989328</v>
      </c>
      <c r="F1394" s="95">
        <f>(0.5*((C1394^2)-(C1393^2))*'NEFZ + EPA + WLTP - Start Value'!$B$3)/3600</f>
        <v>1.121147154116978</v>
      </c>
      <c r="G1394" s="95">
        <f>E1394*'NEFZ + EPA + WLTP - Start Value'!$B$3*'NEFZ + EPA + WLTP - Start Value'!$B$6*'NEFZ + EPA + WLTP - Constants'!$B$4/3600</f>
        <v>0.067869903376</v>
      </c>
      <c r="H1394" s="95">
        <f>IF(E1394&gt;0,(((C1393)^3+(C1394)^3)/2/D1394)*0.5*'NEFZ + EPA + WLTP - Constants'!$B$3*('NEFZ + EPA + WLTP - Start Value'!$B$5*'NEFZ + EPA + WLTP - Start Value'!$B$4)*E1394/3600,0)</f>
        <v>0.001313096251697297</v>
      </c>
    </row>
    <row r="1395" ht="20.35" customHeight="1">
      <c r="A1395" s="15">
        <v>1392</v>
      </c>
      <c r="B1395" s="15">
        <v>8.6</v>
      </c>
      <c r="C1395" s="95">
        <f>'NEFZ + EPA + WLTP - Constants'!$B$5*B1395/3.6</f>
        <v>3.844544</v>
      </c>
      <c r="D1395" s="95">
        <f>(C1395+C1394)/2</f>
        <v>3.24104</v>
      </c>
      <c r="E1395" s="95">
        <f>(D1395*(A1395-A1394))</f>
        <v>3.24104</v>
      </c>
      <c r="F1395" s="95">
        <f>(0.5*((C1395^2)-(C1394^2))*'NEFZ + EPA + WLTP - Start Value'!$B$3)/3600</f>
        <v>1.700616469727999</v>
      </c>
      <c r="G1395" s="95">
        <f>E1395*'NEFZ + EPA + WLTP - Start Value'!$B$3*'NEFZ + EPA + WLTP - Start Value'!$B$6*'NEFZ + EPA + WLTP - Constants'!$B$4/3600</f>
        <v>0.110574561680</v>
      </c>
      <c r="H1395" s="95">
        <f>IF(E1395&gt;0,(((C1394)^3+(C1395)^3)/2/D1395)*0.5*'NEFZ + EPA + WLTP - Constants'!$B$3*('NEFZ + EPA + WLTP - Start Value'!$B$5*'NEFZ + EPA + WLTP - Start Value'!$B$4)*E1395/3600,0)</f>
        <v>0.004754668642807288</v>
      </c>
    </row>
    <row r="1396" ht="20.35" customHeight="1">
      <c r="A1396" s="15">
        <v>1393</v>
      </c>
      <c r="B1396" s="15">
        <v>11.5</v>
      </c>
      <c r="C1396" s="95">
        <f>'NEFZ + EPA + WLTP - Constants'!$B$5*B1396/3.6</f>
        <v>5.140960000000001</v>
      </c>
      <c r="D1396" s="95">
        <f>(C1396+C1395)/2</f>
        <v>4.492752</v>
      </c>
      <c r="E1396" s="95">
        <f>(D1396*(A1396-A1395))</f>
        <v>4.492752</v>
      </c>
      <c r="F1396" s="95">
        <f>(0.5*((C1396^2)-(C1395^2))*'NEFZ + EPA + WLTP - Start Value'!$B$3)/3600</f>
        <v>2.532028966039469</v>
      </c>
      <c r="G1396" s="95">
        <f>E1396*'NEFZ + EPA + WLTP - Start Value'!$B$3*'NEFZ + EPA + WLTP - Start Value'!$B$6*'NEFZ + EPA + WLTP - Constants'!$B$4/3600</f>
        <v>0.153279219984</v>
      </c>
      <c r="H1396" s="95">
        <f>IF(E1396&gt;0,(((C1395)^3+(C1396)^3)/2/D1396)*0.5*'NEFZ + EPA + WLTP - Constants'!$B$3*('NEFZ + EPA + WLTP - Start Value'!$B$5*'NEFZ + EPA + WLTP - Start Value'!$B$4)*E1396/3600,0)</f>
        <v>0.01218809794030314</v>
      </c>
    </row>
    <row r="1397" ht="20.35" customHeight="1">
      <c r="A1397" s="15">
        <v>1394</v>
      </c>
      <c r="B1397" s="15">
        <v>14.3</v>
      </c>
      <c r="C1397" s="95">
        <f>'NEFZ + EPA + WLTP - Constants'!$B$5*B1397/3.6</f>
        <v>6.392672000000001</v>
      </c>
      <c r="D1397" s="95">
        <f>(C1397+C1396)/2</f>
        <v>5.766816</v>
      </c>
      <c r="E1397" s="95">
        <f>(D1397*(A1397-A1396))</f>
        <v>5.766816</v>
      </c>
      <c r="F1397" s="95">
        <f>(0.5*((C1397^2)-(C1396^2))*'NEFZ + EPA + WLTP - Start Value'!$B$3)/3600</f>
        <v>3.137995754103467</v>
      </c>
      <c r="G1397" s="95">
        <f>E1397*'NEFZ + EPA + WLTP - Start Value'!$B$3*'NEFZ + EPA + WLTP - Start Value'!$B$6*'NEFZ + EPA + WLTP - Constants'!$B$4/3600</f>
        <v>0.196746461472</v>
      </c>
      <c r="H1397" s="95">
        <f>IF(E1397&gt;0,(((C1396)^3+(C1397)^3)/2/D1397)*0.5*'NEFZ + EPA + WLTP - Constants'!$B$3*('NEFZ + EPA + WLTP - Start Value'!$B$5*'NEFZ + EPA + WLTP - Start Value'!$B$4)*E1397/3600,0)</f>
        <v>0.02511767635064754</v>
      </c>
    </row>
    <row r="1398" ht="20.35" customHeight="1">
      <c r="A1398" s="15">
        <v>1395</v>
      </c>
      <c r="B1398" s="15">
        <v>16.9</v>
      </c>
      <c r="C1398" s="95">
        <f>'NEFZ + EPA + WLTP - Constants'!$B$5*B1398/3.6</f>
        <v>7.554976</v>
      </c>
      <c r="D1398" s="95">
        <f>(C1398+C1397)/2</f>
        <v>6.973824</v>
      </c>
      <c r="E1398" s="95">
        <f>(D1398*(A1398-A1397))</f>
        <v>6.973824</v>
      </c>
      <c r="F1398" s="95">
        <f>(0.5*((C1398^2)-(C1397^2))*'NEFZ + EPA + WLTP - Start Value'!$B$3)/3600</f>
        <v>3.523729451451731</v>
      </c>
      <c r="G1398" s="95">
        <f>E1398*'NEFZ + EPA + WLTP - Start Value'!$B$3*'NEFZ + EPA + WLTP - Start Value'!$B$6*'NEFZ + EPA + WLTP - Constants'!$B$4/3600</f>
        <v>0.237925953408</v>
      </c>
      <c r="H1398" s="95">
        <f>IF(E1398&gt;0,(((C1397)^3+(C1398)^3)/2/D1398)*0.5*'NEFZ + EPA + WLTP - Constants'!$B$3*('NEFZ + EPA + WLTP - Start Value'!$B$5*'NEFZ + EPA + WLTP - Start Value'!$B$4)*E1398/3600,0)</f>
        <v>0.0437984071557489</v>
      </c>
    </row>
    <row r="1399" ht="20.35" customHeight="1">
      <c r="A1399" s="15">
        <v>1396</v>
      </c>
      <c r="B1399" s="15">
        <v>17.3</v>
      </c>
      <c r="C1399" s="95">
        <f>'NEFZ + EPA + WLTP - Constants'!$B$5*B1399/3.6</f>
        <v>7.733792000000001</v>
      </c>
      <c r="D1399" s="95">
        <f>(C1399+C1398)/2</f>
        <v>7.644384000000001</v>
      </c>
      <c r="E1399" s="95">
        <f>(D1399*(A1399-A1398))</f>
        <v>7.644384000000001</v>
      </c>
      <c r="F1399" s="95">
        <f>(0.5*((C1399^2)-(C1398^2))*'NEFZ + EPA + WLTP - Start Value'!$B$3)/3600</f>
        <v>0.5942383986176044</v>
      </c>
      <c r="G1399" s="95">
        <f>E1399*'NEFZ + EPA + WLTP - Start Value'!$B$3*'NEFZ + EPA + WLTP - Start Value'!$B$6*'NEFZ + EPA + WLTP - Constants'!$B$4/3600</f>
        <v>0.2608034489280001</v>
      </c>
      <c r="H1399" s="95">
        <f>IF(E1399&gt;0,(((C1398)^3+(C1399)^3)/2/D1399)*0.5*'NEFZ + EPA + WLTP - Constants'!$B$3*('NEFZ + EPA + WLTP - Start Value'!$B$5*'NEFZ + EPA + WLTP - Start Value'!$B$4)*E1399/3600,0)</f>
        <v>0.05653224082472233</v>
      </c>
    </row>
    <row r="1400" ht="20.35" customHeight="1">
      <c r="A1400" s="15">
        <v>1397</v>
      </c>
      <c r="B1400" s="15">
        <v>18.1</v>
      </c>
      <c r="C1400" s="95">
        <f>'NEFZ + EPA + WLTP - Constants'!$B$5*B1400/3.6</f>
        <v>8.091424000000002</v>
      </c>
      <c r="D1400" s="95">
        <f>(C1400+C1399)/2</f>
        <v>7.912608000000001</v>
      </c>
      <c r="E1400" s="95">
        <f>(D1400*(A1400-A1399))</f>
        <v>7.912608000000001</v>
      </c>
      <c r="F1400" s="95">
        <f>(0.5*((C1400^2)-(C1399^2))*'NEFZ + EPA + WLTP - Start Value'!$B$3)/3600</f>
        <v>1.230177737489067</v>
      </c>
      <c r="G1400" s="95">
        <f>E1400*'NEFZ + EPA + WLTP - Start Value'!$B$3*'NEFZ + EPA + WLTP - Start Value'!$B$6*'NEFZ + EPA + WLTP - Constants'!$B$4/3600</f>
        <v>0.2699544471360001</v>
      </c>
      <c r="H1400" s="95">
        <f>IF(E1400&gt;0,(((C1399)^3+(C1400)^3)/2/D1400)*0.5*'NEFZ + EPA + WLTP - Constants'!$B$3*('NEFZ + EPA + WLTP - Start Value'!$B$5*'NEFZ + EPA + WLTP - Start Value'!$B$4)*E1400/3600,0)</f>
        <v>0.06276454182901707</v>
      </c>
    </row>
    <row r="1401" ht="20.35" customHeight="1">
      <c r="A1401" s="15">
        <v>1398</v>
      </c>
      <c r="B1401" s="15">
        <v>20.7</v>
      </c>
      <c r="C1401" s="95">
        <f>'NEFZ + EPA + WLTP - Constants'!$B$5*B1401/3.6</f>
        <v>9.253728000000001</v>
      </c>
      <c r="D1401" s="95">
        <f>(C1401+C1400)/2</f>
        <v>8.672576000000001</v>
      </c>
      <c r="E1401" s="95">
        <f>(D1401*(A1401-A1400))</f>
        <v>8.672576000000001</v>
      </c>
      <c r="F1401" s="95">
        <f>(0.5*((C1401^2)-(C1400^2))*'NEFZ + EPA + WLTP - Start Value'!$B$3)/3600</f>
        <v>4.382073805010488</v>
      </c>
      <c r="G1401" s="95">
        <f>E1401*'NEFZ + EPA + WLTP - Start Value'!$B$3*'NEFZ + EPA + WLTP - Start Value'!$B$6*'NEFZ + EPA + WLTP - Constants'!$B$4/3600</f>
        <v>0.2958822753920001</v>
      </c>
      <c r="H1401" s="95">
        <f>IF(E1401&gt;0,(((C1400)^3+(C1401)^3)/2/D1401)*0.5*'NEFZ + EPA + WLTP - Constants'!$B$3*('NEFZ + EPA + WLTP - Start Value'!$B$5*'NEFZ + EPA + WLTP - Start Value'!$B$4)*E1401/3600,0)</f>
        <v>0.08362694979948326</v>
      </c>
    </row>
    <row r="1402" ht="20.35" customHeight="1">
      <c r="A1402" s="15">
        <v>1399</v>
      </c>
      <c r="B1402" s="15">
        <v>21.7</v>
      </c>
      <c r="C1402" s="95">
        <f>'NEFZ + EPA + WLTP - Constants'!$B$5*B1402/3.6</f>
        <v>9.700768</v>
      </c>
      <c r="D1402" s="95">
        <f>(C1402+C1401)/2</f>
        <v>9.477247999999999</v>
      </c>
      <c r="E1402" s="95">
        <f>(D1402*(A1402-A1401))</f>
        <v>9.477247999999999</v>
      </c>
      <c r="F1402" s="95">
        <f>(0.5*((C1402^2)-(C1401^2))*'NEFZ + EPA + WLTP - Start Value'!$B$3)/3600</f>
        <v>1.841791527879108</v>
      </c>
      <c r="G1402" s="95">
        <f>E1402*'NEFZ + EPA + WLTP - Start Value'!$B$3*'NEFZ + EPA + WLTP - Start Value'!$B$6*'NEFZ + EPA + WLTP - Constants'!$B$4/3600</f>
        <v>0.323335270016</v>
      </c>
      <c r="H1402" s="95">
        <f>IF(E1402&gt;0,(((C1401)^3+(C1402)^3)/2/D1402)*0.5*'NEFZ + EPA + WLTP - Constants'!$B$3*('NEFZ + EPA + WLTP - Start Value'!$B$5*'NEFZ + EPA + WLTP - Start Value'!$B$4)*E1402/3600,0)</f>
        <v>0.1078602403220088</v>
      </c>
    </row>
    <row r="1403" ht="20.35" customHeight="1">
      <c r="A1403" s="15">
        <v>1400</v>
      </c>
      <c r="B1403" s="15">
        <v>22.4</v>
      </c>
      <c r="C1403" s="95">
        <f>'NEFZ + EPA + WLTP - Constants'!$B$5*B1403/3.6</f>
        <v>10.013696</v>
      </c>
      <c r="D1403" s="95">
        <f>(C1403+C1402)/2</f>
        <v>9.857232</v>
      </c>
      <c r="E1403" s="95">
        <f>(D1403*(A1403-A1402))</f>
        <v>9.857232</v>
      </c>
      <c r="F1403" s="95">
        <f>(0.5*((C1403^2)-(C1402^2))*'NEFZ + EPA + WLTP - Start Value'!$B$3)/3600</f>
        <v>1.340945860038396</v>
      </c>
      <c r="G1403" s="95">
        <f>E1403*'NEFZ + EPA + WLTP - Start Value'!$B$3*'NEFZ + EPA + WLTP - Start Value'!$B$6*'NEFZ + EPA + WLTP - Constants'!$B$4/3600</f>
        <v>0.336299184144</v>
      </c>
      <c r="H1403" s="95">
        <f>IF(E1403&gt;0,(((C1402)^3+(C1403)^3)/2/D1403)*0.5*'NEFZ + EPA + WLTP - Constants'!$B$3*('NEFZ + EPA + WLTP - Start Value'!$B$5*'NEFZ + EPA + WLTP - Start Value'!$B$4)*E1403/3600,0)</f>
        <v>0.121250517579499</v>
      </c>
    </row>
    <row r="1404" ht="20.35" customHeight="1">
      <c r="A1404" s="15">
        <v>1401</v>
      </c>
      <c r="B1404" s="15">
        <v>22.5</v>
      </c>
      <c r="C1404" s="95">
        <f>'NEFZ + EPA + WLTP - Constants'!$B$5*B1404/3.6</f>
        <v>10.0584</v>
      </c>
      <c r="D1404" s="95">
        <f>(C1404+C1403)/2</f>
        <v>10.036048</v>
      </c>
      <c r="E1404" s="95">
        <f>(D1404*(A1404-A1403))</f>
        <v>10.036048</v>
      </c>
      <c r="F1404" s="95">
        <f>(0.5*((C1404^2)-(C1403^2))*'NEFZ + EPA + WLTP - Start Value'!$B$3)/3600</f>
        <v>0.1950387726456884</v>
      </c>
      <c r="G1404" s="95">
        <f>E1404*'NEFZ + EPA + WLTP - Start Value'!$B$3*'NEFZ + EPA + WLTP - Start Value'!$B$6*'NEFZ + EPA + WLTP - Constants'!$B$4/3600</f>
        <v>0.342399849616</v>
      </c>
      <c r="H1404" s="95">
        <f>IF(E1404&gt;0,(((C1403)^3+(C1404)^3)/2/D1404)*0.5*'NEFZ + EPA + WLTP - Constants'!$B$3*('NEFZ + EPA + WLTP - Start Value'!$B$5*'NEFZ + EPA + WLTP - Start Value'!$B$4)*E1404/3600,0)</f>
        <v>0.1278748618318615</v>
      </c>
    </row>
    <row r="1405" ht="20.35" customHeight="1">
      <c r="A1405" s="15">
        <v>1402</v>
      </c>
      <c r="B1405" s="15">
        <v>22.1</v>
      </c>
      <c r="C1405" s="95">
        <f>'NEFZ + EPA + WLTP - Constants'!$B$5*B1405/3.6</f>
        <v>9.879584000000001</v>
      </c>
      <c r="D1405" s="95">
        <f>(C1405+C1404)/2</f>
        <v>9.968992</v>
      </c>
      <c r="E1405" s="95">
        <f>(D1405*(A1405-A1404))</f>
        <v>9.968992</v>
      </c>
      <c r="F1405" s="95">
        <f>(0.5*((C1405^2)-(C1404^2))*'NEFZ + EPA + WLTP - Start Value'!$B$3)/3600</f>
        <v>-0.7749424730510146</v>
      </c>
      <c r="G1405" s="95">
        <f>E1405*'NEFZ + EPA + WLTP - Start Value'!$B$3*'NEFZ + EPA + WLTP - Start Value'!$B$6*'NEFZ + EPA + WLTP - Constants'!$B$4/3600</f>
        <v>0.340112100064</v>
      </c>
      <c r="H1405" s="95">
        <f>IF(E1405&gt;0,(((C1404)^3+(C1405)^3)/2/D1405)*0.5*'NEFZ + EPA + WLTP - Constants'!$B$3*('NEFZ + EPA + WLTP - Start Value'!$B$5*'NEFZ + EPA + WLTP - Start Value'!$B$4)*E1405/3600,0)</f>
        <v>0.1253571338736768</v>
      </c>
    </row>
    <row r="1406" ht="20.35" customHeight="1">
      <c r="A1406" s="15">
        <v>1403</v>
      </c>
      <c r="B1406" s="15">
        <v>21.5</v>
      </c>
      <c r="C1406" s="95">
        <f>'NEFZ + EPA + WLTP - Constants'!$B$5*B1406/3.6</f>
        <v>9.611360000000001</v>
      </c>
      <c r="D1406" s="95">
        <f>(C1406+C1405)/2</f>
        <v>9.745472000000001</v>
      </c>
      <c r="E1406" s="95">
        <f>(D1406*(A1406-A1405))</f>
        <v>9.745472000000001</v>
      </c>
      <c r="F1406" s="95">
        <f>(0.5*((C1406^2)-(C1405^2))*'NEFZ + EPA + WLTP - Start Value'!$B$3)/3600</f>
        <v>-1.136350621917866</v>
      </c>
      <c r="G1406" s="95">
        <f>E1406*'NEFZ + EPA + WLTP - Start Value'!$B$3*'NEFZ + EPA + WLTP - Start Value'!$B$6*'NEFZ + EPA + WLTP - Constants'!$B$4/3600</f>
        <v>0.3324862682240001</v>
      </c>
      <c r="H1406" s="95">
        <f>IF(E1406&gt;0,(((C1405)^3+(C1406)^3)/2/D1406)*0.5*'NEFZ + EPA + WLTP - Constants'!$B$3*('NEFZ + EPA + WLTP - Start Value'!$B$5*'NEFZ + EPA + WLTP - Start Value'!$B$4)*E1406/3600,0)</f>
        <v>0.1171509533172264</v>
      </c>
    </row>
    <row r="1407" ht="20.35" customHeight="1">
      <c r="A1407" s="15">
        <v>1404</v>
      </c>
      <c r="B1407" s="15">
        <v>20.9</v>
      </c>
      <c r="C1407" s="95">
        <f>'NEFZ + EPA + WLTP - Constants'!$B$5*B1407/3.6</f>
        <v>9.343135999999999</v>
      </c>
      <c r="D1407" s="95">
        <f>(C1407+C1406)/2</f>
        <v>9.477247999999999</v>
      </c>
      <c r="E1407" s="95">
        <f>(D1407*(A1407-A1406))</f>
        <v>9.477247999999999</v>
      </c>
      <c r="F1407" s="95">
        <f>(0.5*((C1407^2)-(C1406^2))*'NEFZ + EPA + WLTP - Start Value'!$B$3)/3600</f>
        <v>-1.105074916727473</v>
      </c>
      <c r="G1407" s="95">
        <f>E1407*'NEFZ + EPA + WLTP - Start Value'!$B$3*'NEFZ + EPA + WLTP - Start Value'!$B$6*'NEFZ + EPA + WLTP - Constants'!$B$4/3600</f>
        <v>0.323335270016</v>
      </c>
      <c r="H1407" s="95">
        <f>IF(E1407&gt;0,(((C1406)^3+(C1407)^3)/2/D1407)*0.5*'NEFZ + EPA + WLTP - Constants'!$B$3*('NEFZ + EPA + WLTP - Start Value'!$B$5*'NEFZ + EPA + WLTP - Start Value'!$B$4)*E1407/3600,0)</f>
        <v>0.1077452379555534</v>
      </c>
    </row>
    <row r="1408" ht="20.35" customHeight="1">
      <c r="A1408" s="15">
        <v>1405</v>
      </c>
      <c r="B1408" s="15">
        <v>20.4</v>
      </c>
      <c r="C1408" s="95">
        <f>'NEFZ + EPA + WLTP - Constants'!$B$5*B1408/3.6</f>
        <v>9.119615999999999</v>
      </c>
      <c r="D1408" s="95">
        <f>(C1408+C1407)/2</f>
        <v>9.231375999999999</v>
      </c>
      <c r="E1408" s="95">
        <f>(D1408*(A1408-A1407))</f>
        <v>9.231375999999999</v>
      </c>
      <c r="F1408" s="95">
        <f>(0.5*((C1408^2)-(C1407^2))*'NEFZ + EPA + WLTP - Start Value'!$B$3)/3600</f>
        <v>-0.897004600252448</v>
      </c>
      <c r="G1408" s="95">
        <f>E1408*'NEFZ + EPA + WLTP - Start Value'!$B$3*'NEFZ + EPA + WLTP - Start Value'!$B$6*'NEFZ + EPA + WLTP - Constants'!$B$4/3600</f>
        <v>0.314946854992</v>
      </c>
      <c r="H1408" s="95">
        <f>IF(E1408&gt;0,(((C1407)^3+(C1408)^3)/2/D1408)*0.5*'NEFZ + EPA + WLTP - Constants'!$B$3*('NEFZ + EPA + WLTP - Start Value'!$B$5*'NEFZ + EPA + WLTP - Start Value'!$B$4)*E1408/3600,0)</f>
        <v>0.09955905510816768</v>
      </c>
    </row>
    <row r="1409" ht="20.35" customHeight="1">
      <c r="A1409" s="15">
        <v>1406</v>
      </c>
      <c r="B1409" s="15">
        <v>19.8</v>
      </c>
      <c r="C1409" s="95">
        <f>'NEFZ + EPA + WLTP - Constants'!$B$5*B1409/3.6</f>
        <v>8.851392000000001</v>
      </c>
      <c r="D1409" s="95">
        <f>(C1409+C1408)/2</f>
        <v>8.985503999999999</v>
      </c>
      <c r="E1409" s="95">
        <f>(D1409*(A1409-A1408))</f>
        <v>8.985503999999999</v>
      </c>
      <c r="F1409" s="95">
        <f>(0.5*((C1409^2)-(C1408^2))*'NEFZ + EPA + WLTP - Start Value'!$B$3)/3600</f>
        <v>-1.047736123878391</v>
      </c>
      <c r="G1409" s="95">
        <f>E1409*'NEFZ + EPA + WLTP - Start Value'!$B$3*'NEFZ + EPA + WLTP - Start Value'!$B$6*'NEFZ + EPA + WLTP - Constants'!$B$4/3600</f>
        <v>0.306558439968</v>
      </c>
      <c r="H1409" s="95">
        <f>IF(E1409&gt;0,(((C1408)^3+(C1409)^3)/2/D1409)*0.5*'NEFZ + EPA + WLTP - Constants'!$B$3*('NEFZ + EPA + WLTP - Start Value'!$B$5*'NEFZ + EPA + WLTP - Start Value'!$B$4)*E1409/3600,0)</f>
        <v>0.0918349498705759</v>
      </c>
    </row>
    <row r="1410" ht="20.35" customHeight="1">
      <c r="A1410" s="15">
        <v>1407</v>
      </c>
      <c r="B1410" s="15">
        <v>17</v>
      </c>
      <c r="C1410" s="95">
        <f>'NEFZ + EPA + WLTP - Constants'!$B$5*B1410/3.6</f>
        <v>7.59968</v>
      </c>
      <c r="D1410" s="95">
        <f>(C1410+C1409)/2</f>
        <v>8.225536</v>
      </c>
      <c r="E1410" s="95">
        <f>(D1410*(A1410-A1409))</f>
        <v>8.225536</v>
      </c>
      <c r="F1410" s="95">
        <f>(0.5*((C1410^2)-(C1409^2))*'NEFZ + EPA + WLTP - Start Value'!$B$3)/3600</f>
        <v>-4.475900920581692</v>
      </c>
      <c r="G1410" s="95">
        <f>E1410*'NEFZ + EPA + WLTP - Start Value'!$B$3*'NEFZ + EPA + WLTP - Start Value'!$B$6*'NEFZ + EPA + WLTP - Constants'!$B$4/3600</f>
        <v>0.280630611712</v>
      </c>
      <c r="H1410" s="95">
        <f>IF(E1410&gt;0,(((C1409)^3+(C1410)^3)/2/D1410)*0.5*'NEFZ + EPA + WLTP - Constants'!$B$3*('NEFZ + EPA + WLTP - Start Value'!$B$5*'NEFZ + EPA + WLTP - Start Value'!$B$4)*E1410/3600,0)</f>
        <v>0.07162441409935451</v>
      </c>
    </row>
    <row r="1411" ht="20.35" customHeight="1">
      <c r="A1411" s="15">
        <v>1408</v>
      </c>
      <c r="B1411" s="15">
        <v>14.9</v>
      </c>
      <c r="C1411" s="95">
        <f>'NEFZ + EPA + WLTP - Constants'!$B$5*B1411/3.6</f>
        <v>6.660896000000001</v>
      </c>
      <c r="D1411" s="95">
        <f>(C1411+C1410)/2</f>
        <v>7.130288</v>
      </c>
      <c r="E1411" s="95">
        <f>(D1411*(A1411-A1410))</f>
        <v>7.130288</v>
      </c>
      <c r="F1411" s="95">
        <f>(0.5*((C1411^2)-(C1410^2))*'NEFZ + EPA + WLTP - Start Value'!$B$3)/3600</f>
        <v>-2.909943737090131</v>
      </c>
      <c r="G1411" s="95">
        <f>E1411*'NEFZ + EPA + WLTP - Start Value'!$B$3*'NEFZ + EPA + WLTP - Start Value'!$B$6*'NEFZ + EPA + WLTP - Constants'!$B$4/3600</f>
        <v>0.243264035696</v>
      </c>
      <c r="H1411" s="95">
        <f>IF(E1411&gt;0,(((C1410)^3+(C1411)^3)/2/D1411)*0.5*'NEFZ + EPA + WLTP - Constants'!$B$3*('NEFZ + EPA + WLTP - Start Value'!$B$5*'NEFZ + EPA + WLTP - Start Value'!$B$4)*E1411/3600,0)</f>
        <v>0.04645384185875075</v>
      </c>
    </row>
    <row r="1412" ht="20.35" customHeight="1">
      <c r="A1412" s="15">
        <v>1409</v>
      </c>
      <c r="B1412" s="15">
        <v>14.9</v>
      </c>
      <c r="C1412" s="95">
        <f>'NEFZ + EPA + WLTP - Constants'!$B$5*B1412/3.6</f>
        <v>6.660896000000001</v>
      </c>
      <c r="D1412" s="95">
        <f>(C1412+C1411)/2</f>
        <v>6.660896000000001</v>
      </c>
      <c r="E1412" s="95">
        <f>(D1412*(A1412-A1411))</f>
        <v>6.660896000000001</v>
      </c>
      <c r="F1412" s="95">
        <f>(0.5*((C1412^2)-(C1411^2))*'NEFZ + EPA + WLTP - Start Value'!$B$3)/3600</f>
        <v>0</v>
      </c>
      <c r="G1412" s="95">
        <f>E1412*'NEFZ + EPA + WLTP - Start Value'!$B$3*'NEFZ + EPA + WLTP - Start Value'!$B$6*'NEFZ + EPA + WLTP - Constants'!$B$4/3600</f>
        <v>0.227249788832</v>
      </c>
      <c r="H1412" s="95">
        <f>IF(E1412&gt;0,(((C1411)^3+(C1412)^3)/2/D1412)*0.5*'NEFZ + EPA + WLTP - Constants'!$B$3*('NEFZ + EPA + WLTP - Start Value'!$B$5*'NEFZ + EPA + WLTP - Start Value'!$B$4)*E1412/3600,0)</f>
        <v>0.03738423379656357</v>
      </c>
    </row>
    <row r="1413" ht="20.35" customHeight="1">
      <c r="A1413" s="15">
        <v>1410</v>
      </c>
      <c r="B1413" s="15">
        <v>15.2</v>
      </c>
      <c r="C1413" s="95">
        <f>'NEFZ + EPA + WLTP - Constants'!$B$5*B1413/3.6</f>
        <v>6.795007999999999</v>
      </c>
      <c r="D1413" s="95">
        <f>(C1413+C1412)/2</f>
        <v>6.727952</v>
      </c>
      <c r="E1413" s="95">
        <f>(D1413*(A1413-A1412))</f>
        <v>6.727952</v>
      </c>
      <c r="F1413" s="95">
        <f>(0.5*((C1413^2)-(C1412^2))*'NEFZ + EPA + WLTP - Start Value'!$B$3)/3600</f>
        <v>0.3922494692629283</v>
      </c>
      <c r="G1413" s="95">
        <f>E1413*'NEFZ + EPA + WLTP - Start Value'!$B$3*'NEFZ + EPA + WLTP - Start Value'!$B$6*'NEFZ + EPA + WLTP - Constants'!$B$4/3600</f>
        <v>0.229537538384</v>
      </c>
      <c r="H1413" s="95">
        <f>IF(E1413&gt;0,(((C1412)^3+(C1413)^3)/2/D1413)*0.5*'NEFZ + EPA + WLTP - Constants'!$B$3*('NEFZ + EPA + WLTP - Start Value'!$B$5*'NEFZ + EPA + WLTP - Start Value'!$B$4)*E1413/3600,0)</f>
        <v>0.03853617303709199</v>
      </c>
    </row>
    <row r="1414" ht="20.35" customHeight="1">
      <c r="A1414" s="15">
        <v>1411</v>
      </c>
      <c r="B1414" s="15">
        <v>15.5</v>
      </c>
      <c r="C1414" s="95">
        <f>'NEFZ + EPA + WLTP - Constants'!$B$5*B1414/3.6</f>
        <v>6.92912</v>
      </c>
      <c r="D1414" s="95">
        <f>(C1414+C1413)/2</f>
        <v>6.862064</v>
      </c>
      <c r="E1414" s="95">
        <f>(D1414*(A1414-A1413))</f>
        <v>6.862064</v>
      </c>
      <c r="F1414" s="95">
        <f>(0.5*((C1414^2)-(C1413^2))*'NEFZ + EPA + WLTP - Start Value'!$B$3)/3600</f>
        <v>0.4000683955605366</v>
      </c>
      <c r="G1414" s="95">
        <f>E1414*'NEFZ + EPA + WLTP - Start Value'!$B$3*'NEFZ + EPA + WLTP - Start Value'!$B$6*'NEFZ + EPA + WLTP - Constants'!$B$4/3600</f>
        <v>0.234113037488</v>
      </c>
      <c r="H1414" s="95">
        <f>IF(E1414&gt;0,(((C1413)^3+(C1414)^3)/2/D1414)*0.5*'NEFZ + EPA + WLTP - Constants'!$B$3*('NEFZ + EPA + WLTP - Start Value'!$B$5*'NEFZ + EPA + WLTP - Start Value'!$B$4)*E1414/3600,0)</f>
        <v>0.04088643218952594</v>
      </c>
    </row>
    <row r="1415" ht="20.35" customHeight="1">
      <c r="A1415" s="15">
        <v>1412</v>
      </c>
      <c r="B1415" s="15">
        <v>16</v>
      </c>
      <c r="C1415" s="95">
        <f>'NEFZ + EPA + WLTP - Constants'!$B$5*B1415/3.6</f>
        <v>7.15264</v>
      </c>
      <c r="D1415" s="95">
        <f>(C1415+C1414)/2</f>
        <v>7.04088</v>
      </c>
      <c r="E1415" s="95">
        <f>(D1415*(A1415-A1414))</f>
        <v>7.04088</v>
      </c>
      <c r="F1415" s="95">
        <f>(0.5*((C1415^2)-(C1414^2))*'NEFZ + EPA + WLTP - Start Value'!$B$3)/3600</f>
        <v>0.6841560510399992</v>
      </c>
      <c r="G1415" s="95">
        <f>E1415*'NEFZ + EPA + WLTP - Start Value'!$B$3*'NEFZ + EPA + WLTP - Start Value'!$B$6*'NEFZ + EPA + WLTP - Constants'!$B$4/3600</f>
        <v>0.240213702960</v>
      </c>
      <c r="H1415" s="95">
        <f>IF(E1415&gt;0,(((C1414)^3+(C1415)^3)/2/D1415)*0.5*'NEFZ + EPA + WLTP - Constants'!$B$3*('NEFZ + EPA + WLTP - Start Value'!$B$5*'NEFZ + EPA + WLTP - Start Value'!$B$4)*E1415/3600,0)</f>
        <v>0.04418750640652295</v>
      </c>
    </row>
    <row r="1416" ht="20.35" customHeight="1">
      <c r="A1416" s="15">
        <v>1413</v>
      </c>
      <c r="B1416" s="15">
        <v>17.1</v>
      </c>
      <c r="C1416" s="95">
        <f>'NEFZ + EPA + WLTP - Constants'!$B$5*B1416/3.6</f>
        <v>7.644384000000001</v>
      </c>
      <c r="D1416" s="95">
        <f>(C1416+C1415)/2</f>
        <v>7.398512</v>
      </c>
      <c r="E1416" s="95">
        <f>(D1416*(A1416-A1415))</f>
        <v>7.398512</v>
      </c>
      <c r="F1416" s="95">
        <f>(0.5*((C1416^2)-(C1415^2))*'NEFZ + EPA + WLTP - Start Value'!$B$3)/3600</f>
        <v>1.581595036086757</v>
      </c>
      <c r="G1416" s="95">
        <f>E1416*'NEFZ + EPA + WLTP - Start Value'!$B$3*'NEFZ + EPA + WLTP - Start Value'!$B$6*'NEFZ + EPA + WLTP - Constants'!$B$4/3600</f>
        <v>0.252415033904</v>
      </c>
      <c r="H1416" s="95">
        <f>IF(E1416&gt;0,(((C1415)^3+(C1416)^3)/2/D1416)*0.5*'NEFZ + EPA + WLTP - Constants'!$B$3*('NEFZ + EPA + WLTP - Start Value'!$B$5*'NEFZ + EPA + WLTP - Start Value'!$B$4)*E1416/3600,0)</f>
        <v>0.05139965560032412</v>
      </c>
    </row>
    <row r="1417" ht="20.35" customHeight="1">
      <c r="A1417" s="15">
        <v>1414</v>
      </c>
      <c r="B1417" s="15">
        <v>19.1</v>
      </c>
      <c r="C1417" s="95">
        <f>'NEFZ + EPA + WLTP - Constants'!$B$5*B1417/3.6</f>
        <v>8.538464000000001</v>
      </c>
      <c r="D1417" s="95">
        <f>(C1417+C1416)/2</f>
        <v>8.091424</v>
      </c>
      <c r="E1417" s="95">
        <f>(D1417*(A1417-A1416))</f>
        <v>8.091424</v>
      </c>
      <c r="F1417" s="95">
        <f>(0.5*((C1417^2)-(C1416^2))*'NEFZ + EPA + WLTP - Start Value'!$B$3)/3600</f>
        <v>3.144945910812446</v>
      </c>
      <c r="G1417" s="95">
        <f>E1417*'NEFZ + EPA + WLTP - Start Value'!$B$3*'NEFZ + EPA + WLTP - Start Value'!$B$6*'NEFZ + EPA + WLTP - Constants'!$B$4/3600</f>
        <v>0.276055112608</v>
      </c>
      <c r="H1417" s="95">
        <f>IF(E1417&gt;0,(((C1416)^3+(C1417)^3)/2/D1417)*0.5*'NEFZ + EPA + WLTP - Constants'!$B$3*('NEFZ + EPA + WLTP - Start Value'!$B$5*'NEFZ + EPA + WLTP - Start Value'!$B$4)*E1417/3600,0)</f>
        <v>0.06762764111303468</v>
      </c>
    </row>
    <row r="1418" ht="20.35" customHeight="1">
      <c r="A1418" s="15">
        <v>1415</v>
      </c>
      <c r="B1418" s="15">
        <v>21.1</v>
      </c>
      <c r="C1418" s="95">
        <f>'NEFZ + EPA + WLTP - Constants'!$B$5*B1418/3.6</f>
        <v>9.432544000000002</v>
      </c>
      <c r="D1418" s="95">
        <f>(C1418+C1417)/2</f>
        <v>8.985504000000002</v>
      </c>
      <c r="E1418" s="95">
        <f>(D1418*(A1418-A1417))</f>
        <v>8.985504000000002</v>
      </c>
      <c r="F1418" s="95">
        <f>(0.5*((C1418^2)-(C1417^2))*'NEFZ + EPA + WLTP - Start Value'!$B$3)/3600</f>
        <v>3.492453746261337</v>
      </c>
      <c r="G1418" s="95">
        <f>E1418*'NEFZ + EPA + WLTP - Start Value'!$B$3*'NEFZ + EPA + WLTP - Start Value'!$B$6*'NEFZ + EPA + WLTP - Constants'!$B$4/3600</f>
        <v>0.3065584399680001</v>
      </c>
      <c r="H1418" s="95">
        <f>IF(E1418&gt;0,(((C1417)^3+(C1418)^3)/2/D1418)*0.5*'NEFZ + EPA + WLTP - Constants'!$B$3*('NEFZ + EPA + WLTP - Start Value'!$B$5*'NEFZ + EPA + WLTP - Start Value'!$B$4)*E1418/3600,0)</f>
        <v>0.09245508792624695</v>
      </c>
    </row>
    <row r="1419" ht="20.35" customHeight="1">
      <c r="A1419" s="15">
        <v>1416</v>
      </c>
      <c r="B1419" s="15">
        <v>22.7</v>
      </c>
      <c r="C1419" s="95">
        <f>'NEFZ + EPA + WLTP - Constants'!$B$5*B1419/3.6</f>
        <v>10.147808</v>
      </c>
      <c r="D1419" s="95">
        <f>(C1419+C1418)/2</f>
        <v>9.790176000000002</v>
      </c>
      <c r="E1419" s="95">
        <f>(D1419*(A1419-A1418))</f>
        <v>9.790176000000002</v>
      </c>
      <c r="F1419" s="95">
        <f>(0.5*((C1419^2)-(C1418^2))*'NEFZ + EPA + WLTP - Start Value'!$B$3)/3600</f>
        <v>3.044168638532264</v>
      </c>
      <c r="G1419" s="95">
        <f>E1419*'NEFZ + EPA + WLTP - Start Value'!$B$3*'NEFZ + EPA + WLTP - Start Value'!$B$6*'NEFZ + EPA + WLTP - Constants'!$B$4/3600</f>
        <v>0.3340114345920001</v>
      </c>
      <c r="H1419" s="95">
        <f>IF(E1419&gt;0,(((C1418)^3+(C1419)^3)/2/D1419)*0.5*'NEFZ + EPA + WLTP - Constants'!$B$3*('NEFZ + EPA + WLTP - Start Value'!$B$5*'NEFZ + EPA + WLTP - Start Value'!$B$4)*E1419/3600,0)</f>
        <v>0.1191782881753309</v>
      </c>
    </row>
    <row r="1420" ht="20.35" customHeight="1">
      <c r="A1420" s="15">
        <v>1417</v>
      </c>
      <c r="B1420" s="15">
        <v>22.9</v>
      </c>
      <c r="C1420" s="95">
        <f>'NEFZ + EPA + WLTP - Constants'!$B$5*B1420/3.6</f>
        <v>10.237216</v>
      </c>
      <c r="D1420" s="95">
        <f>(C1420+C1419)/2</f>
        <v>10.192512</v>
      </c>
      <c r="E1420" s="95">
        <f>(D1420*(A1420-A1419))</f>
        <v>10.192512</v>
      </c>
      <c r="F1420" s="95">
        <f>(0.5*((C1420^2)-(C1419^2))*'NEFZ + EPA + WLTP - Start Value'!$B$3)/3600</f>
        <v>0.396158932411727</v>
      </c>
      <c r="G1420" s="95">
        <f>E1420*'NEFZ + EPA + WLTP - Start Value'!$B$3*'NEFZ + EPA + WLTP - Start Value'!$B$6*'NEFZ + EPA + WLTP - Constants'!$B$4/3600</f>
        <v>0.347737931904</v>
      </c>
      <c r="H1420" s="95">
        <f>IF(E1420&gt;0,(((C1419)^3+(C1420)^3)/2/D1420)*0.5*'NEFZ + EPA + WLTP - Constants'!$B$3*('NEFZ + EPA + WLTP - Start Value'!$B$5*'NEFZ + EPA + WLTP - Start Value'!$B$4)*E1420/3600,0)</f>
        <v>0.1339551090488652</v>
      </c>
    </row>
    <row r="1421" ht="20.35" customHeight="1">
      <c r="A1421" s="15">
        <v>1418</v>
      </c>
      <c r="B1421" s="15">
        <v>22.7</v>
      </c>
      <c r="C1421" s="95">
        <f>'NEFZ + EPA + WLTP - Constants'!$B$5*B1421/3.6</f>
        <v>10.147808</v>
      </c>
      <c r="D1421" s="95">
        <f>(C1421+C1420)/2</f>
        <v>10.192512</v>
      </c>
      <c r="E1421" s="95">
        <f>(D1421*(A1421-A1420))</f>
        <v>10.192512</v>
      </c>
      <c r="F1421" s="95">
        <f>(0.5*((C1421^2)-(C1420^2))*'NEFZ + EPA + WLTP - Start Value'!$B$3)/3600</f>
        <v>-0.396158932411727</v>
      </c>
      <c r="G1421" s="95">
        <f>E1421*'NEFZ + EPA + WLTP - Start Value'!$B$3*'NEFZ + EPA + WLTP - Start Value'!$B$6*'NEFZ + EPA + WLTP - Constants'!$B$4/3600</f>
        <v>0.347737931904</v>
      </c>
      <c r="H1421" s="95">
        <f>IF(E1421&gt;0,(((C1420)^3+(C1421)^3)/2/D1421)*0.5*'NEFZ + EPA + WLTP - Constants'!$B$3*('NEFZ + EPA + WLTP - Start Value'!$B$5*'NEFZ + EPA + WLTP - Start Value'!$B$4)*E1421/3600,0)</f>
        <v>0.1339551090488652</v>
      </c>
    </row>
    <row r="1422" ht="20.35" customHeight="1">
      <c r="A1422" s="15">
        <v>1419</v>
      </c>
      <c r="B1422" s="15">
        <v>22.6</v>
      </c>
      <c r="C1422" s="95">
        <f>'NEFZ + EPA + WLTP - Constants'!$B$5*B1422/3.6</f>
        <v>10.103104</v>
      </c>
      <c r="D1422" s="95">
        <f>(C1422+C1421)/2</f>
        <v>10.125456</v>
      </c>
      <c r="E1422" s="95">
        <f>(D1422*(A1422-A1421))</f>
        <v>10.125456</v>
      </c>
      <c r="F1422" s="95">
        <f>(0.5*((C1422^2)-(C1421^2))*'NEFZ + EPA + WLTP - Start Value'!$B$3)/3600</f>
        <v>-0.1967763118229326</v>
      </c>
      <c r="G1422" s="95">
        <f>E1422*'NEFZ + EPA + WLTP - Start Value'!$B$3*'NEFZ + EPA + WLTP - Start Value'!$B$6*'NEFZ + EPA + WLTP - Constants'!$B$4/3600</f>
        <v>0.345450182352</v>
      </c>
      <c r="H1422" s="95">
        <f>IF(E1422&gt;0,(((C1421)^3+(C1422)^3)/2/D1422)*0.5*'NEFZ + EPA + WLTP - Constants'!$B$3*('NEFZ + EPA + WLTP - Start Value'!$B$5*'NEFZ + EPA + WLTP - Start Value'!$B$4)*E1422/3600,0)</f>
        <v>0.1313229550922173</v>
      </c>
    </row>
    <row r="1423" ht="20.35" customHeight="1">
      <c r="A1423" s="15">
        <v>1420</v>
      </c>
      <c r="B1423" s="15">
        <v>21.3</v>
      </c>
      <c r="C1423" s="95">
        <f>'NEFZ + EPA + WLTP - Constants'!$B$5*B1423/3.6</f>
        <v>9.521952000000001</v>
      </c>
      <c r="D1423" s="95">
        <f>(C1423+C1422)/2</f>
        <v>9.812528</v>
      </c>
      <c r="E1423" s="95">
        <f>(D1423*(A1423-A1422))</f>
        <v>9.812528</v>
      </c>
      <c r="F1423" s="95">
        <f>(0.5*((C1423^2)-(C1422^2))*'NEFZ + EPA + WLTP - Start Value'!$B$3)/3600</f>
        <v>-2.479034021133516</v>
      </c>
      <c r="G1423" s="95">
        <f>E1423*'NEFZ + EPA + WLTP - Start Value'!$B$3*'NEFZ + EPA + WLTP - Start Value'!$B$6*'NEFZ + EPA + WLTP - Constants'!$B$4/3600</f>
        <v>0.3347740177760001</v>
      </c>
      <c r="H1423" s="95">
        <f>IF(E1423&gt;0,(((C1422)^3+(C1423)^3)/2/D1423)*0.5*'NEFZ + EPA + WLTP - Constants'!$B$3*('NEFZ + EPA + WLTP - Start Value'!$B$5*'NEFZ + EPA + WLTP - Start Value'!$B$4)*E1423/3600,0)</f>
        <v>0.1198324036892122</v>
      </c>
    </row>
    <row r="1424" ht="20.35" customHeight="1">
      <c r="A1424" s="15">
        <v>1421</v>
      </c>
      <c r="B1424" s="15">
        <v>19</v>
      </c>
      <c r="C1424" s="95">
        <f>'NEFZ + EPA + WLTP - Constants'!$B$5*B1424/3.6</f>
        <v>8.49376</v>
      </c>
      <c r="D1424" s="95">
        <f>(C1424+C1423)/2</f>
        <v>9.007856</v>
      </c>
      <c r="E1424" s="95">
        <f>(D1424*(A1424-A1423))</f>
        <v>9.007856</v>
      </c>
      <c r="F1424" s="95">
        <f>(0.5*((C1424^2)-(C1423^2))*'NEFZ + EPA + WLTP - Start Value'!$B$3)/3600</f>
        <v>-4.02631265846969</v>
      </c>
      <c r="G1424" s="95">
        <f>E1424*'NEFZ + EPA + WLTP - Start Value'!$B$3*'NEFZ + EPA + WLTP - Start Value'!$B$6*'NEFZ + EPA + WLTP - Constants'!$B$4/3600</f>
        <v>0.307321023152</v>
      </c>
      <c r="H1424" s="95">
        <f>IF(E1424&gt;0,(((C1423)^3+(C1424)^3)/2/D1424)*0.5*'NEFZ + EPA + WLTP - Constants'!$B$3*('NEFZ + EPA + WLTP - Start Value'!$B$5*'NEFZ + EPA + WLTP - Start Value'!$B$4)*E1424/3600,0)</f>
        <v>0.09336368686071031</v>
      </c>
    </row>
    <row r="1425" ht="20.35" customHeight="1">
      <c r="A1425" s="15">
        <v>1422</v>
      </c>
      <c r="B1425" s="15">
        <v>17.1</v>
      </c>
      <c r="C1425" s="95">
        <f>'NEFZ + EPA + WLTP - Constants'!$B$5*B1425/3.6</f>
        <v>7.644384000000001</v>
      </c>
      <c r="D1425" s="95">
        <f>(C1425+C1424)/2</f>
        <v>8.069072</v>
      </c>
      <c r="E1425" s="95">
        <f>(D1425*(A1425-A1424))</f>
        <v>8.069072</v>
      </c>
      <c r="F1425" s="95">
        <f>(0.5*((C1425^2)-(C1424^2))*'NEFZ + EPA + WLTP - Start Value'!$B$3)/3600</f>
        <v>-2.97944530417991</v>
      </c>
      <c r="G1425" s="95">
        <f>E1425*'NEFZ + EPA + WLTP - Start Value'!$B$3*'NEFZ + EPA + WLTP - Start Value'!$B$6*'NEFZ + EPA + WLTP - Constants'!$B$4/3600</f>
        <v>0.275292529424</v>
      </c>
      <c r="H1425" s="95">
        <f>IF(E1425&gt;0,(((C1424)^3+(C1425)^3)/2/D1425)*0.5*'NEFZ + EPA + WLTP - Constants'!$B$3*('NEFZ + EPA + WLTP - Start Value'!$B$5*'NEFZ + EPA + WLTP - Start Value'!$B$4)*E1425/3600,0)</f>
        <v>0.0670124473906306</v>
      </c>
    </row>
    <row r="1426" ht="20.35" customHeight="1">
      <c r="A1426" s="15">
        <v>1423</v>
      </c>
      <c r="B1426" s="15">
        <v>15.8</v>
      </c>
      <c r="C1426" s="95">
        <f>'NEFZ + EPA + WLTP - Constants'!$B$5*B1426/3.6</f>
        <v>7.063232000000001</v>
      </c>
      <c r="D1426" s="95">
        <f>(C1426+C1425)/2</f>
        <v>7.353808000000001</v>
      </c>
      <c r="E1426" s="95">
        <f>(D1426*(A1426-A1425))</f>
        <v>7.353808000000001</v>
      </c>
      <c r="F1426" s="95">
        <f>(0.5*((C1426^2)-(C1425^2))*'NEFZ + EPA + WLTP - Start Value'!$B$3)/3600</f>
        <v>-1.857863765268621</v>
      </c>
      <c r="G1426" s="95">
        <f>E1426*'NEFZ + EPA + WLTP - Start Value'!$B$3*'NEFZ + EPA + WLTP - Start Value'!$B$6*'NEFZ + EPA + WLTP - Constants'!$B$4/3600</f>
        <v>0.250889867536</v>
      </c>
      <c r="H1426" s="95">
        <f>IF(E1426&gt;0,(((C1425)^3+(C1426)^3)/2/D1426)*0.5*'NEFZ + EPA + WLTP - Constants'!$B$3*('NEFZ + EPA + WLTP - Start Value'!$B$5*'NEFZ + EPA + WLTP - Start Value'!$B$4)*E1426/3600,0)</f>
        <v>0.05054251728650293</v>
      </c>
    </row>
    <row r="1427" ht="20.35" customHeight="1">
      <c r="A1427" s="15">
        <v>1424</v>
      </c>
      <c r="B1427" s="15">
        <v>15.8</v>
      </c>
      <c r="C1427" s="95">
        <f>'NEFZ + EPA + WLTP - Constants'!$B$5*B1427/3.6</f>
        <v>7.063232000000001</v>
      </c>
      <c r="D1427" s="95">
        <f>(C1427+C1426)/2</f>
        <v>7.063232000000001</v>
      </c>
      <c r="E1427" s="95">
        <f>(D1427*(A1427-A1426))</f>
        <v>7.063232000000001</v>
      </c>
      <c r="F1427" s="95">
        <f>(0.5*((C1427^2)-(C1426^2))*'NEFZ + EPA + WLTP - Start Value'!$B$3)/3600</f>
        <v>0</v>
      </c>
      <c r="G1427" s="95">
        <f>E1427*'NEFZ + EPA + WLTP - Start Value'!$B$3*'NEFZ + EPA + WLTP - Start Value'!$B$6*'NEFZ + EPA + WLTP - Constants'!$B$4/3600</f>
        <v>0.2409762861440001</v>
      </c>
      <c r="H1427" s="95">
        <f>IF(E1427&gt;0,(((C1426)^3+(C1427)^3)/2/D1427)*0.5*'NEFZ + EPA + WLTP - Constants'!$B$3*('NEFZ + EPA + WLTP - Start Value'!$B$5*'NEFZ + EPA + WLTP - Start Value'!$B$4)*E1427/3600,0)</f>
        <v>0.04457598408397204</v>
      </c>
    </row>
    <row r="1428" ht="20.35" customHeight="1">
      <c r="A1428" s="15">
        <v>1425</v>
      </c>
      <c r="B1428" s="15">
        <v>17.7</v>
      </c>
      <c r="C1428" s="95">
        <f>'NEFZ + EPA + WLTP - Constants'!$B$5*B1428/3.6</f>
        <v>7.912608</v>
      </c>
      <c r="D1428" s="95">
        <f>(C1428+C1427)/2</f>
        <v>7.487920000000001</v>
      </c>
      <c r="E1428" s="95">
        <f>(D1428*(A1428-A1427))</f>
        <v>7.487920000000001</v>
      </c>
      <c r="F1428" s="95">
        <f>(0.5*((C1428^2)-(C1427^2))*'NEFZ + EPA + WLTP - Start Value'!$B$3)/3600</f>
        <v>2.764859215790218</v>
      </c>
      <c r="G1428" s="95">
        <f>E1428*'NEFZ + EPA + WLTP - Start Value'!$B$3*'NEFZ + EPA + WLTP - Start Value'!$B$6*'NEFZ + EPA + WLTP - Constants'!$B$4/3600</f>
        <v>0.255465366640</v>
      </c>
      <c r="H1428" s="95">
        <f>IF(E1428&gt;0,(((C1427)^3+(C1428)^3)/2/D1428)*0.5*'NEFZ + EPA + WLTP - Constants'!$B$3*('NEFZ + EPA + WLTP - Start Value'!$B$5*'NEFZ + EPA + WLTP - Start Value'!$B$4)*E1428/3600,0)</f>
        <v>0.05362225489313933</v>
      </c>
    </row>
    <row r="1429" ht="20.35" customHeight="1">
      <c r="A1429" s="15">
        <v>1426</v>
      </c>
      <c r="B1429" s="15">
        <v>19.8</v>
      </c>
      <c r="C1429" s="95">
        <f>'NEFZ + EPA + WLTP - Constants'!$B$5*B1429/3.6</f>
        <v>8.851392000000001</v>
      </c>
      <c r="D1429" s="95">
        <f>(C1429+C1428)/2</f>
        <v>8.382</v>
      </c>
      <c r="E1429" s="95">
        <f>(D1429*(A1429-A1428))</f>
        <v>8.382</v>
      </c>
      <c r="F1429" s="95">
        <f>(0.5*((C1429^2)-(C1428^2))*'NEFZ + EPA + WLTP - Start Value'!$B$3)/3600</f>
        <v>3.420780255200004</v>
      </c>
      <c r="G1429" s="95">
        <f>E1429*'NEFZ + EPA + WLTP - Start Value'!$B$3*'NEFZ + EPA + WLTP - Start Value'!$B$6*'NEFZ + EPA + WLTP - Constants'!$B$4/3600</f>
        <v>0.285968694</v>
      </c>
      <c r="H1429" s="95">
        <f>IF(E1429&gt;0,(((C1428)^3+(C1429)^3)/2/D1429)*0.5*'NEFZ + EPA + WLTP - Constants'!$B$3*('NEFZ + EPA + WLTP - Start Value'!$B$5*'NEFZ + EPA + WLTP - Start Value'!$B$4)*E1429/3600,0)</f>
        <v>0.07519695199003885</v>
      </c>
    </row>
    <row r="1430" ht="20.35" customHeight="1">
      <c r="A1430" s="15">
        <v>1427</v>
      </c>
      <c r="B1430" s="15">
        <v>21.6</v>
      </c>
      <c r="C1430" s="95">
        <f>'NEFZ + EPA + WLTP - Constants'!$B$5*B1430/3.6</f>
        <v>9.656064000000002</v>
      </c>
      <c r="D1430" s="95">
        <f>(C1430+C1429)/2</f>
        <v>9.253728000000002</v>
      </c>
      <c r="E1430" s="95">
        <f>(D1430*(A1430-A1429))</f>
        <v>9.253728000000002</v>
      </c>
      <c r="F1430" s="95">
        <f>(0.5*((C1430^2)-(C1429^2))*'NEFZ + EPA + WLTP - Start Value'!$B$3)/3600</f>
        <v>3.237035487206406</v>
      </c>
      <c r="G1430" s="95">
        <f>E1430*'NEFZ + EPA + WLTP - Start Value'!$B$3*'NEFZ + EPA + WLTP - Start Value'!$B$6*'NEFZ + EPA + WLTP - Constants'!$B$4/3600</f>
        <v>0.3157094381760001</v>
      </c>
      <c r="H1430" s="95">
        <f>IF(E1430&gt;0,(((C1429)^3+(C1430)^3)/2/D1430)*0.5*'NEFZ + EPA + WLTP - Constants'!$B$3*('NEFZ + EPA + WLTP - Start Value'!$B$5*'NEFZ + EPA + WLTP - Start Value'!$B$4)*E1430/3600,0)</f>
        <v>0.1008083892380548</v>
      </c>
    </row>
    <row r="1431" ht="20.35" customHeight="1">
      <c r="A1431" s="15">
        <v>1428</v>
      </c>
      <c r="B1431" s="15">
        <v>23.2</v>
      </c>
      <c r="C1431" s="95">
        <f>'NEFZ + EPA + WLTP - Constants'!$B$5*B1431/3.6</f>
        <v>10.371328</v>
      </c>
      <c r="D1431" s="95">
        <f>(C1431+C1430)/2</f>
        <v>10.013696</v>
      </c>
      <c r="E1431" s="95">
        <f>(D1431*(A1431-A1430))</f>
        <v>10.013696</v>
      </c>
      <c r="F1431" s="95">
        <f>(0.5*((C1431^2)-(C1430^2))*'NEFZ + EPA + WLTP - Start Value'!$B$3)/3600</f>
        <v>3.113670205622034</v>
      </c>
      <c r="G1431" s="95">
        <f>E1431*'NEFZ + EPA + WLTP - Start Value'!$B$3*'NEFZ + EPA + WLTP - Start Value'!$B$6*'NEFZ + EPA + WLTP - Constants'!$B$4/3600</f>
        <v>0.3416372664320001</v>
      </c>
      <c r="H1431" s="95">
        <f>IF(E1431&gt;0,(((C1430)^3+(C1431)^3)/2/D1431)*0.5*'NEFZ + EPA + WLTP - Constants'!$B$3*('NEFZ + EPA + WLTP - Start Value'!$B$5*'NEFZ + EPA + WLTP - Start Value'!$B$4)*E1431/3600,0)</f>
        <v>0.127506523130142</v>
      </c>
    </row>
    <row r="1432" ht="20.35" customHeight="1">
      <c r="A1432" s="15">
        <v>1429</v>
      </c>
      <c r="B1432" s="15">
        <v>24.2</v>
      </c>
      <c r="C1432" s="95">
        <f>'NEFZ + EPA + WLTP - Constants'!$B$5*B1432/3.6</f>
        <v>10.818368</v>
      </c>
      <c r="D1432" s="95">
        <f>(C1432+C1431)/2</f>
        <v>10.594848</v>
      </c>
      <c r="E1432" s="95">
        <f>(D1432*(A1432-A1431))</f>
        <v>10.594848</v>
      </c>
      <c r="F1432" s="95">
        <f>(0.5*((C1432^2)-(C1431^2))*'NEFZ + EPA + WLTP - Start Value'!$B$3)/3600</f>
        <v>2.058983925034666</v>
      </c>
      <c r="G1432" s="95">
        <f>E1432*'NEFZ + EPA + WLTP - Start Value'!$B$3*'NEFZ + EPA + WLTP - Start Value'!$B$6*'NEFZ + EPA + WLTP - Constants'!$B$4/3600</f>
        <v>0.361464429216</v>
      </c>
      <c r="H1432" s="95">
        <f>IF(E1432&gt;0,(((C1431)^3+(C1432)^3)/2/D1432)*0.5*'NEFZ + EPA + WLTP - Constants'!$B$3*('NEFZ + EPA + WLTP - Start Value'!$B$5*'NEFZ + EPA + WLTP - Start Value'!$B$4)*E1432/3600,0)</f>
        <v>0.1506448274807075</v>
      </c>
    </row>
    <row r="1433" ht="20.35" customHeight="1">
      <c r="A1433" s="15">
        <v>1430</v>
      </c>
      <c r="B1433" s="15">
        <v>24.6</v>
      </c>
      <c r="C1433" s="95">
        <f>'NEFZ + EPA + WLTP - Constants'!$B$5*B1433/3.6</f>
        <v>10.997184</v>
      </c>
      <c r="D1433" s="95">
        <f>(C1433+C1432)/2</f>
        <v>10.907776</v>
      </c>
      <c r="E1433" s="95">
        <f>(D1433*(A1433-A1432))</f>
        <v>10.907776</v>
      </c>
      <c r="F1433" s="95">
        <f>(0.5*((C1433^2)-(C1432^2))*'NEFZ + EPA + WLTP - Start Value'!$B$3)/3600</f>
        <v>0.8479191184953007</v>
      </c>
      <c r="G1433" s="95">
        <f>E1433*'NEFZ + EPA + WLTP - Start Value'!$B$3*'NEFZ + EPA + WLTP - Start Value'!$B$6*'NEFZ + EPA + WLTP - Constants'!$B$4/3600</f>
        <v>0.3721405937920001</v>
      </c>
      <c r="H1433" s="95">
        <f>IF(E1433&gt;0,(((C1432)^3+(C1433)^3)/2/D1433)*0.5*'NEFZ + EPA + WLTP - Constants'!$B$3*('NEFZ + EPA + WLTP - Start Value'!$B$5*'NEFZ + EPA + WLTP - Start Value'!$B$4)*E1433/3600,0)</f>
        <v>0.1642051163439144</v>
      </c>
    </row>
    <row r="1434" ht="20.35" customHeight="1">
      <c r="A1434" s="15">
        <v>1431</v>
      </c>
      <c r="B1434" s="15">
        <v>24.9</v>
      </c>
      <c r="C1434" s="95">
        <f>'NEFZ + EPA + WLTP - Constants'!$B$5*B1434/3.6</f>
        <v>11.131296</v>
      </c>
      <c r="D1434" s="95">
        <f>(C1434+C1433)/2</f>
        <v>11.06424</v>
      </c>
      <c r="E1434" s="95">
        <f>(D1434*(A1434-A1433))</f>
        <v>11.06424</v>
      </c>
      <c r="F1434" s="95">
        <f>(0.5*((C1434^2)-(C1433^2))*'NEFZ + EPA + WLTP - Start Value'!$B$3)/3600</f>
        <v>0.645061419551993</v>
      </c>
      <c r="G1434" s="95">
        <f>E1434*'NEFZ + EPA + WLTP - Start Value'!$B$3*'NEFZ + EPA + WLTP - Start Value'!$B$6*'NEFZ + EPA + WLTP - Constants'!$B$4/3600</f>
        <v>0.3774786760800001</v>
      </c>
      <c r="H1434" s="95">
        <f>IF(E1434&gt;0,(((C1433)^3+(C1434)^3)/2/D1434)*0.5*'NEFZ + EPA + WLTP - Constants'!$B$3*('NEFZ + EPA + WLTP - Start Value'!$B$5*'NEFZ + EPA + WLTP - Start Value'!$B$4)*E1434/3600,0)</f>
        <v>0.1713575097385181</v>
      </c>
    </row>
    <row r="1435" ht="20.35" customHeight="1">
      <c r="A1435" s="15">
        <v>1432</v>
      </c>
      <c r="B1435" s="15">
        <v>25</v>
      </c>
      <c r="C1435" s="95">
        <f>'NEFZ + EPA + WLTP - Constants'!$B$5*B1435/3.6</f>
        <v>11.176</v>
      </c>
      <c r="D1435" s="95">
        <f>(C1435+C1434)/2</f>
        <v>11.153648</v>
      </c>
      <c r="E1435" s="95">
        <f>(D1435*(A1435-A1434))</f>
        <v>11.153648</v>
      </c>
      <c r="F1435" s="95">
        <f>(0.5*((C1435^2)-(C1434^2))*'NEFZ + EPA + WLTP - Start Value'!$B$3)/3600</f>
        <v>0.216758012361243</v>
      </c>
      <c r="G1435" s="95">
        <f>E1435*'NEFZ + EPA + WLTP - Start Value'!$B$3*'NEFZ + EPA + WLTP - Start Value'!$B$6*'NEFZ + EPA + WLTP - Constants'!$B$4/3600</f>
        <v>0.380529008816</v>
      </c>
      <c r="H1435" s="95">
        <f>IF(E1435&gt;0,(((C1434)^3+(C1435)^3)/2/D1435)*0.5*'NEFZ + EPA + WLTP - Constants'!$B$3*('NEFZ + EPA + WLTP - Start Value'!$B$5*'NEFZ + EPA + WLTP - Start Value'!$B$4)*E1435/3600,0)</f>
        <v>0.1755280633251705</v>
      </c>
    </row>
    <row r="1436" ht="20.35" customHeight="1">
      <c r="A1436" s="15">
        <v>1433</v>
      </c>
      <c r="B1436" s="15">
        <v>24.6</v>
      </c>
      <c r="C1436" s="95">
        <f>'NEFZ + EPA + WLTP - Constants'!$B$5*B1436/3.6</f>
        <v>10.997184</v>
      </c>
      <c r="D1436" s="95">
        <f>(C1436+C1435)/2</f>
        <v>11.086592</v>
      </c>
      <c r="E1436" s="95">
        <f>(D1436*(A1436-A1435))</f>
        <v>11.086592</v>
      </c>
      <c r="F1436" s="95">
        <f>(0.5*((C1436^2)-(C1435^2))*'NEFZ + EPA + WLTP - Start Value'!$B$3)/3600</f>
        <v>-0.861819431913236</v>
      </c>
      <c r="G1436" s="95">
        <f>E1436*'NEFZ + EPA + WLTP - Start Value'!$B$3*'NEFZ + EPA + WLTP - Start Value'!$B$6*'NEFZ + EPA + WLTP - Constants'!$B$4/3600</f>
        <v>0.3782412592640001</v>
      </c>
      <c r="H1436" s="95">
        <f>IF(E1436&gt;0,(((C1435)^3+(C1436)^3)/2/D1436)*0.5*'NEFZ + EPA + WLTP - Constants'!$B$3*('NEFZ + EPA + WLTP - Start Value'!$B$5*'NEFZ + EPA + WLTP - Start Value'!$B$4)*E1436/3600,0)</f>
        <v>0.1724127773750116</v>
      </c>
    </row>
    <row r="1437" ht="20.35" customHeight="1">
      <c r="A1437" s="15">
        <v>1434</v>
      </c>
      <c r="B1437" s="15">
        <v>24.5</v>
      </c>
      <c r="C1437" s="95">
        <f>'NEFZ + EPA + WLTP - Constants'!$B$5*B1437/3.6</f>
        <v>10.95248</v>
      </c>
      <c r="D1437" s="95">
        <f>(C1437+C1436)/2</f>
        <v>10.974832</v>
      </c>
      <c r="E1437" s="95">
        <f>(D1437*(A1437-A1436))</f>
        <v>10.974832</v>
      </c>
      <c r="F1437" s="95">
        <f>(0.5*((C1437^2)-(C1436^2))*'NEFZ + EPA + WLTP - Start Value'!$B$3)/3600</f>
        <v>-0.2132829340067668</v>
      </c>
      <c r="G1437" s="95">
        <f>E1437*'NEFZ + EPA + WLTP - Start Value'!$B$3*'NEFZ + EPA + WLTP - Start Value'!$B$6*'NEFZ + EPA + WLTP - Constants'!$B$4/3600</f>
        <v>0.3744283433440001</v>
      </c>
      <c r="H1437" s="95">
        <f>IF(E1437&gt;0,(((C1436)^3+(C1437)^3)/2/D1437)*0.5*'NEFZ + EPA + WLTP - Constants'!$B$3*('NEFZ + EPA + WLTP - Start Value'!$B$5*'NEFZ + EPA + WLTP - Start Value'!$B$4)*E1437/3600,0)</f>
        <v>0.1672205211114148</v>
      </c>
    </row>
    <row r="1438" ht="20.35" customHeight="1">
      <c r="A1438" s="15">
        <v>1435</v>
      </c>
      <c r="B1438" s="15">
        <v>24.7</v>
      </c>
      <c r="C1438" s="95">
        <f>'NEFZ + EPA + WLTP - Constants'!$B$5*B1438/3.6</f>
        <v>11.041888</v>
      </c>
      <c r="D1438" s="95">
        <f>(C1438+C1437)/2</f>
        <v>10.997184</v>
      </c>
      <c r="E1438" s="95">
        <f>(D1438*(A1438-A1437))</f>
        <v>10.997184</v>
      </c>
      <c r="F1438" s="95">
        <f>(0.5*((C1438^2)-(C1437^2))*'NEFZ + EPA + WLTP - Start Value'!$B$3)/3600</f>
        <v>0.4274346376021357</v>
      </c>
      <c r="G1438" s="95">
        <f>E1438*'NEFZ + EPA + WLTP - Start Value'!$B$3*'NEFZ + EPA + WLTP - Start Value'!$B$6*'NEFZ + EPA + WLTP - Constants'!$B$4/3600</f>
        <v>0.3751909265280001</v>
      </c>
      <c r="H1438" s="95">
        <f>IF(E1438&gt;0,(((C1437)^3+(C1438)^3)/2/D1438)*0.5*'NEFZ + EPA + WLTP - Constants'!$B$3*('NEFZ + EPA + WLTP - Start Value'!$B$5*'NEFZ + EPA + WLTP - Start Value'!$B$4)*E1438/3600,0)</f>
        <v>0.1682505641722471</v>
      </c>
    </row>
    <row r="1439" ht="20.35" customHeight="1">
      <c r="A1439" s="15">
        <v>1436</v>
      </c>
      <c r="B1439" s="15">
        <v>24.8</v>
      </c>
      <c r="C1439" s="95">
        <f>'NEFZ + EPA + WLTP - Constants'!$B$5*B1439/3.6</f>
        <v>11.086592</v>
      </c>
      <c r="D1439" s="95">
        <f>(C1439+C1438)/2</f>
        <v>11.06424</v>
      </c>
      <c r="E1439" s="95">
        <f>(D1439*(A1439-A1438))</f>
        <v>11.06424</v>
      </c>
      <c r="F1439" s="95">
        <f>(0.5*((C1439^2)-(C1438^2))*'NEFZ + EPA + WLTP - Start Value'!$B$3)/3600</f>
        <v>0.2150204731840049</v>
      </c>
      <c r="G1439" s="95">
        <f>E1439*'NEFZ + EPA + WLTP - Start Value'!$B$3*'NEFZ + EPA + WLTP - Start Value'!$B$6*'NEFZ + EPA + WLTP - Constants'!$B$4/3600</f>
        <v>0.3774786760800001</v>
      </c>
      <c r="H1439" s="95">
        <f>IF(E1439&gt;0,(((C1438)^3+(C1439)^3)/2/D1439)*0.5*'NEFZ + EPA + WLTP - Constants'!$B$3*('NEFZ + EPA + WLTP - Start Value'!$B$5*'NEFZ + EPA + WLTP - Start Value'!$B$4)*E1439/3600,0)</f>
        <v>0.1713407272587435</v>
      </c>
    </row>
    <row r="1440" ht="20.35" customHeight="1">
      <c r="A1440" s="15">
        <v>1437</v>
      </c>
      <c r="B1440" s="15">
        <v>24.7</v>
      </c>
      <c r="C1440" s="95">
        <f>'NEFZ + EPA + WLTP - Constants'!$B$5*B1440/3.6</f>
        <v>11.041888</v>
      </c>
      <c r="D1440" s="95">
        <f>(C1440+C1439)/2</f>
        <v>11.06424</v>
      </c>
      <c r="E1440" s="95">
        <f>(D1440*(A1440-A1439))</f>
        <v>11.06424</v>
      </c>
      <c r="F1440" s="95">
        <f>(0.5*((C1440^2)-(C1439^2))*'NEFZ + EPA + WLTP - Start Value'!$B$3)/3600</f>
        <v>-0.2150204731840049</v>
      </c>
      <c r="G1440" s="95">
        <f>E1440*'NEFZ + EPA + WLTP - Start Value'!$B$3*'NEFZ + EPA + WLTP - Start Value'!$B$6*'NEFZ + EPA + WLTP - Constants'!$B$4/3600</f>
        <v>0.3774786760800001</v>
      </c>
      <c r="H1440" s="95">
        <f>IF(E1440&gt;0,(((C1439)^3+(C1440)^3)/2/D1440)*0.5*'NEFZ + EPA + WLTP - Constants'!$B$3*('NEFZ + EPA + WLTP - Start Value'!$B$5*'NEFZ + EPA + WLTP - Start Value'!$B$4)*E1440/3600,0)</f>
        <v>0.1713407272587435</v>
      </c>
    </row>
    <row r="1441" ht="20.35" customHeight="1">
      <c r="A1441" s="15">
        <v>1438</v>
      </c>
      <c r="B1441" s="15">
        <v>24.6</v>
      </c>
      <c r="C1441" s="95">
        <f>'NEFZ + EPA + WLTP - Constants'!$B$5*B1441/3.6</f>
        <v>10.997184</v>
      </c>
      <c r="D1441" s="95">
        <f>(C1441+C1440)/2</f>
        <v>11.019536</v>
      </c>
      <c r="E1441" s="95">
        <f>(D1441*(A1441-A1440))</f>
        <v>11.019536</v>
      </c>
      <c r="F1441" s="95">
        <f>(0.5*((C1441^2)-(C1440^2))*'NEFZ + EPA + WLTP - Start Value'!$B$3)/3600</f>
        <v>-0.2141517035953689</v>
      </c>
      <c r="G1441" s="95">
        <f>E1441*'NEFZ + EPA + WLTP - Start Value'!$B$3*'NEFZ + EPA + WLTP - Start Value'!$B$6*'NEFZ + EPA + WLTP - Constants'!$B$4/3600</f>
        <v>0.3759535097120001</v>
      </c>
      <c r="H1441" s="95">
        <f>IF(E1441&gt;0,(((C1440)^3+(C1441)^3)/2/D1441)*0.5*'NEFZ + EPA + WLTP - Constants'!$B$3*('NEFZ + EPA + WLTP - Start Value'!$B$5*'NEFZ + EPA + WLTP - Start Value'!$B$4)*E1441/3600,0)</f>
        <v>0.1692722668491914</v>
      </c>
    </row>
    <row r="1442" ht="20.35" customHeight="1">
      <c r="A1442" s="15">
        <v>1439</v>
      </c>
      <c r="B1442" s="15">
        <v>24.6</v>
      </c>
      <c r="C1442" s="95">
        <f>'NEFZ + EPA + WLTP - Constants'!$B$5*B1442/3.6</f>
        <v>10.997184</v>
      </c>
      <c r="D1442" s="95">
        <f>(C1442+C1441)/2</f>
        <v>10.997184</v>
      </c>
      <c r="E1442" s="95">
        <f>(D1442*(A1442-A1441))</f>
        <v>10.997184</v>
      </c>
      <c r="F1442" s="95">
        <f>(0.5*((C1442^2)-(C1441^2))*'NEFZ + EPA + WLTP - Start Value'!$B$3)/3600</f>
        <v>0</v>
      </c>
      <c r="G1442" s="95">
        <f>E1442*'NEFZ + EPA + WLTP - Start Value'!$B$3*'NEFZ + EPA + WLTP - Start Value'!$B$6*'NEFZ + EPA + WLTP - Constants'!$B$4/3600</f>
        <v>0.3751909265280002</v>
      </c>
      <c r="H1442" s="95">
        <f>IF(E1442&gt;0,(((C1441)^3+(C1442)^3)/2/D1442)*0.5*'NEFZ + EPA + WLTP - Constants'!$B$3*('NEFZ + EPA + WLTP - Start Value'!$B$5*'NEFZ + EPA + WLTP - Start Value'!$B$4)*E1442/3600,0)</f>
        <v>0.1682422237883592</v>
      </c>
    </row>
    <row r="1443" ht="20.35" customHeight="1">
      <c r="A1443" s="15">
        <v>1440</v>
      </c>
      <c r="B1443" s="15">
        <v>25.1</v>
      </c>
      <c r="C1443" s="95">
        <f>'NEFZ + EPA + WLTP - Constants'!$B$5*B1443/3.6</f>
        <v>11.220704</v>
      </c>
      <c r="D1443" s="95">
        <f>(C1443+C1442)/2</f>
        <v>11.108944</v>
      </c>
      <c r="E1443" s="95">
        <f>(D1443*(A1443-A1442))</f>
        <v>11.108944</v>
      </c>
      <c r="F1443" s="95">
        <f>(0.5*((C1443^2)-(C1442^2))*'NEFZ + EPA + WLTP - Start Value'!$B$3)/3600</f>
        <v>1.079446213863106</v>
      </c>
      <c r="G1443" s="95">
        <f>E1443*'NEFZ + EPA + WLTP - Start Value'!$B$3*'NEFZ + EPA + WLTP - Start Value'!$B$6*'NEFZ + EPA + WLTP - Constants'!$B$4/3600</f>
        <v>0.3790038424480001</v>
      </c>
      <c r="H1443" s="95">
        <f>IF(E1443&gt;0,(((C1442)^3+(C1443)^3)/2/D1443)*0.5*'NEFZ + EPA + WLTP - Constants'!$B$3*('NEFZ + EPA + WLTP - Start Value'!$B$5*'NEFZ + EPA + WLTP - Start Value'!$B$4)*E1443/3600,0)</f>
        <v>0.1734765210113913</v>
      </c>
    </row>
    <row r="1444" ht="20.35" customHeight="1">
      <c r="A1444" s="15">
        <v>1441</v>
      </c>
      <c r="B1444" s="15">
        <v>25.6</v>
      </c>
      <c r="C1444" s="95">
        <f>'NEFZ + EPA + WLTP - Constants'!$B$5*B1444/3.6</f>
        <v>11.444224</v>
      </c>
      <c r="D1444" s="95">
        <f>(C1444+C1443)/2</f>
        <v>11.332464</v>
      </c>
      <c r="E1444" s="95">
        <f>(D1444*(A1444-A1443))</f>
        <v>11.332464</v>
      </c>
      <c r="F1444" s="95">
        <f>(0.5*((C1444^2)-(C1443^2))*'NEFZ + EPA + WLTP - Start Value'!$B$3)/3600</f>
        <v>1.101165453578669</v>
      </c>
      <c r="G1444" s="95">
        <f>E1444*'NEFZ + EPA + WLTP - Start Value'!$B$3*'NEFZ + EPA + WLTP - Start Value'!$B$6*'NEFZ + EPA + WLTP - Constants'!$B$4/3600</f>
        <v>0.3866296742880001</v>
      </c>
      <c r="H1444" s="95">
        <f>IF(E1444&gt;0,(((C1443)^3+(C1444)^3)/2/D1444)*0.5*'NEFZ + EPA + WLTP - Constants'!$B$3*('NEFZ + EPA + WLTP - Start Value'!$B$5*'NEFZ + EPA + WLTP - Start Value'!$B$4)*E1444/3600,0)</f>
        <v>0.1841578630545982</v>
      </c>
    </row>
    <row r="1445" ht="20.35" customHeight="1">
      <c r="A1445" s="15">
        <v>1442</v>
      </c>
      <c r="B1445" s="15">
        <v>25.7</v>
      </c>
      <c r="C1445" s="95">
        <f>'NEFZ + EPA + WLTP - Constants'!$B$5*B1445/3.6</f>
        <v>11.488928</v>
      </c>
      <c r="D1445" s="95">
        <f>(C1445+C1444)/2</f>
        <v>11.466576</v>
      </c>
      <c r="E1445" s="95">
        <f>(D1445*(A1445-A1444))</f>
        <v>11.466576</v>
      </c>
      <c r="F1445" s="95">
        <f>(0.5*((C1445^2)-(C1444^2))*'NEFZ + EPA + WLTP - Start Value'!$B$3)/3600</f>
        <v>0.2228393994815963</v>
      </c>
      <c r="G1445" s="95">
        <f>E1445*'NEFZ + EPA + WLTP - Start Value'!$B$3*'NEFZ + EPA + WLTP - Start Value'!$B$6*'NEFZ + EPA + WLTP - Constants'!$B$4/3600</f>
        <v>0.3912051733920001</v>
      </c>
      <c r="H1445" s="95">
        <f>IF(E1445&gt;0,(((C1444)^3+(C1445)^3)/2/D1445)*0.5*'NEFZ + EPA + WLTP - Constants'!$B$3*('NEFZ + EPA + WLTP - Start Value'!$B$5*'NEFZ + EPA + WLTP - Start Value'!$B$4)*E1445/3600,0)</f>
        <v>0.1907202194944599</v>
      </c>
    </row>
    <row r="1446" ht="20.35" customHeight="1">
      <c r="A1446" s="15">
        <v>1443</v>
      </c>
      <c r="B1446" s="15">
        <v>25.4</v>
      </c>
      <c r="C1446" s="95">
        <f>'NEFZ + EPA + WLTP - Constants'!$B$5*B1446/3.6</f>
        <v>11.354816</v>
      </c>
      <c r="D1446" s="95">
        <f>(C1446+C1445)/2</f>
        <v>11.421872</v>
      </c>
      <c r="E1446" s="95">
        <f>(D1446*(A1446-A1445))</f>
        <v>11.421872</v>
      </c>
      <c r="F1446" s="95">
        <f>(0.5*((C1446^2)-(C1445^2))*'NEFZ + EPA + WLTP - Start Value'!$B$3)/3600</f>
        <v>-0.6659118896789424</v>
      </c>
      <c r="G1446" s="95">
        <f>E1446*'NEFZ + EPA + WLTP - Start Value'!$B$3*'NEFZ + EPA + WLTP - Start Value'!$B$6*'NEFZ + EPA + WLTP - Constants'!$B$4/3600</f>
        <v>0.389680007024</v>
      </c>
      <c r="H1446" s="95">
        <f>IF(E1446&gt;0,(((C1445)^3+(C1446)^3)/2/D1446)*0.5*'NEFZ + EPA + WLTP - Constants'!$B$3*('NEFZ + EPA + WLTP - Start Value'!$B$5*'NEFZ + EPA + WLTP - Start Value'!$B$4)*E1446/3600,0)</f>
        <v>0.1885156006227365</v>
      </c>
    </row>
    <row r="1447" ht="20.35" customHeight="1">
      <c r="A1447" s="15">
        <v>1444</v>
      </c>
      <c r="B1447" s="15">
        <v>24.9</v>
      </c>
      <c r="C1447" s="95">
        <f>'NEFZ + EPA + WLTP - Constants'!$B$5*B1447/3.6</f>
        <v>11.131296</v>
      </c>
      <c r="D1447" s="95">
        <f>(C1447+C1446)/2</f>
        <v>11.243056</v>
      </c>
      <c r="E1447" s="95">
        <f>(D1447*(A1447-A1446))</f>
        <v>11.243056</v>
      </c>
      <c r="F1447" s="95">
        <f>(0.5*((C1447^2)-(C1446^2))*'NEFZ + EPA + WLTP - Start Value'!$B$3)/3600</f>
        <v>-1.092477757692436</v>
      </c>
      <c r="G1447" s="95">
        <f>E1447*'NEFZ + EPA + WLTP - Start Value'!$B$3*'NEFZ + EPA + WLTP - Start Value'!$B$6*'NEFZ + EPA + WLTP - Constants'!$B$4/3600</f>
        <v>0.383579341552</v>
      </c>
      <c r="H1447" s="95">
        <f>IF(E1447&gt;0,(((C1446)^3+(C1447)^3)/2/D1447)*0.5*'NEFZ + EPA + WLTP - Constants'!$B$3*('NEFZ + EPA + WLTP - Start Value'!$B$5*'NEFZ + EPA + WLTP - Start Value'!$B$4)*E1447/3600,0)</f>
        <v>0.1798342329100015</v>
      </c>
    </row>
    <row r="1448" ht="20.35" customHeight="1">
      <c r="A1448" s="15">
        <v>1445</v>
      </c>
      <c r="B1448" s="15">
        <v>25</v>
      </c>
      <c r="C1448" s="95">
        <f>'NEFZ + EPA + WLTP - Constants'!$B$5*B1448/3.6</f>
        <v>11.176</v>
      </c>
      <c r="D1448" s="95">
        <f>(C1448+C1447)/2</f>
        <v>11.153648</v>
      </c>
      <c r="E1448" s="95">
        <f>(D1448*(A1448-A1447))</f>
        <v>11.153648</v>
      </c>
      <c r="F1448" s="95">
        <f>(0.5*((C1448^2)-(C1447^2))*'NEFZ + EPA + WLTP - Start Value'!$B$3)/3600</f>
        <v>0.216758012361243</v>
      </c>
      <c r="G1448" s="95">
        <f>E1448*'NEFZ + EPA + WLTP - Start Value'!$B$3*'NEFZ + EPA + WLTP - Start Value'!$B$6*'NEFZ + EPA + WLTP - Constants'!$B$4/3600</f>
        <v>0.380529008816</v>
      </c>
      <c r="H1448" s="95">
        <f>IF(E1448&gt;0,(((C1447)^3+(C1448)^3)/2/D1448)*0.5*'NEFZ + EPA + WLTP - Constants'!$B$3*('NEFZ + EPA + WLTP - Start Value'!$B$5*'NEFZ + EPA + WLTP - Start Value'!$B$4)*E1448/3600,0)</f>
        <v>0.1755280633251705</v>
      </c>
    </row>
    <row r="1449" ht="20.35" customHeight="1">
      <c r="A1449" s="15">
        <v>1446</v>
      </c>
      <c r="B1449" s="15">
        <v>25.4</v>
      </c>
      <c r="C1449" s="95">
        <f>'NEFZ + EPA + WLTP - Constants'!$B$5*B1449/3.6</f>
        <v>11.354816</v>
      </c>
      <c r="D1449" s="95">
        <f>(C1449+C1448)/2</f>
        <v>11.265408</v>
      </c>
      <c r="E1449" s="95">
        <f>(D1449*(A1449-A1448))</f>
        <v>11.265408</v>
      </c>
      <c r="F1449" s="95">
        <f>(0.5*((C1449^2)-(C1448^2))*'NEFZ + EPA + WLTP - Start Value'!$B$3)/3600</f>
        <v>0.875719745331193</v>
      </c>
      <c r="G1449" s="95">
        <f>E1449*'NEFZ + EPA + WLTP - Start Value'!$B$3*'NEFZ + EPA + WLTP - Start Value'!$B$6*'NEFZ + EPA + WLTP - Constants'!$B$4/3600</f>
        <v>0.3843419247360001</v>
      </c>
      <c r="H1449" s="95">
        <f>IF(E1449&gt;0,(((C1448)^3+(C1449)^3)/2/D1449)*0.5*'NEFZ + EPA + WLTP - Constants'!$B$3*('NEFZ + EPA + WLTP - Start Value'!$B$5*'NEFZ + EPA + WLTP - Start Value'!$B$4)*E1449/3600,0)</f>
        <v>0.180889500546495</v>
      </c>
    </row>
    <row r="1450" ht="20.35" customHeight="1">
      <c r="A1450" s="15">
        <v>1447</v>
      </c>
      <c r="B1450" s="15">
        <v>26</v>
      </c>
      <c r="C1450" s="95">
        <f>'NEFZ + EPA + WLTP - Constants'!$B$5*B1450/3.6</f>
        <v>11.62304</v>
      </c>
      <c r="D1450" s="95">
        <f>(C1450+C1449)/2</f>
        <v>11.488928</v>
      </c>
      <c r="E1450" s="95">
        <f>(D1450*(A1450-A1449))</f>
        <v>11.488928</v>
      </c>
      <c r="F1450" s="95">
        <f>(0.5*((C1450^2)-(C1449^2))*'NEFZ + EPA + WLTP - Start Value'!$B$3)/3600</f>
        <v>1.339642705655479</v>
      </c>
      <c r="G1450" s="95">
        <f>E1450*'NEFZ + EPA + WLTP - Start Value'!$B$3*'NEFZ + EPA + WLTP - Start Value'!$B$6*'NEFZ + EPA + WLTP - Constants'!$B$4/3600</f>
        <v>0.391967756576</v>
      </c>
      <c r="H1450" s="95">
        <f>IF(E1450&gt;0,(((C1449)^3+(C1450)^3)/2/D1450)*0.5*'NEFZ + EPA + WLTP - Constants'!$B$3*('NEFZ + EPA + WLTP - Start Value'!$B$5*'NEFZ + EPA + WLTP - Start Value'!$B$4)*E1450/3600,0)</f>
        <v>0.1919139510650937</v>
      </c>
    </row>
    <row r="1451" ht="20.35" customHeight="1">
      <c r="A1451" s="15">
        <v>1448</v>
      </c>
      <c r="B1451" s="15">
        <v>26</v>
      </c>
      <c r="C1451" s="95">
        <f>'NEFZ + EPA + WLTP - Constants'!$B$5*B1451/3.6</f>
        <v>11.62304</v>
      </c>
      <c r="D1451" s="95">
        <f>(C1451+C1450)/2</f>
        <v>11.62304</v>
      </c>
      <c r="E1451" s="95">
        <f>(D1451*(A1451-A1450))</f>
        <v>11.62304</v>
      </c>
      <c r="F1451" s="95">
        <f>(0.5*((C1451^2)-(C1450^2))*'NEFZ + EPA + WLTP - Start Value'!$B$3)/3600</f>
        <v>0</v>
      </c>
      <c r="G1451" s="95">
        <f>E1451*'NEFZ + EPA + WLTP - Start Value'!$B$3*'NEFZ + EPA + WLTP - Start Value'!$B$6*'NEFZ + EPA + WLTP - Constants'!$B$4/3600</f>
        <v>0.3965432556800001</v>
      </c>
      <c r="H1451" s="95">
        <f>IF(E1451&gt;0,(((C1450)^3+(C1451)^3)/2/D1451)*0.5*'NEFZ + EPA + WLTP - Constants'!$B$3*('NEFZ + EPA + WLTP - Start Value'!$B$5*'NEFZ + EPA + WLTP - Start Value'!$B$4)*E1451/3600,0)</f>
        <v>0.1986322319988613</v>
      </c>
    </row>
    <row r="1452" ht="20.35" customHeight="1">
      <c r="A1452" s="15">
        <v>1449</v>
      </c>
      <c r="B1452" s="15">
        <v>25.7</v>
      </c>
      <c r="C1452" s="95">
        <f>'NEFZ + EPA + WLTP - Constants'!$B$5*B1452/3.6</f>
        <v>11.488928</v>
      </c>
      <c r="D1452" s="95">
        <f>(C1452+C1451)/2</f>
        <v>11.555984</v>
      </c>
      <c r="E1452" s="95">
        <f>(D1452*(A1452-A1451))</f>
        <v>11.555984</v>
      </c>
      <c r="F1452" s="95">
        <f>(0.5*((C1452^2)-(C1451^2))*'NEFZ + EPA + WLTP - Start Value'!$B$3)/3600</f>
        <v>-0.6737308159765369</v>
      </c>
      <c r="G1452" s="95">
        <f>E1452*'NEFZ + EPA + WLTP - Start Value'!$B$3*'NEFZ + EPA + WLTP - Start Value'!$B$6*'NEFZ + EPA + WLTP - Constants'!$B$4/3600</f>
        <v>0.3942555061280001</v>
      </c>
      <c r="H1452" s="95">
        <f>IF(E1452&gt;0,(((C1451)^3+(C1452)^3)/2/D1452)*0.5*'NEFZ + EPA + WLTP - Constants'!$B$3*('NEFZ + EPA + WLTP - Start Value'!$B$5*'NEFZ + EPA + WLTP - Start Value'!$B$4)*E1452/3600,0)</f>
        <v>0.1952338815565041</v>
      </c>
    </row>
    <row r="1453" ht="20.35" customHeight="1">
      <c r="A1453" s="15">
        <v>1450</v>
      </c>
      <c r="B1453" s="15">
        <v>26.1</v>
      </c>
      <c r="C1453" s="95">
        <f>'NEFZ + EPA + WLTP - Constants'!$B$5*B1453/3.6</f>
        <v>11.667744</v>
      </c>
      <c r="D1453" s="95">
        <f>(C1453+C1452)/2</f>
        <v>11.578336</v>
      </c>
      <c r="E1453" s="95">
        <f>(D1453*(A1453-A1452))</f>
        <v>11.578336</v>
      </c>
      <c r="F1453" s="95">
        <f>(0.5*((C1453^2)-(C1452^2))*'NEFZ + EPA + WLTP - Start Value'!$B$3)/3600</f>
        <v>0.9000452938126215</v>
      </c>
      <c r="G1453" s="95">
        <f>E1453*'NEFZ + EPA + WLTP - Start Value'!$B$3*'NEFZ + EPA + WLTP - Start Value'!$B$6*'NEFZ + EPA + WLTP - Constants'!$B$4/3600</f>
        <v>0.3950180893120001</v>
      </c>
      <c r="H1453" s="95">
        <f>IF(E1453&gt;0,(((C1452)^3+(C1453)^3)/2/D1453)*0.5*'NEFZ + EPA + WLTP - Constants'!$B$3*('NEFZ + EPA + WLTP - Start Value'!$B$5*'NEFZ + EPA + WLTP - Start Value'!$B$4)*E1453/3600,0)</f>
        <v>0.1963842499117203</v>
      </c>
    </row>
    <row r="1454" ht="20.35" customHeight="1">
      <c r="A1454" s="15">
        <v>1451</v>
      </c>
      <c r="B1454" s="15">
        <v>26.7</v>
      </c>
      <c r="C1454" s="95">
        <f>'NEFZ + EPA + WLTP - Constants'!$B$5*B1454/3.6</f>
        <v>11.935968</v>
      </c>
      <c r="D1454" s="95">
        <f>(C1454+C1453)/2</f>
        <v>11.801856</v>
      </c>
      <c r="E1454" s="95">
        <f>(D1454*(A1454-A1453))</f>
        <v>11.801856</v>
      </c>
      <c r="F1454" s="95">
        <f>(0.5*((C1454^2)-(C1453^2))*'NEFZ + EPA + WLTP - Start Value'!$B$3)/3600</f>
        <v>1.376131028377599</v>
      </c>
      <c r="G1454" s="95">
        <f>E1454*'NEFZ + EPA + WLTP - Start Value'!$B$3*'NEFZ + EPA + WLTP - Start Value'!$B$6*'NEFZ + EPA + WLTP - Constants'!$B$4/3600</f>
        <v>0.402643921152</v>
      </c>
      <c r="H1454" s="95">
        <f>IF(E1454&gt;0,(((C1453)^3+(C1454)^3)/2/D1454)*0.5*'NEFZ + EPA + WLTP - Constants'!$B$3*('NEFZ + EPA + WLTP - Start Value'!$B$5*'NEFZ + EPA + WLTP - Start Value'!$B$4)*E1454/3600,0)</f>
        <v>0.2080221933020792</v>
      </c>
    </row>
    <row r="1455" ht="20.35" customHeight="1">
      <c r="A1455" s="15">
        <v>1452</v>
      </c>
      <c r="B1455" s="15">
        <v>27.5</v>
      </c>
      <c r="C1455" s="95">
        <f>'NEFZ + EPA + WLTP - Constants'!$B$5*B1455/3.6</f>
        <v>12.2936</v>
      </c>
      <c r="D1455" s="95">
        <f>(C1455+C1454)/2</f>
        <v>12.114784</v>
      </c>
      <c r="E1455" s="95">
        <f>(D1455*(A1455-A1454))</f>
        <v>12.114784</v>
      </c>
      <c r="F1455" s="95">
        <f>(0.5*((C1455^2)-(C1454^2))*'NEFZ + EPA + WLTP - Start Value'!$B$3)/3600</f>
        <v>1.883492468132985</v>
      </c>
      <c r="G1455" s="95">
        <f>E1455*'NEFZ + EPA + WLTP - Start Value'!$B$3*'NEFZ + EPA + WLTP - Start Value'!$B$6*'NEFZ + EPA + WLTP - Constants'!$B$4/3600</f>
        <v>0.413320085728</v>
      </c>
      <c r="H1455" s="95">
        <f>IF(E1455&gt;0,(((C1454)^3+(C1455)^3)/2/D1455)*0.5*'NEFZ + EPA + WLTP - Constants'!$B$3*('NEFZ + EPA + WLTP - Start Value'!$B$5*'NEFZ + EPA + WLTP - Start Value'!$B$4)*E1455/3600,0)</f>
        <v>0.2250719157024197</v>
      </c>
    </row>
    <row r="1456" ht="20.35" customHeight="1">
      <c r="A1456" s="15">
        <v>1453</v>
      </c>
      <c r="B1456" s="15">
        <v>28.6</v>
      </c>
      <c r="C1456" s="95">
        <f>'NEFZ + EPA + WLTP - Constants'!$B$5*B1456/3.6</f>
        <v>12.785344</v>
      </c>
      <c r="D1456" s="95">
        <f>(C1456+C1455)/2</f>
        <v>12.539472</v>
      </c>
      <c r="E1456" s="95">
        <f>(D1456*(A1456-A1455))</f>
        <v>12.539472</v>
      </c>
      <c r="F1456" s="95">
        <f>(0.5*((C1456^2)-(C1455^2))*'NEFZ + EPA + WLTP - Start Value'!$B$3)/3600</f>
        <v>2.680588565693866</v>
      </c>
      <c r="G1456" s="95">
        <f>E1456*'NEFZ + EPA + WLTP - Start Value'!$B$3*'NEFZ + EPA + WLTP - Start Value'!$B$6*'NEFZ + EPA + WLTP - Constants'!$B$4/3600</f>
        <v>0.4278091662240001</v>
      </c>
      <c r="H1456" s="95">
        <f>IF(E1456&gt;0,(((C1455)^3+(C1456)^3)/2/D1456)*0.5*'NEFZ + EPA + WLTP - Constants'!$B$3*('NEFZ + EPA + WLTP - Start Value'!$B$5*'NEFZ + EPA + WLTP - Start Value'!$B$4)*E1456/3600,0)</f>
        <v>0.2497059571502296</v>
      </c>
    </row>
    <row r="1457" ht="20.35" customHeight="1">
      <c r="A1457" s="15">
        <v>1454</v>
      </c>
      <c r="B1457" s="15">
        <v>29.3</v>
      </c>
      <c r="C1457" s="95">
        <f>'NEFZ + EPA + WLTP - Constants'!$B$5*B1457/3.6</f>
        <v>13.098272</v>
      </c>
      <c r="D1457" s="95">
        <f>(C1457+C1456)/2</f>
        <v>12.941808</v>
      </c>
      <c r="E1457" s="95">
        <f>(D1457*(A1457-A1456))</f>
        <v>12.941808</v>
      </c>
      <c r="F1457" s="95">
        <f>(0.5*((C1457^2)-(C1456^2))*'NEFZ + EPA + WLTP - Start Value'!$B$3)/3600</f>
        <v>1.760561571342919</v>
      </c>
      <c r="G1457" s="95">
        <f>E1457*'NEFZ + EPA + WLTP - Start Value'!$B$3*'NEFZ + EPA + WLTP - Start Value'!$B$6*'NEFZ + EPA + WLTP - Constants'!$B$4/3600</f>
        <v>0.441535663536</v>
      </c>
      <c r="H1457" s="95">
        <f>IF(E1457&gt;0,(((C1456)^3+(C1457)^3)/2/D1457)*0.5*'NEFZ + EPA + WLTP - Constants'!$B$3*('NEFZ + EPA + WLTP - Start Value'!$B$5*'NEFZ + EPA + WLTP - Start Value'!$B$4)*E1457/3600,0)</f>
        <v>0.2743252447075709</v>
      </c>
    </row>
    <row r="1458" ht="20.35" customHeight="1">
      <c r="A1458" s="15">
        <v>1455</v>
      </c>
      <c r="B1458" s="15">
        <v>29.8</v>
      </c>
      <c r="C1458" s="95">
        <f>'NEFZ + EPA + WLTP - Constants'!$B$5*B1458/3.6</f>
        <v>13.321792</v>
      </c>
      <c r="D1458" s="95">
        <f>(C1458+C1457)/2</f>
        <v>13.210032</v>
      </c>
      <c r="E1458" s="95">
        <f>(D1458*(A1458-A1457))</f>
        <v>13.210032</v>
      </c>
      <c r="F1458" s="95">
        <f>(0.5*((C1458^2)-(C1457^2))*'NEFZ + EPA + WLTP - Start Value'!$B$3)/3600</f>
        <v>1.283607067189349</v>
      </c>
      <c r="G1458" s="95">
        <f>E1458*'NEFZ + EPA + WLTP - Start Value'!$B$3*'NEFZ + EPA + WLTP - Start Value'!$B$6*'NEFZ + EPA + WLTP - Constants'!$B$4/3600</f>
        <v>0.4506866617440001</v>
      </c>
      <c r="H1458" s="95">
        <f>IF(E1458&gt;0,(((C1457)^3+(C1458)^3)/2/D1458)*0.5*'NEFZ + EPA + WLTP - Constants'!$B$3*('NEFZ + EPA + WLTP - Start Value'!$B$5*'NEFZ + EPA + WLTP - Start Value'!$B$4)*E1458/3600,0)</f>
        <v>0.291672429498583</v>
      </c>
    </row>
    <row r="1459" ht="20.35" customHeight="1">
      <c r="A1459" s="15">
        <v>1456</v>
      </c>
      <c r="B1459" s="15">
        <v>30.1</v>
      </c>
      <c r="C1459" s="95">
        <f>'NEFZ + EPA + WLTP - Constants'!$B$5*B1459/3.6</f>
        <v>13.455904</v>
      </c>
      <c r="D1459" s="95">
        <f>(C1459+C1458)/2</f>
        <v>13.388848</v>
      </c>
      <c r="E1459" s="95">
        <f>(D1459*(A1459-A1458))</f>
        <v>13.388848</v>
      </c>
      <c r="F1459" s="95">
        <f>(0.5*((C1459^2)-(C1458^2))*'NEFZ + EPA + WLTP - Start Value'!$B$3)/3600</f>
        <v>0.7805894753770561</v>
      </c>
      <c r="G1459" s="95">
        <f>E1459*'NEFZ + EPA + WLTP - Start Value'!$B$3*'NEFZ + EPA + WLTP - Start Value'!$B$6*'NEFZ + EPA + WLTP - Constants'!$B$4/3600</f>
        <v>0.4567873272160001</v>
      </c>
      <c r="H1459" s="95">
        <f>IF(E1459&gt;0,(((C1458)^3+(C1459)^3)/2/D1459)*0.5*'NEFZ + EPA + WLTP - Constants'!$B$3*('NEFZ + EPA + WLTP - Start Value'!$B$5*'NEFZ + EPA + WLTP - Start Value'!$B$4)*E1459/3600,0)</f>
        <v>0.303635704367239</v>
      </c>
    </row>
    <row r="1460" ht="20.35" customHeight="1">
      <c r="A1460" s="15">
        <v>1457</v>
      </c>
      <c r="B1460" s="15">
        <v>30.4</v>
      </c>
      <c r="C1460" s="95">
        <f>'NEFZ + EPA + WLTP - Constants'!$B$5*B1460/3.6</f>
        <v>13.590016</v>
      </c>
      <c r="D1460" s="95">
        <f>(C1460+C1459)/2</f>
        <v>13.52296</v>
      </c>
      <c r="E1460" s="95">
        <f>(D1460*(A1460-A1459))</f>
        <v>13.52296</v>
      </c>
      <c r="F1460" s="95">
        <f>(0.5*((C1460^2)-(C1459^2))*'NEFZ + EPA + WLTP - Start Value'!$B$3)/3600</f>
        <v>0.7884084016746569</v>
      </c>
      <c r="G1460" s="95">
        <f>E1460*'NEFZ + EPA + WLTP - Start Value'!$B$3*'NEFZ + EPA + WLTP - Start Value'!$B$6*'NEFZ + EPA + WLTP - Constants'!$B$4/3600</f>
        <v>0.461362826320</v>
      </c>
      <c r="H1460" s="95">
        <f>IF(E1460&gt;0,(((C1459)^3+(C1460)^3)/2/D1460)*0.5*'NEFZ + EPA + WLTP - Constants'!$B$3*('NEFZ + EPA + WLTP - Start Value'!$B$5*'NEFZ + EPA + WLTP - Start Value'!$B$4)*E1460/3600,0)</f>
        <v>0.3128512182914665</v>
      </c>
    </row>
    <row r="1461" ht="20.35" customHeight="1">
      <c r="A1461" s="15">
        <v>1458</v>
      </c>
      <c r="B1461" s="15">
        <v>30.7</v>
      </c>
      <c r="C1461" s="95">
        <f>'NEFZ + EPA + WLTP - Constants'!$B$5*B1461/3.6</f>
        <v>13.724128</v>
      </c>
      <c r="D1461" s="95">
        <f>(C1461+C1460)/2</f>
        <v>13.657072</v>
      </c>
      <c r="E1461" s="95">
        <f>(D1461*(A1461-A1460))</f>
        <v>13.657072</v>
      </c>
      <c r="F1461" s="95">
        <f>(0.5*((C1461^2)-(C1460^2))*'NEFZ + EPA + WLTP - Start Value'!$B$3)/3600</f>
        <v>0.7962273279722759</v>
      </c>
      <c r="G1461" s="95">
        <f>E1461*'NEFZ + EPA + WLTP - Start Value'!$B$3*'NEFZ + EPA + WLTP - Start Value'!$B$6*'NEFZ + EPA + WLTP - Constants'!$B$4/3600</f>
        <v>0.465938325424</v>
      </c>
      <c r="H1461" s="95">
        <f>IF(E1461&gt;0,(((C1460)^3+(C1461)^3)/2/D1461)*0.5*'NEFZ + EPA + WLTP - Constants'!$B$3*('NEFZ + EPA + WLTP - Start Value'!$B$5*'NEFZ + EPA + WLTP - Start Value'!$B$4)*E1461/3600,0)</f>
        <v>0.3222513394932145</v>
      </c>
    </row>
    <row r="1462" ht="20.35" customHeight="1">
      <c r="A1462" s="15">
        <v>1459</v>
      </c>
      <c r="B1462" s="15">
        <v>30.7</v>
      </c>
      <c r="C1462" s="95">
        <f>'NEFZ + EPA + WLTP - Constants'!$B$5*B1462/3.6</f>
        <v>13.724128</v>
      </c>
      <c r="D1462" s="95">
        <f>(C1462+C1461)/2</f>
        <v>13.724128</v>
      </c>
      <c r="E1462" s="95">
        <f>(D1462*(A1462-A1461))</f>
        <v>13.724128</v>
      </c>
      <c r="F1462" s="95">
        <f>(0.5*((C1462^2)-(C1461^2))*'NEFZ + EPA + WLTP - Start Value'!$B$3)/3600</f>
        <v>0</v>
      </c>
      <c r="G1462" s="95">
        <f>E1462*'NEFZ + EPA + WLTP - Start Value'!$B$3*'NEFZ + EPA + WLTP - Start Value'!$B$6*'NEFZ + EPA + WLTP - Constants'!$B$4/3600</f>
        <v>0.4682260749760001</v>
      </c>
      <c r="H1462" s="95">
        <f>IF(E1462&gt;0,(((C1461)^3+(C1462)^3)/2/D1462)*0.5*'NEFZ + EPA + WLTP - Constants'!$B$3*('NEFZ + EPA + WLTP - Start Value'!$B$5*'NEFZ + EPA + WLTP - Start Value'!$B$4)*E1462/3600,0)</f>
        <v>0.3269977807654657</v>
      </c>
    </row>
    <row r="1463" ht="20.35" customHeight="1">
      <c r="A1463" s="15">
        <v>1460</v>
      </c>
      <c r="B1463" s="15">
        <v>30.5</v>
      </c>
      <c r="C1463" s="95">
        <f>'NEFZ + EPA + WLTP - Constants'!$B$5*B1463/3.6</f>
        <v>13.63472</v>
      </c>
      <c r="D1463" s="95">
        <f>(C1463+C1462)/2</f>
        <v>13.679424</v>
      </c>
      <c r="E1463" s="95">
        <f>(D1463*(A1463-A1462))</f>
        <v>13.679424</v>
      </c>
      <c r="F1463" s="95">
        <f>(0.5*((C1463^2)-(C1462^2))*'NEFZ + EPA + WLTP - Start Value'!$B$3)/3600</f>
        <v>-0.5316869882367994</v>
      </c>
      <c r="G1463" s="95">
        <f>E1463*'NEFZ + EPA + WLTP - Start Value'!$B$3*'NEFZ + EPA + WLTP - Start Value'!$B$6*'NEFZ + EPA + WLTP - Constants'!$B$4/3600</f>
        <v>0.4667009086080001</v>
      </c>
      <c r="H1463" s="95">
        <f>IF(E1463&gt;0,(((C1462)^3+(C1463)^3)/2/D1463)*0.5*'NEFZ + EPA + WLTP - Constants'!$B$3*('NEFZ + EPA + WLTP - Start Value'!$B$5*'NEFZ + EPA + WLTP - Start Value'!$B$4)*E1463/3600,0)</f>
        <v>0.3238231345627707</v>
      </c>
    </row>
    <row r="1464" ht="20.35" customHeight="1">
      <c r="A1464" s="15">
        <v>1461</v>
      </c>
      <c r="B1464" s="15">
        <v>30.4</v>
      </c>
      <c r="C1464" s="95">
        <f>'NEFZ + EPA + WLTP - Constants'!$B$5*B1464/3.6</f>
        <v>13.590016</v>
      </c>
      <c r="D1464" s="95">
        <f>(C1464+C1463)/2</f>
        <v>13.612368</v>
      </c>
      <c r="E1464" s="95">
        <f>(D1464*(A1464-A1463))</f>
        <v>13.612368</v>
      </c>
      <c r="F1464" s="95">
        <f>(0.5*((C1464^2)-(C1463^2))*'NEFZ + EPA + WLTP - Start Value'!$B$3)/3600</f>
        <v>-0.2645403397354765</v>
      </c>
      <c r="G1464" s="95">
        <f>E1464*'NEFZ + EPA + WLTP - Start Value'!$B$3*'NEFZ + EPA + WLTP - Start Value'!$B$6*'NEFZ + EPA + WLTP - Constants'!$B$4/3600</f>
        <v>0.4644131590560001</v>
      </c>
      <c r="H1464" s="95">
        <f>IF(E1464&gt;0,(((C1463)^3+(C1464)^3)/2/D1464)*0.5*'NEFZ + EPA + WLTP - Constants'!$B$3*('NEFZ + EPA + WLTP - Start Value'!$B$5*'NEFZ + EPA + WLTP - Start Value'!$B$4)*E1464/3600,0)</f>
        <v>0.3190766932905195</v>
      </c>
    </row>
    <row r="1465" ht="20.35" customHeight="1">
      <c r="A1465" s="15">
        <v>1462</v>
      </c>
      <c r="B1465" s="15">
        <v>30.3</v>
      </c>
      <c r="C1465" s="95">
        <f>'NEFZ + EPA + WLTP - Constants'!$B$5*B1465/3.6</f>
        <v>13.545312</v>
      </c>
      <c r="D1465" s="95">
        <f>(C1465+C1464)/2</f>
        <v>13.567664</v>
      </c>
      <c r="E1465" s="95">
        <f>(D1465*(A1465-A1464))</f>
        <v>13.567664</v>
      </c>
      <c r="F1465" s="95">
        <f>(0.5*((C1465^2)-(C1464^2))*'NEFZ + EPA + WLTP - Start Value'!$B$3)/3600</f>
        <v>-0.2636715701468282</v>
      </c>
      <c r="G1465" s="95">
        <f>E1465*'NEFZ + EPA + WLTP - Start Value'!$B$3*'NEFZ + EPA + WLTP - Start Value'!$B$6*'NEFZ + EPA + WLTP - Constants'!$B$4/3600</f>
        <v>0.462887992688</v>
      </c>
      <c r="H1465" s="95">
        <f>IF(E1465&gt;0,(((C1464)^3+(C1465)^3)/2/D1465)*0.5*'NEFZ + EPA + WLTP - Constants'!$B$3*('NEFZ + EPA + WLTP - Start Value'!$B$5*'NEFZ + EPA + WLTP - Start Value'!$B$4)*E1465/3600,0)</f>
        <v>0.315943409967269</v>
      </c>
    </row>
    <row r="1466" ht="20.35" customHeight="1">
      <c r="A1466" s="15">
        <v>1463</v>
      </c>
      <c r="B1466" s="15">
        <v>30.4</v>
      </c>
      <c r="C1466" s="95">
        <f>'NEFZ + EPA + WLTP - Constants'!$B$5*B1466/3.6</f>
        <v>13.590016</v>
      </c>
      <c r="D1466" s="95">
        <f>(C1466+C1465)/2</f>
        <v>13.567664</v>
      </c>
      <c r="E1466" s="95">
        <f>(D1466*(A1466-A1465))</f>
        <v>13.567664</v>
      </c>
      <c r="F1466" s="95">
        <f>(0.5*((C1466^2)-(C1465^2))*'NEFZ + EPA + WLTP - Start Value'!$B$3)/3600</f>
        <v>0.2636715701468282</v>
      </c>
      <c r="G1466" s="95">
        <f>E1466*'NEFZ + EPA + WLTP - Start Value'!$B$3*'NEFZ + EPA + WLTP - Start Value'!$B$6*'NEFZ + EPA + WLTP - Constants'!$B$4/3600</f>
        <v>0.462887992688</v>
      </c>
      <c r="H1466" s="95">
        <f>IF(E1466&gt;0,(((C1465)^3+(C1466)^3)/2/D1466)*0.5*'NEFZ + EPA + WLTP - Constants'!$B$3*('NEFZ + EPA + WLTP - Start Value'!$B$5*'NEFZ + EPA + WLTP - Start Value'!$B$4)*E1466/3600,0)</f>
        <v>0.315943409967269</v>
      </c>
    </row>
    <row r="1467" ht="20.35" customHeight="1">
      <c r="A1467" s="15">
        <v>1464</v>
      </c>
      <c r="B1467" s="15">
        <v>30.8</v>
      </c>
      <c r="C1467" s="95">
        <f>'NEFZ + EPA + WLTP - Constants'!$B$5*B1467/3.6</f>
        <v>13.768832</v>
      </c>
      <c r="D1467" s="95">
        <f>(C1467+C1466)/2</f>
        <v>13.679424</v>
      </c>
      <c r="E1467" s="95">
        <f>(D1467*(A1467-A1466))</f>
        <v>13.679424</v>
      </c>
      <c r="F1467" s="95">
        <f>(0.5*((C1467^2)-(C1466^2))*'NEFZ + EPA + WLTP - Start Value'!$B$3)/3600</f>
        <v>1.063373976473617</v>
      </c>
      <c r="G1467" s="95">
        <f>E1467*'NEFZ + EPA + WLTP - Start Value'!$B$3*'NEFZ + EPA + WLTP - Start Value'!$B$6*'NEFZ + EPA + WLTP - Constants'!$B$4/3600</f>
        <v>0.4667009086080001</v>
      </c>
      <c r="H1467" s="95">
        <f>IF(E1467&gt;0,(((C1466)^3+(C1467)^3)/2/D1467)*0.5*'NEFZ + EPA + WLTP - Constants'!$B$3*('NEFZ + EPA + WLTP - Start Value'!$B$5*'NEFZ + EPA + WLTP - Start Value'!$B$4)*E1467/3600,0)</f>
        <v>0.3238542584343526</v>
      </c>
    </row>
    <row r="1468" ht="20.35" customHeight="1">
      <c r="A1468" s="15">
        <v>1465</v>
      </c>
      <c r="B1468" s="15">
        <v>30.4</v>
      </c>
      <c r="C1468" s="95">
        <f>'NEFZ + EPA + WLTP - Constants'!$B$5*B1468/3.6</f>
        <v>13.590016</v>
      </c>
      <c r="D1468" s="95">
        <f>(C1468+C1467)/2</f>
        <v>13.679424</v>
      </c>
      <c r="E1468" s="95">
        <f>(D1468*(A1468-A1467))</f>
        <v>13.679424</v>
      </c>
      <c r="F1468" s="95">
        <f>(0.5*((C1468^2)-(C1467^2))*'NEFZ + EPA + WLTP - Start Value'!$B$3)/3600</f>
        <v>-1.063373976473617</v>
      </c>
      <c r="G1468" s="95">
        <f>E1468*'NEFZ + EPA + WLTP - Start Value'!$B$3*'NEFZ + EPA + WLTP - Start Value'!$B$6*'NEFZ + EPA + WLTP - Constants'!$B$4/3600</f>
        <v>0.4667009086080001</v>
      </c>
      <c r="H1468" s="95">
        <f>IF(E1468&gt;0,(((C1467)^3+(C1468)^3)/2/D1468)*0.5*'NEFZ + EPA + WLTP - Constants'!$B$3*('NEFZ + EPA + WLTP - Start Value'!$B$5*'NEFZ + EPA + WLTP - Start Value'!$B$4)*E1468/3600,0)</f>
        <v>0.3238542584343526</v>
      </c>
    </row>
    <row r="1469" ht="20.35" customHeight="1">
      <c r="A1469" s="15">
        <v>1466</v>
      </c>
      <c r="B1469" s="15">
        <v>29.9</v>
      </c>
      <c r="C1469" s="95">
        <f>'NEFZ + EPA + WLTP - Constants'!$B$5*B1469/3.6</f>
        <v>13.366496</v>
      </c>
      <c r="D1469" s="95">
        <f>(C1469+C1468)/2</f>
        <v>13.478256</v>
      </c>
      <c r="E1469" s="95">
        <f>(D1469*(A1469-A1468))</f>
        <v>13.478256</v>
      </c>
      <c r="F1469" s="95">
        <f>(0.5*((C1469^2)-(C1468^2))*'NEFZ + EPA + WLTP - Start Value'!$B$3)/3600</f>
        <v>-1.309670154847991</v>
      </c>
      <c r="G1469" s="95">
        <f>E1469*'NEFZ + EPA + WLTP - Start Value'!$B$3*'NEFZ + EPA + WLTP - Start Value'!$B$6*'NEFZ + EPA + WLTP - Constants'!$B$4/3600</f>
        <v>0.4598376599519999</v>
      </c>
      <c r="H1469" s="95">
        <f>IF(E1469&gt;0,(((C1468)^3+(C1469)^3)/2/D1469)*0.5*'NEFZ + EPA + WLTP - Constants'!$B$3*('NEFZ + EPA + WLTP - Start Value'!$B$5*'NEFZ + EPA + WLTP - Start Value'!$B$4)*E1469/3600,0)</f>
        <v>0.3097998470311157</v>
      </c>
    </row>
    <row r="1470" ht="20.35" customHeight="1">
      <c r="A1470" s="15">
        <v>1467</v>
      </c>
      <c r="B1470" s="15">
        <v>29.5</v>
      </c>
      <c r="C1470" s="95">
        <f>'NEFZ + EPA + WLTP - Constants'!$B$5*B1470/3.6</f>
        <v>13.18768</v>
      </c>
      <c r="D1470" s="95">
        <f>(C1470+C1469)/2</f>
        <v>13.277088</v>
      </c>
      <c r="E1470" s="95">
        <f>(D1470*(A1470-A1469))</f>
        <v>13.277088</v>
      </c>
      <c r="F1470" s="95">
        <f>(0.5*((C1470^2)-(C1469^2))*'NEFZ + EPA + WLTP - Start Value'!$B$3)/3600</f>
        <v>-1.03209827128319</v>
      </c>
      <c r="G1470" s="95">
        <f>E1470*'NEFZ + EPA + WLTP - Start Value'!$B$3*'NEFZ + EPA + WLTP - Start Value'!$B$6*'NEFZ + EPA + WLTP - Constants'!$B$4/3600</f>
        <v>0.4529744112960001</v>
      </c>
      <c r="H1470" s="95">
        <f>IF(E1470&gt;0,(((C1469)^3+(C1470)^3)/2/D1470)*0.5*'NEFZ + EPA + WLTP - Constants'!$B$3*('NEFZ + EPA + WLTP - Start Value'!$B$5*'NEFZ + EPA + WLTP - Start Value'!$B$4)*E1470/3600,0)</f>
        <v>0.2961134296389365</v>
      </c>
    </row>
    <row r="1471" ht="20.35" customHeight="1">
      <c r="A1471" s="15">
        <v>1468</v>
      </c>
      <c r="B1471" s="15">
        <v>29.8</v>
      </c>
      <c r="C1471" s="95">
        <f>'NEFZ + EPA + WLTP - Constants'!$B$5*B1471/3.6</f>
        <v>13.321792</v>
      </c>
      <c r="D1471" s="95">
        <f>(C1471+C1470)/2</f>
        <v>13.254736</v>
      </c>
      <c r="E1471" s="95">
        <f>(D1471*(A1471-A1470))</f>
        <v>13.254736</v>
      </c>
      <c r="F1471" s="95">
        <f>(0.5*((C1471^2)-(C1470^2))*'NEFZ + EPA + WLTP - Start Value'!$B$3)/3600</f>
        <v>0.7727705490794679</v>
      </c>
      <c r="G1471" s="95">
        <f>E1471*'NEFZ + EPA + WLTP - Start Value'!$B$3*'NEFZ + EPA + WLTP - Start Value'!$B$6*'NEFZ + EPA + WLTP - Constants'!$B$4/3600</f>
        <v>0.4522118281120001</v>
      </c>
      <c r="H1471" s="95">
        <f>IF(E1471&gt;0,(((C1470)^3+(C1471)^3)/2/D1471)*0.5*'NEFZ + EPA + WLTP - Constants'!$B$3*('NEFZ + EPA + WLTP - Start Value'!$B$5*'NEFZ + EPA + WLTP - Start Value'!$B$4)*E1471/3600,0)</f>
        <v>0.2946029669045567</v>
      </c>
    </row>
    <row r="1472" ht="20.35" customHeight="1">
      <c r="A1472" s="15">
        <v>1469</v>
      </c>
      <c r="B1472" s="15">
        <v>30.3</v>
      </c>
      <c r="C1472" s="95">
        <f>'NEFZ + EPA + WLTP - Constants'!$B$5*B1472/3.6</f>
        <v>13.545312</v>
      </c>
      <c r="D1472" s="95">
        <f>(C1472+C1471)/2</f>
        <v>13.433552</v>
      </c>
      <c r="E1472" s="95">
        <f>(D1472*(A1472-A1471))</f>
        <v>13.433552</v>
      </c>
      <c r="F1472" s="95">
        <f>(0.5*((C1472^2)-(C1471^2))*'NEFZ + EPA + WLTP - Start Value'!$B$3)/3600</f>
        <v>1.305326306904885</v>
      </c>
      <c r="G1472" s="95">
        <f>E1472*'NEFZ + EPA + WLTP - Start Value'!$B$3*'NEFZ + EPA + WLTP - Start Value'!$B$6*'NEFZ + EPA + WLTP - Constants'!$B$4/3600</f>
        <v>0.4583124935840001</v>
      </c>
      <c r="H1472" s="95">
        <f>IF(E1472&gt;0,(((C1471)^3+(C1472)^3)/2/D1472)*0.5*'NEFZ + EPA + WLTP - Constants'!$B$3*('NEFZ + EPA + WLTP - Start Value'!$B$5*'NEFZ + EPA + WLTP - Start Value'!$B$4)*E1472/3600,0)</f>
        <v>0.3067278960430415</v>
      </c>
    </row>
    <row r="1473" ht="20.35" customHeight="1">
      <c r="A1473" s="15">
        <v>1470</v>
      </c>
      <c r="B1473" s="15">
        <v>30.7</v>
      </c>
      <c r="C1473" s="95">
        <f>'NEFZ + EPA + WLTP - Constants'!$B$5*B1473/3.6</f>
        <v>13.724128</v>
      </c>
      <c r="D1473" s="95">
        <f>(C1473+C1472)/2</f>
        <v>13.63472</v>
      </c>
      <c r="E1473" s="95">
        <f>(D1473*(A1473-A1472))</f>
        <v>13.63472</v>
      </c>
      <c r="F1473" s="95">
        <f>(0.5*((C1473^2)-(C1472^2))*'NEFZ + EPA + WLTP - Start Value'!$B$3)/3600</f>
        <v>1.059898898119104</v>
      </c>
      <c r="G1473" s="95">
        <f>E1473*'NEFZ + EPA + WLTP - Start Value'!$B$3*'NEFZ + EPA + WLTP - Start Value'!$B$6*'NEFZ + EPA + WLTP - Constants'!$B$4/3600</f>
        <v>0.4651757422400001</v>
      </c>
      <c r="H1473" s="95">
        <f>IF(E1473&gt;0,(((C1472)^3+(C1473)^3)/2/D1473)*0.5*'NEFZ + EPA + WLTP - Constants'!$B$3*('NEFZ + EPA + WLTP - Start Value'!$B$5*'NEFZ + EPA + WLTP - Start Value'!$B$4)*E1473/3600,0)</f>
        <v>0.32068985123952</v>
      </c>
    </row>
    <row r="1474" ht="20.35" customHeight="1">
      <c r="A1474" s="15">
        <v>1471</v>
      </c>
      <c r="B1474" s="15">
        <v>30.9</v>
      </c>
      <c r="C1474" s="95">
        <f>'NEFZ + EPA + WLTP - Constants'!$B$5*B1474/3.6</f>
        <v>13.813536</v>
      </c>
      <c r="D1474" s="95">
        <f>(C1474+C1473)/2</f>
        <v>13.768832</v>
      </c>
      <c r="E1474" s="95">
        <f>(D1474*(A1474-A1473))</f>
        <v>13.768832</v>
      </c>
      <c r="F1474" s="95">
        <f>(0.5*((C1474^2)-(C1473^2))*'NEFZ + EPA + WLTP - Start Value'!$B$3)/3600</f>
        <v>0.5351620665912817</v>
      </c>
      <c r="G1474" s="95">
        <f>E1474*'NEFZ + EPA + WLTP - Start Value'!$B$3*'NEFZ + EPA + WLTP - Start Value'!$B$6*'NEFZ + EPA + WLTP - Constants'!$B$4/3600</f>
        <v>0.469751241344</v>
      </c>
      <c r="H1474" s="95">
        <f>IF(E1474&gt;0,(((C1473)^3+(C1474)^3)/2/D1474)*0.5*'NEFZ + EPA + WLTP - Constants'!$B$3*('NEFZ + EPA + WLTP - Start Value'!$B$5*'NEFZ + EPA + WLTP - Start Value'!$B$4)*E1474/3600,0)</f>
        <v>0.3302140610796016</v>
      </c>
    </row>
    <row r="1475" ht="20.35" customHeight="1">
      <c r="A1475" s="15">
        <v>1472</v>
      </c>
      <c r="B1475" s="15">
        <v>31</v>
      </c>
      <c r="C1475" s="95">
        <f>'NEFZ + EPA + WLTP - Constants'!$B$5*B1475/3.6</f>
        <v>13.85824</v>
      </c>
      <c r="D1475" s="95">
        <f>(C1475+C1474)/2</f>
        <v>13.835888</v>
      </c>
      <c r="E1475" s="95">
        <f>(D1475*(A1475-A1474))</f>
        <v>13.835888</v>
      </c>
      <c r="F1475" s="95">
        <f>(0.5*((C1475^2)-(C1474^2))*'NEFZ + EPA + WLTP - Start Value'!$B$3)/3600</f>
        <v>0.2688841876785887</v>
      </c>
      <c r="G1475" s="95">
        <f>E1475*'NEFZ + EPA + WLTP - Start Value'!$B$3*'NEFZ + EPA + WLTP - Start Value'!$B$6*'NEFZ + EPA + WLTP - Constants'!$B$4/3600</f>
        <v>0.472038990896</v>
      </c>
      <c r="H1475" s="95">
        <f>IF(E1475&gt;0,(((C1474)^3+(C1475)^3)/2/D1475)*0.5*'NEFZ + EPA + WLTP - Constants'!$B$3*('NEFZ + EPA + WLTP - Start Value'!$B$5*'NEFZ + EPA + WLTP - Start Value'!$B$4)*E1475/3600,0)</f>
        <v>0.3350541791025946</v>
      </c>
    </row>
    <row r="1476" ht="20.35" customHeight="1">
      <c r="A1476" s="15">
        <v>1473</v>
      </c>
      <c r="B1476" s="15">
        <v>30.9</v>
      </c>
      <c r="C1476" s="95">
        <f>'NEFZ + EPA + WLTP - Constants'!$B$5*B1476/3.6</f>
        <v>13.813536</v>
      </c>
      <c r="D1476" s="95">
        <f>(C1476+C1475)/2</f>
        <v>13.835888</v>
      </c>
      <c r="E1476" s="95">
        <f>(D1476*(A1476-A1475))</f>
        <v>13.835888</v>
      </c>
      <c r="F1476" s="95">
        <f>(0.5*((C1476^2)-(C1475^2))*'NEFZ + EPA + WLTP - Start Value'!$B$3)/3600</f>
        <v>-0.2688841876785887</v>
      </c>
      <c r="G1476" s="95">
        <f>E1476*'NEFZ + EPA + WLTP - Start Value'!$B$3*'NEFZ + EPA + WLTP - Start Value'!$B$6*'NEFZ + EPA + WLTP - Constants'!$B$4/3600</f>
        <v>0.472038990896</v>
      </c>
      <c r="H1476" s="95">
        <f>IF(E1476&gt;0,(((C1475)^3+(C1476)^3)/2/D1476)*0.5*'NEFZ + EPA + WLTP - Constants'!$B$3*('NEFZ + EPA + WLTP - Start Value'!$B$5*'NEFZ + EPA + WLTP - Start Value'!$B$4)*E1476/3600,0)</f>
        <v>0.3350541791025946</v>
      </c>
    </row>
    <row r="1477" ht="20.35" customHeight="1">
      <c r="A1477" s="15">
        <v>1474</v>
      </c>
      <c r="B1477" s="15">
        <v>30.4</v>
      </c>
      <c r="C1477" s="95">
        <f>'NEFZ + EPA + WLTP - Constants'!$B$5*B1477/3.6</f>
        <v>13.590016</v>
      </c>
      <c r="D1477" s="95">
        <f>(C1477+C1476)/2</f>
        <v>13.701776</v>
      </c>
      <c r="E1477" s="95">
        <f>(D1477*(A1477-A1476))</f>
        <v>13.701776</v>
      </c>
      <c r="F1477" s="95">
        <f>(0.5*((C1477^2)-(C1476^2))*'NEFZ + EPA + WLTP - Start Value'!$B$3)/3600</f>
        <v>-1.331389394563558</v>
      </c>
      <c r="G1477" s="95">
        <f>E1477*'NEFZ + EPA + WLTP - Start Value'!$B$3*'NEFZ + EPA + WLTP - Start Value'!$B$6*'NEFZ + EPA + WLTP - Constants'!$B$4/3600</f>
        <v>0.467463491792</v>
      </c>
      <c r="H1477" s="95">
        <f>IF(E1477&gt;0,(((C1476)^3+(C1477)^3)/2/D1477)*0.5*'NEFZ + EPA + WLTP - Constants'!$B$3*('NEFZ + EPA + WLTP - Start Value'!$B$5*'NEFZ + EPA + WLTP - Start Value'!$B$4)*E1477/3600,0)</f>
        <v>0.3254676198073504</v>
      </c>
    </row>
    <row r="1478" ht="20.35" customHeight="1">
      <c r="A1478" s="15">
        <v>1475</v>
      </c>
      <c r="B1478" s="15">
        <v>29.8</v>
      </c>
      <c r="C1478" s="95">
        <f>'NEFZ + EPA + WLTP - Constants'!$B$5*B1478/3.6</f>
        <v>13.321792</v>
      </c>
      <c r="D1478" s="95">
        <f>(C1478+C1477)/2</f>
        <v>13.455904</v>
      </c>
      <c r="E1478" s="95">
        <f>(D1478*(A1478-A1477))</f>
        <v>13.455904</v>
      </c>
      <c r="F1478" s="95">
        <f>(0.5*((C1478^2)-(C1477^2))*'NEFZ + EPA + WLTP - Start Value'!$B$3)/3600</f>
        <v>-1.568997877051713</v>
      </c>
      <c r="G1478" s="95">
        <f>E1478*'NEFZ + EPA + WLTP - Start Value'!$B$3*'NEFZ + EPA + WLTP - Start Value'!$B$6*'NEFZ + EPA + WLTP - Constants'!$B$4/3600</f>
        <v>0.4590750767680001</v>
      </c>
      <c r="H1478" s="95">
        <f>IF(E1478&gt;0,(((C1477)^3+(C1478)^3)/2/D1478)*0.5*'NEFZ + EPA + WLTP - Constants'!$B$3*('NEFZ + EPA + WLTP - Start Value'!$B$5*'NEFZ + EPA + WLTP - Start Value'!$B$4)*E1478/3600,0)</f>
        <v>0.3082893842967359</v>
      </c>
    </row>
    <row r="1479" ht="20.35" customHeight="1">
      <c r="A1479" s="15">
        <v>1476</v>
      </c>
      <c r="B1479" s="15">
        <v>29.9</v>
      </c>
      <c r="C1479" s="95">
        <f>'NEFZ + EPA + WLTP - Constants'!$B$5*B1479/3.6</f>
        <v>13.366496</v>
      </c>
      <c r="D1479" s="95">
        <f>(C1479+C1478)/2</f>
        <v>13.344144</v>
      </c>
      <c r="E1479" s="95">
        <f>(D1479*(A1479-A1478))</f>
        <v>13.344144</v>
      </c>
      <c r="F1479" s="95">
        <f>(0.5*((C1479^2)-(C1478^2))*'NEFZ + EPA + WLTP - Start Value'!$B$3)/3600</f>
        <v>0.2593277222037222</v>
      </c>
      <c r="G1479" s="95">
        <f>E1479*'NEFZ + EPA + WLTP - Start Value'!$B$3*'NEFZ + EPA + WLTP - Start Value'!$B$6*'NEFZ + EPA + WLTP - Constants'!$B$4/3600</f>
        <v>0.4552621608480001</v>
      </c>
      <c r="H1479" s="95">
        <f>IF(E1479&gt;0,(((C1478)^3+(C1479)^3)/2/D1479)*0.5*'NEFZ + EPA + WLTP - Constants'!$B$3*('NEFZ + EPA + WLTP - Start Value'!$B$5*'NEFZ + EPA + WLTP - Start Value'!$B$4)*E1479/3600,0)</f>
        <v>0.3005843331068883</v>
      </c>
    </row>
    <row r="1480" ht="20.35" customHeight="1">
      <c r="A1480" s="15">
        <v>1477</v>
      </c>
      <c r="B1480" s="15">
        <v>30.2</v>
      </c>
      <c r="C1480" s="95">
        <f>'NEFZ + EPA + WLTP - Constants'!$B$5*B1480/3.6</f>
        <v>13.500608</v>
      </c>
      <c r="D1480" s="95">
        <f>(C1480+C1479)/2</f>
        <v>13.433552</v>
      </c>
      <c r="E1480" s="95">
        <f>(D1480*(A1480-A1479))</f>
        <v>13.433552</v>
      </c>
      <c r="F1480" s="95">
        <f>(0.5*((C1480^2)-(C1479^2))*'NEFZ + EPA + WLTP - Start Value'!$B$3)/3600</f>
        <v>0.7831957841429333</v>
      </c>
      <c r="G1480" s="95">
        <f>E1480*'NEFZ + EPA + WLTP - Start Value'!$B$3*'NEFZ + EPA + WLTP - Start Value'!$B$6*'NEFZ + EPA + WLTP - Constants'!$B$4/3600</f>
        <v>0.458312493584</v>
      </c>
      <c r="H1480" s="95">
        <f>IF(E1480&gt;0,(((C1479)^3+(C1480)^3)/2/D1480)*0.5*'NEFZ + EPA + WLTP - Constants'!$B$3*('NEFZ + EPA + WLTP - Start Value'!$B$5*'NEFZ + EPA + WLTP - Start Value'!$B$4)*E1480/3600,0)</f>
        <v>0.3066871434355887</v>
      </c>
    </row>
    <row r="1481" ht="20.35" customHeight="1">
      <c r="A1481" s="15">
        <v>1478</v>
      </c>
      <c r="B1481" s="15">
        <v>30.7</v>
      </c>
      <c r="C1481" s="95">
        <f>'NEFZ + EPA + WLTP - Constants'!$B$5*B1481/3.6</f>
        <v>13.724128</v>
      </c>
      <c r="D1481" s="95">
        <f>(C1481+C1480)/2</f>
        <v>13.612368</v>
      </c>
      <c r="E1481" s="95">
        <f>(D1481*(A1481-A1480))</f>
        <v>13.612368</v>
      </c>
      <c r="F1481" s="95">
        <f>(0.5*((C1481^2)-(C1480^2))*'NEFZ + EPA + WLTP - Start Value'!$B$3)/3600</f>
        <v>1.322701698677333</v>
      </c>
      <c r="G1481" s="95">
        <f>E1481*'NEFZ + EPA + WLTP - Start Value'!$B$3*'NEFZ + EPA + WLTP - Start Value'!$B$6*'NEFZ + EPA + WLTP - Constants'!$B$4/3600</f>
        <v>0.4644131590560001</v>
      </c>
      <c r="H1481" s="95">
        <f>IF(E1481&gt;0,(((C1480)^3+(C1481)^3)/2/D1481)*0.5*'NEFZ + EPA + WLTP - Constants'!$B$3*('NEFZ + EPA + WLTP - Start Value'!$B$5*'NEFZ + EPA + WLTP - Start Value'!$B$4)*E1481/3600,0)</f>
        <v>0.3191386358976876</v>
      </c>
    </row>
    <row r="1482" ht="20.35" customHeight="1">
      <c r="A1482" s="15">
        <v>1479</v>
      </c>
      <c r="B1482" s="15">
        <v>31.2</v>
      </c>
      <c r="C1482" s="95">
        <f>'NEFZ + EPA + WLTP - Constants'!$B$5*B1482/3.6</f>
        <v>13.947648</v>
      </c>
      <c r="D1482" s="95">
        <f>(C1482+C1481)/2</f>
        <v>13.835888</v>
      </c>
      <c r="E1482" s="95">
        <f>(D1482*(A1482-A1481))</f>
        <v>13.835888</v>
      </c>
      <c r="F1482" s="95">
        <f>(0.5*((C1482^2)-(C1481^2))*'NEFZ + EPA + WLTP - Start Value'!$B$3)/3600</f>
        <v>1.344420938392882</v>
      </c>
      <c r="G1482" s="95">
        <f>E1482*'NEFZ + EPA + WLTP - Start Value'!$B$3*'NEFZ + EPA + WLTP - Start Value'!$B$6*'NEFZ + EPA + WLTP - Constants'!$B$4/3600</f>
        <v>0.472038990896</v>
      </c>
      <c r="H1482" s="95">
        <f>IF(E1482&gt;0,(((C1481)^3+(C1482)^3)/2/D1482)*0.5*'NEFZ + EPA + WLTP - Constants'!$B$3*('NEFZ + EPA + WLTP - Start Value'!$B$5*'NEFZ + EPA + WLTP - Start Value'!$B$4)*E1482/3600,0)</f>
        <v>0.335117138829749</v>
      </c>
    </row>
    <row r="1483" ht="20.35" customHeight="1">
      <c r="A1483" s="15">
        <v>1480</v>
      </c>
      <c r="B1483" s="15">
        <v>31.8</v>
      </c>
      <c r="C1483" s="95">
        <f>'NEFZ + EPA + WLTP - Constants'!$B$5*B1483/3.6</f>
        <v>14.215872</v>
      </c>
      <c r="D1483" s="95">
        <f>(C1483+C1482)/2</f>
        <v>14.08176</v>
      </c>
      <c r="E1483" s="95">
        <f>(D1483*(A1483-A1482))</f>
        <v>14.08176</v>
      </c>
      <c r="F1483" s="95">
        <f>(0.5*((C1483^2)-(C1482^2))*'NEFZ + EPA + WLTP - Start Value'!$B$3)/3600</f>
        <v>1.641974522496014</v>
      </c>
      <c r="G1483" s="95">
        <f>E1483*'NEFZ + EPA + WLTP - Start Value'!$B$3*'NEFZ + EPA + WLTP - Start Value'!$B$6*'NEFZ + EPA + WLTP - Constants'!$B$4/3600</f>
        <v>0.4804274059200001</v>
      </c>
      <c r="H1483" s="95">
        <f>IF(E1483&gt;0,(((C1482)^3+(C1483)^3)/2/D1483)*0.5*'NEFZ + EPA + WLTP - Constants'!$B$3*('NEFZ + EPA + WLTP - Start Value'!$B$5*'NEFZ + EPA + WLTP - Start Value'!$B$4)*E1483/3600,0)</f>
        <v>0.3533291750944786</v>
      </c>
    </row>
    <row r="1484" ht="20.35" customHeight="1">
      <c r="A1484" s="15">
        <v>1481</v>
      </c>
      <c r="B1484" s="15">
        <v>32.2</v>
      </c>
      <c r="C1484" s="95">
        <f>'NEFZ + EPA + WLTP - Constants'!$B$5*B1484/3.6</f>
        <v>14.394688</v>
      </c>
      <c r="D1484" s="95">
        <f>(C1484+C1483)/2</f>
        <v>14.30528</v>
      </c>
      <c r="E1484" s="95">
        <f>(D1484*(A1484-A1483))</f>
        <v>14.30528</v>
      </c>
      <c r="F1484" s="95">
        <f>(0.5*((C1484^2)-(C1483^2))*'NEFZ + EPA + WLTP - Start Value'!$B$3)/3600</f>
        <v>1.11202507343645</v>
      </c>
      <c r="G1484" s="95">
        <f>E1484*'NEFZ + EPA + WLTP - Start Value'!$B$3*'NEFZ + EPA + WLTP - Start Value'!$B$6*'NEFZ + EPA + WLTP - Constants'!$B$4/3600</f>
        <v>0.488053237760</v>
      </c>
      <c r="H1484" s="95">
        <f>IF(E1484&gt;0,(((C1483)^3+(C1484)^3)/2/D1484)*0.5*'NEFZ + EPA + WLTP - Constants'!$B$3*('NEFZ + EPA + WLTP - Start Value'!$B$5*'NEFZ + EPA + WLTP - Start Value'!$B$4)*E1484/3600,0)</f>
        <v>0.3703654828123328</v>
      </c>
    </row>
    <row r="1485" ht="20.35" customHeight="1">
      <c r="A1485" s="15">
        <v>1482</v>
      </c>
      <c r="B1485" s="15">
        <v>32.4</v>
      </c>
      <c r="C1485" s="95">
        <f>'NEFZ + EPA + WLTP - Constants'!$B$5*B1485/3.6</f>
        <v>14.484096</v>
      </c>
      <c r="D1485" s="95">
        <f>(C1485+C1484)/2</f>
        <v>14.439392</v>
      </c>
      <c r="E1485" s="95">
        <f>(D1485*(A1485-A1484))</f>
        <v>14.439392</v>
      </c>
      <c r="F1485" s="95">
        <f>(0.5*((C1485^2)-(C1484^2))*'NEFZ + EPA + WLTP - Start Value'!$B$3)/3600</f>
        <v>0.561225154249936</v>
      </c>
      <c r="G1485" s="95">
        <f>E1485*'NEFZ + EPA + WLTP - Start Value'!$B$3*'NEFZ + EPA + WLTP - Start Value'!$B$6*'NEFZ + EPA + WLTP - Constants'!$B$4/3600</f>
        <v>0.4926287368640001</v>
      </c>
      <c r="H1485" s="95">
        <f>IF(E1485&gt;0,(((C1484)^3+(C1485)^3)/2/D1485)*0.5*'NEFZ + EPA + WLTP - Constants'!$B$3*('NEFZ + EPA + WLTP - Start Value'!$B$5*'NEFZ + EPA + WLTP - Start Value'!$B$4)*E1485/3600,0)</f>
        <v>0.3808462939995663</v>
      </c>
    </row>
    <row r="1486" ht="20.35" customHeight="1">
      <c r="A1486" s="15">
        <v>1483</v>
      </c>
      <c r="B1486" s="15">
        <v>32.2</v>
      </c>
      <c r="C1486" s="95">
        <f>'NEFZ + EPA + WLTP - Constants'!$B$5*B1486/3.6</f>
        <v>14.394688</v>
      </c>
      <c r="D1486" s="95">
        <f>(C1486+C1485)/2</f>
        <v>14.439392</v>
      </c>
      <c r="E1486" s="95">
        <f>(D1486*(A1486-A1485))</f>
        <v>14.439392</v>
      </c>
      <c r="F1486" s="95">
        <f>(0.5*((C1486^2)-(C1485^2))*'NEFZ + EPA + WLTP - Start Value'!$B$3)/3600</f>
        <v>-0.561225154249936</v>
      </c>
      <c r="G1486" s="95">
        <f>E1486*'NEFZ + EPA + WLTP - Start Value'!$B$3*'NEFZ + EPA + WLTP - Start Value'!$B$6*'NEFZ + EPA + WLTP - Constants'!$B$4/3600</f>
        <v>0.4926287368640001</v>
      </c>
      <c r="H1486" s="95">
        <f>IF(E1486&gt;0,(((C1485)^3+(C1486)^3)/2/D1486)*0.5*'NEFZ + EPA + WLTP - Constants'!$B$3*('NEFZ + EPA + WLTP - Start Value'!$B$5*'NEFZ + EPA + WLTP - Start Value'!$B$4)*E1486/3600,0)</f>
        <v>0.3808462939995663</v>
      </c>
    </row>
    <row r="1487" ht="20.35" customHeight="1">
      <c r="A1487" s="15">
        <v>1484</v>
      </c>
      <c r="B1487" s="15">
        <v>31.7</v>
      </c>
      <c r="C1487" s="95">
        <f>'NEFZ + EPA + WLTP - Constants'!$B$5*B1487/3.6</f>
        <v>14.171168</v>
      </c>
      <c r="D1487" s="95">
        <f>(C1487+C1486)/2</f>
        <v>14.282928</v>
      </c>
      <c r="E1487" s="95">
        <f>(D1487*(A1487-A1486))</f>
        <v>14.282928</v>
      </c>
      <c r="F1487" s="95">
        <f>(0.5*((C1487^2)-(C1486^2))*'NEFZ + EPA + WLTP - Start Value'!$B$3)/3600</f>
        <v>-1.387859417824003</v>
      </c>
      <c r="G1487" s="95">
        <f>E1487*'NEFZ + EPA + WLTP - Start Value'!$B$3*'NEFZ + EPA + WLTP - Start Value'!$B$6*'NEFZ + EPA + WLTP - Constants'!$B$4/3600</f>
        <v>0.4872906545760001</v>
      </c>
      <c r="H1487" s="95">
        <f>IF(E1487&gt;0,(((C1486)^3+(C1487)^3)/2/D1487)*0.5*'NEFZ + EPA + WLTP - Constants'!$B$3*('NEFZ + EPA + WLTP - Start Value'!$B$5*'NEFZ + EPA + WLTP - Start Value'!$B$4)*E1487/3600,0)</f>
        <v>0.3686566138726178</v>
      </c>
    </row>
    <row r="1488" ht="20.35" customHeight="1">
      <c r="A1488" s="15">
        <v>1485</v>
      </c>
      <c r="B1488" s="15">
        <v>28.6</v>
      </c>
      <c r="C1488" s="95">
        <f>'NEFZ + EPA + WLTP - Constants'!$B$5*B1488/3.6</f>
        <v>12.785344</v>
      </c>
      <c r="D1488" s="95">
        <f>(C1488+C1487)/2</f>
        <v>13.478256</v>
      </c>
      <c r="E1488" s="95">
        <f>(D1488*(A1488-A1487))</f>
        <v>13.478256</v>
      </c>
      <c r="F1488" s="95">
        <f>(0.5*((C1488^2)-(C1487^2))*'NEFZ + EPA + WLTP - Start Value'!$B$3)/3600</f>
        <v>-8.1199549600576</v>
      </c>
      <c r="G1488" s="95">
        <f>E1488*'NEFZ + EPA + WLTP - Start Value'!$B$3*'NEFZ + EPA + WLTP - Start Value'!$B$6*'NEFZ + EPA + WLTP - Constants'!$B$4/3600</f>
        <v>0.4598376599520001</v>
      </c>
      <c r="H1488" s="95">
        <f>IF(E1488&gt;0,(((C1487)^3+(C1488)^3)/2/D1488)*0.5*'NEFZ + EPA + WLTP - Constants'!$B$3*('NEFZ + EPA + WLTP - Start Value'!$B$5*'NEFZ + EPA + WLTP - Start Value'!$B$4)*E1488/3600,0)</f>
        <v>0.3121918081029897</v>
      </c>
    </row>
    <row r="1489" ht="20.35" customHeight="1">
      <c r="A1489" s="15">
        <v>1486</v>
      </c>
      <c r="B1489" s="15">
        <v>25.3</v>
      </c>
      <c r="C1489" s="95">
        <f>'NEFZ + EPA + WLTP - Constants'!$B$5*B1489/3.6</f>
        <v>11.310112</v>
      </c>
      <c r="D1489" s="95">
        <f>(C1489+C1488)/2</f>
        <v>12.047728</v>
      </c>
      <c r="E1489" s="95">
        <f>(D1489*(A1489-A1488))</f>
        <v>12.047728</v>
      </c>
      <c r="F1489" s="95">
        <f>(0.5*((C1489^2)-(C1488^2))*'NEFZ + EPA + WLTP - Start Value'!$B$3)/3600</f>
        <v>-7.726402336411743</v>
      </c>
      <c r="G1489" s="95">
        <f>E1489*'NEFZ + EPA + WLTP - Start Value'!$B$3*'NEFZ + EPA + WLTP - Start Value'!$B$6*'NEFZ + EPA + WLTP - Constants'!$B$4/3600</f>
        <v>0.4110323361760001</v>
      </c>
      <c r="H1489" s="95">
        <f>IF(E1489&gt;0,(((C1488)^3+(C1489)^3)/2/D1489)*0.5*'NEFZ + EPA + WLTP - Constants'!$B$3*('NEFZ + EPA + WLTP - Start Value'!$B$5*'NEFZ + EPA + WLTP - Start Value'!$B$4)*E1489/3600,0)</f>
        <v>0.2236982104008698</v>
      </c>
    </row>
    <row r="1490" ht="20.35" customHeight="1">
      <c r="A1490" s="15">
        <v>1487</v>
      </c>
      <c r="B1490" s="15">
        <v>22</v>
      </c>
      <c r="C1490" s="95">
        <f>'NEFZ + EPA + WLTP - Constants'!$B$5*B1490/3.6</f>
        <v>9.83488</v>
      </c>
      <c r="D1490" s="95">
        <f>(C1490+C1489)/2</f>
        <v>10.572496</v>
      </c>
      <c r="E1490" s="95">
        <f>(D1490*(A1490-A1489))</f>
        <v>10.572496</v>
      </c>
      <c r="F1490" s="95">
        <f>(0.5*((C1490^2)-(C1489^2))*'NEFZ + EPA + WLTP - Start Value'!$B$3)/3600</f>
        <v>-6.780312254402133</v>
      </c>
      <c r="G1490" s="95">
        <f>E1490*'NEFZ + EPA + WLTP - Start Value'!$B$3*'NEFZ + EPA + WLTP - Start Value'!$B$6*'NEFZ + EPA + WLTP - Constants'!$B$4/3600</f>
        <v>0.3607018460320001</v>
      </c>
      <c r="H1490" s="95">
        <f>IF(E1490&gt;0,(((C1489)^3+(C1490)^3)/2/D1490)*0.5*'NEFZ + EPA + WLTP - Constants'!$B$3*('NEFZ + EPA + WLTP - Start Value'!$B$5*'NEFZ + EPA + WLTP - Start Value'!$B$4)*E1490/3600,0)</f>
        <v>0.1516767578641811</v>
      </c>
    </row>
    <row r="1491" ht="20.35" customHeight="1">
      <c r="A1491" s="15">
        <v>1488</v>
      </c>
      <c r="B1491" s="15">
        <v>18.7</v>
      </c>
      <c r="C1491" s="95">
        <f>'NEFZ + EPA + WLTP - Constants'!$B$5*B1491/3.6</f>
        <v>8.359648</v>
      </c>
      <c r="D1491" s="95">
        <f>(C1491+C1490)/2</f>
        <v>9.097263999999999</v>
      </c>
      <c r="E1491" s="95">
        <f>(D1491*(A1491-A1490))</f>
        <v>9.097263999999999</v>
      </c>
      <c r="F1491" s="95">
        <f>(0.5*((C1491^2)-(C1490^2))*'NEFZ + EPA + WLTP - Start Value'!$B$3)/3600</f>
        <v>-5.834222172392534</v>
      </c>
      <c r="G1491" s="95">
        <f>E1491*'NEFZ + EPA + WLTP - Start Value'!$B$3*'NEFZ + EPA + WLTP - Start Value'!$B$6*'NEFZ + EPA + WLTP - Constants'!$B$4/3600</f>
        <v>0.310371355888</v>
      </c>
      <c r="H1491" s="95">
        <f>IF(E1491&gt;0,(((C1490)^3+(C1491)^3)/2/D1491)*0.5*'NEFZ + EPA + WLTP - Constants'!$B$3*('NEFZ + EPA + WLTP - Start Value'!$B$5*'NEFZ + EPA + WLTP - Start Value'!$B$4)*E1491/3600,0)</f>
        <v>0.09711915378093774</v>
      </c>
    </row>
    <row r="1492" ht="20.35" customHeight="1">
      <c r="A1492" s="15">
        <v>1489</v>
      </c>
      <c r="B1492" s="15">
        <v>15.4</v>
      </c>
      <c r="C1492" s="95">
        <f>'NEFZ + EPA + WLTP - Constants'!$B$5*B1492/3.6</f>
        <v>6.884416000000001</v>
      </c>
      <c r="D1492" s="95">
        <f>(C1492+C1491)/2</f>
        <v>7.622032000000001</v>
      </c>
      <c r="E1492" s="95">
        <f>(D1492*(A1492-A1491))</f>
        <v>7.622032000000001</v>
      </c>
      <c r="F1492" s="95">
        <f>(0.5*((C1492^2)-(C1491^2))*'NEFZ + EPA + WLTP - Start Value'!$B$3)/3600</f>
        <v>-4.888132090382932</v>
      </c>
      <c r="G1492" s="95">
        <f>E1492*'NEFZ + EPA + WLTP - Start Value'!$B$3*'NEFZ + EPA + WLTP - Start Value'!$B$6*'NEFZ + EPA + WLTP - Constants'!$B$4/3600</f>
        <v>0.260040865744</v>
      </c>
      <c r="H1492" s="95">
        <f>IF(E1492&gt;0,(((C1491)^3+(C1492)^3)/2/D1492)*0.5*'NEFZ + EPA + WLTP - Constants'!$B$3*('NEFZ + EPA + WLTP - Start Value'!$B$5*'NEFZ + EPA + WLTP - Start Value'!$B$4)*E1492/3600,0)</f>
        <v>0.05758858208786807</v>
      </c>
    </row>
    <row r="1493" ht="20.35" customHeight="1">
      <c r="A1493" s="15">
        <v>1490</v>
      </c>
      <c r="B1493" s="15">
        <v>12.1</v>
      </c>
      <c r="C1493" s="95">
        <f>'NEFZ + EPA + WLTP - Constants'!$B$5*B1493/3.6</f>
        <v>5.409184</v>
      </c>
      <c r="D1493" s="95">
        <f>(C1493+C1492)/2</f>
        <v>6.146800000000001</v>
      </c>
      <c r="E1493" s="95">
        <f>(D1493*(A1493-A1492))</f>
        <v>6.146800000000001</v>
      </c>
      <c r="F1493" s="95">
        <f>(0.5*((C1493^2)-(C1492^2))*'NEFZ + EPA + WLTP - Start Value'!$B$3)/3600</f>
        <v>-3.942042008373336</v>
      </c>
      <c r="G1493" s="95">
        <f>E1493*'NEFZ + EPA + WLTP - Start Value'!$B$3*'NEFZ + EPA + WLTP - Start Value'!$B$6*'NEFZ + EPA + WLTP - Constants'!$B$4/3600</f>
        <v>0.2097103756000001</v>
      </c>
      <c r="H1493" s="95">
        <f>IF(E1493&gt;0,(((C1492)^3+(C1493)^3)/2/D1493)*0.5*'NEFZ + EPA + WLTP - Constants'!$B$3*('NEFZ + EPA + WLTP - Start Value'!$B$5*'NEFZ + EPA + WLTP - Start Value'!$B$4)*E1493/3600,0)</f>
        <v>0.03064822672170071</v>
      </c>
    </row>
    <row r="1494" ht="20.35" customHeight="1">
      <c r="A1494" s="15">
        <v>1491</v>
      </c>
      <c r="B1494" s="15">
        <v>8.800000000000001</v>
      </c>
      <c r="C1494" s="95">
        <f>'NEFZ + EPA + WLTP - Constants'!$B$5*B1494/3.6</f>
        <v>3.933952000000001</v>
      </c>
      <c r="D1494" s="95">
        <f>(C1494+C1493)/2</f>
        <v>4.671568000000001</v>
      </c>
      <c r="E1494" s="95">
        <f>(D1494*(A1494-A1493))</f>
        <v>4.671568000000001</v>
      </c>
      <c r="F1494" s="95">
        <f>(0.5*((C1494^2)-(C1493^2))*'NEFZ + EPA + WLTP - Start Value'!$B$3)/3600</f>
        <v>-2.995951926363732</v>
      </c>
      <c r="G1494" s="95">
        <f>E1494*'NEFZ + EPA + WLTP - Start Value'!$B$3*'NEFZ + EPA + WLTP - Start Value'!$B$6*'NEFZ + EPA + WLTP - Constants'!$B$4/3600</f>
        <v>0.159379885456</v>
      </c>
      <c r="H1494" s="95">
        <f>IF(E1494&gt;0,(((C1493)^3+(C1494)^3)/2/D1494)*0.5*'NEFZ + EPA + WLTP - Constants'!$B$3*('NEFZ + EPA + WLTP - Start Value'!$B$5*'NEFZ + EPA + WLTP - Start Value'!$B$4)*E1494/3600,0)</f>
        <v>0.01386127161916428</v>
      </c>
    </row>
    <row r="1495" ht="20.35" customHeight="1">
      <c r="A1495" s="15">
        <v>1492</v>
      </c>
      <c r="B1495" s="15">
        <v>5.5</v>
      </c>
      <c r="C1495" s="95">
        <f>'NEFZ + EPA + WLTP - Constants'!$B$5*B1495/3.6</f>
        <v>2.45872</v>
      </c>
      <c r="D1495" s="95">
        <f>(C1495+C1494)/2</f>
        <v>3.196336000000001</v>
      </c>
      <c r="E1495" s="95">
        <f>(D1495*(A1495-A1494))</f>
        <v>3.196336000000001</v>
      </c>
      <c r="F1495" s="95">
        <f>(0.5*((C1495^2)-(C1494^2))*'NEFZ + EPA + WLTP - Start Value'!$B$3)/3600</f>
        <v>-2.049861844354135</v>
      </c>
      <c r="G1495" s="95">
        <f>E1495*'NEFZ + EPA + WLTP - Start Value'!$B$3*'NEFZ + EPA + WLTP - Start Value'!$B$6*'NEFZ + EPA + WLTP - Constants'!$B$4/3600</f>
        <v>0.109049395312</v>
      </c>
      <c r="H1495" s="95">
        <f>IF(E1495&gt;0,(((C1494)^3+(C1495)^3)/2/D1495)*0.5*'NEFZ + EPA + WLTP - Constants'!$B$3*('NEFZ + EPA + WLTP - Start Value'!$B$5*'NEFZ + EPA + WLTP - Start Value'!$B$4)*E1495/3600,0)</f>
        <v>0.004790900716987327</v>
      </c>
    </row>
    <row r="1496" ht="20.35" customHeight="1">
      <c r="A1496" s="15">
        <v>1493</v>
      </c>
      <c r="B1496" s="15">
        <v>2.2</v>
      </c>
      <c r="C1496" s="95">
        <f>'NEFZ + EPA + WLTP - Constants'!$B$5*B1496/3.6</f>
        <v>0.9834880000000001</v>
      </c>
      <c r="D1496" s="95">
        <f>(C1496+C1495)/2</f>
        <v>1.721104</v>
      </c>
      <c r="E1496" s="95">
        <f>(D1496*(A1496-A1495))</f>
        <v>1.721104</v>
      </c>
      <c r="F1496" s="95">
        <f>(0.5*((C1496^2)-(C1495^2))*'NEFZ + EPA + WLTP - Start Value'!$B$3)/3600</f>
        <v>-1.103771762344533</v>
      </c>
      <c r="G1496" s="95">
        <f>E1496*'NEFZ + EPA + WLTP - Start Value'!$B$3*'NEFZ + EPA + WLTP - Start Value'!$B$6*'NEFZ + EPA + WLTP - Constants'!$B$4/3600</f>
        <v>0.058718905168</v>
      </c>
      <c r="H1496" s="95">
        <f>IF(E1496&gt;0,(((C1495)^3+(C1496)^3)/2/D1496)*0.5*'NEFZ + EPA + WLTP - Constants'!$B$3*('NEFZ + EPA + WLTP - Start Value'!$B$5*'NEFZ + EPA + WLTP - Start Value'!$B$4)*E1496/3600,0)</f>
        <v>0.001000297951898453</v>
      </c>
    </row>
    <row r="1497" ht="20.35" customHeight="1">
      <c r="A1497" s="15">
        <v>1494</v>
      </c>
      <c r="B1497" s="15">
        <v>0</v>
      </c>
      <c r="C1497" s="95">
        <f>'NEFZ + EPA + WLTP - Constants'!$B$5*B1497/3.6</f>
        <v>0</v>
      </c>
      <c r="D1497" s="95">
        <f>(C1497+C1496)/2</f>
        <v>0.4917440000000001</v>
      </c>
      <c r="E1497" s="95">
        <f>(D1497*(A1497-A1496))</f>
        <v>0.4917440000000001</v>
      </c>
      <c r="F1497" s="95">
        <f>(0.5*((C1497^2)-(C1496^2))*'NEFZ + EPA + WLTP - Start Value'!$B$3)/3600</f>
        <v>-0.2102422404465779</v>
      </c>
      <c r="G1497" s="95">
        <f>E1497*'NEFZ + EPA + WLTP - Start Value'!$B$3*'NEFZ + EPA + WLTP - Start Value'!$B$6*'NEFZ + EPA + WLTP - Constants'!$B$4/3600</f>
        <v>0.016776830048</v>
      </c>
      <c r="H1497" s="95">
        <f>IF(E1497&gt;0,(((C1496)^3+(C1497)^3)/2/D1497)*0.5*'NEFZ + EPA + WLTP - Constants'!$B$3*('NEFZ + EPA + WLTP - Start Value'!$B$5*'NEFZ + EPA + WLTP - Start Value'!$B$4)*E1497/3600,0)</f>
        <v>6.016829785855356e-05</v>
      </c>
    </row>
    <row r="1498" ht="20.35" customHeight="1">
      <c r="A1498" s="15">
        <v>1495</v>
      </c>
      <c r="B1498" s="15">
        <v>0</v>
      </c>
      <c r="C1498" s="95">
        <f>'NEFZ + EPA + WLTP - Constants'!$B$5*B1498/3.6</f>
        <v>0</v>
      </c>
      <c r="D1498" s="95">
        <f>(C1498+C1497)/2</f>
        <v>0</v>
      </c>
      <c r="E1498" s="95">
        <f>(D1498*(A1498-A1497))</f>
        <v>0</v>
      </c>
      <c r="F1498" s="95">
        <f>(0.5*((C1498^2)-(C1497^2))*'NEFZ + EPA + WLTP - Start Value'!$B$3)/3600</f>
        <v>0</v>
      </c>
      <c r="G1498" s="95">
        <f>E1498*'NEFZ + EPA + WLTP - Start Value'!$B$3*'NEFZ + EPA + WLTP - Start Value'!$B$6*'NEFZ + EPA + WLTP - Constants'!$B$4/3600</f>
        <v>0</v>
      </c>
      <c r="H1498" s="95">
        <f>IF(E1498&gt;0,(((C1497)^3+(C1498)^3)/2/D1498)*0.5*'NEFZ + EPA + WLTP - Constants'!$B$3*('NEFZ + EPA + WLTP - Start Value'!$B$5*'NEFZ + EPA + WLTP - Start Value'!$B$4)*E1498/3600,0)</f>
        <v>0</v>
      </c>
    </row>
    <row r="1499" ht="20.35" customHeight="1">
      <c r="A1499" s="15">
        <v>1496</v>
      </c>
      <c r="B1499" s="15">
        <v>0</v>
      </c>
      <c r="C1499" s="95">
        <f>'NEFZ + EPA + WLTP - Constants'!$B$5*B1499/3.6</f>
        <v>0</v>
      </c>
      <c r="D1499" s="95">
        <f>(C1499+C1498)/2</f>
        <v>0</v>
      </c>
      <c r="E1499" s="95">
        <f>(D1499*(A1499-A1498))</f>
        <v>0</v>
      </c>
      <c r="F1499" s="95">
        <f>(0.5*((C1499^2)-(C1498^2))*'NEFZ + EPA + WLTP - Start Value'!$B$3)/3600</f>
        <v>0</v>
      </c>
      <c r="G1499" s="95">
        <f>E1499*'NEFZ + EPA + WLTP - Start Value'!$B$3*'NEFZ + EPA + WLTP - Start Value'!$B$6*'NEFZ + EPA + WLTP - Constants'!$B$4/3600</f>
        <v>0</v>
      </c>
      <c r="H1499" s="95">
        <f>IF(E1499&gt;0,(((C1498)^3+(C1499)^3)/2/D1499)*0.5*'NEFZ + EPA + WLTP - Constants'!$B$3*('NEFZ + EPA + WLTP - Start Value'!$B$5*'NEFZ + EPA + WLTP - Start Value'!$B$4)*E1499/3600,0)</f>
        <v>0</v>
      </c>
    </row>
    <row r="1500" ht="20.35" customHeight="1">
      <c r="A1500" s="15">
        <v>1497</v>
      </c>
      <c r="B1500" s="15">
        <v>0</v>
      </c>
      <c r="C1500" s="95">
        <f>'NEFZ + EPA + WLTP - Constants'!$B$5*B1500/3.6</f>
        <v>0</v>
      </c>
      <c r="D1500" s="95">
        <f>(C1500+C1499)/2</f>
        <v>0</v>
      </c>
      <c r="E1500" s="95">
        <f>(D1500*(A1500-A1499))</f>
        <v>0</v>
      </c>
      <c r="F1500" s="95">
        <f>(0.5*((C1500^2)-(C1499^2))*'NEFZ + EPA + WLTP - Start Value'!$B$3)/3600</f>
        <v>0</v>
      </c>
      <c r="G1500" s="95">
        <f>E1500*'NEFZ + EPA + WLTP - Start Value'!$B$3*'NEFZ + EPA + WLTP - Start Value'!$B$6*'NEFZ + EPA + WLTP - Constants'!$B$4/3600</f>
        <v>0</v>
      </c>
      <c r="H1500" s="95">
        <f>IF(E1500&gt;0,(((C1499)^3+(C1500)^3)/2/D1500)*0.5*'NEFZ + EPA + WLTP - Constants'!$B$3*('NEFZ + EPA + WLTP - Start Value'!$B$5*'NEFZ + EPA + WLTP - Start Value'!$B$4)*E1500/3600,0)</f>
        <v>0</v>
      </c>
    </row>
    <row r="1501" ht="20.35" customHeight="1">
      <c r="A1501" s="15">
        <v>1498</v>
      </c>
      <c r="B1501" s="15">
        <v>0</v>
      </c>
      <c r="C1501" s="95">
        <f>'NEFZ + EPA + WLTP - Constants'!$B$5*B1501/3.6</f>
        <v>0</v>
      </c>
      <c r="D1501" s="95">
        <f>(C1501+C1500)/2</f>
        <v>0</v>
      </c>
      <c r="E1501" s="95">
        <f>(D1501*(A1501-A1500))</f>
        <v>0</v>
      </c>
      <c r="F1501" s="95">
        <f>(0.5*((C1501^2)-(C1500^2))*'NEFZ + EPA + WLTP - Start Value'!$B$3)/3600</f>
        <v>0</v>
      </c>
      <c r="G1501" s="95">
        <f>E1501*'NEFZ + EPA + WLTP - Start Value'!$B$3*'NEFZ + EPA + WLTP - Start Value'!$B$6*'NEFZ + EPA + WLTP - Constants'!$B$4/3600</f>
        <v>0</v>
      </c>
      <c r="H1501" s="95">
        <f>IF(E1501&gt;0,(((C1500)^3+(C1501)^3)/2/D1501)*0.5*'NEFZ + EPA + WLTP - Constants'!$B$3*('NEFZ + EPA + WLTP - Start Value'!$B$5*'NEFZ + EPA + WLTP - Start Value'!$B$4)*E1501/3600,0)</f>
        <v>0</v>
      </c>
    </row>
    <row r="1502" ht="20.35" customHeight="1">
      <c r="A1502" s="15">
        <v>1499</v>
      </c>
      <c r="B1502" s="15">
        <v>0</v>
      </c>
      <c r="C1502" s="95">
        <f>'NEFZ + EPA + WLTP - Constants'!$B$5*B1502/3.6</f>
        <v>0</v>
      </c>
      <c r="D1502" s="95">
        <f>(C1502+C1501)/2</f>
        <v>0</v>
      </c>
      <c r="E1502" s="95">
        <f>(D1502*(A1502-A1501))</f>
        <v>0</v>
      </c>
      <c r="F1502" s="95">
        <f>(0.5*((C1502^2)-(C1501^2))*'NEFZ + EPA + WLTP - Start Value'!$B$3)/3600</f>
        <v>0</v>
      </c>
      <c r="G1502" s="95">
        <f>E1502*'NEFZ + EPA + WLTP - Start Value'!$B$3*'NEFZ + EPA + WLTP - Start Value'!$B$6*'NEFZ + EPA + WLTP - Constants'!$B$4/3600</f>
        <v>0</v>
      </c>
      <c r="H1502" s="95">
        <f>IF(E1502&gt;0,(((C1501)^3+(C1502)^3)/2/D1502)*0.5*'NEFZ + EPA + WLTP - Constants'!$B$3*('NEFZ + EPA + WLTP - Start Value'!$B$5*'NEFZ + EPA + WLTP - Start Value'!$B$4)*E1502/3600,0)</f>
        <v>0</v>
      </c>
    </row>
    <row r="1503" ht="20.35" customHeight="1">
      <c r="A1503" s="15">
        <v>1500</v>
      </c>
      <c r="B1503" s="15">
        <v>0</v>
      </c>
      <c r="C1503" s="95">
        <f>'NEFZ + EPA + WLTP - Constants'!$B$5*B1503/3.6</f>
        <v>0</v>
      </c>
      <c r="D1503" s="95">
        <f>(C1503+C1502)/2</f>
        <v>0</v>
      </c>
      <c r="E1503" s="95">
        <f>(D1503*(A1503-A1502))</f>
        <v>0</v>
      </c>
      <c r="F1503" s="95">
        <f>(0.5*((C1503^2)-(C1502^2))*'NEFZ + EPA + WLTP - Start Value'!$B$3)/3600</f>
        <v>0</v>
      </c>
      <c r="G1503" s="95">
        <f>E1503*'NEFZ + EPA + WLTP - Start Value'!$B$3*'NEFZ + EPA + WLTP - Start Value'!$B$6*'NEFZ + EPA + WLTP - Constants'!$B$4/3600</f>
        <v>0</v>
      </c>
      <c r="H1503" s="95">
        <f>IF(E1503&gt;0,(((C1502)^3+(C1503)^3)/2/D1503)*0.5*'NEFZ + EPA + WLTP - Constants'!$B$3*('NEFZ + EPA + WLTP - Start Value'!$B$5*'NEFZ + EPA + WLTP - Start Value'!$B$4)*E1503/3600,0)</f>
        <v>0</v>
      </c>
    </row>
    <row r="1504" ht="20.35" customHeight="1">
      <c r="A1504" s="15">
        <v>1501</v>
      </c>
      <c r="B1504" s="15">
        <v>0</v>
      </c>
      <c r="C1504" s="95">
        <f>'NEFZ + EPA + WLTP - Constants'!$B$5*B1504/3.6</f>
        <v>0</v>
      </c>
      <c r="D1504" s="95">
        <f>(C1504+C1503)/2</f>
        <v>0</v>
      </c>
      <c r="E1504" s="95">
        <f>(D1504*(A1504-A1503))</f>
        <v>0</v>
      </c>
      <c r="F1504" s="95">
        <f>(0.5*((C1504^2)-(C1503^2))*'NEFZ + EPA + WLTP - Start Value'!$B$3)/3600</f>
        <v>0</v>
      </c>
      <c r="G1504" s="95">
        <f>E1504*'NEFZ + EPA + WLTP - Start Value'!$B$3*'NEFZ + EPA + WLTP - Start Value'!$B$6*'NEFZ + EPA + WLTP - Constants'!$B$4/3600</f>
        <v>0</v>
      </c>
      <c r="H1504" s="95">
        <f>IF(E1504&gt;0,(((C1503)^3+(C1504)^3)/2/D1504)*0.5*'NEFZ + EPA + WLTP - Constants'!$B$3*('NEFZ + EPA + WLTP - Start Value'!$B$5*'NEFZ + EPA + WLTP - Start Value'!$B$4)*E1504/3600,0)</f>
        <v>0</v>
      </c>
    </row>
    <row r="1505" ht="20.35" customHeight="1">
      <c r="A1505" s="15">
        <v>1502</v>
      </c>
      <c r="B1505" s="15">
        <v>0</v>
      </c>
      <c r="C1505" s="95">
        <f>'NEFZ + EPA + WLTP - Constants'!$B$5*B1505/3.6</f>
        <v>0</v>
      </c>
      <c r="D1505" s="95">
        <f>(C1505+C1504)/2</f>
        <v>0</v>
      </c>
      <c r="E1505" s="95">
        <f>(D1505*(A1505-A1504))</f>
        <v>0</v>
      </c>
      <c r="F1505" s="95">
        <f>(0.5*((C1505^2)-(C1504^2))*'NEFZ + EPA + WLTP - Start Value'!$B$3)/3600</f>
        <v>0</v>
      </c>
      <c r="G1505" s="95">
        <f>E1505*'NEFZ + EPA + WLTP - Start Value'!$B$3*'NEFZ + EPA + WLTP - Start Value'!$B$6*'NEFZ + EPA + WLTP - Constants'!$B$4/3600</f>
        <v>0</v>
      </c>
      <c r="H1505" s="95">
        <f>IF(E1505&gt;0,(((C1504)^3+(C1505)^3)/2/D1505)*0.5*'NEFZ + EPA + WLTP - Constants'!$B$3*('NEFZ + EPA + WLTP - Start Value'!$B$5*'NEFZ + EPA + WLTP - Start Value'!$B$4)*E1505/3600,0)</f>
        <v>0</v>
      </c>
    </row>
    <row r="1506" ht="20.35" customHeight="1">
      <c r="A1506" s="15">
        <v>1503</v>
      </c>
      <c r="B1506" s="15">
        <v>0</v>
      </c>
      <c r="C1506" s="95">
        <f>'NEFZ + EPA + WLTP - Constants'!$B$5*B1506/3.6</f>
        <v>0</v>
      </c>
      <c r="D1506" s="95">
        <f>(C1506+C1505)/2</f>
        <v>0</v>
      </c>
      <c r="E1506" s="95">
        <f>(D1506*(A1506-A1505))</f>
        <v>0</v>
      </c>
      <c r="F1506" s="95">
        <f>(0.5*((C1506^2)-(C1505^2))*'NEFZ + EPA + WLTP - Start Value'!$B$3)/3600</f>
        <v>0</v>
      </c>
      <c r="G1506" s="95">
        <f>E1506*'NEFZ + EPA + WLTP - Start Value'!$B$3*'NEFZ + EPA + WLTP - Start Value'!$B$6*'NEFZ + EPA + WLTP - Constants'!$B$4/3600</f>
        <v>0</v>
      </c>
      <c r="H1506" s="95">
        <f>IF(E1506&gt;0,(((C1505)^3+(C1506)^3)/2/D1506)*0.5*'NEFZ + EPA + WLTP - Constants'!$B$3*('NEFZ + EPA + WLTP - Start Value'!$B$5*'NEFZ + EPA + WLTP - Start Value'!$B$4)*E1506/3600,0)</f>
        <v>0</v>
      </c>
    </row>
    <row r="1507" ht="20.35" customHeight="1">
      <c r="A1507" s="15">
        <v>1504</v>
      </c>
      <c r="B1507" s="15">
        <v>0</v>
      </c>
      <c r="C1507" s="95">
        <f>'NEFZ + EPA + WLTP - Constants'!$B$5*B1507/3.6</f>
        <v>0</v>
      </c>
      <c r="D1507" s="95">
        <f>(C1507+C1506)/2</f>
        <v>0</v>
      </c>
      <c r="E1507" s="95">
        <f>(D1507*(A1507-A1506))</f>
        <v>0</v>
      </c>
      <c r="F1507" s="95">
        <f>(0.5*((C1507^2)-(C1506^2))*'NEFZ + EPA + WLTP - Start Value'!$B$3)/3600</f>
        <v>0</v>
      </c>
      <c r="G1507" s="95">
        <f>E1507*'NEFZ + EPA + WLTP - Start Value'!$B$3*'NEFZ + EPA + WLTP - Start Value'!$B$6*'NEFZ + EPA + WLTP - Constants'!$B$4/3600</f>
        <v>0</v>
      </c>
      <c r="H1507" s="95">
        <f>IF(E1507&gt;0,(((C1506)^3+(C1507)^3)/2/D1507)*0.5*'NEFZ + EPA + WLTP - Constants'!$B$3*('NEFZ + EPA + WLTP - Start Value'!$B$5*'NEFZ + EPA + WLTP - Start Value'!$B$4)*E1507/3600,0)</f>
        <v>0</v>
      </c>
    </row>
    <row r="1508" ht="20.35" customHeight="1">
      <c r="A1508" s="15">
        <v>1505</v>
      </c>
      <c r="B1508" s="15">
        <v>0</v>
      </c>
      <c r="C1508" s="95">
        <f>'NEFZ + EPA + WLTP - Constants'!$B$5*B1508/3.6</f>
        <v>0</v>
      </c>
      <c r="D1508" s="95">
        <f>(C1508+C1507)/2</f>
        <v>0</v>
      </c>
      <c r="E1508" s="95">
        <f>(D1508*(A1508-A1507))</f>
        <v>0</v>
      </c>
      <c r="F1508" s="95">
        <f>(0.5*((C1508^2)-(C1507^2))*'NEFZ + EPA + WLTP - Start Value'!$B$3)/3600</f>
        <v>0</v>
      </c>
      <c r="G1508" s="95">
        <f>E1508*'NEFZ + EPA + WLTP - Start Value'!$B$3*'NEFZ + EPA + WLTP - Start Value'!$B$6*'NEFZ + EPA + WLTP - Constants'!$B$4/3600</f>
        <v>0</v>
      </c>
      <c r="H1508" s="95">
        <f>IF(E1508&gt;0,(((C1507)^3+(C1508)^3)/2/D1508)*0.5*'NEFZ + EPA + WLTP - Constants'!$B$3*('NEFZ + EPA + WLTP - Start Value'!$B$5*'NEFZ + EPA + WLTP - Start Value'!$B$4)*E1508/3600,0)</f>
        <v>0</v>
      </c>
    </row>
    <row r="1509" ht="20.35" customHeight="1">
      <c r="A1509" s="15">
        <v>1506</v>
      </c>
      <c r="B1509" s="15">
        <v>0</v>
      </c>
      <c r="C1509" s="95">
        <f>'NEFZ + EPA + WLTP - Constants'!$B$5*B1509/3.6</f>
        <v>0</v>
      </c>
      <c r="D1509" s="95">
        <f>(C1509+C1508)/2</f>
        <v>0</v>
      </c>
      <c r="E1509" s="95">
        <f>(D1509*(A1509-A1508))</f>
        <v>0</v>
      </c>
      <c r="F1509" s="95">
        <f>(0.5*((C1509^2)-(C1508^2))*'NEFZ + EPA + WLTP - Start Value'!$B$3)/3600</f>
        <v>0</v>
      </c>
      <c r="G1509" s="95">
        <f>E1509*'NEFZ + EPA + WLTP - Start Value'!$B$3*'NEFZ + EPA + WLTP - Start Value'!$B$6*'NEFZ + EPA + WLTP - Constants'!$B$4/3600</f>
        <v>0</v>
      </c>
      <c r="H1509" s="95">
        <f>IF(E1509&gt;0,(((C1508)^3+(C1509)^3)/2/D1509)*0.5*'NEFZ + EPA + WLTP - Constants'!$B$3*('NEFZ + EPA + WLTP - Start Value'!$B$5*'NEFZ + EPA + WLTP - Start Value'!$B$4)*E1509/3600,0)</f>
        <v>0</v>
      </c>
    </row>
    <row r="1510" ht="20.35" customHeight="1">
      <c r="A1510" s="15">
        <v>1507</v>
      </c>
      <c r="B1510" s="15">
        <v>0</v>
      </c>
      <c r="C1510" s="95">
        <f>'NEFZ + EPA + WLTP - Constants'!$B$5*B1510/3.6</f>
        <v>0</v>
      </c>
      <c r="D1510" s="95">
        <f>(C1510+C1509)/2</f>
        <v>0</v>
      </c>
      <c r="E1510" s="95">
        <f>(D1510*(A1510-A1509))</f>
        <v>0</v>
      </c>
      <c r="F1510" s="95">
        <f>(0.5*((C1510^2)-(C1509^2))*'NEFZ + EPA + WLTP - Start Value'!$B$3)/3600</f>
        <v>0</v>
      </c>
      <c r="G1510" s="95">
        <f>E1510*'NEFZ + EPA + WLTP - Start Value'!$B$3*'NEFZ + EPA + WLTP - Start Value'!$B$6*'NEFZ + EPA + WLTP - Constants'!$B$4/3600</f>
        <v>0</v>
      </c>
      <c r="H1510" s="95">
        <f>IF(E1510&gt;0,(((C1509)^3+(C1510)^3)/2/D1510)*0.5*'NEFZ + EPA + WLTP - Constants'!$B$3*('NEFZ + EPA + WLTP - Start Value'!$B$5*'NEFZ + EPA + WLTP - Start Value'!$B$4)*E1510/3600,0)</f>
        <v>0</v>
      </c>
    </row>
    <row r="1511" ht="20.35" customHeight="1">
      <c r="A1511" s="15">
        <v>1508</v>
      </c>
      <c r="B1511" s="15">
        <v>0</v>
      </c>
      <c r="C1511" s="95">
        <f>'NEFZ + EPA + WLTP - Constants'!$B$5*B1511/3.6</f>
        <v>0</v>
      </c>
      <c r="D1511" s="95">
        <f>(C1511+C1510)/2</f>
        <v>0</v>
      </c>
      <c r="E1511" s="95">
        <f>(D1511*(A1511-A1510))</f>
        <v>0</v>
      </c>
      <c r="F1511" s="95">
        <f>(0.5*((C1511^2)-(C1510^2))*'NEFZ + EPA + WLTP - Start Value'!$B$3)/3600</f>
        <v>0</v>
      </c>
      <c r="G1511" s="95">
        <f>E1511*'NEFZ + EPA + WLTP - Start Value'!$B$3*'NEFZ + EPA + WLTP - Start Value'!$B$6*'NEFZ + EPA + WLTP - Constants'!$B$4/3600</f>
        <v>0</v>
      </c>
      <c r="H1511" s="95">
        <f>IF(E1511&gt;0,(((C1510)^3+(C1511)^3)/2/D1511)*0.5*'NEFZ + EPA + WLTP - Constants'!$B$3*('NEFZ + EPA + WLTP - Start Value'!$B$5*'NEFZ + EPA + WLTP - Start Value'!$B$4)*E1511/3600,0)</f>
        <v>0</v>
      </c>
    </row>
    <row r="1512" ht="20.35" customHeight="1">
      <c r="A1512" s="15">
        <v>1509</v>
      </c>
      <c r="B1512" s="15">
        <v>0</v>
      </c>
      <c r="C1512" s="95">
        <f>'NEFZ + EPA + WLTP - Constants'!$B$5*B1512/3.6</f>
        <v>0</v>
      </c>
      <c r="D1512" s="95">
        <f>(C1512+C1511)/2</f>
        <v>0</v>
      </c>
      <c r="E1512" s="95">
        <f>(D1512*(A1512-A1511))</f>
        <v>0</v>
      </c>
      <c r="F1512" s="95">
        <f>(0.5*((C1512^2)-(C1511^2))*'NEFZ + EPA + WLTP - Start Value'!$B$3)/3600</f>
        <v>0</v>
      </c>
      <c r="G1512" s="95">
        <f>E1512*'NEFZ + EPA + WLTP - Start Value'!$B$3*'NEFZ + EPA + WLTP - Start Value'!$B$6*'NEFZ + EPA + WLTP - Constants'!$B$4/3600</f>
        <v>0</v>
      </c>
      <c r="H1512" s="95">
        <f>IF(E1512&gt;0,(((C1511)^3+(C1512)^3)/2/D1512)*0.5*'NEFZ + EPA + WLTP - Constants'!$B$3*('NEFZ + EPA + WLTP - Start Value'!$B$5*'NEFZ + EPA + WLTP - Start Value'!$B$4)*E1512/3600,0)</f>
        <v>0</v>
      </c>
    </row>
    <row r="1513" ht="20.35" customHeight="1">
      <c r="A1513" s="15">
        <v>1510</v>
      </c>
      <c r="B1513" s="15">
        <v>0</v>
      </c>
      <c r="C1513" s="95">
        <f>'NEFZ + EPA + WLTP - Constants'!$B$5*B1513/3.6</f>
        <v>0</v>
      </c>
      <c r="D1513" s="95">
        <f>(C1513+C1512)/2</f>
        <v>0</v>
      </c>
      <c r="E1513" s="95">
        <f>(D1513*(A1513-A1512))</f>
        <v>0</v>
      </c>
      <c r="F1513" s="95">
        <f>(0.5*((C1513^2)-(C1512^2))*'NEFZ + EPA + WLTP - Start Value'!$B$3)/3600</f>
        <v>0</v>
      </c>
      <c r="G1513" s="95">
        <f>E1513*'NEFZ + EPA + WLTP - Start Value'!$B$3*'NEFZ + EPA + WLTP - Start Value'!$B$6*'NEFZ + EPA + WLTP - Constants'!$B$4/3600</f>
        <v>0</v>
      </c>
      <c r="H1513" s="95">
        <f>IF(E1513&gt;0,(((C1512)^3+(C1513)^3)/2/D1513)*0.5*'NEFZ + EPA + WLTP - Constants'!$B$3*('NEFZ + EPA + WLTP - Start Value'!$B$5*'NEFZ + EPA + WLTP - Start Value'!$B$4)*E1513/3600,0)</f>
        <v>0</v>
      </c>
    </row>
    <row r="1514" ht="20.35" customHeight="1">
      <c r="A1514" s="15">
        <v>1511</v>
      </c>
      <c r="B1514" s="15">
        <v>0</v>
      </c>
      <c r="C1514" s="95">
        <f>'NEFZ + EPA + WLTP - Constants'!$B$5*B1514/3.6</f>
        <v>0</v>
      </c>
      <c r="D1514" s="95">
        <f>(C1514+C1513)/2</f>
        <v>0</v>
      </c>
      <c r="E1514" s="95">
        <f>(D1514*(A1514-A1513))</f>
        <v>0</v>
      </c>
      <c r="F1514" s="95">
        <f>(0.5*((C1514^2)-(C1513^2))*'NEFZ + EPA + WLTP - Start Value'!$B$3)/3600</f>
        <v>0</v>
      </c>
      <c r="G1514" s="95">
        <f>E1514*'NEFZ + EPA + WLTP - Start Value'!$B$3*'NEFZ + EPA + WLTP - Start Value'!$B$6*'NEFZ + EPA + WLTP - Constants'!$B$4/3600</f>
        <v>0</v>
      </c>
      <c r="H1514" s="95">
        <f>IF(E1514&gt;0,(((C1513)^3+(C1514)^3)/2/D1514)*0.5*'NEFZ + EPA + WLTP - Constants'!$B$3*('NEFZ + EPA + WLTP - Start Value'!$B$5*'NEFZ + EPA + WLTP - Start Value'!$B$4)*E1514/3600,0)</f>
        <v>0</v>
      </c>
    </row>
    <row r="1515" ht="20.35" customHeight="1">
      <c r="A1515" s="15">
        <v>1512</v>
      </c>
      <c r="B1515" s="15">
        <v>0</v>
      </c>
      <c r="C1515" s="95">
        <f>'NEFZ + EPA + WLTP - Constants'!$B$5*B1515/3.6</f>
        <v>0</v>
      </c>
      <c r="D1515" s="95">
        <f>(C1515+C1514)/2</f>
        <v>0</v>
      </c>
      <c r="E1515" s="95">
        <f>(D1515*(A1515-A1514))</f>
        <v>0</v>
      </c>
      <c r="F1515" s="95">
        <f>(0.5*((C1515^2)-(C1514^2))*'NEFZ + EPA + WLTP - Start Value'!$B$3)/3600</f>
        <v>0</v>
      </c>
      <c r="G1515" s="95">
        <f>E1515*'NEFZ + EPA + WLTP - Start Value'!$B$3*'NEFZ + EPA + WLTP - Start Value'!$B$6*'NEFZ + EPA + WLTP - Constants'!$B$4/3600</f>
        <v>0</v>
      </c>
      <c r="H1515" s="95">
        <f>IF(E1515&gt;0,(((C1514)^3+(C1515)^3)/2/D1515)*0.5*'NEFZ + EPA + WLTP - Constants'!$B$3*('NEFZ + EPA + WLTP - Start Value'!$B$5*'NEFZ + EPA + WLTP - Start Value'!$B$4)*E1515/3600,0)</f>
        <v>0</v>
      </c>
    </row>
    <row r="1516" ht="20.35" customHeight="1">
      <c r="A1516" s="15">
        <v>1513</v>
      </c>
      <c r="B1516" s="15">
        <v>0</v>
      </c>
      <c r="C1516" s="95">
        <f>'NEFZ + EPA + WLTP - Constants'!$B$5*B1516/3.6</f>
        <v>0</v>
      </c>
      <c r="D1516" s="95">
        <f>(C1516+C1515)/2</f>
        <v>0</v>
      </c>
      <c r="E1516" s="95">
        <f>(D1516*(A1516-A1515))</f>
        <v>0</v>
      </c>
      <c r="F1516" s="95">
        <f>(0.5*((C1516^2)-(C1515^2))*'NEFZ + EPA + WLTP - Start Value'!$B$3)/3600</f>
        <v>0</v>
      </c>
      <c r="G1516" s="95">
        <f>E1516*'NEFZ + EPA + WLTP - Start Value'!$B$3*'NEFZ + EPA + WLTP - Start Value'!$B$6*'NEFZ + EPA + WLTP - Constants'!$B$4/3600</f>
        <v>0</v>
      </c>
      <c r="H1516" s="95">
        <f>IF(E1516&gt;0,(((C1515)^3+(C1516)^3)/2/D1516)*0.5*'NEFZ + EPA + WLTP - Constants'!$B$3*('NEFZ + EPA + WLTP - Start Value'!$B$5*'NEFZ + EPA + WLTP - Start Value'!$B$4)*E1516/3600,0)</f>
        <v>0</v>
      </c>
    </row>
    <row r="1517" ht="20.35" customHeight="1">
      <c r="A1517" s="15">
        <v>1514</v>
      </c>
      <c r="B1517" s="15">
        <v>0</v>
      </c>
      <c r="C1517" s="95">
        <f>'NEFZ + EPA + WLTP - Constants'!$B$5*B1517/3.6</f>
        <v>0</v>
      </c>
      <c r="D1517" s="95">
        <f>(C1517+C1516)/2</f>
        <v>0</v>
      </c>
      <c r="E1517" s="95">
        <f>(D1517*(A1517-A1516))</f>
        <v>0</v>
      </c>
      <c r="F1517" s="95">
        <f>(0.5*((C1517^2)-(C1516^2))*'NEFZ + EPA + WLTP - Start Value'!$B$3)/3600</f>
        <v>0</v>
      </c>
      <c r="G1517" s="95">
        <f>E1517*'NEFZ + EPA + WLTP - Start Value'!$B$3*'NEFZ + EPA + WLTP - Start Value'!$B$6*'NEFZ + EPA + WLTP - Constants'!$B$4/3600</f>
        <v>0</v>
      </c>
      <c r="H1517" s="95">
        <f>IF(E1517&gt;0,(((C1516)^3+(C1517)^3)/2/D1517)*0.5*'NEFZ + EPA + WLTP - Constants'!$B$3*('NEFZ + EPA + WLTP - Start Value'!$B$5*'NEFZ + EPA + WLTP - Start Value'!$B$4)*E1517/3600,0)</f>
        <v>0</v>
      </c>
    </row>
    <row r="1518" ht="20.35" customHeight="1">
      <c r="A1518" s="15">
        <v>1515</v>
      </c>
      <c r="B1518" s="15">
        <v>0</v>
      </c>
      <c r="C1518" s="95">
        <f>'NEFZ + EPA + WLTP - Constants'!$B$5*B1518/3.6</f>
        <v>0</v>
      </c>
      <c r="D1518" s="95">
        <f>(C1518+C1517)/2</f>
        <v>0</v>
      </c>
      <c r="E1518" s="95">
        <f>(D1518*(A1518-A1517))</f>
        <v>0</v>
      </c>
      <c r="F1518" s="95">
        <f>(0.5*((C1518^2)-(C1517^2))*'NEFZ + EPA + WLTP - Start Value'!$B$3)/3600</f>
        <v>0</v>
      </c>
      <c r="G1518" s="95">
        <f>E1518*'NEFZ + EPA + WLTP - Start Value'!$B$3*'NEFZ + EPA + WLTP - Start Value'!$B$6*'NEFZ + EPA + WLTP - Constants'!$B$4/3600</f>
        <v>0</v>
      </c>
      <c r="H1518" s="95">
        <f>IF(E1518&gt;0,(((C1517)^3+(C1518)^3)/2/D1518)*0.5*'NEFZ + EPA + WLTP - Constants'!$B$3*('NEFZ + EPA + WLTP - Start Value'!$B$5*'NEFZ + EPA + WLTP - Start Value'!$B$4)*E1518/3600,0)</f>
        <v>0</v>
      </c>
    </row>
    <row r="1519" ht="20.35" customHeight="1">
      <c r="A1519" s="15">
        <v>1516</v>
      </c>
      <c r="B1519" s="15">
        <v>0</v>
      </c>
      <c r="C1519" s="95">
        <f>'NEFZ + EPA + WLTP - Constants'!$B$5*B1519/3.6</f>
        <v>0</v>
      </c>
      <c r="D1519" s="95">
        <f>(C1519+C1518)/2</f>
        <v>0</v>
      </c>
      <c r="E1519" s="95">
        <f>(D1519*(A1519-A1518))</f>
        <v>0</v>
      </c>
      <c r="F1519" s="95">
        <f>(0.5*((C1519^2)-(C1518^2))*'NEFZ + EPA + WLTP - Start Value'!$B$3)/3600</f>
        <v>0</v>
      </c>
      <c r="G1519" s="95">
        <f>E1519*'NEFZ + EPA + WLTP - Start Value'!$B$3*'NEFZ + EPA + WLTP - Start Value'!$B$6*'NEFZ + EPA + WLTP - Constants'!$B$4/3600</f>
        <v>0</v>
      </c>
      <c r="H1519" s="95">
        <f>IF(E1519&gt;0,(((C1518)^3+(C1519)^3)/2/D1519)*0.5*'NEFZ + EPA + WLTP - Constants'!$B$3*('NEFZ + EPA + WLTP - Start Value'!$B$5*'NEFZ + EPA + WLTP - Start Value'!$B$4)*E1519/3600,0)</f>
        <v>0</v>
      </c>
    </row>
    <row r="1520" ht="20.35" customHeight="1">
      <c r="A1520" s="15">
        <v>1517</v>
      </c>
      <c r="B1520" s="15">
        <v>0</v>
      </c>
      <c r="C1520" s="95">
        <f>'NEFZ + EPA + WLTP - Constants'!$B$5*B1520/3.6</f>
        <v>0</v>
      </c>
      <c r="D1520" s="95">
        <f>(C1520+C1519)/2</f>
        <v>0</v>
      </c>
      <c r="E1520" s="95">
        <f>(D1520*(A1520-A1519))</f>
        <v>0</v>
      </c>
      <c r="F1520" s="95">
        <f>(0.5*((C1520^2)-(C1519^2))*'NEFZ + EPA + WLTP - Start Value'!$B$3)/3600</f>
        <v>0</v>
      </c>
      <c r="G1520" s="95">
        <f>E1520*'NEFZ + EPA + WLTP - Start Value'!$B$3*'NEFZ + EPA + WLTP - Start Value'!$B$6*'NEFZ + EPA + WLTP - Constants'!$B$4/3600</f>
        <v>0</v>
      </c>
      <c r="H1520" s="95">
        <f>IF(E1520&gt;0,(((C1519)^3+(C1520)^3)/2/D1520)*0.5*'NEFZ + EPA + WLTP - Constants'!$B$3*('NEFZ + EPA + WLTP - Start Value'!$B$5*'NEFZ + EPA + WLTP - Start Value'!$B$4)*E1520/3600,0)</f>
        <v>0</v>
      </c>
    </row>
    <row r="1521" ht="20.35" customHeight="1">
      <c r="A1521" s="15">
        <v>1518</v>
      </c>
      <c r="B1521" s="15">
        <v>0</v>
      </c>
      <c r="C1521" s="95">
        <f>'NEFZ + EPA + WLTP - Constants'!$B$5*B1521/3.6</f>
        <v>0</v>
      </c>
      <c r="D1521" s="95">
        <f>(C1521+C1520)/2</f>
        <v>0</v>
      </c>
      <c r="E1521" s="95">
        <f>(D1521*(A1521-A1520))</f>
        <v>0</v>
      </c>
      <c r="F1521" s="95">
        <f>(0.5*((C1521^2)-(C1520^2))*'NEFZ + EPA + WLTP - Start Value'!$B$3)/3600</f>
        <v>0</v>
      </c>
      <c r="G1521" s="95">
        <f>E1521*'NEFZ + EPA + WLTP - Start Value'!$B$3*'NEFZ + EPA + WLTP - Start Value'!$B$6*'NEFZ + EPA + WLTP - Constants'!$B$4/3600</f>
        <v>0</v>
      </c>
      <c r="H1521" s="95">
        <f>IF(E1521&gt;0,(((C1520)^3+(C1521)^3)/2/D1521)*0.5*'NEFZ + EPA + WLTP - Constants'!$B$3*('NEFZ + EPA + WLTP - Start Value'!$B$5*'NEFZ + EPA + WLTP - Start Value'!$B$4)*E1521/3600,0)</f>
        <v>0</v>
      </c>
    </row>
    <row r="1522" ht="20.35" customHeight="1">
      <c r="A1522" s="15">
        <v>1519</v>
      </c>
      <c r="B1522" s="15">
        <v>0</v>
      </c>
      <c r="C1522" s="95">
        <f>'NEFZ + EPA + WLTP - Constants'!$B$5*B1522/3.6</f>
        <v>0</v>
      </c>
      <c r="D1522" s="95">
        <f>(C1522+C1521)/2</f>
        <v>0</v>
      </c>
      <c r="E1522" s="95">
        <f>(D1522*(A1522-A1521))</f>
        <v>0</v>
      </c>
      <c r="F1522" s="95">
        <f>(0.5*((C1522^2)-(C1521^2))*'NEFZ + EPA + WLTP - Start Value'!$B$3)/3600</f>
        <v>0</v>
      </c>
      <c r="G1522" s="95">
        <f>E1522*'NEFZ + EPA + WLTP - Start Value'!$B$3*'NEFZ + EPA + WLTP - Start Value'!$B$6*'NEFZ + EPA + WLTP - Constants'!$B$4/3600</f>
        <v>0</v>
      </c>
      <c r="H1522" s="95">
        <f>IF(E1522&gt;0,(((C1521)^3+(C1522)^3)/2/D1522)*0.5*'NEFZ + EPA + WLTP - Constants'!$B$3*('NEFZ + EPA + WLTP - Start Value'!$B$5*'NEFZ + EPA + WLTP - Start Value'!$B$4)*E1522/3600,0)</f>
        <v>0</v>
      </c>
    </row>
    <row r="1523" ht="20.35" customHeight="1">
      <c r="A1523" s="15">
        <v>1520</v>
      </c>
      <c r="B1523" s="15">
        <v>0</v>
      </c>
      <c r="C1523" s="95">
        <f>'NEFZ + EPA + WLTP - Constants'!$B$5*B1523/3.6</f>
        <v>0</v>
      </c>
      <c r="D1523" s="95">
        <f>(C1523+C1522)/2</f>
        <v>0</v>
      </c>
      <c r="E1523" s="95">
        <f>(D1523*(A1523-A1522))</f>
        <v>0</v>
      </c>
      <c r="F1523" s="95">
        <f>(0.5*((C1523^2)-(C1522^2))*'NEFZ + EPA + WLTP - Start Value'!$B$3)/3600</f>
        <v>0</v>
      </c>
      <c r="G1523" s="95">
        <f>E1523*'NEFZ + EPA + WLTP - Start Value'!$B$3*'NEFZ + EPA + WLTP - Start Value'!$B$6*'NEFZ + EPA + WLTP - Constants'!$B$4/3600</f>
        <v>0</v>
      </c>
      <c r="H1523" s="95">
        <f>IF(E1523&gt;0,(((C1522)^3+(C1523)^3)/2/D1523)*0.5*'NEFZ + EPA + WLTP - Constants'!$B$3*('NEFZ + EPA + WLTP - Start Value'!$B$5*'NEFZ + EPA + WLTP - Start Value'!$B$4)*E1523/3600,0)</f>
        <v>0</v>
      </c>
    </row>
    <row r="1524" ht="20.35" customHeight="1">
      <c r="A1524" s="15">
        <v>1521</v>
      </c>
      <c r="B1524" s="15">
        <v>0</v>
      </c>
      <c r="C1524" s="95">
        <f>'NEFZ + EPA + WLTP - Constants'!$B$5*B1524/3.6</f>
        <v>0</v>
      </c>
      <c r="D1524" s="95">
        <f>(C1524+C1523)/2</f>
        <v>0</v>
      </c>
      <c r="E1524" s="95">
        <f>(D1524*(A1524-A1523))</f>
        <v>0</v>
      </c>
      <c r="F1524" s="95">
        <f>(0.5*((C1524^2)-(C1523^2))*'NEFZ + EPA + WLTP - Start Value'!$B$3)/3600</f>
        <v>0</v>
      </c>
      <c r="G1524" s="95">
        <f>E1524*'NEFZ + EPA + WLTP - Start Value'!$B$3*'NEFZ + EPA + WLTP - Start Value'!$B$6*'NEFZ + EPA + WLTP - Constants'!$B$4/3600</f>
        <v>0</v>
      </c>
      <c r="H1524" s="95">
        <f>IF(E1524&gt;0,(((C1523)^3+(C1524)^3)/2/D1524)*0.5*'NEFZ + EPA + WLTP - Constants'!$B$3*('NEFZ + EPA + WLTP - Start Value'!$B$5*'NEFZ + EPA + WLTP - Start Value'!$B$4)*E1524/3600,0)</f>
        <v>0</v>
      </c>
    </row>
    <row r="1525" ht="20.35" customHeight="1">
      <c r="A1525" s="15">
        <v>1522</v>
      </c>
      <c r="B1525" s="15">
        <v>0</v>
      </c>
      <c r="C1525" s="95">
        <f>'NEFZ + EPA + WLTP - Constants'!$B$5*B1525/3.6</f>
        <v>0</v>
      </c>
      <c r="D1525" s="95">
        <f>(C1525+C1524)/2</f>
        <v>0</v>
      </c>
      <c r="E1525" s="95">
        <f>(D1525*(A1525-A1524))</f>
        <v>0</v>
      </c>
      <c r="F1525" s="95">
        <f>(0.5*((C1525^2)-(C1524^2))*'NEFZ + EPA + WLTP - Start Value'!$B$3)/3600</f>
        <v>0</v>
      </c>
      <c r="G1525" s="95">
        <f>E1525*'NEFZ + EPA + WLTP - Start Value'!$B$3*'NEFZ + EPA + WLTP - Start Value'!$B$6*'NEFZ + EPA + WLTP - Constants'!$B$4/3600</f>
        <v>0</v>
      </c>
      <c r="H1525" s="95">
        <f>IF(E1525&gt;0,(((C1524)^3+(C1525)^3)/2/D1525)*0.5*'NEFZ + EPA + WLTP - Constants'!$B$3*('NEFZ + EPA + WLTP - Start Value'!$B$5*'NEFZ + EPA + WLTP - Start Value'!$B$4)*E1525/3600,0)</f>
        <v>0</v>
      </c>
    </row>
    <row r="1526" ht="20.35" customHeight="1">
      <c r="A1526" s="15">
        <v>1523</v>
      </c>
      <c r="B1526" s="15">
        <v>0</v>
      </c>
      <c r="C1526" s="95">
        <f>'NEFZ + EPA + WLTP - Constants'!$B$5*B1526/3.6</f>
        <v>0</v>
      </c>
      <c r="D1526" s="95">
        <f>(C1526+C1525)/2</f>
        <v>0</v>
      </c>
      <c r="E1526" s="95">
        <f>(D1526*(A1526-A1525))</f>
        <v>0</v>
      </c>
      <c r="F1526" s="95">
        <f>(0.5*((C1526^2)-(C1525^2))*'NEFZ + EPA + WLTP - Start Value'!$B$3)/3600</f>
        <v>0</v>
      </c>
      <c r="G1526" s="95">
        <f>E1526*'NEFZ + EPA + WLTP - Start Value'!$B$3*'NEFZ + EPA + WLTP - Start Value'!$B$6*'NEFZ + EPA + WLTP - Constants'!$B$4/3600</f>
        <v>0</v>
      </c>
      <c r="H1526" s="95">
        <f>IF(E1526&gt;0,(((C1525)^3+(C1526)^3)/2/D1526)*0.5*'NEFZ + EPA + WLTP - Constants'!$B$3*('NEFZ + EPA + WLTP - Start Value'!$B$5*'NEFZ + EPA + WLTP - Start Value'!$B$4)*E1526/3600,0)</f>
        <v>0</v>
      </c>
    </row>
    <row r="1527" ht="20.35" customHeight="1">
      <c r="A1527" s="15">
        <v>1524</v>
      </c>
      <c r="B1527" s="15">
        <v>0</v>
      </c>
      <c r="C1527" s="95">
        <f>'NEFZ + EPA + WLTP - Constants'!$B$5*B1527/3.6</f>
        <v>0</v>
      </c>
      <c r="D1527" s="95">
        <f>(C1527+C1526)/2</f>
        <v>0</v>
      </c>
      <c r="E1527" s="95">
        <f>(D1527*(A1527-A1526))</f>
        <v>0</v>
      </c>
      <c r="F1527" s="95">
        <f>(0.5*((C1527^2)-(C1526^2))*'NEFZ + EPA + WLTP - Start Value'!$B$3)/3600</f>
        <v>0</v>
      </c>
      <c r="G1527" s="95">
        <f>E1527*'NEFZ + EPA + WLTP - Start Value'!$B$3*'NEFZ + EPA + WLTP - Start Value'!$B$6*'NEFZ + EPA + WLTP - Constants'!$B$4/3600</f>
        <v>0</v>
      </c>
      <c r="H1527" s="95">
        <f>IF(E1527&gt;0,(((C1526)^3+(C1527)^3)/2/D1527)*0.5*'NEFZ + EPA + WLTP - Constants'!$B$3*('NEFZ + EPA + WLTP - Start Value'!$B$5*'NEFZ + EPA + WLTP - Start Value'!$B$4)*E1527/3600,0)</f>
        <v>0</v>
      </c>
    </row>
    <row r="1528" ht="20.35" customHeight="1">
      <c r="A1528" s="15">
        <v>1525</v>
      </c>
      <c r="B1528" s="15">
        <v>0</v>
      </c>
      <c r="C1528" s="95">
        <f>'NEFZ + EPA + WLTP - Constants'!$B$5*B1528/3.6</f>
        <v>0</v>
      </c>
      <c r="D1528" s="95">
        <f>(C1528+C1527)/2</f>
        <v>0</v>
      </c>
      <c r="E1528" s="95">
        <f>(D1528*(A1528-A1527))</f>
        <v>0</v>
      </c>
      <c r="F1528" s="95">
        <f>(0.5*((C1528^2)-(C1527^2))*'NEFZ + EPA + WLTP - Start Value'!$B$3)/3600</f>
        <v>0</v>
      </c>
      <c r="G1528" s="95">
        <f>E1528*'NEFZ + EPA + WLTP - Start Value'!$B$3*'NEFZ + EPA + WLTP - Start Value'!$B$6*'NEFZ + EPA + WLTP - Constants'!$B$4/3600</f>
        <v>0</v>
      </c>
      <c r="H1528" s="95">
        <f>IF(E1528&gt;0,(((C1527)^3+(C1528)^3)/2/D1528)*0.5*'NEFZ + EPA + WLTP - Constants'!$B$3*('NEFZ + EPA + WLTP - Start Value'!$B$5*'NEFZ + EPA + WLTP - Start Value'!$B$4)*E1528/3600,0)</f>
        <v>0</v>
      </c>
    </row>
    <row r="1529" ht="20.35" customHeight="1">
      <c r="A1529" s="15">
        <v>1526</v>
      </c>
      <c r="B1529" s="15">
        <v>0</v>
      </c>
      <c r="C1529" s="95">
        <f>'NEFZ + EPA + WLTP - Constants'!$B$5*B1529/3.6</f>
        <v>0</v>
      </c>
      <c r="D1529" s="95">
        <f>(C1529+C1528)/2</f>
        <v>0</v>
      </c>
      <c r="E1529" s="95">
        <f>(D1529*(A1529-A1528))</f>
        <v>0</v>
      </c>
      <c r="F1529" s="95">
        <f>(0.5*((C1529^2)-(C1528^2))*'NEFZ + EPA + WLTP - Start Value'!$B$3)/3600</f>
        <v>0</v>
      </c>
      <c r="G1529" s="95">
        <f>E1529*'NEFZ + EPA + WLTP - Start Value'!$B$3*'NEFZ + EPA + WLTP - Start Value'!$B$6*'NEFZ + EPA + WLTP - Constants'!$B$4/3600</f>
        <v>0</v>
      </c>
      <c r="H1529" s="95">
        <f>IF(E1529&gt;0,(((C1528)^3+(C1529)^3)/2/D1529)*0.5*'NEFZ + EPA + WLTP - Constants'!$B$3*('NEFZ + EPA + WLTP - Start Value'!$B$5*'NEFZ + EPA + WLTP - Start Value'!$B$4)*E1529/3600,0)</f>
        <v>0</v>
      </c>
    </row>
    <row r="1530" ht="20.35" customHeight="1">
      <c r="A1530" s="15">
        <v>1527</v>
      </c>
      <c r="B1530" s="15">
        <v>0</v>
      </c>
      <c r="C1530" s="95">
        <f>'NEFZ + EPA + WLTP - Constants'!$B$5*B1530/3.6</f>
        <v>0</v>
      </c>
      <c r="D1530" s="95">
        <f>(C1530+C1529)/2</f>
        <v>0</v>
      </c>
      <c r="E1530" s="95">
        <f>(D1530*(A1530-A1529))</f>
        <v>0</v>
      </c>
      <c r="F1530" s="95">
        <f>(0.5*((C1530^2)-(C1529^2))*'NEFZ + EPA + WLTP - Start Value'!$B$3)/3600</f>
        <v>0</v>
      </c>
      <c r="G1530" s="95">
        <f>E1530*'NEFZ + EPA + WLTP - Start Value'!$B$3*'NEFZ + EPA + WLTP - Start Value'!$B$6*'NEFZ + EPA + WLTP - Constants'!$B$4/3600</f>
        <v>0</v>
      </c>
      <c r="H1530" s="95">
        <f>IF(E1530&gt;0,(((C1529)^3+(C1530)^3)/2/D1530)*0.5*'NEFZ + EPA + WLTP - Constants'!$B$3*('NEFZ + EPA + WLTP - Start Value'!$B$5*'NEFZ + EPA + WLTP - Start Value'!$B$4)*E1530/3600,0)</f>
        <v>0</v>
      </c>
    </row>
    <row r="1531" ht="20.35" customHeight="1">
      <c r="A1531" s="15">
        <v>1528</v>
      </c>
      <c r="B1531" s="15">
        <v>0</v>
      </c>
      <c r="C1531" s="95">
        <f>'NEFZ + EPA + WLTP - Constants'!$B$5*B1531/3.6</f>
        <v>0</v>
      </c>
      <c r="D1531" s="95">
        <f>(C1531+C1530)/2</f>
        <v>0</v>
      </c>
      <c r="E1531" s="95">
        <f>(D1531*(A1531-A1530))</f>
        <v>0</v>
      </c>
      <c r="F1531" s="95">
        <f>(0.5*((C1531^2)-(C1530^2))*'NEFZ + EPA + WLTP - Start Value'!$B$3)/3600</f>
        <v>0</v>
      </c>
      <c r="G1531" s="95">
        <f>E1531*'NEFZ + EPA + WLTP - Start Value'!$B$3*'NEFZ + EPA + WLTP - Start Value'!$B$6*'NEFZ + EPA + WLTP - Constants'!$B$4/3600</f>
        <v>0</v>
      </c>
      <c r="H1531" s="95">
        <f>IF(E1531&gt;0,(((C1530)^3+(C1531)^3)/2/D1531)*0.5*'NEFZ + EPA + WLTP - Constants'!$B$3*('NEFZ + EPA + WLTP - Start Value'!$B$5*'NEFZ + EPA + WLTP - Start Value'!$B$4)*E1531/3600,0)</f>
        <v>0</v>
      </c>
    </row>
    <row r="1532" ht="20.35" customHeight="1">
      <c r="A1532" s="15">
        <v>1529</v>
      </c>
      <c r="B1532" s="15">
        <v>0</v>
      </c>
      <c r="C1532" s="95">
        <f>'NEFZ + EPA + WLTP - Constants'!$B$5*B1532/3.6</f>
        <v>0</v>
      </c>
      <c r="D1532" s="95">
        <f>(C1532+C1531)/2</f>
        <v>0</v>
      </c>
      <c r="E1532" s="95">
        <f>(D1532*(A1532-A1531))</f>
        <v>0</v>
      </c>
      <c r="F1532" s="95">
        <f>(0.5*((C1532^2)-(C1531^2))*'NEFZ + EPA + WLTP - Start Value'!$B$3)/3600</f>
        <v>0</v>
      </c>
      <c r="G1532" s="95">
        <f>E1532*'NEFZ + EPA + WLTP - Start Value'!$B$3*'NEFZ + EPA + WLTP - Start Value'!$B$6*'NEFZ + EPA + WLTP - Constants'!$B$4/3600</f>
        <v>0</v>
      </c>
      <c r="H1532" s="95">
        <f>IF(E1532&gt;0,(((C1531)^3+(C1532)^3)/2/D1532)*0.5*'NEFZ + EPA + WLTP - Constants'!$B$3*('NEFZ + EPA + WLTP - Start Value'!$B$5*'NEFZ + EPA + WLTP - Start Value'!$B$4)*E1532/3600,0)</f>
        <v>0</v>
      </c>
    </row>
    <row r="1533" ht="20.35" customHeight="1">
      <c r="A1533" s="15">
        <v>1530</v>
      </c>
      <c r="B1533" s="15">
        <v>0</v>
      </c>
      <c r="C1533" s="95">
        <f>'NEFZ + EPA + WLTP - Constants'!$B$5*B1533/3.6</f>
        <v>0</v>
      </c>
      <c r="D1533" s="95">
        <f>(C1533+C1532)/2</f>
        <v>0</v>
      </c>
      <c r="E1533" s="95">
        <f>(D1533*(A1533-A1532))</f>
        <v>0</v>
      </c>
      <c r="F1533" s="95">
        <f>(0.5*((C1533^2)-(C1532^2))*'NEFZ + EPA + WLTP - Start Value'!$B$3)/3600</f>
        <v>0</v>
      </c>
      <c r="G1533" s="95">
        <f>E1533*'NEFZ + EPA + WLTP - Start Value'!$B$3*'NEFZ + EPA + WLTP - Start Value'!$B$6*'NEFZ + EPA + WLTP - Constants'!$B$4/3600</f>
        <v>0</v>
      </c>
      <c r="H1533" s="95">
        <f>IF(E1533&gt;0,(((C1532)^3+(C1533)^3)/2/D1533)*0.5*'NEFZ + EPA + WLTP - Constants'!$B$3*('NEFZ + EPA + WLTP - Start Value'!$B$5*'NEFZ + EPA + WLTP - Start Value'!$B$4)*E1533/3600,0)</f>
        <v>0</v>
      </c>
    </row>
    <row r="1534" ht="20.35" customHeight="1">
      <c r="A1534" s="15">
        <v>1531</v>
      </c>
      <c r="B1534" s="15">
        <v>0</v>
      </c>
      <c r="C1534" s="95">
        <f>'NEFZ + EPA + WLTP - Constants'!$B$5*B1534/3.6</f>
        <v>0</v>
      </c>
      <c r="D1534" s="95">
        <f>(C1534+C1533)/2</f>
        <v>0</v>
      </c>
      <c r="E1534" s="95">
        <f>(D1534*(A1534-A1533))</f>
        <v>0</v>
      </c>
      <c r="F1534" s="95">
        <f>(0.5*((C1534^2)-(C1533^2))*'NEFZ + EPA + WLTP - Start Value'!$B$3)/3600</f>
        <v>0</v>
      </c>
      <c r="G1534" s="95">
        <f>E1534*'NEFZ + EPA + WLTP - Start Value'!$B$3*'NEFZ + EPA + WLTP - Start Value'!$B$6*'NEFZ + EPA + WLTP - Constants'!$B$4/3600</f>
        <v>0</v>
      </c>
      <c r="H1534" s="95">
        <f>IF(E1534&gt;0,(((C1533)^3+(C1534)^3)/2/D1534)*0.5*'NEFZ + EPA + WLTP - Constants'!$B$3*('NEFZ + EPA + WLTP - Start Value'!$B$5*'NEFZ + EPA + WLTP - Start Value'!$B$4)*E1534/3600,0)</f>
        <v>0</v>
      </c>
    </row>
    <row r="1535" ht="20.35" customHeight="1">
      <c r="A1535" s="15">
        <v>1532</v>
      </c>
      <c r="B1535" s="15">
        <v>0</v>
      </c>
      <c r="C1535" s="95">
        <f>'NEFZ + EPA + WLTP - Constants'!$B$5*B1535/3.6</f>
        <v>0</v>
      </c>
      <c r="D1535" s="95">
        <f>(C1535+C1534)/2</f>
        <v>0</v>
      </c>
      <c r="E1535" s="95">
        <f>(D1535*(A1535-A1534))</f>
        <v>0</v>
      </c>
      <c r="F1535" s="95">
        <f>(0.5*((C1535^2)-(C1534^2))*'NEFZ + EPA + WLTP - Start Value'!$B$3)/3600</f>
        <v>0</v>
      </c>
      <c r="G1535" s="95">
        <f>E1535*'NEFZ + EPA + WLTP - Start Value'!$B$3*'NEFZ + EPA + WLTP - Start Value'!$B$6*'NEFZ + EPA + WLTP - Constants'!$B$4/3600</f>
        <v>0</v>
      </c>
      <c r="H1535" s="95">
        <f>IF(E1535&gt;0,(((C1534)^3+(C1535)^3)/2/D1535)*0.5*'NEFZ + EPA + WLTP - Constants'!$B$3*('NEFZ + EPA + WLTP - Start Value'!$B$5*'NEFZ + EPA + WLTP - Start Value'!$B$4)*E1535/3600,0)</f>
        <v>0</v>
      </c>
    </row>
    <row r="1536" ht="20.35" customHeight="1">
      <c r="A1536" s="15">
        <v>1533</v>
      </c>
      <c r="B1536" s="15">
        <v>3.3</v>
      </c>
      <c r="C1536" s="95">
        <f>'NEFZ + EPA + WLTP - Constants'!$B$5*B1536/3.6</f>
        <v>1.475232</v>
      </c>
      <c r="D1536" s="95">
        <f>(C1536+C1535)/2</f>
        <v>0.7376159999999999</v>
      </c>
      <c r="E1536" s="95">
        <f>(D1536*(A1536-A1535))</f>
        <v>0.7376159999999999</v>
      </c>
      <c r="F1536" s="95">
        <f>(0.5*((C1536^2)-(C1535^2))*'NEFZ + EPA + WLTP - Start Value'!$B$3)/3600</f>
        <v>0.4730450410047999</v>
      </c>
      <c r="G1536" s="95">
        <f>E1536*'NEFZ + EPA + WLTP - Start Value'!$B$3*'NEFZ + EPA + WLTP - Start Value'!$B$6*'NEFZ + EPA + WLTP - Constants'!$B$4/3600</f>
        <v>0.02516524507199999</v>
      </c>
      <c r="H1536" s="95">
        <f>IF(E1536&gt;0,(((C1535)^3+(C1536)^3)/2/D1536)*0.5*'NEFZ + EPA + WLTP - Constants'!$B$3*('NEFZ + EPA + WLTP - Start Value'!$B$5*'NEFZ + EPA + WLTP - Start Value'!$B$4)*E1536/3600,0)</f>
        <v>0.0002030680052726182</v>
      </c>
    </row>
    <row r="1537" ht="20.35" customHeight="1">
      <c r="A1537" s="15">
        <v>1534</v>
      </c>
      <c r="B1537" s="15">
        <v>6.6</v>
      </c>
      <c r="C1537" s="95">
        <f>'NEFZ + EPA + WLTP - Constants'!$B$5*B1537/3.6</f>
        <v>2.950464</v>
      </c>
      <c r="D1537" s="95">
        <f>(C1537+C1536)/2</f>
        <v>2.212848</v>
      </c>
      <c r="E1537" s="95">
        <f>(D1537*(A1537-A1536))</f>
        <v>2.212848</v>
      </c>
      <c r="F1537" s="95">
        <f>(0.5*((C1537^2)-(C1536^2))*'NEFZ + EPA + WLTP - Start Value'!$B$3)/3600</f>
        <v>1.4191351230144</v>
      </c>
      <c r="G1537" s="95">
        <f>E1537*'NEFZ + EPA + WLTP - Start Value'!$B$3*'NEFZ + EPA + WLTP - Start Value'!$B$6*'NEFZ + EPA + WLTP - Constants'!$B$4/3600</f>
        <v>0.07549573521599999</v>
      </c>
      <c r="H1537" s="95">
        <f>IF(E1537&gt;0,(((C1536)^3+(C1537)^3)/2/D1537)*0.5*'NEFZ + EPA + WLTP - Constants'!$B$3*('NEFZ + EPA + WLTP - Start Value'!$B$5*'NEFZ + EPA + WLTP - Start Value'!$B$4)*E1537/3600,0)</f>
        <v>0.001827612047453564</v>
      </c>
    </row>
    <row r="1538" ht="20.35" customHeight="1">
      <c r="A1538" s="15">
        <v>1535</v>
      </c>
      <c r="B1538" s="15">
        <v>9.9</v>
      </c>
      <c r="C1538" s="95">
        <f>'NEFZ + EPA + WLTP - Constants'!$B$5*B1538/3.6</f>
        <v>4.425696</v>
      </c>
      <c r="D1538" s="95">
        <f>(C1538+C1537)/2</f>
        <v>3.68808</v>
      </c>
      <c r="E1538" s="95">
        <f>(D1538*(A1538-A1537))</f>
        <v>3.68808</v>
      </c>
      <c r="F1538" s="95">
        <f>(0.5*((C1538^2)-(C1537^2))*'NEFZ + EPA + WLTP - Start Value'!$B$3)/3600</f>
        <v>2.365225205024001</v>
      </c>
      <c r="G1538" s="95">
        <f>E1538*'NEFZ + EPA + WLTP - Start Value'!$B$3*'NEFZ + EPA + WLTP - Start Value'!$B$6*'NEFZ + EPA + WLTP - Constants'!$B$4/3600</f>
        <v>0.125826225360</v>
      </c>
      <c r="H1538" s="95">
        <f>IF(E1538&gt;0,(((C1537)^3+(C1538)^3)/2/D1538)*0.5*'NEFZ + EPA + WLTP - Constants'!$B$3*('NEFZ + EPA + WLTP - Start Value'!$B$5*'NEFZ + EPA + WLTP - Start Value'!$B$4)*E1538/3600,0)</f>
        <v>0.007107380184541639</v>
      </c>
    </row>
    <row r="1539" ht="20.35" customHeight="1">
      <c r="A1539" s="15">
        <v>1536</v>
      </c>
      <c r="B1539" s="15">
        <v>13.2</v>
      </c>
      <c r="C1539" s="95">
        <f>'NEFZ + EPA + WLTP - Constants'!$B$5*B1539/3.6</f>
        <v>5.900928</v>
      </c>
      <c r="D1539" s="95">
        <f>(C1539+C1538)/2</f>
        <v>5.163311999999999</v>
      </c>
      <c r="E1539" s="95">
        <f>(D1539*(A1539-A1538))</f>
        <v>5.163311999999999</v>
      </c>
      <c r="F1539" s="95">
        <f>(0.5*((C1539^2)-(C1538^2))*'NEFZ + EPA + WLTP - Start Value'!$B$3)/3600</f>
        <v>3.311315287033597</v>
      </c>
      <c r="G1539" s="95">
        <f>E1539*'NEFZ + EPA + WLTP - Start Value'!$B$3*'NEFZ + EPA + WLTP - Start Value'!$B$6*'NEFZ + EPA + WLTP - Constants'!$B$4/3600</f>
        <v>0.176156715504</v>
      </c>
      <c r="H1539" s="95">
        <f>IF(E1539&gt;0,(((C1538)^3+(C1539)^3)/2/D1539)*0.5*'NEFZ + EPA + WLTP - Constants'!$B$3*('NEFZ + EPA + WLTP - Start Value'!$B$5*'NEFZ + EPA + WLTP - Start Value'!$B$4)*E1539/3600,0)</f>
        <v>0.01847918847980825</v>
      </c>
    </row>
    <row r="1540" ht="20.35" customHeight="1">
      <c r="A1540" s="15">
        <v>1537</v>
      </c>
      <c r="B1540" s="15">
        <v>16.5</v>
      </c>
      <c r="C1540" s="95">
        <f>'NEFZ + EPA + WLTP - Constants'!$B$5*B1540/3.6</f>
        <v>7.37616</v>
      </c>
      <c r="D1540" s="95">
        <f>(C1540+C1539)/2</f>
        <v>6.638544</v>
      </c>
      <c r="E1540" s="95">
        <f>(D1540*(A1540-A1539))</f>
        <v>6.638544</v>
      </c>
      <c r="F1540" s="95">
        <f>(0.5*((C1540^2)-(C1539^2))*'NEFZ + EPA + WLTP - Start Value'!$B$3)/3600</f>
        <v>4.257405369043203</v>
      </c>
      <c r="G1540" s="95">
        <f>E1540*'NEFZ + EPA + WLTP - Start Value'!$B$3*'NEFZ + EPA + WLTP - Start Value'!$B$6*'NEFZ + EPA + WLTP - Constants'!$B$4/3600</f>
        <v>0.226487205648</v>
      </c>
      <c r="H1540" s="95">
        <f>IF(E1540&gt;0,(((C1539)^3+(C1540)^3)/2/D1540)*0.5*'NEFZ + EPA + WLTP - Constants'!$B$3*('NEFZ + EPA + WLTP - Start Value'!$B$5*'NEFZ + EPA + WLTP - Start Value'!$B$4)*E1540/3600,0)</f>
        <v>0.03837985299652484</v>
      </c>
    </row>
    <row r="1541" ht="20.35" customHeight="1">
      <c r="A1541" s="15">
        <v>1538</v>
      </c>
      <c r="B1541" s="15">
        <v>19.8</v>
      </c>
      <c r="C1541" s="95">
        <f>'NEFZ + EPA + WLTP - Constants'!$B$5*B1541/3.6</f>
        <v>8.851392000000001</v>
      </c>
      <c r="D1541" s="95">
        <f>(C1541+C1540)/2</f>
        <v>8.113776000000001</v>
      </c>
      <c r="E1541" s="95">
        <f>(D1541*(A1541-A1540))</f>
        <v>8.113776000000001</v>
      </c>
      <c r="F1541" s="95">
        <f>(0.5*((C1541^2)-(C1540^2))*'NEFZ + EPA + WLTP - Start Value'!$B$3)/3600</f>
        <v>5.203495451052802</v>
      </c>
      <c r="G1541" s="95">
        <f>E1541*'NEFZ + EPA + WLTP - Start Value'!$B$3*'NEFZ + EPA + WLTP - Start Value'!$B$6*'NEFZ + EPA + WLTP - Constants'!$B$4/3600</f>
        <v>0.2768176957920001</v>
      </c>
      <c r="H1541" s="95">
        <f>IF(E1541&gt;0,(((C1540)^3+(C1541)^3)/2/D1541)*0.5*'NEFZ + EPA + WLTP - Constants'!$B$3*('NEFZ + EPA + WLTP - Start Value'!$B$5*'NEFZ + EPA + WLTP - Start Value'!$B$4)*E1541/3600,0)</f>
        <v>0.06924618979796282</v>
      </c>
    </row>
    <row r="1542" ht="20.35" customHeight="1">
      <c r="A1542" s="15">
        <v>1539</v>
      </c>
      <c r="B1542" s="15">
        <v>22.2</v>
      </c>
      <c r="C1542" s="95">
        <f>'NEFZ + EPA + WLTP - Constants'!$B$5*B1542/3.6</f>
        <v>9.924287999999999</v>
      </c>
      <c r="D1542" s="95">
        <f>(C1542+C1541)/2</f>
        <v>9.387840000000001</v>
      </c>
      <c r="E1542" s="95">
        <f>(D1542*(A1542-A1541))</f>
        <v>9.387840000000001</v>
      </c>
      <c r="F1542" s="95">
        <f>(0.5*((C1542^2)-(C1541^2))*'NEFZ + EPA + WLTP - Start Value'!$B$3)/3600</f>
        <v>4.378598726655993</v>
      </c>
      <c r="G1542" s="95">
        <f>E1542*'NEFZ + EPA + WLTP - Start Value'!$B$3*'NEFZ + EPA + WLTP - Start Value'!$B$6*'NEFZ + EPA + WLTP - Constants'!$B$4/3600</f>
        <v>0.320284937280</v>
      </c>
      <c r="H1542" s="95">
        <f>IF(E1542&gt;0,(((C1541)^3+(C1542)^3)/2/D1542)*0.5*'NEFZ + EPA + WLTP - Constants'!$B$3*('NEFZ + EPA + WLTP - Start Value'!$B$5*'NEFZ + EPA + WLTP - Start Value'!$B$4)*E1542/3600,0)</f>
        <v>0.105686903540532</v>
      </c>
    </row>
    <row r="1543" ht="20.35" customHeight="1">
      <c r="A1543" s="15">
        <v>1540</v>
      </c>
      <c r="B1543" s="15">
        <v>24.3</v>
      </c>
      <c r="C1543" s="95">
        <f>'NEFZ + EPA + WLTP - Constants'!$B$5*B1543/3.6</f>
        <v>10.863072</v>
      </c>
      <c r="D1543" s="95">
        <f>(C1543+C1542)/2</f>
        <v>10.39368</v>
      </c>
      <c r="E1543" s="95">
        <f>(D1543*(A1543-A1542))</f>
        <v>10.39368</v>
      </c>
      <c r="F1543" s="95">
        <f>(0.5*((C1543^2)-(C1542^2))*'NEFZ + EPA + WLTP - Start Value'!$B$3)/3600</f>
        <v>4.241767516448006</v>
      </c>
      <c r="G1543" s="95">
        <f>E1543*'NEFZ + EPA + WLTP - Start Value'!$B$3*'NEFZ + EPA + WLTP - Start Value'!$B$6*'NEFZ + EPA + WLTP - Constants'!$B$4/3600</f>
        <v>0.354601180560</v>
      </c>
      <c r="H1543" s="95">
        <f>IF(E1543&gt;0,(((C1542)^3+(C1543)^3)/2/D1543)*0.5*'NEFZ + EPA + WLTP - Constants'!$B$3*('NEFZ + EPA + WLTP - Start Value'!$B$5*'NEFZ + EPA + WLTP - Start Value'!$B$4)*E1543/3600,0)</f>
        <v>0.1429051038006589</v>
      </c>
    </row>
    <row r="1544" ht="20.35" customHeight="1">
      <c r="A1544" s="15">
        <v>1541</v>
      </c>
      <c r="B1544" s="15">
        <v>25.8</v>
      </c>
      <c r="C1544" s="95">
        <f>'NEFZ + EPA + WLTP - Constants'!$B$5*B1544/3.6</f>
        <v>11.533632</v>
      </c>
      <c r="D1544" s="95">
        <f>(C1544+C1543)/2</f>
        <v>11.198352</v>
      </c>
      <c r="E1544" s="95">
        <f>(D1544*(A1544-A1543))</f>
        <v>11.198352</v>
      </c>
      <c r="F1544" s="95">
        <f>(0.5*((C1544^2)-(C1543^2))*'NEFZ + EPA + WLTP - Start Value'!$B$3)/3600</f>
        <v>3.264401729247999</v>
      </c>
      <c r="G1544" s="95">
        <f>E1544*'NEFZ + EPA + WLTP - Start Value'!$B$3*'NEFZ + EPA + WLTP - Start Value'!$B$6*'NEFZ + EPA + WLTP - Constants'!$B$4/3600</f>
        <v>0.382054175184</v>
      </c>
      <c r="H1544" s="95">
        <f>IF(E1544&gt;0,(((C1543)^3+(C1544)^3)/2/D1544)*0.5*'NEFZ + EPA + WLTP - Constants'!$B$3*('NEFZ + EPA + WLTP - Start Value'!$B$5*'NEFZ + EPA + WLTP - Start Value'!$B$4)*E1544/3600,0)</f>
        <v>0.1781226799036559</v>
      </c>
    </row>
    <row r="1545" ht="20.35" customHeight="1">
      <c r="A1545" s="15">
        <v>1542</v>
      </c>
      <c r="B1545" s="15">
        <v>26.4</v>
      </c>
      <c r="C1545" s="95">
        <f>'NEFZ + EPA + WLTP - Constants'!$B$5*B1545/3.6</f>
        <v>11.801856</v>
      </c>
      <c r="D1545" s="95">
        <f>(C1545+C1544)/2</f>
        <v>11.667744</v>
      </c>
      <c r="E1545" s="95">
        <f>(D1545*(A1545-A1544))</f>
        <v>11.667744</v>
      </c>
      <c r="F1545" s="95">
        <f>(0.5*((C1545^2)-(C1544^2))*'NEFZ + EPA + WLTP - Start Value'!$B$3)/3600</f>
        <v>1.360493175782392</v>
      </c>
      <c r="G1545" s="95">
        <f>E1545*'NEFZ + EPA + WLTP - Start Value'!$B$3*'NEFZ + EPA + WLTP - Start Value'!$B$6*'NEFZ + EPA + WLTP - Constants'!$B$4/3600</f>
        <v>0.398068422048</v>
      </c>
      <c r="H1545" s="95">
        <f>IF(E1545&gt;0,(((C1544)^3+(C1545)^3)/2/D1545)*0.5*'NEFZ + EPA + WLTP - Constants'!$B$3*('NEFZ + EPA + WLTP - Start Value'!$B$5*'NEFZ + EPA + WLTP - Start Value'!$B$4)*E1545/3600,0)</f>
        <v>0.201012609204224</v>
      </c>
    </row>
    <row r="1546" ht="20.35" customHeight="1">
      <c r="A1546" s="15">
        <v>1543</v>
      </c>
      <c r="B1546" s="15">
        <v>25.7</v>
      </c>
      <c r="C1546" s="95">
        <f>'NEFZ + EPA + WLTP - Constants'!$B$5*B1546/3.6</f>
        <v>11.488928</v>
      </c>
      <c r="D1546" s="95">
        <f>(C1546+C1545)/2</f>
        <v>11.645392</v>
      </c>
      <c r="E1546" s="95">
        <f>(D1546*(A1546-A1545))</f>
        <v>11.645392</v>
      </c>
      <c r="F1546" s="95">
        <f>(0.5*((C1546^2)-(C1545^2))*'NEFZ + EPA + WLTP - Start Value'!$B$3)/3600</f>
        <v>-1.584201344852612</v>
      </c>
      <c r="G1546" s="95">
        <f>E1546*'NEFZ + EPA + WLTP - Start Value'!$B$3*'NEFZ + EPA + WLTP - Start Value'!$B$6*'NEFZ + EPA + WLTP - Constants'!$B$4/3600</f>
        <v>0.3973058388640001</v>
      </c>
      <c r="H1546" s="95">
        <f>IF(E1546&gt;0,(((C1545)^3+(C1546)^3)/2/D1546)*0.5*'NEFZ + EPA + WLTP - Constants'!$B$3*('NEFZ + EPA + WLTP - Start Value'!$B$5*'NEFZ + EPA + WLTP - Start Value'!$B$4)*E1546/3600,0)</f>
        <v>0.199888584256654</v>
      </c>
    </row>
    <row r="1547" ht="20.35" customHeight="1">
      <c r="A1547" s="15">
        <v>1544</v>
      </c>
      <c r="B1547" s="15">
        <v>25.1</v>
      </c>
      <c r="C1547" s="95">
        <f>'NEFZ + EPA + WLTP - Constants'!$B$5*B1547/3.6</f>
        <v>11.220704</v>
      </c>
      <c r="D1547" s="95">
        <f>(C1547+C1546)/2</f>
        <v>11.354816</v>
      </c>
      <c r="E1547" s="95">
        <f>(D1547*(A1547-A1546))</f>
        <v>11.354816</v>
      </c>
      <c r="F1547" s="95">
        <f>(0.5*((C1547^2)-(C1546^2))*'NEFZ + EPA + WLTP - Start Value'!$B$3)/3600</f>
        <v>-1.324004853060266</v>
      </c>
      <c r="G1547" s="95">
        <f>E1547*'NEFZ + EPA + WLTP - Start Value'!$B$3*'NEFZ + EPA + WLTP - Start Value'!$B$6*'NEFZ + EPA + WLTP - Constants'!$B$4/3600</f>
        <v>0.3873922574720001</v>
      </c>
      <c r="H1547" s="95">
        <f>IF(E1547&gt;0,(((C1546)^3+(C1547)^3)/2/D1547)*0.5*'NEFZ + EPA + WLTP - Constants'!$B$3*('NEFZ + EPA + WLTP - Start Value'!$B$5*'NEFZ + EPA + WLTP - Start Value'!$B$4)*E1547/3600,0)</f>
        <v>0.1852731746742852</v>
      </c>
    </row>
    <row r="1548" ht="20.35" customHeight="1">
      <c r="A1548" s="15">
        <v>1545</v>
      </c>
      <c r="B1548" s="15">
        <v>24.7</v>
      </c>
      <c r="C1548" s="95">
        <f>'NEFZ + EPA + WLTP - Constants'!$B$5*B1548/3.6</f>
        <v>11.041888</v>
      </c>
      <c r="D1548" s="95">
        <f>(C1548+C1547)/2</f>
        <v>11.131296</v>
      </c>
      <c r="E1548" s="95">
        <f>(D1548*(A1548-A1547))</f>
        <v>11.131296</v>
      </c>
      <c r="F1548" s="95">
        <f>(0.5*((C1548^2)-(C1547^2))*'NEFZ + EPA + WLTP - Start Value'!$B$3)/3600</f>
        <v>-0.8652945102677368</v>
      </c>
      <c r="G1548" s="95">
        <f>E1548*'NEFZ + EPA + WLTP - Start Value'!$B$3*'NEFZ + EPA + WLTP - Start Value'!$B$6*'NEFZ + EPA + WLTP - Constants'!$B$4/3600</f>
        <v>0.379766425632</v>
      </c>
      <c r="H1548" s="95">
        <f>IF(E1548&gt;0,(((C1547)^3+(C1548)^3)/2/D1548)*0.5*'NEFZ + EPA + WLTP - Constants'!$B$3*('NEFZ + EPA + WLTP - Start Value'!$B$5*'NEFZ + EPA + WLTP - Start Value'!$B$4)*E1548/3600,0)</f>
        <v>0.1745065640722235</v>
      </c>
    </row>
    <row r="1549" ht="20.35" customHeight="1">
      <c r="A1549" s="15">
        <v>1546</v>
      </c>
      <c r="B1549" s="15">
        <v>25</v>
      </c>
      <c r="C1549" s="95">
        <f>'NEFZ + EPA + WLTP - Constants'!$B$5*B1549/3.6</f>
        <v>11.176</v>
      </c>
      <c r="D1549" s="95">
        <f>(C1549+C1548)/2</f>
        <v>11.108944</v>
      </c>
      <c r="E1549" s="95">
        <f>(D1549*(A1549-A1548))</f>
        <v>11.108944</v>
      </c>
      <c r="F1549" s="95">
        <f>(0.5*((C1549^2)-(C1548^2))*'NEFZ + EPA + WLTP - Start Value'!$B$3)/3600</f>
        <v>0.6476677283178671</v>
      </c>
      <c r="G1549" s="95">
        <f>E1549*'NEFZ + EPA + WLTP - Start Value'!$B$3*'NEFZ + EPA + WLTP - Start Value'!$B$6*'NEFZ + EPA + WLTP - Constants'!$B$4/3600</f>
        <v>0.3790038424480001</v>
      </c>
      <c r="H1549" s="95">
        <f>IF(E1549&gt;0,(((C1548)^3+(C1549)^3)/2/D1549)*0.5*'NEFZ + EPA + WLTP - Constants'!$B$3*('NEFZ + EPA + WLTP - Start Value'!$B$5*'NEFZ + EPA + WLTP - Start Value'!$B$4)*E1549/3600,0)</f>
        <v>0.1734428204358438</v>
      </c>
    </row>
    <row r="1550" ht="20.35" customHeight="1">
      <c r="A1550" s="15">
        <v>1547</v>
      </c>
      <c r="B1550" s="15">
        <v>25.2</v>
      </c>
      <c r="C1550" s="95">
        <f>'NEFZ + EPA + WLTP - Constants'!$B$5*B1550/3.6</f>
        <v>11.265408</v>
      </c>
      <c r="D1550" s="95">
        <f>(C1550+C1549)/2</f>
        <v>11.220704</v>
      </c>
      <c r="E1550" s="95">
        <f>(D1550*(A1550-A1549))</f>
        <v>11.220704</v>
      </c>
      <c r="F1550" s="95">
        <f>(0.5*((C1550^2)-(C1549^2))*'NEFZ + EPA + WLTP - Start Value'!$B$3)/3600</f>
        <v>0.4361223334883476</v>
      </c>
      <c r="G1550" s="95">
        <f>E1550*'NEFZ + EPA + WLTP - Start Value'!$B$3*'NEFZ + EPA + WLTP - Start Value'!$B$6*'NEFZ + EPA + WLTP - Constants'!$B$4/3600</f>
        <v>0.3828167583680001</v>
      </c>
      <c r="H1550" s="95">
        <f>IF(E1550&gt;0,(((C1549)^3+(C1550)^3)/2/D1550)*0.5*'NEFZ + EPA + WLTP - Constants'!$B$3*('NEFZ + EPA + WLTP - Start Value'!$B$5*'NEFZ + EPA + WLTP - Start Value'!$B$4)*E1550/3600,0)</f>
        <v>0.178719328138309</v>
      </c>
    </row>
    <row r="1551" ht="20.35" customHeight="1">
      <c r="A1551" s="15">
        <v>1548</v>
      </c>
      <c r="B1551" s="15">
        <v>25.4</v>
      </c>
      <c r="C1551" s="95">
        <f>'NEFZ + EPA + WLTP - Constants'!$B$5*B1551/3.6</f>
        <v>11.354816</v>
      </c>
      <c r="D1551" s="95">
        <f>(C1551+C1550)/2</f>
        <v>11.310112</v>
      </c>
      <c r="E1551" s="95">
        <f>(D1551*(A1551-A1550))</f>
        <v>11.310112</v>
      </c>
      <c r="F1551" s="95">
        <f>(0.5*((C1551^2)-(C1550^2))*'NEFZ + EPA + WLTP - Start Value'!$B$3)/3600</f>
        <v>0.4395974118428454</v>
      </c>
      <c r="G1551" s="95">
        <f>E1551*'NEFZ + EPA + WLTP - Start Value'!$B$3*'NEFZ + EPA + WLTP - Start Value'!$B$6*'NEFZ + EPA + WLTP - Constants'!$B$4/3600</f>
        <v>0.385867091104</v>
      </c>
      <c r="H1551" s="95">
        <f>IF(E1551&gt;0,(((C1550)^3+(C1551)^3)/2/D1551)*0.5*'NEFZ + EPA + WLTP - Constants'!$B$3*('NEFZ + EPA + WLTP - Start Value'!$B$5*'NEFZ + EPA + WLTP - Start Value'!$B$4)*E1551/3600,0)</f>
        <v>0.18302549772314</v>
      </c>
    </row>
    <row r="1552" ht="20.35" customHeight="1">
      <c r="A1552" s="15">
        <v>1549</v>
      </c>
      <c r="B1552" s="15">
        <v>25.8</v>
      </c>
      <c r="C1552" s="95">
        <f>'NEFZ + EPA + WLTP - Constants'!$B$5*B1552/3.6</f>
        <v>11.533632</v>
      </c>
      <c r="D1552" s="95">
        <f>(C1552+C1551)/2</f>
        <v>11.444224</v>
      </c>
      <c r="E1552" s="95">
        <f>(D1552*(A1552-A1551))</f>
        <v>11.444224</v>
      </c>
      <c r="F1552" s="95">
        <f>(0.5*((C1552^2)-(C1551^2))*'NEFZ + EPA + WLTP - Start Value'!$B$3)/3600</f>
        <v>0.8896200587491623</v>
      </c>
      <c r="G1552" s="95">
        <f>E1552*'NEFZ + EPA + WLTP - Start Value'!$B$3*'NEFZ + EPA + WLTP - Start Value'!$B$6*'NEFZ + EPA + WLTP - Constants'!$B$4/3600</f>
        <v>0.390442590208</v>
      </c>
      <c r="H1552" s="95">
        <f>IF(E1552&gt;0,(((C1551)^3+(C1552)^3)/2/D1552)*0.5*'NEFZ + EPA + WLTP - Constants'!$B$3*('NEFZ + EPA + WLTP - Start Value'!$B$5*'NEFZ + EPA + WLTP - Start Value'!$B$4)*E1552/3600,0)</f>
        <v>0.1896396255703065</v>
      </c>
    </row>
    <row r="1553" ht="20.35" customHeight="1">
      <c r="A1553" s="15">
        <v>1550</v>
      </c>
      <c r="B1553" s="15">
        <v>27.2</v>
      </c>
      <c r="C1553" s="95">
        <f>'NEFZ + EPA + WLTP - Constants'!$B$5*B1553/3.6</f>
        <v>12.159488</v>
      </c>
      <c r="D1553" s="95">
        <f>(C1553+C1552)/2</f>
        <v>11.84656</v>
      </c>
      <c r="E1553" s="95">
        <f>(D1553*(A1553-A1552))</f>
        <v>11.84656</v>
      </c>
      <c r="F1553" s="95">
        <f>(0.5*((C1553^2)-(C1552^2))*'NEFZ + EPA + WLTP - Start Value'!$B$3)/3600</f>
        <v>3.22313517378844</v>
      </c>
      <c r="G1553" s="95">
        <f>E1553*'NEFZ + EPA + WLTP - Start Value'!$B$3*'NEFZ + EPA + WLTP - Start Value'!$B$6*'NEFZ + EPA + WLTP - Constants'!$B$4/3600</f>
        <v>0.404169087520</v>
      </c>
      <c r="H1553" s="95">
        <f>IF(E1553&gt;0,(((C1552)^3+(C1553)^3)/2/D1553)*0.5*'NEFZ + EPA + WLTP - Constants'!$B$3*('NEFZ + EPA + WLTP - Start Value'!$B$5*'NEFZ + EPA + WLTP - Start Value'!$B$4)*E1553/3600,0)</f>
        <v>0.2107538159427244</v>
      </c>
    </row>
    <row r="1554" ht="20.35" customHeight="1">
      <c r="A1554" s="15">
        <v>1551</v>
      </c>
      <c r="B1554" s="15">
        <v>26.5</v>
      </c>
      <c r="C1554" s="95">
        <f>'NEFZ + EPA + WLTP - Constants'!$B$5*B1554/3.6</f>
        <v>11.84656</v>
      </c>
      <c r="D1554" s="95">
        <f>(C1554+C1553)/2</f>
        <v>12.003024</v>
      </c>
      <c r="E1554" s="95">
        <f>(D1554*(A1554-A1553))</f>
        <v>12.003024</v>
      </c>
      <c r="F1554" s="95">
        <f>(0.5*((C1554^2)-(C1553^2))*'NEFZ + EPA + WLTP - Start Value'!$B$3)/3600</f>
        <v>-1.632852441815463</v>
      </c>
      <c r="G1554" s="95">
        <f>E1554*'NEFZ + EPA + WLTP - Start Value'!$B$3*'NEFZ + EPA + WLTP - Start Value'!$B$6*'NEFZ + EPA + WLTP - Constants'!$B$4/3600</f>
        <v>0.4095071698080001</v>
      </c>
      <c r="H1554" s="95">
        <f>IF(E1554&gt;0,(((C1553)^3+(C1554)^3)/2/D1554)*0.5*'NEFZ + EPA + WLTP - Constants'!$B$3*('NEFZ + EPA + WLTP - Start Value'!$B$5*'NEFZ + EPA + WLTP - Start Value'!$B$4)*E1554/3600,0)</f>
        <v>0.2188688116923994</v>
      </c>
    </row>
    <row r="1555" ht="20.35" customHeight="1">
      <c r="A1555" s="15">
        <v>1552</v>
      </c>
      <c r="B1555" s="15">
        <v>24</v>
      </c>
      <c r="C1555" s="95">
        <f>'NEFZ + EPA + WLTP - Constants'!$B$5*B1555/3.6</f>
        <v>10.72896</v>
      </c>
      <c r="D1555" s="95">
        <f>(C1555+C1554)/2</f>
        <v>11.28776</v>
      </c>
      <c r="E1555" s="95">
        <f>(D1555*(A1555-A1554))</f>
        <v>11.28776</v>
      </c>
      <c r="F1555" s="95">
        <f>(0.5*((C1555^2)-(C1554^2))*'NEFZ + EPA + WLTP - Start Value'!$B$3)/3600</f>
        <v>-5.484108028177775</v>
      </c>
      <c r="G1555" s="95">
        <f>E1555*'NEFZ + EPA + WLTP - Start Value'!$B$3*'NEFZ + EPA + WLTP - Start Value'!$B$6*'NEFZ + EPA + WLTP - Constants'!$B$4/3600</f>
        <v>0.3851045079200001</v>
      </c>
      <c r="H1555" s="95">
        <f>IF(E1555&gt;0,(((C1554)^3+(C1555)^3)/2/D1555)*0.5*'NEFZ + EPA + WLTP - Constants'!$B$3*('NEFZ + EPA + WLTP - Start Value'!$B$5*'NEFZ + EPA + WLTP - Start Value'!$B$4)*E1555/3600,0)</f>
        <v>0.183271601205168</v>
      </c>
    </row>
    <row r="1556" ht="20.35" customHeight="1">
      <c r="A1556" s="15">
        <v>1553</v>
      </c>
      <c r="B1556" s="15">
        <v>22.7</v>
      </c>
      <c r="C1556" s="95">
        <f>'NEFZ + EPA + WLTP - Constants'!$B$5*B1556/3.6</f>
        <v>10.147808</v>
      </c>
      <c r="D1556" s="95">
        <f>(C1556+C1555)/2</f>
        <v>10.438384</v>
      </c>
      <c r="E1556" s="95">
        <f>(D1556*(A1556-A1555))</f>
        <v>10.438384</v>
      </c>
      <c r="F1556" s="95">
        <f>(0.5*((C1556^2)-(C1555^2))*'NEFZ + EPA + WLTP - Start Value'!$B$3)/3600</f>
        <v>-2.637150086262754</v>
      </c>
      <c r="G1556" s="95">
        <f>E1556*'NEFZ + EPA + WLTP - Start Value'!$B$3*'NEFZ + EPA + WLTP - Start Value'!$B$6*'NEFZ + EPA + WLTP - Constants'!$B$4/3600</f>
        <v>0.356126346928</v>
      </c>
      <c r="H1556" s="95">
        <f>IF(E1556&gt;0,(((C1555)^3+(C1556)^3)/2/D1556)*0.5*'NEFZ + EPA + WLTP - Constants'!$B$3*('NEFZ + EPA + WLTP - Start Value'!$B$5*'NEFZ + EPA + WLTP - Start Value'!$B$4)*E1556/3600,0)</f>
        <v>0.1442111310684511</v>
      </c>
    </row>
    <row r="1557" ht="20.35" customHeight="1">
      <c r="A1557" s="15">
        <v>1554</v>
      </c>
      <c r="B1557" s="15">
        <v>19.4</v>
      </c>
      <c r="C1557" s="95">
        <f>'NEFZ + EPA + WLTP - Constants'!$B$5*B1557/3.6</f>
        <v>8.672575999999999</v>
      </c>
      <c r="D1557" s="95">
        <f>(C1557+C1556)/2</f>
        <v>9.410192</v>
      </c>
      <c r="E1557" s="95">
        <f>(D1557*(A1557-A1556))</f>
        <v>9.410192</v>
      </c>
      <c r="F1557" s="95">
        <f>(0.5*((C1557^2)-(C1556^2))*'NEFZ + EPA + WLTP - Start Value'!$B$3)/3600</f>
        <v>-6.034907947364276</v>
      </c>
      <c r="G1557" s="95">
        <f>E1557*'NEFZ + EPA + WLTP - Start Value'!$B$3*'NEFZ + EPA + WLTP - Start Value'!$B$6*'NEFZ + EPA + WLTP - Constants'!$B$4/3600</f>
        <v>0.3210475204640001</v>
      </c>
      <c r="H1557" s="95">
        <f>IF(E1557&gt;0,(((C1556)^3+(C1557)^3)/2/D1557)*0.5*'NEFZ + EPA + WLTP - Constants'!$B$3*('NEFZ + EPA + WLTP - Start Value'!$B$5*'NEFZ + EPA + WLTP - Start Value'!$B$4)*E1557/3600,0)</f>
        <v>0.1073540027528081</v>
      </c>
    </row>
    <row r="1558" ht="20.35" customHeight="1">
      <c r="A1558" s="15">
        <v>1555</v>
      </c>
      <c r="B1558" s="15">
        <v>17.7</v>
      </c>
      <c r="C1558" s="95">
        <f>'NEFZ + EPA + WLTP - Constants'!$B$5*B1558/3.6</f>
        <v>7.912608</v>
      </c>
      <c r="D1558" s="95">
        <f>(C1558+C1557)/2</f>
        <v>8.292591999999999</v>
      </c>
      <c r="E1558" s="95">
        <f>(D1558*(A1558-A1557))</f>
        <v>8.292591999999999</v>
      </c>
      <c r="F1558" s="95">
        <f>(0.5*((C1558^2)-(C1557^2))*'NEFZ + EPA + WLTP - Start Value'!$B$3)/3600</f>
        <v>-2.739664897720175</v>
      </c>
      <c r="G1558" s="95">
        <f>E1558*'NEFZ + EPA + WLTP - Start Value'!$B$3*'NEFZ + EPA + WLTP - Start Value'!$B$6*'NEFZ + EPA + WLTP - Constants'!$B$4/3600</f>
        <v>0.2829183612639999</v>
      </c>
      <c r="H1558" s="95">
        <f>IF(E1558&gt;0,(((C1557)^3+(C1558)^3)/2/D1558)*0.5*'NEFZ + EPA + WLTP - Constants'!$B$3*('NEFZ + EPA + WLTP - Start Value'!$B$5*'NEFZ + EPA + WLTP - Start Value'!$B$4)*E1558/3600,0)</f>
        <v>0.07259194948635964</v>
      </c>
    </row>
    <row r="1559" ht="20.35" customHeight="1">
      <c r="A1559" s="15">
        <v>1556</v>
      </c>
      <c r="B1559" s="15">
        <v>17.2</v>
      </c>
      <c r="C1559" s="95">
        <f>'NEFZ + EPA + WLTP - Constants'!$B$5*B1559/3.6</f>
        <v>7.689088</v>
      </c>
      <c r="D1559" s="95">
        <f>(C1559+C1558)/2</f>
        <v>7.800848</v>
      </c>
      <c r="E1559" s="95">
        <f>(D1559*(A1559-A1558))</f>
        <v>7.800848</v>
      </c>
      <c r="F1559" s="95">
        <f>(0.5*((C1559^2)-(C1558^2))*'NEFZ + EPA + WLTP - Start Value'!$B$3)/3600</f>
        <v>-0.7580014660728888</v>
      </c>
      <c r="G1559" s="95">
        <f>E1559*'NEFZ + EPA + WLTP - Start Value'!$B$3*'NEFZ + EPA + WLTP - Start Value'!$B$6*'NEFZ + EPA + WLTP - Constants'!$B$4/3600</f>
        <v>0.266141531216</v>
      </c>
      <c r="H1559" s="95">
        <f>IF(E1559&gt;0,(((C1558)^3+(C1559)^3)/2/D1559)*0.5*'NEFZ + EPA + WLTP - Constants'!$B$3*('NEFZ + EPA + WLTP - Start Value'!$B$5*'NEFZ + EPA + WLTP - Start Value'!$B$4)*E1559/3600,0)</f>
        <v>0.06008738596364026</v>
      </c>
    </row>
    <row r="1560" ht="20.35" customHeight="1">
      <c r="A1560" s="15">
        <v>1557</v>
      </c>
      <c r="B1560" s="15">
        <v>18.1</v>
      </c>
      <c r="C1560" s="95">
        <f>'NEFZ + EPA + WLTP - Constants'!$B$5*B1560/3.6</f>
        <v>8.091424000000002</v>
      </c>
      <c r="D1560" s="95">
        <f>(C1560+C1559)/2</f>
        <v>7.890256000000001</v>
      </c>
      <c r="E1560" s="95">
        <f>(D1560*(A1560-A1559))</f>
        <v>7.890256000000001</v>
      </c>
      <c r="F1560" s="95">
        <f>(0.5*((C1560^2)-(C1559^2))*'NEFZ + EPA + WLTP - Start Value'!$B$3)/3600</f>
        <v>1.380040491526406</v>
      </c>
      <c r="G1560" s="95">
        <f>E1560*'NEFZ + EPA + WLTP - Start Value'!$B$3*'NEFZ + EPA + WLTP - Start Value'!$B$6*'NEFZ + EPA + WLTP - Constants'!$B$4/3600</f>
        <v>0.269191863952</v>
      </c>
      <c r="H1560" s="95">
        <f>IF(E1560&gt;0,(((C1559)^3+(C1560)^3)/2/D1560)*0.5*'NEFZ + EPA + WLTP - Constants'!$B$3*('NEFZ + EPA + WLTP - Start Value'!$B$5*'NEFZ + EPA + WLTP - Start Value'!$B$4)*E1560/3600,0)</f>
        <v>0.06226011247312532</v>
      </c>
    </row>
    <row r="1561" ht="20.35" customHeight="1">
      <c r="A1561" s="15">
        <v>1558</v>
      </c>
      <c r="B1561" s="15">
        <v>18.6</v>
      </c>
      <c r="C1561" s="95">
        <f>'NEFZ + EPA + WLTP - Constants'!$B$5*B1561/3.6</f>
        <v>8.314944000000001</v>
      </c>
      <c r="D1561" s="95">
        <f>(C1561+C1560)/2</f>
        <v>8.203184</v>
      </c>
      <c r="E1561" s="95">
        <f>(D1561*(A1561-A1560))</f>
        <v>8.203184</v>
      </c>
      <c r="F1561" s="95">
        <f>(0.5*((C1561^2)-(C1560^2))*'NEFZ + EPA + WLTP - Start Value'!$B$3)/3600</f>
        <v>0.7970960975608873</v>
      </c>
      <c r="G1561" s="95">
        <f>E1561*'NEFZ + EPA + WLTP - Start Value'!$B$3*'NEFZ + EPA + WLTP - Start Value'!$B$6*'NEFZ + EPA + WLTP - Constants'!$B$4/3600</f>
        <v>0.279868028528</v>
      </c>
      <c r="H1561" s="95">
        <f>IF(E1561&gt;0,(((C1560)^3+(C1561)^3)/2/D1561)*0.5*'NEFZ + EPA + WLTP - Constants'!$B$3*('NEFZ + EPA + WLTP - Start Value'!$B$5*'NEFZ + EPA + WLTP - Start Value'!$B$4)*E1561/3600,0)</f>
        <v>0.06986821517627514</v>
      </c>
    </row>
    <row r="1562" ht="20.35" customHeight="1">
      <c r="A1562" s="15">
        <v>1559</v>
      </c>
      <c r="B1562" s="15">
        <v>20</v>
      </c>
      <c r="C1562" s="95">
        <f>'NEFZ + EPA + WLTP - Constants'!$B$5*B1562/3.6</f>
        <v>8.940800000000001</v>
      </c>
      <c r="D1562" s="95">
        <f>(C1562+C1561)/2</f>
        <v>8.627872</v>
      </c>
      <c r="E1562" s="95">
        <f>(D1562*(A1562-A1561))</f>
        <v>8.627872</v>
      </c>
      <c r="F1562" s="95">
        <f>(0.5*((C1562^2)-(C1561^2))*'NEFZ + EPA + WLTP - Start Value'!$B$3)/3600</f>
        <v>2.347415428457247</v>
      </c>
      <c r="G1562" s="95">
        <f>E1562*'NEFZ + EPA + WLTP - Start Value'!$B$3*'NEFZ + EPA + WLTP - Start Value'!$B$6*'NEFZ + EPA + WLTP - Constants'!$B$4/3600</f>
        <v>0.294357109024</v>
      </c>
      <c r="H1562" s="95">
        <f>IF(E1562&gt;0,(((C1561)^3+(C1562)^3)/2/D1562)*0.5*'NEFZ + EPA + WLTP - Constants'!$B$3*('NEFZ + EPA + WLTP - Start Value'!$B$5*'NEFZ + EPA + WLTP - Start Value'!$B$4)*E1562/3600,0)</f>
        <v>0.08156655854182278</v>
      </c>
    </row>
    <row r="1563" ht="20.35" customHeight="1">
      <c r="A1563" s="15">
        <v>1560</v>
      </c>
      <c r="B1563" s="15">
        <v>22.2</v>
      </c>
      <c r="C1563" s="95">
        <f>'NEFZ + EPA + WLTP - Constants'!$B$5*B1563/3.6</f>
        <v>9.924287999999999</v>
      </c>
      <c r="D1563" s="95">
        <f>(C1563+C1562)/2</f>
        <v>9.432544</v>
      </c>
      <c r="E1563" s="95">
        <f>(D1563*(A1563-A1562))</f>
        <v>9.432544</v>
      </c>
      <c r="F1563" s="95">
        <f>(0.5*((C1563^2)-(C1562^2))*'NEFZ + EPA + WLTP - Start Value'!$B$3)/3600</f>
        <v>4.032828430384345</v>
      </c>
      <c r="G1563" s="95">
        <f>E1563*'NEFZ + EPA + WLTP - Start Value'!$B$3*'NEFZ + EPA + WLTP - Start Value'!$B$6*'NEFZ + EPA + WLTP - Constants'!$B$4/3600</f>
        <v>0.321810103648</v>
      </c>
      <c r="H1563" s="95">
        <f>IF(E1563&gt;0,(((C1562)^3+(C1563)^3)/2/D1563)*0.5*'NEFZ + EPA + WLTP - Constants'!$B$3*('NEFZ + EPA + WLTP - Start Value'!$B$5*'NEFZ + EPA + WLTP - Start Value'!$B$4)*E1563/3600,0)</f>
        <v>0.1070295471278325</v>
      </c>
    </row>
    <row r="1564" ht="20.35" customHeight="1">
      <c r="A1564" s="15">
        <v>1561</v>
      </c>
      <c r="B1564" s="15">
        <v>24.5</v>
      </c>
      <c r="C1564" s="95">
        <f>'NEFZ + EPA + WLTP - Constants'!$B$5*B1564/3.6</f>
        <v>10.95248</v>
      </c>
      <c r="D1564" s="95">
        <f>(C1564+C1563)/2</f>
        <v>10.438384</v>
      </c>
      <c r="E1564" s="95">
        <f>(D1564*(A1564-A1563))</f>
        <v>10.438384</v>
      </c>
      <c r="F1564" s="95">
        <f>(0.5*((C1564^2)-(C1563^2))*'NEFZ + EPA + WLTP - Start Value'!$B$3)/3600</f>
        <v>4.665727075695647</v>
      </c>
      <c r="G1564" s="95">
        <f>E1564*'NEFZ + EPA + WLTP - Start Value'!$B$3*'NEFZ + EPA + WLTP - Start Value'!$B$6*'NEFZ + EPA + WLTP - Constants'!$B$4/3600</f>
        <v>0.356126346928</v>
      </c>
      <c r="H1564" s="95">
        <f>IF(E1564&gt;0,(((C1563)^3+(C1564)^3)/2/D1564)*0.5*'NEFZ + EPA + WLTP - Constants'!$B$3*('NEFZ + EPA + WLTP - Start Value'!$B$5*'NEFZ + EPA + WLTP - Start Value'!$B$4)*E1564/3600,0)</f>
        <v>0.1449236236188817</v>
      </c>
    </row>
    <row r="1565" ht="20.35" customHeight="1">
      <c r="A1565" s="15">
        <v>1562</v>
      </c>
      <c r="B1565" s="15">
        <v>27.3</v>
      </c>
      <c r="C1565" s="95">
        <f>'NEFZ + EPA + WLTP - Constants'!$B$5*B1565/3.6</f>
        <v>12.204192</v>
      </c>
      <c r="D1565" s="95">
        <f>(C1565+C1564)/2</f>
        <v>11.578336</v>
      </c>
      <c r="E1565" s="95">
        <f>(D1565*(A1565-A1564))</f>
        <v>11.578336</v>
      </c>
      <c r="F1565" s="95">
        <f>(0.5*((C1565^2)-(C1564^2))*'NEFZ + EPA + WLTP - Start Value'!$B$3)/3600</f>
        <v>6.30031705668836</v>
      </c>
      <c r="G1565" s="95">
        <f>E1565*'NEFZ + EPA + WLTP - Start Value'!$B$3*'NEFZ + EPA + WLTP - Start Value'!$B$6*'NEFZ + EPA + WLTP - Constants'!$B$4/3600</f>
        <v>0.3950180893120001</v>
      </c>
      <c r="H1565" s="95">
        <f>IF(E1565&gt;0,(((C1564)^3+(C1565)^3)/2/D1565)*0.5*'NEFZ + EPA + WLTP - Constants'!$B$3*('NEFZ + EPA + WLTP - Start Value'!$B$5*'NEFZ + EPA + WLTP - Start Value'!$B$4)*E1565/3600,0)</f>
        <v>0.1980702280010761</v>
      </c>
    </row>
    <row r="1566" ht="20.35" customHeight="1">
      <c r="A1566" s="15">
        <v>1563</v>
      </c>
      <c r="B1566" s="15">
        <v>30.5</v>
      </c>
      <c r="C1566" s="95">
        <f>'NEFZ + EPA + WLTP - Constants'!$B$5*B1566/3.6</f>
        <v>13.63472</v>
      </c>
      <c r="D1566" s="95">
        <f>(C1566+C1565)/2</f>
        <v>12.919456</v>
      </c>
      <c r="E1566" s="95">
        <f>(D1566*(A1566-A1565))</f>
        <v>12.919456</v>
      </c>
      <c r="F1566" s="95">
        <f>(0.5*((C1566^2)-(C1565^2))*'NEFZ + EPA + WLTP - Start Value'!$B$3)/3600</f>
        <v>8.034381155578307</v>
      </c>
      <c r="G1566" s="95">
        <f>E1566*'NEFZ + EPA + WLTP - Start Value'!$B$3*'NEFZ + EPA + WLTP - Start Value'!$B$6*'NEFZ + EPA + WLTP - Constants'!$B$4/3600</f>
        <v>0.4407730803520001</v>
      </c>
      <c r="H1566" s="95">
        <f>IF(E1566&gt;0,(((C1565)^3+(C1566)^3)/2/D1566)*0.5*'NEFZ + EPA + WLTP - Constants'!$B$3*('NEFZ + EPA + WLTP - Start Value'!$B$5*'NEFZ + EPA + WLTP - Start Value'!$B$4)*E1566/3600,0)</f>
        <v>0.2752950629638788</v>
      </c>
    </row>
    <row r="1567" ht="20.35" customHeight="1">
      <c r="A1567" s="15">
        <v>1564</v>
      </c>
      <c r="B1567" s="15">
        <v>33.5</v>
      </c>
      <c r="C1567" s="95">
        <f>'NEFZ + EPA + WLTP - Constants'!$B$5*B1567/3.6</f>
        <v>14.97584</v>
      </c>
      <c r="D1567" s="95">
        <f>(C1567+C1566)/2</f>
        <v>14.30528</v>
      </c>
      <c r="E1567" s="95">
        <f>(D1567*(A1567-A1566))</f>
        <v>14.30528</v>
      </c>
      <c r="F1567" s="95">
        <f>(0.5*((C1567^2)-(C1566^2))*'NEFZ + EPA + WLTP - Start Value'!$B$3)/3600</f>
        <v>8.340188050773344</v>
      </c>
      <c r="G1567" s="95">
        <f>E1567*'NEFZ + EPA + WLTP - Start Value'!$B$3*'NEFZ + EPA + WLTP - Start Value'!$B$6*'NEFZ + EPA + WLTP - Constants'!$B$4/3600</f>
        <v>0.488053237760</v>
      </c>
      <c r="H1567" s="95">
        <f>IF(E1567&gt;0,(((C1566)^3+(C1567)^3)/2/D1567)*0.5*'NEFZ + EPA + WLTP - Constants'!$B$3*('NEFZ + EPA + WLTP - Start Value'!$B$5*'NEFZ + EPA + WLTP - Start Value'!$B$4)*E1567/3600,0)</f>
        <v>0.3727631736601297</v>
      </c>
    </row>
    <row r="1568" ht="20.35" customHeight="1">
      <c r="A1568" s="15">
        <v>1565</v>
      </c>
      <c r="B1568" s="15">
        <v>36.2</v>
      </c>
      <c r="C1568" s="95">
        <f>'NEFZ + EPA + WLTP - Constants'!$B$5*B1568/3.6</f>
        <v>16.182848</v>
      </c>
      <c r="D1568" s="95">
        <f>(C1568+C1567)/2</f>
        <v>15.579344</v>
      </c>
      <c r="E1568" s="95">
        <f>(D1568*(A1568-A1567))</f>
        <v>15.579344</v>
      </c>
      <c r="F1568" s="95">
        <f>(0.5*((C1568^2)-(C1567^2))*'NEFZ + EPA + WLTP - Start Value'!$B$3)/3600</f>
        <v>8.17468744414081</v>
      </c>
      <c r="G1568" s="95">
        <f>E1568*'NEFZ + EPA + WLTP - Start Value'!$B$3*'NEFZ + EPA + WLTP - Start Value'!$B$6*'NEFZ + EPA + WLTP - Constants'!$B$4/3600</f>
        <v>0.5315204792480002</v>
      </c>
      <c r="H1568" s="95">
        <f>IF(E1568&gt;0,(((C1567)^3+(C1568)^3)/2/D1568)*0.5*'NEFZ + EPA + WLTP - Constants'!$B$3*('NEFZ + EPA + WLTP - Start Value'!$B$5*'NEFZ + EPA + WLTP - Start Value'!$B$4)*E1568/3600,0)</f>
        <v>0.4804948443651988</v>
      </c>
    </row>
    <row r="1569" ht="20.35" customHeight="1">
      <c r="A1569" s="15">
        <v>1566</v>
      </c>
      <c r="B1569" s="15">
        <v>37.3</v>
      </c>
      <c r="C1569" s="95">
        <f>'NEFZ + EPA + WLTP - Constants'!$B$5*B1569/3.6</f>
        <v>16.674592</v>
      </c>
      <c r="D1569" s="95">
        <f>(C1569+C1568)/2</f>
        <v>16.42872</v>
      </c>
      <c r="E1569" s="95">
        <f>(D1569*(A1569-A1568))</f>
        <v>16.42872</v>
      </c>
      <c r="F1569" s="95">
        <f>(0.5*((C1569^2)-(C1568^2))*'NEFZ + EPA + WLTP - Start Value'!$B$3)/3600</f>
        <v>3.512001062005286</v>
      </c>
      <c r="G1569" s="95">
        <f>E1569*'NEFZ + EPA + WLTP - Start Value'!$B$3*'NEFZ + EPA + WLTP - Start Value'!$B$6*'NEFZ + EPA + WLTP - Constants'!$B$4/3600</f>
        <v>0.560498640240</v>
      </c>
      <c r="H1569" s="95">
        <f>IF(E1569&gt;0,(((C1568)^3+(C1569)^3)/2/D1569)*0.5*'NEFZ + EPA + WLTP - Constants'!$B$3*('NEFZ + EPA + WLTP - Start Value'!$B$5*'NEFZ + EPA + WLTP - Start Value'!$B$4)*E1569/3600,0)</f>
        <v>0.5612979187412757</v>
      </c>
    </row>
    <row r="1570" ht="20.35" customHeight="1">
      <c r="A1570" s="15">
        <v>1567</v>
      </c>
      <c r="B1570" s="15">
        <v>39.3</v>
      </c>
      <c r="C1570" s="95">
        <f>'NEFZ + EPA + WLTP - Constants'!$B$5*B1570/3.6</f>
        <v>17.568672</v>
      </c>
      <c r="D1570" s="95">
        <f>(C1570+C1569)/2</f>
        <v>17.121632</v>
      </c>
      <c r="E1570" s="95">
        <f>(D1570*(A1570-A1569))</f>
        <v>17.121632</v>
      </c>
      <c r="F1570" s="95">
        <f>(0.5*((C1570^2)-(C1569^2))*'NEFZ + EPA + WLTP - Start Value'!$B$3)/3600</f>
        <v>6.654775048846239</v>
      </c>
      <c r="G1570" s="95">
        <f>E1570*'NEFZ + EPA + WLTP - Start Value'!$B$3*'NEFZ + EPA + WLTP - Start Value'!$B$6*'NEFZ + EPA + WLTP - Constants'!$B$4/3600</f>
        <v>0.584138718944</v>
      </c>
      <c r="H1570" s="95">
        <f>IF(E1570&gt;0,(((C1569)^3+(C1570)^3)/2/D1570)*0.5*'NEFZ + EPA + WLTP - Constants'!$B$3*('NEFZ + EPA + WLTP - Start Value'!$B$5*'NEFZ + EPA + WLTP - Start Value'!$B$4)*E1570/3600,0)</f>
        <v>0.636228746937555</v>
      </c>
    </row>
    <row r="1571" ht="20.35" customHeight="1">
      <c r="A1571" s="15">
        <v>1568</v>
      </c>
      <c r="B1571" s="15">
        <v>40.5</v>
      </c>
      <c r="C1571" s="95">
        <f>'NEFZ + EPA + WLTP - Constants'!$B$5*B1571/3.6</f>
        <v>18.10512</v>
      </c>
      <c r="D1571" s="95">
        <f>(C1571+C1570)/2</f>
        <v>17.836896</v>
      </c>
      <c r="E1571" s="95">
        <f>(D1571*(A1571-A1570))</f>
        <v>17.836896</v>
      </c>
      <c r="F1571" s="95">
        <f>(0.5*((C1571^2)-(C1570^2))*'NEFZ + EPA + WLTP - Start Value'!$B$3)/3600</f>
        <v>4.159668790323201</v>
      </c>
      <c r="G1571" s="95">
        <f>E1571*'NEFZ + EPA + WLTP - Start Value'!$B$3*'NEFZ + EPA + WLTP - Start Value'!$B$6*'NEFZ + EPA + WLTP - Constants'!$B$4/3600</f>
        <v>0.608541380832</v>
      </c>
      <c r="H1571" s="95">
        <f>IF(E1571&gt;0,(((C1570)^3+(C1571)^3)/2/D1571)*0.5*'NEFZ + EPA + WLTP - Constants'!$B$3*('NEFZ + EPA + WLTP - Start Value'!$B$5*'NEFZ + EPA + WLTP - Start Value'!$B$4)*E1571/3600,0)</f>
        <v>0.7183612310397773</v>
      </c>
    </row>
    <row r="1572" ht="20.35" customHeight="1">
      <c r="A1572" s="15">
        <v>1569</v>
      </c>
      <c r="B1572" s="15">
        <v>42.1</v>
      </c>
      <c r="C1572" s="95">
        <f>'NEFZ + EPA + WLTP - Constants'!$B$5*B1572/3.6</f>
        <v>18.820384</v>
      </c>
      <c r="D1572" s="95">
        <f>(C1572+C1571)/2</f>
        <v>18.462752</v>
      </c>
      <c r="E1572" s="95">
        <f>(D1572*(A1572-A1571))</f>
        <v>18.462752</v>
      </c>
      <c r="F1572" s="95">
        <f>(0.5*((C1572^2)-(C1571^2))*'NEFZ + EPA + WLTP - Start Value'!$B$3)/3600</f>
        <v>5.740829441615663</v>
      </c>
      <c r="G1572" s="95">
        <f>E1572*'NEFZ + EPA + WLTP - Start Value'!$B$3*'NEFZ + EPA + WLTP - Start Value'!$B$6*'NEFZ + EPA + WLTP - Constants'!$B$4/3600</f>
        <v>0.6298937099840001</v>
      </c>
      <c r="H1572" s="95">
        <f>IF(E1572&gt;0,(((C1571)^3+(C1572)^3)/2/D1572)*0.5*'NEFZ + EPA + WLTP - Constants'!$B$3*('NEFZ + EPA + WLTP - Start Value'!$B$5*'NEFZ + EPA + WLTP - Start Value'!$B$4)*E1572/3600,0)</f>
        <v>0.7970185325860072</v>
      </c>
    </row>
    <row r="1573" ht="20.35" customHeight="1">
      <c r="A1573" s="15">
        <v>1570</v>
      </c>
      <c r="B1573" s="15">
        <v>43.5</v>
      </c>
      <c r="C1573" s="95">
        <f>'NEFZ + EPA + WLTP - Constants'!$B$5*B1573/3.6</f>
        <v>19.44624</v>
      </c>
      <c r="D1573" s="95">
        <f>(C1573+C1572)/2</f>
        <v>19.133312</v>
      </c>
      <c r="E1573" s="95">
        <f>(D1573*(A1573-A1572))</f>
        <v>19.133312</v>
      </c>
      <c r="F1573" s="95">
        <f>(0.5*((C1573^2)-(C1572^2))*'NEFZ + EPA + WLTP - Start Value'!$B$3)/3600</f>
        <v>5.205667375024375</v>
      </c>
      <c r="G1573" s="95">
        <f>E1573*'NEFZ + EPA + WLTP - Start Value'!$B$3*'NEFZ + EPA + WLTP - Start Value'!$B$6*'NEFZ + EPA + WLTP - Constants'!$B$4/3600</f>
        <v>0.6527712055040001</v>
      </c>
      <c r="H1573" s="95">
        <f>IF(E1573&gt;0,(((C1572)^3+(C1573)^3)/2/D1573)*0.5*'NEFZ + EPA + WLTP - Constants'!$B$3*('NEFZ + EPA + WLTP - Start Value'!$B$5*'NEFZ + EPA + WLTP - Start Value'!$B$4)*E1573/3600,0)</f>
        <v>0.8867666573806113</v>
      </c>
    </row>
    <row r="1574" ht="20.35" customHeight="1">
      <c r="A1574" s="15">
        <v>1571</v>
      </c>
      <c r="B1574" s="15">
        <v>45.1</v>
      </c>
      <c r="C1574" s="95">
        <f>'NEFZ + EPA + WLTP - Constants'!$B$5*B1574/3.6</f>
        <v>20.161504</v>
      </c>
      <c r="D1574" s="95">
        <f>(C1574+C1573)/2</f>
        <v>19.80387200000001</v>
      </c>
      <c r="E1574" s="95">
        <f>(D1574*(A1574-A1573))</f>
        <v>19.80387200000001</v>
      </c>
      <c r="F1574" s="95">
        <f>(0.5*((C1574^2)-(C1573^2))*'NEFZ + EPA + WLTP - Start Value'!$B$3)/3600</f>
        <v>6.157838844154317</v>
      </c>
      <c r="G1574" s="95">
        <f>E1574*'NEFZ + EPA + WLTP - Start Value'!$B$3*'NEFZ + EPA + WLTP - Start Value'!$B$6*'NEFZ + EPA + WLTP - Constants'!$B$4/3600</f>
        <v>0.6756487010240002</v>
      </c>
      <c r="H1574" s="95">
        <f>IF(E1574&gt;0,(((C1573)^3+(C1574)^3)/2/D1574)*0.5*'NEFZ + EPA + WLTP - Constants'!$B$3*('NEFZ + EPA + WLTP - Start Value'!$B$5*'NEFZ + EPA + WLTP - Start Value'!$B$4)*E1574/3600,0)</f>
        <v>0.9834800198416661</v>
      </c>
    </row>
    <row r="1575" ht="20.35" customHeight="1">
      <c r="A1575" s="15">
        <v>1572</v>
      </c>
      <c r="B1575" s="15">
        <v>46</v>
      </c>
      <c r="C1575" s="95">
        <f>'NEFZ + EPA + WLTP - Constants'!$B$5*B1575/3.6</f>
        <v>20.56384</v>
      </c>
      <c r="D1575" s="95">
        <f>(C1575+C1574)/2</f>
        <v>20.362672</v>
      </c>
      <c r="E1575" s="95">
        <f>(D1575*(A1575-A1574))</f>
        <v>20.362672</v>
      </c>
      <c r="F1575" s="95">
        <f>(0.5*((C1575^2)-(C1574^2))*'NEFZ + EPA + WLTP - Start Value'!$B$3)/3600</f>
        <v>3.561520928556792</v>
      </c>
      <c r="G1575" s="95">
        <f>E1575*'NEFZ + EPA + WLTP - Start Value'!$B$3*'NEFZ + EPA + WLTP - Start Value'!$B$6*'NEFZ + EPA + WLTP - Constants'!$B$4/3600</f>
        <v>0.6947132806240003</v>
      </c>
      <c r="H1575" s="95">
        <f>IF(E1575&gt;0,(((C1574)^3+(C1575)^3)/2/D1575)*0.5*'NEFZ + EPA + WLTP - Constants'!$B$3*('NEFZ + EPA + WLTP - Start Value'!$B$5*'NEFZ + EPA + WLTP - Start Value'!$B$4)*E1575/3600,0)</f>
        <v>1.068370690368176</v>
      </c>
    </row>
    <row r="1576" ht="20.35" customHeight="1">
      <c r="A1576" s="15">
        <v>1573</v>
      </c>
      <c r="B1576" s="15">
        <v>46.8</v>
      </c>
      <c r="C1576" s="95">
        <f>'NEFZ + EPA + WLTP - Constants'!$B$5*B1576/3.6</f>
        <v>20.921472</v>
      </c>
      <c r="D1576" s="95">
        <f>(C1576+C1575)/2</f>
        <v>20.742656</v>
      </c>
      <c r="E1576" s="95">
        <f>(D1576*(A1576-A1575))</f>
        <v>20.742656</v>
      </c>
      <c r="F1576" s="95">
        <f>(0.5*((C1576^2)-(C1575^2))*'NEFZ + EPA + WLTP - Start Value'!$B$3)/3600</f>
        <v>3.224872712965644</v>
      </c>
      <c r="G1576" s="95">
        <f>E1576*'NEFZ + EPA + WLTP - Start Value'!$B$3*'NEFZ + EPA + WLTP - Start Value'!$B$6*'NEFZ + EPA + WLTP - Constants'!$B$4/3600</f>
        <v>0.707677194752</v>
      </c>
      <c r="H1576" s="95">
        <f>IF(E1576&gt;0,(((C1575)^3+(C1576)^3)/2/D1576)*0.5*'NEFZ + EPA + WLTP - Constants'!$B$3*('NEFZ + EPA + WLTP - Start Value'!$B$5*'NEFZ + EPA + WLTP - Start Value'!$B$4)*E1576/3600,0)</f>
        <v>1.129224871788184</v>
      </c>
    </row>
    <row r="1577" ht="20.35" customHeight="1">
      <c r="A1577" s="15">
        <v>1574</v>
      </c>
      <c r="B1577" s="15">
        <v>47.5</v>
      </c>
      <c r="C1577" s="95">
        <f>'NEFZ + EPA + WLTP - Constants'!$B$5*B1577/3.6</f>
        <v>21.2344</v>
      </c>
      <c r="D1577" s="95">
        <f>(C1577+C1576)/2</f>
        <v>21.077936</v>
      </c>
      <c r="E1577" s="95">
        <f>(D1577*(A1577-A1576))</f>
        <v>21.077936</v>
      </c>
      <c r="F1577" s="95">
        <f>(0.5*((C1577^2)-(C1576^2))*'NEFZ + EPA + WLTP - Start Value'!$B$3)/3600</f>
        <v>2.867374027247676</v>
      </c>
      <c r="G1577" s="95">
        <f>E1577*'NEFZ + EPA + WLTP - Start Value'!$B$3*'NEFZ + EPA + WLTP - Start Value'!$B$6*'NEFZ + EPA + WLTP - Constants'!$B$4/3600</f>
        <v>0.7191159425120002</v>
      </c>
      <c r="H1577" s="95">
        <f>IF(E1577&gt;0,(((C1576)^3+(C1577)^3)/2/D1577)*0.5*'NEFZ + EPA + WLTP - Constants'!$B$3*('NEFZ + EPA + WLTP - Start Value'!$B$5*'NEFZ + EPA + WLTP - Start Value'!$B$4)*E1577/3600,0)</f>
        <v>1.184804122041706</v>
      </c>
    </row>
    <row r="1578" ht="20.35" customHeight="1">
      <c r="A1578" s="15">
        <v>1575</v>
      </c>
      <c r="B1578" s="15">
        <v>47.5</v>
      </c>
      <c r="C1578" s="95">
        <f>'NEFZ + EPA + WLTP - Constants'!$B$5*B1578/3.6</f>
        <v>21.2344</v>
      </c>
      <c r="D1578" s="95">
        <f>(C1578+C1577)/2</f>
        <v>21.2344</v>
      </c>
      <c r="E1578" s="95">
        <f>(D1578*(A1578-A1577))</f>
        <v>21.2344</v>
      </c>
      <c r="F1578" s="95">
        <f>(0.5*((C1578^2)-(C1577^2))*'NEFZ + EPA + WLTP - Start Value'!$B$3)/3600</f>
        <v>0</v>
      </c>
      <c r="G1578" s="95">
        <f>E1578*'NEFZ + EPA + WLTP - Start Value'!$B$3*'NEFZ + EPA + WLTP - Start Value'!$B$6*'NEFZ + EPA + WLTP - Constants'!$B$4/3600</f>
        <v>0.7244540248000001</v>
      </c>
      <c r="H1578" s="95">
        <f>IF(E1578&gt;0,(((C1577)^3+(C1578)^3)/2/D1578)*0.5*'NEFZ + EPA + WLTP - Constants'!$B$3*('NEFZ + EPA + WLTP - Start Value'!$B$5*'NEFZ + EPA + WLTP - Start Value'!$B$4)*E1578/3600,0)</f>
        <v>1.211185067066054</v>
      </c>
    </row>
    <row r="1579" ht="20.35" customHeight="1">
      <c r="A1579" s="15">
        <v>1576</v>
      </c>
      <c r="B1579" s="15">
        <v>47.3</v>
      </c>
      <c r="C1579" s="95">
        <f>'NEFZ + EPA + WLTP - Constants'!$B$5*B1579/3.6</f>
        <v>21.144992</v>
      </c>
      <c r="D1579" s="95">
        <f>(C1579+C1578)/2</f>
        <v>21.189696</v>
      </c>
      <c r="E1579" s="95">
        <f>(D1579*(A1579-A1578))</f>
        <v>21.189696</v>
      </c>
      <c r="F1579" s="95">
        <f>(0.5*((C1579^2)-(C1578^2))*'NEFZ + EPA + WLTP - Start Value'!$B$3)/3600</f>
        <v>-0.8235935700138627</v>
      </c>
      <c r="G1579" s="95">
        <f>E1579*'NEFZ + EPA + WLTP - Start Value'!$B$3*'NEFZ + EPA + WLTP - Start Value'!$B$6*'NEFZ + EPA + WLTP - Constants'!$B$4/3600</f>
        <v>0.7229288584320001</v>
      </c>
      <c r="H1579" s="95">
        <f>IF(E1579&gt;0,(((C1578)^3+(C1579)^3)/2/D1579)*0.5*'NEFZ + EPA + WLTP - Constants'!$B$3*('NEFZ + EPA + WLTP - Start Value'!$B$5*'NEFZ + EPA + WLTP - Start Value'!$B$4)*E1579/3600,0)</f>
        <v>1.203567640763029</v>
      </c>
    </row>
    <row r="1580" ht="20.35" customHeight="1">
      <c r="A1580" s="15">
        <v>1577</v>
      </c>
      <c r="B1580" s="15">
        <v>47.2</v>
      </c>
      <c r="C1580" s="95">
        <f>'NEFZ + EPA + WLTP - Constants'!$B$5*B1580/3.6</f>
        <v>21.100288</v>
      </c>
      <c r="D1580" s="95">
        <f>(C1580+C1579)/2</f>
        <v>21.12264</v>
      </c>
      <c r="E1580" s="95">
        <f>(D1580*(A1580-A1579))</f>
        <v>21.12264</v>
      </c>
      <c r="F1580" s="95">
        <f>(0.5*((C1580^2)-(C1579^2))*'NEFZ + EPA + WLTP - Start Value'!$B$3)/3600</f>
        <v>-0.4104936306239928</v>
      </c>
      <c r="G1580" s="95">
        <f>E1580*'NEFZ + EPA + WLTP - Start Value'!$B$3*'NEFZ + EPA + WLTP - Start Value'!$B$6*'NEFZ + EPA + WLTP - Constants'!$B$4/3600</f>
        <v>0.7206411088800002</v>
      </c>
      <c r="H1580" s="95">
        <f>IF(E1580&gt;0,(((C1579)^3+(C1580)^3)/2/D1580)*0.5*'NEFZ + EPA + WLTP - Constants'!$B$3*('NEFZ + EPA + WLTP - Start Value'!$B$5*'NEFZ + EPA + WLTP - Start Value'!$B$4)*E1580/3600,0)</f>
        <v>1.192165573148169</v>
      </c>
    </row>
    <row r="1581" ht="20.35" customHeight="1">
      <c r="A1581" s="15">
        <v>1578</v>
      </c>
      <c r="B1581" s="15">
        <v>47</v>
      </c>
      <c r="C1581" s="95">
        <f>'NEFZ + EPA + WLTP - Constants'!$B$5*B1581/3.6</f>
        <v>21.01088</v>
      </c>
      <c r="D1581" s="95">
        <f>(C1581+C1580)/2</f>
        <v>21.055584</v>
      </c>
      <c r="E1581" s="95">
        <f>(D1581*(A1581-A1580))</f>
        <v>21.055584</v>
      </c>
      <c r="F1581" s="95">
        <f>(0.5*((C1581^2)-(C1580^2))*'NEFZ + EPA + WLTP - Start Value'!$B$3)/3600</f>
        <v>-0.8183809524821207</v>
      </c>
      <c r="G1581" s="95">
        <f>E1581*'NEFZ + EPA + WLTP - Start Value'!$B$3*'NEFZ + EPA + WLTP - Start Value'!$B$6*'NEFZ + EPA + WLTP - Constants'!$B$4/3600</f>
        <v>0.7183533593280002</v>
      </c>
      <c r="H1581" s="95">
        <f>IF(E1581&gt;0,(((C1580)^3+(C1581)^3)/2/D1581)*0.5*'NEFZ + EPA + WLTP - Constants'!$B$3*('NEFZ + EPA + WLTP - Start Value'!$B$5*'NEFZ + EPA + WLTP - Start Value'!$B$4)*E1581/3600,0)</f>
        <v>1.180859623372018</v>
      </c>
    </row>
    <row r="1582" ht="20.35" customHeight="1">
      <c r="A1582" s="15">
        <v>1579</v>
      </c>
      <c r="B1582" s="15">
        <v>47</v>
      </c>
      <c r="C1582" s="95">
        <f>'NEFZ + EPA + WLTP - Constants'!$B$5*B1582/3.6</f>
        <v>21.01088</v>
      </c>
      <c r="D1582" s="95">
        <f>(C1582+C1581)/2</f>
        <v>21.01088</v>
      </c>
      <c r="E1582" s="95">
        <f>(D1582*(A1582-A1581))</f>
        <v>21.01088</v>
      </c>
      <c r="F1582" s="95">
        <f>(0.5*((C1582^2)-(C1581^2))*'NEFZ + EPA + WLTP - Start Value'!$B$3)/3600</f>
        <v>0</v>
      </c>
      <c r="G1582" s="95">
        <f>E1582*'NEFZ + EPA + WLTP - Start Value'!$B$3*'NEFZ + EPA + WLTP - Start Value'!$B$6*'NEFZ + EPA + WLTP - Constants'!$B$4/3600</f>
        <v>0.7168281929600001</v>
      </c>
      <c r="H1582" s="95">
        <f>IF(E1582&gt;0,(((C1581)^3+(C1582)^3)/2/D1582)*0.5*'NEFZ + EPA + WLTP - Constants'!$B$3*('NEFZ + EPA + WLTP - Start Value'!$B$5*'NEFZ + EPA + WLTP - Start Value'!$B$4)*E1582/3600,0)</f>
        <v>1.173338314907703</v>
      </c>
    </row>
    <row r="1583" ht="20.35" customHeight="1">
      <c r="A1583" s="15">
        <v>1580</v>
      </c>
      <c r="B1583" s="15">
        <v>47</v>
      </c>
      <c r="C1583" s="95">
        <f>'NEFZ + EPA + WLTP - Constants'!$B$5*B1583/3.6</f>
        <v>21.01088</v>
      </c>
      <c r="D1583" s="95">
        <f>(C1583+C1582)/2</f>
        <v>21.01088</v>
      </c>
      <c r="E1583" s="95">
        <f>(D1583*(A1583-A1582))</f>
        <v>21.01088</v>
      </c>
      <c r="F1583" s="95">
        <f>(0.5*((C1583^2)-(C1582^2))*'NEFZ + EPA + WLTP - Start Value'!$B$3)/3600</f>
        <v>0</v>
      </c>
      <c r="G1583" s="95">
        <f>E1583*'NEFZ + EPA + WLTP - Start Value'!$B$3*'NEFZ + EPA + WLTP - Start Value'!$B$6*'NEFZ + EPA + WLTP - Constants'!$B$4/3600</f>
        <v>0.7168281929600001</v>
      </c>
      <c r="H1583" s="95">
        <f>IF(E1583&gt;0,(((C1582)^3+(C1583)^3)/2/D1583)*0.5*'NEFZ + EPA + WLTP - Constants'!$B$3*('NEFZ + EPA + WLTP - Start Value'!$B$5*'NEFZ + EPA + WLTP - Start Value'!$B$4)*E1583/3600,0)</f>
        <v>1.173338314907703</v>
      </c>
    </row>
    <row r="1584" ht="20.35" customHeight="1">
      <c r="A1584" s="15">
        <v>1581</v>
      </c>
      <c r="B1584" s="15">
        <v>47</v>
      </c>
      <c r="C1584" s="95">
        <f>'NEFZ + EPA + WLTP - Constants'!$B$5*B1584/3.6</f>
        <v>21.01088</v>
      </c>
      <c r="D1584" s="95">
        <f>(C1584+C1583)/2</f>
        <v>21.01088</v>
      </c>
      <c r="E1584" s="95">
        <f>(D1584*(A1584-A1583))</f>
        <v>21.01088</v>
      </c>
      <c r="F1584" s="95">
        <f>(0.5*((C1584^2)-(C1583^2))*'NEFZ + EPA + WLTP - Start Value'!$B$3)/3600</f>
        <v>0</v>
      </c>
      <c r="G1584" s="95">
        <f>E1584*'NEFZ + EPA + WLTP - Start Value'!$B$3*'NEFZ + EPA + WLTP - Start Value'!$B$6*'NEFZ + EPA + WLTP - Constants'!$B$4/3600</f>
        <v>0.7168281929600001</v>
      </c>
      <c r="H1584" s="95">
        <f>IF(E1584&gt;0,(((C1583)^3+(C1584)^3)/2/D1584)*0.5*'NEFZ + EPA + WLTP - Constants'!$B$3*('NEFZ + EPA + WLTP - Start Value'!$B$5*'NEFZ + EPA + WLTP - Start Value'!$B$4)*E1584/3600,0)</f>
        <v>1.173338314907703</v>
      </c>
    </row>
    <row r="1585" ht="20.35" customHeight="1">
      <c r="A1585" s="15">
        <v>1582</v>
      </c>
      <c r="B1585" s="15">
        <v>47</v>
      </c>
      <c r="C1585" s="95">
        <f>'NEFZ + EPA + WLTP - Constants'!$B$5*B1585/3.6</f>
        <v>21.01088</v>
      </c>
      <c r="D1585" s="95">
        <f>(C1585+C1584)/2</f>
        <v>21.01088</v>
      </c>
      <c r="E1585" s="95">
        <f>(D1585*(A1585-A1584))</f>
        <v>21.01088</v>
      </c>
      <c r="F1585" s="95">
        <f>(0.5*((C1585^2)-(C1584^2))*'NEFZ + EPA + WLTP - Start Value'!$B$3)/3600</f>
        <v>0</v>
      </c>
      <c r="G1585" s="95">
        <f>E1585*'NEFZ + EPA + WLTP - Start Value'!$B$3*'NEFZ + EPA + WLTP - Start Value'!$B$6*'NEFZ + EPA + WLTP - Constants'!$B$4/3600</f>
        <v>0.7168281929600001</v>
      </c>
      <c r="H1585" s="95">
        <f>IF(E1585&gt;0,(((C1584)^3+(C1585)^3)/2/D1585)*0.5*'NEFZ + EPA + WLTP - Constants'!$B$3*('NEFZ + EPA + WLTP - Start Value'!$B$5*'NEFZ + EPA + WLTP - Start Value'!$B$4)*E1585/3600,0)</f>
        <v>1.173338314907703</v>
      </c>
    </row>
    <row r="1586" ht="20.35" customHeight="1">
      <c r="A1586" s="15">
        <v>1583</v>
      </c>
      <c r="B1586" s="15">
        <v>47.2</v>
      </c>
      <c r="C1586" s="95">
        <f>'NEFZ + EPA + WLTP - Constants'!$B$5*B1586/3.6</f>
        <v>21.100288</v>
      </c>
      <c r="D1586" s="95">
        <f>(C1586+C1585)/2</f>
        <v>21.055584</v>
      </c>
      <c r="E1586" s="95">
        <f>(D1586*(A1586-A1585))</f>
        <v>21.055584</v>
      </c>
      <c r="F1586" s="95">
        <f>(0.5*((C1586^2)-(C1585^2))*'NEFZ + EPA + WLTP - Start Value'!$B$3)/3600</f>
        <v>0.8183809524821207</v>
      </c>
      <c r="G1586" s="95">
        <f>E1586*'NEFZ + EPA + WLTP - Start Value'!$B$3*'NEFZ + EPA + WLTP - Start Value'!$B$6*'NEFZ + EPA + WLTP - Constants'!$B$4/3600</f>
        <v>0.7183533593280002</v>
      </c>
      <c r="H1586" s="95">
        <f>IF(E1586&gt;0,(((C1585)^3+(C1586)^3)/2/D1586)*0.5*'NEFZ + EPA + WLTP - Constants'!$B$3*('NEFZ + EPA + WLTP - Start Value'!$B$5*'NEFZ + EPA + WLTP - Start Value'!$B$4)*E1586/3600,0)</f>
        <v>1.180859623372018</v>
      </c>
    </row>
    <row r="1587" ht="20.35" customHeight="1">
      <c r="A1587" s="15">
        <v>1584</v>
      </c>
      <c r="B1587" s="15">
        <v>47.4</v>
      </c>
      <c r="C1587" s="95">
        <f>'NEFZ + EPA + WLTP - Constants'!$B$5*B1587/3.6</f>
        <v>21.189696</v>
      </c>
      <c r="D1587" s="95">
        <f>(C1587+C1586)/2</f>
        <v>21.144992</v>
      </c>
      <c r="E1587" s="95">
        <f>(D1587*(A1587-A1586))</f>
        <v>21.144992</v>
      </c>
      <c r="F1587" s="95">
        <f>(0.5*((C1587^2)-(C1586^2))*'NEFZ + EPA + WLTP - Start Value'!$B$3)/3600</f>
        <v>0.8218560308366154</v>
      </c>
      <c r="G1587" s="95">
        <f>E1587*'NEFZ + EPA + WLTP - Start Value'!$B$3*'NEFZ + EPA + WLTP - Start Value'!$B$6*'NEFZ + EPA + WLTP - Constants'!$B$4/3600</f>
        <v>0.7214036920640001</v>
      </c>
      <c r="H1587" s="95">
        <f>IF(E1587&gt;0,(((C1586)^3+(C1587)^3)/2/D1587)*0.5*'NEFZ + EPA + WLTP - Constants'!$B$3*('NEFZ + EPA + WLTP - Start Value'!$B$5*'NEFZ + EPA + WLTP - Start Value'!$B$4)*E1587/3600,0)</f>
        <v>1.195966251051789</v>
      </c>
    </row>
    <row r="1588" ht="20.35" customHeight="1">
      <c r="A1588" s="15">
        <v>1585</v>
      </c>
      <c r="B1588" s="15">
        <v>47.9</v>
      </c>
      <c r="C1588" s="95">
        <f>'NEFZ + EPA + WLTP - Constants'!$B$5*B1588/3.6</f>
        <v>21.413216</v>
      </c>
      <c r="D1588" s="95">
        <f>(C1588+C1587)/2</f>
        <v>21.301456</v>
      </c>
      <c r="E1588" s="95">
        <f>(D1588*(A1588-A1587))</f>
        <v>21.301456</v>
      </c>
      <c r="F1588" s="95">
        <f>(0.5*((C1588^2)-(C1587^2))*'NEFZ + EPA + WLTP - Start Value'!$B$3)/3600</f>
        <v>2.069843544892449</v>
      </c>
      <c r="G1588" s="95">
        <f>E1588*'NEFZ + EPA + WLTP - Start Value'!$B$3*'NEFZ + EPA + WLTP - Start Value'!$B$6*'NEFZ + EPA + WLTP - Constants'!$B$4/3600</f>
        <v>0.7267417743520003</v>
      </c>
      <c r="H1588" s="95">
        <f>IF(E1588&gt;0,(((C1587)^3+(C1588)^3)/2/D1588)*0.5*'NEFZ + EPA + WLTP - Constants'!$B$3*('NEFZ + EPA + WLTP - Start Value'!$B$5*'NEFZ + EPA + WLTP - Start Value'!$B$4)*E1588/3600,0)</f>
        <v>1.222796695302099</v>
      </c>
    </row>
    <row r="1589" ht="20.35" customHeight="1">
      <c r="A1589" s="15">
        <v>1586</v>
      </c>
      <c r="B1589" s="15">
        <v>48.5</v>
      </c>
      <c r="C1589" s="95">
        <f>'NEFZ + EPA + WLTP - Constants'!$B$5*B1589/3.6</f>
        <v>21.68144</v>
      </c>
      <c r="D1589" s="95">
        <f>(C1589+C1588)/2</f>
        <v>21.547328</v>
      </c>
      <c r="E1589" s="95">
        <f>(D1589*(A1589-A1588))</f>
        <v>21.547328</v>
      </c>
      <c r="F1589" s="95">
        <f>(0.5*((C1589^2)-(C1588^2))*'NEFZ + EPA + WLTP - Start Value'!$B$3)/3600</f>
        <v>2.512481650295425</v>
      </c>
      <c r="G1589" s="95">
        <f>E1589*'NEFZ + EPA + WLTP - Start Value'!$B$3*'NEFZ + EPA + WLTP - Start Value'!$B$6*'NEFZ + EPA + WLTP - Constants'!$B$4/3600</f>
        <v>0.7351301893759999</v>
      </c>
      <c r="H1589" s="95">
        <f>IF(E1589&gt;0,(((C1588)^3+(C1589)^3)/2/D1589)*0.5*'NEFZ + EPA + WLTP - Constants'!$B$3*('NEFZ + EPA + WLTP - Start Value'!$B$5*'NEFZ + EPA + WLTP - Start Value'!$B$4)*E1589/3600,0)</f>
        <v>1.265672263843576</v>
      </c>
    </row>
    <row r="1590" ht="20.35" customHeight="1">
      <c r="A1590" s="15">
        <v>1587</v>
      </c>
      <c r="B1590" s="15">
        <v>49.1</v>
      </c>
      <c r="C1590" s="95">
        <f>'NEFZ + EPA + WLTP - Constants'!$B$5*B1590/3.6</f>
        <v>21.949664</v>
      </c>
      <c r="D1590" s="95">
        <f>(C1590+C1589)/2</f>
        <v>21.815552</v>
      </c>
      <c r="E1590" s="95">
        <f>(D1590*(A1590-A1589))</f>
        <v>21.815552</v>
      </c>
      <c r="F1590" s="95">
        <f>(0.5*((C1590^2)-(C1589^2))*'NEFZ + EPA + WLTP - Start Value'!$B$3)/3600</f>
        <v>2.543757355485902</v>
      </c>
      <c r="G1590" s="95">
        <f>E1590*'NEFZ + EPA + WLTP - Start Value'!$B$3*'NEFZ + EPA + WLTP - Start Value'!$B$6*'NEFZ + EPA + WLTP - Constants'!$B$4/3600</f>
        <v>0.7442811875840002</v>
      </c>
      <c r="H1590" s="95">
        <f>IF(E1590&gt;0,(((C1589)^3+(C1590)^3)/2/D1590)*0.5*'NEFZ + EPA + WLTP - Constants'!$B$3*('NEFZ + EPA + WLTP - Start Value'!$B$5*'NEFZ + EPA + WLTP - Start Value'!$B$4)*E1590/3600,0)</f>
        <v>1.31352511468887</v>
      </c>
    </row>
    <row r="1591" ht="20.35" customHeight="1">
      <c r="A1591" s="15">
        <v>1588</v>
      </c>
      <c r="B1591" s="15">
        <v>49.5</v>
      </c>
      <c r="C1591" s="95">
        <f>'NEFZ + EPA + WLTP - Constants'!$B$5*B1591/3.6</f>
        <v>22.12848</v>
      </c>
      <c r="D1591" s="95">
        <f>(C1591+C1590)/2</f>
        <v>22.039072</v>
      </c>
      <c r="E1591" s="95">
        <f>(D1591*(A1591-A1590))</f>
        <v>22.039072</v>
      </c>
      <c r="F1591" s="95">
        <f>(0.5*((C1591^2)-(C1590^2))*'NEFZ + EPA + WLTP - Start Value'!$B$3)/3600</f>
        <v>1.713213628763037</v>
      </c>
      <c r="G1591" s="95">
        <f>E1591*'NEFZ + EPA + WLTP - Start Value'!$B$3*'NEFZ + EPA + WLTP - Start Value'!$B$6*'NEFZ + EPA + WLTP - Constants'!$B$4/3600</f>
        <v>0.7519070194240003</v>
      </c>
      <c r="H1591" s="95">
        <f>IF(E1591&gt;0,(((C1590)^3+(C1591)^3)/2/D1591)*0.5*'NEFZ + EPA + WLTP - Constants'!$B$3*('NEFZ + EPA + WLTP - Start Value'!$B$5*'NEFZ + EPA + WLTP - Start Value'!$B$4)*E1591/3600,0)</f>
        <v>1.354228278808858</v>
      </c>
    </row>
    <row r="1592" ht="20.35" customHeight="1">
      <c r="A1592" s="15">
        <v>1589</v>
      </c>
      <c r="B1592" s="15">
        <v>50</v>
      </c>
      <c r="C1592" s="95">
        <f>'NEFZ + EPA + WLTP - Constants'!$B$5*B1592/3.6</f>
        <v>22.352</v>
      </c>
      <c r="D1592" s="95">
        <f>(C1592+C1591)/2</f>
        <v>22.24024</v>
      </c>
      <c r="E1592" s="95">
        <f>(D1592*(A1592-A1591))</f>
        <v>22.24024</v>
      </c>
      <c r="F1592" s="95">
        <f>(0.5*((C1592^2)-(C1591^2))*'NEFZ + EPA + WLTP - Start Value'!$B$3)/3600</f>
        <v>2.161064351697755</v>
      </c>
      <c r="G1592" s="95">
        <f>E1592*'NEFZ + EPA + WLTP - Start Value'!$B$3*'NEFZ + EPA + WLTP - Start Value'!$B$6*'NEFZ + EPA + WLTP - Constants'!$B$4/3600</f>
        <v>0.7587702680799999</v>
      </c>
      <c r="H1592" s="95">
        <f>IF(E1592&gt;0,(((C1591)^3+(C1592)^3)/2/D1592)*0.5*'NEFZ + EPA + WLTP - Constants'!$B$3*('NEFZ + EPA + WLTP - Start Value'!$B$5*'NEFZ + EPA + WLTP - Start Value'!$B$4)*E1592/3600,0)</f>
        <v>1.391687841641743</v>
      </c>
    </row>
    <row r="1593" ht="20.35" customHeight="1">
      <c r="A1593" s="15">
        <v>1590</v>
      </c>
      <c r="B1593" s="15">
        <v>50.6</v>
      </c>
      <c r="C1593" s="95">
        <f>'NEFZ + EPA + WLTP - Constants'!$B$5*B1593/3.6</f>
        <v>22.620224</v>
      </c>
      <c r="D1593" s="95">
        <f>(C1593+C1592)/2</f>
        <v>22.486112</v>
      </c>
      <c r="E1593" s="95">
        <f>(D1593*(A1593-A1592))</f>
        <v>22.486112</v>
      </c>
      <c r="F1593" s="95">
        <f>(0.5*((C1593^2)-(C1592^2))*'NEFZ + EPA + WLTP - Start Value'!$B$3)/3600</f>
        <v>2.621946618461859</v>
      </c>
      <c r="G1593" s="95">
        <f>E1593*'NEFZ + EPA + WLTP - Start Value'!$B$3*'NEFZ + EPA + WLTP - Start Value'!$B$6*'NEFZ + EPA + WLTP - Constants'!$B$4/3600</f>
        <v>0.767158683104</v>
      </c>
      <c r="H1593" s="95">
        <f>IF(E1593&gt;0,(((C1592)^3+(C1593)^3)/2/D1593)*0.5*'NEFZ + EPA + WLTP - Constants'!$B$3*('NEFZ + EPA + WLTP - Start Value'!$B$5*'NEFZ + EPA + WLTP - Start Value'!$B$4)*E1593/3600,0)</f>
        <v>1.438401003891677</v>
      </c>
    </row>
    <row r="1594" ht="20.35" customHeight="1">
      <c r="A1594" s="15">
        <v>1591</v>
      </c>
      <c r="B1594" s="15">
        <v>51</v>
      </c>
      <c r="C1594" s="95">
        <f>'NEFZ + EPA + WLTP - Constants'!$B$5*B1594/3.6</f>
        <v>22.79904</v>
      </c>
      <c r="D1594" s="95">
        <f>(C1594+C1593)/2</f>
        <v>22.709632</v>
      </c>
      <c r="E1594" s="95">
        <f>(D1594*(A1594-A1593))</f>
        <v>22.709632</v>
      </c>
      <c r="F1594" s="95">
        <f>(0.5*((C1594^2)-(C1593^2))*'NEFZ + EPA + WLTP - Start Value'!$B$3)/3600</f>
        <v>1.765339804080358</v>
      </c>
      <c r="G1594" s="95">
        <f>E1594*'NEFZ + EPA + WLTP - Start Value'!$B$3*'NEFZ + EPA + WLTP - Start Value'!$B$6*'NEFZ + EPA + WLTP - Constants'!$B$4/3600</f>
        <v>0.774784514944</v>
      </c>
      <c r="H1594" s="95">
        <f>IF(E1594&gt;0,(((C1593)^3+(C1594)^3)/2/D1594)*0.5*'NEFZ + EPA + WLTP - Constants'!$B$3*('NEFZ + EPA + WLTP - Start Value'!$B$5*'NEFZ + EPA + WLTP - Start Value'!$B$4)*E1594/3600,0)</f>
        <v>1.481634253977683</v>
      </c>
    </row>
    <row r="1595" ht="20.35" customHeight="1">
      <c r="A1595" s="15">
        <v>1592</v>
      </c>
      <c r="B1595" s="15">
        <v>51.5</v>
      </c>
      <c r="C1595" s="95">
        <f>'NEFZ + EPA + WLTP - Constants'!$B$5*B1595/3.6</f>
        <v>23.02256</v>
      </c>
      <c r="D1595" s="95">
        <f>(C1595+C1594)/2</f>
        <v>22.9108</v>
      </c>
      <c r="E1595" s="95">
        <f>(D1595*(A1595-A1594))</f>
        <v>22.9108</v>
      </c>
      <c r="F1595" s="95">
        <f>(0.5*((C1595^2)-(C1594^2))*'NEFZ + EPA + WLTP - Start Value'!$B$3)/3600</f>
        <v>2.226222070844462</v>
      </c>
      <c r="G1595" s="95">
        <f>E1595*'NEFZ + EPA + WLTP - Start Value'!$B$3*'NEFZ + EPA + WLTP - Start Value'!$B$6*'NEFZ + EPA + WLTP - Constants'!$B$4/3600</f>
        <v>0.7816477636000002</v>
      </c>
      <c r="H1595" s="95">
        <f>IF(E1595&gt;0,(((C1594)^3+(C1595)^3)/2/D1595)*0.5*'NEFZ + EPA + WLTP - Constants'!$B$3*('NEFZ + EPA + WLTP - Start Value'!$B$5*'NEFZ + EPA + WLTP - Start Value'!$B$4)*E1595/3600,0)</f>
        <v>1.521396067899647</v>
      </c>
    </row>
    <row r="1596" ht="20.35" customHeight="1">
      <c r="A1596" s="15">
        <v>1593</v>
      </c>
      <c r="B1596" s="15">
        <v>52.2</v>
      </c>
      <c r="C1596" s="95">
        <f>'NEFZ + EPA + WLTP - Constants'!$B$5*B1596/3.6</f>
        <v>23.335488</v>
      </c>
      <c r="D1596" s="95">
        <f>(C1596+C1595)/2</f>
        <v>23.179024</v>
      </c>
      <c r="E1596" s="95">
        <f>(D1596*(A1596-A1595))</f>
        <v>23.179024</v>
      </c>
      <c r="F1596" s="95">
        <f>(0.5*((C1596^2)-(C1595^2))*'NEFZ + EPA + WLTP - Start Value'!$B$3)/3600</f>
        <v>3.153199221904349</v>
      </c>
      <c r="G1596" s="95">
        <f>E1596*'NEFZ + EPA + WLTP - Start Value'!$B$3*'NEFZ + EPA + WLTP - Start Value'!$B$6*'NEFZ + EPA + WLTP - Constants'!$B$4/3600</f>
        <v>0.7907987618080002</v>
      </c>
      <c r="H1596" s="95">
        <f>IF(E1596&gt;0,(((C1595)^3+(C1596)^3)/2/D1596)*0.5*'NEFZ + EPA + WLTP - Constants'!$B$3*('NEFZ + EPA + WLTP - Start Value'!$B$5*'NEFZ + EPA + WLTP - Start Value'!$B$4)*E1596/3600,0)</f>
        <v>1.57556136880416</v>
      </c>
    </row>
    <row r="1597" ht="20.35" customHeight="1">
      <c r="A1597" s="15">
        <v>1594</v>
      </c>
      <c r="B1597" s="15">
        <v>53.2</v>
      </c>
      <c r="C1597" s="95">
        <f>'NEFZ + EPA + WLTP - Constants'!$B$5*B1597/3.6</f>
        <v>23.782528</v>
      </c>
      <c r="D1597" s="95">
        <f>(C1597+C1596)/2</f>
        <v>23.559008</v>
      </c>
      <c r="E1597" s="95">
        <f>(D1597*(A1597-A1596))</f>
        <v>23.559008</v>
      </c>
      <c r="F1597" s="95">
        <f>(0.5*((C1597^2)-(C1596^2))*'NEFZ + EPA + WLTP - Start Value'!$B$3)/3600</f>
        <v>4.578415732039114</v>
      </c>
      <c r="G1597" s="95">
        <f>E1597*'NEFZ + EPA + WLTP - Start Value'!$B$3*'NEFZ + EPA + WLTP - Start Value'!$B$6*'NEFZ + EPA + WLTP - Constants'!$B$4/3600</f>
        <v>0.803762675936</v>
      </c>
      <c r="H1597" s="95">
        <f>IF(E1597&gt;0,(((C1596)^3+(C1597)^3)/2/D1597)*0.5*'NEFZ + EPA + WLTP - Constants'!$B$3*('NEFZ + EPA + WLTP - Start Value'!$B$5*'NEFZ + EPA + WLTP - Start Value'!$B$4)*E1597/3600,0)</f>
        <v>1.654545781788663</v>
      </c>
    </row>
    <row r="1598" ht="20.35" customHeight="1">
      <c r="A1598" s="15">
        <v>1595</v>
      </c>
      <c r="B1598" s="15">
        <v>54.1</v>
      </c>
      <c r="C1598" s="95">
        <f>'NEFZ + EPA + WLTP - Constants'!$B$5*B1598/3.6</f>
        <v>24.184864</v>
      </c>
      <c r="D1598" s="95">
        <f>(C1598+C1597)/2</f>
        <v>23.983696</v>
      </c>
      <c r="E1598" s="95">
        <f>(D1598*(A1598-A1597))</f>
        <v>23.983696</v>
      </c>
      <c r="F1598" s="95">
        <f>(0.5*((C1598^2)-(C1597^2))*'NEFZ + EPA + WLTP - Start Value'!$B$3)/3600</f>
        <v>4.194853958662387</v>
      </c>
      <c r="G1598" s="95">
        <f>E1598*'NEFZ + EPA + WLTP - Start Value'!$B$3*'NEFZ + EPA + WLTP - Start Value'!$B$6*'NEFZ + EPA + WLTP - Constants'!$B$4/3600</f>
        <v>0.8182517564320002</v>
      </c>
      <c r="H1598" s="95">
        <f>IF(E1598&gt;0,(((C1597)^3+(C1598)^3)/2/D1598)*0.5*'NEFZ + EPA + WLTP - Constants'!$B$3*('NEFZ + EPA + WLTP - Start Value'!$B$5*'NEFZ + EPA + WLTP - Start Value'!$B$4)*E1598/3600,0)</f>
        <v>1.745542833865159</v>
      </c>
    </row>
    <row r="1599" ht="20.35" customHeight="1">
      <c r="A1599" s="15">
        <v>1596</v>
      </c>
      <c r="B1599" s="15">
        <v>54.6</v>
      </c>
      <c r="C1599" s="95">
        <f>'NEFZ + EPA + WLTP - Constants'!$B$5*B1599/3.6</f>
        <v>24.408384</v>
      </c>
      <c r="D1599" s="95">
        <f>(C1599+C1598)/2</f>
        <v>24.296624</v>
      </c>
      <c r="E1599" s="95">
        <f>(D1599*(A1599-A1598))</f>
        <v>24.296624</v>
      </c>
      <c r="F1599" s="95">
        <f>(0.5*((C1599^2)-(C1598^2))*'NEFZ + EPA + WLTP - Start Value'!$B$3)/3600</f>
        <v>2.360881357080901</v>
      </c>
      <c r="G1599" s="95">
        <f>E1599*'NEFZ + EPA + WLTP - Start Value'!$B$3*'NEFZ + EPA + WLTP - Start Value'!$B$6*'NEFZ + EPA + WLTP - Constants'!$B$4/3600</f>
        <v>0.8289279210080001</v>
      </c>
      <c r="H1599" s="95">
        <f>IF(E1599&gt;0,(((C1598)^3+(C1599)^3)/2/D1599)*0.5*'NEFZ + EPA + WLTP - Constants'!$B$3*('NEFZ + EPA + WLTP - Start Value'!$B$5*'NEFZ + EPA + WLTP - Start Value'!$B$4)*E1599/3600,0)</f>
        <v>1.814495477184398</v>
      </c>
    </row>
    <row r="1600" ht="20.35" customHeight="1">
      <c r="A1600" s="15">
        <v>1597</v>
      </c>
      <c r="B1600" s="15">
        <v>54.9</v>
      </c>
      <c r="C1600" s="95">
        <f>'NEFZ + EPA + WLTP - Constants'!$B$5*B1600/3.6</f>
        <v>24.542496</v>
      </c>
      <c r="D1600" s="95">
        <f>(C1600+C1599)/2</f>
        <v>24.47544</v>
      </c>
      <c r="E1600" s="95">
        <f>(D1600*(A1600-A1599))</f>
        <v>24.47544</v>
      </c>
      <c r="F1600" s="95">
        <f>(0.5*((C1600^2)-(C1599^2))*'NEFZ + EPA + WLTP - Start Value'!$B$3)/3600</f>
        <v>1.426954049311975</v>
      </c>
      <c r="G1600" s="95">
        <f>E1600*'NEFZ + EPA + WLTP - Start Value'!$B$3*'NEFZ + EPA + WLTP - Start Value'!$B$6*'NEFZ + EPA + WLTP - Constants'!$B$4/3600</f>
        <v>0.835028586480</v>
      </c>
      <c r="H1600" s="95">
        <f>IF(E1600&gt;0,(((C1599)^3+(C1600)^3)/2/D1600)*0.5*'NEFZ + EPA + WLTP - Constants'!$B$3*('NEFZ + EPA + WLTP - Start Value'!$B$5*'NEFZ + EPA + WLTP - Start Value'!$B$4)*E1600/3600,0)</f>
        <v>1.854777542328707</v>
      </c>
    </row>
    <row r="1601" ht="20.35" customHeight="1">
      <c r="A1601" s="15">
        <v>1598</v>
      </c>
      <c r="B1601" s="15">
        <v>55</v>
      </c>
      <c r="C1601" s="95">
        <f>'NEFZ + EPA + WLTP - Constants'!$B$5*B1601/3.6</f>
        <v>24.5872</v>
      </c>
      <c r="D1601" s="95">
        <f>(C1601+C1600)/2</f>
        <v>24.564848</v>
      </c>
      <c r="E1601" s="95">
        <f>(D1601*(A1601-A1600))</f>
        <v>24.564848</v>
      </c>
      <c r="F1601" s="95">
        <f>(0.5*((C1601^2)-(C1600^2))*'NEFZ + EPA + WLTP - Start Value'!$B$3)/3600</f>
        <v>0.4773888889479593</v>
      </c>
      <c r="G1601" s="95">
        <f>E1601*'NEFZ + EPA + WLTP - Start Value'!$B$3*'NEFZ + EPA + WLTP - Start Value'!$B$6*'NEFZ + EPA + WLTP - Constants'!$B$4/3600</f>
        <v>0.8380789192160002</v>
      </c>
      <c r="H1601" s="95">
        <f>IF(E1601&gt;0,(((C1600)^3+(C1601)^3)/2/D1601)*0.5*'NEFZ + EPA + WLTP - Constants'!$B$3*('NEFZ + EPA + WLTP - Start Value'!$B$5*'NEFZ + EPA + WLTP - Start Value'!$B$4)*E1601/3600,0)</f>
        <v>1.87514064609788</v>
      </c>
    </row>
    <row r="1602" ht="20.35" customHeight="1">
      <c r="A1602" s="15">
        <v>1599</v>
      </c>
      <c r="B1602" s="15">
        <v>54.9</v>
      </c>
      <c r="C1602" s="95">
        <f>'NEFZ + EPA + WLTP - Constants'!$B$5*B1602/3.6</f>
        <v>24.542496</v>
      </c>
      <c r="D1602" s="95">
        <f>(C1602+C1601)/2</f>
        <v>24.564848</v>
      </c>
      <c r="E1602" s="95">
        <f>(D1602*(A1602-A1601))</f>
        <v>24.564848</v>
      </c>
      <c r="F1602" s="95">
        <f>(0.5*((C1602^2)-(C1601^2))*'NEFZ + EPA + WLTP - Start Value'!$B$3)/3600</f>
        <v>-0.4773888889479593</v>
      </c>
      <c r="G1602" s="95">
        <f>E1602*'NEFZ + EPA + WLTP - Start Value'!$B$3*'NEFZ + EPA + WLTP - Start Value'!$B$6*'NEFZ + EPA + WLTP - Constants'!$B$4/3600</f>
        <v>0.8380789192160002</v>
      </c>
      <c r="H1602" s="95">
        <f>IF(E1602&gt;0,(((C1601)^3+(C1602)^3)/2/D1602)*0.5*'NEFZ + EPA + WLTP - Constants'!$B$3*('NEFZ + EPA + WLTP - Start Value'!$B$5*'NEFZ + EPA + WLTP - Start Value'!$B$4)*E1602/3600,0)</f>
        <v>1.87514064609788</v>
      </c>
    </row>
    <row r="1603" ht="20.35" customHeight="1">
      <c r="A1603" s="15">
        <v>1600</v>
      </c>
      <c r="B1603" s="15">
        <v>54.6</v>
      </c>
      <c r="C1603" s="95">
        <f>'NEFZ + EPA + WLTP - Constants'!$B$5*B1603/3.6</f>
        <v>24.408384</v>
      </c>
      <c r="D1603" s="95">
        <f>(C1603+C1602)/2</f>
        <v>24.47544</v>
      </c>
      <c r="E1603" s="95">
        <f>(D1603*(A1603-A1602))</f>
        <v>24.47544</v>
      </c>
      <c r="F1603" s="95">
        <f>(0.5*((C1603^2)-(C1602^2))*'NEFZ + EPA + WLTP - Start Value'!$B$3)/3600</f>
        <v>-1.426954049311975</v>
      </c>
      <c r="G1603" s="95">
        <f>E1603*'NEFZ + EPA + WLTP - Start Value'!$B$3*'NEFZ + EPA + WLTP - Start Value'!$B$6*'NEFZ + EPA + WLTP - Constants'!$B$4/3600</f>
        <v>0.835028586480</v>
      </c>
      <c r="H1603" s="95">
        <f>IF(E1603&gt;0,(((C1602)^3+(C1603)^3)/2/D1603)*0.5*'NEFZ + EPA + WLTP - Constants'!$B$3*('NEFZ + EPA + WLTP - Start Value'!$B$5*'NEFZ + EPA + WLTP - Start Value'!$B$4)*E1603/3600,0)</f>
        <v>1.854777542328707</v>
      </c>
    </row>
    <row r="1604" ht="20.35" customHeight="1">
      <c r="A1604" s="15">
        <v>1601</v>
      </c>
      <c r="B1604" s="15">
        <v>54.6</v>
      </c>
      <c r="C1604" s="95">
        <f>'NEFZ + EPA + WLTP - Constants'!$B$5*B1604/3.6</f>
        <v>24.408384</v>
      </c>
      <c r="D1604" s="95">
        <f>(C1604+C1603)/2</f>
        <v>24.408384</v>
      </c>
      <c r="E1604" s="95">
        <f>(D1604*(A1604-A1603))</f>
        <v>24.408384</v>
      </c>
      <c r="F1604" s="95">
        <f>(0.5*((C1604^2)-(C1603^2))*'NEFZ + EPA + WLTP - Start Value'!$B$3)/3600</f>
        <v>0</v>
      </c>
      <c r="G1604" s="95">
        <f>E1604*'NEFZ + EPA + WLTP - Start Value'!$B$3*'NEFZ + EPA + WLTP - Start Value'!$B$6*'NEFZ + EPA + WLTP - Constants'!$B$4/3600</f>
        <v>0.832740836928</v>
      </c>
      <c r="H1604" s="95">
        <f>IF(E1604&gt;0,(((C1603)^3+(C1604)^3)/2/D1604)*0.5*'NEFZ + EPA + WLTP - Constants'!$B$3*('NEFZ + EPA + WLTP - Start Value'!$B$5*'NEFZ + EPA + WLTP - Start Value'!$B$4)*E1604/3600,0)</f>
        <v>1.839533100541454</v>
      </c>
    </row>
    <row r="1605" ht="20.35" customHeight="1">
      <c r="A1605" s="15">
        <v>1602</v>
      </c>
      <c r="B1605" s="15">
        <v>54.8</v>
      </c>
      <c r="C1605" s="95">
        <f>'NEFZ + EPA + WLTP - Constants'!$B$5*B1605/3.6</f>
        <v>24.497792</v>
      </c>
      <c r="D1605" s="95">
        <f>(C1605+C1604)/2</f>
        <v>24.453088</v>
      </c>
      <c r="E1605" s="95">
        <f>(D1605*(A1605-A1604))</f>
        <v>24.453088</v>
      </c>
      <c r="F1605" s="95">
        <f>(0.5*((C1605^2)-(C1604^2))*'NEFZ + EPA + WLTP - Start Value'!$B$3)/3600</f>
        <v>0.9504339299526706</v>
      </c>
      <c r="G1605" s="95">
        <f>E1605*'NEFZ + EPA + WLTP - Start Value'!$B$3*'NEFZ + EPA + WLTP - Start Value'!$B$6*'NEFZ + EPA + WLTP - Constants'!$B$4/3600</f>
        <v>0.834266003296</v>
      </c>
      <c r="H1605" s="95">
        <f>IF(E1605&gt;0,(((C1604)^3+(C1605)^3)/2/D1605)*0.5*'NEFZ + EPA + WLTP - Constants'!$B$3*('NEFZ + EPA + WLTP - Start Value'!$B$5*'NEFZ + EPA + WLTP - Start Value'!$B$4)*E1605/3600,0)</f>
        <v>1.849677493642539</v>
      </c>
    </row>
    <row r="1606" ht="20.35" customHeight="1">
      <c r="A1606" s="15">
        <v>1603</v>
      </c>
      <c r="B1606" s="15">
        <v>55.1</v>
      </c>
      <c r="C1606" s="95">
        <f>'NEFZ + EPA + WLTP - Constants'!$B$5*B1606/3.6</f>
        <v>24.631904</v>
      </c>
      <c r="D1606" s="95">
        <f>(C1606+C1605)/2</f>
        <v>24.564848</v>
      </c>
      <c r="E1606" s="95">
        <f>(D1606*(A1606-A1605))</f>
        <v>24.564848</v>
      </c>
      <c r="F1606" s="95">
        <f>(0.5*((C1606^2)-(C1605^2))*'NEFZ + EPA + WLTP - Start Value'!$B$3)/3600</f>
        <v>1.432166666843779</v>
      </c>
      <c r="G1606" s="95">
        <f>E1606*'NEFZ + EPA + WLTP - Start Value'!$B$3*'NEFZ + EPA + WLTP - Start Value'!$B$6*'NEFZ + EPA + WLTP - Constants'!$B$4/3600</f>
        <v>0.8380789192159999</v>
      </c>
      <c r="H1606" s="95">
        <f>IF(E1606&gt;0,(((C1605)^3+(C1606)^3)/2/D1606)*0.5*'NEFZ + EPA + WLTP - Constants'!$B$3*('NEFZ + EPA + WLTP - Start Value'!$B$5*'NEFZ + EPA + WLTP - Start Value'!$B$4)*E1606/3600,0)</f>
        <v>1.875177906593379</v>
      </c>
    </row>
    <row r="1607" ht="20.35" customHeight="1">
      <c r="A1607" s="15">
        <v>1604</v>
      </c>
      <c r="B1607" s="15">
        <v>55.5</v>
      </c>
      <c r="C1607" s="95">
        <f>'NEFZ + EPA + WLTP - Constants'!$B$5*B1607/3.6</f>
        <v>24.81072</v>
      </c>
      <c r="D1607" s="95">
        <f>(C1607+C1606)/2</f>
        <v>24.721312</v>
      </c>
      <c r="E1607" s="95">
        <f>(D1607*(A1607-A1606))</f>
        <v>24.721312</v>
      </c>
      <c r="F1607" s="95">
        <f>(0.5*((C1607^2)-(C1606^2))*'NEFZ + EPA + WLTP - Start Value'!$B$3)/3600</f>
        <v>1.921718330032359</v>
      </c>
      <c r="G1607" s="95">
        <f>E1607*'NEFZ + EPA + WLTP - Start Value'!$B$3*'NEFZ + EPA + WLTP - Start Value'!$B$6*'NEFZ + EPA + WLTP - Constants'!$B$4/3600</f>
        <v>0.8434170015040002</v>
      </c>
      <c r="H1607" s="95">
        <f>IF(E1607&gt;0,(((C1606)^3+(C1607)^3)/2/D1607)*0.5*'NEFZ + EPA + WLTP - Constants'!$B$3*('NEFZ + EPA + WLTP - Start Value'!$B$5*'NEFZ + EPA + WLTP - Start Value'!$B$4)*E1607/3600,0)</f>
        <v>1.911270313247294</v>
      </c>
    </row>
    <row r="1608" ht="20.35" customHeight="1">
      <c r="A1608" s="15">
        <v>1605</v>
      </c>
      <c r="B1608" s="15">
        <v>55.7</v>
      </c>
      <c r="C1608" s="95">
        <f>'NEFZ + EPA + WLTP - Constants'!$B$5*B1608/3.6</f>
        <v>24.900128</v>
      </c>
      <c r="D1608" s="95">
        <f>(C1608+C1607)/2</f>
        <v>24.855424</v>
      </c>
      <c r="E1608" s="95">
        <f>(D1608*(A1608-A1607))</f>
        <v>24.855424</v>
      </c>
      <c r="F1608" s="95">
        <f>(0.5*((C1608^2)-(C1607^2))*'NEFZ + EPA + WLTP - Start Value'!$B$3)/3600</f>
        <v>0.966071782547909</v>
      </c>
      <c r="G1608" s="95">
        <f>E1608*'NEFZ + EPA + WLTP - Start Value'!$B$3*'NEFZ + EPA + WLTP - Start Value'!$B$6*'NEFZ + EPA + WLTP - Constants'!$B$4/3600</f>
        <v>0.8479925006080001</v>
      </c>
      <c r="H1608" s="95">
        <f>IF(E1608&gt;0,(((C1607)^3+(C1608)^3)/2/D1608)*0.5*'NEFZ + EPA + WLTP - Constants'!$B$3*('NEFZ + EPA + WLTP - Start Value'!$B$5*'NEFZ + EPA + WLTP - Start Value'!$B$4)*E1608/3600,0)</f>
        <v>1.942487658156017</v>
      </c>
    </row>
    <row r="1609" ht="20.35" customHeight="1">
      <c r="A1609" s="15">
        <v>1606</v>
      </c>
      <c r="B1609" s="15">
        <v>56.1</v>
      </c>
      <c r="C1609" s="95">
        <f>'NEFZ + EPA + WLTP - Constants'!$B$5*B1609/3.6</f>
        <v>25.078944</v>
      </c>
      <c r="D1609" s="95">
        <f>(C1609+C1608)/2</f>
        <v>24.989536</v>
      </c>
      <c r="E1609" s="95">
        <f>(D1609*(A1609-A1608))</f>
        <v>24.989536</v>
      </c>
      <c r="F1609" s="95">
        <f>(0.5*((C1609^2)-(C1608^2))*'NEFZ + EPA + WLTP - Start Value'!$B$3)/3600</f>
        <v>1.942568800159252</v>
      </c>
      <c r="G1609" s="95">
        <f>E1609*'NEFZ + EPA + WLTP - Start Value'!$B$3*'NEFZ + EPA + WLTP - Start Value'!$B$6*'NEFZ + EPA + WLTP - Constants'!$B$4/3600</f>
        <v>0.852567999712</v>
      </c>
      <c r="H1609" s="95">
        <f>IF(E1609&gt;0,(((C1608)^3+(C1609)^3)/2/D1609)*0.5*'NEFZ + EPA + WLTP - Constants'!$B$3*('NEFZ + EPA + WLTP - Start Value'!$B$5*'NEFZ + EPA + WLTP - Start Value'!$B$4)*E1609/3600,0)</f>
        <v>1.974157418034664</v>
      </c>
    </row>
    <row r="1610" ht="20.35" customHeight="1">
      <c r="A1610" s="15">
        <v>1607</v>
      </c>
      <c r="B1610" s="15">
        <v>56.3</v>
      </c>
      <c r="C1610" s="95">
        <f>'NEFZ + EPA + WLTP - Constants'!$B$5*B1610/3.6</f>
        <v>25.168352</v>
      </c>
      <c r="D1610" s="95">
        <f>(C1610+C1609)/2</f>
        <v>25.123648</v>
      </c>
      <c r="E1610" s="95">
        <f>(D1610*(A1610-A1609))</f>
        <v>25.123648</v>
      </c>
      <c r="F1610" s="95">
        <f>(0.5*((C1610^2)-(C1609^2))*'NEFZ + EPA + WLTP - Start Value'!$B$3)/3600</f>
        <v>0.9764970176113683</v>
      </c>
      <c r="G1610" s="95">
        <f>E1610*'NEFZ + EPA + WLTP - Start Value'!$B$3*'NEFZ + EPA + WLTP - Start Value'!$B$6*'NEFZ + EPA + WLTP - Constants'!$B$4/3600</f>
        <v>0.857143498816</v>
      </c>
      <c r="H1610" s="95">
        <f>IF(E1610&gt;0,(((C1609)^3+(C1610)^3)/2/D1610)*0.5*'NEFZ + EPA + WLTP - Constants'!$B$3*('NEFZ + EPA + WLTP - Start Value'!$B$5*'NEFZ + EPA + WLTP - Start Value'!$B$4)*E1610/3600,0)</f>
        <v>2.006054605942257</v>
      </c>
    </row>
    <row r="1611" ht="20.35" customHeight="1">
      <c r="A1611" s="15">
        <v>1608</v>
      </c>
      <c r="B1611" s="15">
        <v>56.6</v>
      </c>
      <c r="C1611" s="95">
        <f>'NEFZ + EPA + WLTP - Constants'!$B$5*B1611/3.6</f>
        <v>25.302464</v>
      </c>
      <c r="D1611" s="95">
        <f>(C1611+C1610)/2</f>
        <v>25.235408</v>
      </c>
      <c r="E1611" s="95">
        <f>(D1611*(A1611-A1610))</f>
        <v>25.235408</v>
      </c>
      <c r="F1611" s="95">
        <f>(0.5*((C1611^2)-(C1610^2))*'NEFZ + EPA + WLTP - Start Value'!$B$3)/3600</f>
        <v>1.471261298331751</v>
      </c>
      <c r="G1611" s="95">
        <f>E1611*'NEFZ + EPA + WLTP - Start Value'!$B$3*'NEFZ + EPA + WLTP - Start Value'!$B$6*'NEFZ + EPA + WLTP - Constants'!$B$4/3600</f>
        <v>0.8609564147360002</v>
      </c>
      <c r="H1611" s="95">
        <f>IF(E1611&gt;0,(((C1610)^3+(C1611)^3)/2/D1611)*0.5*'NEFZ + EPA + WLTP - Constants'!$B$3*('NEFZ + EPA + WLTP - Start Value'!$B$5*'NEFZ + EPA + WLTP - Start Value'!$B$4)*E1611/3600,0)</f>
        <v>2.032968815674109</v>
      </c>
    </row>
    <row r="1612" ht="20.35" customHeight="1">
      <c r="A1612" s="15">
        <v>1609</v>
      </c>
      <c r="B1612" s="15">
        <v>56.7</v>
      </c>
      <c r="C1612" s="95">
        <f>'NEFZ + EPA + WLTP - Constants'!$B$5*B1612/3.6</f>
        <v>25.347168</v>
      </c>
      <c r="D1612" s="95">
        <f>(C1612+C1611)/2</f>
        <v>25.324816</v>
      </c>
      <c r="E1612" s="95">
        <f>(D1612*(A1612-A1611))</f>
        <v>25.324816</v>
      </c>
      <c r="F1612" s="95">
        <f>(0.5*((C1612^2)-(C1611^2))*'NEFZ + EPA + WLTP - Start Value'!$B$3)/3600</f>
        <v>0.4921579719544937</v>
      </c>
      <c r="G1612" s="95">
        <f>E1612*'NEFZ + EPA + WLTP - Start Value'!$B$3*'NEFZ + EPA + WLTP - Start Value'!$B$6*'NEFZ + EPA + WLTP - Constants'!$B$4/3600</f>
        <v>0.864006747472</v>
      </c>
      <c r="H1612" s="95">
        <f>IF(E1612&gt;0,(((C1611)^3+(C1612)^3)/2/D1612)*0.5*'NEFZ + EPA + WLTP - Constants'!$B$3*('NEFZ + EPA + WLTP - Start Value'!$B$5*'NEFZ + EPA + WLTP - Start Value'!$B$4)*E1612/3600,0)</f>
        <v>2.054614914594049</v>
      </c>
    </row>
    <row r="1613" ht="20.35" customHeight="1">
      <c r="A1613" s="15">
        <v>1610</v>
      </c>
      <c r="B1613" s="15">
        <v>56.7</v>
      </c>
      <c r="C1613" s="95">
        <f>'NEFZ + EPA + WLTP - Constants'!$B$5*B1613/3.6</f>
        <v>25.347168</v>
      </c>
      <c r="D1613" s="95">
        <f>(C1613+C1612)/2</f>
        <v>25.347168</v>
      </c>
      <c r="E1613" s="95">
        <f>(D1613*(A1613-A1612))</f>
        <v>25.347168</v>
      </c>
      <c r="F1613" s="95">
        <f>(0.5*((C1613^2)-(C1612^2))*'NEFZ + EPA + WLTP - Start Value'!$B$3)/3600</f>
        <v>0</v>
      </c>
      <c r="G1613" s="95">
        <f>E1613*'NEFZ + EPA + WLTP - Start Value'!$B$3*'NEFZ + EPA + WLTP - Start Value'!$B$6*'NEFZ + EPA + WLTP - Constants'!$B$4/3600</f>
        <v>0.864769330656</v>
      </c>
      <c r="H1613" s="95">
        <f>IF(E1613&gt;0,(((C1612)^3+(C1613)^3)/2/D1613)*0.5*'NEFZ + EPA + WLTP - Constants'!$B$3*('NEFZ + EPA + WLTP - Start Value'!$B$5*'NEFZ + EPA + WLTP - Start Value'!$B$4)*E1613/3600,0)</f>
        <v>2.060055189915648</v>
      </c>
    </row>
    <row r="1614" ht="20.35" customHeight="1">
      <c r="A1614" s="15">
        <v>1611</v>
      </c>
      <c r="B1614" s="15">
        <v>56.5</v>
      </c>
      <c r="C1614" s="95">
        <f>'NEFZ + EPA + WLTP - Constants'!$B$5*B1614/3.6</f>
        <v>25.25776</v>
      </c>
      <c r="D1614" s="95">
        <f>(C1614+C1613)/2</f>
        <v>25.302464</v>
      </c>
      <c r="E1614" s="95">
        <f>(D1614*(A1614-A1613))</f>
        <v>25.302464</v>
      </c>
      <c r="F1614" s="95">
        <f>(0.5*((C1614^2)-(C1613^2))*'NEFZ + EPA + WLTP - Start Value'!$B$3)/3600</f>
        <v>-0.9834471743203329</v>
      </c>
      <c r="G1614" s="95">
        <f>E1614*'NEFZ + EPA + WLTP - Start Value'!$B$3*'NEFZ + EPA + WLTP - Start Value'!$B$6*'NEFZ + EPA + WLTP - Constants'!$B$4/3600</f>
        <v>0.863244164288</v>
      </c>
      <c r="H1614" s="95">
        <f>IF(E1614&gt;0,(((C1613)^3+(C1614)^3)/2/D1614)*0.5*'NEFZ + EPA + WLTP - Constants'!$B$3*('NEFZ + EPA + WLTP - Start Value'!$B$5*'NEFZ + EPA + WLTP - Start Value'!$B$4)*E1614/3600,0)</f>
        <v>2.049193828936193</v>
      </c>
    </row>
    <row r="1615" ht="20.35" customHeight="1">
      <c r="A1615" s="15">
        <v>1612</v>
      </c>
      <c r="B1615" s="15">
        <v>56.5</v>
      </c>
      <c r="C1615" s="95">
        <f>'NEFZ + EPA + WLTP - Constants'!$B$5*B1615/3.6</f>
        <v>25.25776</v>
      </c>
      <c r="D1615" s="95">
        <f>(C1615+C1614)/2</f>
        <v>25.25776</v>
      </c>
      <c r="E1615" s="95">
        <f>(D1615*(A1615-A1614))</f>
        <v>25.25776</v>
      </c>
      <c r="F1615" s="95">
        <f>(0.5*((C1615^2)-(C1614^2))*'NEFZ + EPA + WLTP - Start Value'!$B$3)/3600</f>
        <v>0</v>
      </c>
      <c r="G1615" s="95">
        <f>E1615*'NEFZ + EPA + WLTP - Start Value'!$B$3*'NEFZ + EPA + WLTP - Start Value'!$B$6*'NEFZ + EPA + WLTP - Constants'!$B$4/3600</f>
        <v>0.8617189979200002</v>
      </c>
      <c r="H1615" s="95">
        <f>IF(E1615&gt;0,(((C1614)^3+(C1615)^3)/2/D1615)*0.5*'NEFZ + EPA + WLTP - Constants'!$B$3*('NEFZ + EPA + WLTP - Start Value'!$B$5*'NEFZ + EPA + WLTP - Start Value'!$B$4)*E1615/3600,0)</f>
        <v>2.038332467956737</v>
      </c>
    </row>
    <row r="1616" ht="20.35" customHeight="1">
      <c r="A1616" s="15">
        <v>1613</v>
      </c>
      <c r="B1616" s="15">
        <v>56.5</v>
      </c>
      <c r="C1616" s="95">
        <f>'NEFZ + EPA + WLTP - Constants'!$B$5*B1616/3.6</f>
        <v>25.25776</v>
      </c>
      <c r="D1616" s="95">
        <f>(C1616+C1615)/2</f>
        <v>25.25776</v>
      </c>
      <c r="E1616" s="95">
        <f>(D1616*(A1616-A1615))</f>
        <v>25.25776</v>
      </c>
      <c r="F1616" s="95">
        <f>(0.5*((C1616^2)-(C1615^2))*'NEFZ + EPA + WLTP - Start Value'!$B$3)/3600</f>
        <v>0</v>
      </c>
      <c r="G1616" s="95">
        <f>E1616*'NEFZ + EPA + WLTP - Start Value'!$B$3*'NEFZ + EPA + WLTP - Start Value'!$B$6*'NEFZ + EPA + WLTP - Constants'!$B$4/3600</f>
        <v>0.8617189979200002</v>
      </c>
      <c r="H1616" s="95">
        <f>IF(E1616&gt;0,(((C1615)^3+(C1616)^3)/2/D1616)*0.5*'NEFZ + EPA + WLTP - Constants'!$B$3*('NEFZ + EPA + WLTP - Start Value'!$B$5*'NEFZ + EPA + WLTP - Start Value'!$B$4)*E1616/3600,0)</f>
        <v>2.038332467956737</v>
      </c>
    </row>
    <row r="1617" ht="20.35" customHeight="1">
      <c r="A1617" s="15">
        <v>1614</v>
      </c>
      <c r="B1617" s="15">
        <v>56.5</v>
      </c>
      <c r="C1617" s="95">
        <f>'NEFZ + EPA + WLTP - Constants'!$B$5*B1617/3.6</f>
        <v>25.25776</v>
      </c>
      <c r="D1617" s="95">
        <f>(C1617+C1616)/2</f>
        <v>25.25776</v>
      </c>
      <c r="E1617" s="95">
        <f>(D1617*(A1617-A1616))</f>
        <v>25.25776</v>
      </c>
      <c r="F1617" s="95">
        <f>(0.5*((C1617^2)-(C1616^2))*'NEFZ + EPA + WLTP - Start Value'!$B$3)/3600</f>
        <v>0</v>
      </c>
      <c r="G1617" s="95">
        <f>E1617*'NEFZ + EPA + WLTP - Start Value'!$B$3*'NEFZ + EPA + WLTP - Start Value'!$B$6*'NEFZ + EPA + WLTP - Constants'!$B$4/3600</f>
        <v>0.8617189979200002</v>
      </c>
      <c r="H1617" s="95">
        <f>IF(E1617&gt;0,(((C1616)^3+(C1617)^3)/2/D1617)*0.5*'NEFZ + EPA + WLTP - Constants'!$B$3*('NEFZ + EPA + WLTP - Start Value'!$B$5*'NEFZ + EPA + WLTP - Start Value'!$B$4)*E1617/3600,0)</f>
        <v>2.038332467956737</v>
      </c>
    </row>
    <row r="1618" ht="20.35" customHeight="1">
      <c r="A1618" s="15">
        <v>1615</v>
      </c>
      <c r="B1618" s="15">
        <v>56.5</v>
      </c>
      <c r="C1618" s="95">
        <f>'NEFZ + EPA + WLTP - Constants'!$B$5*B1618/3.6</f>
        <v>25.25776</v>
      </c>
      <c r="D1618" s="95">
        <f>(C1618+C1617)/2</f>
        <v>25.25776</v>
      </c>
      <c r="E1618" s="95">
        <f>(D1618*(A1618-A1617))</f>
        <v>25.25776</v>
      </c>
      <c r="F1618" s="95">
        <f>(0.5*((C1618^2)-(C1617^2))*'NEFZ + EPA + WLTP - Start Value'!$B$3)/3600</f>
        <v>0</v>
      </c>
      <c r="G1618" s="95">
        <f>E1618*'NEFZ + EPA + WLTP - Start Value'!$B$3*'NEFZ + EPA + WLTP - Start Value'!$B$6*'NEFZ + EPA + WLTP - Constants'!$B$4/3600</f>
        <v>0.8617189979200002</v>
      </c>
      <c r="H1618" s="95">
        <f>IF(E1618&gt;0,(((C1617)^3+(C1618)^3)/2/D1618)*0.5*'NEFZ + EPA + WLTP - Constants'!$B$3*('NEFZ + EPA + WLTP - Start Value'!$B$5*'NEFZ + EPA + WLTP - Start Value'!$B$4)*E1618/3600,0)</f>
        <v>2.038332467956737</v>
      </c>
    </row>
    <row r="1619" ht="20.35" customHeight="1">
      <c r="A1619" s="15">
        <v>1616</v>
      </c>
      <c r="B1619" s="15">
        <v>56.5</v>
      </c>
      <c r="C1619" s="95">
        <f>'NEFZ + EPA + WLTP - Constants'!$B$5*B1619/3.6</f>
        <v>25.25776</v>
      </c>
      <c r="D1619" s="95">
        <f>(C1619+C1618)/2</f>
        <v>25.25776</v>
      </c>
      <c r="E1619" s="95">
        <f>(D1619*(A1619-A1618))</f>
        <v>25.25776</v>
      </c>
      <c r="F1619" s="95">
        <f>(0.5*((C1619^2)-(C1618^2))*'NEFZ + EPA + WLTP - Start Value'!$B$3)/3600</f>
        <v>0</v>
      </c>
      <c r="G1619" s="95">
        <f>E1619*'NEFZ + EPA + WLTP - Start Value'!$B$3*'NEFZ + EPA + WLTP - Start Value'!$B$6*'NEFZ + EPA + WLTP - Constants'!$B$4/3600</f>
        <v>0.8617189979200002</v>
      </c>
      <c r="H1619" s="95">
        <f>IF(E1619&gt;0,(((C1618)^3+(C1619)^3)/2/D1619)*0.5*'NEFZ + EPA + WLTP - Constants'!$B$3*('NEFZ + EPA + WLTP - Start Value'!$B$5*'NEFZ + EPA + WLTP - Start Value'!$B$4)*E1619/3600,0)</f>
        <v>2.038332467956737</v>
      </c>
    </row>
    <row r="1620" ht="20.35" customHeight="1">
      <c r="A1620" s="15">
        <v>1617</v>
      </c>
      <c r="B1620" s="15">
        <v>56.4</v>
      </c>
      <c r="C1620" s="95">
        <f>'NEFZ + EPA + WLTP - Constants'!$B$5*B1620/3.6</f>
        <v>25.213056</v>
      </c>
      <c r="D1620" s="95">
        <f>(C1620+C1619)/2</f>
        <v>25.235408</v>
      </c>
      <c r="E1620" s="95">
        <f>(D1620*(A1620-A1619))</f>
        <v>25.235408</v>
      </c>
      <c r="F1620" s="95">
        <f>(0.5*((C1620^2)-(C1619^2))*'NEFZ + EPA + WLTP - Start Value'!$B$3)/3600</f>
        <v>-0.4904204327772834</v>
      </c>
      <c r="G1620" s="95">
        <f>E1620*'NEFZ + EPA + WLTP - Start Value'!$B$3*'NEFZ + EPA + WLTP - Start Value'!$B$6*'NEFZ + EPA + WLTP - Constants'!$B$4/3600</f>
        <v>0.8609564147360002</v>
      </c>
      <c r="H1620" s="95">
        <f>IF(E1620&gt;0,(((C1619)^3+(C1620)^3)/2/D1620)*0.5*'NEFZ + EPA + WLTP - Constants'!$B$3*('NEFZ + EPA + WLTP - Start Value'!$B$5*'NEFZ + EPA + WLTP - Start Value'!$B$4)*E1620/3600,0)</f>
        <v>2.032930538058623</v>
      </c>
    </row>
    <row r="1621" ht="20.35" customHeight="1">
      <c r="A1621" s="15">
        <v>1618</v>
      </c>
      <c r="B1621" s="15">
        <v>56.1</v>
      </c>
      <c r="C1621" s="95">
        <f>'NEFZ + EPA + WLTP - Constants'!$B$5*B1621/3.6</f>
        <v>25.078944</v>
      </c>
      <c r="D1621" s="95">
        <f>(C1621+C1620)/2</f>
        <v>25.146</v>
      </c>
      <c r="E1621" s="95">
        <f>(D1621*(A1621-A1620))</f>
        <v>25.146</v>
      </c>
      <c r="F1621" s="95">
        <f>(0.5*((C1621^2)-(C1620^2))*'NEFZ + EPA + WLTP - Start Value'!$B$3)/3600</f>
        <v>-1.466048680799997</v>
      </c>
      <c r="G1621" s="95">
        <f>E1621*'NEFZ + EPA + WLTP - Start Value'!$B$3*'NEFZ + EPA + WLTP - Start Value'!$B$6*'NEFZ + EPA + WLTP - Constants'!$B$4/3600</f>
        <v>0.8579060820000001</v>
      </c>
      <c r="H1621" s="95">
        <f>IF(E1621&gt;0,(((C1620)^3+(C1621)^3)/2/D1621)*0.5*'NEFZ + EPA + WLTP - Constants'!$B$3*('NEFZ + EPA + WLTP - Start Value'!$B$5*'NEFZ + EPA + WLTP - Start Value'!$B$4)*E1621/3600,0)</f>
        <v>2.011437413984627</v>
      </c>
    </row>
    <row r="1622" ht="20.35" customHeight="1">
      <c r="A1622" s="15">
        <v>1619</v>
      </c>
      <c r="B1622" s="15">
        <v>55.8</v>
      </c>
      <c r="C1622" s="95">
        <f>'NEFZ + EPA + WLTP - Constants'!$B$5*B1622/3.6</f>
        <v>24.944832</v>
      </c>
      <c r="D1622" s="95">
        <f>(C1622+C1621)/2</f>
        <v>25.011888</v>
      </c>
      <c r="E1622" s="95">
        <f>(D1622*(A1622-A1621))</f>
        <v>25.011888</v>
      </c>
      <c r="F1622" s="95">
        <f>(0.5*((C1622^2)-(C1621^2))*'NEFZ + EPA + WLTP - Start Value'!$B$3)/3600</f>
        <v>-1.458229754502403</v>
      </c>
      <c r="G1622" s="95">
        <f>E1622*'NEFZ + EPA + WLTP - Start Value'!$B$3*'NEFZ + EPA + WLTP - Start Value'!$B$6*'NEFZ + EPA + WLTP - Constants'!$B$4/3600</f>
        <v>0.8533305828960001</v>
      </c>
      <c r="H1622" s="95">
        <f>IF(E1622&gt;0,(((C1621)^3+(C1622)^3)/2/D1622)*0.5*'NEFZ + EPA + WLTP - Constants'!$B$3*('NEFZ + EPA + WLTP - Start Value'!$B$5*'NEFZ + EPA + WLTP - Start Value'!$B$4)*E1622/3600,0)</f>
        <v>1.979426206926566</v>
      </c>
    </row>
    <row r="1623" ht="20.35" customHeight="1">
      <c r="A1623" s="15">
        <v>1620</v>
      </c>
      <c r="B1623" s="15">
        <v>55.1</v>
      </c>
      <c r="C1623" s="95">
        <f>'NEFZ + EPA + WLTP - Constants'!$B$5*B1623/3.6</f>
        <v>24.631904</v>
      </c>
      <c r="D1623" s="95">
        <f>(C1623+C1622)/2</f>
        <v>24.788368</v>
      </c>
      <c r="E1623" s="95">
        <f>(D1623*(A1623-A1622))</f>
        <v>24.788368</v>
      </c>
      <c r="F1623" s="95">
        <f>(0.5*((C1623^2)-(C1622^2))*'NEFZ + EPA + WLTP - Start Value'!$B$3)/3600</f>
        <v>-3.372129158237117</v>
      </c>
      <c r="G1623" s="95">
        <f>E1623*'NEFZ + EPA + WLTP - Start Value'!$B$3*'NEFZ + EPA + WLTP - Start Value'!$B$6*'NEFZ + EPA + WLTP - Constants'!$B$4/3600</f>
        <v>0.8457047510560001</v>
      </c>
      <c r="H1623" s="95">
        <f>IF(E1623&gt;0,(((C1622)^3+(C1623)^3)/2/D1623)*0.5*'NEFZ + EPA + WLTP - Constants'!$B$3*('NEFZ + EPA + WLTP - Start Value'!$B$5*'NEFZ + EPA + WLTP - Start Value'!$B$4)*E1623/3600,0)</f>
        <v>1.92702006024376</v>
      </c>
    </row>
    <row r="1624" ht="20.35" customHeight="1">
      <c r="A1624" s="15">
        <v>1621</v>
      </c>
      <c r="B1624" s="15">
        <v>54.6</v>
      </c>
      <c r="C1624" s="95">
        <f>'NEFZ + EPA + WLTP - Constants'!$B$5*B1624/3.6</f>
        <v>24.408384</v>
      </c>
      <c r="D1624" s="95">
        <f>(C1624+C1623)/2</f>
        <v>24.520144</v>
      </c>
      <c r="E1624" s="95">
        <f>(D1624*(A1624-A1623))</f>
        <v>24.520144</v>
      </c>
      <c r="F1624" s="95">
        <f>(0.5*((C1624^2)-(C1623^2))*'NEFZ + EPA + WLTP - Start Value'!$B$3)/3600</f>
        <v>-2.38260059679645</v>
      </c>
      <c r="G1624" s="95">
        <f>E1624*'NEFZ + EPA + WLTP - Start Value'!$B$3*'NEFZ + EPA + WLTP - Start Value'!$B$6*'NEFZ + EPA + WLTP - Constants'!$B$4/3600</f>
        <v>0.836553752848</v>
      </c>
      <c r="H1624" s="95">
        <f>IF(E1624&gt;0,(((C1623)^3+(C1624)^3)/2/D1624)*0.5*'NEFZ + EPA + WLTP - Constants'!$B$3*('NEFZ + EPA + WLTP - Start Value'!$B$5*'NEFZ + EPA + WLTP - Start Value'!$B$4)*E1624/3600,0)</f>
        <v>1.865033513492295</v>
      </c>
    </row>
    <row r="1625" ht="20.35" customHeight="1">
      <c r="A1625" s="15">
        <v>1622</v>
      </c>
      <c r="B1625" s="15">
        <v>54.2</v>
      </c>
      <c r="C1625" s="95">
        <f>'NEFZ + EPA + WLTP - Constants'!$B$5*B1625/3.6</f>
        <v>24.229568</v>
      </c>
      <c r="D1625" s="95">
        <f>(C1625+C1624)/2</f>
        <v>24.318976</v>
      </c>
      <c r="E1625" s="95">
        <f>(D1625*(A1625-A1624))</f>
        <v>24.318976</v>
      </c>
      <c r="F1625" s="95">
        <f>(0.5*((C1625^2)-(C1624^2))*'NEFZ + EPA + WLTP - Start Value'!$B$3)/3600</f>
        <v>-1.890442624841981</v>
      </c>
      <c r="G1625" s="95">
        <f>E1625*'NEFZ + EPA + WLTP - Start Value'!$B$3*'NEFZ + EPA + WLTP - Start Value'!$B$6*'NEFZ + EPA + WLTP - Constants'!$B$4/3600</f>
        <v>0.8296905041920001</v>
      </c>
      <c r="H1625" s="95">
        <f>IF(E1625&gt;0,(((C1624)^3+(C1625)^3)/2/D1625)*0.5*'NEFZ + EPA + WLTP - Constants'!$B$3*('NEFZ + EPA + WLTP - Start Value'!$B$5*'NEFZ + EPA + WLTP - Start Value'!$B$4)*E1625/3600,0)</f>
        <v>1.819466182112303</v>
      </c>
    </row>
    <row r="1626" ht="20.35" customHeight="1">
      <c r="A1626" s="15">
        <v>1623</v>
      </c>
      <c r="B1626" s="15">
        <v>54</v>
      </c>
      <c r="C1626" s="95">
        <f>'NEFZ + EPA + WLTP - Constants'!$B$5*B1626/3.6</f>
        <v>24.14016</v>
      </c>
      <c r="D1626" s="95">
        <f>(C1626+C1625)/2</f>
        <v>24.184864</v>
      </c>
      <c r="E1626" s="95">
        <f>(D1626*(A1626-A1625))</f>
        <v>24.184864</v>
      </c>
      <c r="F1626" s="95">
        <f>(0.5*((C1626^2)-(C1625^2))*'NEFZ + EPA + WLTP - Start Value'!$B$3)/3600</f>
        <v>-0.9400086948892113</v>
      </c>
      <c r="G1626" s="95">
        <f>E1626*'NEFZ + EPA + WLTP - Start Value'!$B$3*'NEFZ + EPA + WLTP - Start Value'!$B$6*'NEFZ + EPA + WLTP - Constants'!$B$4/3600</f>
        <v>0.8251150050880002</v>
      </c>
      <c r="H1626" s="95">
        <f>IF(E1626&gt;0,(((C1625)^3+(C1626)^3)/2/D1626)*0.5*'NEFZ + EPA + WLTP - Constants'!$B$3*('NEFZ + EPA + WLTP - Start Value'!$B$5*'NEFZ + EPA + WLTP - Start Value'!$B$4)*E1626/3600,0)</f>
        <v>1.789476195891095</v>
      </c>
    </row>
    <row r="1627" ht="20.35" customHeight="1">
      <c r="A1627" s="15">
        <v>1624</v>
      </c>
      <c r="B1627" s="15">
        <v>53.7</v>
      </c>
      <c r="C1627" s="95">
        <f>'NEFZ + EPA + WLTP - Constants'!$B$5*B1627/3.6</f>
        <v>24.006048</v>
      </c>
      <c r="D1627" s="95">
        <f>(C1627+C1626)/2</f>
        <v>24.073104</v>
      </c>
      <c r="E1627" s="95">
        <f>(D1627*(A1627-A1626))</f>
        <v>24.073104</v>
      </c>
      <c r="F1627" s="95">
        <f>(0.5*((C1627^2)-(C1626^2))*'NEFZ + EPA + WLTP - Start Value'!$B$3)/3600</f>
        <v>-1.403497270419192</v>
      </c>
      <c r="G1627" s="95">
        <f>E1627*'NEFZ + EPA + WLTP - Start Value'!$B$3*'NEFZ + EPA + WLTP - Start Value'!$B$6*'NEFZ + EPA + WLTP - Constants'!$B$4/3600</f>
        <v>0.8213020891680001</v>
      </c>
      <c r="H1627" s="95">
        <f>IF(E1627&gt;0,(((C1626)^3+(C1627)^3)/2/D1627)*0.5*'NEFZ + EPA + WLTP - Constants'!$B$3*('NEFZ + EPA + WLTP - Start Value'!$B$5*'NEFZ + EPA + WLTP - Start Value'!$B$4)*E1627/3600,0)</f>
        <v>1.764805752849109</v>
      </c>
    </row>
    <row r="1628" ht="20.35" customHeight="1">
      <c r="A1628" s="15">
        <v>1625</v>
      </c>
      <c r="B1628" s="15">
        <v>53.6</v>
      </c>
      <c r="C1628" s="95">
        <f>'NEFZ + EPA + WLTP - Constants'!$B$5*B1628/3.6</f>
        <v>23.961344</v>
      </c>
      <c r="D1628" s="95">
        <f>(C1628+C1627)/2</f>
        <v>23.983696</v>
      </c>
      <c r="E1628" s="95">
        <f>(D1628*(A1628-A1627))</f>
        <v>23.983696</v>
      </c>
      <c r="F1628" s="95">
        <f>(0.5*((C1628^2)-(C1627^2))*'NEFZ + EPA + WLTP - Start Value'!$B$3)/3600</f>
        <v>-0.4660948842958208</v>
      </c>
      <c r="G1628" s="95">
        <f>E1628*'NEFZ + EPA + WLTP - Start Value'!$B$3*'NEFZ + EPA + WLTP - Start Value'!$B$6*'NEFZ + EPA + WLTP - Constants'!$B$4/3600</f>
        <v>0.8182517564320002</v>
      </c>
      <c r="H1628" s="95">
        <f>IF(E1628&gt;0,(((C1627)^3+(C1628)^3)/2/D1628)*0.5*'NEFZ + EPA + WLTP - Constants'!$B$3*('NEFZ + EPA + WLTP - Start Value'!$B$5*'NEFZ + EPA + WLTP - Start Value'!$B$4)*E1628/3600,0)</f>
        <v>1.745179043950046</v>
      </c>
    </row>
    <row r="1629" ht="20.35" customHeight="1">
      <c r="A1629" s="15">
        <v>1626</v>
      </c>
      <c r="B1629" s="15">
        <v>53.9</v>
      </c>
      <c r="C1629" s="95">
        <f>'NEFZ + EPA + WLTP - Constants'!$B$5*B1629/3.6</f>
        <v>24.095456</v>
      </c>
      <c r="D1629" s="95">
        <f>(C1629+C1628)/2</f>
        <v>24.0284</v>
      </c>
      <c r="E1629" s="95">
        <f>(D1629*(A1629-A1628))</f>
        <v>24.0284</v>
      </c>
      <c r="F1629" s="95">
        <f>(0.5*((C1629^2)-(C1628^2))*'NEFZ + EPA + WLTP - Start Value'!$B$3)/3600</f>
        <v>1.400890961653278</v>
      </c>
      <c r="G1629" s="95">
        <f>E1629*'NEFZ + EPA + WLTP - Start Value'!$B$3*'NEFZ + EPA + WLTP - Start Value'!$B$6*'NEFZ + EPA + WLTP - Constants'!$B$4/3600</f>
        <v>0.8197769228000001</v>
      </c>
      <c r="H1629" s="95">
        <f>IF(E1629&gt;0,(((C1628)^3+(C1629)^3)/2/D1629)*0.5*'NEFZ + EPA + WLTP - Constants'!$B$3*('NEFZ + EPA + WLTP - Start Value'!$B$5*'NEFZ + EPA + WLTP - Start Value'!$B$4)*E1629/3600,0)</f>
        <v>1.754992364495577</v>
      </c>
    </row>
    <row r="1630" ht="20.35" customHeight="1">
      <c r="A1630" s="15">
        <v>1627</v>
      </c>
      <c r="B1630" s="15">
        <v>54</v>
      </c>
      <c r="C1630" s="95">
        <f>'NEFZ + EPA + WLTP - Constants'!$B$5*B1630/3.6</f>
        <v>24.14016</v>
      </c>
      <c r="D1630" s="95">
        <f>(C1630+C1629)/2</f>
        <v>24.117808</v>
      </c>
      <c r="E1630" s="95">
        <f>(D1630*(A1630-A1629))</f>
        <v>24.117808</v>
      </c>
      <c r="F1630" s="95">
        <f>(0.5*((C1630^2)-(C1629^2))*'NEFZ + EPA + WLTP - Start Value'!$B$3)/3600</f>
        <v>0.468701193061735</v>
      </c>
      <c r="G1630" s="95">
        <f>E1630*'NEFZ + EPA + WLTP - Start Value'!$B$3*'NEFZ + EPA + WLTP - Start Value'!$B$6*'NEFZ + EPA + WLTP - Constants'!$B$4/3600</f>
        <v>0.822827255536</v>
      </c>
      <c r="H1630" s="95">
        <f>IF(E1630&gt;0,(((C1629)^3+(C1630)^3)/2/D1630)*0.5*'NEFZ + EPA + WLTP - Constants'!$B$3*('NEFZ + EPA + WLTP - Start Value'!$B$5*'NEFZ + EPA + WLTP - Start Value'!$B$4)*E1630/3600,0)</f>
        <v>1.77461907339464</v>
      </c>
    </row>
    <row r="1631" ht="20.35" customHeight="1">
      <c r="A1631" s="15">
        <v>1628</v>
      </c>
      <c r="B1631" s="15">
        <v>54.1</v>
      </c>
      <c r="C1631" s="95">
        <f>'NEFZ + EPA + WLTP - Constants'!$B$5*B1631/3.6</f>
        <v>24.184864</v>
      </c>
      <c r="D1631" s="95">
        <f>(C1631+C1630)/2</f>
        <v>24.162512</v>
      </c>
      <c r="E1631" s="95">
        <f>(D1631*(A1631-A1630))</f>
        <v>24.162512</v>
      </c>
      <c r="F1631" s="95">
        <f>(0.5*((C1631^2)-(C1630^2))*'NEFZ + EPA + WLTP - Start Value'!$B$3)/3600</f>
        <v>0.4695699626502908</v>
      </c>
      <c r="G1631" s="95">
        <f>E1631*'NEFZ + EPA + WLTP - Start Value'!$B$3*'NEFZ + EPA + WLTP - Start Value'!$B$6*'NEFZ + EPA + WLTP - Constants'!$B$4/3600</f>
        <v>0.824352421904</v>
      </c>
      <c r="H1631" s="95">
        <f>IF(E1631&gt;0,(((C1630)^3+(C1631)^3)/2/D1631)*0.5*'NEFZ + EPA + WLTP - Constants'!$B$3*('NEFZ + EPA + WLTP - Start Value'!$B$5*'NEFZ + EPA + WLTP - Start Value'!$B$4)*E1631/3600,0)</f>
        <v>1.78450549096319</v>
      </c>
    </row>
    <row r="1632" ht="20.35" customHeight="1">
      <c r="A1632" s="15">
        <v>1629</v>
      </c>
      <c r="B1632" s="15">
        <v>54.1</v>
      </c>
      <c r="C1632" s="95">
        <f>'NEFZ + EPA + WLTP - Constants'!$B$5*B1632/3.6</f>
        <v>24.184864</v>
      </c>
      <c r="D1632" s="95">
        <f>(C1632+C1631)/2</f>
        <v>24.184864</v>
      </c>
      <c r="E1632" s="95">
        <f>(D1632*(A1632-A1631))</f>
        <v>24.184864</v>
      </c>
      <c r="F1632" s="95">
        <f>(0.5*((C1632^2)-(C1631^2))*'NEFZ + EPA + WLTP - Start Value'!$B$3)/3600</f>
        <v>0</v>
      </c>
      <c r="G1632" s="95">
        <f>E1632*'NEFZ + EPA + WLTP - Start Value'!$B$3*'NEFZ + EPA + WLTP - Start Value'!$B$6*'NEFZ + EPA + WLTP - Constants'!$B$4/3600</f>
        <v>0.8251150050880002</v>
      </c>
      <c r="H1632" s="95">
        <f>IF(E1632&gt;0,(((C1631)^3+(C1632)^3)/2/D1632)*0.5*'NEFZ + EPA + WLTP - Constants'!$B$3*('NEFZ + EPA + WLTP - Start Value'!$B$5*'NEFZ + EPA + WLTP - Start Value'!$B$4)*E1632/3600,0)</f>
        <v>1.789457853827342</v>
      </c>
    </row>
    <row r="1633" ht="20.35" customHeight="1">
      <c r="A1633" s="15">
        <v>1630</v>
      </c>
      <c r="B1633" s="15">
        <v>53.8</v>
      </c>
      <c r="C1633" s="95">
        <f>'NEFZ + EPA + WLTP - Constants'!$B$5*B1633/3.6</f>
        <v>24.050752</v>
      </c>
      <c r="D1633" s="95">
        <f>(C1633+C1632)/2</f>
        <v>24.117808</v>
      </c>
      <c r="E1633" s="95">
        <f>(D1633*(A1633-A1632))</f>
        <v>24.117808</v>
      </c>
      <c r="F1633" s="95">
        <f>(0.5*((C1633^2)-(C1632^2))*'NEFZ + EPA + WLTP - Start Value'!$B$3)/3600</f>
        <v>-1.406103579185082</v>
      </c>
      <c r="G1633" s="95">
        <f>E1633*'NEFZ + EPA + WLTP - Start Value'!$B$3*'NEFZ + EPA + WLTP - Start Value'!$B$6*'NEFZ + EPA + WLTP - Constants'!$B$4/3600</f>
        <v>0.822827255536</v>
      </c>
      <c r="H1633" s="95">
        <f>IF(E1633&gt;0,(((C1632)^3+(C1633)^3)/2/D1633)*0.5*'NEFZ + EPA + WLTP - Constants'!$B$3*('NEFZ + EPA + WLTP - Start Value'!$B$5*'NEFZ + EPA + WLTP - Start Value'!$B$4)*E1633/3600,0)</f>
        <v>1.774655655810148</v>
      </c>
    </row>
    <row r="1634" ht="20.35" customHeight="1">
      <c r="A1634" s="15">
        <v>1631</v>
      </c>
      <c r="B1634" s="15">
        <v>53.4</v>
      </c>
      <c r="C1634" s="95">
        <f>'NEFZ + EPA + WLTP - Constants'!$B$5*B1634/3.6</f>
        <v>23.871936</v>
      </c>
      <c r="D1634" s="95">
        <f>(C1634+C1633)/2</f>
        <v>23.961344</v>
      </c>
      <c r="E1634" s="95">
        <f>(D1634*(A1634-A1633))</f>
        <v>23.961344</v>
      </c>
      <c r="F1634" s="95">
        <f>(0.5*((C1634^2)-(C1633^2))*'NEFZ + EPA + WLTP - Start Value'!$B$3)/3600</f>
        <v>-1.862641998006024</v>
      </c>
      <c r="G1634" s="95">
        <f>E1634*'NEFZ + EPA + WLTP - Start Value'!$B$3*'NEFZ + EPA + WLTP - Start Value'!$B$6*'NEFZ + EPA + WLTP - Constants'!$B$4/3600</f>
        <v>0.8174891732480002</v>
      </c>
      <c r="H1634" s="95">
        <f>IF(E1634&gt;0,(((C1633)^3+(C1634)^3)/2/D1634)*0.5*'NEFZ + EPA + WLTP - Constants'!$B$3*('NEFZ + EPA + WLTP - Start Value'!$B$5*'NEFZ + EPA + WLTP - Start Value'!$B$4)*E1634/3600,0)</f>
        <v>1.740372400475936</v>
      </c>
    </row>
    <row r="1635" ht="20.35" customHeight="1">
      <c r="A1635" s="15">
        <v>1632</v>
      </c>
      <c r="B1635" s="15">
        <v>53</v>
      </c>
      <c r="C1635" s="95">
        <f>'NEFZ + EPA + WLTP - Constants'!$B$5*B1635/3.6</f>
        <v>23.69312</v>
      </c>
      <c r="D1635" s="95">
        <f>(C1635+C1634)/2</f>
        <v>23.782528</v>
      </c>
      <c r="E1635" s="95">
        <f>(D1635*(A1635-A1634))</f>
        <v>23.782528</v>
      </c>
      <c r="F1635" s="95">
        <f>(0.5*((C1635^2)-(C1634^2))*'NEFZ + EPA + WLTP - Start Value'!$B$3)/3600</f>
        <v>-1.848741684588094</v>
      </c>
      <c r="G1635" s="95">
        <f>E1635*'NEFZ + EPA + WLTP - Start Value'!$B$3*'NEFZ + EPA + WLTP - Start Value'!$B$6*'NEFZ + EPA + WLTP - Constants'!$B$4/3600</f>
        <v>0.8113885077760001</v>
      </c>
      <c r="H1635" s="95">
        <f>IF(E1635&gt;0,(((C1634)^3+(C1635)^3)/2/D1635)*0.5*'NEFZ + EPA + WLTP - Constants'!$B$3*('NEFZ + EPA + WLTP - Start Value'!$B$5*'NEFZ + EPA + WLTP - Start Value'!$B$4)*E1635/3600,0)</f>
        <v>1.701699961614007</v>
      </c>
    </row>
    <row r="1636" ht="20.35" customHeight="1">
      <c r="A1636" s="15">
        <v>1633</v>
      </c>
      <c r="B1636" s="15">
        <v>52.6</v>
      </c>
      <c r="C1636" s="95">
        <f>'NEFZ + EPA + WLTP - Constants'!$B$5*B1636/3.6</f>
        <v>23.514304</v>
      </c>
      <c r="D1636" s="95">
        <f>(C1636+C1635)/2</f>
        <v>23.603712</v>
      </c>
      <c r="E1636" s="95">
        <f>(D1636*(A1636-A1635))</f>
        <v>23.603712</v>
      </c>
      <c r="F1636" s="95">
        <f>(0.5*((C1636^2)-(C1635^2))*'NEFZ + EPA + WLTP - Start Value'!$B$3)/3600</f>
        <v>-1.83484137117014</v>
      </c>
      <c r="G1636" s="95">
        <f>E1636*'NEFZ + EPA + WLTP - Start Value'!$B$3*'NEFZ + EPA + WLTP - Start Value'!$B$6*'NEFZ + EPA + WLTP - Constants'!$B$4/3600</f>
        <v>0.8052878423040001</v>
      </c>
      <c r="H1636" s="95">
        <f>IF(E1636&gt;0,(((C1635)^3+(C1636)^3)/2/D1636)*0.5*'NEFZ + EPA + WLTP - Constants'!$B$3*('NEFZ + EPA + WLTP - Start Value'!$B$5*'NEFZ + EPA + WLTP - Start Value'!$B$4)*E1636/3600,0)</f>
        <v>1.663604704440327</v>
      </c>
    </row>
    <row r="1637" ht="20.35" customHeight="1">
      <c r="A1637" s="15">
        <v>1634</v>
      </c>
      <c r="B1637" s="15">
        <v>52.1</v>
      </c>
      <c r="C1637" s="95">
        <f>'NEFZ + EPA + WLTP - Constants'!$B$5*B1637/3.6</f>
        <v>23.290784</v>
      </c>
      <c r="D1637" s="95">
        <f>(C1637+C1636)/2</f>
        <v>23.402544</v>
      </c>
      <c r="E1637" s="95">
        <f>(D1637*(A1637-A1636))</f>
        <v>23.402544</v>
      </c>
      <c r="F1637" s="95">
        <f>(0.5*((C1637^2)-(C1636^2))*'NEFZ + EPA + WLTP - Start Value'!$B$3)/3600</f>
        <v>-2.274004398218634</v>
      </c>
      <c r="G1637" s="95">
        <f>E1637*'NEFZ + EPA + WLTP - Start Value'!$B$3*'NEFZ + EPA + WLTP - Start Value'!$B$6*'NEFZ + EPA + WLTP - Constants'!$B$4/3600</f>
        <v>0.798424593648</v>
      </c>
      <c r="H1637" s="95">
        <f>IF(E1637&gt;0,(((C1636)^3+(C1637)^3)/2/D1637)*0.5*'NEFZ + EPA + WLTP - Constants'!$B$3*('NEFZ + EPA + WLTP - Start Value'!$B$5*'NEFZ + EPA + WLTP - Start Value'!$B$4)*E1637/3600,0)</f>
        <v>1.621471983830206</v>
      </c>
    </row>
    <row r="1638" ht="20.35" customHeight="1">
      <c r="A1638" s="15">
        <v>1635</v>
      </c>
      <c r="B1638" s="15">
        <v>52.4</v>
      </c>
      <c r="C1638" s="95">
        <f>'NEFZ + EPA + WLTP - Constants'!$B$5*B1638/3.6</f>
        <v>23.424896</v>
      </c>
      <c r="D1638" s="95">
        <f>(C1638+C1637)/2</f>
        <v>23.35784</v>
      </c>
      <c r="E1638" s="95">
        <f>(D1638*(A1638-A1637))</f>
        <v>23.35784</v>
      </c>
      <c r="F1638" s="95">
        <f>(0.5*((C1638^2)-(C1637^2))*'NEFZ + EPA + WLTP - Start Value'!$B$3)/3600</f>
        <v>1.361796330165306</v>
      </c>
      <c r="G1638" s="95">
        <f>E1638*'NEFZ + EPA + WLTP - Start Value'!$B$3*'NEFZ + EPA + WLTP - Start Value'!$B$6*'NEFZ + EPA + WLTP - Constants'!$B$4/3600</f>
        <v>0.7968994272800002</v>
      </c>
      <c r="H1638" s="95">
        <f>IF(E1638&gt;0,(((C1637)^3+(C1638)^3)/2/D1638)*0.5*'NEFZ + EPA + WLTP - Constants'!$B$3*('NEFZ + EPA + WLTP - Start Value'!$B$5*'NEFZ + EPA + WLTP - Start Value'!$B$4)*E1638/3600,0)</f>
        <v>1.612127182654382</v>
      </c>
    </row>
    <row r="1639" ht="20.35" customHeight="1">
      <c r="A1639" s="15">
        <v>1636</v>
      </c>
      <c r="B1639" s="15">
        <v>52</v>
      </c>
      <c r="C1639" s="95">
        <f>'NEFZ + EPA + WLTP - Constants'!$B$5*B1639/3.6</f>
        <v>23.24608</v>
      </c>
      <c r="D1639" s="95">
        <f>(C1639+C1638)/2</f>
        <v>23.335488</v>
      </c>
      <c r="E1639" s="95">
        <f>(D1639*(A1639-A1638))</f>
        <v>23.335488</v>
      </c>
      <c r="F1639" s="95">
        <f>(0.5*((C1639^2)-(C1638^2))*'NEFZ + EPA + WLTP - Start Value'!$B$3)/3600</f>
        <v>-1.813990901043172</v>
      </c>
      <c r="G1639" s="95">
        <f>E1639*'NEFZ + EPA + WLTP - Start Value'!$B$3*'NEFZ + EPA + WLTP - Start Value'!$B$6*'NEFZ + EPA + WLTP - Constants'!$B$4/3600</f>
        <v>0.7961368440960001</v>
      </c>
      <c r="H1639" s="95">
        <f>IF(E1639&gt;0,(((C1638)^3+(C1639)^3)/2/D1639)*0.5*'NEFZ + EPA + WLTP - Constants'!$B$3*('NEFZ + EPA + WLTP - Start Value'!$B$5*'NEFZ + EPA + WLTP - Start Value'!$B$4)*E1639/3600,0)</f>
        <v>1.607534541225398</v>
      </c>
    </row>
    <row r="1640" ht="20.35" customHeight="1">
      <c r="A1640" s="15">
        <v>1637</v>
      </c>
      <c r="B1640" s="15">
        <v>51.9</v>
      </c>
      <c r="C1640" s="95">
        <f>'NEFZ + EPA + WLTP - Constants'!$B$5*B1640/3.6</f>
        <v>23.201376</v>
      </c>
      <c r="D1640" s="95">
        <f>(C1640+C1639)/2</f>
        <v>23.223728</v>
      </c>
      <c r="E1640" s="95">
        <f>(D1640*(A1640-A1639))</f>
        <v>23.223728</v>
      </c>
      <c r="F1640" s="95">
        <f>(0.5*((C1640^2)-(C1639^2))*'NEFZ + EPA + WLTP - Start Value'!$B$3)/3600</f>
        <v>-0.4513258012892865</v>
      </c>
      <c r="G1640" s="95">
        <f>E1640*'NEFZ + EPA + WLTP - Start Value'!$B$3*'NEFZ + EPA + WLTP - Start Value'!$B$6*'NEFZ + EPA + WLTP - Constants'!$B$4/3600</f>
        <v>0.7923239281760002</v>
      </c>
      <c r="H1640" s="95">
        <f>IF(E1640&gt;0,(((C1639)^3+(C1640)^3)/2/D1640)*0.5*'NEFZ + EPA + WLTP - Constants'!$B$3*('NEFZ + EPA + WLTP - Start Value'!$B$5*'NEFZ + EPA + WLTP - Start Value'!$B$4)*E1640/3600,0)</f>
        <v>1.58448284464167</v>
      </c>
    </row>
    <row r="1641" ht="20.35" customHeight="1">
      <c r="A1641" s="15">
        <v>1638</v>
      </c>
      <c r="B1641" s="15">
        <v>51.7</v>
      </c>
      <c r="C1641" s="95">
        <f>'NEFZ + EPA + WLTP - Constants'!$B$5*B1641/3.6</f>
        <v>23.111968</v>
      </c>
      <c r="D1641" s="95">
        <f>(C1641+C1640)/2</f>
        <v>23.156672</v>
      </c>
      <c r="E1641" s="95">
        <f>(D1641*(A1641-A1640))</f>
        <v>23.156672</v>
      </c>
      <c r="F1641" s="95">
        <f>(0.5*((C1641^2)-(C1640^2))*'NEFZ + EPA + WLTP - Start Value'!$B$3)/3600</f>
        <v>-0.9000452938125598</v>
      </c>
      <c r="G1641" s="95">
        <f>E1641*'NEFZ + EPA + WLTP - Start Value'!$B$3*'NEFZ + EPA + WLTP - Start Value'!$B$6*'NEFZ + EPA + WLTP - Constants'!$B$4/3600</f>
        <v>0.7900361786240001</v>
      </c>
      <c r="H1641" s="95">
        <f>IF(E1641&gt;0,(((C1640)^3+(C1641)^3)/2/D1641)*0.5*'NEFZ + EPA + WLTP - Constants'!$B$3*('NEFZ + EPA + WLTP - Start Value'!$B$5*'NEFZ + EPA + WLTP - Start Value'!$B$4)*E1641/3600,0)</f>
        <v>1.570810565217301</v>
      </c>
    </row>
    <row r="1642" ht="20.35" customHeight="1">
      <c r="A1642" s="15">
        <v>1639</v>
      </c>
      <c r="B1642" s="15">
        <v>51.5</v>
      </c>
      <c r="C1642" s="95">
        <f>'NEFZ + EPA + WLTP - Constants'!$B$5*B1642/3.6</f>
        <v>23.02256</v>
      </c>
      <c r="D1642" s="95">
        <f>(C1642+C1641)/2</f>
        <v>23.067264</v>
      </c>
      <c r="E1642" s="95">
        <f>(D1642*(A1642-A1641))</f>
        <v>23.067264</v>
      </c>
      <c r="F1642" s="95">
        <f>(0.5*((C1642^2)-(C1641^2))*'NEFZ + EPA + WLTP - Start Value'!$B$3)/3600</f>
        <v>-0.8965702154581641</v>
      </c>
      <c r="G1642" s="95">
        <f>E1642*'NEFZ + EPA + WLTP - Start Value'!$B$3*'NEFZ + EPA + WLTP - Start Value'!$B$6*'NEFZ + EPA + WLTP - Constants'!$B$4/3600</f>
        <v>0.786985845888</v>
      </c>
      <c r="H1642" s="95">
        <f>IF(E1642&gt;0,(((C1641)^3+(C1642)^3)/2/D1642)*0.5*'NEFZ + EPA + WLTP - Constants'!$B$3*('NEFZ + EPA + WLTP - Start Value'!$B$5*'NEFZ + EPA + WLTP - Start Value'!$B$4)*E1642/3600,0)</f>
        <v>1.552686142538061</v>
      </c>
    </row>
    <row r="1643" ht="20.35" customHeight="1">
      <c r="A1643" s="15">
        <v>1640</v>
      </c>
      <c r="B1643" s="15">
        <v>51.6</v>
      </c>
      <c r="C1643" s="95">
        <f>'NEFZ + EPA + WLTP - Constants'!$B$5*B1643/3.6</f>
        <v>23.067264</v>
      </c>
      <c r="D1643" s="95">
        <f>(C1643+C1642)/2</f>
        <v>23.044912</v>
      </c>
      <c r="E1643" s="95">
        <f>(D1643*(A1643-A1642))</f>
        <v>23.044912</v>
      </c>
      <c r="F1643" s="95">
        <f>(0.5*((C1643^2)-(C1642^2))*'NEFZ + EPA + WLTP - Start Value'!$B$3)/3600</f>
        <v>0.4478507229347424</v>
      </c>
      <c r="G1643" s="95">
        <f>E1643*'NEFZ + EPA + WLTP - Start Value'!$B$3*'NEFZ + EPA + WLTP - Start Value'!$B$6*'NEFZ + EPA + WLTP - Constants'!$B$4/3600</f>
        <v>0.7862232627040002</v>
      </c>
      <c r="H1643" s="95">
        <f>IF(E1643&gt;0,(((C1642)^3+(C1643)^3)/2/D1643)*0.5*'NEFZ + EPA + WLTP - Constants'!$B$3*('NEFZ + EPA + WLTP - Start Value'!$B$5*'NEFZ + EPA + WLTP - Start Value'!$B$4)*E1643/3600,0)</f>
        <v>1.548163818004133</v>
      </c>
    </row>
    <row r="1644" ht="20.35" customHeight="1">
      <c r="A1644" s="15">
        <v>1641</v>
      </c>
      <c r="B1644" s="15">
        <v>51.8</v>
      </c>
      <c r="C1644" s="95">
        <f>'NEFZ + EPA + WLTP - Constants'!$B$5*B1644/3.6</f>
        <v>23.156672</v>
      </c>
      <c r="D1644" s="95">
        <f>(C1644+C1643)/2</f>
        <v>23.111968</v>
      </c>
      <c r="E1644" s="95">
        <f>(D1644*(A1644-A1643))</f>
        <v>23.111968</v>
      </c>
      <c r="F1644" s="95">
        <f>(0.5*((C1644^2)-(C1643^2))*'NEFZ + EPA + WLTP - Start Value'!$B$3)/3600</f>
        <v>0.8983077546353743</v>
      </c>
      <c r="G1644" s="95">
        <f>E1644*'NEFZ + EPA + WLTP - Start Value'!$B$3*'NEFZ + EPA + WLTP - Start Value'!$B$6*'NEFZ + EPA + WLTP - Constants'!$B$4/3600</f>
        <v>0.788511012256</v>
      </c>
      <c r="H1644" s="95">
        <f>IF(E1644&gt;0,(((C1643)^3+(C1644)^3)/2/D1644)*0.5*'NEFZ + EPA + WLTP - Constants'!$B$3*('NEFZ + EPA + WLTP - Start Value'!$B$5*'NEFZ + EPA + WLTP - Start Value'!$B$4)*E1644/3600,0)</f>
        <v>1.561730825509916</v>
      </c>
    </row>
    <row r="1645" ht="20.35" customHeight="1">
      <c r="A1645" s="15">
        <v>1642</v>
      </c>
      <c r="B1645" s="15">
        <v>52.1</v>
      </c>
      <c r="C1645" s="95">
        <f>'NEFZ + EPA + WLTP - Constants'!$B$5*B1645/3.6</f>
        <v>23.290784</v>
      </c>
      <c r="D1645" s="95">
        <f>(C1645+C1644)/2</f>
        <v>23.223728</v>
      </c>
      <c r="E1645" s="95">
        <f>(D1645*(A1645-A1644))</f>
        <v>23.223728</v>
      </c>
      <c r="F1645" s="95">
        <f>(0.5*((C1645^2)-(C1644^2))*'NEFZ + EPA + WLTP - Start Value'!$B$3)/3600</f>
        <v>1.353977403867761</v>
      </c>
      <c r="G1645" s="95">
        <f>E1645*'NEFZ + EPA + WLTP - Start Value'!$B$3*'NEFZ + EPA + WLTP - Start Value'!$B$6*'NEFZ + EPA + WLTP - Constants'!$B$4/3600</f>
        <v>0.7923239281760002</v>
      </c>
      <c r="H1645" s="95">
        <f>IF(E1645&gt;0,(((C1644)^3+(C1645)^3)/2/D1645)*0.5*'NEFZ + EPA + WLTP - Constants'!$B$3*('NEFZ + EPA + WLTP - Start Value'!$B$5*'NEFZ + EPA + WLTP - Start Value'!$B$4)*E1645/3600,0)</f>
        <v>1.584518070897196</v>
      </c>
    </row>
    <row r="1646" ht="20.35" customHeight="1">
      <c r="A1646" s="15">
        <v>1643</v>
      </c>
      <c r="B1646" s="15">
        <v>52.5</v>
      </c>
      <c r="C1646" s="95">
        <f>'NEFZ + EPA + WLTP - Constants'!$B$5*B1646/3.6</f>
        <v>23.4696</v>
      </c>
      <c r="D1646" s="95">
        <f>(C1646+C1645)/2</f>
        <v>23.380192</v>
      </c>
      <c r="E1646" s="95">
        <f>(D1646*(A1646-A1645))</f>
        <v>23.380192</v>
      </c>
      <c r="F1646" s="95">
        <f>(0.5*((C1646^2)-(C1645^2))*'NEFZ + EPA + WLTP - Start Value'!$B$3)/3600</f>
        <v>1.817465979397667</v>
      </c>
      <c r="G1646" s="95">
        <f>E1646*'NEFZ + EPA + WLTP - Start Value'!$B$3*'NEFZ + EPA + WLTP - Start Value'!$B$6*'NEFZ + EPA + WLTP - Constants'!$B$4/3600</f>
        <v>0.7976620104640001</v>
      </c>
      <c r="H1646" s="95">
        <f>IF(E1646&gt;0,(((C1645)^3+(C1646)^3)/2/D1646)*0.5*'NEFZ + EPA + WLTP - Constants'!$B$3*('NEFZ + EPA + WLTP - Start Value'!$B$5*'NEFZ + EPA + WLTP - Start Value'!$B$4)*E1646/3600,0)</f>
        <v>1.616790683442414</v>
      </c>
    </row>
    <row r="1647" ht="20.35" customHeight="1">
      <c r="A1647" s="15">
        <v>1644</v>
      </c>
      <c r="B1647" s="15">
        <v>53</v>
      </c>
      <c r="C1647" s="95">
        <f>'NEFZ + EPA + WLTP - Constants'!$B$5*B1647/3.6</f>
        <v>23.69312</v>
      </c>
      <c r="D1647" s="95">
        <f>(C1647+C1646)/2</f>
        <v>23.58136</v>
      </c>
      <c r="E1647" s="95">
        <f>(D1647*(A1647-A1646))</f>
        <v>23.58136</v>
      </c>
      <c r="F1647" s="95">
        <f>(0.5*((C1647^2)-(C1646^2))*'NEFZ + EPA + WLTP - Start Value'!$B$3)/3600</f>
        <v>2.291379789991107</v>
      </c>
      <c r="G1647" s="95">
        <f>E1647*'NEFZ + EPA + WLTP - Start Value'!$B$3*'NEFZ + EPA + WLTP - Start Value'!$B$6*'NEFZ + EPA + WLTP - Constants'!$B$4/3600</f>
        <v>0.8045252591200001</v>
      </c>
      <c r="H1647" s="95">
        <f>IF(E1647&gt;0,(((C1646)^3+(C1647)^3)/2/D1647)*0.5*'NEFZ + EPA + WLTP - Constants'!$B$3*('NEFZ + EPA + WLTP - Start Value'!$B$5*'NEFZ + EPA + WLTP - Start Value'!$B$4)*E1647/3600,0)</f>
        <v>1.658923404052534</v>
      </c>
    </row>
    <row r="1648" ht="20.35" customHeight="1">
      <c r="A1648" s="15">
        <v>1645</v>
      </c>
      <c r="B1648" s="15">
        <v>53.5</v>
      </c>
      <c r="C1648" s="95">
        <f>'NEFZ + EPA + WLTP - Constants'!$B$5*B1648/3.6</f>
        <v>23.91664</v>
      </c>
      <c r="D1648" s="95">
        <f>(C1648+C1647)/2</f>
        <v>23.80488</v>
      </c>
      <c r="E1648" s="95">
        <f>(D1648*(A1648-A1647))</f>
        <v>23.80488</v>
      </c>
      <c r="F1648" s="95">
        <f>(0.5*((C1648^2)-(C1647^2))*'NEFZ + EPA + WLTP - Start Value'!$B$3)/3600</f>
        <v>2.31309902970668</v>
      </c>
      <c r="G1648" s="95">
        <f>E1648*'NEFZ + EPA + WLTP - Start Value'!$B$3*'NEFZ + EPA + WLTP - Start Value'!$B$6*'NEFZ + EPA + WLTP - Constants'!$B$4/3600</f>
        <v>0.8121510909600002</v>
      </c>
      <c r="H1648" s="95">
        <f>IF(E1648&gt;0,(((C1647)^3+(C1648)^3)/2/D1648)*0.5*'NEFZ + EPA + WLTP - Constants'!$B$3*('NEFZ + EPA + WLTP - Start Value'!$B$5*'NEFZ + EPA + WLTP - Start Value'!$B$4)*E1648/3600,0)</f>
        <v>1.706542984079628</v>
      </c>
    </row>
    <row r="1649" ht="20.35" customHeight="1">
      <c r="A1649" s="15">
        <v>1646</v>
      </c>
      <c r="B1649" s="15">
        <v>54</v>
      </c>
      <c r="C1649" s="95">
        <f>'NEFZ + EPA + WLTP - Constants'!$B$5*B1649/3.6</f>
        <v>24.14016</v>
      </c>
      <c r="D1649" s="95">
        <f>(C1649+C1648)/2</f>
        <v>24.0284</v>
      </c>
      <c r="E1649" s="95">
        <f>(D1649*(A1649-A1648))</f>
        <v>24.0284</v>
      </c>
      <c r="F1649" s="95">
        <f>(0.5*((C1649^2)-(C1648^2))*'NEFZ + EPA + WLTP - Start Value'!$B$3)/3600</f>
        <v>2.334818269422228</v>
      </c>
      <c r="G1649" s="95">
        <f>E1649*'NEFZ + EPA + WLTP - Start Value'!$B$3*'NEFZ + EPA + WLTP - Start Value'!$B$6*'NEFZ + EPA + WLTP - Constants'!$B$4/3600</f>
        <v>0.8197769228000001</v>
      </c>
      <c r="H1649" s="95">
        <f>IF(E1649&gt;0,(((C1648)^3+(C1649)^3)/2/D1649)*0.5*'NEFZ + EPA + WLTP - Constants'!$B$3*('NEFZ + EPA + WLTP - Start Value'!$B$5*'NEFZ + EPA + WLTP - Start Value'!$B$4)*E1649/3600,0)</f>
        <v>1.755065258094598</v>
      </c>
    </row>
    <row r="1650" ht="20.35" customHeight="1">
      <c r="A1650" s="15">
        <v>1647</v>
      </c>
      <c r="B1650" s="15">
        <v>54.9</v>
      </c>
      <c r="C1650" s="95">
        <f>'NEFZ + EPA + WLTP - Constants'!$B$5*B1650/3.6</f>
        <v>24.542496</v>
      </c>
      <c r="D1650" s="95">
        <f>(C1650+C1649)/2</f>
        <v>24.341328</v>
      </c>
      <c r="E1650" s="95">
        <f>(D1650*(A1650-A1649))</f>
        <v>24.341328</v>
      </c>
      <c r="F1650" s="95">
        <f>(0.5*((C1650^2)-(C1649^2))*'NEFZ + EPA + WLTP - Start Value'!$B$3)/3600</f>
        <v>4.257405369043167</v>
      </c>
      <c r="G1650" s="95">
        <f>E1650*'NEFZ + EPA + WLTP - Start Value'!$B$3*'NEFZ + EPA + WLTP - Start Value'!$B$6*'NEFZ + EPA + WLTP - Constants'!$B$4/3600</f>
        <v>0.830453087376</v>
      </c>
      <c r="H1650" s="95">
        <f>IF(E1650&gt;0,(((C1649)^3+(C1650)^3)/2/D1650)*0.5*'NEFZ + EPA + WLTP - Constants'!$B$3*('NEFZ + EPA + WLTP - Start Value'!$B$5*'NEFZ + EPA + WLTP - Start Value'!$B$4)*E1650/3600,0)</f>
        <v>1.824787556107499</v>
      </c>
    </row>
    <row r="1651" ht="20.35" customHeight="1">
      <c r="A1651" s="15">
        <v>1648</v>
      </c>
      <c r="B1651" s="15">
        <v>55.4</v>
      </c>
      <c r="C1651" s="95">
        <f>'NEFZ + EPA + WLTP - Constants'!$B$5*B1651/3.6</f>
        <v>24.766016</v>
      </c>
      <c r="D1651" s="95">
        <f>(C1651+C1650)/2</f>
        <v>24.654256</v>
      </c>
      <c r="E1651" s="95">
        <f>(D1651*(A1651-A1650))</f>
        <v>24.654256</v>
      </c>
      <c r="F1651" s="95">
        <f>(0.5*((C1651^2)-(C1650^2))*'NEFZ + EPA + WLTP - Start Value'!$B$3)/3600</f>
        <v>2.395632140625799</v>
      </c>
      <c r="G1651" s="95">
        <f>E1651*'NEFZ + EPA + WLTP - Start Value'!$B$3*'NEFZ + EPA + WLTP - Start Value'!$B$6*'NEFZ + EPA + WLTP - Constants'!$B$4/3600</f>
        <v>0.8411292519520001</v>
      </c>
      <c r="H1651" s="95">
        <f>IF(E1651&gt;0,(((C1650)^3+(C1651)^3)/2/D1651)*0.5*'NEFZ + EPA + WLTP - Constants'!$B$3*('NEFZ + EPA + WLTP - Start Value'!$B$5*'NEFZ + EPA + WLTP - Start Value'!$B$4)*E1651/3600,0)</f>
        <v>1.895802105063045</v>
      </c>
    </row>
    <row r="1652" ht="20.35" customHeight="1">
      <c r="A1652" s="15">
        <v>1649</v>
      </c>
      <c r="B1652" s="15">
        <v>55.6</v>
      </c>
      <c r="C1652" s="95">
        <f>'NEFZ + EPA + WLTP - Constants'!$B$5*B1652/3.6</f>
        <v>24.855424</v>
      </c>
      <c r="D1652" s="95">
        <f>(C1652+C1651)/2</f>
        <v>24.81072</v>
      </c>
      <c r="E1652" s="95">
        <f>(D1652*(A1652-A1651))</f>
        <v>24.81072</v>
      </c>
      <c r="F1652" s="95">
        <f>(0.5*((C1652^2)-(C1651^2))*'NEFZ + EPA + WLTP - Start Value'!$B$3)/3600</f>
        <v>0.964334243370674</v>
      </c>
      <c r="G1652" s="95">
        <f>E1652*'NEFZ + EPA + WLTP - Start Value'!$B$3*'NEFZ + EPA + WLTP - Start Value'!$B$6*'NEFZ + EPA + WLTP - Constants'!$B$4/3600</f>
        <v>0.8464673342400002</v>
      </c>
      <c r="H1652" s="95">
        <f>IF(E1652&gt;0,(((C1651)^3+(C1652)^3)/2/D1652)*0.5*'NEFZ + EPA + WLTP - Constants'!$B$3*('NEFZ + EPA + WLTP - Start Value'!$B$5*'NEFZ + EPA + WLTP - Start Value'!$B$4)*E1652/3600,0)</f>
        <v>1.932025516771199</v>
      </c>
    </row>
    <row r="1653" ht="20.35" customHeight="1">
      <c r="A1653" s="15">
        <v>1650</v>
      </c>
      <c r="B1653" s="15">
        <v>56</v>
      </c>
      <c r="C1653" s="95">
        <f>'NEFZ + EPA + WLTP - Constants'!$B$5*B1653/3.6</f>
        <v>25.03424</v>
      </c>
      <c r="D1653" s="95">
        <f>(C1653+C1652)/2</f>
        <v>24.944832</v>
      </c>
      <c r="E1653" s="95">
        <f>(D1653*(A1653-A1652))</f>
        <v>24.944832</v>
      </c>
      <c r="F1653" s="95">
        <f>(0.5*((C1653^2)-(C1652^2))*'NEFZ + EPA + WLTP - Start Value'!$B$3)/3600</f>
        <v>1.939093721804783</v>
      </c>
      <c r="G1653" s="95">
        <f>E1653*'NEFZ + EPA + WLTP - Start Value'!$B$3*'NEFZ + EPA + WLTP - Start Value'!$B$6*'NEFZ + EPA + WLTP - Constants'!$B$4/3600</f>
        <v>0.851042833344</v>
      </c>
      <c r="H1653" s="95">
        <f>IF(E1653&gt;0,(((C1652)^3+(C1653)^3)/2/D1653)*0.5*'NEFZ + EPA + WLTP - Constants'!$B$3*('NEFZ + EPA + WLTP - Start Value'!$B$5*'NEFZ + EPA + WLTP - Start Value'!$B$4)*E1653/3600,0)</f>
        <v>1.96358186777137</v>
      </c>
    </row>
    <row r="1654" ht="20.35" customHeight="1">
      <c r="A1654" s="15">
        <v>1651</v>
      </c>
      <c r="B1654" s="15">
        <v>56</v>
      </c>
      <c r="C1654" s="95">
        <f>'NEFZ + EPA + WLTP - Constants'!$B$5*B1654/3.6</f>
        <v>25.03424</v>
      </c>
      <c r="D1654" s="95">
        <f>(C1654+C1653)/2</f>
        <v>25.03424</v>
      </c>
      <c r="E1654" s="95">
        <f>(D1654*(A1654-A1653))</f>
        <v>25.03424</v>
      </c>
      <c r="F1654" s="95">
        <f>(0.5*((C1654^2)-(C1653^2))*'NEFZ + EPA + WLTP - Start Value'!$B$3)/3600</f>
        <v>0</v>
      </c>
      <c r="G1654" s="95">
        <f>E1654*'NEFZ + EPA + WLTP - Start Value'!$B$3*'NEFZ + EPA + WLTP - Start Value'!$B$6*'NEFZ + EPA + WLTP - Constants'!$B$4/3600</f>
        <v>0.8540931660800001</v>
      </c>
      <c r="H1654" s="95">
        <f>IF(E1654&gt;0,(((C1653)^3+(C1654)^3)/2/D1654)*0.5*'NEFZ + EPA + WLTP - Constants'!$B$3*('NEFZ + EPA + WLTP - Start Value'!$B$5*'NEFZ + EPA + WLTP - Start Value'!$B$4)*E1654/3600,0)</f>
        <v>1.98469492801047</v>
      </c>
    </row>
    <row r="1655" ht="20.35" customHeight="1">
      <c r="A1655" s="15">
        <v>1652</v>
      </c>
      <c r="B1655" s="15">
        <v>55.8</v>
      </c>
      <c r="C1655" s="95">
        <f>'NEFZ + EPA + WLTP - Constants'!$B$5*B1655/3.6</f>
        <v>24.944832</v>
      </c>
      <c r="D1655" s="95">
        <f>(C1655+C1654)/2</f>
        <v>24.989536</v>
      </c>
      <c r="E1655" s="95">
        <f>(D1655*(A1655-A1654))</f>
        <v>24.989536</v>
      </c>
      <c r="F1655" s="95">
        <f>(0.5*((C1655^2)-(C1654^2))*'NEFZ + EPA + WLTP - Start Value'!$B$3)/3600</f>
        <v>-0.9712844000796633</v>
      </c>
      <c r="G1655" s="95">
        <f>E1655*'NEFZ + EPA + WLTP - Start Value'!$B$3*'NEFZ + EPA + WLTP - Start Value'!$B$6*'NEFZ + EPA + WLTP - Constants'!$B$4/3600</f>
        <v>0.852567999712</v>
      </c>
      <c r="H1655" s="95">
        <f>IF(E1655&gt;0,(((C1654)^3+(C1655)^3)/2/D1655)*0.5*'NEFZ + EPA + WLTP - Constants'!$B$3*('NEFZ + EPA + WLTP - Start Value'!$B$5*'NEFZ + EPA + WLTP - Start Value'!$B$4)*E1655/3600,0)</f>
        <v>1.974100561027428</v>
      </c>
    </row>
    <row r="1656" ht="20.35" customHeight="1">
      <c r="A1656" s="15">
        <v>1653</v>
      </c>
      <c r="B1656" s="15">
        <v>55.2</v>
      </c>
      <c r="C1656" s="95">
        <f>'NEFZ + EPA + WLTP - Constants'!$B$5*B1656/3.6</f>
        <v>24.67660800000001</v>
      </c>
      <c r="D1656" s="95">
        <f>(C1656+C1655)/2</f>
        <v>24.81072</v>
      </c>
      <c r="E1656" s="95">
        <f>(D1656*(A1656-A1655))</f>
        <v>24.81072</v>
      </c>
      <c r="F1656" s="95">
        <f>(0.5*((C1656^2)-(C1655^2))*'NEFZ + EPA + WLTP - Start Value'!$B$3)/3600</f>
        <v>-2.893002730111923</v>
      </c>
      <c r="G1656" s="95">
        <f>E1656*'NEFZ + EPA + WLTP - Start Value'!$B$3*'NEFZ + EPA + WLTP - Start Value'!$B$6*'NEFZ + EPA + WLTP - Constants'!$B$4/3600</f>
        <v>0.8464673342400002</v>
      </c>
      <c r="H1656" s="95">
        <f>IF(E1656&gt;0,(((C1655)^3+(C1656)^3)/2/D1656)*0.5*'NEFZ + EPA + WLTP - Constants'!$B$3*('NEFZ + EPA + WLTP - Start Value'!$B$5*'NEFZ + EPA + WLTP - Start Value'!$B$4)*E1656/3600,0)</f>
        <v>1.932176050529178</v>
      </c>
    </row>
    <row r="1657" ht="20.35" customHeight="1">
      <c r="A1657" s="15">
        <v>1654</v>
      </c>
      <c r="B1657" s="15">
        <v>54.5</v>
      </c>
      <c r="C1657" s="95">
        <f>'NEFZ + EPA + WLTP - Constants'!$B$5*B1657/3.6</f>
        <v>24.36368</v>
      </c>
      <c r="D1657" s="95">
        <f>(C1657+C1656)/2</f>
        <v>24.520144</v>
      </c>
      <c r="E1657" s="95">
        <f>(D1657*(A1657-A1656))</f>
        <v>24.520144</v>
      </c>
      <c r="F1657" s="95">
        <f>(0.5*((C1657^2)-(C1656^2))*'NEFZ + EPA + WLTP - Start Value'!$B$3)/3600</f>
        <v>-3.335640835515109</v>
      </c>
      <c r="G1657" s="95">
        <f>E1657*'NEFZ + EPA + WLTP - Start Value'!$B$3*'NEFZ + EPA + WLTP - Start Value'!$B$6*'NEFZ + EPA + WLTP - Constants'!$B$4/3600</f>
        <v>0.836553752848</v>
      </c>
      <c r="H1657" s="95">
        <f>IF(E1657&gt;0,(((C1656)^3+(C1657)^3)/2/D1657)*0.5*'NEFZ + EPA + WLTP - Constants'!$B$3*('NEFZ + EPA + WLTP - Start Value'!$B$5*'NEFZ + EPA + WLTP - Start Value'!$B$4)*E1657/3600,0)</f>
        <v>1.865145091554796</v>
      </c>
    </row>
    <row r="1658" ht="20.35" customHeight="1">
      <c r="A1658" s="15">
        <v>1655</v>
      </c>
      <c r="B1658" s="15">
        <v>53.6</v>
      </c>
      <c r="C1658" s="95">
        <f>'NEFZ + EPA + WLTP - Constants'!$B$5*B1658/3.6</f>
        <v>23.961344</v>
      </c>
      <c r="D1658" s="95">
        <f>(C1658+C1657)/2</f>
        <v>24.162512</v>
      </c>
      <c r="E1658" s="95">
        <f>(D1658*(A1658-A1657))</f>
        <v>24.162512</v>
      </c>
      <c r="F1658" s="95">
        <f>(0.5*((C1658^2)-(C1657^2))*'NEFZ + EPA + WLTP - Start Value'!$B$3)/3600</f>
        <v>-4.22612966385274</v>
      </c>
      <c r="G1658" s="95">
        <f>E1658*'NEFZ + EPA + WLTP - Start Value'!$B$3*'NEFZ + EPA + WLTP - Start Value'!$B$6*'NEFZ + EPA + WLTP - Constants'!$B$4/3600</f>
        <v>0.824352421904</v>
      </c>
      <c r="H1658" s="95">
        <f>IF(E1658&gt;0,(((C1657)^3+(C1658)^3)/2/D1658)*0.5*'NEFZ + EPA + WLTP - Constants'!$B$3*('NEFZ + EPA + WLTP - Start Value'!$B$5*'NEFZ + EPA + WLTP - Start Value'!$B$4)*E1658/3600,0)</f>
        <v>1.784871993198267</v>
      </c>
    </row>
    <row r="1659" ht="20.35" customHeight="1">
      <c r="A1659" s="15">
        <v>1656</v>
      </c>
      <c r="B1659" s="15">
        <v>52.5</v>
      </c>
      <c r="C1659" s="95">
        <f>'NEFZ + EPA + WLTP - Constants'!$B$5*B1659/3.6</f>
        <v>23.4696</v>
      </c>
      <c r="D1659" s="95">
        <f>(C1659+C1658)/2</f>
        <v>23.715472</v>
      </c>
      <c r="E1659" s="95">
        <f>(D1659*(A1659-A1658))</f>
        <v>23.715472</v>
      </c>
      <c r="F1659" s="95">
        <f>(0.5*((C1659^2)-(C1658^2))*'NEFZ + EPA + WLTP - Start Value'!$B$3)/3600</f>
        <v>-5.069704934405003</v>
      </c>
      <c r="G1659" s="95">
        <f>E1659*'NEFZ + EPA + WLTP - Start Value'!$B$3*'NEFZ + EPA + WLTP - Start Value'!$B$6*'NEFZ + EPA + WLTP - Constants'!$B$4/3600</f>
        <v>0.8091007582240001</v>
      </c>
      <c r="H1659" s="95">
        <f>IF(E1659&gt;0,(((C1658)^3+(C1659)^3)/2/D1659)*0.5*'NEFZ + EPA + WLTP - Constants'!$B$3*('NEFZ + EPA + WLTP - Start Value'!$B$5*'NEFZ + EPA + WLTP - Start Value'!$B$4)*E1659/3600,0)</f>
        <v>1.687818969168442</v>
      </c>
    </row>
    <row r="1660" ht="20.35" customHeight="1">
      <c r="A1660" s="15">
        <v>1657</v>
      </c>
      <c r="B1660" s="15">
        <v>51.5</v>
      </c>
      <c r="C1660" s="95">
        <f>'NEFZ + EPA + WLTP - Constants'!$B$5*B1660/3.6</f>
        <v>23.02256</v>
      </c>
      <c r="D1660" s="95">
        <f>(C1660+C1659)/2</f>
        <v>23.24608</v>
      </c>
      <c r="E1660" s="95">
        <f>(D1660*(A1660-A1659))</f>
        <v>23.24608</v>
      </c>
      <c r="F1660" s="95">
        <f>(0.5*((C1660^2)-(C1659^2))*'NEFZ + EPA + WLTP - Start Value'!$B$3)/3600</f>
        <v>-4.517601860835544</v>
      </c>
      <c r="G1660" s="95">
        <f>E1660*'NEFZ + EPA + WLTP - Start Value'!$B$3*'NEFZ + EPA + WLTP - Start Value'!$B$6*'NEFZ + EPA + WLTP - Constants'!$B$4/3600</f>
        <v>0.7930865113600001</v>
      </c>
      <c r="H1660" s="95">
        <f>IF(E1660&gt;0,(((C1659)^3+(C1660)^3)/2/D1660)*0.5*'NEFZ + EPA + WLTP - Constants'!$B$3*('NEFZ + EPA + WLTP - Start Value'!$B$5*'NEFZ + EPA + WLTP - Start Value'!$B$4)*E1660/3600,0)</f>
        <v>1.58949860798497</v>
      </c>
    </row>
    <row r="1661" ht="20.35" customHeight="1">
      <c r="A1661" s="15">
        <v>1658</v>
      </c>
      <c r="B1661" s="15">
        <v>51.5</v>
      </c>
      <c r="C1661" s="95">
        <f>'NEFZ + EPA + WLTP - Constants'!$B$5*B1661/3.6</f>
        <v>23.02256</v>
      </c>
      <c r="D1661" s="95">
        <f>(C1661+C1660)/2</f>
        <v>23.02256</v>
      </c>
      <c r="E1661" s="95">
        <f>(D1661*(A1661-A1660))</f>
        <v>23.02256</v>
      </c>
      <c r="F1661" s="95">
        <f>(0.5*((C1661^2)-(C1660^2))*'NEFZ + EPA + WLTP - Start Value'!$B$3)/3600</f>
        <v>0</v>
      </c>
      <c r="G1661" s="95">
        <f>E1661*'NEFZ + EPA + WLTP - Start Value'!$B$3*'NEFZ + EPA + WLTP - Start Value'!$B$6*'NEFZ + EPA + WLTP - Constants'!$B$4/3600</f>
        <v>0.7854606795200001</v>
      </c>
      <c r="H1661" s="95">
        <f>IF(E1661&gt;0,(((C1660)^3+(C1661)^3)/2/D1661)*0.5*'NEFZ + EPA + WLTP - Constants'!$B$3*('NEFZ + EPA + WLTP - Start Value'!$B$5*'NEFZ + EPA + WLTP - Start Value'!$B$4)*E1661/3600,0)</f>
        <v>1.54365898793397</v>
      </c>
    </row>
    <row r="1662" ht="20.35" customHeight="1">
      <c r="A1662" s="15">
        <v>1659</v>
      </c>
      <c r="B1662" s="15">
        <v>51.5</v>
      </c>
      <c r="C1662" s="95">
        <f>'NEFZ + EPA + WLTP - Constants'!$B$5*B1662/3.6</f>
        <v>23.02256</v>
      </c>
      <c r="D1662" s="95">
        <f>(C1662+C1661)/2</f>
        <v>23.02256</v>
      </c>
      <c r="E1662" s="95">
        <f>(D1662*(A1662-A1661))</f>
        <v>23.02256</v>
      </c>
      <c r="F1662" s="95">
        <f>(0.5*((C1662^2)-(C1661^2))*'NEFZ + EPA + WLTP - Start Value'!$B$3)/3600</f>
        <v>0</v>
      </c>
      <c r="G1662" s="95">
        <f>E1662*'NEFZ + EPA + WLTP - Start Value'!$B$3*'NEFZ + EPA + WLTP - Start Value'!$B$6*'NEFZ + EPA + WLTP - Constants'!$B$4/3600</f>
        <v>0.7854606795200001</v>
      </c>
      <c r="H1662" s="95">
        <f>IF(E1662&gt;0,(((C1661)^3+(C1662)^3)/2/D1662)*0.5*'NEFZ + EPA + WLTP - Constants'!$B$3*('NEFZ + EPA + WLTP - Start Value'!$B$5*'NEFZ + EPA + WLTP - Start Value'!$B$4)*E1662/3600,0)</f>
        <v>1.54365898793397</v>
      </c>
    </row>
    <row r="1663" ht="20.35" customHeight="1">
      <c r="A1663" s="15">
        <v>1660</v>
      </c>
      <c r="B1663" s="15">
        <v>51.1</v>
      </c>
      <c r="C1663" s="95">
        <f>'NEFZ + EPA + WLTP - Constants'!$B$5*B1663/3.6</f>
        <v>22.843744</v>
      </c>
      <c r="D1663" s="95">
        <f>(C1663+C1662)/2</f>
        <v>22.933152</v>
      </c>
      <c r="E1663" s="95">
        <f>(D1663*(A1663-A1662))</f>
        <v>22.933152</v>
      </c>
      <c r="F1663" s="95">
        <f>(0.5*((C1663^2)-(C1662^2))*'NEFZ + EPA + WLTP - Start Value'!$B$3)/3600</f>
        <v>-1.78271519585277</v>
      </c>
      <c r="G1663" s="95">
        <f>E1663*'NEFZ + EPA + WLTP - Start Value'!$B$3*'NEFZ + EPA + WLTP - Start Value'!$B$6*'NEFZ + EPA + WLTP - Constants'!$B$4/3600</f>
        <v>0.7824103467840002</v>
      </c>
      <c r="H1663" s="95">
        <f>IF(E1663&gt;0,(((C1662)^3+(C1663)^3)/2/D1663)*0.5*'NEFZ + EPA + WLTP - Constants'!$B$3*('NEFZ + EPA + WLTP - Start Value'!$B$5*'NEFZ + EPA + WLTP - Start Value'!$B$4)*E1663/3600,0)</f>
        <v>1.525813934210978</v>
      </c>
    </row>
    <row r="1664" ht="20.35" customHeight="1">
      <c r="A1664" s="15">
        <v>1661</v>
      </c>
      <c r="B1664" s="15">
        <v>50.1</v>
      </c>
      <c r="C1664" s="95">
        <f>'NEFZ + EPA + WLTP - Constants'!$B$5*B1664/3.6</f>
        <v>22.396704</v>
      </c>
      <c r="D1664" s="95">
        <f>(C1664+C1663)/2</f>
        <v>22.620224</v>
      </c>
      <c r="E1664" s="95">
        <f>(D1664*(A1664-A1663))</f>
        <v>22.620224</v>
      </c>
      <c r="F1664" s="95">
        <f>(0.5*((C1664^2)-(C1663^2))*'NEFZ + EPA + WLTP - Start Value'!$B$3)/3600</f>
        <v>-4.395974118428466</v>
      </c>
      <c r="G1664" s="95">
        <f>E1664*'NEFZ + EPA + WLTP - Start Value'!$B$3*'NEFZ + EPA + WLTP - Start Value'!$B$6*'NEFZ + EPA + WLTP - Constants'!$B$4/3600</f>
        <v>0.7717341822080002</v>
      </c>
      <c r="H1664" s="95">
        <f>IF(E1664&gt;0,(((C1663)^3+(C1664)^3)/2/D1664)*0.5*'NEFZ + EPA + WLTP - Constants'!$B$3*('NEFZ + EPA + WLTP - Start Value'!$B$5*'NEFZ + EPA + WLTP - Start Value'!$B$4)*E1664/3600,0)</f>
        <v>1.464564245684282</v>
      </c>
    </row>
    <row r="1665" ht="20.35" customHeight="1">
      <c r="A1665" s="15">
        <v>1662</v>
      </c>
      <c r="B1665" s="15">
        <v>50</v>
      </c>
      <c r="C1665" s="95">
        <f>'NEFZ + EPA + WLTP - Constants'!$B$5*B1665/3.6</f>
        <v>22.352</v>
      </c>
      <c r="D1665" s="95">
        <f>(C1665+C1664)/2</f>
        <v>22.374352</v>
      </c>
      <c r="E1665" s="95">
        <f>(D1665*(A1665-A1664))</f>
        <v>22.374352</v>
      </c>
      <c r="F1665" s="95">
        <f>(0.5*((C1665^2)-(C1664^2))*'NEFZ + EPA + WLTP - Start Value'!$B$3)/3600</f>
        <v>-0.434819179105443</v>
      </c>
      <c r="G1665" s="95">
        <f>E1665*'NEFZ + EPA + WLTP - Start Value'!$B$3*'NEFZ + EPA + WLTP - Start Value'!$B$6*'NEFZ + EPA + WLTP - Constants'!$B$4/3600</f>
        <v>0.7633457671839999</v>
      </c>
      <c r="H1665" s="95">
        <f>IF(E1665&gt;0,(((C1664)^3+(C1665)^3)/2/D1665)*0.5*'NEFZ + EPA + WLTP - Constants'!$B$3*('NEFZ + EPA + WLTP - Start Value'!$B$5*'NEFZ + EPA + WLTP - Start Value'!$B$4)*E1665/3600,0)</f>
        <v>1.416913129286945</v>
      </c>
    </row>
    <row r="1666" ht="20.35" customHeight="1">
      <c r="A1666" s="15">
        <v>1663</v>
      </c>
      <c r="B1666" s="15">
        <v>50.1</v>
      </c>
      <c r="C1666" s="95">
        <f>'NEFZ + EPA + WLTP - Constants'!$B$5*B1666/3.6</f>
        <v>22.396704</v>
      </c>
      <c r="D1666" s="95">
        <f>(C1666+C1665)/2</f>
        <v>22.374352</v>
      </c>
      <c r="E1666" s="95">
        <f>(D1666*(A1666-A1665))</f>
        <v>22.374352</v>
      </c>
      <c r="F1666" s="95">
        <f>(0.5*((C1666^2)-(C1665^2))*'NEFZ + EPA + WLTP - Start Value'!$B$3)/3600</f>
        <v>0.434819179105443</v>
      </c>
      <c r="G1666" s="95">
        <f>E1666*'NEFZ + EPA + WLTP - Start Value'!$B$3*'NEFZ + EPA + WLTP - Start Value'!$B$6*'NEFZ + EPA + WLTP - Constants'!$B$4/3600</f>
        <v>0.7633457671839999</v>
      </c>
      <c r="H1666" s="95">
        <f>IF(E1666&gt;0,(((C1665)^3+(C1666)^3)/2/D1666)*0.5*'NEFZ + EPA + WLTP - Constants'!$B$3*('NEFZ + EPA + WLTP - Start Value'!$B$5*'NEFZ + EPA + WLTP - Start Value'!$B$4)*E1666/3600,0)</f>
        <v>1.416913129286945</v>
      </c>
    </row>
    <row r="1667" ht="20.35" customHeight="1">
      <c r="A1667" s="15">
        <v>1664</v>
      </c>
      <c r="B1667" s="15">
        <v>50</v>
      </c>
      <c r="C1667" s="95">
        <f>'NEFZ + EPA + WLTP - Constants'!$B$5*B1667/3.6</f>
        <v>22.352</v>
      </c>
      <c r="D1667" s="95">
        <f>(C1667+C1666)/2</f>
        <v>22.374352</v>
      </c>
      <c r="E1667" s="95">
        <f>(D1667*(A1667-A1666))</f>
        <v>22.374352</v>
      </c>
      <c r="F1667" s="95">
        <f>(0.5*((C1667^2)-(C1666^2))*'NEFZ + EPA + WLTP - Start Value'!$B$3)/3600</f>
        <v>-0.434819179105443</v>
      </c>
      <c r="G1667" s="95">
        <f>E1667*'NEFZ + EPA + WLTP - Start Value'!$B$3*'NEFZ + EPA + WLTP - Start Value'!$B$6*'NEFZ + EPA + WLTP - Constants'!$B$4/3600</f>
        <v>0.7633457671839999</v>
      </c>
      <c r="H1667" s="95">
        <f>IF(E1667&gt;0,(((C1666)^3+(C1667)^3)/2/D1667)*0.5*'NEFZ + EPA + WLTP - Constants'!$B$3*('NEFZ + EPA + WLTP - Start Value'!$B$5*'NEFZ + EPA + WLTP - Start Value'!$B$4)*E1667/3600,0)</f>
        <v>1.416913129286945</v>
      </c>
    </row>
    <row r="1668" ht="20.35" customHeight="1">
      <c r="A1668" s="15">
        <v>1665</v>
      </c>
      <c r="B1668" s="15">
        <v>49.6</v>
      </c>
      <c r="C1668" s="95">
        <f>'NEFZ + EPA + WLTP - Constants'!$B$5*B1668/3.6</f>
        <v>22.173184</v>
      </c>
      <c r="D1668" s="95">
        <f>(C1668+C1667)/2</f>
        <v>22.262592</v>
      </c>
      <c r="E1668" s="95">
        <f>(D1668*(A1668-A1667))</f>
        <v>22.262592</v>
      </c>
      <c r="F1668" s="95">
        <f>(0.5*((C1668^2)-(C1667^2))*'NEFZ + EPA + WLTP - Start Value'!$B$3)/3600</f>
        <v>-1.730589020535449</v>
      </c>
      <c r="G1668" s="95">
        <f>E1668*'NEFZ + EPA + WLTP - Start Value'!$B$3*'NEFZ + EPA + WLTP - Start Value'!$B$6*'NEFZ + EPA + WLTP - Constants'!$B$4/3600</f>
        <v>0.7595328512640001</v>
      </c>
      <c r="H1668" s="95">
        <f>IF(E1668&gt;0,(((C1667)^3+(C1668)^3)/2/D1668)*0.5*'NEFZ + EPA + WLTP - Constants'!$B$3*('NEFZ + EPA + WLTP - Start Value'!$B$5*'NEFZ + EPA + WLTP - Start Value'!$B$4)*E1668/3600,0)</f>
        <v>1.395849902276509</v>
      </c>
    </row>
    <row r="1669" ht="20.35" customHeight="1">
      <c r="A1669" s="15">
        <v>1666</v>
      </c>
      <c r="B1669" s="15">
        <v>49.5</v>
      </c>
      <c r="C1669" s="95">
        <f>'NEFZ + EPA + WLTP - Constants'!$B$5*B1669/3.6</f>
        <v>22.12848</v>
      </c>
      <c r="D1669" s="95">
        <f>(C1669+C1668)/2</f>
        <v>22.150832</v>
      </c>
      <c r="E1669" s="95">
        <f>(D1669*(A1669-A1668))</f>
        <v>22.150832</v>
      </c>
      <c r="F1669" s="95">
        <f>(0.5*((C1669^2)-(C1668^2))*'NEFZ + EPA + WLTP - Start Value'!$B$3)/3600</f>
        <v>-0.4304753311623062</v>
      </c>
      <c r="G1669" s="95">
        <f>E1669*'NEFZ + EPA + WLTP - Start Value'!$B$3*'NEFZ + EPA + WLTP - Start Value'!$B$6*'NEFZ + EPA + WLTP - Constants'!$B$4/3600</f>
        <v>0.7557199353440001</v>
      </c>
      <c r="H1669" s="95">
        <f>IF(E1669&gt;0,(((C1668)^3+(C1669)^3)/2/D1669)*0.5*'NEFZ + EPA + WLTP - Constants'!$B$3*('NEFZ + EPA + WLTP - Start Value'!$B$5*'NEFZ + EPA + WLTP - Start Value'!$B$4)*E1669/3600,0)</f>
        <v>1.37487109622494</v>
      </c>
    </row>
    <row r="1670" ht="20.35" customHeight="1">
      <c r="A1670" s="15">
        <v>1667</v>
      </c>
      <c r="B1670" s="15">
        <v>49.5</v>
      </c>
      <c r="C1670" s="95">
        <f>'NEFZ + EPA + WLTP - Constants'!$B$5*B1670/3.6</f>
        <v>22.12848</v>
      </c>
      <c r="D1670" s="95">
        <f>(C1670+C1669)/2</f>
        <v>22.12848</v>
      </c>
      <c r="E1670" s="95">
        <f>(D1670*(A1670-A1669))</f>
        <v>22.12848</v>
      </c>
      <c r="F1670" s="95">
        <f>(0.5*((C1670^2)-(C1669^2))*'NEFZ + EPA + WLTP - Start Value'!$B$3)/3600</f>
        <v>0</v>
      </c>
      <c r="G1670" s="95">
        <f>E1670*'NEFZ + EPA + WLTP - Start Value'!$B$3*'NEFZ + EPA + WLTP - Start Value'!$B$6*'NEFZ + EPA + WLTP - Constants'!$B$4/3600</f>
        <v>0.7549573521600002</v>
      </c>
      <c r="H1670" s="95">
        <f>IF(E1670&gt;0,(((C1669)^3+(C1670)^3)/2/D1670)*0.5*'NEFZ + EPA + WLTP - Constants'!$B$3*('NEFZ + EPA + WLTP - Start Value'!$B$5*'NEFZ + EPA + WLTP - Start Value'!$B$4)*E1670/3600,0)</f>
        <v>1.370709035590173</v>
      </c>
    </row>
    <row r="1671" ht="20.35" customHeight="1">
      <c r="A1671" s="15">
        <v>1668</v>
      </c>
      <c r="B1671" s="15">
        <v>49.5</v>
      </c>
      <c r="C1671" s="95">
        <f>'NEFZ + EPA + WLTP - Constants'!$B$5*B1671/3.6</f>
        <v>22.12848</v>
      </c>
      <c r="D1671" s="95">
        <f>(C1671+C1670)/2</f>
        <v>22.12848</v>
      </c>
      <c r="E1671" s="95">
        <f>(D1671*(A1671-A1670))</f>
        <v>22.12848</v>
      </c>
      <c r="F1671" s="95">
        <f>(0.5*((C1671^2)-(C1670^2))*'NEFZ + EPA + WLTP - Start Value'!$B$3)/3600</f>
        <v>0</v>
      </c>
      <c r="G1671" s="95">
        <f>E1671*'NEFZ + EPA + WLTP - Start Value'!$B$3*'NEFZ + EPA + WLTP - Start Value'!$B$6*'NEFZ + EPA + WLTP - Constants'!$B$4/3600</f>
        <v>0.7549573521600002</v>
      </c>
      <c r="H1671" s="95">
        <f>IF(E1671&gt;0,(((C1670)^3+(C1671)^3)/2/D1671)*0.5*'NEFZ + EPA + WLTP - Constants'!$B$3*('NEFZ + EPA + WLTP - Start Value'!$B$5*'NEFZ + EPA + WLTP - Start Value'!$B$4)*E1671/3600,0)</f>
        <v>1.370709035590173</v>
      </c>
    </row>
    <row r="1672" ht="20.35" customHeight="1">
      <c r="A1672" s="15">
        <v>1669</v>
      </c>
      <c r="B1672" s="15">
        <v>49.1</v>
      </c>
      <c r="C1672" s="95">
        <f>'NEFZ + EPA + WLTP - Constants'!$B$5*B1672/3.6</f>
        <v>21.949664</v>
      </c>
      <c r="D1672" s="95">
        <f>(C1672+C1671)/2</f>
        <v>22.039072</v>
      </c>
      <c r="E1672" s="95">
        <f>(D1672*(A1672-A1671))</f>
        <v>22.039072</v>
      </c>
      <c r="F1672" s="95">
        <f>(0.5*((C1672^2)-(C1671^2))*'NEFZ + EPA + WLTP - Start Value'!$B$3)/3600</f>
        <v>-1.713213628763037</v>
      </c>
      <c r="G1672" s="95">
        <f>E1672*'NEFZ + EPA + WLTP - Start Value'!$B$3*'NEFZ + EPA + WLTP - Start Value'!$B$6*'NEFZ + EPA + WLTP - Constants'!$B$4/3600</f>
        <v>0.7519070194240003</v>
      </c>
      <c r="H1672" s="95">
        <f>IF(E1672&gt;0,(((C1671)^3+(C1672)^3)/2/D1672)*0.5*'NEFZ + EPA + WLTP - Constants'!$B$3*('NEFZ + EPA + WLTP - Start Value'!$B$5*'NEFZ + EPA + WLTP - Start Value'!$B$4)*E1672/3600,0)</f>
        <v>1.354228278808858</v>
      </c>
    </row>
    <row r="1673" ht="20.35" customHeight="1">
      <c r="A1673" s="15">
        <v>1670</v>
      </c>
      <c r="B1673" s="15">
        <v>48.6</v>
      </c>
      <c r="C1673" s="95">
        <f>'NEFZ + EPA + WLTP - Constants'!$B$5*B1673/3.6</f>
        <v>21.726144</v>
      </c>
      <c r="D1673" s="95">
        <f>(C1673+C1672)/2</f>
        <v>21.837904</v>
      </c>
      <c r="E1673" s="95">
        <f>(D1673*(A1673-A1672))</f>
        <v>21.837904</v>
      </c>
      <c r="F1673" s="95">
        <f>(0.5*((C1673^2)-(C1672^2))*'NEFZ + EPA + WLTP - Start Value'!$B$3)/3600</f>
        <v>-2.121969720209783</v>
      </c>
      <c r="G1673" s="95">
        <f>E1673*'NEFZ + EPA + WLTP - Start Value'!$B$3*'NEFZ + EPA + WLTP - Start Value'!$B$6*'NEFZ + EPA + WLTP - Constants'!$B$4/3600</f>
        <v>0.7450437707680002</v>
      </c>
      <c r="H1673" s="95">
        <f>IF(E1673&gt;0,(((C1672)^3+(C1673)^3)/2/D1673)*0.5*'NEFZ + EPA + WLTP - Constants'!$B$3*('NEFZ + EPA + WLTP - Start Value'!$B$5*'NEFZ + EPA + WLTP - Start Value'!$B$4)*E1673/3600,0)</f>
        <v>1.31752087620587</v>
      </c>
    </row>
    <row r="1674" ht="20.35" customHeight="1">
      <c r="A1674" s="15">
        <v>1671</v>
      </c>
      <c r="B1674" s="15">
        <v>48.1</v>
      </c>
      <c r="C1674" s="95">
        <f>'NEFZ + EPA + WLTP - Constants'!$B$5*B1674/3.6</f>
        <v>21.502624</v>
      </c>
      <c r="D1674" s="95">
        <f>(C1674+C1673)/2</f>
        <v>21.614384</v>
      </c>
      <c r="E1674" s="95">
        <f>(D1674*(A1674-A1673))</f>
        <v>21.614384</v>
      </c>
      <c r="F1674" s="95">
        <f>(0.5*((C1674^2)-(C1673^2))*'NEFZ + EPA + WLTP - Start Value'!$B$3)/3600</f>
        <v>-2.100250480494222</v>
      </c>
      <c r="G1674" s="95">
        <f>E1674*'NEFZ + EPA + WLTP - Start Value'!$B$3*'NEFZ + EPA + WLTP - Start Value'!$B$6*'NEFZ + EPA + WLTP - Constants'!$B$4/3600</f>
        <v>0.7374179389280001</v>
      </c>
      <c r="H1674" s="95">
        <f>IF(E1674&gt;0,(((C1673)^3+(C1674)^3)/2/D1674)*0.5*'NEFZ + EPA + WLTP - Constants'!$B$3*('NEFZ + EPA + WLTP - Start Value'!$B$5*'NEFZ + EPA + WLTP - Start Value'!$B$4)*E1674/3600,0)</f>
        <v>1.277479518156994</v>
      </c>
    </row>
    <row r="1675" ht="20.35" customHeight="1">
      <c r="A1675" s="15">
        <v>1672</v>
      </c>
      <c r="B1675" s="15">
        <v>47.2</v>
      </c>
      <c r="C1675" s="95">
        <f>'NEFZ + EPA + WLTP - Constants'!$B$5*B1675/3.6</f>
        <v>21.100288</v>
      </c>
      <c r="D1675" s="95">
        <f>(C1675+C1674)/2</f>
        <v>21.301456</v>
      </c>
      <c r="E1675" s="95">
        <f>(D1675*(A1675-A1674))</f>
        <v>21.301456</v>
      </c>
      <c r="F1675" s="95">
        <f>(0.5*((C1675^2)-(C1674^2))*'NEFZ + EPA + WLTP - Start Value'!$B$3)/3600</f>
        <v>-3.725718380806387</v>
      </c>
      <c r="G1675" s="95">
        <f>E1675*'NEFZ + EPA + WLTP - Start Value'!$B$3*'NEFZ + EPA + WLTP - Start Value'!$B$6*'NEFZ + EPA + WLTP - Constants'!$B$4/3600</f>
        <v>0.7267417743520003</v>
      </c>
      <c r="H1675" s="95">
        <f>IF(E1675&gt;0,(((C1674)^3+(C1675)^3)/2/D1675)*0.5*'NEFZ + EPA + WLTP - Constants'!$B$3*('NEFZ + EPA + WLTP - Start Value'!$B$5*'NEFZ + EPA + WLTP - Start Value'!$B$4)*E1675/3600,0)</f>
        <v>1.223022868883062</v>
      </c>
    </row>
    <row r="1676" ht="20.35" customHeight="1">
      <c r="A1676" s="15">
        <v>1673</v>
      </c>
      <c r="B1676" s="15">
        <v>46.1</v>
      </c>
      <c r="C1676" s="95">
        <f>'NEFZ + EPA + WLTP - Constants'!$B$5*B1676/3.6</f>
        <v>20.608544</v>
      </c>
      <c r="D1676" s="95">
        <f>(C1676+C1675)/2</f>
        <v>20.854416</v>
      </c>
      <c r="E1676" s="95">
        <f>(D1676*(A1676-A1675))</f>
        <v>20.854416</v>
      </c>
      <c r="F1676" s="95">
        <f>(0.5*((C1676^2)-(C1675^2))*'NEFZ + EPA + WLTP - Start Value'!$B$3)/3600</f>
        <v>-4.458091144014944</v>
      </c>
      <c r="G1676" s="95">
        <f>E1676*'NEFZ + EPA + WLTP - Start Value'!$B$3*'NEFZ + EPA + WLTP - Start Value'!$B$6*'NEFZ + EPA + WLTP - Constants'!$B$4/3600</f>
        <v>0.7114901106720001</v>
      </c>
      <c r="H1676" s="95">
        <f>IF(E1676&gt;0,(((C1675)^3+(C1676)^3)/2/D1676)*0.5*'NEFZ + EPA + WLTP - Constants'!$B$3*('NEFZ + EPA + WLTP - Start Value'!$B$5*'NEFZ + EPA + WLTP - Start Value'!$B$4)*E1676/3600,0)</f>
        <v>1.147798595920057</v>
      </c>
    </row>
    <row r="1677" ht="20.35" customHeight="1">
      <c r="A1677" s="15">
        <v>1674</v>
      </c>
      <c r="B1677" s="15">
        <v>45</v>
      </c>
      <c r="C1677" s="95">
        <f>'NEFZ + EPA + WLTP - Constants'!$B$5*B1677/3.6</f>
        <v>20.1168</v>
      </c>
      <c r="D1677" s="95">
        <f>(C1677+C1676)/2</f>
        <v>20.362672</v>
      </c>
      <c r="E1677" s="95">
        <f>(D1677*(A1677-A1676))</f>
        <v>20.362672</v>
      </c>
      <c r="F1677" s="95">
        <f>(0.5*((C1677^2)-(C1676^2))*'NEFZ + EPA + WLTP - Start Value'!$B$3)/3600</f>
        <v>-4.352970023791672</v>
      </c>
      <c r="G1677" s="95">
        <f>E1677*'NEFZ + EPA + WLTP - Start Value'!$B$3*'NEFZ + EPA + WLTP - Start Value'!$B$6*'NEFZ + EPA + WLTP - Constants'!$B$4/3600</f>
        <v>0.6947132806240001</v>
      </c>
      <c r="H1677" s="95">
        <f>IF(E1677&gt;0,(((C1676)^3+(C1677)^3)/2/D1677)*0.5*'NEFZ + EPA + WLTP - Constants'!$B$3*('NEFZ + EPA + WLTP - Start Value'!$B$5*'NEFZ + EPA + WLTP - Start Value'!$B$4)*E1677/3600,0)</f>
        <v>1.068525123086102</v>
      </c>
    </row>
    <row r="1678" ht="20.35" customHeight="1">
      <c r="A1678" s="15">
        <v>1675</v>
      </c>
      <c r="B1678" s="15">
        <v>43.8</v>
      </c>
      <c r="C1678" s="95">
        <f>'NEFZ + EPA + WLTP - Constants'!$B$5*B1678/3.6</f>
        <v>19.580352</v>
      </c>
      <c r="D1678" s="95">
        <f>(C1678+C1677)/2</f>
        <v>19.848576</v>
      </c>
      <c r="E1678" s="95">
        <f>(D1678*(A1678-A1677))</f>
        <v>19.848576</v>
      </c>
      <c r="F1678" s="95">
        <f>(0.5*((C1678^2)-(C1677^2))*'NEFZ + EPA + WLTP - Start Value'!$B$3)/3600</f>
        <v>-4.628804368179176</v>
      </c>
      <c r="G1678" s="95">
        <f>E1678*'NEFZ + EPA + WLTP - Start Value'!$B$3*'NEFZ + EPA + WLTP - Start Value'!$B$6*'NEFZ + EPA + WLTP - Constants'!$B$4/3600</f>
        <v>0.677173867392</v>
      </c>
      <c r="H1678" s="95">
        <f>IF(E1678&gt;0,(((C1677)^3+(C1678)^3)/2/D1678)*0.5*'NEFZ + EPA + WLTP - Constants'!$B$3*('NEFZ + EPA + WLTP - Start Value'!$B$5*'NEFZ + EPA + WLTP - Start Value'!$B$4)*E1678/3600,0)</f>
        <v>0.989729351955065</v>
      </c>
    </row>
    <row r="1679" ht="20.35" customHeight="1">
      <c r="A1679" s="15">
        <v>1676</v>
      </c>
      <c r="B1679" s="15">
        <v>42.6</v>
      </c>
      <c r="C1679" s="95">
        <f>'NEFZ + EPA + WLTP - Constants'!$B$5*B1679/3.6</f>
        <v>19.043904</v>
      </c>
      <c r="D1679" s="95">
        <f>(C1679+C1678)/2</f>
        <v>19.312128</v>
      </c>
      <c r="E1679" s="95">
        <f>(D1679*(A1679-A1678))</f>
        <v>19.312128</v>
      </c>
      <c r="F1679" s="95">
        <f>(0.5*((C1679^2)-(C1678^2))*'NEFZ + EPA + WLTP - Start Value'!$B$3)/3600</f>
        <v>-4.503701547417602</v>
      </c>
      <c r="G1679" s="95">
        <f>E1679*'NEFZ + EPA + WLTP - Start Value'!$B$3*'NEFZ + EPA + WLTP - Start Value'!$B$6*'NEFZ + EPA + WLTP - Constants'!$B$4/3600</f>
        <v>0.6588718709760001</v>
      </c>
      <c r="H1679" s="95">
        <f>IF(E1679&gt;0,(((C1678)^3+(C1679)^3)/2/D1679)*0.5*'NEFZ + EPA + WLTP - Constants'!$B$3*('NEFZ + EPA + WLTP - Start Value'!$B$5*'NEFZ + EPA + WLTP - Start Value'!$B$4)*E1679/3600,0)</f>
        <v>0.9116584765876256</v>
      </c>
    </row>
    <row r="1680" ht="20.35" customHeight="1">
      <c r="A1680" s="15">
        <v>1677</v>
      </c>
      <c r="B1680" s="15">
        <v>41.5</v>
      </c>
      <c r="C1680" s="95">
        <f>'NEFZ + EPA + WLTP - Constants'!$B$5*B1680/3.6</f>
        <v>18.55216</v>
      </c>
      <c r="D1680" s="95">
        <f>(C1680+C1679)/2</f>
        <v>18.798032</v>
      </c>
      <c r="E1680" s="95">
        <f>(D1680*(A1680-A1679))</f>
        <v>18.798032</v>
      </c>
      <c r="F1680" s="95">
        <f>(0.5*((C1680^2)-(C1679^2))*'NEFZ + EPA + WLTP - Start Value'!$B$3)/3600</f>
        <v>-4.018493732172086</v>
      </c>
      <c r="G1680" s="95">
        <f>E1680*'NEFZ + EPA + WLTP - Start Value'!$B$3*'NEFZ + EPA + WLTP - Start Value'!$B$6*'NEFZ + EPA + WLTP - Constants'!$B$4/3600</f>
        <v>0.6413324577440001</v>
      </c>
      <c r="H1680" s="95">
        <f>IF(E1680&gt;0,(((C1679)^3+(C1680)^3)/2/D1680)*0.5*'NEFZ + EPA + WLTP - Constants'!$B$3*('NEFZ + EPA + WLTP - Start Value'!$B$5*'NEFZ + EPA + WLTP - Start Value'!$B$4)*E1680/3600,0)</f>
        <v>0.8407183299590807</v>
      </c>
    </row>
    <row r="1681" ht="20.35" customHeight="1">
      <c r="A1681" s="15">
        <v>1678</v>
      </c>
      <c r="B1681" s="15">
        <v>40.3</v>
      </c>
      <c r="C1681" s="95">
        <f>'NEFZ + EPA + WLTP - Constants'!$B$5*B1681/3.6</f>
        <v>18.015712</v>
      </c>
      <c r="D1681" s="95">
        <f>(C1681+C1680)/2</f>
        <v>18.283936</v>
      </c>
      <c r="E1681" s="95">
        <f>(D1681*(A1681-A1680))</f>
        <v>18.283936</v>
      </c>
      <c r="F1681" s="95">
        <f>(0.5*((C1681^2)-(C1680^2))*'NEFZ + EPA + WLTP - Start Value'!$B$3)/3600</f>
        <v>-4.263921140957904</v>
      </c>
      <c r="G1681" s="95">
        <f>E1681*'NEFZ + EPA + WLTP - Start Value'!$B$3*'NEFZ + EPA + WLTP - Start Value'!$B$6*'NEFZ + EPA + WLTP - Constants'!$B$4/3600</f>
        <v>0.6237930445119999</v>
      </c>
      <c r="H1681" s="95">
        <f>IF(E1681&gt;0,(((C1680)^3+(C1681)^3)/2/D1681)*0.5*'NEFZ + EPA + WLTP - Constants'!$B$3*('NEFZ + EPA + WLTP - Start Value'!$B$5*'NEFZ + EPA + WLTP - Start Value'!$B$4)*E1681/3600,0)</f>
        <v>0.7737130137096875</v>
      </c>
    </row>
    <row r="1682" ht="20.35" customHeight="1">
      <c r="A1682" s="15">
        <v>1679</v>
      </c>
      <c r="B1682" s="15">
        <v>38.5</v>
      </c>
      <c r="C1682" s="95">
        <f>'NEFZ + EPA + WLTP - Constants'!$B$5*B1682/3.6</f>
        <v>17.21104</v>
      </c>
      <c r="D1682" s="95">
        <f>(C1682+C1681)/2</f>
        <v>17.613376</v>
      </c>
      <c r="E1682" s="95">
        <f>(D1682*(A1682-A1681))</f>
        <v>17.613376</v>
      </c>
      <c r="F1682" s="95">
        <f>(0.5*((C1682^2)-(C1681^2))*'NEFZ + EPA + WLTP - Start Value'!$B$3)/3600</f>
        <v>-6.161313922508775</v>
      </c>
      <c r="G1682" s="95">
        <f>E1682*'NEFZ + EPA + WLTP - Start Value'!$B$3*'NEFZ + EPA + WLTP - Start Value'!$B$6*'NEFZ + EPA + WLTP - Constants'!$B$4/3600</f>
        <v>0.6009155489919999</v>
      </c>
      <c r="H1682" s="95">
        <f>IF(E1682&gt;0,(((C1681)^3+(C1682)^3)/2/D1682)*0.5*'NEFZ + EPA + WLTP - Constants'!$B$3*('NEFZ + EPA + WLTP - Start Value'!$B$5*'NEFZ + EPA + WLTP - Start Value'!$B$4)*E1682/3600,0)</f>
        <v>0.692305272803065</v>
      </c>
    </row>
    <row r="1683" ht="20.35" customHeight="1">
      <c r="A1683" s="15">
        <v>1680</v>
      </c>
      <c r="B1683" s="15">
        <v>37</v>
      </c>
      <c r="C1683" s="95">
        <f>'NEFZ + EPA + WLTP - Constants'!$B$5*B1683/3.6</f>
        <v>16.54048</v>
      </c>
      <c r="D1683" s="95">
        <f>(C1683+C1682)/2</f>
        <v>16.87576</v>
      </c>
      <c r="E1683" s="95">
        <f>(D1683*(A1683-A1682))</f>
        <v>16.87576</v>
      </c>
      <c r="F1683" s="95">
        <f>(0.5*((C1683^2)-(C1682^2))*'NEFZ + EPA + WLTP - Start Value'!$B$3)/3600</f>
        <v>-4.919407795573313</v>
      </c>
      <c r="G1683" s="95">
        <f>E1683*'NEFZ + EPA + WLTP - Start Value'!$B$3*'NEFZ + EPA + WLTP - Start Value'!$B$6*'NEFZ + EPA + WLTP - Constants'!$B$4/3600</f>
        <v>0.575750303920</v>
      </c>
      <c r="H1683" s="95">
        <f>IF(E1683&gt;0,(((C1682)^3+(C1683)^3)/2/D1683)*0.5*'NEFZ + EPA + WLTP - Constants'!$B$3*('NEFZ + EPA + WLTP - Start Value'!$B$5*'NEFZ + EPA + WLTP - Start Value'!$B$4)*E1683/3600,0)</f>
        <v>0.6086876861581229</v>
      </c>
    </row>
    <row r="1684" ht="20.35" customHeight="1">
      <c r="A1684" s="15">
        <v>1681</v>
      </c>
      <c r="B1684" s="15">
        <v>35.2</v>
      </c>
      <c r="C1684" s="95">
        <f>'NEFZ + EPA + WLTP - Constants'!$B$5*B1684/3.6</f>
        <v>15.735808</v>
      </c>
      <c r="D1684" s="95">
        <f>(C1684+C1683)/2</f>
        <v>16.138144</v>
      </c>
      <c r="E1684" s="95">
        <f>(D1684*(A1684-A1683))</f>
        <v>16.138144</v>
      </c>
      <c r="F1684" s="95">
        <f>(0.5*((C1684^2)-(C1683^2))*'NEFZ + EPA + WLTP - Start Value'!$B$3)/3600</f>
        <v>-5.645264786867202</v>
      </c>
      <c r="G1684" s="95">
        <f>E1684*'NEFZ + EPA + WLTP - Start Value'!$B$3*'NEFZ + EPA + WLTP - Start Value'!$B$6*'NEFZ + EPA + WLTP - Constants'!$B$4/3600</f>
        <v>0.5505850588480002</v>
      </c>
      <c r="H1684" s="95">
        <f>IF(E1684&gt;0,(((C1683)^3+(C1684)^3)/2/D1684)*0.5*'NEFZ + EPA + WLTP - Constants'!$B$3*('NEFZ + EPA + WLTP - Start Value'!$B$5*'NEFZ + EPA + WLTP - Start Value'!$B$4)*E1684/3600,0)</f>
        <v>0.5326725628510728</v>
      </c>
    </row>
    <row r="1685" ht="20.35" customHeight="1">
      <c r="A1685" s="15">
        <v>1682</v>
      </c>
      <c r="B1685" s="15">
        <v>33.8</v>
      </c>
      <c r="C1685" s="95">
        <f>'NEFZ + EPA + WLTP - Constants'!$B$5*B1685/3.6</f>
        <v>15.109952</v>
      </c>
      <c r="D1685" s="95">
        <f>(C1685+C1684)/2</f>
        <v>15.42288</v>
      </c>
      <c r="E1685" s="95">
        <f>(D1685*(A1685-A1684))</f>
        <v>15.42288</v>
      </c>
      <c r="F1685" s="95">
        <f>(0.5*((C1685^2)-(C1684^2))*'NEFZ + EPA + WLTP - Start Value'!$B$3)/3600</f>
        <v>-4.19615711304535</v>
      </c>
      <c r="G1685" s="95">
        <f>E1685*'NEFZ + EPA + WLTP - Start Value'!$B$3*'NEFZ + EPA + WLTP - Start Value'!$B$6*'NEFZ + EPA + WLTP - Constants'!$B$4/3600</f>
        <v>0.5261823969600001</v>
      </c>
      <c r="H1685" s="95">
        <f>IF(E1685&gt;0,(((C1684)^3+(C1685)^3)/2/D1685)*0.5*'NEFZ + EPA + WLTP - Constants'!$B$3*('NEFZ + EPA + WLTP - Start Value'!$B$5*'NEFZ + EPA + WLTP - Start Value'!$B$4)*E1685/3600,0)</f>
        <v>0.4646468548793844</v>
      </c>
    </row>
    <row r="1686" ht="20.35" customHeight="1">
      <c r="A1686" s="15">
        <v>1683</v>
      </c>
      <c r="B1686" s="15">
        <v>32.5</v>
      </c>
      <c r="C1686" s="95">
        <f>'NEFZ + EPA + WLTP - Constants'!$B$5*B1686/3.6</f>
        <v>14.5288</v>
      </c>
      <c r="D1686" s="95">
        <f>(C1686+C1685)/2</f>
        <v>14.819376</v>
      </c>
      <c r="E1686" s="95">
        <f>(D1686*(A1686-A1685))</f>
        <v>14.819376</v>
      </c>
      <c r="F1686" s="95">
        <f>(0.5*((C1686^2)-(C1685^2))*'NEFZ + EPA + WLTP - Start Value'!$B$3)/3600</f>
        <v>-3.743962542167465</v>
      </c>
      <c r="G1686" s="95">
        <f>E1686*'NEFZ + EPA + WLTP - Start Value'!$B$3*'NEFZ + EPA + WLTP - Start Value'!$B$6*'NEFZ + EPA + WLTP - Constants'!$B$4/3600</f>
        <v>0.505592650992</v>
      </c>
      <c r="H1686" s="95">
        <f>IF(E1686&gt;0,(((C1685)^3+(C1686)^3)/2/D1686)*0.5*'NEFZ + EPA + WLTP - Constants'!$B$3*('NEFZ + EPA + WLTP - Start Value'!$B$5*'NEFZ + EPA + WLTP - Start Value'!$B$4)*E1686/3600,0)</f>
        <v>0.4121742959121369</v>
      </c>
    </row>
    <row r="1687" ht="20.35" customHeight="1">
      <c r="A1687" s="15">
        <v>1684</v>
      </c>
      <c r="B1687" s="15">
        <v>31.5</v>
      </c>
      <c r="C1687" s="95">
        <f>'NEFZ + EPA + WLTP - Constants'!$B$5*B1687/3.6</f>
        <v>14.08176</v>
      </c>
      <c r="D1687" s="95">
        <f>(C1687+C1686)/2</f>
        <v>14.30528</v>
      </c>
      <c r="E1687" s="95">
        <f>(D1687*(A1687-A1686))</f>
        <v>14.30528</v>
      </c>
      <c r="F1687" s="95">
        <f>(0.5*((C1687^2)-(C1686^2))*'NEFZ + EPA + WLTP - Start Value'!$B$3)/3600</f>
        <v>-2.780062683591106</v>
      </c>
      <c r="G1687" s="95">
        <f>E1687*'NEFZ + EPA + WLTP - Start Value'!$B$3*'NEFZ + EPA + WLTP - Start Value'!$B$6*'NEFZ + EPA + WLTP - Constants'!$B$4/3600</f>
        <v>0.488053237760</v>
      </c>
      <c r="H1687" s="95">
        <f>IF(E1687&gt;0,(((C1686)^3+(C1687)^3)/2/D1687)*0.5*'NEFZ + EPA + WLTP - Constants'!$B$3*('NEFZ + EPA + WLTP - Start Value'!$B$5*'NEFZ + EPA + WLTP - Start Value'!$B$4)*E1687/3600,0)</f>
        <v>0.3705933176892727</v>
      </c>
    </row>
    <row r="1688" ht="20.35" customHeight="1">
      <c r="A1688" s="15">
        <v>1685</v>
      </c>
      <c r="B1688" s="15">
        <v>30.6</v>
      </c>
      <c r="C1688" s="95">
        <f>'NEFZ + EPA + WLTP - Constants'!$B$5*B1688/3.6</f>
        <v>13.679424</v>
      </c>
      <c r="D1688" s="95">
        <f>(C1688+C1687)/2</f>
        <v>13.880592</v>
      </c>
      <c r="E1688" s="95">
        <f>(D1688*(A1688-A1687))</f>
        <v>13.880592</v>
      </c>
      <c r="F1688" s="95">
        <f>(0.5*((C1688^2)-(C1687^2))*'NEFZ + EPA + WLTP - Start Value'!$B$3)/3600</f>
        <v>-2.427776615404788</v>
      </c>
      <c r="G1688" s="95">
        <f>E1688*'NEFZ + EPA + WLTP - Start Value'!$B$3*'NEFZ + EPA + WLTP - Start Value'!$B$6*'NEFZ + EPA + WLTP - Constants'!$B$4/3600</f>
        <v>0.4735641572640001</v>
      </c>
      <c r="H1688" s="95">
        <f>IF(E1688&gt;0,(((C1687)^3+(C1688)^3)/2/D1688)*0.5*'NEFZ + EPA + WLTP - Constants'!$B$3*('NEFZ + EPA + WLTP - Start Value'!$B$5*'NEFZ + EPA + WLTP - Start Value'!$B$4)*E1688/3600,0)</f>
        <v>0.33852290859734</v>
      </c>
    </row>
    <row r="1689" ht="20.35" customHeight="1">
      <c r="A1689" s="15">
        <v>1686</v>
      </c>
      <c r="B1689" s="15">
        <v>30.5</v>
      </c>
      <c r="C1689" s="95">
        <f>'NEFZ + EPA + WLTP - Constants'!$B$5*B1689/3.6</f>
        <v>13.63472</v>
      </c>
      <c r="D1689" s="95">
        <f>(C1689+C1688)/2</f>
        <v>13.657072</v>
      </c>
      <c r="E1689" s="95">
        <f>(D1689*(A1689-A1688))</f>
        <v>13.657072</v>
      </c>
      <c r="F1689" s="95">
        <f>(0.5*((C1689^2)-(C1688^2))*'NEFZ + EPA + WLTP - Start Value'!$B$3)/3600</f>
        <v>-0.2654091093241064</v>
      </c>
      <c r="G1689" s="95">
        <f>E1689*'NEFZ + EPA + WLTP - Start Value'!$B$3*'NEFZ + EPA + WLTP - Start Value'!$B$6*'NEFZ + EPA + WLTP - Constants'!$B$4/3600</f>
        <v>0.465938325424</v>
      </c>
      <c r="H1689" s="95">
        <f>IF(E1689&gt;0,(((C1688)^3+(C1689)^3)/2/D1689)*0.5*'NEFZ + EPA + WLTP - Constants'!$B$3*('NEFZ + EPA + WLTP - Start Value'!$B$5*'NEFZ + EPA + WLTP - Start Value'!$B$4)*E1689/3600,0)</f>
        <v>0.3222306241494929</v>
      </c>
    </row>
    <row r="1690" ht="20.35" customHeight="1">
      <c r="A1690" s="15">
        <v>1687</v>
      </c>
      <c r="B1690" s="15">
        <v>30</v>
      </c>
      <c r="C1690" s="95">
        <f>'NEFZ + EPA + WLTP - Constants'!$B$5*B1690/3.6</f>
        <v>13.4112</v>
      </c>
      <c r="D1690" s="95">
        <f>(C1690+C1689)/2</f>
        <v>13.52296</v>
      </c>
      <c r="E1690" s="95">
        <f>(D1690*(A1690-A1689))</f>
        <v>13.52296</v>
      </c>
      <c r="F1690" s="95">
        <f>(0.5*((C1690^2)-(C1689^2))*'NEFZ + EPA + WLTP - Start Value'!$B$3)/3600</f>
        <v>-1.314014002791109</v>
      </c>
      <c r="G1690" s="95">
        <f>E1690*'NEFZ + EPA + WLTP - Start Value'!$B$3*'NEFZ + EPA + WLTP - Start Value'!$B$6*'NEFZ + EPA + WLTP - Constants'!$B$4/3600</f>
        <v>0.461362826320</v>
      </c>
      <c r="H1690" s="95">
        <f>IF(E1690&gt;0,(((C1689)^3+(C1690)^3)/2/D1690)*0.5*'NEFZ + EPA + WLTP - Constants'!$B$3*('NEFZ + EPA + WLTP - Start Value'!$B$5*'NEFZ + EPA + WLTP - Start Value'!$B$4)*E1690/3600,0)</f>
        <v>0.3128922421309155</v>
      </c>
    </row>
    <row r="1691" ht="20.35" customHeight="1">
      <c r="A1691" s="15">
        <v>1688</v>
      </c>
      <c r="B1691" s="15">
        <v>29</v>
      </c>
      <c r="C1691" s="95">
        <f>'NEFZ + EPA + WLTP - Constants'!$B$5*B1691/3.6</f>
        <v>12.96416</v>
      </c>
      <c r="D1691" s="95">
        <f>(C1691+C1690)/2</f>
        <v>13.18768</v>
      </c>
      <c r="E1691" s="95">
        <f>(D1691*(A1691-A1690))</f>
        <v>13.18768</v>
      </c>
      <c r="F1691" s="95">
        <f>(0.5*((C1691^2)-(C1690^2))*'NEFZ + EPA + WLTP - Start Value'!$B$3)/3600</f>
        <v>-2.562870286435561</v>
      </c>
      <c r="G1691" s="95">
        <f>E1691*'NEFZ + EPA + WLTP - Start Value'!$B$3*'NEFZ + EPA + WLTP - Start Value'!$B$6*'NEFZ + EPA + WLTP - Constants'!$B$4/3600</f>
        <v>0.4499240785600001</v>
      </c>
      <c r="H1691" s="95">
        <f>IF(E1691&gt;0,(((C1690)^3+(C1691)^3)/2/D1691)*0.5*'NEFZ + EPA + WLTP - Constants'!$B$3*('NEFZ + EPA + WLTP - Start Value'!$B$5*'NEFZ + EPA + WLTP - Start Value'!$B$4)*E1691/3600,0)</f>
        <v>0.2903821054332464</v>
      </c>
    </row>
    <row r="1692" ht="20.35" customHeight="1">
      <c r="A1692" s="15">
        <v>1689</v>
      </c>
      <c r="B1692" s="15">
        <v>27.5</v>
      </c>
      <c r="C1692" s="95">
        <f>'NEFZ + EPA + WLTP - Constants'!$B$5*B1692/3.6</f>
        <v>12.2936</v>
      </c>
      <c r="D1692" s="95">
        <f>(C1692+C1691)/2</f>
        <v>12.62888</v>
      </c>
      <c r="E1692" s="95">
        <f>(D1692*(A1692-A1691))</f>
        <v>12.62888</v>
      </c>
      <c r="F1692" s="95">
        <f>(0.5*((C1692^2)-(C1691^2))*'NEFZ + EPA + WLTP - Start Value'!$B$3)/3600</f>
        <v>-3.681411131786654</v>
      </c>
      <c r="G1692" s="95">
        <f>E1692*'NEFZ + EPA + WLTP - Start Value'!$B$3*'NEFZ + EPA + WLTP - Start Value'!$B$6*'NEFZ + EPA + WLTP - Constants'!$B$4/3600</f>
        <v>0.4308594989600001</v>
      </c>
      <c r="H1692" s="95">
        <f>IF(E1692&gt;0,(((C1691)^3+(C1692)^3)/2/D1692)*0.5*'NEFZ + EPA + WLTP - Constants'!$B$3*('NEFZ + EPA + WLTP - Start Value'!$B$5*'NEFZ + EPA + WLTP - Start Value'!$B$4)*E1692/3600,0)</f>
        <v>0.2553303142373562</v>
      </c>
    </row>
    <row r="1693" ht="20.35" customHeight="1">
      <c r="A1693" s="15">
        <v>1690</v>
      </c>
      <c r="B1693" s="15">
        <v>24.8</v>
      </c>
      <c r="C1693" s="95">
        <f>'NEFZ + EPA + WLTP - Constants'!$B$5*B1693/3.6</f>
        <v>11.086592</v>
      </c>
      <c r="D1693" s="95">
        <f>(C1693+C1692)/2</f>
        <v>11.690096</v>
      </c>
      <c r="E1693" s="95">
        <f>(D1693*(A1693-A1692))</f>
        <v>11.690096</v>
      </c>
      <c r="F1693" s="95">
        <f>(0.5*((C1693^2)-(C1692^2))*'NEFZ + EPA + WLTP - Start Value'!$B$3)/3600</f>
        <v>-6.133947680467204</v>
      </c>
      <c r="G1693" s="95">
        <f>E1693*'NEFZ + EPA + WLTP - Start Value'!$B$3*'NEFZ + EPA + WLTP - Start Value'!$B$6*'NEFZ + EPA + WLTP - Constants'!$B$4/3600</f>
        <v>0.398831005232</v>
      </c>
      <c r="H1693" s="95">
        <f>IF(E1693&gt;0,(((C1692)^3+(C1693)^3)/2/D1693)*0.5*'NEFZ + EPA + WLTP - Constants'!$B$3*('NEFZ + EPA + WLTP - Start Value'!$B$5*'NEFZ + EPA + WLTP - Start Value'!$B$4)*E1693/3600,0)</f>
        <v>0.2037057790587191</v>
      </c>
    </row>
    <row r="1694" ht="20.35" customHeight="1">
      <c r="A1694" s="15">
        <v>1691</v>
      </c>
      <c r="B1694" s="15">
        <v>21.5</v>
      </c>
      <c r="C1694" s="95">
        <f>'NEFZ + EPA + WLTP - Constants'!$B$5*B1694/3.6</f>
        <v>9.611360000000001</v>
      </c>
      <c r="D1694" s="95">
        <f>(C1694+C1693)/2</f>
        <v>10.348976</v>
      </c>
      <c r="E1694" s="95">
        <f>(D1694*(A1694-A1693))</f>
        <v>10.348976</v>
      </c>
      <c r="F1694" s="95">
        <f>(0.5*((C1694^2)-(C1693^2))*'NEFZ + EPA + WLTP - Start Value'!$B$3)/3600</f>
        <v>-6.636965272279468</v>
      </c>
      <c r="G1694" s="95">
        <f>E1694*'NEFZ + EPA + WLTP - Start Value'!$B$3*'NEFZ + EPA + WLTP - Start Value'!$B$6*'NEFZ + EPA + WLTP - Constants'!$B$4/3600</f>
        <v>0.3530760141920001</v>
      </c>
      <c r="H1694" s="95">
        <f>IF(E1694&gt;0,(((C1693)^3+(C1694)^3)/2/D1694)*0.5*'NEFZ + EPA + WLTP - Constants'!$B$3*('NEFZ + EPA + WLTP - Start Value'!$B$5*'NEFZ + EPA + WLTP - Start Value'!$B$4)*E1694/3600,0)</f>
        <v>0.1423480158828078</v>
      </c>
    </row>
    <row r="1695" ht="20.35" customHeight="1">
      <c r="A1695" s="15">
        <v>1692</v>
      </c>
      <c r="B1695" s="15">
        <v>20.1</v>
      </c>
      <c r="C1695" s="95">
        <f>'NEFZ + EPA + WLTP - Constants'!$B$5*B1695/3.6</f>
        <v>8.985504000000001</v>
      </c>
      <c r="D1695" s="95">
        <f>(C1695+C1694)/2</f>
        <v>9.298432000000002</v>
      </c>
      <c r="E1695" s="95">
        <f>(D1695*(A1695-A1694))</f>
        <v>9.298432000000002</v>
      </c>
      <c r="F1695" s="95">
        <f>(0.5*((C1695^2)-(C1694^2))*'NEFZ + EPA + WLTP - Start Value'!$B$3)/3600</f>
        <v>-2.529857042067914</v>
      </c>
      <c r="G1695" s="95">
        <f>E1695*'NEFZ + EPA + WLTP - Start Value'!$B$3*'NEFZ + EPA + WLTP - Start Value'!$B$6*'NEFZ + EPA + WLTP - Constants'!$B$4/3600</f>
        <v>0.3172346045440001</v>
      </c>
      <c r="H1695" s="95">
        <f>IF(E1695&gt;0,(((C1694)^3+(C1695)^3)/2/D1695)*0.5*'NEFZ + EPA + WLTP - Constants'!$B$3*('NEFZ + EPA + WLTP - Start Value'!$B$5*'NEFZ + EPA + WLTP - Start Value'!$B$4)*E1695/3600,0)</f>
        <v>0.1020452523467759</v>
      </c>
    </row>
    <row r="1696" ht="20.35" customHeight="1">
      <c r="A1696" s="15">
        <v>1693</v>
      </c>
      <c r="B1696" s="15">
        <v>19.1</v>
      </c>
      <c r="C1696" s="95">
        <f>'NEFZ + EPA + WLTP - Constants'!$B$5*B1696/3.6</f>
        <v>8.538464000000001</v>
      </c>
      <c r="D1696" s="95">
        <f>(C1696+C1695)/2</f>
        <v>8.761984000000002</v>
      </c>
      <c r="E1696" s="95">
        <f>(D1696*(A1696-A1695))</f>
        <v>8.761984000000002</v>
      </c>
      <c r="F1696" s="95">
        <f>(0.5*((C1696^2)-(C1695^2))*'NEFZ + EPA + WLTP - Start Value'!$B$3)/3600</f>
        <v>-1.702788393699553</v>
      </c>
      <c r="G1696" s="95">
        <f>E1696*'NEFZ + EPA + WLTP - Start Value'!$B$3*'NEFZ + EPA + WLTP - Start Value'!$B$6*'NEFZ + EPA + WLTP - Constants'!$B$4/3600</f>
        <v>0.2989326081280001</v>
      </c>
      <c r="H1696" s="95">
        <f>IF(E1696&gt;0,(((C1695)^3+(C1696)^3)/2/D1696)*0.5*'NEFZ + EPA + WLTP - Constants'!$B$3*('NEFZ + EPA + WLTP - Start Value'!$B$5*'NEFZ + EPA + WLTP - Start Value'!$B$4)*E1696/3600,0)</f>
        <v>0.08525992463621762</v>
      </c>
    </row>
    <row r="1697" ht="20.35" customHeight="1">
      <c r="A1697" s="15">
        <v>1694</v>
      </c>
      <c r="B1697" s="15">
        <v>18.5</v>
      </c>
      <c r="C1697" s="95">
        <f>'NEFZ + EPA + WLTP - Constants'!$B$5*B1697/3.6</f>
        <v>8.270240000000001</v>
      </c>
      <c r="D1697" s="95">
        <f>(C1697+C1696)/2</f>
        <v>8.404352000000001</v>
      </c>
      <c r="E1697" s="95">
        <f>(D1697*(A1697-A1696))</f>
        <v>8.404352000000001</v>
      </c>
      <c r="F1697" s="95">
        <f>(0.5*((C1697^2)-(C1696^2))*'NEFZ + EPA + WLTP - Start Value'!$B$3)/3600</f>
        <v>-0.979972095965866</v>
      </c>
      <c r="G1697" s="95">
        <f>E1697*'NEFZ + EPA + WLTP - Start Value'!$B$3*'NEFZ + EPA + WLTP - Start Value'!$B$6*'NEFZ + EPA + WLTP - Constants'!$B$4/3600</f>
        <v>0.286731277184</v>
      </c>
      <c r="H1697" s="95">
        <f>IF(E1697&gt;0,(((C1696)^3+(C1697)^3)/2/D1697)*0.5*'NEFZ + EPA + WLTP - Constants'!$B$3*('NEFZ + EPA + WLTP - Start Value'!$B$5*'NEFZ + EPA + WLTP - Start Value'!$B$4)*E1697/3600,0)</f>
        <v>0.07515101772132249</v>
      </c>
    </row>
    <row r="1698" ht="20.35" customHeight="1">
      <c r="A1698" s="15">
        <v>1695</v>
      </c>
      <c r="B1698" s="15">
        <v>17</v>
      </c>
      <c r="C1698" s="95">
        <f>'NEFZ + EPA + WLTP - Constants'!$B$5*B1698/3.6</f>
        <v>7.59968</v>
      </c>
      <c r="D1698" s="95">
        <f>(C1698+C1697)/2</f>
        <v>7.93496</v>
      </c>
      <c r="E1698" s="95">
        <f>(D1698*(A1698-A1697))</f>
        <v>7.93496</v>
      </c>
      <c r="F1698" s="95">
        <f>(0.5*((C1698^2)-(C1697^2))*'NEFZ + EPA + WLTP - Start Value'!$B$3)/3600</f>
        <v>-2.313099029706671</v>
      </c>
      <c r="G1698" s="95">
        <f>E1698*'NEFZ + EPA + WLTP - Start Value'!$B$3*'NEFZ + EPA + WLTP - Start Value'!$B$6*'NEFZ + EPA + WLTP - Constants'!$B$4/3600</f>
        <v>0.270717030320</v>
      </c>
      <c r="H1698" s="95">
        <f>IF(E1698&gt;0,(((C1697)^3+(C1698)^3)/2/D1698)*0.5*'NEFZ + EPA + WLTP - Constants'!$B$3*('NEFZ + EPA + WLTP - Start Value'!$B$5*'NEFZ + EPA + WLTP - Start Value'!$B$4)*E1698/3600,0)</f>
        <v>0.06353962681327364</v>
      </c>
    </row>
    <row r="1699" ht="20.35" customHeight="1">
      <c r="A1699" s="15">
        <v>1696</v>
      </c>
      <c r="B1699" s="15">
        <v>15.5</v>
      </c>
      <c r="C1699" s="95">
        <f>'NEFZ + EPA + WLTP - Constants'!$B$5*B1699/3.6</f>
        <v>6.92912</v>
      </c>
      <c r="D1699" s="95">
        <f>(C1699+C1698)/2</f>
        <v>7.2644</v>
      </c>
      <c r="E1699" s="95">
        <f>(D1699*(A1699-A1698))</f>
        <v>7.2644</v>
      </c>
      <c r="F1699" s="95">
        <f>(0.5*((C1699^2)-(C1698^2))*'NEFZ + EPA + WLTP - Start Value'!$B$3)/3600</f>
        <v>-2.117625872266666</v>
      </c>
      <c r="G1699" s="95">
        <f>E1699*'NEFZ + EPA + WLTP - Start Value'!$B$3*'NEFZ + EPA + WLTP - Start Value'!$B$6*'NEFZ + EPA + WLTP - Constants'!$B$4/3600</f>
        <v>0.2478395348</v>
      </c>
      <c r="H1699" s="95">
        <f>IF(E1699&gt;0,(((C1698)^3+(C1699)^3)/2/D1699)*0.5*'NEFZ + EPA + WLTP - Constants'!$B$3*('NEFZ + EPA + WLTP - Start Value'!$B$5*'NEFZ + EPA + WLTP - Start Value'!$B$4)*E1699/3600,0)</f>
        <v>0.04880410101118471</v>
      </c>
    </row>
    <row r="1700" ht="20.35" customHeight="1">
      <c r="A1700" s="15">
        <v>1697</v>
      </c>
      <c r="B1700" s="15">
        <v>12.5</v>
      </c>
      <c r="C1700" s="95">
        <f>'NEFZ + EPA + WLTP - Constants'!$B$5*B1700/3.6</f>
        <v>5.588</v>
      </c>
      <c r="D1700" s="95">
        <f>(C1700+C1699)/2</f>
        <v>6.25856</v>
      </c>
      <c r="E1700" s="95">
        <f>(D1700*(A1700-A1699))</f>
        <v>6.25856</v>
      </c>
      <c r="F1700" s="95">
        <f>(0.5*((C1700^2)-(C1699^2))*'NEFZ + EPA + WLTP - Start Value'!$B$3)/3600</f>
        <v>-3.648832272213334</v>
      </c>
      <c r="G1700" s="95">
        <f>E1700*'NEFZ + EPA + WLTP - Start Value'!$B$3*'NEFZ + EPA + WLTP - Start Value'!$B$6*'NEFZ + EPA + WLTP - Constants'!$B$4/3600</f>
        <v>0.213523291520</v>
      </c>
      <c r="H1700" s="95">
        <f>IF(E1700&gt;0,(((C1699)^3+(C1700)^3)/2/D1700)*0.5*'NEFZ + EPA + WLTP - Constants'!$B$3*('NEFZ + EPA + WLTP - Start Value'!$B$5*'NEFZ + EPA + WLTP - Start Value'!$B$4)*E1700/3600,0)</f>
        <v>0.03207883423581973</v>
      </c>
    </row>
    <row r="1701" ht="20.35" customHeight="1">
      <c r="A1701" s="15">
        <v>1698</v>
      </c>
      <c r="B1701" s="15">
        <v>10.8</v>
      </c>
      <c r="C1701" s="95">
        <f>'NEFZ + EPA + WLTP - Constants'!$B$5*B1701/3.6</f>
        <v>4.828032000000001</v>
      </c>
      <c r="D1701" s="95">
        <f>(C1701+C1700)/2</f>
        <v>5.208016000000001</v>
      </c>
      <c r="E1701" s="95">
        <f>(D1701*(A1701-A1700))</f>
        <v>5.208016000000001</v>
      </c>
      <c r="F1701" s="95">
        <f>(0.5*((C1701^2)-(C1700^2))*'NEFZ + EPA + WLTP - Start Value'!$B$3)/3600</f>
        <v>-1.720598170266309</v>
      </c>
      <c r="G1701" s="95">
        <f>E1701*'NEFZ + EPA + WLTP - Start Value'!$B$3*'NEFZ + EPA + WLTP - Start Value'!$B$6*'NEFZ + EPA + WLTP - Constants'!$B$4/3600</f>
        <v>0.177681881872</v>
      </c>
      <c r="H1701" s="95">
        <f>IF(E1701&gt;0,(((C1700)^3+(C1701)^3)/2/D1701)*0.5*'NEFZ + EPA + WLTP - Constants'!$B$3*('NEFZ + EPA + WLTP - Start Value'!$B$5*'NEFZ + EPA + WLTP - Start Value'!$B$4)*E1701/3600,0)</f>
        <v>0.01815467069750016</v>
      </c>
    </row>
    <row r="1702" ht="20.35" customHeight="1">
      <c r="A1702" s="15">
        <v>1699</v>
      </c>
      <c r="B1702" s="15">
        <v>8</v>
      </c>
      <c r="C1702" s="95">
        <f>'NEFZ + EPA + WLTP - Constants'!$B$5*B1702/3.6</f>
        <v>3.57632</v>
      </c>
      <c r="D1702" s="95">
        <f>(C1702+C1701)/2</f>
        <v>4.202176000000001</v>
      </c>
      <c r="E1702" s="95">
        <f>(D1702*(A1702-A1701))</f>
        <v>4.202176000000001</v>
      </c>
      <c r="F1702" s="95">
        <f>(0.5*((C1702^2)-(C1701^2))*'NEFZ + EPA + WLTP - Start Value'!$B$3)/3600</f>
        <v>-2.286601557253691</v>
      </c>
      <c r="G1702" s="95">
        <f>E1702*'NEFZ + EPA + WLTP - Start Value'!$B$3*'NEFZ + EPA + WLTP - Start Value'!$B$6*'NEFZ + EPA + WLTP - Constants'!$B$4/3600</f>
        <v>0.143365638592</v>
      </c>
      <c r="H1702" s="95">
        <f>IF(E1702&gt;0,(((C1701)^3+(C1702)^3)/2/D1702)*0.5*'NEFZ + EPA + WLTP - Constants'!$B$3*('NEFZ + EPA + WLTP - Start Value'!$B$5*'NEFZ + EPA + WLTP - Start Value'!$B$4)*E1702/3600,0)</f>
        <v>0.01001135380687206</v>
      </c>
    </row>
    <row r="1703" ht="20.35" customHeight="1">
      <c r="A1703" s="15">
        <v>1700</v>
      </c>
      <c r="B1703" s="15">
        <v>4.7</v>
      </c>
      <c r="C1703" s="95">
        <f>'NEFZ + EPA + WLTP - Constants'!$B$5*B1703/3.6</f>
        <v>2.101088</v>
      </c>
      <c r="D1703" s="95">
        <f>(C1703+C1702)/2</f>
        <v>2.838704</v>
      </c>
      <c r="E1703" s="95">
        <f>(D1703*(A1703-A1702))</f>
        <v>2.838704</v>
      </c>
      <c r="F1703" s="95">
        <f>(0.5*((C1703^2)-(C1702^2))*'NEFZ + EPA + WLTP - Start Value'!$B$3)/3600</f>
        <v>-1.820506672957866</v>
      </c>
      <c r="G1703" s="95">
        <f>E1703*'NEFZ + EPA + WLTP - Start Value'!$B$3*'NEFZ + EPA + WLTP - Start Value'!$B$6*'NEFZ + EPA + WLTP - Constants'!$B$4/3600</f>
        <v>0.096848064368</v>
      </c>
      <c r="H1703" s="95">
        <f>IF(E1703&gt;0,(((C1702)^3+(C1703)^3)/2/D1703)*0.5*'NEFZ + EPA + WLTP - Constants'!$B$3*('NEFZ + EPA + WLTP - Start Value'!$B$5*'NEFZ + EPA + WLTP - Start Value'!$B$4)*E1703/3600,0)</f>
        <v>0.003479810451929753</v>
      </c>
    </row>
    <row r="1704" ht="20.35" customHeight="1">
      <c r="A1704" s="15">
        <v>1701</v>
      </c>
      <c r="B1704" s="15">
        <v>1.4</v>
      </c>
      <c r="C1704" s="95">
        <f>'NEFZ + EPA + WLTP - Constants'!$B$5*B1704/3.6</f>
        <v>0.625856</v>
      </c>
      <c r="D1704" s="95">
        <f>(C1704+C1703)/2</f>
        <v>1.363472</v>
      </c>
      <c r="E1704" s="95">
        <f>(D1704*(A1704-A1703))</f>
        <v>1.363472</v>
      </c>
      <c r="F1704" s="95">
        <f>(0.5*((C1704^2)-(C1703^2))*'NEFZ + EPA + WLTP - Start Value'!$B$3)/3600</f>
        <v>-0.874416590948267</v>
      </c>
      <c r="G1704" s="95">
        <f>E1704*'NEFZ + EPA + WLTP - Start Value'!$B$3*'NEFZ + EPA + WLTP - Start Value'!$B$6*'NEFZ + EPA + WLTP - Constants'!$B$4/3600</f>
        <v>0.04651757422400001</v>
      </c>
      <c r="H1704" s="95">
        <f>IF(E1704&gt;0,(((C1703)^3+(C1704)^3)/2/D1704)*0.5*'NEFZ + EPA + WLTP - Constants'!$B$3*('NEFZ + EPA + WLTP - Start Value'!$B$5*'NEFZ + EPA + WLTP - Start Value'!$B$4)*E1704/3600,0)</f>
        <v>0.0006021745865789328</v>
      </c>
    </row>
    <row r="1705" ht="20.35" customHeight="1">
      <c r="A1705" s="15">
        <v>1702</v>
      </c>
      <c r="B1705" s="15">
        <v>0</v>
      </c>
      <c r="C1705" s="95">
        <f>'NEFZ + EPA + WLTP - Constants'!$B$5*B1705/3.6</f>
        <v>0</v>
      </c>
      <c r="D1705" s="95">
        <f>(C1705+C1704)/2</f>
        <v>0.312928</v>
      </c>
      <c r="E1705" s="95">
        <f>(D1705*(A1705-A1704))</f>
        <v>0.312928</v>
      </c>
      <c r="F1705" s="95">
        <f>(0.5*((C1705^2)-(C1704^2))*'NEFZ + EPA + WLTP - Start Value'!$B$3)/3600</f>
        <v>-0.08513941968497776</v>
      </c>
      <c r="G1705" s="95">
        <f>E1705*'NEFZ + EPA + WLTP - Start Value'!$B$3*'NEFZ + EPA + WLTP - Start Value'!$B$6*'NEFZ + EPA + WLTP - Constants'!$B$4/3600</f>
        <v>0.010676164576</v>
      </c>
      <c r="H1705" s="95">
        <f>IF(E1705&gt;0,(((C1704)^3+(C1705)^3)/2/D1705)*0.5*'NEFZ + EPA + WLTP - Constants'!$B$3*('NEFZ + EPA + WLTP - Start Value'!$B$5*'NEFZ + EPA + WLTP - Start Value'!$B$4)*E1705/3600,0)</f>
        <v>1.550542912508179e-05</v>
      </c>
    </row>
    <row r="1706" ht="20.35" customHeight="1">
      <c r="A1706" s="15">
        <v>1703</v>
      </c>
      <c r="B1706" s="15">
        <v>0</v>
      </c>
      <c r="C1706" s="95">
        <f>'NEFZ + EPA + WLTP - Constants'!$B$5*B1706/3.6</f>
        <v>0</v>
      </c>
      <c r="D1706" s="95">
        <f>(C1706+C1705)/2</f>
        <v>0</v>
      </c>
      <c r="E1706" s="95">
        <f>(D1706*(A1706-A1705))</f>
        <v>0</v>
      </c>
      <c r="F1706" s="95">
        <f>(0.5*((C1706^2)-(C1705^2))*'NEFZ + EPA + WLTP - Start Value'!$B$3)/3600</f>
        <v>0</v>
      </c>
      <c r="G1706" s="95">
        <f>E1706*'NEFZ + EPA + WLTP - Start Value'!$B$3*'NEFZ + EPA + WLTP - Start Value'!$B$6*'NEFZ + EPA + WLTP - Constants'!$B$4/3600</f>
        <v>0</v>
      </c>
      <c r="H1706" s="95">
        <f>IF(E1706&gt;0,(((C1705)^3+(C1706)^3)/2/D1706)*0.5*'NEFZ + EPA + WLTP - Constants'!$B$3*('NEFZ + EPA + WLTP - Start Value'!$B$5*'NEFZ + EPA + WLTP - Start Value'!$B$4)*E1706/3600,0)</f>
        <v>0</v>
      </c>
    </row>
    <row r="1707" ht="20.35" customHeight="1">
      <c r="A1707" s="15">
        <v>1704</v>
      </c>
      <c r="B1707" s="15">
        <v>0</v>
      </c>
      <c r="C1707" s="95">
        <f>'NEFZ + EPA + WLTP - Constants'!$B$5*B1707/3.6</f>
        <v>0</v>
      </c>
      <c r="D1707" s="95">
        <f>(C1707+C1706)/2</f>
        <v>0</v>
      </c>
      <c r="E1707" s="95">
        <f>(D1707*(A1707-A1706))</f>
        <v>0</v>
      </c>
      <c r="F1707" s="95">
        <f>(0.5*((C1707^2)-(C1706^2))*'NEFZ + EPA + WLTP - Start Value'!$B$3)/3600</f>
        <v>0</v>
      </c>
      <c r="G1707" s="95">
        <f>E1707*'NEFZ + EPA + WLTP - Start Value'!$B$3*'NEFZ + EPA + WLTP - Start Value'!$B$6*'NEFZ + EPA + WLTP - Constants'!$B$4/3600</f>
        <v>0</v>
      </c>
      <c r="H1707" s="95">
        <f>IF(E1707&gt;0,(((C1706)^3+(C1707)^3)/2/D1707)*0.5*'NEFZ + EPA + WLTP - Constants'!$B$3*('NEFZ + EPA + WLTP - Start Value'!$B$5*'NEFZ + EPA + WLTP - Start Value'!$B$4)*E1707/3600,0)</f>
        <v>0</v>
      </c>
    </row>
    <row r="1708" ht="20.35" customHeight="1">
      <c r="A1708" s="15">
        <v>1705</v>
      </c>
      <c r="B1708" s="15">
        <v>0</v>
      </c>
      <c r="C1708" s="95">
        <f>'NEFZ + EPA + WLTP - Constants'!$B$5*B1708/3.6</f>
        <v>0</v>
      </c>
      <c r="D1708" s="95">
        <f>(C1708+C1707)/2</f>
        <v>0</v>
      </c>
      <c r="E1708" s="95">
        <f>(D1708*(A1708-A1707))</f>
        <v>0</v>
      </c>
      <c r="F1708" s="95">
        <f>(0.5*((C1708^2)-(C1707^2))*'NEFZ + EPA + WLTP - Start Value'!$B$3)/3600</f>
        <v>0</v>
      </c>
      <c r="G1708" s="95">
        <f>E1708*'NEFZ + EPA + WLTP - Start Value'!$B$3*'NEFZ + EPA + WLTP - Start Value'!$B$6*'NEFZ + EPA + WLTP - Constants'!$B$4/3600</f>
        <v>0</v>
      </c>
      <c r="H1708" s="95">
        <f>IF(E1708&gt;0,(((C1707)^3+(C1708)^3)/2/D1708)*0.5*'NEFZ + EPA + WLTP - Constants'!$B$3*('NEFZ + EPA + WLTP - Start Value'!$B$5*'NEFZ + EPA + WLTP - Start Value'!$B$4)*E1708/3600,0)</f>
        <v>0</v>
      </c>
    </row>
    <row r="1709" ht="20.35" customHeight="1">
      <c r="A1709" s="15">
        <v>1706</v>
      </c>
      <c r="B1709" s="15">
        <v>0</v>
      </c>
      <c r="C1709" s="95">
        <f>'NEFZ + EPA + WLTP - Constants'!$B$5*B1709/3.6</f>
        <v>0</v>
      </c>
      <c r="D1709" s="95">
        <f>(C1709+C1708)/2</f>
        <v>0</v>
      </c>
      <c r="E1709" s="95">
        <f>(D1709*(A1709-A1708))</f>
        <v>0</v>
      </c>
      <c r="F1709" s="95">
        <f>(0.5*((C1709^2)-(C1708^2))*'NEFZ + EPA + WLTP - Start Value'!$B$3)/3600</f>
        <v>0</v>
      </c>
      <c r="G1709" s="95">
        <f>E1709*'NEFZ + EPA + WLTP - Start Value'!$B$3*'NEFZ + EPA + WLTP - Start Value'!$B$6*'NEFZ + EPA + WLTP - Constants'!$B$4/3600</f>
        <v>0</v>
      </c>
      <c r="H1709" s="95">
        <f>IF(E1709&gt;0,(((C1708)^3+(C1709)^3)/2/D1709)*0.5*'NEFZ + EPA + WLTP - Constants'!$B$3*('NEFZ + EPA + WLTP - Start Value'!$B$5*'NEFZ + EPA + WLTP - Start Value'!$B$4)*E1709/3600,0)</f>
        <v>0</v>
      </c>
    </row>
    <row r="1710" ht="20.35" customHeight="1">
      <c r="A1710" s="15">
        <v>1707</v>
      </c>
      <c r="B1710" s="15">
        <v>0</v>
      </c>
      <c r="C1710" s="95">
        <f>'NEFZ + EPA + WLTP - Constants'!$B$5*B1710/3.6</f>
        <v>0</v>
      </c>
      <c r="D1710" s="95">
        <f>(C1710+C1709)/2</f>
        <v>0</v>
      </c>
      <c r="E1710" s="95">
        <f>(D1710*(A1710-A1709))</f>
        <v>0</v>
      </c>
      <c r="F1710" s="95">
        <f>(0.5*((C1710^2)-(C1709^2))*'NEFZ + EPA + WLTP - Start Value'!$B$3)/3600</f>
        <v>0</v>
      </c>
      <c r="G1710" s="95">
        <f>E1710*'NEFZ + EPA + WLTP - Start Value'!$B$3*'NEFZ + EPA + WLTP - Start Value'!$B$6*'NEFZ + EPA + WLTP - Constants'!$B$4/3600</f>
        <v>0</v>
      </c>
      <c r="H1710" s="95">
        <f>IF(E1710&gt;0,(((C1709)^3+(C1710)^3)/2/D1710)*0.5*'NEFZ + EPA + WLTP - Constants'!$B$3*('NEFZ + EPA + WLTP - Start Value'!$B$5*'NEFZ + EPA + WLTP - Start Value'!$B$4)*E1710/3600,0)</f>
        <v>0</v>
      </c>
    </row>
    <row r="1711" ht="20.35" customHeight="1">
      <c r="A1711" s="15">
        <v>1708</v>
      </c>
      <c r="B1711" s="15">
        <v>0</v>
      </c>
      <c r="C1711" s="95">
        <f>'NEFZ + EPA + WLTP - Constants'!$B$5*B1711/3.6</f>
        <v>0</v>
      </c>
      <c r="D1711" s="95">
        <f>(C1711+C1710)/2</f>
        <v>0</v>
      </c>
      <c r="E1711" s="95">
        <f>(D1711*(A1711-A1710))</f>
        <v>0</v>
      </c>
      <c r="F1711" s="95">
        <f>(0.5*((C1711^2)-(C1710^2))*'NEFZ + EPA + WLTP - Start Value'!$B$3)/3600</f>
        <v>0</v>
      </c>
      <c r="G1711" s="95">
        <f>E1711*'NEFZ + EPA + WLTP - Start Value'!$B$3*'NEFZ + EPA + WLTP - Start Value'!$B$6*'NEFZ + EPA + WLTP - Constants'!$B$4/3600</f>
        <v>0</v>
      </c>
      <c r="H1711" s="95">
        <f>IF(E1711&gt;0,(((C1710)^3+(C1711)^3)/2/D1711)*0.5*'NEFZ + EPA + WLTP - Constants'!$B$3*('NEFZ + EPA + WLTP - Start Value'!$B$5*'NEFZ + EPA + WLTP - Start Value'!$B$4)*E1711/3600,0)</f>
        <v>0</v>
      </c>
    </row>
    <row r="1712" ht="20.35" customHeight="1">
      <c r="A1712" s="15">
        <v>1709</v>
      </c>
      <c r="B1712" s="15">
        <v>0</v>
      </c>
      <c r="C1712" s="95">
        <f>'NEFZ + EPA + WLTP - Constants'!$B$5*B1712/3.6</f>
        <v>0</v>
      </c>
      <c r="D1712" s="95">
        <f>(C1712+C1711)/2</f>
        <v>0</v>
      </c>
      <c r="E1712" s="95">
        <f>(D1712*(A1712-A1711))</f>
        <v>0</v>
      </c>
      <c r="F1712" s="95">
        <f>(0.5*((C1712^2)-(C1711^2))*'NEFZ + EPA + WLTP - Start Value'!$B$3)/3600</f>
        <v>0</v>
      </c>
      <c r="G1712" s="95">
        <f>E1712*'NEFZ + EPA + WLTP - Start Value'!$B$3*'NEFZ + EPA + WLTP - Start Value'!$B$6*'NEFZ + EPA + WLTP - Constants'!$B$4/3600</f>
        <v>0</v>
      </c>
      <c r="H1712" s="95">
        <f>IF(E1712&gt;0,(((C1711)^3+(C1712)^3)/2/D1712)*0.5*'NEFZ + EPA + WLTP - Constants'!$B$3*('NEFZ + EPA + WLTP - Start Value'!$B$5*'NEFZ + EPA + WLTP - Start Value'!$B$4)*E1712/3600,0)</f>
        <v>0</v>
      </c>
    </row>
    <row r="1713" ht="20.35" customHeight="1">
      <c r="A1713" s="15">
        <v>1710</v>
      </c>
      <c r="B1713" s="15">
        <v>0</v>
      </c>
      <c r="C1713" s="95">
        <f>'NEFZ + EPA + WLTP - Constants'!$B$5*B1713/3.6</f>
        <v>0</v>
      </c>
      <c r="D1713" s="95">
        <f>(C1713+C1712)/2</f>
        <v>0</v>
      </c>
      <c r="E1713" s="95">
        <f>(D1713*(A1713-A1712))</f>
        <v>0</v>
      </c>
      <c r="F1713" s="95">
        <f>(0.5*((C1713^2)-(C1712^2))*'NEFZ + EPA + WLTP - Start Value'!$B$3)/3600</f>
        <v>0</v>
      </c>
      <c r="G1713" s="95">
        <f>E1713*'NEFZ + EPA + WLTP - Start Value'!$B$3*'NEFZ + EPA + WLTP - Start Value'!$B$6*'NEFZ + EPA + WLTP - Constants'!$B$4/3600</f>
        <v>0</v>
      </c>
      <c r="H1713" s="95">
        <f>IF(E1713&gt;0,(((C1712)^3+(C1713)^3)/2/D1713)*0.5*'NEFZ + EPA + WLTP - Constants'!$B$3*('NEFZ + EPA + WLTP - Start Value'!$B$5*'NEFZ + EPA + WLTP - Start Value'!$B$4)*E1713/3600,0)</f>
        <v>0</v>
      </c>
    </row>
    <row r="1714" ht="20.35" customHeight="1">
      <c r="A1714" s="15">
        <v>1711</v>
      </c>
      <c r="B1714" s="15">
        <v>0</v>
      </c>
      <c r="C1714" s="95">
        <f>'NEFZ + EPA + WLTP - Constants'!$B$5*B1714/3.6</f>
        <v>0</v>
      </c>
      <c r="D1714" s="95">
        <f>(C1714+C1713)/2</f>
        <v>0</v>
      </c>
      <c r="E1714" s="95">
        <f>(D1714*(A1714-A1713))</f>
        <v>0</v>
      </c>
      <c r="F1714" s="95">
        <f>(0.5*((C1714^2)-(C1713^2))*'NEFZ + EPA + WLTP - Start Value'!$B$3)/3600</f>
        <v>0</v>
      </c>
      <c r="G1714" s="95">
        <f>E1714*'NEFZ + EPA + WLTP - Start Value'!$B$3*'NEFZ + EPA + WLTP - Start Value'!$B$6*'NEFZ + EPA + WLTP - Constants'!$B$4/3600</f>
        <v>0</v>
      </c>
      <c r="H1714" s="95">
        <f>IF(E1714&gt;0,(((C1713)^3+(C1714)^3)/2/D1714)*0.5*'NEFZ + EPA + WLTP - Constants'!$B$3*('NEFZ + EPA + WLTP - Start Value'!$B$5*'NEFZ + EPA + WLTP - Start Value'!$B$4)*E1714/3600,0)</f>
        <v>0</v>
      </c>
    </row>
    <row r="1715" ht="20.35" customHeight="1">
      <c r="A1715" s="15">
        <v>1712</v>
      </c>
      <c r="B1715" s="15">
        <v>0</v>
      </c>
      <c r="C1715" s="95">
        <f>'NEFZ + EPA + WLTP - Constants'!$B$5*B1715/3.6</f>
        <v>0</v>
      </c>
      <c r="D1715" s="95">
        <f>(C1715+C1714)/2</f>
        <v>0</v>
      </c>
      <c r="E1715" s="95">
        <f>(D1715*(A1715-A1714))</f>
        <v>0</v>
      </c>
      <c r="F1715" s="95">
        <f>(0.5*((C1715^2)-(C1714^2))*'NEFZ + EPA + WLTP - Start Value'!$B$3)/3600</f>
        <v>0</v>
      </c>
      <c r="G1715" s="95">
        <f>E1715*'NEFZ + EPA + WLTP - Start Value'!$B$3*'NEFZ + EPA + WLTP - Start Value'!$B$6*'NEFZ + EPA + WLTP - Constants'!$B$4/3600</f>
        <v>0</v>
      </c>
      <c r="H1715" s="95">
        <f>IF(E1715&gt;0,(((C1714)^3+(C1715)^3)/2/D1715)*0.5*'NEFZ + EPA + WLTP - Constants'!$B$3*('NEFZ + EPA + WLTP - Start Value'!$B$5*'NEFZ + EPA + WLTP - Start Value'!$B$4)*E1715/3600,0)</f>
        <v>0</v>
      </c>
    </row>
    <row r="1716" ht="20.35" customHeight="1">
      <c r="A1716" s="15">
        <v>1713</v>
      </c>
      <c r="B1716" s="15">
        <v>0</v>
      </c>
      <c r="C1716" s="95">
        <f>'NEFZ + EPA + WLTP - Constants'!$B$5*B1716/3.6</f>
        <v>0</v>
      </c>
      <c r="D1716" s="95">
        <f>(C1716+C1715)/2</f>
        <v>0</v>
      </c>
      <c r="E1716" s="95">
        <f>(D1716*(A1716-A1715))</f>
        <v>0</v>
      </c>
      <c r="F1716" s="95">
        <f>(0.5*((C1716^2)-(C1715^2))*'NEFZ + EPA + WLTP - Start Value'!$B$3)/3600</f>
        <v>0</v>
      </c>
      <c r="G1716" s="95">
        <f>E1716*'NEFZ + EPA + WLTP - Start Value'!$B$3*'NEFZ + EPA + WLTP - Start Value'!$B$6*'NEFZ + EPA + WLTP - Constants'!$B$4/3600</f>
        <v>0</v>
      </c>
      <c r="H1716" s="95">
        <f>IF(E1716&gt;0,(((C1715)^3+(C1716)^3)/2/D1716)*0.5*'NEFZ + EPA + WLTP - Constants'!$B$3*('NEFZ + EPA + WLTP - Start Value'!$B$5*'NEFZ + EPA + WLTP - Start Value'!$B$4)*E1716/3600,0)</f>
        <v>0</v>
      </c>
    </row>
    <row r="1717" ht="20.35" customHeight="1">
      <c r="A1717" s="15">
        <v>1714</v>
      </c>
      <c r="B1717" s="15">
        <v>0</v>
      </c>
      <c r="C1717" s="95">
        <f>'NEFZ + EPA + WLTP - Constants'!$B$5*B1717/3.6</f>
        <v>0</v>
      </c>
      <c r="D1717" s="95">
        <f>(C1717+C1716)/2</f>
        <v>0</v>
      </c>
      <c r="E1717" s="95">
        <f>(D1717*(A1717-A1716))</f>
        <v>0</v>
      </c>
      <c r="F1717" s="95">
        <f>(0.5*((C1717^2)-(C1716^2))*'NEFZ + EPA + WLTP - Start Value'!$B$3)/3600</f>
        <v>0</v>
      </c>
      <c r="G1717" s="95">
        <f>E1717*'NEFZ + EPA + WLTP - Start Value'!$B$3*'NEFZ + EPA + WLTP - Start Value'!$B$6*'NEFZ + EPA + WLTP - Constants'!$B$4/3600</f>
        <v>0</v>
      </c>
      <c r="H1717" s="95">
        <f>IF(E1717&gt;0,(((C1716)^3+(C1717)^3)/2/D1717)*0.5*'NEFZ + EPA + WLTP - Constants'!$B$3*('NEFZ + EPA + WLTP - Start Value'!$B$5*'NEFZ + EPA + WLTP - Start Value'!$B$4)*E1717/3600,0)</f>
        <v>0</v>
      </c>
    </row>
    <row r="1718" ht="20.35" customHeight="1">
      <c r="A1718" s="15">
        <v>1715</v>
      </c>
      <c r="B1718" s="15">
        <v>0</v>
      </c>
      <c r="C1718" s="95">
        <f>'NEFZ + EPA + WLTP - Constants'!$B$5*B1718/3.6</f>
        <v>0</v>
      </c>
      <c r="D1718" s="95">
        <f>(C1718+C1717)/2</f>
        <v>0</v>
      </c>
      <c r="E1718" s="95">
        <f>(D1718*(A1718-A1717))</f>
        <v>0</v>
      </c>
      <c r="F1718" s="95">
        <f>(0.5*((C1718^2)-(C1717^2))*'NEFZ + EPA + WLTP - Start Value'!$B$3)/3600</f>
        <v>0</v>
      </c>
      <c r="G1718" s="95">
        <f>E1718*'NEFZ + EPA + WLTP - Start Value'!$B$3*'NEFZ + EPA + WLTP - Start Value'!$B$6*'NEFZ + EPA + WLTP - Constants'!$B$4/3600</f>
        <v>0</v>
      </c>
      <c r="H1718" s="95">
        <f>IF(E1718&gt;0,(((C1717)^3+(C1718)^3)/2/D1718)*0.5*'NEFZ + EPA + WLTP - Constants'!$B$3*('NEFZ + EPA + WLTP - Start Value'!$B$5*'NEFZ + EPA + WLTP - Start Value'!$B$4)*E1718/3600,0)</f>
        <v>0</v>
      </c>
    </row>
    <row r="1719" ht="20.35" customHeight="1">
      <c r="A1719" s="15">
        <v>1716</v>
      </c>
      <c r="B1719" s="15">
        <v>1</v>
      </c>
      <c r="C1719" s="95">
        <f>'NEFZ + EPA + WLTP - Constants'!$B$5*B1719/3.6</f>
        <v>0.44704</v>
      </c>
      <c r="D1719" s="95">
        <f>(C1719+C1718)/2</f>
        <v>0.22352</v>
      </c>
      <c r="E1719" s="95">
        <f>(D1719*(A1719-A1718))</f>
        <v>0.22352</v>
      </c>
      <c r="F1719" s="95">
        <f>(0.5*((C1719^2)-(C1718^2))*'NEFZ + EPA + WLTP - Start Value'!$B$3)/3600</f>
        <v>0.04343847943111111</v>
      </c>
      <c r="G1719" s="95">
        <f>E1719*'NEFZ + EPA + WLTP - Start Value'!$B$3*'NEFZ + EPA + WLTP - Start Value'!$B$6*'NEFZ + EPA + WLTP - Constants'!$B$4/3600</f>
        <v>0.007625831840000001</v>
      </c>
      <c r="H1719" s="95">
        <f>IF(E1719&gt;0,(((C1718)^3+(C1719)^3)/2/D1719)*0.5*'NEFZ + EPA + WLTP - Constants'!$B$3*('NEFZ + EPA + WLTP - Start Value'!$B$5*'NEFZ + EPA + WLTP - Start Value'!$B$4)*E1719/3600,0)</f>
        <v>5.650666590773247e-06</v>
      </c>
    </row>
    <row r="1720" ht="20.35" customHeight="1">
      <c r="A1720" s="15">
        <v>1717</v>
      </c>
      <c r="B1720" s="15">
        <v>4.3</v>
      </c>
      <c r="C1720" s="95">
        <f>'NEFZ + EPA + WLTP - Constants'!$B$5*B1720/3.6</f>
        <v>1.922272</v>
      </c>
      <c r="D1720" s="95">
        <f>(C1720+C1719)/2</f>
        <v>1.184656</v>
      </c>
      <c r="E1720" s="95">
        <f>(D1720*(A1720-A1719))</f>
        <v>1.184656</v>
      </c>
      <c r="F1720" s="95">
        <f>(0.5*((C1720^2)-(C1719^2))*'NEFZ + EPA + WLTP - Start Value'!$B$3)/3600</f>
        <v>0.7597390052501333</v>
      </c>
      <c r="G1720" s="95">
        <f>E1720*'NEFZ + EPA + WLTP - Start Value'!$B$3*'NEFZ + EPA + WLTP - Start Value'!$B$6*'NEFZ + EPA + WLTP - Constants'!$B$4/3600</f>
        <v>0.040416908752</v>
      </c>
      <c r="H1720" s="95">
        <f>IF(E1720&gt;0,(((C1719)^3+(C1720)^3)/2/D1720)*0.5*'NEFZ + EPA + WLTP - Constants'!$B$3*('NEFZ + EPA + WLTP - Start Value'!$B$5*'NEFZ + EPA + WLTP - Start Value'!$B$4)*E1720/3600,0)</f>
        <v>0.0004549182152233819</v>
      </c>
    </row>
    <row r="1721" ht="20.35" customHeight="1">
      <c r="A1721" s="15">
        <v>1718</v>
      </c>
      <c r="B1721" s="15">
        <v>7.6</v>
      </c>
      <c r="C1721" s="95">
        <f>'NEFZ + EPA + WLTP - Constants'!$B$5*B1721/3.6</f>
        <v>3.397504</v>
      </c>
      <c r="D1721" s="95">
        <f>(C1721+C1720)/2</f>
        <v>2.659888</v>
      </c>
      <c r="E1721" s="95">
        <f>(D1721*(A1721-A1720))</f>
        <v>2.659888</v>
      </c>
      <c r="F1721" s="95">
        <f>(0.5*((C1721^2)-(C1720^2))*'NEFZ + EPA + WLTP - Start Value'!$B$3)/3600</f>
        <v>1.705829087259733</v>
      </c>
      <c r="G1721" s="95">
        <f>E1721*'NEFZ + EPA + WLTP - Start Value'!$B$3*'NEFZ + EPA + WLTP - Start Value'!$B$6*'NEFZ + EPA + WLTP - Constants'!$B$4/3600</f>
        <v>0.09074739889599998</v>
      </c>
      <c r="H1721" s="95">
        <f>IF(E1721&gt;0,(((C1720)^3+(C1721)^3)/2/D1721)*0.5*'NEFZ + EPA + WLTP - Constants'!$B$3*('NEFZ + EPA + WLTP - Start Value'!$B$5*'NEFZ + EPA + WLTP - Start Value'!$B$4)*E1721/3600,0)</f>
        <v>0.002929774565983884</v>
      </c>
    </row>
    <row r="1722" ht="20.35" customHeight="1">
      <c r="A1722" s="15">
        <v>1719</v>
      </c>
      <c r="B1722" s="15">
        <v>10.9</v>
      </c>
      <c r="C1722" s="95">
        <f>'NEFZ + EPA + WLTP - Constants'!$B$5*B1722/3.6</f>
        <v>4.872736000000001</v>
      </c>
      <c r="D1722" s="95">
        <f>(C1722+C1721)/2</f>
        <v>4.135120000000001</v>
      </c>
      <c r="E1722" s="95">
        <f>(D1722*(A1722-A1721))</f>
        <v>4.135120000000001</v>
      </c>
      <c r="F1722" s="95">
        <f>(0.5*((C1722^2)-(C1721^2))*'NEFZ + EPA + WLTP - Start Value'!$B$3)/3600</f>
        <v>2.651919169269335</v>
      </c>
      <c r="G1722" s="95">
        <f>E1722*'NEFZ + EPA + WLTP - Start Value'!$B$3*'NEFZ + EPA + WLTP - Start Value'!$B$6*'NEFZ + EPA + WLTP - Constants'!$B$4/3600</f>
        <v>0.141077889040</v>
      </c>
      <c r="H1722" s="95">
        <f>IF(E1722&gt;0,(((C1721)^3+(C1722)^3)/2/D1722)*0.5*'NEFZ + EPA + WLTP - Constants'!$B$3*('NEFZ + EPA + WLTP - Start Value'!$B$5*'NEFZ + EPA + WLTP - Start Value'!$B$4)*E1722/3600,0)</f>
        <v>0.009798284121733768</v>
      </c>
    </row>
    <row r="1723" ht="20.35" customHeight="1">
      <c r="A1723" s="15">
        <v>1720</v>
      </c>
      <c r="B1723" s="15">
        <v>14.2</v>
      </c>
      <c r="C1723" s="95">
        <f>'NEFZ + EPA + WLTP - Constants'!$B$5*B1723/3.6</f>
        <v>6.347968</v>
      </c>
      <c r="D1723" s="95">
        <f>(C1723+C1722)/2</f>
        <v>5.610352000000001</v>
      </c>
      <c r="E1723" s="95">
        <f>(D1723*(A1723-A1722))</f>
        <v>5.610352000000001</v>
      </c>
      <c r="F1723" s="95">
        <f>(0.5*((C1723^2)-(C1722^2))*'NEFZ + EPA + WLTP - Start Value'!$B$3)/3600</f>
        <v>3.598009251278931</v>
      </c>
      <c r="G1723" s="95">
        <f>E1723*'NEFZ + EPA + WLTP - Start Value'!$B$3*'NEFZ + EPA + WLTP - Start Value'!$B$6*'NEFZ + EPA + WLTP - Constants'!$B$4/3600</f>
        <v>0.191408379184</v>
      </c>
      <c r="H1723" s="95">
        <f>IF(E1723&gt;0,(((C1722)^3+(C1723)^3)/2/D1723)*0.5*'NEFZ + EPA + WLTP - Constants'!$B$3*('NEFZ + EPA + WLTP - Start Value'!$B$5*'NEFZ + EPA + WLTP - Start Value'!$B$4)*E1723/3600,0)</f>
        <v>0.02349726294574444</v>
      </c>
    </row>
    <row r="1724" ht="20.35" customHeight="1">
      <c r="A1724" s="15">
        <v>1721</v>
      </c>
      <c r="B1724" s="15">
        <v>17.3</v>
      </c>
      <c r="C1724" s="95">
        <f>'NEFZ + EPA + WLTP - Constants'!$B$5*B1724/3.6</f>
        <v>7.733792000000001</v>
      </c>
      <c r="D1724" s="95">
        <f>(C1724+C1723)/2</f>
        <v>7.04088</v>
      </c>
      <c r="E1724" s="95">
        <f>(D1724*(A1724-A1723))</f>
        <v>7.04088</v>
      </c>
      <c r="F1724" s="95">
        <f>(0.5*((C1724^2)-(C1723^2))*'NEFZ + EPA + WLTP - Start Value'!$B$3)/3600</f>
        <v>4.241767516448005</v>
      </c>
      <c r="G1724" s="95">
        <f>E1724*'NEFZ + EPA + WLTP - Start Value'!$B$3*'NEFZ + EPA + WLTP - Start Value'!$B$6*'NEFZ + EPA + WLTP - Constants'!$B$4/3600</f>
        <v>0.2402137029600001</v>
      </c>
      <c r="H1724" s="95">
        <f>IF(E1724&gt;0,(((C1723)^3+(C1724)^3)/2/D1724)*0.5*'NEFZ + EPA + WLTP - Constants'!$B$3*('NEFZ + EPA + WLTP - Start Value'!$B$5*'NEFZ + EPA + WLTP - Start Value'!$B$4)*E1724/3600,0)</f>
        <v>0.04543703830974066</v>
      </c>
    </row>
    <row r="1725" ht="20.35" customHeight="1">
      <c r="A1725" s="15">
        <v>1722</v>
      </c>
      <c r="B1725" s="15">
        <v>20</v>
      </c>
      <c r="C1725" s="95">
        <f>'NEFZ + EPA + WLTP - Constants'!$B$5*B1725/3.6</f>
        <v>8.940800000000001</v>
      </c>
      <c r="D1725" s="95">
        <f>(C1725+C1724)/2</f>
        <v>8.337296000000002</v>
      </c>
      <c r="E1725" s="95">
        <f>(D1725*(A1725-A1724))</f>
        <v>8.337296000000002</v>
      </c>
      <c r="F1725" s="95">
        <f>(0.5*((C1725^2)-(C1724^2))*'NEFZ + EPA + WLTP - Start Value'!$B$3)/3600</f>
        <v>4.374689263507202</v>
      </c>
      <c r="G1725" s="95">
        <f>E1725*'NEFZ + EPA + WLTP - Start Value'!$B$3*'NEFZ + EPA + WLTP - Start Value'!$B$6*'NEFZ + EPA + WLTP - Constants'!$B$4/3600</f>
        <v>0.2844435276320001</v>
      </c>
      <c r="H1725" s="95">
        <f>IF(E1725&gt;0,(((C1724)^3+(C1725)^3)/2/D1725)*0.5*'NEFZ + EPA + WLTP - Constants'!$B$3*('NEFZ + EPA + WLTP - Start Value'!$B$5*'NEFZ + EPA + WLTP - Start Value'!$B$4)*E1725/3600,0)</f>
        <v>0.07446288519456472</v>
      </c>
    </row>
    <row r="1726" ht="20.35" customHeight="1">
      <c r="A1726" s="15">
        <v>1723</v>
      </c>
      <c r="B1726" s="15">
        <v>22.5</v>
      </c>
      <c r="C1726" s="95">
        <f>'NEFZ + EPA + WLTP - Constants'!$B$5*B1726/3.6</f>
        <v>10.0584</v>
      </c>
      <c r="D1726" s="95">
        <f>(C1726+C1725)/2</f>
        <v>9.499600000000001</v>
      </c>
      <c r="E1726" s="95">
        <f>(D1726*(A1726-A1725))</f>
        <v>9.499600000000001</v>
      </c>
      <c r="F1726" s="95">
        <f>(0.5*((C1726^2)-(C1725^2))*'NEFZ + EPA + WLTP - Start Value'!$B$3)/3600</f>
        <v>4.615338439555546</v>
      </c>
      <c r="G1726" s="95">
        <f>E1726*'NEFZ + EPA + WLTP - Start Value'!$B$3*'NEFZ + EPA + WLTP - Start Value'!$B$6*'NEFZ + EPA + WLTP - Constants'!$B$4/3600</f>
        <v>0.3240978532000001</v>
      </c>
      <c r="H1726" s="95">
        <f>IF(E1726&gt;0,(((C1725)^3+(C1726)^3)/2/D1726)*0.5*'NEFZ + EPA + WLTP - Constants'!$B$3*('NEFZ + EPA + WLTP - Start Value'!$B$5*'NEFZ + EPA + WLTP - Start Value'!$B$4)*E1726/3600,0)</f>
        <v>0.1095699568617125</v>
      </c>
    </row>
    <row r="1727" ht="20.35" customHeight="1">
      <c r="A1727" s="15">
        <v>1724</v>
      </c>
      <c r="B1727" s="15">
        <v>23.7</v>
      </c>
      <c r="C1727" s="95">
        <f>'NEFZ + EPA + WLTP - Constants'!$B$5*B1727/3.6</f>
        <v>10.594848</v>
      </c>
      <c r="D1727" s="95">
        <f>(C1727+C1726)/2</f>
        <v>10.326624</v>
      </c>
      <c r="E1727" s="95">
        <f>(D1727*(A1727-A1726))</f>
        <v>10.326624</v>
      </c>
      <c r="F1727" s="95">
        <f>(0.5*((C1727^2)-(C1726^2))*'NEFZ + EPA + WLTP - Start Value'!$B$3)/3600</f>
        <v>2.408229299660808</v>
      </c>
      <c r="G1727" s="95">
        <f>E1727*'NEFZ + EPA + WLTP - Start Value'!$B$3*'NEFZ + EPA + WLTP - Start Value'!$B$6*'NEFZ + EPA + WLTP - Constants'!$B$4/3600</f>
        <v>0.352313431008</v>
      </c>
      <c r="H1727" s="95">
        <f>IF(E1727&gt;0,(((C1726)^3+(C1727)^3)/2/D1727)*0.5*'NEFZ + EPA + WLTP - Constants'!$B$3*('NEFZ + EPA + WLTP - Start Value'!$B$5*'NEFZ + EPA + WLTP - Start Value'!$B$4)*E1727/3600,0)</f>
        <v>0.1395865972772293</v>
      </c>
    </row>
    <row r="1728" ht="20.35" customHeight="1">
      <c r="A1728" s="15">
        <v>1725</v>
      </c>
      <c r="B1728" s="15">
        <v>25.2</v>
      </c>
      <c r="C1728" s="95">
        <f>'NEFZ + EPA + WLTP - Constants'!$B$5*B1728/3.6</f>
        <v>11.265408</v>
      </c>
      <c r="D1728" s="95">
        <f>(C1728+C1727)/2</f>
        <v>10.930128</v>
      </c>
      <c r="E1728" s="95">
        <f>(D1728*(A1728-A1727))</f>
        <v>10.930128</v>
      </c>
      <c r="F1728" s="95">
        <f>(0.5*((C1728^2)-(C1727^2))*'NEFZ + EPA + WLTP - Start Value'!$B$3)/3600</f>
        <v>3.18621246627199</v>
      </c>
      <c r="G1728" s="95">
        <f>E1728*'NEFZ + EPA + WLTP - Start Value'!$B$3*'NEFZ + EPA + WLTP - Start Value'!$B$6*'NEFZ + EPA + WLTP - Constants'!$B$4/3600</f>
        <v>0.3729031769760001</v>
      </c>
      <c r="H1728" s="95">
        <f>IF(E1728&gt;0,(((C1727)^3+(C1728)^3)/2/D1728)*0.5*'NEFZ + EPA + WLTP - Constants'!$B$3*('NEFZ + EPA + WLTP - Start Value'!$B$5*'NEFZ + EPA + WLTP - Start Value'!$B$4)*E1728/3600,0)</f>
        <v>0.1656496357991798</v>
      </c>
    </row>
    <row r="1729" ht="20.35" customHeight="1">
      <c r="A1729" s="15">
        <v>1726</v>
      </c>
      <c r="B1729" s="15">
        <v>26.6</v>
      </c>
      <c r="C1729" s="95">
        <f>'NEFZ + EPA + WLTP - Constants'!$B$5*B1729/3.6</f>
        <v>11.891264</v>
      </c>
      <c r="D1729" s="95">
        <f>(C1729+C1728)/2</f>
        <v>11.578336</v>
      </c>
      <c r="E1729" s="95">
        <f>(D1729*(A1729-A1728))</f>
        <v>11.578336</v>
      </c>
      <c r="F1729" s="95">
        <f>(0.5*((C1729^2)-(C1728^2))*'NEFZ + EPA + WLTP - Start Value'!$B$3)/3600</f>
        <v>3.150158528344188</v>
      </c>
      <c r="G1729" s="95">
        <f>E1729*'NEFZ + EPA + WLTP - Start Value'!$B$3*'NEFZ + EPA + WLTP - Start Value'!$B$6*'NEFZ + EPA + WLTP - Constants'!$B$4/3600</f>
        <v>0.3950180893120001</v>
      </c>
      <c r="H1729" s="95">
        <f>IF(E1729&gt;0,(((C1728)^3+(C1729)^3)/2/D1729)*0.5*'NEFZ + EPA + WLTP - Constants'!$B$3*('NEFZ + EPA + WLTP - Start Value'!$B$5*'NEFZ + EPA + WLTP - Start Value'!$B$4)*E1729/3600,0)</f>
        <v>0.196779401026413</v>
      </c>
    </row>
    <row r="1730" ht="20.35" customHeight="1">
      <c r="A1730" s="15">
        <v>1727</v>
      </c>
      <c r="B1730" s="15">
        <v>28.1</v>
      </c>
      <c r="C1730" s="95">
        <f>'NEFZ + EPA + WLTP - Constants'!$B$5*B1730/3.6</f>
        <v>12.561824</v>
      </c>
      <c r="D1730" s="95">
        <f>(C1730+C1729)/2</f>
        <v>12.226544</v>
      </c>
      <c r="E1730" s="95">
        <f>(D1730*(A1730-A1729))</f>
        <v>12.226544</v>
      </c>
      <c r="F1730" s="95">
        <f>(0.5*((C1730^2)-(C1729^2))*'NEFZ + EPA + WLTP - Start Value'!$B$3)/3600</f>
        <v>3.56412723732267</v>
      </c>
      <c r="G1730" s="95">
        <f>E1730*'NEFZ + EPA + WLTP - Start Value'!$B$3*'NEFZ + EPA + WLTP - Start Value'!$B$6*'NEFZ + EPA + WLTP - Constants'!$B$4/3600</f>
        <v>0.417133001648</v>
      </c>
      <c r="H1730" s="95">
        <f>IF(E1730&gt;0,(((C1729)^3+(C1730)^3)/2/D1730)*0.5*'NEFZ + EPA + WLTP - Constants'!$B$3*('NEFZ + EPA + WLTP - Start Value'!$B$5*'NEFZ + EPA + WLTP - Start Value'!$B$4)*E1730/3600,0)</f>
        <v>0.2317289603623431</v>
      </c>
    </row>
    <row r="1731" ht="20.35" customHeight="1">
      <c r="A1731" s="15">
        <v>1728</v>
      </c>
      <c r="B1731" s="15">
        <v>30</v>
      </c>
      <c r="C1731" s="95">
        <f>'NEFZ + EPA + WLTP - Constants'!$B$5*B1731/3.6</f>
        <v>13.4112</v>
      </c>
      <c r="D1731" s="95">
        <f>(C1731+C1730)/2</f>
        <v>12.986512</v>
      </c>
      <c r="E1731" s="95">
        <f>(D1731*(A1731-A1730))</f>
        <v>12.986512</v>
      </c>
      <c r="F1731" s="95">
        <f>(0.5*((C1731^2)-(C1730^2))*'NEFZ + EPA + WLTP - Start Value'!$B$3)/3600</f>
        <v>4.79517374440035</v>
      </c>
      <c r="G1731" s="95">
        <f>E1731*'NEFZ + EPA + WLTP - Start Value'!$B$3*'NEFZ + EPA + WLTP - Start Value'!$B$6*'NEFZ + EPA + WLTP - Constants'!$B$4/3600</f>
        <v>0.4430608299040001</v>
      </c>
      <c r="H1731" s="95">
        <f>IF(E1731&gt;0,(((C1730)^3+(C1731)^3)/2/D1731)*0.5*'NEFZ + EPA + WLTP - Constants'!$B$3*('NEFZ + EPA + WLTP - Start Value'!$B$5*'NEFZ + EPA + WLTP - Start Value'!$B$4)*E1731/3600,0)</f>
        <v>0.2779452199442848</v>
      </c>
    </row>
    <row r="1732" ht="20.35" customHeight="1">
      <c r="A1732" s="15">
        <v>1729</v>
      </c>
      <c r="B1732" s="15">
        <v>30.8</v>
      </c>
      <c r="C1732" s="95">
        <f>'NEFZ + EPA + WLTP - Constants'!$B$5*B1732/3.6</f>
        <v>13.768832</v>
      </c>
      <c r="D1732" s="95">
        <f>(C1732+C1731)/2</f>
        <v>13.590016</v>
      </c>
      <c r="E1732" s="95">
        <f>(D1732*(A1732-A1731))</f>
        <v>13.590016</v>
      </c>
      <c r="F1732" s="95">
        <f>(0.5*((C1732^2)-(C1731^2))*'NEFZ + EPA + WLTP - Start Value'!$B$3)/3600</f>
        <v>2.11284763952925</v>
      </c>
      <c r="G1732" s="95">
        <f>E1732*'NEFZ + EPA + WLTP - Start Value'!$B$3*'NEFZ + EPA + WLTP - Start Value'!$B$6*'NEFZ + EPA + WLTP - Constants'!$B$4/3600</f>
        <v>0.463650575872</v>
      </c>
      <c r="H1732" s="95">
        <f>IF(E1732&gt;0,(((C1731)^3+(C1732)^3)/2/D1732)*0.5*'NEFZ + EPA + WLTP - Constants'!$B$3*('NEFZ + EPA + WLTP - Start Value'!$B$5*'NEFZ + EPA + WLTP - Start Value'!$B$4)*E1732/3600,0)</f>
        <v>0.3176698072747487</v>
      </c>
    </row>
    <row r="1733" ht="20.35" customHeight="1">
      <c r="A1733" s="15">
        <v>1730</v>
      </c>
      <c r="B1733" s="15">
        <v>31.6</v>
      </c>
      <c r="C1733" s="95">
        <f>'NEFZ + EPA + WLTP - Constants'!$B$5*B1733/3.6</f>
        <v>14.126464</v>
      </c>
      <c r="D1733" s="95">
        <f>(C1733+C1732)/2</f>
        <v>13.947648</v>
      </c>
      <c r="E1733" s="95">
        <f>(D1733*(A1733-A1732))</f>
        <v>13.947648</v>
      </c>
      <c r="F1733" s="95">
        <f>(0.5*((C1733^2)-(C1732^2))*'NEFZ + EPA + WLTP - Start Value'!$B$3)/3600</f>
        <v>2.168448893201071</v>
      </c>
      <c r="G1733" s="95">
        <f>E1733*'NEFZ + EPA + WLTP - Start Value'!$B$3*'NEFZ + EPA + WLTP - Start Value'!$B$6*'NEFZ + EPA + WLTP - Constants'!$B$4/3600</f>
        <v>0.475851906816</v>
      </c>
      <c r="H1733" s="95">
        <f>IF(E1733&gt;0,(((C1732)^3+(C1733)^3)/2/D1733)*0.5*'NEFZ + EPA + WLTP - Constants'!$B$3*('NEFZ + EPA + WLTP - Start Value'!$B$5*'NEFZ + EPA + WLTP - Start Value'!$B$4)*E1733/3600,0)</f>
        <v>0.3434057456597592</v>
      </c>
    </row>
    <row r="1734" ht="20.35" customHeight="1">
      <c r="A1734" s="15">
        <v>1731</v>
      </c>
      <c r="B1734" s="15">
        <v>32.1</v>
      </c>
      <c r="C1734" s="95">
        <f>'NEFZ + EPA + WLTP - Constants'!$B$5*B1734/3.6</f>
        <v>14.349984</v>
      </c>
      <c r="D1734" s="95">
        <f>(C1734+C1733)/2</f>
        <v>14.238224</v>
      </c>
      <c r="E1734" s="95">
        <f>(D1734*(A1734-A1733))</f>
        <v>14.238224</v>
      </c>
      <c r="F1734" s="95">
        <f>(0.5*((C1734^2)-(C1733^2))*'NEFZ + EPA + WLTP - Start Value'!$B$3)/3600</f>
        <v>1.383515569880885</v>
      </c>
      <c r="G1734" s="95">
        <f>E1734*'NEFZ + EPA + WLTP - Start Value'!$B$3*'NEFZ + EPA + WLTP - Start Value'!$B$6*'NEFZ + EPA + WLTP - Constants'!$B$4/3600</f>
        <v>0.4857654882080001</v>
      </c>
      <c r="H1734" s="95">
        <f>IF(E1734&gt;0,(((C1733)^3+(C1734)^3)/2/D1734)*0.5*'NEFZ + EPA + WLTP - Constants'!$B$3*('NEFZ + EPA + WLTP - Start Value'!$B$5*'NEFZ + EPA + WLTP - Start Value'!$B$4)*E1734/3600,0)</f>
        <v>0.3652062942496253</v>
      </c>
    </row>
    <row r="1735" ht="20.35" customHeight="1">
      <c r="A1735" s="15">
        <v>1732</v>
      </c>
      <c r="B1735" s="15">
        <v>32.8</v>
      </c>
      <c r="C1735" s="95">
        <f>'NEFZ + EPA + WLTP - Constants'!$B$5*B1735/3.6</f>
        <v>14.662912</v>
      </c>
      <c r="D1735" s="95">
        <f>(C1735+C1734)/2</f>
        <v>14.506448</v>
      </c>
      <c r="E1735" s="95">
        <f>(D1735*(A1735-A1734))</f>
        <v>14.506448</v>
      </c>
      <c r="F1735" s="95">
        <f>(0.5*((C1735^2)-(C1734^2))*'NEFZ + EPA + WLTP - Start Value'!$B$3)/3600</f>
        <v>1.973410120555359</v>
      </c>
      <c r="G1735" s="95">
        <f>E1735*'NEFZ + EPA + WLTP - Start Value'!$B$3*'NEFZ + EPA + WLTP - Start Value'!$B$6*'NEFZ + EPA + WLTP - Constants'!$B$4/3600</f>
        <v>0.4949164864159999</v>
      </c>
      <c r="H1735" s="95">
        <f>IF(E1735&gt;0,(((C1734)^3+(C1735)^3)/2/D1735)*0.5*'NEFZ + EPA + WLTP - Constants'!$B$3*('NEFZ + EPA + WLTP - Start Value'!$B$5*'NEFZ + EPA + WLTP - Start Value'!$B$4)*E1735/3600,0)</f>
        <v>0.3863005490703108</v>
      </c>
    </row>
    <row r="1736" ht="20.35" customHeight="1">
      <c r="A1736" s="15">
        <v>1733</v>
      </c>
      <c r="B1736" s="15">
        <v>33.6</v>
      </c>
      <c r="C1736" s="95">
        <f>'NEFZ + EPA + WLTP - Constants'!$B$5*B1736/3.6</f>
        <v>15.020544</v>
      </c>
      <c r="D1736" s="95">
        <f>(C1736+C1735)/2</f>
        <v>14.841728</v>
      </c>
      <c r="E1736" s="95">
        <f>(D1736*(A1736-A1735))</f>
        <v>14.841728</v>
      </c>
      <c r="F1736" s="95">
        <f>(0.5*((C1736^2)-(C1735^2))*'NEFZ + EPA + WLTP - Start Value'!$B$3)/3600</f>
        <v>2.307452027380648</v>
      </c>
      <c r="G1736" s="95">
        <f>E1736*'NEFZ + EPA + WLTP - Start Value'!$B$3*'NEFZ + EPA + WLTP - Start Value'!$B$6*'NEFZ + EPA + WLTP - Constants'!$B$4/3600</f>
        <v>0.5063552341759999</v>
      </c>
      <c r="H1736" s="95">
        <f>IF(E1736&gt;0,(((C1735)^3+(C1736)^3)/2/D1736)*0.5*'NEFZ + EPA + WLTP - Constants'!$B$3*('NEFZ + EPA + WLTP - Start Value'!$B$5*'NEFZ + EPA + WLTP - Start Value'!$B$4)*E1736/3600,0)</f>
        <v>0.4137452433817045</v>
      </c>
    </row>
    <row r="1737" ht="20.35" customHeight="1">
      <c r="A1737" s="15">
        <v>1734</v>
      </c>
      <c r="B1737" s="15">
        <v>34.5</v>
      </c>
      <c r="C1737" s="95">
        <f>'NEFZ + EPA + WLTP - Constants'!$B$5*B1737/3.6</f>
        <v>15.42288</v>
      </c>
      <c r="D1737" s="95">
        <f>(C1737+C1736)/2</f>
        <v>15.221712</v>
      </c>
      <c r="E1737" s="95">
        <f>(D1737*(A1737-A1736))</f>
        <v>15.221712</v>
      </c>
      <c r="F1737" s="95">
        <f>(0.5*((C1737^2)-(C1736^2))*'NEFZ + EPA + WLTP - Start Value'!$B$3)/3600</f>
        <v>2.662344404332782</v>
      </c>
      <c r="G1737" s="95">
        <f>E1737*'NEFZ + EPA + WLTP - Start Value'!$B$3*'NEFZ + EPA + WLTP - Start Value'!$B$6*'NEFZ + EPA + WLTP - Constants'!$B$4/3600</f>
        <v>0.5193191483040001</v>
      </c>
      <c r="H1737" s="95">
        <f>IF(E1737&gt;0,(((C1736)^3+(C1737)^3)/2/D1737)*0.5*'NEFZ + EPA + WLTP - Constants'!$B$3*('NEFZ + EPA + WLTP - Start Value'!$B$5*'NEFZ + EPA + WLTP - Start Value'!$B$4)*E1737/3600,0)</f>
        <v>0.4463839061086719</v>
      </c>
    </row>
    <row r="1738" ht="20.35" customHeight="1">
      <c r="A1738" s="15">
        <v>1735</v>
      </c>
      <c r="B1738" s="15">
        <v>34.6</v>
      </c>
      <c r="C1738" s="95">
        <f>'NEFZ + EPA + WLTP - Constants'!$B$5*B1738/3.6</f>
        <v>15.467584</v>
      </c>
      <c r="D1738" s="95">
        <f>(C1738+C1737)/2</f>
        <v>15.445232</v>
      </c>
      <c r="E1738" s="95">
        <f>(D1738*(A1738-A1737))</f>
        <v>15.445232</v>
      </c>
      <c r="F1738" s="95">
        <f>(0.5*((C1738^2)-(C1737^2))*'NEFZ + EPA + WLTP - Start Value'!$B$3)/3600</f>
        <v>0.3001598928689974</v>
      </c>
      <c r="G1738" s="95">
        <f>E1738*'NEFZ + EPA + WLTP - Start Value'!$B$3*'NEFZ + EPA + WLTP - Start Value'!$B$6*'NEFZ + EPA + WLTP - Constants'!$B$4/3600</f>
        <v>0.526944980144</v>
      </c>
      <c r="H1738" s="95">
        <f>IF(E1738&gt;0,(((C1737)^3+(C1738)^3)/2/D1738)*0.5*'NEFZ + EPA + WLTP - Constants'!$B$3*('NEFZ + EPA + WLTP - Start Value'!$B$5*'NEFZ + EPA + WLTP - Start Value'!$B$4)*E1738/3600,0)</f>
        <v>0.4660972736305707</v>
      </c>
    </row>
    <row r="1739" ht="20.35" customHeight="1">
      <c r="A1739" s="15">
        <v>1736</v>
      </c>
      <c r="B1739" s="15">
        <v>34.9</v>
      </c>
      <c r="C1739" s="95">
        <f>'NEFZ + EPA + WLTP - Constants'!$B$5*B1739/3.6</f>
        <v>15.601696</v>
      </c>
      <c r="D1739" s="95">
        <f>(C1739+C1738)/2</f>
        <v>15.53464</v>
      </c>
      <c r="E1739" s="95">
        <f>(D1739*(A1739-A1738))</f>
        <v>15.53464</v>
      </c>
      <c r="F1739" s="95">
        <f>(0.5*((C1739^2)-(C1738^2))*'NEFZ + EPA + WLTP - Start Value'!$B$3)/3600</f>
        <v>0.9056922961386539</v>
      </c>
      <c r="G1739" s="95">
        <f>E1739*'NEFZ + EPA + WLTP - Start Value'!$B$3*'NEFZ + EPA + WLTP - Start Value'!$B$6*'NEFZ + EPA + WLTP - Constants'!$B$4/3600</f>
        <v>0.5299953128800001</v>
      </c>
      <c r="H1739" s="95">
        <f>IF(E1739&gt;0,(((C1738)^3+(C1739)^3)/2/D1739)*0.5*'NEFZ + EPA + WLTP - Constants'!$B$3*('NEFZ + EPA + WLTP - Start Value'!$B$5*'NEFZ + EPA + WLTP - Start Value'!$B$4)*E1739/3600,0)</f>
        <v>0.4742620574035773</v>
      </c>
    </row>
    <row r="1740" ht="20.35" customHeight="1">
      <c r="A1740" s="15">
        <v>1737</v>
      </c>
      <c r="B1740" s="15">
        <v>34.8</v>
      </c>
      <c r="C1740" s="95">
        <f>'NEFZ + EPA + WLTP - Constants'!$B$5*B1740/3.6</f>
        <v>15.556992</v>
      </c>
      <c r="D1740" s="95">
        <f>(C1740+C1739)/2</f>
        <v>15.579344</v>
      </c>
      <c r="E1740" s="95">
        <f>(D1740*(A1740-A1739))</f>
        <v>15.579344</v>
      </c>
      <c r="F1740" s="95">
        <f>(0.5*((C1740^2)-(C1739^2))*'NEFZ + EPA + WLTP - Start Value'!$B$3)/3600</f>
        <v>-0.302766201634856</v>
      </c>
      <c r="G1740" s="95">
        <f>E1740*'NEFZ + EPA + WLTP - Start Value'!$B$3*'NEFZ + EPA + WLTP - Start Value'!$B$6*'NEFZ + EPA + WLTP - Constants'!$B$4/3600</f>
        <v>0.5315204792479999</v>
      </c>
      <c r="H1740" s="95">
        <f>IF(E1740&gt;0,(((C1739)^3+(C1740)^3)/2/D1740)*0.5*'NEFZ + EPA + WLTP - Constants'!$B$3*('NEFZ + EPA + WLTP - Start Value'!$B$5*'NEFZ + EPA + WLTP - Start Value'!$B$4)*E1740/3600,0)</f>
        <v>0.4783444153860807</v>
      </c>
    </row>
    <row r="1741" ht="20.35" customHeight="1">
      <c r="A1741" s="15">
        <v>1738</v>
      </c>
      <c r="B1741" s="15">
        <v>34.5</v>
      </c>
      <c r="C1741" s="95">
        <f>'NEFZ + EPA + WLTP - Constants'!$B$5*B1741/3.6</f>
        <v>15.42288</v>
      </c>
      <c r="D1741" s="95">
        <f>(C1741+C1740)/2</f>
        <v>15.489936</v>
      </c>
      <c r="E1741" s="95">
        <f>(D1741*(A1741-A1740))</f>
        <v>15.489936</v>
      </c>
      <c r="F1741" s="95">
        <f>(0.5*((C1741^2)-(C1740^2))*'NEFZ + EPA + WLTP - Start Value'!$B$3)/3600</f>
        <v>-0.9030859873727952</v>
      </c>
      <c r="G1741" s="95">
        <f>E1741*'NEFZ + EPA + WLTP - Start Value'!$B$3*'NEFZ + EPA + WLTP - Start Value'!$B$6*'NEFZ + EPA + WLTP - Constants'!$B$4/3600</f>
        <v>0.528470146512</v>
      </c>
      <c r="H1741" s="95">
        <f>IF(E1741&gt;0,(((C1740)^3+(C1741)^3)/2/D1741)*0.5*'NEFZ + EPA + WLTP - Constants'!$B$3*('NEFZ + EPA + WLTP - Start Value'!$B$5*'NEFZ + EPA + WLTP - Start Value'!$B$4)*E1741/3600,0)</f>
        <v>0.4701796316130744</v>
      </c>
    </row>
    <row r="1742" ht="20.35" customHeight="1">
      <c r="A1742" s="15">
        <v>1739</v>
      </c>
      <c r="B1742" s="15">
        <v>34.7</v>
      </c>
      <c r="C1742" s="95">
        <f>'NEFZ + EPA + WLTP - Constants'!$B$5*B1742/3.6</f>
        <v>15.512288</v>
      </c>
      <c r="D1742" s="95">
        <f>(C1742+C1741)/2</f>
        <v>15.467584</v>
      </c>
      <c r="E1742" s="95">
        <f>(D1742*(A1742-A1741))</f>
        <v>15.467584</v>
      </c>
      <c r="F1742" s="95">
        <f>(0.5*((C1742^2)-(C1741^2))*'NEFZ + EPA + WLTP - Start Value'!$B$3)/3600</f>
        <v>0.6011885553266061</v>
      </c>
      <c r="G1742" s="95">
        <f>E1742*'NEFZ + EPA + WLTP - Start Value'!$B$3*'NEFZ + EPA + WLTP - Start Value'!$B$6*'NEFZ + EPA + WLTP - Constants'!$B$4/3600</f>
        <v>0.5277075633280002</v>
      </c>
      <c r="H1742" s="95">
        <f>IF(E1742&gt;0,(((C1741)^3+(C1742)^3)/2/D1742)*0.5*'NEFZ + EPA + WLTP - Constants'!$B$3*('NEFZ + EPA + WLTP - Start Value'!$B$5*'NEFZ + EPA + WLTP - Start Value'!$B$4)*E1742/3600,0)</f>
        <v>0.4681325702779016</v>
      </c>
    </row>
    <row r="1743" ht="20.35" customHeight="1">
      <c r="A1743" s="15">
        <v>1740</v>
      </c>
      <c r="B1743" s="15">
        <v>35.5</v>
      </c>
      <c r="C1743" s="95">
        <f>'NEFZ + EPA + WLTP - Constants'!$B$5*B1743/3.6</f>
        <v>15.86992</v>
      </c>
      <c r="D1743" s="95">
        <f>(C1743+C1742)/2</f>
        <v>15.691104</v>
      </c>
      <c r="E1743" s="95">
        <f>(D1743*(A1743-A1742))</f>
        <v>15.691104</v>
      </c>
      <c r="F1743" s="95">
        <f>(0.5*((C1743^2)-(C1742^2))*'NEFZ + EPA + WLTP - Start Value'!$B$3)/3600</f>
        <v>2.439505004851192</v>
      </c>
      <c r="G1743" s="95">
        <f>E1743*'NEFZ + EPA + WLTP - Start Value'!$B$3*'NEFZ + EPA + WLTP - Start Value'!$B$6*'NEFZ + EPA + WLTP - Constants'!$B$4/3600</f>
        <v>0.535333395168</v>
      </c>
      <c r="H1743" s="95">
        <f>IF(E1743&gt;0,(((C1742)^3+(C1743)^3)/2/D1743)*0.5*'NEFZ + EPA + WLTP - Constants'!$B$3*('NEFZ + EPA + WLTP - Start Value'!$B$5*'NEFZ + EPA + WLTP - Start Value'!$B$4)*E1743/3600,0)</f>
        <v>0.4889001826656411</v>
      </c>
    </row>
    <row r="1744" ht="20.35" customHeight="1">
      <c r="A1744" s="15">
        <v>1741</v>
      </c>
      <c r="B1744" s="15">
        <v>36</v>
      </c>
      <c r="C1744" s="95">
        <f>'NEFZ + EPA + WLTP - Constants'!$B$5*B1744/3.6</f>
        <v>16.09344</v>
      </c>
      <c r="D1744" s="95">
        <f>(C1744+C1743)/2</f>
        <v>15.98168</v>
      </c>
      <c r="E1744" s="95">
        <f>(D1744*(A1744-A1743))</f>
        <v>15.98168</v>
      </c>
      <c r="F1744" s="95">
        <f>(0.5*((C1744^2)-(C1743^2))*'NEFZ + EPA + WLTP - Start Value'!$B$3)/3600</f>
        <v>1.552925639662209</v>
      </c>
      <c r="G1744" s="95">
        <f>E1744*'NEFZ + EPA + WLTP - Start Value'!$B$3*'NEFZ + EPA + WLTP - Start Value'!$B$6*'NEFZ + EPA + WLTP - Constants'!$B$4/3600</f>
        <v>0.5452469765600001</v>
      </c>
      <c r="H1744" s="95">
        <f>IF(E1744&gt;0,(((C1743)^3+(C1744)^3)/2/D1744)*0.5*'NEFZ + EPA + WLTP - Constants'!$B$3*('NEFZ + EPA + WLTP - Start Value'!$B$5*'NEFZ + EPA + WLTP - Start Value'!$B$4)*E1744/3600,0)</f>
        <v>0.5164419667303973</v>
      </c>
    </row>
    <row r="1745" ht="20.35" customHeight="1">
      <c r="A1745" s="15">
        <v>1742</v>
      </c>
      <c r="B1745" s="15">
        <v>36</v>
      </c>
      <c r="C1745" s="95">
        <f>'NEFZ + EPA + WLTP - Constants'!$B$5*B1745/3.6</f>
        <v>16.09344</v>
      </c>
      <c r="D1745" s="95">
        <f>(C1745+C1744)/2</f>
        <v>16.09344</v>
      </c>
      <c r="E1745" s="95">
        <f>(D1745*(A1745-A1744))</f>
        <v>16.09344</v>
      </c>
      <c r="F1745" s="95">
        <f>(0.5*((C1745^2)-(C1744^2))*'NEFZ + EPA + WLTP - Start Value'!$B$3)/3600</f>
        <v>0</v>
      </c>
      <c r="G1745" s="95">
        <f>E1745*'NEFZ + EPA + WLTP - Start Value'!$B$3*'NEFZ + EPA + WLTP - Start Value'!$B$6*'NEFZ + EPA + WLTP - Constants'!$B$4/3600</f>
        <v>0.5490598924800001</v>
      </c>
      <c r="H1745" s="95">
        <f>IF(E1745&gt;0,(((C1744)^3+(C1745)^3)/2/D1745)*0.5*'NEFZ + EPA + WLTP - Constants'!$B$3*('NEFZ + EPA + WLTP - Start Value'!$B$5*'NEFZ + EPA + WLTP - Start Value'!$B$4)*E1745/3600,0)</f>
        <v>0.5272750009182334</v>
      </c>
    </row>
    <row r="1746" ht="20.35" customHeight="1">
      <c r="A1746" s="15">
        <v>1743</v>
      </c>
      <c r="B1746" s="15">
        <v>36</v>
      </c>
      <c r="C1746" s="95">
        <f>'NEFZ + EPA + WLTP - Constants'!$B$5*B1746/3.6</f>
        <v>16.09344</v>
      </c>
      <c r="D1746" s="95">
        <f>(C1746+C1745)/2</f>
        <v>16.09344</v>
      </c>
      <c r="E1746" s="95">
        <f>(D1746*(A1746-A1745))</f>
        <v>16.09344</v>
      </c>
      <c r="F1746" s="95">
        <f>(0.5*((C1746^2)-(C1745^2))*'NEFZ + EPA + WLTP - Start Value'!$B$3)/3600</f>
        <v>0</v>
      </c>
      <c r="G1746" s="95">
        <f>E1746*'NEFZ + EPA + WLTP - Start Value'!$B$3*'NEFZ + EPA + WLTP - Start Value'!$B$6*'NEFZ + EPA + WLTP - Constants'!$B$4/3600</f>
        <v>0.5490598924800001</v>
      </c>
      <c r="H1746" s="95">
        <f>IF(E1746&gt;0,(((C1745)^3+(C1746)^3)/2/D1746)*0.5*'NEFZ + EPA + WLTP - Constants'!$B$3*('NEFZ + EPA + WLTP - Start Value'!$B$5*'NEFZ + EPA + WLTP - Start Value'!$B$4)*E1746/3600,0)</f>
        <v>0.5272750009182334</v>
      </c>
    </row>
    <row r="1747" ht="20.35" customHeight="1">
      <c r="A1747" s="15">
        <v>1744</v>
      </c>
      <c r="B1747" s="15">
        <v>36</v>
      </c>
      <c r="C1747" s="95">
        <f>'NEFZ + EPA + WLTP - Constants'!$B$5*B1747/3.6</f>
        <v>16.09344</v>
      </c>
      <c r="D1747" s="95">
        <f>(C1747+C1746)/2</f>
        <v>16.09344</v>
      </c>
      <c r="E1747" s="95">
        <f>(D1747*(A1747-A1746))</f>
        <v>16.09344</v>
      </c>
      <c r="F1747" s="95">
        <f>(0.5*((C1747^2)-(C1746^2))*'NEFZ + EPA + WLTP - Start Value'!$B$3)/3600</f>
        <v>0</v>
      </c>
      <c r="G1747" s="95">
        <f>E1747*'NEFZ + EPA + WLTP - Start Value'!$B$3*'NEFZ + EPA + WLTP - Start Value'!$B$6*'NEFZ + EPA + WLTP - Constants'!$B$4/3600</f>
        <v>0.5490598924800001</v>
      </c>
      <c r="H1747" s="95">
        <f>IF(E1747&gt;0,(((C1746)^3+(C1747)^3)/2/D1747)*0.5*'NEFZ + EPA + WLTP - Constants'!$B$3*('NEFZ + EPA + WLTP - Start Value'!$B$5*'NEFZ + EPA + WLTP - Start Value'!$B$4)*E1747/3600,0)</f>
        <v>0.5272750009182334</v>
      </c>
    </row>
    <row r="1748" ht="20.35" customHeight="1">
      <c r="A1748" s="15">
        <v>1745</v>
      </c>
      <c r="B1748" s="15">
        <v>36</v>
      </c>
      <c r="C1748" s="95">
        <f>'NEFZ + EPA + WLTP - Constants'!$B$5*B1748/3.6</f>
        <v>16.09344</v>
      </c>
      <c r="D1748" s="95">
        <f>(C1748+C1747)/2</f>
        <v>16.09344</v>
      </c>
      <c r="E1748" s="95">
        <f>(D1748*(A1748-A1747))</f>
        <v>16.09344</v>
      </c>
      <c r="F1748" s="95">
        <f>(0.5*((C1748^2)-(C1747^2))*'NEFZ + EPA + WLTP - Start Value'!$B$3)/3600</f>
        <v>0</v>
      </c>
      <c r="G1748" s="95">
        <f>E1748*'NEFZ + EPA + WLTP - Start Value'!$B$3*'NEFZ + EPA + WLTP - Start Value'!$B$6*'NEFZ + EPA + WLTP - Constants'!$B$4/3600</f>
        <v>0.5490598924800001</v>
      </c>
      <c r="H1748" s="95">
        <f>IF(E1748&gt;0,(((C1747)^3+(C1748)^3)/2/D1748)*0.5*'NEFZ + EPA + WLTP - Constants'!$B$3*('NEFZ + EPA + WLTP - Start Value'!$B$5*'NEFZ + EPA + WLTP - Start Value'!$B$4)*E1748/3600,0)</f>
        <v>0.5272750009182334</v>
      </c>
    </row>
    <row r="1749" ht="20.35" customHeight="1">
      <c r="A1749" s="15">
        <v>1746</v>
      </c>
      <c r="B1749" s="15">
        <v>36</v>
      </c>
      <c r="C1749" s="95">
        <f>'NEFZ + EPA + WLTP - Constants'!$B$5*B1749/3.6</f>
        <v>16.09344</v>
      </c>
      <c r="D1749" s="95">
        <f>(C1749+C1748)/2</f>
        <v>16.09344</v>
      </c>
      <c r="E1749" s="95">
        <f>(D1749*(A1749-A1748))</f>
        <v>16.09344</v>
      </c>
      <c r="F1749" s="95">
        <f>(0.5*((C1749^2)-(C1748^2))*'NEFZ + EPA + WLTP - Start Value'!$B$3)/3600</f>
        <v>0</v>
      </c>
      <c r="G1749" s="95">
        <f>E1749*'NEFZ + EPA + WLTP - Start Value'!$B$3*'NEFZ + EPA + WLTP - Start Value'!$B$6*'NEFZ + EPA + WLTP - Constants'!$B$4/3600</f>
        <v>0.5490598924800001</v>
      </c>
      <c r="H1749" s="95">
        <f>IF(E1749&gt;0,(((C1748)^3+(C1749)^3)/2/D1749)*0.5*'NEFZ + EPA + WLTP - Constants'!$B$3*('NEFZ + EPA + WLTP - Start Value'!$B$5*'NEFZ + EPA + WLTP - Start Value'!$B$4)*E1749/3600,0)</f>
        <v>0.5272750009182334</v>
      </c>
    </row>
    <row r="1750" ht="20.35" customHeight="1">
      <c r="A1750" s="15">
        <v>1747</v>
      </c>
      <c r="B1750" s="15">
        <v>36.1</v>
      </c>
      <c r="C1750" s="95">
        <f>'NEFZ + EPA + WLTP - Constants'!$B$5*B1750/3.6</f>
        <v>16.138144</v>
      </c>
      <c r="D1750" s="95">
        <f>(C1750+C1749)/2</f>
        <v>16.115792</v>
      </c>
      <c r="E1750" s="95">
        <f>(D1750*(A1750-A1749))</f>
        <v>16.115792</v>
      </c>
      <c r="F1750" s="95">
        <f>(0.5*((C1750^2)-(C1749^2))*'NEFZ + EPA + WLTP - Start Value'!$B$3)/3600</f>
        <v>0.3131914366983153</v>
      </c>
      <c r="G1750" s="95">
        <f>E1750*'NEFZ + EPA + WLTP - Start Value'!$B$3*'NEFZ + EPA + WLTP - Start Value'!$B$6*'NEFZ + EPA + WLTP - Constants'!$B$4/3600</f>
        <v>0.5498224756640001</v>
      </c>
      <c r="H1750" s="95">
        <f>IF(E1750&gt;0,(((C1749)^3+(C1750)^3)/2/D1750)*0.5*'NEFZ + EPA + WLTP - Constants'!$B$3*('NEFZ + EPA + WLTP - Start Value'!$B$5*'NEFZ + EPA + WLTP - Start Value'!$B$4)*E1750/3600,0)</f>
        <v>0.5294780884593108</v>
      </c>
    </row>
    <row r="1751" ht="20.35" customHeight="1">
      <c r="A1751" s="15">
        <v>1748</v>
      </c>
      <c r="B1751" s="15">
        <v>36.4</v>
      </c>
      <c r="C1751" s="95">
        <f>'NEFZ + EPA + WLTP - Constants'!$B$5*B1751/3.6</f>
        <v>16.272256</v>
      </c>
      <c r="D1751" s="95">
        <f>(C1751+C1750)/2</f>
        <v>16.2052</v>
      </c>
      <c r="E1751" s="95">
        <f>(D1751*(A1751-A1750))</f>
        <v>16.2052</v>
      </c>
      <c r="F1751" s="95">
        <f>(0.5*((C1751^2)-(C1750^2))*'NEFZ + EPA + WLTP - Start Value'!$B$3)/3600</f>
        <v>0.9447869276266508</v>
      </c>
      <c r="G1751" s="95">
        <f>E1751*'NEFZ + EPA + WLTP - Start Value'!$B$3*'NEFZ + EPA + WLTP - Start Value'!$B$6*'NEFZ + EPA + WLTP - Constants'!$B$4/3600</f>
        <v>0.5528728084</v>
      </c>
      <c r="H1751" s="95">
        <f>IF(E1751&gt;0,(((C1750)^3+(C1751)^3)/2/D1751)*0.5*'NEFZ + EPA + WLTP - Constants'!$B$3*('NEFZ + EPA + WLTP - Start Value'!$B$5*'NEFZ + EPA + WLTP - Start Value'!$B$4)*E1751/3600,0)</f>
        <v>0.5383640103026313</v>
      </c>
    </row>
    <row r="1752" ht="20.35" customHeight="1">
      <c r="A1752" s="15">
        <v>1749</v>
      </c>
      <c r="B1752" s="15">
        <v>36.5</v>
      </c>
      <c r="C1752" s="95">
        <f>'NEFZ + EPA + WLTP - Constants'!$B$5*B1752/3.6</f>
        <v>16.31696</v>
      </c>
      <c r="D1752" s="95">
        <f>(C1752+C1751)/2</f>
        <v>16.294608</v>
      </c>
      <c r="E1752" s="95">
        <f>(D1752*(A1752-A1751))</f>
        <v>16.294608</v>
      </c>
      <c r="F1752" s="95">
        <f>(0.5*((C1752^2)-(C1751^2))*'NEFZ + EPA + WLTP - Start Value'!$B$3)/3600</f>
        <v>0.3166665150527976</v>
      </c>
      <c r="G1752" s="95">
        <f>E1752*'NEFZ + EPA + WLTP - Start Value'!$B$3*'NEFZ + EPA + WLTP - Start Value'!$B$6*'NEFZ + EPA + WLTP - Constants'!$B$4/3600</f>
        <v>0.5559231411359999</v>
      </c>
      <c r="H1752" s="95">
        <f>IF(E1752&gt;0,(((C1751)^3+(C1752)^3)/2/D1752)*0.5*'NEFZ + EPA + WLTP - Constants'!$B$3*('NEFZ + EPA + WLTP - Start Value'!$B$5*'NEFZ + EPA + WLTP - Start Value'!$B$4)*E1752/3600,0)</f>
        <v>0.5472990929452919</v>
      </c>
    </row>
    <row r="1753" ht="20.35" customHeight="1">
      <c r="A1753" s="15">
        <v>1750</v>
      </c>
      <c r="B1753" s="15">
        <v>36.4</v>
      </c>
      <c r="C1753" s="95">
        <f>'NEFZ + EPA + WLTP - Constants'!$B$5*B1753/3.6</f>
        <v>16.272256</v>
      </c>
      <c r="D1753" s="95">
        <f>(C1753+C1752)/2</f>
        <v>16.294608</v>
      </c>
      <c r="E1753" s="95">
        <f>(D1753*(A1753-A1752))</f>
        <v>16.294608</v>
      </c>
      <c r="F1753" s="95">
        <f>(0.5*((C1753^2)-(C1752^2))*'NEFZ + EPA + WLTP - Start Value'!$B$3)/3600</f>
        <v>-0.3166665150527976</v>
      </c>
      <c r="G1753" s="95">
        <f>E1753*'NEFZ + EPA + WLTP - Start Value'!$B$3*'NEFZ + EPA + WLTP - Start Value'!$B$6*'NEFZ + EPA + WLTP - Constants'!$B$4/3600</f>
        <v>0.5559231411359999</v>
      </c>
      <c r="H1753" s="95">
        <f>IF(E1753&gt;0,(((C1752)^3+(C1753)^3)/2/D1753)*0.5*'NEFZ + EPA + WLTP - Constants'!$B$3*('NEFZ + EPA + WLTP - Start Value'!$B$5*'NEFZ + EPA + WLTP - Start Value'!$B$4)*E1753/3600,0)</f>
        <v>0.5472990929452919</v>
      </c>
    </row>
    <row r="1754" ht="20.35" customHeight="1">
      <c r="A1754" s="15">
        <v>1751</v>
      </c>
      <c r="B1754" s="15">
        <v>36</v>
      </c>
      <c r="C1754" s="95">
        <f>'NEFZ + EPA + WLTP - Constants'!$B$5*B1754/3.6</f>
        <v>16.09344</v>
      </c>
      <c r="D1754" s="95">
        <f>(C1754+C1753)/2</f>
        <v>16.182848</v>
      </c>
      <c r="E1754" s="95">
        <f>(D1754*(A1754-A1753))</f>
        <v>16.182848</v>
      </c>
      <c r="F1754" s="95">
        <f>(0.5*((C1754^2)-(C1753^2))*'NEFZ + EPA + WLTP - Start Value'!$B$3)/3600</f>
        <v>-1.257978364324966</v>
      </c>
      <c r="G1754" s="95">
        <f>E1754*'NEFZ + EPA + WLTP - Start Value'!$B$3*'NEFZ + EPA + WLTP - Start Value'!$B$6*'NEFZ + EPA + WLTP - Constants'!$B$4/3600</f>
        <v>0.5521102252160001</v>
      </c>
      <c r="H1754" s="95">
        <f>IF(E1754&gt;0,(((C1753)^3+(C1754)^3)/2/D1754)*0.5*'NEFZ + EPA + WLTP - Constants'!$B$3*('NEFZ + EPA + WLTP - Start Value'!$B$5*'NEFZ + EPA + WLTP - Start Value'!$B$4)*E1754/3600,0)</f>
        <v>0.5361609227615542</v>
      </c>
    </row>
    <row r="1755" ht="20.35" customHeight="1">
      <c r="A1755" s="15">
        <v>1752</v>
      </c>
      <c r="B1755" s="15">
        <v>35.1</v>
      </c>
      <c r="C1755" s="95">
        <f>'NEFZ + EPA + WLTP - Constants'!$B$5*B1755/3.6</f>
        <v>15.691104</v>
      </c>
      <c r="D1755" s="95">
        <f>(C1755+C1754)/2</f>
        <v>15.892272</v>
      </c>
      <c r="E1755" s="95">
        <f>(D1755*(A1755-A1754))</f>
        <v>15.892272</v>
      </c>
      <c r="F1755" s="95">
        <f>(0.5*((C1755^2)-(C1754^2))*'NEFZ + EPA + WLTP - Start Value'!$B$3)/3600</f>
        <v>-2.779628298796798</v>
      </c>
      <c r="G1755" s="95">
        <f>E1755*'NEFZ + EPA + WLTP - Start Value'!$B$3*'NEFZ + EPA + WLTP - Start Value'!$B$6*'NEFZ + EPA + WLTP - Constants'!$B$4/3600</f>
        <v>0.5421966438240001</v>
      </c>
      <c r="H1755" s="95">
        <f>IF(E1755&gt;0,(((C1754)^3+(C1755)^3)/2/D1755)*0.5*'NEFZ + EPA + WLTP - Constants'!$B$3*('NEFZ + EPA + WLTP - Start Value'!$B$5*'NEFZ + EPA + WLTP - Start Value'!$B$4)*E1755/3600,0)</f>
        <v>0.5079923893612158</v>
      </c>
    </row>
    <row r="1756" ht="20.35" customHeight="1">
      <c r="A1756" s="15">
        <v>1753</v>
      </c>
      <c r="B1756" s="15">
        <v>34.1</v>
      </c>
      <c r="C1756" s="95">
        <f>'NEFZ + EPA + WLTP - Constants'!$B$5*B1756/3.6</f>
        <v>15.244064</v>
      </c>
      <c r="D1756" s="95">
        <f>(C1756+C1755)/2</f>
        <v>15.467584</v>
      </c>
      <c r="E1756" s="95">
        <f>(D1756*(A1756-A1755))</f>
        <v>15.467584</v>
      </c>
      <c r="F1756" s="95">
        <f>(0.5*((C1756^2)-(C1755^2))*'NEFZ + EPA + WLTP - Start Value'!$B$3)/3600</f>
        <v>-3.005942776632888</v>
      </c>
      <c r="G1756" s="95">
        <f>E1756*'NEFZ + EPA + WLTP - Start Value'!$B$3*'NEFZ + EPA + WLTP - Start Value'!$B$6*'NEFZ + EPA + WLTP - Constants'!$B$4/3600</f>
        <v>0.5277075633280002</v>
      </c>
      <c r="H1756" s="95">
        <f>IF(E1756&gt;0,(((C1755)^3+(C1756)^3)/2/D1756)*0.5*'NEFZ + EPA + WLTP - Constants'!$B$3*('NEFZ + EPA + WLTP - Start Value'!$B$5*'NEFZ + EPA + WLTP - Start Value'!$B$4)*E1756/3600,0)</f>
        <v>0.4684141090901203</v>
      </c>
    </row>
    <row r="1757" ht="20.35" customHeight="1">
      <c r="A1757" s="15">
        <v>1754</v>
      </c>
      <c r="B1757" s="15">
        <v>33.5</v>
      </c>
      <c r="C1757" s="95">
        <f>'NEFZ + EPA + WLTP - Constants'!$B$5*B1757/3.6</f>
        <v>14.97584</v>
      </c>
      <c r="D1757" s="95">
        <f>(C1757+C1756)/2</f>
        <v>15.109952</v>
      </c>
      <c r="E1757" s="95">
        <f>(D1757*(A1757-A1756))</f>
        <v>15.109952</v>
      </c>
      <c r="F1757" s="95">
        <f>(0.5*((C1757^2)-(C1756^2))*'NEFZ + EPA + WLTP - Start Value'!$B$3)/3600</f>
        <v>-1.761864725725864</v>
      </c>
      <c r="G1757" s="95">
        <f>E1757*'NEFZ + EPA + WLTP - Start Value'!$B$3*'NEFZ + EPA + WLTP - Start Value'!$B$6*'NEFZ + EPA + WLTP - Constants'!$B$4/3600</f>
        <v>0.5155062323840002</v>
      </c>
      <c r="H1757" s="95">
        <f>IF(E1757&gt;0,(((C1756)^3+(C1757)^3)/2/D1757)*0.5*'NEFZ + EPA + WLTP - Constants'!$B$3*('NEFZ + EPA + WLTP - Start Value'!$B$5*'NEFZ + EPA + WLTP - Start Value'!$B$4)*E1757/3600,0)</f>
        <v>0.4364981496681129</v>
      </c>
    </row>
    <row r="1758" ht="20.35" customHeight="1">
      <c r="A1758" s="15">
        <v>1755</v>
      </c>
      <c r="B1758" s="15">
        <v>31.4</v>
      </c>
      <c r="C1758" s="95">
        <f>'NEFZ + EPA + WLTP - Constants'!$B$5*B1758/3.6</f>
        <v>14.037056</v>
      </c>
      <c r="D1758" s="95">
        <f>(C1758+C1757)/2</f>
        <v>14.506448</v>
      </c>
      <c r="E1758" s="95">
        <f>(D1758*(A1758-A1757))</f>
        <v>14.506448</v>
      </c>
      <c r="F1758" s="95">
        <f>(0.5*((C1758^2)-(C1757^2))*'NEFZ + EPA + WLTP - Start Value'!$B$3)/3600</f>
        <v>-5.920230361666143</v>
      </c>
      <c r="G1758" s="95">
        <f>E1758*'NEFZ + EPA + WLTP - Start Value'!$B$3*'NEFZ + EPA + WLTP - Start Value'!$B$6*'NEFZ + EPA + WLTP - Constants'!$B$4/3600</f>
        <v>0.4949164864160001</v>
      </c>
      <c r="H1758" s="95">
        <f>IF(E1758&gt;0,(((C1757)^3+(C1758)^3)/2/D1758)*0.5*'NEFZ + EPA + WLTP - Constants'!$B$3*('NEFZ + EPA + WLTP - Start Value'!$B$5*'NEFZ + EPA + WLTP - Start Value'!$B$4)*E1758/3600,0)</f>
        <v>0.38737873015983</v>
      </c>
    </row>
    <row r="1759" ht="20.35" customHeight="1">
      <c r="A1759" s="15">
        <v>1756</v>
      </c>
      <c r="B1759" s="15">
        <v>29</v>
      </c>
      <c r="C1759" s="95">
        <f>'NEFZ + EPA + WLTP - Constants'!$B$5*B1759/3.6</f>
        <v>12.96416</v>
      </c>
      <c r="D1759" s="95">
        <f>(C1759+C1758)/2</f>
        <v>13.500608</v>
      </c>
      <c r="E1759" s="95">
        <f>(D1759*(A1759-A1758))</f>
        <v>13.500608</v>
      </c>
      <c r="F1759" s="95">
        <f>(0.5*((C1759^2)-(C1758^2))*'NEFZ + EPA + WLTP - Start Value'!$B$3)/3600</f>
        <v>-6.29684197833387</v>
      </c>
      <c r="G1759" s="95">
        <f>E1759*'NEFZ + EPA + WLTP - Start Value'!$B$3*'NEFZ + EPA + WLTP - Start Value'!$B$6*'NEFZ + EPA + WLTP - Constants'!$B$4/3600</f>
        <v>0.460600243136</v>
      </c>
      <c r="H1759" s="95">
        <f>IF(E1759&gt;0,(((C1758)^3+(C1759)^3)/2/D1759)*0.5*'NEFZ + EPA + WLTP - Constants'!$B$3*('NEFZ + EPA + WLTP - Start Value'!$B$5*'NEFZ + EPA + WLTP - Start Value'!$B$4)*E1759/3600,0)</f>
        <v>0.3127539081621067</v>
      </c>
    </row>
    <row r="1760" ht="20.35" customHeight="1">
      <c r="A1760" s="15">
        <v>1757</v>
      </c>
      <c r="B1760" s="15">
        <v>25.7</v>
      </c>
      <c r="C1760" s="95">
        <f>'NEFZ + EPA + WLTP - Constants'!$B$5*B1760/3.6</f>
        <v>11.488928</v>
      </c>
      <c r="D1760" s="95">
        <f>(C1760+C1759)/2</f>
        <v>12.226544</v>
      </c>
      <c r="E1760" s="95">
        <f>(D1760*(A1760-A1759))</f>
        <v>12.226544</v>
      </c>
      <c r="F1760" s="95">
        <f>(0.5*((C1760^2)-(C1759^2))*'NEFZ + EPA + WLTP - Start Value'!$B$3)/3600</f>
        <v>-7.84107992210986</v>
      </c>
      <c r="G1760" s="95">
        <f>E1760*'NEFZ + EPA + WLTP - Start Value'!$B$3*'NEFZ + EPA + WLTP - Start Value'!$B$6*'NEFZ + EPA + WLTP - Constants'!$B$4/3600</f>
        <v>0.417133001648</v>
      </c>
      <c r="H1760" s="95">
        <f>IF(E1760&gt;0,(((C1759)^3+(C1760)^3)/2/D1760)*0.5*'NEFZ + EPA + WLTP - Constants'!$B$3*('NEFZ + EPA + WLTP - Start Value'!$B$5*'NEFZ + EPA + WLTP - Start Value'!$B$4)*E1760/3600,0)</f>
        <v>0.2337318730394422</v>
      </c>
    </row>
    <row r="1761" ht="20.35" customHeight="1">
      <c r="A1761" s="15">
        <v>1758</v>
      </c>
      <c r="B1761" s="15">
        <v>23</v>
      </c>
      <c r="C1761" s="95">
        <f>'NEFZ + EPA + WLTP - Constants'!$B$5*B1761/3.6</f>
        <v>10.28192</v>
      </c>
      <c r="D1761" s="95">
        <f>(C1761+C1760)/2</f>
        <v>10.885424</v>
      </c>
      <c r="E1761" s="95">
        <f>(D1761*(A1761-A1760))</f>
        <v>10.885424</v>
      </c>
      <c r="F1761" s="95">
        <f>(0.5*((C1761^2)-(C1760^2))*'NEFZ + EPA + WLTP - Start Value'!$B$3)/3600</f>
        <v>-5.711725660396798</v>
      </c>
      <c r="G1761" s="95">
        <f>E1761*'NEFZ + EPA + WLTP - Start Value'!$B$3*'NEFZ + EPA + WLTP - Start Value'!$B$6*'NEFZ + EPA + WLTP - Constants'!$B$4/3600</f>
        <v>0.3713780106080001</v>
      </c>
      <c r="H1761" s="95">
        <f>IF(E1761&gt;0,(((C1760)^3+(C1761)^3)/2/D1761)*0.5*'NEFZ + EPA + WLTP - Constants'!$B$3*('NEFZ + EPA + WLTP - Start Value'!$B$5*'NEFZ + EPA + WLTP - Start Value'!$B$4)*E1761/3600,0)</f>
        <v>0.1646694259670116</v>
      </c>
    </row>
    <row r="1762" ht="20.35" customHeight="1">
      <c r="A1762" s="15">
        <v>1759</v>
      </c>
      <c r="B1762" s="15">
        <v>20.3</v>
      </c>
      <c r="C1762" s="95">
        <f>'NEFZ + EPA + WLTP - Constants'!$B$5*B1762/3.6</f>
        <v>9.074911999999999</v>
      </c>
      <c r="D1762" s="95">
        <f>(C1762+C1761)/2</f>
        <v>9.678416</v>
      </c>
      <c r="E1762" s="95">
        <f>(D1762*(A1762-A1761))</f>
        <v>9.678416</v>
      </c>
      <c r="F1762" s="95">
        <f>(0.5*((C1762^2)-(C1761^2))*'NEFZ + EPA + WLTP - Start Value'!$B$3)/3600</f>
        <v>-5.078392630291209</v>
      </c>
      <c r="G1762" s="95">
        <f>E1762*'NEFZ + EPA + WLTP - Start Value'!$B$3*'NEFZ + EPA + WLTP - Start Value'!$B$6*'NEFZ + EPA + WLTP - Constants'!$B$4/3600</f>
        <v>0.3301985186720001</v>
      </c>
      <c r="H1762" s="95">
        <f>IF(E1762&gt;0,(((C1761)^3+(C1762)^3)/2/D1762)*0.5*'NEFZ + EPA + WLTP - Constants'!$B$3*('NEFZ + EPA + WLTP - Start Value'!$B$5*'NEFZ + EPA + WLTP - Start Value'!$B$4)*E1762/3600,0)</f>
        <v>0.1160218992763906</v>
      </c>
    </row>
    <row r="1763" ht="20.35" customHeight="1">
      <c r="A1763" s="15">
        <v>1760</v>
      </c>
      <c r="B1763" s="15">
        <v>17.5</v>
      </c>
      <c r="C1763" s="95">
        <f>'NEFZ + EPA + WLTP - Constants'!$B$5*B1763/3.6</f>
        <v>7.8232</v>
      </c>
      <c r="D1763" s="95">
        <f>(C1763+C1762)/2</f>
        <v>8.449055999999999</v>
      </c>
      <c r="E1763" s="95">
        <f>(D1763*(A1763-A1762))</f>
        <v>8.449055999999999</v>
      </c>
      <c r="F1763" s="95">
        <f>(0.5*((C1763^2)-(C1762^2))*'NEFZ + EPA + WLTP - Start Value'!$B$3)/3600</f>
        <v>-4.597528662988798</v>
      </c>
      <c r="G1763" s="95">
        <f>E1763*'NEFZ + EPA + WLTP - Start Value'!$B$3*'NEFZ + EPA + WLTP - Start Value'!$B$6*'NEFZ + EPA + WLTP - Constants'!$B$4/3600</f>
        <v>0.288256443552</v>
      </c>
      <c r="H1763" s="95">
        <f>IF(E1763&gt;0,(((C1762)^3+(C1763)^3)/2/D1763)*0.5*'NEFZ + EPA + WLTP - Constants'!$B$3*('NEFZ + EPA + WLTP - Start Value'!$B$5*'NEFZ + EPA + WLTP - Start Value'!$B$4)*E1763/3600,0)</f>
        <v>0.07755428012637784</v>
      </c>
    </row>
    <row r="1764" ht="20.35" customHeight="1">
      <c r="A1764" s="15">
        <v>1761</v>
      </c>
      <c r="B1764" s="15">
        <v>14.5</v>
      </c>
      <c r="C1764" s="95">
        <f>'NEFZ + EPA + WLTP - Constants'!$B$5*B1764/3.6</f>
        <v>6.48208</v>
      </c>
      <c r="D1764" s="95">
        <f>(C1764+C1763)/2</f>
        <v>7.15264</v>
      </c>
      <c r="E1764" s="95">
        <f>(D1764*(A1764-A1763))</f>
        <v>7.15264</v>
      </c>
      <c r="F1764" s="95">
        <f>(0.5*((C1764^2)-(C1763^2))*'NEFZ + EPA + WLTP - Start Value'!$B$3)/3600</f>
        <v>-4.170094025386667</v>
      </c>
      <c r="G1764" s="95">
        <f>E1764*'NEFZ + EPA + WLTP - Start Value'!$B$3*'NEFZ + EPA + WLTP - Start Value'!$B$6*'NEFZ + EPA + WLTP - Constants'!$B$4/3600</f>
        <v>0.244026618880</v>
      </c>
      <c r="H1764" s="95">
        <f>IF(E1764&gt;0,(((C1763)^3+(C1764)^3)/2/D1764)*0.5*'NEFZ + EPA + WLTP - Constants'!$B$3*('NEFZ + EPA + WLTP - Start Value'!$B$5*'NEFZ + EPA + WLTP - Start Value'!$B$4)*E1764/3600,0)</f>
        <v>0.04751080469522147</v>
      </c>
    </row>
    <row r="1765" ht="20.35" customHeight="1">
      <c r="A1765" s="15">
        <v>1762</v>
      </c>
      <c r="B1765" s="15">
        <v>12</v>
      </c>
      <c r="C1765" s="95">
        <f>'NEFZ + EPA + WLTP - Constants'!$B$5*B1765/3.6</f>
        <v>5.36448</v>
      </c>
      <c r="D1765" s="95">
        <f>(C1765+C1764)/2</f>
        <v>5.92328</v>
      </c>
      <c r="E1765" s="95">
        <f>(D1765*(A1765-A1764))</f>
        <v>5.92328</v>
      </c>
      <c r="F1765" s="95">
        <f>(0.5*((C1765^2)-(C1764^2))*'NEFZ + EPA + WLTP - Start Value'!$B$3)/3600</f>
        <v>-2.877799262311109</v>
      </c>
      <c r="G1765" s="95">
        <f>E1765*'NEFZ + EPA + WLTP - Start Value'!$B$3*'NEFZ + EPA + WLTP - Start Value'!$B$6*'NEFZ + EPA + WLTP - Constants'!$B$4/3600</f>
        <v>0.202084543760</v>
      </c>
      <c r="H1765" s="95">
        <f>IF(E1765&gt;0,(((C1764)^3+(C1765)^3)/2/D1765)*0.5*'NEFZ + EPA + WLTP - Constants'!$B$3*('NEFZ + EPA + WLTP - Start Value'!$B$5*'NEFZ + EPA + WLTP - Start Value'!$B$4)*E1765/3600,0)</f>
        <v>0.02699111530415227</v>
      </c>
    </row>
    <row r="1766" ht="20.35" customHeight="1">
      <c r="A1766" s="15">
        <v>1763</v>
      </c>
      <c r="B1766" s="15">
        <v>8.699999999999999</v>
      </c>
      <c r="C1766" s="95">
        <f>'NEFZ + EPA + WLTP - Constants'!$B$5*B1766/3.6</f>
        <v>3.889248</v>
      </c>
      <c r="D1766" s="95">
        <f>(C1766+C1765)/2</f>
        <v>4.626864</v>
      </c>
      <c r="E1766" s="95">
        <f>(D1766*(A1766-A1765))</f>
        <v>4.626864</v>
      </c>
      <c r="F1766" s="95">
        <f>(0.5*((C1766^2)-(C1765^2))*'NEFZ + EPA + WLTP - Start Value'!$B$3)/3600</f>
        <v>-2.967282529939201</v>
      </c>
      <c r="G1766" s="95">
        <f>E1766*'NEFZ + EPA + WLTP - Start Value'!$B$3*'NEFZ + EPA + WLTP - Start Value'!$B$6*'NEFZ + EPA + WLTP - Constants'!$B$4/3600</f>
        <v>0.157854719088</v>
      </c>
      <c r="H1766" s="95">
        <f>IF(E1766&gt;0,(((C1765)^3+(C1766)^3)/2/D1766)*0.5*'NEFZ + EPA + WLTP - Constants'!$B$3*('NEFZ + EPA + WLTP - Start Value'!$B$5*'NEFZ + EPA + WLTP - Start Value'!$B$4)*E1766/3600,0)</f>
        <v>0.01348533277088013</v>
      </c>
    </row>
    <row r="1767" ht="20.35" customHeight="1">
      <c r="A1767" s="15">
        <v>1764</v>
      </c>
      <c r="B1767" s="15">
        <v>5.4</v>
      </c>
      <c r="C1767" s="95">
        <f>'NEFZ + EPA + WLTP - Constants'!$B$5*B1767/3.6</f>
        <v>2.414016000000001</v>
      </c>
      <c r="D1767" s="95">
        <f>(C1767+C1766)/2</f>
        <v>3.151632</v>
      </c>
      <c r="E1767" s="95">
        <f>(D1767*(A1767-A1766))</f>
        <v>3.151632</v>
      </c>
      <c r="F1767" s="95">
        <f>(0.5*((C1767^2)-(C1766^2))*'NEFZ + EPA + WLTP - Start Value'!$B$3)/3600</f>
        <v>-2.021192447929599</v>
      </c>
      <c r="G1767" s="95">
        <f>E1767*'NEFZ + EPA + WLTP - Start Value'!$B$3*'NEFZ + EPA + WLTP - Start Value'!$B$6*'NEFZ + EPA + WLTP - Constants'!$B$4/3600</f>
        <v>0.107524228944</v>
      </c>
      <c r="H1767" s="95">
        <f>IF(E1767&gt;0,(((C1766)^3+(C1767)^3)/2/D1767)*0.5*'NEFZ + EPA + WLTP - Constants'!$B$3*('NEFZ + EPA + WLTP - Start Value'!$B$5*'NEFZ + EPA + WLTP - Start Value'!$B$4)*E1767/3600,0)</f>
        <v>0.004610757466073475</v>
      </c>
    </row>
    <row r="1768" ht="20.35" customHeight="1">
      <c r="A1768" s="15">
        <v>1765</v>
      </c>
      <c r="B1768" s="15">
        <v>2.1</v>
      </c>
      <c r="C1768" s="95">
        <f>'NEFZ + EPA + WLTP - Constants'!$B$5*B1768/3.6</f>
        <v>0.9387840000000002</v>
      </c>
      <c r="D1768" s="95">
        <f>(C1768+C1767)/2</f>
        <v>1.6764</v>
      </c>
      <c r="E1768" s="95">
        <f>(D1768*(A1768-A1767))</f>
        <v>1.6764</v>
      </c>
      <c r="F1768" s="95">
        <f>(0.5*((C1768^2)-(C1767^2))*'NEFZ + EPA + WLTP - Start Value'!$B$3)/3600</f>
        <v>-1.075102365920001</v>
      </c>
      <c r="G1768" s="95">
        <f>E1768*'NEFZ + EPA + WLTP - Start Value'!$B$3*'NEFZ + EPA + WLTP - Start Value'!$B$6*'NEFZ + EPA + WLTP - Constants'!$B$4/3600</f>
        <v>0.05719373880000001</v>
      </c>
      <c r="H1768" s="95">
        <f>IF(E1768&gt;0,(((C1767)^3+(C1768)^3)/2/D1768)*0.5*'NEFZ + EPA + WLTP - Constants'!$B$3*('NEFZ + EPA + WLTP - Start Value'!$B$5*'NEFZ + EPA + WLTP - Start Value'!$B$4)*E1768/3600,0)</f>
        <v>0.0009421073873466704</v>
      </c>
    </row>
    <row r="1769" ht="20.35" customHeight="1">
      <c r="A1769" s="15">
        <v>1766</v>
      </c>
      <c r="B1769" s="15">
        <v>0</v>
      </c>
      <c r="C1769" s="95">
        <f>'NEFZ + EPA + WLTP - Constants'!$B$5*B1769/3.6</f>
        <v>0</v>
      </c>
      <c r="D1769" s="95">
        <f>(C1769+C1768)/2</f>
        <v>0.4693920000000001</v>
      </c>
      <c r="E1769" s="95">
        <f>(D1769*(A1769-A1768))</f>
        <v>0.4693920000000001</v>
      </c>
      <c r="F1769" s="95">
        <f>(0.5*((C1769^2)-(C1768^2))*'NEFZ + EPA + WLTP - Start Value'!$B$3)/3600</f>
        <v>-0.1915636942912001</v>
      </c>
      <c r="G1769" s="95">
        <f>E1769*'NEFZ + EPA + WLTP - Start Value'!$B$3*'NEFZ + EPA + WLTP - Start Value'!$B$6*'NEFZ + EPA + WLTP - Constants'!$B$4/3600</f>
        <v>0.01601424686400001</v>
      </c>
      <c r="H1769" s="95">
        <f>IF(E1769&gt;0,(((C1768)^3+(C1769)^3)/2/D1769)*0.5*'NEFZ + EPA + WLTP - Constants'!$B$3*('NEFZ + EPA + WLTP - Start Value'!$B$5*'NEFZ + EPA + WLTP - Start Value'!$B$4)*E1769/3600,0)</f>
        <v>5.233082329715108e-05</v>
      </c>
    </row>
    <row r="1770" ht="20.35" customHeight="1">
      <c r="A1770" s="15">
        <v>1767</v>
      </c>
      <c r="B1770" s="15">
        <v>0</v>
      </c>
      <c r="C1770" s="95">
        <f>'NEFZ + EPA + WLTP - Constants'!$B$5*B1770/3.6</f>
        <v>0</v>
      </c>
      <c r="D1770" s="95">
        <f>(C1770+C1769)/2</f>
        <v>0</v>
      </c>
      <c r="E1770" s="95">
        <f>(D1770*(A1770-A1769))</f>
        <v>0</v>
      </c>
      <c r="F1770" s="95">
        <f>(0.5*((C1770^2)-(C1769^2))*'NEFZ + EPA + WLTP - Start Value'!$B$3)/3600</f>
        <v>0</v>
      </c>
      <c r="G1770" s="95">
        <f>E1770*'NEFZ + EPA + WLTP - Start Value'!$B$3*'NEFZ + EPA + WLTP - Start Value'!$B$6*'NEFZ + EPA + WLTP - Constants'!$B$4/3600</f>
        <v>0</v>
      </c>
      <c r="H1770" s="95">
        <f>IF(E1770&gt;0,(((C1769)^3+(C1770)^3)/2/D1770)*0.5*'NEFZ + EPA + WLTP - Constants'!$B$3*('NEFZ + EPA + WLTP - Start Value'!$B$5*'NEFZ + EPA + WLTP - Start Value'!$B$4)*E1770/3600,0)</f>
        <v>0</v>
      </c>
    </row>
    <row r="1771" ht="20.35" customHeight="1">
      <c r="A1771" s="15">
        <v>1768</v>
      </c>
      <c r="B1771" s="15">
        <v>0</v>
      </c>
      <c r="C1771" s="95">
        <f>'NEFZ + EPA + WLTP - Constants'!$B$5*B1771/3.6</f>
        <v>0</v>
      </c>
      <c r="D1771" s="95">
        <f>(C1771+C1770)/2</f>
        <v>0</v>
      </c>
      <c r="E1771" s="95">
        <f>(D1771*(A1771-A1770))</f>
        <v>0</v>
      </c>
      <c r="F1771" s="95">
        <f>(0.5*((C1771^2)-(C1770^2))*'NEFZ + EPA + WLTP - Start Value'!$B$3)/3600</f>
        <v>0</v>
      </c>
      <c r="G1771" s="95">
        <f>E1771*'NEFZ + EPA + WLTP - Start Value'!$B$3*'NEFZ + EPA + WLTP - Start Value'!$B$6*'NEFZ + EPA + WLTP - Constants'!$B$4/3600</f>
        <v>0</v>
      </c>
      <c r="H1771" s="95">
        <f>IF(E1771&gt;0,(((C1770)^3+(C1771)^3)/2/D1771)*0.5*'NEFZ + EPA + WLTP - Constants'!$B$3*('NEFZ + EPA + WLTP - Start Value'!$B$5*'NEFZ + EPA + WLTP - Start Value'!$B$4)*E1771/3600,0)</f>
        <v>0</v>
      </c>
    </row>
    <row r="1772" ht="20.35" customHeight="1">
      <c r="A1772" s="15">
        <v>1769</v>
      </c>
      <c r="B1772" s="15">
        <v>0</v>
      </c>
      <c r="C1772" s="95">
        <f>'NEFZ + EPA + WLTP - Constants'!$B$5*B1772/3.6</f>
        <v>0</v>
      </c>
      <c r="D1772" s="95">
        <f>(C1772+C1771)/2</f>
        <v>0</v>
      </c>
      <c r="E1772" s="95">
        <f>(D1772*(A1772-A1771))</f>
        <v>0</v>
      </c>
      <c r="F1772" s="95">
        <f>(0.5*((C1772^2)-(C1771^2))*'NEFZ + EPA + WLTP - Start Value'!$B$3)/3600</f>
        <v>0</v>
      </c>
      <c r="G1772" s="95">
        <f>E1772*'NEFZ + EPA + WLTP - Start Value'!$B$3*'NEFZ + EPA + WLTP - Start Value'!$B$6*'NEFZ + EPA + WLTP - Constants'!$B$4/3600</f>
        <v>0</v>
      </c>
      <c r="H1772" s="95">
        <f>IF(E1772&gt;0,(((C1771)^3+(C1772)^3)/2/D1772)*0.5*'NEFZ + EPA + WLTP - Constants'!$B$3*('NEFZ + EPA + WLTP - Start Value'!$B$5*'NEFZ + EPA + WLTP - Start Value'!$B$4)*E1772/3600,0)</f>
        <v>0</v>
      </c>
    </row>
    <row r="1773" ht="20.35" customHeight="1">
      <c r="A1773" s="15">
        <v>1770</v>
      </c>
      <c r="B1773" s="15">
        <v>0</v>
      </c>
      <c r="C1773" s="95">
        <f>'NEFZ + EPA + WLTP - Constants'!$B$5*B1773/3.6</f>
        <v>0</v>
      </c>
      <c r="D1773" s="95">
        <f>(C1773+C1772)/2</f>
        <v>0</v>
      </c>
      <c r="E1773" s="95">
        <f>(D1773*(A1773-A1772))</f>
        <v>0</v>
      </c>
      <c r="F1773" s="95">
        <f>(0.5*((C1773^2)-(C1772^2))*'NEFZ + EPA + WLTP - Start Value'!$B$3)/3600</f>
        <v>0</v>
      </c>
      <c r="G1773" s="95">
        <f>E1773*'NEFZ + EPA + WLTP - Start Value'!$B$3*'NEFZ + EPA + WLTP - Start Value'!$B$6*'NEFZ + EPA + WLTP - Constants'!$B$4/3600</f>
        <v>0</v>
      </c>
      <c r="H1773" s="95">
        <f>IF(E1773&gt;0,(((C1772)^3+(C1773)^3)/2/D1773)*0.5*'NEFZ + EPA + WLTP - Constants'!$B$3*('NEFZ + EPA + WLTP - Start Value'!$B$5*'NEFZ + EPA + WLTP - Start Value'!$B$4)*E1773/3600,0)</f>
        <v>0</v>
      </c>
    </row>
    <row r="1774" ht="20.35" customHeight="1">
      <c r="A1774" s="15">
        <v>1771</v>
      </c>
      <c r="B1774" s="15">
        <v>0</v>
      </c>
      <c r="C1774" s="95">
        <f>'NEFZ + EPA + WLTP - Constants'!$B$5*B1774/3.6</f>
        <v>0</v>
      </c>
      <c r="D1774" s="95">
        <f>(C1774+C1773)/2</f>
        <v>0</v>
      </c>
      <c r="E1774" s="95">
        <f>(D1774*(A1774-A1773))</f>
        <v>0</v>
      </c>
      <c r="F1774" s="95">
        <f>(0.5*((C1774^2)-(C1773^2))*'NEFZ + EPA + WLTP - Start Value'!$B$3)/3600</f>
        <v>0</v>
      </c>
      <c r="G1774" s="95">
        <f>E1774*'NEFZ + EPA + WLTP - Start Value'!$B$3*'NEFZ + EPA + WLTP - Start Value'!$B$6*'NEFZ + EPA + WLTP - Constants'!$B$4/3600</f>
        <v>0</v>
      </c>
      <c r="H1774" s="95">
        <f>IF(E1774&gt;0,(((C1773)^3+(C1774)^3)/2/D1774)*0.5*'NEFZ + EPA + WLTP - Constants'!$B$3*('NEFZ + EPA + WLTP - Start Value'!$B$5*'NEFZ + EPA + WLTP - Start Value'!$B$4)*E1774/3600,0)</f>
        <v>0</v>
      </c>
    </row>
    <row r="1775" ht="20.35" customHeight="1">
      <c r="A1775" s="15">
        <v>1772</v>
      </c>
      <c r="B1775" s="15">
        <v>2.6</v>
      </c>
      <c r="C1775" s="95">
        <f>'NEFZ + EPA + WLTP - Constants'!$B$5*B1775/3.6</f>
        <v>1.162304</v>
      </c>
      <c r="D1775" s="95">
        <f>(C1775+C1774)/2</f>
        <v>0.5811520000000001</v>
      </c>
      <c r="E1775" s="95">
        <f>(D1775*(A1775-A1774))</f>
        <v>0.5811520000000001</v>
      </c>
      <c r="F1775" s="95">
        <f>(0.5*((C1775^2)-(C1774^2))*'NEFZ + EPA + WLTP - Start Value'!$B$3)/3600</f>
        <v>0.2936441209543112</v>
      </c>
      <c r="G1775" s="95">
        <f>E1775*'NEFZ + EPA + WLTP - Start Value'!$B$3*'NEFZ + EPA + WLTP - Start Value'!$B$6*'NEFZ + EPA + WLTP - Constants'!$B$4/3600</f>
        <v>0.01982716278400001</v>
      </c>
      <c r="H1775" s="95">
        <f>IF(E1775&gt;0,(((C1774)^3+(C1775)^3)/2/D1775)*0.5*'NEFZ + EPA + WLTP - Constants'!$B$3*('NEFZ + EPA + WLTP - Start Value'!$B$5*'NEFZ + EPA + WLTP - Start Value'!$B$4)*E1775/3600,0)</f>
        <v>9.931611599943066e-05</v>
      </c>
    </row>
    <row r="1776" ht="20.35" customHeight="1">
      <c r="A1776" s="15">
        <v>1773</v>
      </c>
      <c r="B1776" s="15">
        <v>5.9</v>
      </c>
      <c r="C1776" s="95">
        <f>'NEFZ + EPA + WLTP - Constants'!$B$5*B1776/3.6</f>
        <v>2.637536</v>
      </c>
      <c r="D1776" s="95">
        <f>(C1776+C1775)/2</f>
        <v>1.89992</v>
      </c>
      <c r="E1776" s="95">
        <f>(D1776*(A1776-A1775))</f>
        <v>1.89992</v>
      </c>
      <c r="F1776" s="95">
        <f>(0.5*((C1776^2)-(C1775^2))*'NEFZ + EPA + WLTP - Start Value'!$B$3)/3600</f>
        <v>1.218449348042667</v>
      </c>
      <c r="G1776" s="95">
        <f>E1776*'NEFZ + EPA + WLTP - Start Value'!$B$3*'NEFZ + EPA + WLTP - Start Value'!$B$6*'NEFZ + EPA + WLTP - Constants'!$B$4/3600</f>
        <v>0.06481957064000002</v>
      </c>
      <c r="H1776" s="95">
        <f>IF(E1776&gt;0,(((C1775)^3+(C1776)^3)/2/D1776)*0.5*'NEFZ + EPA + WLTP - Constants'!$B$3*('NEFZ + EPA + WLTP - Start Value'!$B$5*'NEFZ + EPA + WLTP - Start Value'!$B$4)*E1776/3600,0)</f>
        <v>0.00125984436974585</v>
      </c>
    </row>
    <row r="1777" ht="20.35" customHeight="1">
      <c r="A1777" s="15">
        <v>1774</v>
      </c>
      <c r="B1777" s="15">
        <v>9.199999999999999</v>
      </c>
      <c r="C1777" s="95">
        <f>'NEFZ + EPA + WLTP - Constants'!$B$5*B1777/3.6</f>
        <v>4.112768</v>
      </c>
      <c r="D1777" s="95">
        <f>(C1777+C1776)/2</f>
        <v>3.375152</v>
      </c>
      <c r="E1777" s="95">
        <f>(D1777*(A1777-A1776))</f>
        <v>3.375152</v>
      </c>
      <c r="F1777" s="95">
        <f>(0.5*((C1777^2)-(C1776^2))*'NEFZ + EPA + WLTP - Start Value'!$B$3)/3600</f>
        <v>2.164539430052267</v>
      </c>
      <c r="G1777" s="95">
        <f>E1777*'NEFZ + EPA + WLTP - Start Value'!$B$3*'NEFZ + EPA + WLTP - Start Value'!$B$6*'NEFZ + EPA + WLTP - Constants'!$B$4/3600</f>
        <v>0.115150060784</v>
      </c>
      <c r="H1777" s="95">
        <f>IF(E1777&gt;0,(((C1776)^3+(C1777)^3)/2/D1777)*0.5*'NEFZ + EPA + WLTP - Constants'!$B$3*('NEFZ + EPA + WLTP - Start Value'!$B$5*'NEFZ + EPA + WLTP - Start Value'!$B$4)*E1777/3600,0)</f>
        <v>0.005560634519982458</v>
      </c>
    </row>
    <row r="1778" ht="20.35" customHeight="1">
      <c r="A1778" s="15">
        <v>1775</v>
      </c>
      <c r="B1778" s="15">
        <v>12.5</v>
      </c>
      <c r="C1778" s="95">
        <f>'NEFZ + EPA + WLTP - Constants'!$B$5*B1778/3.6</f>
        <v>5.588</v>
      </c>
      <c r="D1778" s="95">
        <f>(C1778+C1777)/2</f>
        <v>4.850384</v>
      </c>
      <c r="E1778" s="95">
        <f>(D1778*(A1778-A1777))</f>
        <v>4.850384</v>
      </c>
      <c r="F1778" s="95">
        <f>(0.5*((C1778^2)-(C1777^2))*'NEFZ + EPA + WLTP - Start Value'!$B$3)/3600</f>
        <v>3.110629512061867</v>
      </c>
      <c r="G1778" s="95">
        <f>E1778*'NEFZ + EPA + WLTP - Start Value'!$B$3*'NEFZ + EPA + WLTP - Start Value'!$B$6*'NEFZ + EPA + WLTP - Constants'!$B$4/3600</f>
        <v>0.165480550928</v>
      </c>
      <c r="H1778" s="95">
        <f>IF(E1778&gt;0,(((C1777)^3+(C1778)^3)/2/D1778)*0.5*'NEFZ + EPA + WLTP - Constants'!$B$3*('NEFZ + EPA + WLTP - Start Value'!$B$5*'NEFZ + EPA + WLTP - Start Value'!$B$4)*E1778/3600,0)</f>
        <v>0.01543656445134004</v>
      </c>
    </row>
    <row r="1779" ht="20.35" customHeight="1">
      <c r="A1779" s="15">
        <v>1776</v>
      </c>
      <c r="B1779" s="15">
        <v>15.8</v>
      </c>
      <c r="C1779" s="95">
        <f>'NEFZ + EPA + WLTP - Constants'!$B$5*B1779/3.6</f>
        <v>7.063232000000001</v>
      </c>
      <c r="D1779" s="95">
        <f>(C1779+C1778)/2</f>
        <v>6.325616</v>
      </c>
      <c r="E1779" s="95">
        <f>(D1779*(A1779-A1778))</f>
        <v>6.325616</v>
      </c>
      <c r="F1779" s="95">
        <f>(0.5*((C1779^2)-(C1778^2))*'NEFZ + EPA + WLTP - Start Value'!$B$3)/3600</f>
        <v>4.05671959407147</v>
      </c>
      <c r="G1779" s="95">
        <f>E1779*'NEFZ + EPA + WLTP - Start Value'!$B$3*'NEFZ + EPA + WLTP - Start Value'!$B$6*'NEFZ + EPA + WLTP - Constants'!$B$4/3600</f>
        <v>0.215811041072</v>
      </c>
      <c r="H1779" s="95">
        <f>IF(E1779&gt;0,(((C1778)^3+(C1779)^3)/2/D1779)*0.5*'NEFZ + EPA + WLTP - Constants'!$B$3*('NEFZ + EPA + WLTP - Start Value'!$B$5*'NEFZ + EPA + WLTP - Start Value'!$B$4)*E1779/3600,0)</f>
        <v>0.03332445022709003</v>
      </c>
    </row>
    <row r="1780" ht="20.35" customHeight="1">
      <c r="A1780" s="15">
        <v>1777</v>
      </c>
      <c r="B1780" s="15">
        <v>19.1</v>
      </c>
      <c r="C1780" s="95">
        <f>'NEFZ + EPA + WLTP - Constants'!$B$5*B1780/3.6</f>
        <v>8.538464000000001</v>
      </c>
      <c r="D1780" s="95">
        <f>(C1780+C1779)/2</f>
        <v>7.800848000000001</v>
      </c>
      <c r="E1780" s="95">
        <f>(D1780*(A1780-A1779))</f>
        <v>7.800848000000001</v>
      </c>
      <c r="F1780" s="95">
        <f>(0.5*((C1780^2)-(C1779^2))*'NEFZ + EPA + WLTP - Start Value'!$B$3)/3600</f>
        <v>5.002809676081068</v>
      </c>
      <c r="G1780" s="95">
        <f>E1780*'NEFZ + EPA + WLTP - Start Value'!$B$3*'NEFZ + EPA + WLTP - Start Value'!$B$6*'NEFZ + EPA + WLTP - Constants'!$B$4/3600</f>
        <v>0.266141531216</v>
      </c>
      <c r="H1780" s="95">
        <f>IF(E1780&gt;0,(((C1779)^3+(C1780)^3)/2/D1780)*0.5*'NEFZ + EPA + WLTP - Constants'!$B$3*('NEFZ + EPA + WLTP - Start Value'!$B$5*'NEFZ + EPA + WLTP - Start Value'!$B$4)*E1780/3600,0)</f>
        <v>0.06166110791050381</v>
      </c>
    </row>
    <row r="1781" ht="20.35" customHeight="1">
      <c r="A1781" s="15">
        <v>1778</v>
      </c>
      <c r="B1781" s="15">
        <v>22.4</v>
      </c>
      <c r="C1781" s="95">
        <f>'NEFZ + EPA + WLTP - Constants'!$B$5*B1781/3.6</f>
        <v>10.013696</v>
      </c>
      <c r="D1781" s="95">
        <f>(C1781+C1780)/2</f>
        <v>9.27608</v>
      </c>
      <c r="E1781" s="95">
        <f>(D1781*(A1781-A1780))</f>
        <v>9.27608</v>
      </c>
      <c r="F1781" s="95">
        <f>(0.5*((C1781^2)-(C1780^2))*'NEFZ + EPA + WLTP - Start Value'!$B$3)/3600</f>
        <v>5.94889975809066</v>
      </c>
      <c r="G1781" s="95">
        <f>E1781*'NEFZ + EPA + WLTP - Start Value'!$B$3*'NEFZ + EPA + WLTP - Start Value'!$B$6*'NEFZ + EPA + WLTP - Constants'!$B$4/3600</f>
        <v>0.316472021360</v>
      </c>
      <c r="H1781" s="95">
        <f>IF(E1781&gt;0,(((C1780)^3+(C1781)^3)/2/D1781)*0.5*'NEFZ + EPA + WLTP - Constants'!$B$3*('NEFZ + EPA + WLTP - Start Value'!$B$5*'NEFZ + EPA + WLTP - Start Value'!$B$4)*E1781/3600,0)</f>
        <v>0.1028833535648528</v>
      </c>
    </row>
    <row r="1782" ht="20.35" customHeight="1">
      <c r="A1782" s="15">
        <v>1779</v>
      </c>
      <c r="B1782" s="15">
        <v>25</v>
      </c>
      <c r="C1782" s="95">
        <f>'NEFZ + EPA + WLTP - Constants'!$B$5*B1782/3.6</f>
        <v>11.176</v>
      </c>
      <c r="D1782" s="95">
        <f>(C1782+C1781)/2</f>
        <v>10.594848</v>
      </c>
      <c r="E1782" s="95">
        <f>(D1782*(A1782-A1781))</f>
        <v>10.594848</v>
      </c>
      <c r="F1782" s="95">
        <f>(0.5*((C1782^2)-(C1781^2))*'NEFZ + EPA + WLTP - Start Value'!$B$3)/3600</f>
        <v>5.353358205090138</v>
      </c>
      <c r="G1782" s="95">
        <f>E1782*'NEFZ + EPA + WLTP - Start Value'!$B$3*'NEFZ + EPA + WLTP - Start Value'!$B$6*'NEFZ + EPA + WLTP - Constants'!$B$4/3600</f>
        <v>0.361464429216</v>
      </c>
      <c r="H1782" s="95">
        <f>IF(E1782&gt;0,(((C1781)^3+(C1782)^3)/2/D1782)*0.5*'NEFZ + EPA + WLTP - Constants'!$B$3*('NEFZ + EPA + WLTP - Start Value'!$B$5*'NEFZ + EPA + WLTP - Start Value'!$B$4)*E1782/3600,0)</f>
        <v>0.151801903177167</v>
      </c>
    </row>
    <row r="1783" ht="20.35" customHeight="1">
      <c r="A1783" s="15">
        <v>1780</v>
      </c>
      <c r="B1783" s="15">
        <v>25.6</v>
      </c>
      <c r="C1783" s="95">
        <f>'NEFZ + EPA + WLTP - Constants'!$B$5*B1783/3.6</f>
        <v>11.444224</v>
      </c>
      <c r="D1783" s="95">
        <f>(C1783+C1782)/2</f>
        <v>11.310112</v>
      </c>
      <c r="E1783" s="95">
        <f>(D1783*(A1783-A1782))</f>
        <v>11.310112</v>
      </c>
      <c r="F1783" s="95">
        <f>(0.5*((C1783^2)-(C1782^2))*'NEFZ + EPA + WLTP - Start Value'!$B$3)/3600</f>
        <v>1.318792235528539</v>
      </c>
      <c r="G1783" s="95">
        <f>E1783*'NEFZ + EPA + WLTP - Start Value'!$B$3*'NEFZ + EPA + WLTP - Start Value'!$B$6*'NEFZ + EPA + WLTP - Constants'!$B$4/3600</f>
        <v>0.385867091104</v>
      </c>
      <c r="H1783" s="95">
        <f>IF(E1783&gt;0,(((C1782)^3+(C1783)^3)/2/D1783)*0.5*'NEFZ + EPA + WLTP - Constants'!$B$3*('NEFZ + EPA + WLTP - Start Value'!$B$5*'NEFZ + EPA + WLTP - Start Value'!$B$4)*E1783/3600,0)</f>
        <v>0.1830941194182185</v>
      </c>
    </row>
    <row r="1784" ht="20.35" customHeight="1">
      <c r="A1784" s="15">
        <v>1781</v>
      </c>
      <c r="B1784" s="15">
        <v>27.5</v>
      </c>
      <c r="C1784" s="95">
        <f>'NEFZ + EPA + WLTP - Constants'!$B$5*B1784/3.6</f>
        <v>12.2936</v>
      </c>
      <c r="D1784" s="95">
        <f>(C1784+C1783)/2</f>
        <v>11.868912</v>
      </c>
      <c r="E1784" s="95">
        <f>(D1784*(A1784-A1783))</f>
        <v>11.868912</v>
      </c>
      <c r="F1784" s="95">
        <f>(0.5*((C1784^2)-(C1783^2))*'NEFZ + EPA + WLTP - Start Value'!$B$3)/3600</f>
        <v>4.382508189804803</v>
      </c>
      <c r="G1784" s="95">
        <f>E1784*'NEFZ + EPA + WLTP - Start Value'!$B$3*'NEFZ + EPA + WLTP - Start Value'!$B$6*'NEFZ + EPA + WLTP - Constants'!$B$4/3600</f>
        <v>0.4049316707040001</v>
      </c>
      <c r="H1784" s="95">
        <f>IF(E1784&gt;0,(((C1783)^3+(C1784)^3)/2/D1784)*0.5*'NEFZ + EPA + WLTP - Constants'!$B$3*('NEFZ + EPA + WLTP - Start Value'!$B$5*'NEFZ + EPA + WLTP - Start Value'!$B$4)*E1784/3600,0)</f>
        <v>0.2123186606923738</v>
      </c>
    </row>
    <row r="1785" ht="20.35" customHeight="1">
      <c r="A1785" s="15">
        <v>1782</v>
      </c>
      <c r="B1785" s="15">
        <v>29</v>
      </c>
      <c r="C1785" s="95">
        <f>'NEFZ + EPA + WLTP - Constants'!$B$5*B1785/3.6</f>
        <v>12.96416</v>
      </c>
      <c r="D1785" s="95">
        <f>(C1785+C1784)/2</f>
        <v>12.62888</v>
      </c>
      <c r="E1785" s="95">
        <f>(D1785*(A1785-A1784))</f>
        <v>12.62888</v>
      </c>
      <c r="F1785" s="95">
        <f>(0.5*((C1785^2)-(C1784^2))*'NEFZ + EPA + WLTP - Start Value'!$B$3)/3600</f>
        <v>3.681411131786654</v>
      </c>
      <c r="G1785" s="95">
        <f>E1785*'NEFZ + EPA + WLTP - Start Value'!$B$3*'NEFZ + EPA + WLTP - Start Value'!$B$6*'NEFZ + EPA + WLTP - Constants'!$B$4/3600</f>
        <v>0.4308594989600001</v>
      </c>
      <c r="H1785" s="95">
        <f>IF(E1785&gt;0,(((C1784)^3+(C1785)^3)/2/D1785)*0.5*'NEFZ + EPA + WLTP - Constants'!$B$3*('NEFZ + EPA + WLTP - Start Value'!$B$5*'NEFZ + EPA + WLTP - Start Value'!$B$4)*E1785/3600,0)</f>
        <v>0.2553303142373562</v>
      </c>
    </row>
    <row r="1786" ht="20.35" customHeight="1">
      <c r="A1786" s="15">
        <v>1783</v>
      </c>
      <c r="B1786" s="15">
        <v>30</v>
      </c>
      <c r="C1786" s="95">
        <f>'NEFZ + EPA + WLTP - Constants'!$B$5*B1786/3.6</f>
        <v>13.4112</v>
      </c>
      <c r="D1786" s="95">
        <f>(C1786+C1785)/2</f>
        <v>13.18768</v>
      </c>
      <c r="E1786" s="95">
        <f>(D1786*(A1786-A1785))</f>
        <v>13.18768</v>
      </c>
      <c r="F1786" s="95">
        <f>(0.5*((C1786^2)-(C1785^2))*'NEFZ + EPA + WLTP - Start Value'!$B$3)/3600</f>
        <v>2.562870286435561</v>
      </c>
      <c r="G1786" s="95">
        <f>E1786*'NEFZ + EPA + WLTP - Start Value'!$B$3*'NEFZ + EPA + WLTP - Start Value'!$B$6*'NEFZ + EPA + WLTP - Constants'!$B$4/3600</f>
        <v>0.4499240785600001</v>
      </c>
      <c r="H1786" s="95">
        <f>IF(E1786&gt;0,(((C1785)^3+(C1786)^3)/2/D1786)*0.5*'NEFZ + EPA + WLTP - Constants'!$B$3*('NEFZ + EPA + WLTP - Start Value'!$B$5*'NEFZ + EPA + WLTP - Start Value'!$B$4)*E1786/3600,0)</f>
        <v>0.2903821054332464</v>
      </c>
    </row>
    <row r="1787" ht="20.35" customHeight="1">
      <c r="A1787" s="15">
        <v>1784</v>
      </c>
      <c r="B1787" s="15">
        <v>30.1</v>
      </c>
      <c r="C1787" s="95">
        <f>'NEFZ + EPA + WLTP - Constants'!$B$5*B1787/3.6</f>
        <v>13.455904</v>
      </c>
      <c r="D1787" s="95">
        <f>(C1787+C1786)/2</f>
        <v>13.433552</v>
      </c>
      <c r="E1787" s="95">
        <f>(D1787*(A1787-A1786))</f>
        <v>13.433552</v>
      </c>
      <c r="F1787" s="95">
        <f>(0.5*((C1787^2)-(C1786^2))*'NEFZ + EPA + WLTP - Start Value'!$B$3)/3600</f>
        <v>0.2610652613809757</v>
      </c>
      <c r="G1787" s="95">
        <f>E1787*'NEFZ + EPA + WLTP - Start Value'!$B$3*'NEFZ + EPA + WLTP - Start Value'!$B$6*'NEFZ + EPA + WLTP - Constants'!$B$4/3600</f>
        <v>0.4583124935840001</v>
      </c>
      <c r="H1787" s="95">
        <f>IF(E1787&gt;0,(((C1786)^3+(C1787)^3)/2/D1787)*0.5*'NEFZ + EPA + WLTP - Constants'!$B$3*('NEFZ + EPA + WLTP - Start Value'!$B$5*'NEFZ + EPA + WLTP - Start Value'!$B$4)*E1787/3600,0)</f>
        <v>0.3066667671318625</v>
      </c>
    </row>
    <row r="1788" ht="20.35" customHeight="1">
      <c r="A1788" s="15">
        <v>1785</v>
      </c>
      <c r="B1788" s="15">
        <v>30</v>
      </c>
      <c r="C1788" s="95">
        <f>'NEFZ + EPA + WLTP - Constants'!$B$5*B1788/3.6</f>
        <v>13.4112</v>
      </c>
      <c r="D1788" s="95">
        <f>(C1788+C1787)/2</f>
        <v>13.433552</v>
      </c>
      <c r="E1788" s="95">
        <f>(D1788*(A1788-A1787))</f>
        <v>13.433552</v>
      </c>
      <c r="F1788" s="95">
        <f>(0.5*((C1788^2)-(C1787^2))*'NEFZ + EPA + WLTP - Start Value'!$B$3)/3600</f>
        <v>-0.2610652613809757</v>
      </c>
      <c r="G1788" s="95">
        <f>E1788*'NEFZ + EPA + WLTP - Start Value'!$B$3*'NEFZ + EPA + WLTP - Start Value'!$B$6*'NEFZ + EPA + WLTP - Constants'!$B$4/3600</f>
        <v>0.4583124935840001</v>
      </c>
      <c r="H1788" s="95">
        <f>IF(E1788&gt;0,(((C1787)^3+(C1788)^3)/2/D1788)*0.5*'NEFZ + EPA + WLTP - Constants'!$B$3*('NEFZ + EPA + WLTP - Start Value'!$B$5*'NEFZ + EPA + WLTP - Start Value'!$B$4)*E1788/3600,0)</f>
        <v>0.3066667671318625</v>
      </c>
    </row>
    <row r="1789" ht="20.35" customHeight="1">
      <c r="A1789" s="15">
        <v>1786</v>
      </c>
      <c r="B1789" s="15">
        <v>29.7</v>
      </c>
      <c r="C1789" s="95">
        <f>'NEFZ + EPA + WLTP - Constants'!$B$5*B1789/3.6</f>
        <v>13.277088</v>
      </c>
      <c r="D1789" s="95">
        <f>(C1789+C1788)/2</f>
        <v>13.344144</v>
      </c>
      <c r="E1789" s="95">
        <f>(D1789*(A1789-A1788))</f>
        <v>13.344144</v>
      </c>
      <c r="F1789" s="95">
        <f>(0.5*((C1789^2)-(C1788^2))*'NEFZ + EPA + WLTP - Start Value'!$B$3)/3600</f>
        <v>-0.7779831666111976</v>
      </c>
      <c r="G1789" s="95">
        <f>E1789*'NEFZ + EPA + WLTP - Start Value'!$B$3*'NEFZ + EPA + WLTP - Start Value'!$B$6*'NEFZ + EPA + WLTP - Constants'!$B$4/3600</f>
        <v>0.4552621608480001</v>
      </c>
      <c r="H1789" s="95">
        <f>IF(E1789&gt;0,(((C1788)^3+(C1789)^3)/2/D1789)*0.5*'NEFZ + EPA + WLTP - Constants'!$B$3*('NEFZ + EPA + WLTP - Start Value'!$B$5*'NEFZ + EPA + WLTP - Start Value'!$B$4)*E1789/3600,0)</f>
        <v>0.3006045737946165</v>
      </c>
    </row>
    <row r="1790" ht="20.35" customHeight="1">
      <c r="A1790" s="15">
        <v>1787</v>
      </c>
      <c r="B1790" s="15">
        <v>29.3</v>
      </c>
      <c r="C1790" s="95">
        <f>'NEFZ + EPA + WLTP - Constants'!$B$5*B1790/3.6</f>
        <v>13.098272</v>
      </c>
      <c r="D1790" s="95">
        <f>(C1790+C1789)/2</f>
        <v>13.18768</v>
      </c>
      <c r="E1790" s="95">
        <f>(D1790*(A1790-A1789))</f>
        <v>13.18768</v>
      </c>
      <c r="F1790" s="95">
        <f>(0.5*((C1790^2)-(C1789^2))*'NEFZ + EPA + WLTP - Start Value'!$B$3)/3600</f>
        <v>-1.025148114574232</v>
      </c>
      <c r="G1790" s="95">
        <f>E1790*'NEFZ + EPA + WLTP - Start Value'!$B$3*'NEFZ + EPA + WLTP - Start Value'!$B$6*'NEFZ + EPA + WLTP - Constants'!$B$4/3600</f>
        <v>0.4499240785600001</v>
      </c>
      <c r="H1790" s="95">
        <f>IF(E1790&gt;0,(((C1789)^3+(C1790)^3)/2/D1790)*0.5*'NEFZ + EPA + WLTP - Constants'!$B$3*('NEFZ + EPA + WLTP - Start Value'!$B$5*'NEFZ + EPA + WLTP - Start Value'!$B$4)*E1790/3600,0)</f>
        <v>0.2901720701560674</v>
      </c>
    </row>
    <row r="1791" ht="20.35" customHeight="1">
      <c r="A1791" s="15">
        <v>1788</v>
      </c>
      <c r="B1791" s="15">
        <v>28.8</v>
      </c>
      <c r="C1791" s="95">
        <f>'NEFZ + EPA + WLTP - Constants'!$B$5*B1791/3.6</f>
        <v>12.874752</v>
      </c>
      <c r="D1791" s="95">
        <f>(C1791+C1790)/2</f>
        <v>12.986512</v>
      </c>
      <c r="E1791" s="95">
        <f>(D1791*(A1791-A1790))</f>
        <v>12.986512</v>
      </c>
      <c r="F1791" s="95">
        <f>(0.5*((C1791^2)-(C1790^2))*'NEFZ + EPA + WLTP - Start Value'!$B$3)/3600</f>
        <v>-1.261887827473769</v>
      </c>
      <c r="G1791" s="95">
        <f>E1791*'NEFZ + EPA + WLTP - Start Value'!$B$3*'NEFZ + EPA + WLTP - Start Value'!$B$6*'NEFZ + EPA + WLTP - Constants'!$B$4/3600</f>
        <v>0.4430608299040001</v>
      </c>
      <c r="H1791" s="95">
        <f>IF(E1791&gt;0,(((C1790)^3+(C1791)^3)/2/D1791)*0.5*'NEFZ + EPA + WLTP - Constants'!$B$3*('NEFZ + EPA + WLTP - Start Value'!$B$5*'NEFZ + EPA + WLTP - Start Value'!$B$4)*E1791/3600,0)</f>
        <v>0.2771178945473965</v>
      </c>
    </row>
    <row r="1792" ht="20.35" customHeight="1">
      <c r="A1792" s="15">
        <v>1789</v>
      </c>
      <c r="B1792" s="15">
        <v>28</v>
      </c>
      <c r="C1792" s="95">
        <f>'NEFZ + EPA + WLTP - Constants'!$B$5*B1792/3.6</f>
        <v>12.51712</v>
      </c>
      <c r="D1792" s="95">
        <f>(C1792+C1791)/2</f>
        <v>12.695936</v>
      </c>
      <c r="E1792" s="95">
        <f>(D1792*(A1792-A1791))</f>
        <v>12.695936</v>
      </c>
      <c r="F1792" s="95">
        <f>(0.5*((C1792^2)-(C1791^2))*'NEFZ + EPA + WLTP - Start Value'!$B$3)/3600</f>
        <v>-1.973844505349692</v>
      </c>
      <c r="G1792" s="95">
        <f>E1792*'NEFZ + EPA + WLTP - Start Value'!$B$3*'NEFZ + EPA + WLTP - Start Value'!$B$6*'NEFZ + EPA + WLTP - Constants'!$B$4/3600</f>
        <v>0.433147248512</v>
      </c>
      <c r="H1792" s="95">
        <f>IF(E1792&gt;0,(((C1791)^3+(C1792)^3)/2/D1792)*0.5*'NEFZ + EPA + WLTP - Constants'!$B$3*('NEFZ + EPA + WLTP - Start Value'!$B$5*'NEFZ + EPA + WLTP - Start Value'!$B$4)*E1792/3600,0)</f>
        <v>0.2590258332357221</v>
      </c>
    </row>
    <row r="1793" ht="20.35" customHeight="1">
      <c r="A1793" s="15">
        <v>1790</v>
      </c>
      <c r="B1793" s="15">
        <v>25</v>
      </c>
      <c r="C1793" s="95">
        <f>'NEFZ + EPA + WLTP - Constants'!$B$5*B1793/3.6</f>
        <v>11.176</v>
      </c>
      <c r="D1793" s="95">
        <f>(C1793+C1792)/2</f>
        <v>11.84656</v>
      </c>
      <c r="E1793" s="95">
        <f>(D1793*(A1793-A1792))</f>
        <v>11.84656</v>
      </c>
      <c r="F1793" s="95">
        <f>(0.5*((C1793^2)-(C1792^2))*'NEFZ + EPA + WLTP - Start Value'!$B$3)/3600</f>
        <v>-6.906718229546665</v>
      </c>
      <c r="G1793" s="95">
        <f>E1793*'NEFZ + EPA + WLTP - Start Value'!$B$3*'NEFZ + EPA + WLTP - Start Value'!$B$6*'NEFZ + EPA + WLTP - Constants'!$B$4/3600</f>
        <v>0.404169087520</v>
      </c>
      <c r="H1793" s="95">
        <f>IF(E1793&gt;0,(((C1792)^3+(C1793)^3)/2/D1793)*0.5*'NEFZ + EPA + WLTP - Constants'!$B$3*('NEFZ + EPA + WLTP - Start Value'!$B$5*'NEFZ + EPA + WLTP - Start Value'!$B$4)*E1793/3600,0)</f>
        <v>0.2123350984814864</v>
      </c>
    </row>
    <row r="1794" ht="20.35" customHeight="1">
      <c r="A1794" s="15">
        <v>1791</v>
      </c>
      <c r="B1794" s="15">
        <v>21.7</v>
      </c>
      <c r="C1794" s="95">
        <f>'NEFZ + EPA + WLTP - Constants'!$B$5*B1794/3.6</f>
        <v>9.700768</v>
      </c>
      <c r="D1794" s="95">
        <f>(C1794+C1793)/2</f>
        <v>10.438384</v>
      </c>
      <c r="E1794" s="95">
        <f>(D1794*(A1794-A1793))</f>
        <v>10.438384</v>
      </c>
      <c r="F1794" s="95">
        <f>(0.5*((C1794^2)-(C1793^2))*'NEFZ + EPA + WLTP - Start Value'!$B$3)/3600</f>
        <v>-6.694304065128534</v>
      </c>
      <c r="G1794" s="95">
        <f>E1794*'NEFZ + EPA + WLTP - Start Value'!$B$3*'NEFZ + EPA + WLTP - Start Value'!$B$6*'NEFZ + EPA + WLTP - Constants'!$B$4/3600</f>
        <v>0.356126346928</v>
      </c>
      <c r="H1794" s="95">
        <f>IF(E1794&gt;0,(((C1793)^3+(C1794)^3)/2/D1794)*0.5*'NEFZ + EPA + WLTP - Constants'!$B$3*('NEFZ + EPA + WLTP - Start Value'!$B$5*'NEFZ + EPA + WLTP - Start Value'!$B$4)*E1794/3600,0)</f>
        <v>0.1460319453639959</v>
      </c>
    </row>
    <row r="1795" ht="20.35" customHeight="1">
      <c r="A1795" s="15">
        <v>1792</v>
      </c>
      <c r="B1795" s="15">
        <v>18.4</v>
      </c>
      <c r="C1795" s="95">
        <f>'NEFZ + EPA + WLTP - Constants'!$B$5*B1795/3.6</f>
        <v>8.225536</v>
      </c>
      <c r="D1795" s="95">
        <f>(C1795+C1794)/2</f>
        <v>8.963152000000001</v>
      </c>
      <c r="E1795" s="95">
        <f>(D1795*(A1795-A1794))</f>
        <v>8.963152000000001</v>
      </c>
      <c r="F1795" s="95">
        <f>(0.5*((C1795^2)-(C1794^2))*'NEFZ + EPA + WLTP - Start Value'!$B$3)/3600</f>
        <v>-5.748213983118933</v>
      </c>
      <c r="G1795" s="95">
        <f>E1795*'NEFZ + EPA + WLTP - Start Value'!$B$3*'NEFZ + EPA + WLTP - Start Value'!$B$6*'NEFZ + EPA + WLTP - Constants'!$B$4/3600</f>
        <v>0.305795856784</v>
      </c>
      <c r="H1795" s="95">
        <f>IF(E1795&gt;0,(((C1794)^3+(C1795)^3)/2/D1795)*0.5*'NEFZ + EPA + WLTP - Constants'!$B$3*('NEFZ + EPA + WLTP - Start Value'!$B$5*'NEFZ + EPA + WLTP - Start Value'!$B$4)*E1795/3600,0)</f>
        <v>0.09294113001305226</v>
      </c>
    </row>
    <row r="1796" ht="20.35" customHeight="1">
      <c r="A1796" s="15">
        <v>1793</v>
      </c>
      <c r="B1796" s="15">
        <v>15.1</v>
      </c>
      <c r="C1796" s="95">
        <f>'NEFZ + EPA + WLTP - Constants'!$B$5*B1796/3.6</f>
        <v>6.750304</v>
      </c>
      <c r="D1796" s="95">
        <f>(C1796+C1795)/2</f>
        <v>7.48792</v>
      </c>
      <c r="E1796" s="95">
        <f>(D1796*(A1796-A1795))</f>
        <v>7.48792</v>
      </c>
      <c r="F1796" s="95">
        <f>(0.5*((C1796^2)-(C1795^2))*'NEFZ + EPA + WLTP - Start Value'!$B$3)/3600</f>
        <v>-4.802123901109335</v>
      </c>
      <c r="G1796" s="95">
        <f>E1796*'NEFZ + EPA + WLTP - Start Value'!$B$3*'NEFZ + EPA + WLTP - Start Value'!$B$6*'NEFZ + EPA + WLTP - Constants'!$B$4/3600</f>
        <v>0.255465366640</v>
      </c>
      <c r="H1796" s="95">
        <f>IF(E1796&gt;0,(((C1795)^3+(C1796)^3)/2/D1796)*0.5*'NEFZ + EPA + WLTP - Constants'!$B$3*('NEFZ + EPA + WLTP - Start Value'!$B$5*'NEFZ + EPA + WLTP - Start Value'!$B$4)*E1796/3600,0)</f>
        <v>0.05465581831925765</v>
      </c>
    </row>
    <row r="1797" ht="20.35" customHeight="1">
      <c r="A1797" s="15">
        <v>1794</v>
      </c>
      <c r="B1797" s="15">
        <v>11.8</v>
      </c>
      <c r="C1797" s="95">
        <f>'NEFZ + EPA + WLTP - Constants'!$B$5*B1797/3.6</f>
        <v>5.275072000000001</v>
      </c>
      <c r="D1797" s="95">
        <f>(C1797+C1796)/2</f>
        <v>6.012688000000001</v>
      </c>
      <c r="E1797" s="95">
        <f>(D1797*(A1797-A1796))</f>
        <v>6.012688000000001</v>
      </c>
      <c r="F1797" s="95">
        <f>(0.5*((C1797^2)-(C1796^2))*'NEFZ + EPA + WLTP - Start Value'!$B$3)/3600</f>
        <v>-3.856033819099732</v>
      </c>
      <c r="G1797" s="95">
        <f>E1797*'NEFZ + EPA + WLTP - Start Value'!$B$3*'NEFZ + EPA + WLTP - Start Value'!$B$6*'NEFZ + EPA + WLTP - Constants'!$B$4/3600</f>
        <v>0.2051348764960001</v>
      </c>
      <c r="H1797" s="95">
        <f>IF(E1797&gt;0,(((C1796)^3+(C1797)^3)/2/D1797)*0.5*'NEFZ + EPA + WLTP - Constants'!$B$3*('NEFZ + EPA + WLTP - Start Value'!$B$5*'NEFZ + EPA + WLTP - Start Value'!$B$4)*E1797/3600,0)</f>
        <v>0.0287391942193407</v>
      </c>
    </row>
    <row r="1798" ht="20.35" customHeight="1">
      <c r="A1798" s="15">
        <v>1795</v>
      </c>
      <c r="B1798" s="15">
        <v>8.5</v>
      </c>
      <c r="C1798" s="95">
        <f>'NEFZ + EPA + WLTP - Constants'!$B$5*B1798/3.6</f>
        <v>3.79984</v>
      </c>
      <c r="D1798" s="95">
        <f>(C1798+C1797)/2</f>
        <v>4.537456000000001</v>
      </c>
      <c r="E1798" s="95">
        <f>(D1798*(A1798-A1797))</f>
        <v>4.537456000000001</v>
      </c>
      <c r="F1798" s="95">
        <f>(0.5*((C1798^2)-(C1797^2))*'NEFZ + EPA + WLTP - Start Value'!$B$3)/3600</f>
        <v>-2.909943737090135</v>
      </c>
      <c r="G1798" s="95">
        <f>E1798*'NEFZ + EPA + WLTP - Start Value'!$B$3*'NEFZ + EPA + WLTP - Start Value'!$B$6*'NEFZ + EPA + WLTP - Constants'!$B$4/3600</f>
        <v>0.154804386352</v>
      </c>
      <c r="H1798" s="95">
        <f>IF(E1798&gt;0,(((C1797)^3+(C1798)^3)/2/D1798)*0.5*'NEFZ + EPA + WLTP - Constants'!$B$3*('NEFZ + EPA + WLTP - Start Value'!$B$5*'NEFZ + EPA + WLTP - Start Value'!$B$4)*E1798/3600,0)</f>
        <v>0.01275444165002998</v>
      </c>
    </row>
    <row r="1799" ht="20.35" customHeight="1">
      <c r="A1799" s="15">
        <v>1796</v>
      </c>
      <c r="B1799" s="15">
        <v>5.2</v>
      </c>
      <c r="C1799" s="95">
        <f>'NEFZ + EPA + WLTP - Constants'!$B$5*B1799/3.6</f>
        <v>2.324608</v>
      </c>
      <c r="D1799" s="95">
        <f>(C1799+C1798)/2</f>
        <v>3.062224000000001</v>
      </c>
      <c r="E1799" s="95">
        <f>(D1799*(A1799-A1798))</f>
        <v>3.062224000000001</v>
      </c>
      <c r="F1799" s="95">
        <f>(0.5*((C1799^2)-(C1798^2))*'NEFZ + EPA + WLTP - Start Value'!$B$3)/3600</f>
        <v>-1.963853655080533</v>
      </c>
      <c r="G1799" s="95">
        <f>E1799*'NEFZ + EPA + WLTP - Start Value'!$B$3*'NEFZ + EPA + WLTP - Start Value'!$B$6*'NEFZ + EPA + WLTP - Constants'!$B$4/3600</f>
        <v>0.104473896208</v>
      </c>
      <c r="H1799" s="95">
        <f>IF(E1799&gt;0,(((C1798)^3+(C1799)^3)/2/D1799)*0.5*'NEFZ + EPA + WLTP - Constants'!$B$3*('NEFZ + EPA + WLTP - Start Value'!$B$5*'NEFZ + EPA + WLTP - Start Value'!$B$4)*E1799/3600,0)</f>
        <v>0.004264744548054067</v>
      </c>
    </row>
    <row r="1800" ht="20.35" customHeight="1">
      <c r="A1800" s="15">
        <v>1797</v>
      </c>
      <c r="B1800" s="15">
        <v>1.9</v>
      </c>
      <c r="C1800" s="95">
        <f>'NEFZ + EPA + WLTP - Constants'!$B$5*B1800/3.6</f>
        <v>0.8493759999999999</v>
      </c>
      <c r="D1800" s="95">
        <f>(C1800+C1799)/2</f>
        <v>1.586992</v>
      </c>
      <c r="E1800" s="95">
        <f>(D1800*(A1800-A1799))</f>
        <v>1.586992</v>
      </c>
      <c r="F1800" s="95">
        <f>(0.5*((C1800^2)-(C1799^2))*'NEFZ + EPA + WLTP - Start Value'!$B$3)/3600</f>
        <v>-1.017763573070934</v>
      </c>
      <c r="G1800" s="95">
        <f>E1800*'NEFZ + EPA + WLTP - Start Value'!$B$3*'NEFZ + EPA + WLTP - Start Value'!$B$6*'NEFZ + EPA + WLTP - Constants'!$B$4/3600</f>
        <v>0.05414340606400001</v>
      </c>
      <c r="H1800" s="95">
        <f>IF(E1800&gt;0,(((C1799)^3+(C1800)^3)/2/D1800)*0.5*'NEFZ + EPA + WLTP - Constants'!$B$3*('NEFZ + EPA + WLTP - Start Value'!$B$5*'NEFZ + EPA + WLTP - Start Value'!$B$4)*E1800/3600,0)</f>
        <v>0.0008332868501415589</v>
      </c>
    </row>
    <row r="1801" ht="20.35" customHeight="1">
      <c r="A1801" s="15">
        <v>1798</v>
      </c>
      <c r="B1801" s="15">
        <v>0</v>
      </c>
      <c r="C1801" s="95">
        <f>'NEFZ + EPA + WLTP - Constants'!$B$5*B1801/3.6</f>
        <v>0</v>
      </c>
      <c r="D1801" s="95">
        <f>(C1801+C1800)/2</f>
        <v>0.424688</v>
      </c>
      <c r="E1801" s="95">
        <f>(D1801*(A1801-A1800))</f>
        <v>0.424688</v>
      </c>
      <c r="F1801" s="95">
        <f>(0.5*((C1801^2)-(C1800^2))*'NEFZ + EPA + WLTP - Start Value'!$B$3)/3600</f>
        <v>-0.1568129107463111</v>
      </c>
      <c r="G1801" s="95">
        <f>E1801*'NEFZ + EPA + WLTP - Start Value'!$B$3*'NEFZ + EPA + WLTP - Start Value'!$B$6*'NEFZ + EPA + WLTP - Constants'!$B$4/3600</f>
        <v>0.014489080496</v>
      </c>
      <c r="H1801" s="95">
        <f>IF(E1801&gt;0,(((C1800)^3+(C1801)^3)/2/D1801)*0.5*'NEFZ + EPA + WLTP - Constants'!$B$3*('NEFZ + EPA + WLTP - Start Value'!$B$5*'NEFZ + EPA + WLTP - Start Value'!$B$4)*E1801/3600,0)</f>
        <v>3.87579221461137e-05</v>
      </c>
    </row>
    <row r="1802" ht="20.35" customHeight="1">
      <c r="A1802" s="15">
        <v>1799</v>
      </c>
      <c r="B1802" s="15">
        <v>0</v>
      </c>
      <c r="C1802" s="95">
        <f>'NEFZ + EPA + WLTP - Constants'!$B$5*B1802/3.6</f>
        <v>0</v>
      </c>
      <c r="D1802" s="95">
        <f>(C1802+C1801)/2</f>
        <v>0</v>
      </c>
      <c r="E1802" s="95">
        <f>(D1802*(A1802-A1801))</f>
        <v>0</v>
      </c>
      <c r="F1802" s="95">
        <f>(0.5*((C1802^2)-(C1801^2))*'NEFZ + EPA + WLTP - Start Value'!$B$3)/3600</f>
        <v>0</v>
      </c>
      <c r="G1802" s="95">
        <f>E1802*'NEFZ + EPA + WLTP - Start Value'!$B$3*'NEFZ + EPA + WLTP - Start Value'!$B$6*'NEFZ + EPA + WLTP - Constants'!$B$4/3600</f>
        <v>0</v>
      </c>
      <c r="H1802" s="95">
        <f>IF(E1802&gt;0,(((C1801)^3+(C1802)^3)/2/D1802)*0.5*'NEFZ + EPA + WLTP - Constants'!$B$3*('NEFZ + EPA + WLTP - Start Value'!$B$5*'NEFZ + EPA + WLTP - Start Value'!$B$4)*E1802/3600,0)</f>
        <v>0</v>
      </c>
    </row>
    <row r="1803" ht="20.35" customHeight="1">
      <c r="A1803" s="15">
        <v>1800</v>
      </c>
      <c r="B1803" s="15">
        <v>0</v>
      </c>
      <c r="C1803" s="95">
        <f>'NEFZ + EPA + WLTP - Constants'!$B$5*B1803/3.6</f>
        <v>0</v>
      </c>
      <c r="D1803" s="95">
        <f>(C1803+C1802)/2</f>
        <v>0</v>
      </c>
      <c r="E1803" s="95">
        <f>(D1803*(A1803-A1802))</f>
        <v>0</v>
      </c>
      <c r="F1803" s="95">
        <f>(0.5*((C1803^2)-(C1802^2))*'NEFZ + EPA + WLTP - Start Value'!$B$3)/3600</f>
        <v>0</v>
      </c>
      <c r="G1803" s="95">
        <f>E1803*'NEFZ + EPA + WLTP - Start Value'!$B$3*'NEFZ + EPA + WLTP - Start Value'!$B$6*'NEFZ + EPA + WLTP - Constants'!$B$4/3600</f>
        <v>0</v>
      </c>
      <c r="H1803" s="95">
        <f>IF(E1803&gt;0,(((C1802)^3+(C1803)^3)/2/D1803)*0.5*'NEFZ + EPA + WLTP - Constants'!$B$3*('NEFZ + EPA + WLTP - Start Value'!$B$5*'NEFZ + EPA + WLTP - Start Value'!$B$4)*E1803/3600,0)</f>
        <v>0</v>
      </c>
    </row>
    <row r="1804" ht="20.35" customHeight="1">
      <c r="A1804" s="15">
        <v>1801</v>
      </c>
      <c r="B1804" s="15">
        <v>0</v>
      </c>
      <c r="C1804" s="95">
        <f>'NEFZ + EPA + WLTP - Constants'!$B$5*B1804/3.6</f>
        <v>0</v>
      </c>
      <c r="D1804" s="95">
        <f>(C1804+C1803)/2</f>
        <v>0</v>
      </c>
      <c r="E1804" s="95">
        <f>(D1804*(A1804-A1803))</f>
        <v>0</v>
      </c>
      <c r="F1804" s="95">
        <f>(0.5*((C1804^2)-(C1803^2))*'NEFZ + EPA + WLTP - Start Value'!$B$3)/3600</f>
        <v>0</v>
      </c>
      <c r="G1804" s="95">
        <f>E1804*'NEFZ + EPA + WLTP - Start Value'!$B$3*'NEFZ + EPA + WLTP - Start Value'!$B$6*'NEFZ + EPA + WLTP - Constants'!$B$4/3600</f>
        <v>0</v>
      </c>
      <c r="H1804" s="95">
        <f>IF(E1804&gt;0,(((C1803)^3+(C1804)^3)/2/D1804)*0.5*'NEFZ + EPA + WLTP - Constants'!$B$3*('NEFZ + EPA + WLTP - Start Value'!$B$5*'NEFZ + EPA + WLTP - Start Value'!$B$4)*E1804/3600,0)</f>
        <v>0</v>
      </c>
    </row>
    <row r="1805" ht="20.35" customHeight="1">
      <c r="A1805" s="15">
        <v>1802</v>
      </c>
      <c r="B1805" s="15">
        <v>0</v>
      </c>
      <c r="C1805" s="95">
        <f>'NEFZ + EPA + WLTP - Constants'!$B$5*B1805/3.6</f>
        <v>0</v>
      </c>
      <c r="D1805" s="95">
        <f>(C1805+C1804)/2</f>
        <v>0</v>
      </c>
      <c r="E1805" s="95">
        <f>(D1805*(A1805-A1804))</f>
        <v>0</v>
      </c>
      <c r="F1805" s="95">
        <f>(0.5*((C1805^2)-(C1804^2))*'NEFZ + EPA + WLTP - Start Value'!$B$3)/3600</f>
        <v>0</v>
      </c>
      <c r="G1805" s="95">
        <f>E1805*'NEFZ + EPA + WLTP - Start Value'!$B$3*'NEFZ + EPA + WLTP - Start Value'!$B$6*'NEFZ + EPA + WLTP - Constants'!$B$4/3600</f>
        <v>0</v>
      </c>
      <c r="H1805" s="95">
        <f>IF(E1805&gt;0,(((C1804)^3+(C1805)^3)/2/D1805)*0.5*'NEFZ + EPA + WLTP - Constants'!$B$3*('NEFZ + EPA + WLTP - Start Value'!$B$5*'NEFZ + EPA + WLTP - Start Value'!$B$4)*E1805/3600,0)</f>
        <v>0</v>
      </c>
    </row>
    <row r="1806" ht="20.35" customHeight="1">
      <c r="A1806" s="15">
        <v>1803</v>
      </c>
      <c r="B1806" s="15">
        <v>0</v>
      </c>
      <c r="C1806" s="95">
        <f>'NEFZ + EPA + WLTP - Constants'!$B$5*B1806/3.6</f>
        <v>0</v>
      </c>
      <c r="D1806" s="95">
        <f>(C1806+C1805)/2</f>
        <v>0</v>
      </c>
      <c r="E1806" s="95">
        <f>(D1806*(A1806-A1805))</f>
        <v>0</v>
      </c>
      <c r="F1806" s="95">
        <f>(0.5*((C1806^2)-(C1805^2))*'NEFZ + EPA + WLTP - Start Value'!$B$3)/3600</f>
        <v>0</v>
      </c>
      <c r="G1806" s="95">
        <f>E1806*'NEFZ + EPA + WLTP - Start Value'!$B$3*'NEFZ + EPA + WLTP - Start Value'!$B$6*'NEFZ + EPA + WLTP - Constants'!$B$4/3600</f>
        <v>0</v>
      </c>
      <c r="H1806" s="95">
        <f>IF(E1806&gt;0,(((C1805)^3+(C1806)^3)/2/D1806)*0.5*'NEFZ + EPA + WLTP - Constants'!$B$3*('NEFZ + EPA + WLTP - Start Value'!$B$5*'NEFZ + EPA + WLTP - Start Value'!$B$4)*E1806/3600,0)</f>
        <v>0</v>
      </c>
    </row>
    <row r="1807" ht="20.35" customHeight="1">
      <c r="A1807" s="15">
        <v>1804</v>
      </c>
      <c r="B1807" s="15">
        <v>0</v>
      </c>
      <c r="C1807" s="95">
        <f>'NEFZ + EPA + WLTP - Constants'!$B$5*B1807/3.6</f>
        <v>0</v>
      </c>
      <c r="D1807" s="95">
        <f>(C1807+C1806)/2</f>
        <v>0</v>
      </c>
      <c r="E1807" s="95">
        <f>(D1807*(A1807-A1806))</f>
        <v>0</v>
      </c>
      <c r="F1807" s="95">
        <f>(0.5*((C1807^2)-(C1806^2))*'NEFZ + EPA + WLTP - Start Value'!$B$3)/3600</f>
        <v>0</v>
      </c>
      <c r="G1807" s="95">
        <f>E1807*'NEFZ + EPA + WLTP - Start Value'!$B$3*'NEFZ + EPA + WLTP - Start Value'!$B$6*'NEFZ + EPA + WLTP - Constants'!$B$4/3600</f>
        <v>0</v>
      </c>
      <c r="H1807" s="95">
        <f>IF(E1807&gt;0,(((C1806)^3+(C1807)^3)/2/D1807)*0.5*'NEFZ + EPA + WLTP - Constants'!$B$3*('NEFZ + EPA + WLTP - Start Value'!$B$5*'NEFZ + EPA + WLTP - Start Value'!$B$4)*E1807/3600,0)</f>
        <v>0</v>
      </c>
    </row>
    <row r="1808" ht="20.35" customHeight="1">
      <c r="A1808" s="15">
        <v>1805</v>
      </c>
      <c r="B1808" s="15">
        <v>0</v>
      </c>
      <c r="C1808" s="95">
        <f>'NEFZ + EPA + WLTP - Constants'!$B$5*B1808/3.6</f>
        <v>0</v>
      </c>
      <c r="D1808" s="95">
        <f>(C1808+C1807)/2</f>
        <v>0</v>
      </c>
      <c r="E1808" s="95">
        <f>(D1808*(A1808-A1807))</f>
        <v>0</v>
      </c>
      <c r="F1808" s="95">
        <f>(0.5*((C1808^2)-(C1807^2))*'NEFZ + EPA + WLTP - Start Value'!$B$3)/3600</f>
        <v>0</v>
      </c>
      <c r="G1808" s="95">
        <f>E1808*'NEFZ + EPA + WLTP - Start Value'!$B$3*'NEFZ + EPA + WLTP - Start Value'!$B$6*'NEFZ + EPA + WLTP - Constants'!$B$4/3600</f>
        <v>0</v>
      </c>
      <c r="H1808" s="95">
        <f>IF(E1808&gt;0,(((C1807)^3+(C1808)^3)/2/D1808)*0.5*'NEFZ + EPA + WLTP - Constants'!$B$3*('NEFZ + EPA + WLTP - Start Value'!$B$5*'NEFZ + EPA + WLTP - Start Value'!$B$4)*E1808/3600,0)</f>
        <v>0</v>
      </c>
    </row>
    <row r="1809" ht="20.35" customHeight="1">
      <c r="A1809" s="15">
        <v>1806</v>
      </c>
      <c r="B1809" s="15">
        <v>0</v>
      </c>
      <c r="C1809" s="95">
        <f>'NEFZ + EPA + WLTP - Constants'!$B$5*B1809/3.6</f>
        <v>0</v>
      </c>
      <c r="D1809" s="95">
        <f>(C1809+C1808)/2</f>
        <v>0</v>
      </c>
      <c r="E1809" s="95">
        <f>(D1809*(A1809-A1808))</f>
        <v>0</v>
      </c>
      <c r="F1809" s="95">
        <f>(0.5*((C1809^2)-(C1808^2))*'NEFZ + EPA + WLTP - Start Value'!$B$3)/3600</f>
        <v>0</v>
      </c>
      <c r="G1809" s="95">
        <f>E1809*'NEFZ + EPA + WLTP - Start Value'!$B$3*'NEFZ + EPA + WLTP - Start Value'!$B$6*'NEFZ + EPA + WLTP - Constants'!$B$4/3600</f>
        <v>0</v>
      </c>
      <c r="H1809" s="95">
        <f>IF(E1809&gt;0,(((C1808)^3+(C1809)^3)/2/D1809)*0.5*'NEFZ + EPA + WLTP - Constants'!$B$3*('NEFZ + EPA + WLTP - Start Value'!$B$5*'NEFZ + EPA + WLTP - Start Value'!$B$4)*E1809/3600,0)</f>
        <v>0</v>
      </c>
    </row>
    <row r="1810" ht="20.35" customHeight="1">
      <c r="A1810" s="15">
        <v>1807</v>
      </c>
      <c r="B1810" s="15">
        <v>0</v>
      </c>
      <c r="C1810" s="95">
        <f>'NEFZ + EPA + WLTP - Constants'!$B$5*B1810/3.6</f>
        <v>0</v>
      </c>
      <c r="D1810" s="95">
        <f>(C1810+C1809)/2</f>
        <v>0</v>
      </c>
      <c r="E1810" s="95">
        <f>(D1810*(A1810-A1809))</f>
        <v>0</v>
      </c>
      <c r="F1810" s="95">
        <f>(0.5*((C1810^2)-(C1809^2))*'NEFZ + EPA + WLTP - Start Value'!$B$3)/3600</f>
        <v>0</v>
      </c>
      <c r="G1810" s="95">
        <f>E1810*'NEFZ + EPA + WLTP - Start Value'!$B$3*'NEFZ + EPA + WLTP - Start Value'!$B$6*'NEFZ + EPA + WLTP - Constants'!$B$4/3600</f>
        <v>0</v>
      </c>
      <c r="H1810" s="95">
        <f>IF(E1810&gt;0,(((C1809)^3+(C1810)^3)/2/D1810)*0.5*'NEFZ + EPA + WLTP - Constants'!$B$3*('NEFZ + EPA + WLTP - Start Value'!$B$5*'NEFZ + EPA + WLTP - Start Value'!$B$4)*E1810/3600,0)</f>
        <v>0</v>
      </c>
    </row>
    <row r="1811" ht="20.35" customHeight="1">
      <c r="A1811" s="15">
        <v>1808</v>
      </c>
      <c r="B1811" s="15">
        <v>0</v>
      </c>
      <c r="C1811" s="95">
        <f>'NEFZ + EPA + WLTP - Constants'!$B$5*B1811/3.6</f>
        <v>0</v>
      </c>
      <c r="D1811" s="95">
        <f>(C1811+C1810)/2</f>
        <v>0</v>
      </c>
      <c r="E1811" s="95">
        <f>(D1811*(A1811-A1810))</f>
        <v>0</v>
      </c>
      <c r="F1811" s="95">
        <f>(0.5*((C1811^2)-(C1810^2))*'NEFZ + EPA + WLTP - Start Value'!$B$3)/3600</f>
        <v>0</v>
      </c>
      <c r="G1811" s="95">
        <f>E1811*'NEFZ + EPA + WLTP - Start Value'!$B$3*'NEFZ + EPA + WLTP - Start Value'!$B$6*'NEFZ + EPA + WLTP - Constants'!$B$4/3600</f>
        <v>0</v>
      </c>
      <c r="H1811" s="95">
        <f>IF(E1811&gt;0,(((C1810)^3+(C1811)^3)/2/D1811)*0.5*'NEFZ + EPA + WLTP - Constants'!$B$3*('NEFZ + EPA + WLTP - Start Value'!$B$5*'NEFZ + EPA + WLTP - Start Value'!$B$4)*E1811/3600,0)</f>
        <v>0</v>
      </c>
    </row>
    <row r="1812" ht="20.35" customHeight="1">
      <c r="A1812" s="15">
        <v>1809</v>
      </c>
      <c r="B1812" s="15">
        <v>0</v>
      </c>
      <c r="C1812" s="95">
        <f>'NEFZ + EPA + WLTP - Constants'!$B$5*B1812/3.6</f>
        <v>0</v>
      </c>
      <c r="D1812" s="95">
        <f>(C1812+C1811)/2</f>
        <v>0</v>
      </c>
      <c r="E1812" s="95">
        <f>(D1812*(A1812-A1811))</f>
        <v>0</v>
      </c>
      <c r="F1812" s="95">
        <f>(0.5*((C1812^2)-(C1811^2))*'NEFZ + EPA + WLTP - Start Value'!$B$3)/3600</f>
        <v>0</v>
      </c>
      <c r="G1812" s="95">
        <f>E1812*'NEFZ + EPA + WLTP - Start Value'!$B$3*'NEFZ + EPA + WLTP - Start Value'!$B$6*'NEFZ + EPA + WLTP - Constants'!$B$4/3600</f>
        <v>0</v>
      </c>
      <c r="H1812" s="95">
        <f>IF(E1812&gt;0,(((C1811)^3+(C1812)^3)/2/D1812)*0.5*'NEFZ + EPA + WLTP - Constants'!$B$3*('NEFZ + EPA + WLTP - Start Value'!$B$5*'NEFZ + EPA + WLTP - Start Value'!$B$4)*E1812/3600,0)</f>
        <v>0</v>
      </c>
    </row>
    <row r="1813" ht="20.35" customHeight="1">
      <c r="A1813" s="15">
        <v>1810</v>
      </c>
      <c r="B1813" s="15">
        <v>0</v>
      </c>
      <c r="C1813" s="95">
        <f>'NEFZ + EPA + WLTP - Constants'!$B$5*B1813/3.6</f>
        <v>0</v>
      </c>
      <c r="D1813" s="95">
        <f>(C1813+C1812)/2</f>
        <v>0</v>
      </c>
      <c r="E1813" s="95">
        <f>(D1813*(A1813-A1812))</f>
        <v>0</v>
      </c>
      <c r="F1813" s="95">
        <f>(0.5*((C1813^2)-(C1812^2))*'NEFZ + EPA + WLTP - Start Value'!$B$3)/3600</f>
        <v>0</v>
      </c>
      <c r="G1813" s="95">
        <f>E1813*'NEFZ + EPA + WLTP - Start Value'!$B$3*'NEFZ + EPA + WLTP - Start Value'!$B$6*'NEFZ + EPA + WLTP - Constants'!$B$4/3600</f>
        <v>0</v>
      </c>
      <c r="H1813" s="95">
        <f>IF(E1813&gt;0,(((C1812)^3+(C1813)^3)/2/D1813)*0.5*'NEFZ + EPA + WLTP - Constants'!$B$3*('NEFZ + EPA + WLTP - Start Value'!$B$5*'NEFZ + EPA + WLTP - Start Value'!$B$4)*E1813/3600,0)</f>
        <v>0</v>
      </c>
    </row>
    <row r="1814" ht="20.35" customHeight="1">
      <c r="A1814" s="15">
        <v>1811</v>
      </c>
      <c r="B1814" s="15">
        <v>0</v>
      </c>
      <c r="C1814" s="95">
        <f>'NEFZ + EPA + WLTP - Constants'!$B$5*B1814/3.6</f>
        <v>0</v>
      </c>
      <c r="D1814" s="95">
        <f>(C1814+C1813)/2</f>
        <v>0</v>
      </c>
      <c r="E1814" s="95">
        <f>(D1814*(A1814-A1813))</f>
        <v>0</v>
      </c>
      <c r="F1814" s="95">
        <f>(0.5*((C1814^2)-(C1813^2))*'NEFZ + EPA + WLTP - Start Value'!$B$3)/3600</f>
        <v>0</v>
      </c>
      <c r="G1814" s="95">
        <f>E1814*'NEFZ + EPA + WLTP - Start Value'!$B$3*'NEFZ + EPA + WLTP - Start Value'!$B$6*'NEFZ + EPA + WLTP - Constants'!$B$4/3600</f>
        <v>0</v>
      </c>
      <c r="H1814" s="95">
        <f>IF(E1814&gt;0,(((C1813)^3+(C1814)^3)/2/D1814)*0.5*'NEFZ + EPA + WLTP - Constants'!$B$3*('NEFZ + EPA + WLTP - Start Value'!$B$5*'NEFZ + EPA + WLTP - Start Value'!$B$4)*E1814/3600,0)</f>
        <v>0</v>
      </c>
    </row>
    <row r="1815" ht="20.35" customHeight="1">
      <c r="A1815" s="15">
        <v>1812</v>
      </c>
      <c r="B1815" s="15">
        <v>0</v>
      </c>
      <c r="C1815" s="95">
        <f>'NEFZ + EPA + WLTP - Constants'!$B$5*B1815/3.6</f>
        <v>0</v>
      </c>
      <c r="D1815" s="95">
        <f>(C1815+C1814)/2</f>
        <v>0</v>
      </c>
      <c r="E1815" s="95">
        <f>(D1815*(A1815-A1814))</f>
        <v>0</v>
      </c>
      <c r="F1815" s="95">
        <f>(0.5*((C1815^2)-(C1814^2))*'NEFZ + EPA + WLTP - Start Value'!$B$3)/3600</f>
        <v>0</v>
      </c>
      <c r="G1815" s="95">
        <f>E1815*'NEFZ + EPA + WLTP - Start Value'!$B$3*'NEFZ + EPA + WLTP - Start Value'!$B$6*'NEFZ + EPA + WLTP - Constants'!$B$4/3600</f>
        <v>0</v>
      </c>
      <c r="H1815" s="95">
        <f>IF(E1815&gt;0,(((C1814)^3+(C1815)^3)/2/D1815)*0.5*'NEFZ + EPA + WLTP - Constants'!$B$3*('NEFZ + EPA + WLTP - Start Value'!$B$5*'NEFZ + EPA + WLTP - Start Value'!$B$4)*E1815/3600,0)</f>
        <v>0</v>
      </c>
    </row>
    <row r="1816" ht="20.35" customHeight="1">
      <c r="A1816" s="15">
        <v>1813</v>
      </c>
      <c r="B1816" s="15">
        <v>0</v>
      </c>
      <c r="C1816" s="95">
        <f>'NEFZ + EPA + WLTP - Constants'!$B$5*B1816/3.6</f>
        <v>0</v>
      </c>
      <c r="D1816" s="95">
        <f>(C1816+C1815)/2</f>
        <v>0</v>
      </c>
      <c r="E1816" s="95">
        <f>(D1816*(A1816-A1815))</f>
        <v>0</v>
      </c>
      <c r="F1816" s="95">
        <f>(0.5*((C1816^2)-(C1815^2))*'NEFZ + EPA + WLTP - Start Value'!$B$3)/3600</f>
        <v>0</v>
      </c>
      <c r="G1816" s="95">
        <f>E1816*'NEFZ + EPA + WLTP - Start Value'!$B$3*'NEFZ + EPA + WLTP - Start Value'!$B$6*'NEFZ + EPA + WLTP - Constants'!$B$4/3600</f>
        <v>0</v>
      </c>
      <c r="H1816" s="95">
        <f>IF(E1816&gt;0,(((C1815)^3+(C1816)^3)/2/D1816)*0.5*'NEFZ + EPA + WLTP - Constants'!$B$3*('NEFZ + EPA + WLTP - Start Value'!$B$5*'NEFZ + EPA + WLTP - Start Value'!$B$4)*E1816/3600,0)</f>
        <v>0</v>
      </c>
    </row>
    <row r="1817" ht="20.35" customHeight="1">
      <c r="A1817" s="15">
        <v>1814</v>
      </c>
      <c r="B1817" s="15">
        <v>0</v>
      </c>
      <c r="C1817" s="95">
        <f>'NEFZ + EPA + WLTP - Constants'!$B$5*B1817/3.6</f>
        <v>0</v>
      </c>
      <c r="D1817" s="95">
        <f>(C1817+C1816)/2</f>
        <v>0</v>
      </c>
      <c r="E1817" s="95">
        <f>(D1817*(A1817-A1816))</f>
        <v>0</v>
      </c>
      <c r="F1817" s="95">
        <f>(0.5*((C1817^2)-(C1816^2))*'NEFZ + EPA + WLTP - Start Value'!$B$3)/3600</f>
        <v>0</v>
      </c>
      <c r="G1817" s="95">
        <f>E1817*'NEFZ + EPA + WLTP - Start Value'!$B$3*'NEFZ + EPA + WLTP - Start Value'!$B$6*'NEFZ + EPA + WLTP - Constants'!$B$4/3600</f>
        <v>0</v>
      </c>
      <c r="H1817" s="95">
        <f>IF(E1817&gt;0,(((C1816)^3+(C1817)^3)/2/D1817)*0.5*'NEFZ + EPA + WLTP - Constants'!$B$3*('NEFZ + EPA + WLTP - Start Value'!$B$5*'NEFZ + EPA + WLTP - Start Value'!$B$4)*E1817/3600,0)</f>
        <v>0</v>
      </c>
    </row>
    <row r="1818" ht="20.35" customHeight="1">
      <c r="A1818" s="15">
        <v>1815</v>
      </c>
      <c r="B1818" s="15">
        <v>0</v>
      </c>
      <c r="C1818" s="95">
        <f>'NEFZ + EPA + WLTP - Constants'!$B$5*B1818/3.6</f>
        <v>0</v>
      </c>
      <c r="D1818" s="95">
        <f>(C1818+C1817)/2</f>
        <v>0</v>
      </c>
      <c r="E1818" s="95">
        <f>(D1818*(A1818-A1817))</f>
        <v>0</v>
      </c>
      <c r="F1818" s="95">
        <f>(0.5*((C1818^2)-(C1817^2))*'NEFZ + EPA + WLTP - Start Value'!$B$3)/3600</f>
        <v>0</v>
      </c>
      <c r="G1818" s="95">
        <f>E1818*'NEFZ + EPA + WLTP - Start Value'!$B$3*'NEFZ + EPA + WLTP - Start Value'!$B$6*'NEFZ + EPA + WLTP - Constants'!$B$4/3600</f>
        <v>0</v>
      </c>
      <c r="H1818" s="95">
        <f>IF(E1818&gt;0,(((C1817)^3+(C1818)^3)/2/D1818)*0.5*'NEFZ + EPA + WLTP - Constants'!$B$3*('NEFZ + EPA + WLTP - Start Value'!$B$5*'NEFZ + EPA + WLTP - Start Value'!$B$4)*E1818/3600,0)</f>
        <v>0</v>
      </c>
    </row>
    <row r="1819" ht="20.35" customHeight="1">
      <c r="A1819" s="15">
        <v>1816</v>
      </c>
      <c r="B1819" s="15">
        <v>0</v>
      </c>
      <c r="C1819" s="95">
        <f>'NEFZ + EPA + WLTP - Constants'!$B$5*B1819/3.6</f>
        <v>0</v>
      </c>
      <c r="D1819" s="95">
        <f>(C1819+C1818)/2</f>
        <v>0</v>
      </c>
      <c r="E1819" s="95">
        <f>(D1819*(A1819-A1818))</f>
        <v>0</v>
      </c>
      <c r="F1819" s="95">
        <f>(0.5*((C1819^2)-(C1818^2))*'NEFZ + EPA + WLTP - Start Value'!$B$3)/3600</f>
        <v>0</v>
      </c>
      <c r="G1819" s="95">
        <f>E1819*'NEFZ + EPA + WLTP - Start Value'!$B$3*'NEFZ + EPA + WLTP - Start Value'!$B$6*'NEFZ + EPA + WLTP - Constants'!$B$4/3600</f>
        <v>0</v>
      </c>
      <c r="H1819" s="95">
        <f>IF(E1819&gt;0,(((C1818)^3+(C1819)^3)/2/D1819)*0.5*'NEFZ + EPA + WLTP - Constants'!$B$3*('NEFZ + EPA + WLTP - Start Value'!$B$5*'NEFZ + EPA + WLTP - Start Value'!$B$4)*E1819/3600,0)</f>
        <v>0</v>
      </c>
    </row>
    <row r="1820" ht="20.35" customHeight="1">
      <c r="A1820" s="15">
        <v>1817</v>
      </c>
      <c r="B1820" s="15">
        <v>3.3</v>
      </c>
      <c r="C1820" s="95">
        <f>'NEFZ + EPA + WLTP - Constants'!$B$5*B1820/3.6</f>
        <v>1.475232</v>
      </c>
      <c r="D1820" s="95">
        <f>(C1820+C1819)/2</f>
        <v>0.7376159999999999</v>
      </c>
      <c r="E1820" s="95">
        <f>(D1820*(A1820-A1819))</f>
        <v>0.7376159999999999</v>
      </c>
      <c r="F1820" s="95">
        <f>(0.5*((C1820^2)-(C1819^2))*'NEFZ + EPA + WLTP - Start Value'!$B$3)/3600</f>
        <v>0.4730450410047999</v>
      </c>
      <c r="G1820" s="95">
        <f>E1820*'NEFZ + EPA + WLTP - Start Value'!$B$3*'NEFZ + EPA + WLTP - Start Value'!$B$6*'NEFZ + EPA + WLTP - Constants'!$B$4/3600</f>
        <v>0.02516524507199999</v>
      </c>
      <c r="H1820" s="95">
        <f>IF(E1820&gt;0,(((C1819)^3+(C1820)^3)/2/D1820)*0.5*'NEFZ + EPA + WLTP - Constants'!$B$3*('NEFZ + EPA + WLTP - Start Value'!$B$5*'NEFZ + EPA + WLTP - Start Value'!$B$4)*E1820/3600,0)</f>
        <v>0.0002030680052726182</v>
      </c>
    </row>
    <row r="1821" ht="20.35" customHeight="1">
      <c r="A1821" s="15">
        <v>1818</v>
      </c>
      <c r="B1821" s="15">
        <v>6.6</v>
      </c>
      <c r="C1821" s="95">
        <f>'NEFZ + EPA + WLTP - Constants'!$B$5*B1821/3.6</f>
        <v>2.950464</v>
      </c>
      <c r="D1821" s="95">
        <f>(C1821+C1820)/2</f>
        <v>2.212848</v>
      </c>
      <c r="E1821" s="95">
        <f>(D1821*(A1821-A1820))</f>
        <v>2.212848</v>
      </c>
      <c r="F1821" s="95">
        <f>(0.5*((C1821^2)-(C1820^2))*'NEFZ + EPA + WLTP - Start Value'!$B$3)/3600</f>
        <v>1.4191351230144</v>
      </c>
      <c r="G1821" s="95">
        <f>E1821*'NEFZ + EPA + WLTP - Start Value'!$B$3*'NEFZ + EPA + WLTP - Start Value'!$B$6*'NEFZ + EPA + WLTP - Constants'!$B$4/3600</f>
        <v>0.07549573521599999</v>
      </c>
      <c r="H1821" s="95">
        <f>IF(E1821&gt;0,(((C1820)^3+(C1821)^3)/2/D1821)*0.5*'NEFZ + EPA + WLTP - Constants'!$B$3*('NEFZ + EPA + WLTP - Start Value'!$B$5*'NEFZ + EPA + WLTP - Start Value'!$B$4)*E1821/3600,0)</f>
        <v>0.001827612047453564</v>
      </c>
    </row>
    <row r="1822" ht="20.35" customHeight="1">
      <c r="A1822" s="15">
        <v>1819</v>
      </c>
      <c r="B1822" s="15">
        <v>9.9</v>
      </c>
      <c r="C1822" s="95">
        <f>'NEFZ + EPA + WLTP - Constants'!$B$5*B1822/3.6</f>
        <v>4.425696</v>
      </c>
      <c r="D1822" s="95">
        <f>(C1822+C1821)/2</f>
        <v>3.68808</v>
      </c>
      <c r="E1822" s="95">
        <f>(D1822*(A1822-A1821))</f>
        <v>3.68808</v>
      </c>
      <c r="F1822" s="95">
        <f>(0.5*((C1822^2)-(C1821^2))*'NEFZ + EPA + WLTP - Start Value'!$B$3)/3600</f>
        <v>2.365225205024001</v>
      </c>
      <c r="G1822" s="95">
        <f>E1822*'NEFZ + EPA + WLTP - Start Value'!$B$3*'NEFZ + EPA + WLTP - Start Value'!$B$6*'NEFZ + EPA + WLTP - Constants'!$B$4/3600</f>
        <v>0.125826225360</v>
      </c>
      <c r="H1822" s="95">
        <f>IF(E1822&gt;0,(((C1821)^3+(C1822)^3)/2/D1822)*0.5*'NEFZ + EPA + WLTP - Constants'!$B$3*('NEFZ + EPA + WLTP - Start Value'!$B$5*'NEFZ + EPA + WLTP - Start Value'!$B$4)*E1822/3600,0)</f>
        <v>0.007107380184541639</v>
      </c>
    </row>
    <row r="1823" ht="20.35" customHeight="1">
      <c r="A1823" s="15">
        <v>1820</v>
      </c>
      <c r="B1823" s="15">
        <v>13.2</v>
      </c>
      <c r="C1823" s="95">
        <f>'NEFZ + EPA + WLTP - Constants'!$B$5*B1823/3.6</f>
        <v>5.900928</v>
      </c>
      <c r="D1823" s="95">
        <f>(C1823+C1822)/2</f>
        <v>5.163311999999999</v>
      </c>
      <c r="E1823" s="95">
        <f>(D1823*(A1823-A1822))</f>
        <v>5.163311999999999</v>
      </c>
      <c r="F1823" s="95">
        <f>(0.5*((C1823^2)-(C1822^2))*'NEFZ + EPA + WLTP - Start Value'!$B$3)/3600</f>
        <v>3.311315287033597</v>
      </c>
      <c r="G1823" s="95">
        <f>E1823*'NEFZ + EPA + WLTP - Start Value'!$B$3*'NEFZ + EPA + WLTP - Start Value'!$B$6*'NEFZ + EPA + WLTP - Constants'!$B$4/3600</f>
        <v>0.176156715504</v>
      </c>
      <c r="H1823" s="95">
        <f>IF(E1823&gt;0,(((C1822)^3+(C1823)^3)/2/D1823)*0.5*'NEFZ + EPA + WLTP - Constants'!$B$3*('NEFZ + EPA + WLTP - Start Value'!$B$5*'NEFZ + EPA + WLTP - Start Value'!$B$4)*E1823/3600,0)</f>
        <v>0.01847918847980825</v>
      </c>
    </row>
    <row r="1824" ht="20.35" customHeight="1">
      <c r="A1824" s="15">
        <v>1821</v>
      </c>
      <c r="B1824" s="15">
        <v>16.5</v>
      </c>
      <c r="C1824" s="95">
        <f>'NEFZ + EPA + WLTP - Constants'!$B$5*B1824/3.6</f>
        <v>7.37616</v>
      </c>
      <c r="D1824" s="95">
        <f>(C1824+C1823)/2</f>
        <v>6.638544</v>
      </c>
      <c r="E1824" s="95">
        <f>(D1824*(A1824-A1823))</f>
        <v>6.638544</v>
      </c>
      <c r="F1824" s="95">
        <f>(0.5*((C1824^2)-(C1823^2))*'NEFZ + EPA + WLTP - Start Value'!$B$3)/3600</f>
        <v>4.257405369043203</v>
      </c>
      <c r="G1824" s="95">
        <f>E1824*'NEFZ + EPA + WLTP - Start Value'!$B$3*'NEFZ + EPA + WLTP - Start Value'!$B$6*'NEFZ + EPA + WLTP - Constants'!$B$4/3600</f>
        <v>0.226487205648</v>
      </c>
      <c r="H1824" s="95">
        <f>IF(E1824&gt;0,(((C1823)^3+(C1824)^3)/2/D1824)*0.5*'NEFZ + EPA + WLTP - Constants'!$B$3*('NEFZ + EPA + WLTP - Start Value'!$B$5*'NEFZ + EPA + WLTP - Start Value'!$B$4)*E1824/3600,0)</f>
        <v>0.03837985299652484</v>
      </c>
    </row>
    <row r="1825" ht="20.35" customHeight="1">
      <c r="A1825" s="15">
        <v>1822</v>
      </c>
      <c r="B1825" s="15">
        <v>19.8</v>
      </c>
      <c r="C1825" s="95">
        <f>'NEFZ + EPA + WLTP - Constants'!$B$5*B1825/3.6</f>
        <v>8.851392000000001</v>
      </c>
      <c r="D1825" s="95">
        <f>(C1825+C1824)/2</f>
        <v>8.113776000000001</v>
      </c>
      <c r="E1825" s="95">
        <f>(D1825*(A1825-A1824))</f>
        <v>8.113776000000001</v>
      </c>
      <c r="F1825" s="95">
        <f>(0.5*((C1825^2)-(C1824^2))*'NEFZ + EPA + WLTP - Start Value'!$B$3)/3600</f>
        <v>5.203495451052802</v>
      </c>
      <c r="G1825" s="95">
        <f>E1825*'NEFZ + EPA + WLTP - Start Value'!$B$3*'NEFZ + EPA + WLTP - Start Value'!$B$6*'NEFZ + EPA + WLTP - Constants'!$B$4/3600</f>
        <v>0.2768176957920001</v>
      </c>
      <c r="H1825" s="95">
        <f>IF(E1825&gt;0,(((C1824)^3+(C1825)^3)/2/D1825)*0.5*'NEFZ + EPA + WLTP - Constants'!$B$3*('NEFZ + EPA + WLTP - Start Value'!$B$5*'NEFZ + EPA + WLTP - Start Value'!$B$4)*E1825/3600,0)</f>
        <v>0.06924618979796282</v>
      </c>
    </row>
    <row r="1826" ht="20.35" customHeight="1">
      <c r="A1826" s="15">
        <v>1823</v>
      </c>
      <c r="B1826" s="15">
        <v>23.1</v>
      </c>
      <c r="C1826" s="95">
        <f>'NEFZ + EPA + WLTP - Constants'!$B$5*B1826/3.6</f>
        <v>10.326624</v>
      </c>
      <c r="D1826" s="95">
        <f>(C1826+C1825)/2</f>
        <v>9.589008</v>
      </c>
      <c r="E1826" s="95">
        <f>(D1826*(A1826-A1825))</f>
        <v>9.589008</v>
      </c>
      <c r="F1826" s="95">
        <f>(0.5*((C1826^2)-(C1825^2))*'NEFZ + EPA + WLTP - Start Value'!$B$3)/3600</f>
        <v>6.149585533062399</v>
      </c>
      <c r="G1826" s="95">
        <f>E1826*'NEFZ + EPA + WLTP - Start Value'!$B$3*'NEFZ + EPA + WLTP - Start Value'!$B$6*'NEFZ + EPA + WLTP - Constants'!$B$4/3600</f>
        <v>0.3271481859360001</v>
      </c>
      <c r="H1826" s="95">
        <f>IF(E1826&gt;0,(((C1825)^3+(C1826)^3)/2/D1826)*0.5*'NEFZ + EPA + WLTP - Constants'!$B$3*('NEFZ + EPA + WLTP - Start Value'!$B$5*'NEFZ + EPA + WLTP - Start Value'!$B$4)*E1826/3600,0)</f>
        <v>0.1135150149473936</v>
      </c>
    </row>
    <row r="1827" ht="20.35" customHeight="1">
      <c r="A1827" s="15">
        <v>1824</v>
      </c>
      <c r="B1827" s="15">
        <v>26.4</v>
      </c>
      <c r="C1827" s="95">
        <f>'NEFZ + EPA + WLTP - Constants'!$B$5*B1827/3.6</f>
        <v>11.801856</v>
      </c>
      <c r="D1827" s="95">
        <f>(C1827+C1826)/2</f>
        <v>11.06424</v>
      </c>
      <c r="E1827" s="95">
        <f>(D1827*(A1827-A1826))</f>
        <v>11.06424</v>
      </c>
      <c r="F1827" s="95">
        <f>(0.5*((C1827^2)-(C1826^2))*'NEFZ + EPA + WLTP - Start Value'!$B$3)/3600</f>
        <v>7.095675615071992</v>
      </c>
      <c r="G1827" s="95">
        <f>E1827*'NEFZ + EPA + WLTP - Start Value'!$B$3*'NEFZ + EPA + WLTP - Start Value'!$B$6*'NEFZ + EPA + WLTP - Constants'!$B$4/3600</f>
        <v>0.377478676080</v>
      </c>
      <c r="H1827" s="95">
        <f>IF(E1827&gt;0,(((C1826)^3+(C1827)^3)/2/D1827)*0.5*'NEFZ + EPA + WLTP - Constants'!$B$3*('NEFZ + EPA + WLTP - Start Value'!$B$5*'NEFZ + EPA + WLTP - Start Value'!$B$4)*E1827/3600,0)</f>
        <v>0.1736231445080886</v>
      </c>
    </row>
    <row r="1828" ht="20.35" customHeight="1">
      <c r="A1828" s="15">
        <v>1825</v>
      </c>
      <c r="B1828" s="15">
        <v>27.8</v>
      </c>
      <c r="C1828" s="95">
        <f>'NEFZ + EPA + WLTP - Constants'!$B$5*B1828/3.6</f>
        <v>12.427712</v>
      </c>
      <c r="D1828" s="95">
        <f>(C1828+C1827)/2</f>
        <v>12.114784</v>
      </c>
      <c r="E1828" s="95">
        <f>(D1828*(A1828-A1827))</f>
        <v>12.114784</v>
      </c>
      <c r="F1828" s="95">
        <f>(0.5*((C1828^2)-(C1827^2))*'NEFZ + EPA + WLTP - Start Value'!$B$3)/3600</f>
        <v>3.296111819232723</v>
      </c>
      <c r="G1828" s="95">
        <f>E1828*'NEFZ + EPA + WLTP - Start Value'!$B$3*'NEFZ + EPA + WLTP - Start Value'!$B$6*'NEFZ + EPA + WLTP - Constants'!$B$4/3600</f>
        <v>0.413320085728</v>
      </c>
      <c r="H1828" s="95">
        <f>IF(E1828&gt;0,(((C1827)^3+(C1828)^3)/2/D1828)*0.5*'NEFZ + EPA + WLTP - Constants'!$B$3*('NEFZ + EPA + WLTP - Start Value'!$B$5*'NEFZ + EPA + WLTP - Start Value'!$B$4)*E1828/3600,0)</f>
        <v>0.2253751191703474</v>
      </c>
    </row>
    <row r="1829" ht="20.35" customHeight="1">
      <c r="A1829" s="15">
        <v>1826</v>
      </c>
      <c r="B1829" s="15">
        <v>29.1</v>
      </c>
      <c r="C1829" s="95">
        <f>'NEFZ + EPA + WLTP - Constants'!$B$5*B1829/3.6</f>
        <v>13.008864</v>
      </c>
      <c r="D1829" s="95">
        <f>(C1829+C1828)/2</f>
        <v>12.718288</v>
      </c>
      <c r="E1829" s="95">
        <f>(D1829*(A1829-A1828))</f>
        <v>12.718288</v>
      </c>
      <c r="F1829" s="95">
        <f>(0.5*((C1829^2)-(C1828^2))*'NEFZ + EPA + WLTP - Start Value'!$B$3)/3600</f>
        <v>3.213144323519289</v>
      </c>
      <c r="G1829" s="95">
        <f>E1829*'NEFZ + EPA + WLTP - Start Value'!$B$3*'NEFZ + EPA + WLTP - Start Value'!$B$6*'NEFZ + EPA + WLTP - Constants'!$B$4/3600</f>
        <v>0.4339098316960001</v>
      </c>
      <c r="H1829" s="95">
        <f>IF(E1829&gt;0,(((C1828)^3+(C1829)^3)/2/D1829)*0.5*'NEFZ + EPA + WLTP - Constants'!$B$3*('NEFZ + EPA + WLTP - Start Value'!$B$5*'NEFZ + EPA + WLTP - Start Value'!$B$4)*E1829/3600,0)</f>
        <v>0.2606489928645883</v>
      </c>
    </row>
    <row r="1830" ht="20.35" customHeight="1">
      <c r="A1830" s="15">
        <v>1827</v>
      </c>
      <c r="B1830" s="15">
        <v>31.5</v>
      </c>
      <c r="C1830" s="95">
        <f>'NEFZ + EPA + WLTP - Constants'!$B$5*B1830/3.6</f>
        <v>14.08176</v>
      </c>
      <c r="D1830" s="95">
        <f>(C1830+C1829)/2</f>
        <v>13.545312</v>
      </c>
      <c r="E1830" s="95">
        <f>(D1830*(A1830-A1829))</f>
        <v>13.545312</v>
      </c>
      <c r="F1830" s="95">
        <f>(0.5*((C1830^2)-(C1829^2))*'NEFZ + EPA + WLTP - Start Value'!$B$3)/3600</f>
        <v>6.317692448460799</v>
      </c>
      <c r="G1830" s="95">
        <f>E1830*'NEFZ + EPA + WLTP - Start Value'!$B$3*'NEFZ + EPA + WLTP - Start Value'!$B$6*'NEFZ + EPA + WLTP - Constants'!$B$4/3600</f>
        <v>0.4621254095040001</v>
      </c>
      <c r="H1830" s="95">
        <f>IF(E1830&gt;0,(((C1829)^3+(C1830)^3)/2/D1830)*0.5*'NEFZ + EPA + WLTP - Constants'!$B$3*('NEFZ + EPA + WLTP - Start Value'!$B$5*'NEFZ + EPA + WLTP - Start Value'!$B$4)*E1830/3600,0)</f>
        <v>0.3158612210217063</v>
      </c>
    </row>
    <row r="1831" ht="20.35" customHeight="1">
      <c r="A1831" s="15">
        <v>1828</v>
      </c>
      <c r="B1831" s="15">
        <v>33</v>
      </c>
      <c r="C1831" s="95">
        <f>'NEFZ + EPA + WLTP - Constants'!$B$5*B1831/3.6</f>
        <v>14.75232</v>
      </c>
      <c r="D1831" s="95">
        <f>(C1831+C1830)/2</f>
        <v>14.41704</v>
      </c>
      <c r="E1831" s="95">
        <f>(D1831*(A1831-A1830))</f>
        <v>14.41704</v>
      </c>
      <c r="F1831" s="95">
        <f>(0.5*((C1831^2)-(C1830^2))*'NEFZ + EPA + WLTP - Start Value'!$B$3)/3600</f>
        <v>4.202672884960</v>
      </c>
      <c r="G1831" s="95">
        <f>E1831*'NEFZ + EPA + WLTP - Start Value'!$B$3*'NEFZ + EPA + WLTP - Start Value'!$B$6*'NEFZ + EPA + WLTP - Constants'!$B$4/3600</f>
        <v>0.491866153680</v>
      </c>
      <c r="H1831" s="95">
        <f>IF(E1831&gt;0,(((C1830)^3+(C1831)^3)/2/D1831)*0.5*'NEFZ + EPA + WLTP - Constants'!$B$3*('NEFZ + EPA + WLTP - Start Value'!$B$5*'NEFZ + EPA + WLTP - Start Value'!$B$4)*E1831/3600,0)</f>
        <v>0.3796845339005031</v>
      </c>
    </row>
    <row r="1832" ht="20.35" customHeight="1">
      <c r="A1832" s="15">
        <v>1829</v>
      </c>
      <c r="B1832" s="15">
        <v>33.6</v>
      </c>
      <c r="C1832" s="95">
        <f>'NEFZ + EPA + WLTP - Constants'!$B$5*B1832/3.6</f>
        <v>15.020544</v>
      </c>
      <c r="D1832" s="95">
        <f>(C1832+C1831)/2</f>
        <v>14.886432</v>
      </c>
      <c r="E1832" s="95">
        <f>(D1832*(A1832-A1831))</f>
        <v>14.886432</v>
      </c>
      <c r="F1832" s="95">
        <f>(0.5*((C1832^2)-(C1831^2))*'NEFZ + EPA + WLTP - Start Value'!$B$3)/3600</f>
        <v>1.735801638067209</v>
      </c>
      <c r="G1832" s="95">
        <f>E1832*'NEFZ + EPA + WLTP - Start Value'!$B$3*'NEFZ + EPA + WLTP - Start Value'!$B$6*'NEFZ + EPA + WLTP - Constants'!$B$4/3600</f>
        <v>0.5078804005440002</v>
      </c>
      <c r="H1832" s="95">
        <f>IF(E1832&gt;0,(((C1831)^3+(C1832)^3)/2/D1832)*0.5*'NEFZ + EPA + WLTP - Constants'!$B$3*('NEFZ + EPA + WLTP - Start Value'!$B$5*'NEFZ + EPA + WLTP - Start Value'!$B$4)*E1832/3600,0)</f>
        <v>0.4174150574977492</v>
      </c>
    </row>
    <row r="1833" ht="20.35" customHeight="1">
      <c r="A1833" s="15">
        <v>1830</v>
      </c>
      <c r="B1833" s="15">
        <v>34.8</v>
      </c>
      <c r="C1833" s="95">
        <f>'NEFZ + EPA + WLTP - Constants'!$B$5*B1833/3.6</f>
        <v>15.556992</v>
      </c>
      <c r="D1833" s="95">
        <f>(C1833+C1832)/2</f>
        <v>15.288768</v>
      </c>
      <c r="E1833" s="95">
        <f>(D1833*(A1833-A1832))</f>
        <v>15.288768</v>
      </c>
      <c r="F1833" s="95">
        <f>(0.5*((C1833^2)-(C1832^2))*'NEFZ + EPA + WLTP - Start Value'!$B$3)/3600</f>
        <v>3.565430391705577</v>
      </c>
      <c r="G1833" s="95">
        <f>E1833*'NEFZ + EPA + WLTP - Start Value'!$B$3*'NEFZ + EPA + WLTP - Start Value'!$B$6*'NEFZ + EPA + WLTP - Constants'!$B$4/3600</f>
        <v>0.5216068978560001</v>
      </c>
      <c r="H1833" s="95">
        <f>IF(E1833&gt;0,(((C1832)^3+(C1833)^3)/2/D1833)*0.5*'NEFZ + EPA + WLTP - Constants'!$B$3*('NEFZ + EPA + WLTP - Start Value'!$B$5*'NEFZ + EPA + WLTP - Start Value'!$B$4)*E1833/3600,0)</f>
        <v>0.452489829954664</v>
      </c>
    </row>
    <row r="1834" ht="20.35" customHeight="1">
      <c r="A1834" s="15">
        <v>1831</v>
      </c>
      <c r="B1834" s="15">
        <v>35.1</v>
      </c>
      <c r="C1834" s="95">
        <f>'NEFZ + EPA + WLTP - Constants'!$B$5*B1834/3.6</f>
        <v>15.691104</v>
      </c>
      <c r="D1834" s="95">
        <f>(C1834+C1833)/2</f>
        <v>15.624048</v>
      </c>
      <c r="E1834" s="95">
        <f>(D1834*(A1834-A1833))</f>
        <v>15.624048</v>
      </c>
      <c r="F1834" s="95">
        <f>(0.5*((C1834^2)-(C1833^2))*'NEFZ + EPA + WLTP - Start Value'!$B$3)/3600</f>
        <v>0.9109049136704144</v>
      </c>
      <c r="G1834" s="95">
        <f>E1834*'NEFZ + EPA + WLTP - Start Value'!$B$3*'NEFZ + EPA + WLTP - Start Value'!$B$6*'NEFZ + EPA + WLTP - Constants'!$B$4/3600</f>
        <v>0.533045645616</v>
      </c>
      <c r="H1834" s="95">
        <f>IF(E1834&gt;0,(((C1833)^3+(C1834)^3)/2/D1834)*0.5*'NEFZ + EPA + WLTP - Constants'!$B$3*('NEFZ + EPA + WLTP - Start Value'!$B$5*'NEFZ + EPA + WLTP - Start Value'!$B$4)*E1834/3600,0)</f>
        <v>0.4824976666316322</v>
      </c>
    </row>
    <row r="1835" ht="20.35" customHeight="1">
      <c r="A1835" s="15">
        <v>1832</v>
      </c>
      <c r="B1835" s="15">
        <v>35.6</v>
      </c>
      <c r="C1835" s="95">
        <f>'NEFZ + EPA + WLTP - Constants'!$B$5*B1835/3.6</f>
        <v>15.914624</v>
      </c>
      <c r="D1835" s="95">
        <f>(C1835+C1834)/2</f>
        <v>15.802864</v>
      </c>
      <c r="E1835" s="95">
        <f>(D1835*(A1835-A1834))</f>
        <v>15.802864</v>
      </c>
      <c r="F1835" s="95">
        <f>(0.5*((C1835^2)-(C1834^2))*'NEFZ + EPA + WLTP - Start Value'!$B$3)/3600</f>
        <v>1.535550247889785</v>
      </c>
      <c r="G1835" s="95">
        <f>E1835*'NEFZ + EPA + WLTP - Start Value'!$B$3*'NEFZ + EPA + WLTP - Start Value'!$B$6*'NEFZ + EPA + WLTP - Constants'!$B$4/3600</f>
        <v>0.539146311088</v>
      </c>
      <c r="H1835" s="95">
        <f>IF(E1835&gt;0,(((C1834)^3+(C1835)^3)/2/D1835)*0.5*'NEFZ + EPA + WLTP - Constants'!$B$3*('NEFZ + EPA + WLTP - Start Value'!$B$5*'NEFZ + EPA + WLTP - Start Value'!$B$4)*E1835/3600,0)</f>
        <v>0.499301754555272</v>
      </c>
    </row>
    <row r="1836" ht="20.35" customHeight="1">
      <c r="A1836" s="15">
        <v>1833</v>
      </c>
      <c r="B1836" s="15">
        <v>36.1</v>
      </c>
      <c r="C1836" s="95">
        <f>'NEFZ + EPA + WLTP - Constants'!$B$5*B1836/3.6</f>
        <v>16.138144</v>
      </c>
      <c r="D1836" s="95">
        <f>(C1836+C1835)/2</f>
        <v>16.026384</v>
      </c>
      <c r="E1836" s="95">
        <f>(D1836*(A1836-A1835))</f>
        <v>16.026384</v>
      </c>
      <c r="F1836" s="95">
        <f>(0.5*((C1836^2)-(C1835^2))*'NEFZ + EPA + WLTP - Start Value'!$B$3)/3600</f>
        <v>1.557269487605327</v>
      </c>
      <c r="G1836" s="95">
        <f>E1836*'NEFZ + EPA + WLTP - Start Value'!$B$3*'NEFZ + EPA + WLTP - Start Value'!$B$6*'NEFZ + EPA + WLTP - Constants'!$B$4/3600</f>
        <v>0.5467721429280001</v>
      </c>
      <c r="H1836" s="95">
        <f>IF(E1836&gt;0,(((C1835)^3+(C1836)^3)/2/D1836)*0.5*'NEFZ + EPA + WLTP - Constants'!$B$3*('NEFZ + EPA + WLTP - Start Value'!$B$5*'NEFZ + EPA + WLTP - Start Value'!$B$4)*E1836/3600,0)</f>
        <v>0.5207874536533668</v>
      </c>
    </row>
    <row r="1837" ht="20.35" customHeight="1">
      <c r="A1837" s="15">
        <v>1834</v>
      </c>
      <c r="B1837" s="15">
        <v>36</v>
      </c>
      <c r="C1837" s="95">
        <f>'NEFZ + EPA + WLTP - Constants'!$B$5*B1837/3.6</f>
        <v>16.09344</v>
      </c>
      <c r="D1837" s="95">
        <f>(C1837+C1836)/2</f>
        <v>16.115792</v>
      </c>
      <c r="E1837" s="95">
        <f>(D1837*(A1837-A1836))</f>
        <v>16.115792</v>
      </c>
      <c r="F1837" s="95">
        <f>(0.5*((C1837^2)-(C1836^2))*'NEFZ + EPA + WLTP - Start Value'!$B$3)/3600</f>
        <v>-0.3131914366983153</v>
      </c>
      <c r="G1837" s="95">
        <f>E1837*'NEFZ + EPA + WLTP - Start Value'!$B$3*'NEFZ + EPA + WLTP - Start Value'!$B$6*'NEFZ + EPA + WLTP - Constants'!$B$4/3600</f>
        <v>0.5498224756640001</v>
      </c>
      <c r="H1837" s="95">
        <f>IF(E1837&gt;0,(((C1836)^3+(C1837)^3)/2/D1837)*0.5*'NEFZ + EPA + WLTP - Constants'!$B$3*('NEFZ + EPA + WLTP - Start Value'!$B$5*'NEFZ + EPA + WLTP - Start Value'!$B$4)*E1837/3600,0)</f>
        <v>0.5294780884593108</v>
      </c>
    </row>
    <row r="1838" ht="20.35" customHeight="1">
      <c r="A1838" s="15">
        <v>1835</v>
      </c>
      <c r="B1838" s="15">
        <v>36.1</v>
      </c>
      <c r="C1838" s="95">
        <f>'NEFZ + EPA + WLTP - Constants'!$B$5*B1838/3.6</f>
        <v>16.138144</v>
      </c>
      <c r="D1838" s="95">
        <f>(C1838+C1837)/2</f>
        <v>16.115792</v>
      </c>
      <c r="E1838" s="95">
        <f>(D1838*(A1838-A1837))</f>
        <v>16.115792</v>
      </c>
      <c r="F1838" s="95">
        <f>(0.5*((C1838^2)-(C1837^2))*'NEFZ + EPA + WLTP - Start Value'!$B$3)/3600</f>
        <v>0.3131914366983153</v>
      </c>
      <c r="G1838" s="95">
        <f>E1838*'NEFZ + EPA + WLTP - Start Value'!$B$3*'NEFZ + EPA + WLTP - Start Value'!$B$6*'NEFZ + EPA + WLTP - Constants'!$B$4/3600</f>
        <v>0.5498224756640001</v>
      </c>
      <c r="H1838" s="95">
        <f>IF(E1838&gt;0,(((C1837)^3+(C1838)^3)/2/D1838)*0.5*'NEFZ + EPA + WLTP - Constants'!$B$3*('NEFZ + EPA + WLTP - Start Value'!$B$5*'NEFZ + EPA + WLTP - Start Value'!$B$4)*E1838/3600,0)</f>
        <v>0.5294780884593108</v>
      </c>
    </row>
    <row r="1839" ht="20.35" customHeight="1">
      <c r="A1839" s="15">
        <v>1836</v>
      </c>
      <c r="B1839" s="15">
        <v>36.2</v>
      </c>
      <c r="C1839" s="95">
        <f>'NEFZ + EPA + WLTP - Constants'!$B$5*B1839/3.6</f>
        <v>16.182848</v>
      </c>
      <c r="D1839" s="95">
        <f>(C1839+C1838)/2</f>
        <v>16.160496</v>
      </c>
      <c r="E1839" s="95">
        <f>(D1839*(A1839-A1838))</f>
        <v>16.160496</v>
      </c>
      <c r="F1839" s="95">
        <f>(0.5*((C1839^2)-(C1838^2))*'NEFZ + EPA + WLTP - Start Value'!$B$3)/3600</f>
        <v>0.3140602062869451</v>
      </c>
      <c r="G1839" s="95">
        <f>E1839*'NEFZ + EPA + WLTP - Start Value'!$B$3*'NEFZ + EPA + WLTP - Start Value'!$B$6*'NEFZ + EPA + WLTP - Constants'!$B$4/3600</f>
        <v>0.5513476420320002</v>
      </c>
      <c r="H1839" s="95">
        <f>IF(E1839&gt;0,(((C1838)^3+(C1839)^3)/2/D1839)*0.5*'NEFZ + EPA + WLTP - Constants'!$B$3*('NEFZ + EPA + WLTP - Start Value'!$B$5*'NEFZ + EPA + WLTP - Start Value'!$B$4)*E1839/3600,0)</f>
        <v>0.533896502885301</v>
      </c>
    </row>
    <row r="1840" ht="20.35" customHeight="1">
      <c r="A1840" s="15">
        <v>1837</v>
      </c>
      <c r="B1840" s="15">
        <v>36</v>
      </c>
      <c r="C1840" s="95">
        <f>'NEFZ + EPA + WLTP - Constants'!$B$5*B1840/3.6</f>
        <v>16.09344</v>
      </c>
      <c r="D1840" s="95">
        <f>(C1840+C1839)/2</f>
        <v>16.138144</v>
      </c>
      <c r="E1840" s="95">
        <f>(D1840*(A1840-A1839))</f>
        <v>16.138144</v>
      </c>
      <c r="F1840" s="95">
        <f>(0.5*((C1840^2)-(C1839^2))*'NEFZ + EPA + WLTP - Start Value'!$B$3)/3600</f>
        <v>-0.6272516429852605</v>
      </c>
      <c r="G1840" s="95">
        <f>E1840*'NEFZ + EPA + WLTP - Start Value'!$B$3*'NEFZ + EPA + WLTP - Start Value'!$B$6*'NEFZ + EPA + WLTP - Constants'!$B$4/3600</f>
        <v>0.5505850588480002</v>
      </c>
      <c r="H1840" s="95">
        <f>IF(E1840&gt;0,(((C1839)^3+(C1840)^3)/2/D1840)*0.5*'NEFZ + EPA + WLTP - Constants'!$B$3*('NEFZ + EPA + WLTP - Start Value'!$B$5*'NEFZ + EPA + WLTP - Start Value'!$B$4)*E1840/3600,0)</f>
        <v>0.5316934153442237</v>
      </c>
    </row>
    <row r="1841" ht="20.35" customHeight="1">
      <c r="A1841" s="15">
        <v>1838</v>
      </c>
      <c r="B1841" s="15">
        <v>35.7</v>
      </c>
      <c r="C1841" s="95">
        <f>'NEFZ + EPA + WLTP - Constants'!$B$5*B1841/3.6</f>
        <v>15.959328</v>
      </c>
      <c r="D1841" s="95">
        <f>(C1841+C1840)/2</f>
        <v>16.026384</v>
      </c>
      <c r="E1841" s="95">
        <f>(D1841*(A1841-A1840))</f>
        <v>16.026384</v>
      </c>
      <c r="F1841" s="95">
        <f>(0.5*((C1841^2)-(C1840^2))*'NEFZ + EPA + WLTP - Start Value'!$B$3)/3600</f>
        <v>-0.9343616925631854</v>
      </c>
      <c r="G1841" s="95">
        <f>E1841*'NEFZ + EPA + WLTP - Start Value'!$B$3*'NEFZ + EPA + WLTP - Start Value'!$B$6*'NEFZ + EPA + WLTP - Constants'!$B$4/3600</f>
        <v>0.5467721429280001</v>
      </c>
      <c r="H1841" s="95">
        <f>IF(E1841&gt;0,(((C1840)^3+(C1841)^3)/2/D1841)*0.5*'NEFZ + EPA + WLTP - Constants'!$B$3*('NEFZ + EPA + WLTP - Start Value'!$B$5*'NEFZ + EPA + WLTP - Start Value'!$B$4)*E1841/3600,0)</f>
        <v>0.5207388353180199</v>
      </c>
    </row>
    <row r="1842" ht="20.35" customHeight="1">
      <c r="A1842" s="15">
        <v>1839</v>
      </c>
      <c r="B1842" s="15">
        <v>36</v>
      </c>
      <c r="C1842" s="95">
        <f>'NEFZ + EPA + WLTP - Constants'!$B$5*B1842/3.6</f>
        <v>16.09344</v>
      </c>
      <c r="D1842" s="95">
        <f>(C1842+C1841)/2</f>
        <v>16.026384</v>
      </c>
      <c r="E1842" s="95">
        <f>(D1842*(A1842-A1841))</f>
        <v>16.026384</v>
      </c>
      <c r="F1842" s="95">
        <f>(0.5*((C1842^2)-(C1841^2))*'NEFZ + EPA + WLTP - Start Value'!$B$3)/3600</f>
        <v>0.9343616925631854</v>
      </c>
      <c r="G1842" s="95">
        <f>E1842*'NEFZ + EPA + WLTP - Start Value'!$B$3*'NEFZ + EPA + WLTP - Start Value'!$B$6*'NEFZ + EPA + WLTP - Constants'!$B$4/3600</f>
        <v>0.5467721429280001</v>
      </c>
      <c r="H1842" s="95">
        <f>IF(E1842&gt;0,(((C1841)^3+(C1842)^3)/2/D1842)*0.5*'NEFZ + EPA + WLTP - Constants'!$B$3*('NEFZ + EPA + WLTP - Start Value'!$B$5*'NEFZ + EPA + WLTP - Start Value'!$B$4)*E1842/3600,0)</f>
        <v>0.5207388353180199</v>
      </c>
    </row>
    <row r="1843" ht="20.35" customHeight="1">
      <c r="A1843" s="15">
        <v>1840</v>
      </c>
      <c r="B1843" s="15">
        <v>36</v>
      </c>
      <c r="C1843" s="95">
        <f>'NEFZ + EPA + WLTP - Constants'!$B$5*B1843/3.6</f>
        <v>16.09344</v>
      </c>
      <c r="D1843" s="95">
        <f>(C1843+C1842)/2</f>
        <v>16.09344</v>
      </c>
      <c r="E1843" s="95">
        <f>(D1843*(A1843-A1842))</f>
        <v>16.09344</v>
      </c>
      <c r="F1843" s="95">
        <f>(0.5*((C1843^2)-(C1842^2))*'NEFZ + EPA + WLTP - Start Value'!$B$3)/3600</f>
        <v>0</v>
      </c>
      <c r="G1843" s="95">
        <f>E1843*'NEFZ + EPA + WLTP - Start Value'!$B$3*'NEFZ + EPA + WLTP - Start Value'!$B$6*'NEFZ + EPA + WLTP - Constants'!$B$4/3600</f>
        <v>0.5490598924800001</v>
      </c>
      <c r="H1843" s="95">
        <f>IF(E1843&gt;0,(((C1842)^3+(C1843)^3)/2/D1843)*0.5*'NEFZ + EPA + WLTP - Constants'!$B$3*('NEFZ + EPA + WLTP - Start Value'!$B$5*'NEFZ + EPA + WLTP - Start Value'!$B$4)*E1843/3600,0)</f>
        <v>0.5272750009182334</v>
      </c>
    </row>
    <row r="1844" ht="20.35" customHeight="1">
      <c r="A1844" s="15">
        <v>1841</v>
      </c>
      <c r="B1844" s="15">
        <v>35.6</v>
      </c>
      <c r="C1844" s="95">
        <f>'NEFZ + EPA + WLTP - Constants'!$B$5*B1844/3.6</f>
        <v>15.914624</v>
      </c>
      <c r="D1844" s="95">
        <f>(C1844+C1843)/2</f>
        <v>16.004032</v>
      </c>
      <c r="E1844" s="95">
        <f>(D1844*(A1844-A1843))</f>
        <v>16.004032</v>
      </c>
      <c r="F1844" s="95">
        <f>(0.5*((C1844^2)-(C1843^2))*'NEFZ + EPA + WLTP - Start Value'!$B$3)/3600</f>
        <v>-1.244078050907012</v>
      </c>
      <c r="G1844" s="95">
        <f>E1844*'NEFZ + EPA + WLTP - Start Value'!$B$3*'NEFZ + EPA + WLTP - Start Value'!$B$6*'NEFZ + EPA + WLTP - Constants'!$B$4/3600</f>
        <v>0.5460095597440001</v>
      </c>
      <c r="H1844" s="95">
        <f>IF(E1844&gt;0,(((C1843)^3+(C1844)^3)/2/D1844)*0.5*'NEFZ + EPA + WLTP - Constants'!$B$3*('NEFZ + EPA + WLTP - Start Value'!$B$5*'NEFZ + EPA + WLTP - Start Value'!$B$4)*E1844/3600,0)</f>
        <v>0.5185843661122896</v>
      </c>
    </row>
    <row r="1845" ht="20.35" customHeight="1">
      <c r="A1845" s="15">
        <v>1842</v>
      </c>
      <c r="B1845" s="15">
        <v>35.5</v>
      </c>
      <c r="C1845" s="95">
        <f>'NEFZ + EPA + WLTP - Constants'!$B$5*B1845/3.6</f>
        <v>15.86992</v>
      </c>
      <c r="D1845" s="95">
        <f>(C1845+C1844)/2</f>
        <v>15.892272</v>
      </c>
      <c r="E1845" s="95">
        <f>(D1845*(A1845-A1844))</f>
        <v>15.892272</v>
      </c>
      <c r="F1845" s="95">
        <f>(0.5*((C1845^2)-(C1844^2))*'NEFZ + EPA + WLTP - Start Value'!$B$3)/3600</f>
        <v>-0.308847588755197</v>
      </c>
      <c r="G1845" s="95">
        <f>E1845*'NEFZ + EPA + WLTP - Start Value'!$B$3*'NEFZ + EPA + WLTP - Start Value'!$B$6*'NEFZ + EPA + WLTP - Constants'!$B$4/3600</f>
        <v>0.5421966438240001</v>
      </c>
      <c r="H1845" s="95">
        <f>IF(E1845&gt;0,(((C1844)^3+(C1845)^3)/2/D1845)*0.5*'NEFZ + EPA + WLTP - Constants'!$B$3*('NEFZ + EPA + WLTP - Start Value'!$B$5*'NEFZ + EPA + WLTP - Start Value'!$B$4)*E1845/3600,0)</f>
        <v>0.5077513319244535</v>
      </c>
    </row>
    <row r="1846" ht="20.35" customHeight="1">
      <c r="A1846" s="15">
        <v>1843</v>
      </c>
      <c r="B1846" s="15">
        <v>35.4</v>
      </c>
      <c r="C1846" s="95">
        <f>'NEFZ + EPA + WLTP - Constants'!$B$5*B1846/3.6</f>
        <v>15.825216</v>
      </c>
      <c r="D1846" s="95">
        <f>(C1846+C1845)/2</f>
        <v>15.847568</v>
      </c>
      <c r="E1846" s="95">
        <f>(D1846*(A1846-A1845))</f>
        <v>15.847568</v>
      </c>
      <c r="F1846" s="95">
        <f>(0.5*((C1846^2)-(C1845^2))*'NEFZ + EPA + WLTP - Start Value'!$B$3)/3600</f>
        <v>-0.307978819166598</v>
      </c>
      <c r="G1846" s="95">
        <f>E1846*'NEFZ + EPA + WLTP - Start Value'!$B$3*'NEFZ + EPA + WLTP - Start Value'!$B$6*'NEFZ + EPA + WLTP - Constants'!$B$4/3600</f>
        <v>0.540671477456</v>
      </c>
      <c r="H1846" s="95">
        <f>IF(E1846&gt;0,(((C1845)^3+(C1846)^3)/2/D1846)*0.5*'NEFZ + EPA + WLTP - Constants'!$B$3*('NEFZ + EPA + WLTP - Start Value'!$B$5*'NEFZ + EPA + WLTP - Start Value'!$B$4)*E1846/3600,0)</f>
        <v>0.503478569080507</v>
      </c>
    </row>
    <row r="1847" ht="20.35" customHeight="1">
      <c r="A1847" s="15">
        <v>1844</v>
      </c>
      <c r="B1847" s="15">
        <v>35.2</v>
      </c>
      <c r="C1847" s="95">
        <f>'NEFZ + EPA + WLTP - Constants'!$B$5*B1847/3.6</f>
        <v>15.735808</v>
      </c>
      <c r="D1847" s="95">
        <f>(C1847+C1846)/2</f>
        <v>15.780512</v>
      </c>
      <c r="E1847" s="95">
        <f>(D1847*(A1847-A1846))</f>
        <v>15.780512</v>
      </c>
      <c r="F1847" s="95">
        <f>(0.5*((C1847^2)-(C1846^2))*'NEFZ + EPA + WLTP - Start Value'!$B$3)/3600</f>
        <v>-0.6133513295672695</v>
      </c>
      <c r="G1847" s="95">
        <f>E1847*'NEFZ + EPA + WLTP - Start Value'!$B$3*'NEFZ + EPA + WLTP - Start Value'!$B$6*'NEFZ + EPA + WLTP - Constants'!$B$4/3600</f>
        <v>0.538383727904</v>
      </c>
      <c r="H1847" s="95">
        <f>IF(E1847&gt;0,(((C1846)^3+(C1847)^3)/2/D1847)*0.5*'NEFZ + EPA + WLTP - Constants'!$B$3*('NEFZ + EPA + WLTP - Start Value'!$B$5*'NEFZ + EPA + WLTP - Start Value'!$B$4)*E1847/3600,0)</f>
        <v>0.4971234508378619</v>
      </c>
    </row>
    <row r="1848" ht="20.35" customHeight="1">
      <c r="A1848" s="15">
        <v>1845</v>
      </c>
      <c r="B1848" s="15">
        <v>35.2</v>
      </c>
      <c r="C1848" s="95">
        <f>'NEFZ + EPA + WLTP - Constants'!$B$5*B1848/3.6</f>
        <v>15.735808</v>
      </c>
      <c r="D1848" s="95">
        <f>(C1848+C1847)/2</f>
        <v>15.735808</v>
      </c>
      <c r="E1848" s="95">
        <f>(D1848*(A1848-A1847))</f>
        <v>15.735808</v>
      </c>
      <c r="F1848" s="95">
        <f>(0.5*((C1848^2)-(C1847^2))*'NEFZ + EPA + WLTP - Start Value'!$B$3)/3600</f>
        <v>0</v>
      </c>
      <c r="G1848" s="95">
        <f>E1848*'NEFZ + EPA + WLTP - Start Value'!$B$3*'NEFZ + EPA + WLTP - Start Value'!$B$6*'NEFZ + EPA + WLTP - Constants'!$B$4/3600</f>
        <v>0.5368585615360001</v>
      </c>
      <c r="H1848" s="95">
        <f>IF(E1848&gt;0,(((C1847)^3+(C1848)^3)/2/D1848)*0.5*'NEFZ + EPA + WLTP - Constants'!$B$3*('NEFZ + EPA + WLTP - Start Value'!$B$5*'NEFZ + EPA + WLTP - Start Value'!$B$4)*E1848/3600,0)</f>
        <v>0.4928986960572708</v>
      </c>
    </row>
    <row r="1849" ht="20.35" customHeight="1">
      <c r="A1849" s="15">
        <v>1846</v>
      </c>
      <c r="B1849" s="15">
        <v>35.2</v>
      </c>
      <c r="C1849" s="95">
        <f>'NEFZ + EPA + WLTP - Constants'!$B$5*B1849/3.6</f>
        <v>15.735808</v>
      </c>
      <c r="D1849" s="95">
        <f>(C1849+C1848)/2</f>
        <v>15.735808</v>
      </c>
      <c r="E1849" s="95">
        <f>(D1849*(A1849-A1848))</f>
        <v>15.735808</v>
      </c>
      <c r="F1849" s="95">
        <f>(0.5*((C1849^2)-(C1848^2))*'NEFZ + EPA + WLTP - Start Value'!$B$3)/3600</f>
        <v>0</v>
      </c>
      <c r="G1849" s="95">
        <f>E1849*'NEFZ + EPA + WLTP - Start Value'!$B$3*'NEFZ + EPA + WLTP - Start Value'!$B$6*'NEFZ + EPA + WLTP - Constants'!$B$4/3600</f>
        <v>0.5368585615360001</v>
      </c>
      <c r="H1849" s="95">
        <f>IF(E1849&gt;0,(((C1848)^3+(C1849)^3)/2/D1849)*0.5*'NEFZ + EPA + WLTP - Constants'!$B$3*('NEFZ + EPA + WLTP - Start Value'!$B$5*'NEFZ + EPA + WLTP - Start Value'!$B$4)*E1849/3600,0)</f>
        <v>0.4928986960572708</v>
      </c>
    </row>
    <row r="1850" ht="20.35" customHeight="1">
      <c r="A1850" s="15">
        <v>1847</v>
      </c>
      <c r="B1850" s="15">
        <v>35.2</v>
      </c>
      <c r="C1850" s="95">
        <f>'NEFZ + EPA + WLTP - Constants'!$B$5*B1850/3.6</f>
        <v>15.735808</v>
      </c>
      <c r="D1850" s="95">
        <f>(C1850+C1849)/2</f>
        <v>15.735808</v>
      </c>
      <c r="E1850" s="95">
        <f>(D1850*(A1850-A1849))</f>
        <v>15.735808</v>
      </c>
      <c r="F1850" s="95">
        <f>(0.5*((C1850^2)-(C1849^2))*'NEFZ + EPA + WLTP - Start Value'!$B$3)/3600</f>
        <v>0</v>
      </c>
      <c r="G1850" s="95">
        <f>E1850*'NEFZ + EPA + WLTP - Start Value'!$B$3*'NEFZ + EPA + WLTP - Start Value'!$B$6*'NEFZ + EPA + WLTP - Constants'!$B$4/3600</f>
        <v>0.5368585615360001</v>
      </c>
      <c r="H1850" s="95">
        <f>IF(E1850&gt;0,(((C1849)^3+(C1850)^3)/2/D1850)*0.5*'NEFZ + EPA + WLTP - Constants'!$B$3*('NEFZ + EPA + WLTP - Start Value'!$B$5*'NEFZ + EPA + WLTP - Start Value'!$B$4)*E1850/3600,0)</f>
        <v>0.4928986960572708</v>
      </c>
    </row>
    <row r="1851" ht="20.35" customHeight="1">
      <c r="A1851" s="15">
        <v>1848</v>
      </c>
      <c r="B1851" s="15">
        <v>35.2</v>
      </c>
      <c r="C1851" s="95">
        <f>'NEFZ + EPA + WLTP - Constants'!$B$5*B1851/3.6</f>
        <v>15.735808</v>
      </c>
      <c r="D1851" s="95">
        <f>(C1851+C1850)/2</f>
        <v>15.735808</v>
      </c>
      <c r="E1851" s="95">
        <f>(D1851*(A1851-A1850))</f>
        <v>15.735808</v>
      </c>
      <c r="F1851" s="95">
        <f>(0.5*((C1851^2)-(C1850^2))*'NEFZ + EPA + WLTP - Start Value'!$B$3)/3600</f>
        <v>0</v>
      </c>
      <c r="G1851" s="95">
        <f>E1851*'NEFZ + EPA + WLTP - Start Value'!$B$3*'NEFZ + EPA + WLTP - Start Value'!$B$6*'NEFZ + EPA + WLTP - Constants'!$B$4/3600</f>
        <v>0.5368585615360001</v>
      </c>
      <c r="H1851" s="95">
        <f>IF(E1851&gt;0,(((C1850)^3+(C1851)^3)/2/D1851)*0.5*'NEFZ + EPA + WLTP - Constants'!$B$3*('NEFZ + EPA + WLTP - Start Value'!$B$5*'NEFZ + EPA + WLTP - Start Value'!$B$4)*E1851/3600,0)</f>
        <v>0.4928986960572708</v>
      </c>
    </row>
    <row r="1852" ht="20.35" customHeight="1">
      <c r="A1852" s="15">
        <v>1849</v>
      </c>
      <c r="B1852" s="15">
        <v>35.2</v>
      </c>
      <c r="C1852" s="95">
        <f>'NEFZ + EPA + WLTP - Constants'!$B$5*B1852/3.6</f>
        <v>15.735808</v>
      </c>
      <c r="D1852" s="95">
        <f>(C1852+C1851)/2</f>
        <v>15.735808</v>
      </c>
      <c r="E1852" s="95">
        <f>(D1852*(A1852-A1851))</f>
        <v>15.735808</v>
      </c>
      <c r="F1852" s="95">
        <f>(0.5*((C1852^2)-(C1851^2))*'NEFZ + EPA + WLTP - Start Value'!$B$3)/3600</f>
        <v>0</v>
      </c>
      <c r="G1852" s="95">
        <f>E1852*'NEFZ + EPA + WLTP - Start Value'!$B$3*'NEFZ + EPA + WLTP - Start Value'!$B$6*'NEFZ + EPA + WLTP - Constants'!$B$4/3600</f>
        <v>0.5368585615360001</v>
      </c>
      <c r="H1852" s="95">
        <f>IF(E1852&gt;0,(((C1851)^3+(C1852)^3)/2/D1852)*0.5*'NEFZ + EPA + WLTP - Constants'!$B$3*('NEFZ + EPA + WLTP - Start Value'!$B$5*'NEFZ + EPA + WLTP - Start Value'!$B$4)*E1852/3600,0)</f>
        <v>0.4928986960572708</v>
      </c>
    </row>
    <row r="1853" ht="20.35" customHeight="1">
      <c r="A1853" s="15">
        <v>1850</v>
      </c>
      <c r="B1853" s="15">
        <v>35</v>
      </c>
      <c r="C1853" s="95">
        <f>'NEFZ + EPA + WLTP - Constants'!$B$5*B1853/3.6</f>
        <v>15.6464</v>
      </c>
      <c r="D1853" s="95">
        <f>(C1853+C1852)/2</f>
        <v>15.691104</v>
      </c>
      <c r="E1853" s="95">
        <f>(D1853*(A1853-A1852))</f>
        <v>15.691104</v>
      </c>
      <c r="F1853" s="95">
        <f>(0.5*((C1853^2)-(C1852^2))*'NEFZ + EPA + WLTP - Start Value'!$B$3)/3600</f>
        <v>-0.6098762512128181</v>
      </c>
      <c r="G1853" s="95">
        <f>E1853*'NEFZ + EPA + WLTP - Start Value'!$B$3*'NEFZ + EPA + WLTP - Start Value'!$B$6*'NEFZ + EPA + WLTP - Constants'!$B$4/3600</f>
        <v>0.535333395168</v>
      </c>
      <c r="H1853" s="95">
        <f>IF(E1853&gt;0,(((C1852)^3+(C1853)^3)/2/D1853)*0.5*'NEFZ + EPA + WLTP - Constants'!$B$3*('NEFZ + EPA + WLTP - Start Value'!$B$5*'NEFZ + EPA + WLTP - Start Value'!$B$4)*E1853/3600,0)</f>
        <v>0.4887216781080384</v>
      </c>
    </row>
    <row r="1854" ht="20.35" customHeight="1">
      <c r="A1854" s="15">
        <v>1851</v>
      </c>
      <c r="B1854" s="15">
        <v>35.1</v>
      </c>
      <c r="C1854" s="95">
        <f>'NEFZ + EPA + WLTP - Constants'!$B$5*B1854/3.6</f>
        <v>15.691104</v>
      </c>
      <c r="D1854" s="95">
        <f>(C1854+C1853)/2</f>
        <v>15.668752</v>
      </c>
      <c r="E1854" s="95">
        <f>(D1854*(A1854-A1853))</f>
        <v>15.668752</v>
      </c>
      <c r="F1854" s="95">
        <f>(0.5*((C1854^2)-(C1853^2))*'NEFZ + EPA + WLTP - Start Value'!$B$3)/3600</f>
        <v>0.3045037408120971</v>
      </c>
      <c r="G1854" s="95">
        <f>E1854*'NEFZ + EPA + WLTP - Start Value'!$B$3*'NEFZ + EPA + WLTP - Start Value'!$B$6*'NEFZ + EPA + WLTP - Constants'!$B$4/3600</f>
        <v>0.534570811984</v>
      </c>
      <c r="H1854" s="95">
        <f>IF(E1854&gt;0,(((C1853)^3+(C1854)^3)/2/D1854)*0.5*'NEFZ + EPA + WLTP - Constants'!$B$3*('NEFZ + EPA + WLTP - Start Value'!$B$5*'NEFZ + EPA + WLTP - Start Value'!$B$4)*E1854/3600,0)</f>
        <v>0.4866272189815021</v>
      </c>
    </row>
    <row r="1855" ht="20.35" customHeight="1">
      <c r="A1855" s="15">
        <v>1852</v>
      </c>
      <c r="B1855" s="15">
        <v>35.2</v>
      </c>
      <c r="C1855" s="95">
        <f>'NEFZ + EPA + WLTP - Constants'!$B$5*B1855/3.6</f>
        <v>15.735808</v>
      </c>
      <c r="D1855" s="95">
        <f>(C1855+C1854)/2</f>
        <v>15.713456</v>
      </c>
      <c r="E1855" s="95">
        <f>(D1855*(A1855-A1854))</f>
        <v>15.713456</v>
      </c>
      <c r="F1855" s="95">
        <f>(0.5*((C1855^2)-(C1854^2))*'NEFZ + EPA + WLTP - Start Value'!$B$3)/3600</f>
        <v>0.3053725104007208</v>
      </c>
      <c r="G1855" s="95">
        <f>E1855*'NEFZ + EPA + WLTP - Start Value'!$B$3*'NEFZ + EPA + WLTP - Start Value'!$B$6*'NEFZ + EPA + WLTP - Constants'!$B$4/3600</f>
        <v>0.5360959783520001</v>
      </c>
      <c r="H1855" s="95">
        <f>IF(E1855&gt;0,(((C1854)^3+(C1855)^3)/2/D1855)*0.5*'NEFZ + EPA + WLTP - Constants'!$B$3*('NEFZ + EPA + WLTP - Start Value'!$B$5*'NEFZ + EPA + WLTP - Start Value'!$B$4)*E1855/3600,0)</f>
        <v>0.4908042369307345</v>
      </c>
    </row>
    <row r="1856" ht="20.35" customHeight="1">
      <c r="A1856" s="15">
        <v>1853</v>
      </c>
      <c r="B1856" s="15">
        <v>35.5</v>
      </c>
      <c r="C1856" s="95">
        <f>'NEFZ + EPA + WLTP - Constants'!$B$5*B1856/3.6</f>
        <v>15.86992</v>
      </c>
      <c r="D1856" s="95">
        <f>(C1856+C1855)/2</f>
        <v>15.802864</v>
      </c>
      <c r="E1856" s="95">
        <f>(D1856*(A1856-A1855))</f>
        <v>15.802864</v>
      </c>
      <c r="F1856" s="95">
        <f>(0.5*((C1856^2)-(C1855^2))*'NEFZ + EPA + WLTP - Start Value'!$B$3)/3600</f>
        <v>0.9213301487338674</v>
      </c>
      <c r="G1856" s="95">
        <f>E1856*'NEFZ + EPA + WLTP - Start Value'!$B$3*'NEFZ + EPA + WLTP - Start Value'!$B$6*'NEFZ + EPA + WLTP - Constants'!$B$4/3600</f>
        <v>0.539146311088</v>
      </c>
      <c r="H1856" s="95">
        <f>IF(E1856&gt;0,(((C1855)^3+(C1856)^3)/2/D1856)*0.5*'NEFZ + EPA + WLTP - Constants'!$B$3*('NEFZ + EPA + WLTP - Start Value'!$B$5*'NEFZ + EPA + WLTP - Start Value'!$B$4)*E1856/3600,0)</f>
        <v>0.4992538142999159</v>
      </c>
    </row>
    <row r="1857" ht="20.35" customHeight="1">
      <c r="A1857" s="15">
        <v>1854</v>
      </c>
      <c r="B1857" s="15">
        <v>35.2</v>
      </c>
      <c r="C1857" s="95">
        <f>'NEFZ + EPA + WLTP - Constants'!$B$5*B1857/3.6</f>
        <v>15.735808</v>
      </c>
      <c r="D1857" s="95">
        <f>(C1857+C1856)/2</f>
        <v>15.802864</v>
      </c>
      <c r="E1857" s="95">
        <f>(D1857*(A1857-A1856))</f>
        <v>15.802864</v>
      </c>
      <c r="F1857" s="95">
        <f>(0.5*((C1857^2)-(C1856^2))*'NEFZ + EPA + WLTP - Start Value'!$B$3)/3600</f>
        <v>-0.9213301487338674</v>
      </c>
      <c r="G1857" s="95">
        <f>E1857*'NEFZ + EPA + WLTP - Start Value'!$B$3*'NEFZ + EPA + WLTP - Start Value'!$B$6*'NEFZ + EPA + WLTP - Constants'!$B$4/3600</f>
        <v>0.539146311088</v>
      </c>
      <c r="H1857" s="95">
        <f>IF(E1857&gt;0,(((C1856)^3+(C1857)^3)/2/D1857)*0.5*'NEFZ + EPA + WLTP - Constants'!$B$3*('NEFZ + EPA + WLTP - Start Value'!$B$5*'NEFZ + EPA + WLTP - Start Value'!$B$4)*E1857/3600,0)</f>
        <v>0.4992538142999159</v>
      </c>
    </row>
    <row r="1858" ht="20.35" customHeight="1">
      <c r="A1858" s="15">
        <v>1855</v>
      </c>
      <c r="B1858" s="15">
        <v>35</v>
      </c>
      <c r="C1858" s="95">
        <f>'NEFZ + EPA + WLTP - Constants'!$B$5*B1858/3.6</f>
        <v>15.6464</v>
      </c>
      <c r="D1858" s="95">
        <f>(C1858+C1857)/2</f>
        <v>15.691104</v>
      </c>
      <c r="E1858" s="95">
        <f>(D1858*(A1858-A1857))</f>
        <v>15.691104</v>
      </c>
      <c r="F1858" s="95">
        <f>(0.5*((C1858^2)-(C1857^2))*'NEFZ + EPA + WLTP - Start Value'!$B$3)/3600</f>
        <v>-0.6098762512128181</v>
      </c>
      <c r="G1858" s="95">
        <f>E1858*'NEFZ + EPA + WLTP - Start Value'!$B$3*'NEFZ + EPA + WLTP - Start Value'!$B$6*'NEFZ + EPA + WLTP - Constants'!$B$4/3600</f>
        <v>0.535333395168</v>
      </c>
      <c r="H1858" s="95">
        <f>IF(E1858&gt;0,(((C1857)^3+(C1858)^3)/2/D1858)*0.5*'NEFZ + EPA + WLTP - Constants'!$B$3*('NEFZ + EPA + WLTP - Start Value'!$B$5*'NEFZ + EPA + WLTP - Start Value'!$B$4)*E1858/3600,0)</f>
        <v>0.4887216781080384</v>
      </c>
    </row>
    <row r="1859" ht="20.35" customHeight="1">
      <c r="A1859" s="15">
        <v>1856</v>
      </c>
      <c r="B1859" s="15">
        <v>35</v>
      </c>
      <c r="C1859" s="95">
        <f>'NEFZ + EPA + WLTP - Constants'!$B$5*B1859/3.6</f>
        <v>15.6464</v>
      </c>
      <c r="D1859" s="95">
        <f>(C1859+C1858)/2</f>
        <v>15.6464</v>
      </c>
      <c r="E1859" s="95">
        <f>(D1859*(A1859-A1858))</f>
        <v>15.6464</v>
      </c>
      <c r="F1859" s="95">
        <f>(0.5*((C1859^2)-(C1858^2))*'NEFZ + EPA + WLTP - Start Value'!$B$3)/3600</f>
        <v>0</v>
      </c>
      <c r="G1859" s="95">
        <f>E1859*'NEFZ + EPA + WLTP - Start Value'!$B$3*'NEFZ + EPA + WLTP - Start Value'!$B$6*'NEFZ + EPA + WLTP - Constants'!$B$4/3600</f>
        <v>0.5338082287999999</v>
      </c>
      <c r="H1859" s="95">
        <f>IF(E1859&gt;0,(((C1858)^3+(C1859)^3)/2/D1859)*0.5*'NEFZ + EPA + WLTP - Constants'!$B$3*('NEFZ + EPA + WLTP - Start Value'!$B$5*'NEFZ + EPA + WLTP - Start Value'!$B$4)*E1859/3600,0)</f>
        <v>0.484544660158806</v>
      </c>
    </row>
    <row r="1860" ht="20.35" customHeight="1">
      <c r="A1860" s="15">
        <v>1857</v>
      </c>
      <c r="B1860" s="15">
        <v>35</v>
      </c>
      <c r="C1860" s="95">
        <f>'NEFZ + EPA + WLTP - Constants'!$B$5*B1860/3.6</f>
        <v>15.6464</v>
      </c>
      <c r="D1860" s="95">
        <f>(C1860+C1859)/2</f>
        <v>15.6464</v>
      </c>
      <c r="E1860" s="95">
        <f>(D1860*(A1860-A1859))</f>
        <v>15.6464</v>
      </c>
      <c r="F1860" s="95">
        <f>(0.5*((C1860^2)-(C1859^2))*'NEFZ + EPA + WLTP - Start Value'!$B$3)/3600</f>
        <v>0</v>
      </c>
      <c r="G1860" s="95">
        <f>E1860*'NEFZ + EPA + WLTP - Start Value'!$B$3*'NEFZ + EPA + WLTP - Start Value'!$B$6*'NEFZ + EPA + WLTP - Constants'!$B$4/3600</f>
        <v>0.5338082287999999</v>
      </c>
      <c r="H1860" s="95">
        <f>IF(E1860&gt;0,(((C1859)^3+(C1860)^3)/2/D1860)*0.5*'NEFZ + EPA + WLTP - Constants'!$B$3*('NEFZ + EPA + WLTP - Start Value'!$B$5*'NEFZ + EPA + WLTP - Start Value'!$B$4)*E1860/3600,0)</f>
        <v>0.484544660158806</v>
      </c>
    </row>
    <row r="1861" ht="20.35" customHeight="1">
      <c r="A1861" s="15">
        <v>1858</v>
      </c>
      <c r="B1861" s="15">
        <v>34.8</v>
      </c>
      <c r="C1861" s="95">
        <f>'NEFZ + EPA + WLTP - Constants'!$B$5*B1861/3.6</f>
        <v>15.556992</v>
      </c>
      <c r="D1861" s="95">
        <f>(C1861+C1860)/2</f>
        <v>15.601696</v>
      </c>
      <c r="E1861" s="95">
        <f>(D1861*(A1861-A1860))</f>
        <v>15.601696</v>
      </c>
      <c r="F1861" s="95">
        <f>(0.5*((C1861^2)-(C1860^2))*'NEFZ + EPA + WLTP - Start Value'!$B$3)/3600</f>
        <v>-0.6064011728583172</v>
      </c>
      <c r="G1861" s="95">
        <f>E1861*'NEFZ + EPA + WLTP - Start Value'!$B$3*'NEFZ + EPA + WLTP - Start Value'!$B$6*'NEFZ + EPA + WLTP - Constants'!$B$4/3600</f>
        <v>0.532283062432</v>
      </c>
      <c r="H1861" s="95">
        <f>IF(E1861&gt;0,(((C1860)^3+(C1861)^3)/2/D1861)*0.5*'NEFZ + EPA + WLTP - Constants'!$B$3*('NEFZ + EPA + WLTP - Start Value'!$B$5*'NEFZ + EPA + WLTP - Start Value'!$B$4)*E1861/3600,0)</f>
        <v>0.4804151078089361</v>
      </c>
    </row>
    <row r="1862" ht="20.35" customHeight="1">
      <c r="A1862" s="15">
        <v>1859</v>
      </c>
      <c r="B1862" s="15">
        <v>34.6</v>
      </c>
      <c r="C1862" s="95">
        <f>'NEFZ + EPA + WLTP - Constants'!$B$5*B1862/3.6</f>
        <v>15.467584</v>
      </c>
      <c r="D1862" s="95">
        <f>(C1862+C1861)/2</f>
        <v>15.512288</v>
      </c>
      <c r="E1862" s="95">
        <f>(D1862*(A1862-A1861))</f>
        <v>15.512288</v>
      </c>
      <c r="F1862" s="95">
        <f>(0.5*((C1862^2)-(C1861^2))*'NEFZ + EPA + WLTP - Start Value'!$B$3)/3600</f>
        <v>-0.6029260945037977</v>
      </c>
      <c r="G1862" s="95">
        <f>E1862*'NEFZ + EPA + WLTP - Start Value'!$B$3*'NEFZ + EPA + WLTP - Start Value'!$B$6*'NEFZ + EPA + WLTP - Constants'!$B$4/3600</f>
        <v>0.5292327296960001</v>
      </c>
      <c r="H1862" s="95">
        <f>IF(E1862&gt;0,(((C1861)^3+(C1862)^3)/2/D1862)*0.5*'NEFZ + EPA + WLTP - Constants'!$B$3*('NEFZ + EPA + WLTP - Start Value'!$B$5*'NEFZ + EPA + WLTP - Start Value'!$B$4)*E1862/3600,0)</f>
        <v>0.4722031974765628</v>
      </c>
    </row>
    <row r="1863" ht="20.35" customHeight="1">
      <c r="A1863" s="15">
        <v>1860</v>
      </c>
      <c r="B1863" s="15">
        <v>34.5</v>
      </c>
      <c r="C1863" s="95">
        <f>'NEFZ + EPA + WLTP - Constants'!$B$5*B1863/3.6</f>
        <v>15.42288</v>
      </c>
      <c r="D1863" s="95">
        <f>(C1863+C1862)/2</f>
        <v>15.445232</v>
      </c>
      <c r="E1863" s="95">
        <f>(D1863*(A1863-A1862))</f>
        <v>15.445232</v>
      </c>
      <c r="F1863" s="95">
        <f>(0.5*((C1863^2)-(C1862^2))*'NEFZ + EPA + WLTP - Start Value'!$B$3)/3600</f>
        <v>-0.3001598928689974</v>
      </c>
      <c r="G1863" s="95">
        <f>E1863*'NEFZ + EPA + WLTP - Start Value'!$B$3*'NEFZ + EPA + WLTP - Start Value'!$B$6*'NEFZ + EPA + WLTP - Constants'!$B$4/3600</f>
        <v>0.526944980144</v>
      </c>
      <c r="H1863" s="95">
        <f>IF(E1863&gt;0,(((C1862)^3+(C1863)^3)/2/D1863)*0.5*'NEFZ + EPA + WLTP - Constants'!$B$3*('NEFZ + EPA + WLTP - Start Value'!$B$5*'NEFZ + EPA + WLTP - Start Value'!$B$4)*E1863/3600,0)</f>
        <v>0.4660972736305707</v>
      </c>
    </row>
    <row r="1864" ht="20.35" customHeight="1">
      <c r="A1864" s="15">
        <v>1861</v>
      </c>
      <c r="B1864" s="15">
        <v>33.5</v>
      </c>
      <c r="C1864" s="95">
        <f>'NEFZ + EPA + WLTP - Constants'!$B$5*B1864/3.6</f>
        <v>14.97584</v>
      </c>
      <c r="D1864" s="95">
        <f>(C1864+C1863)/2</f>
        <v>15.19936</v>
      </c>
      <c r="E1864" s="95">
        <f>(D1864*(A1864-A1863))</f>
        <v>15.19936</v>
      </c>
      <c r="F1864" s="95">
        <f>(0.5*((C1864^2)-(C1863^2))*'NEFZ + EPA + WLTP - Start Value'!$B$3)/3600</f>
        <v>-2.953816601315543</v>
      </c>
      <c r="G1864" s="95">
        <f>E1864*'NEFZ + EPA + WLTP - Start Value'!$B$3*'NEFZ + EPA + WLTP - Start Value'!$B$6*'NEFZ + EPA + WLTP - Constants'!$B$4/3600</f>
        <v>0.518556565120</v>
      </c>
      <c r="H1864" s="95">
        <f>IF(E1864&gt;0,(((C1863)^3+(C1864)^3)/2/D1864)*0.5*'NEFZ + EPA + WLTP - Constants'!$B$3*('NEFZ + EPA + WLTP - Start Value'!$B$5*'NEFZ + EPA + WLTP - Start Value'!$B$4)*E1864/3600,0)</f>
        <v>0.444475783363633</v>
      </c>
    </row>
    <row r="1865" ht="20.35" customHeight="1">
      <c r="A1865" s="15">
        <v>1862</v>
      </c>
      <c r="B1865" s="15">
        <v>32</v>
      </c>
      <c r="C1865" s="95">
        <f>'NEFZ + EPA + WLTP - Constants'!$B$5*B1865/3.6</f>
        <v>14.30528</v>
      </c>
      <c r="D1865" s="95">
        <f>(C1865+C1864)/2</f>
        <v>14.64056</v>
      </c>
      <c r="E1865" s="95">
        <f>(D1865*(A1865-A1864))</f>
        <v>14.64056</v>
      </c>
      <c r="F1865" s="95">
        <f>(0.5*((C1865^2)-(C1864^2))*'NEFZ + EPA + WLTP - Start Value'!$B$3)/3600</f>
        <v>-4.267830604106677</v>
      </c>
      <c r="G1865" s="95">
        <f>E1865*'NEFZ + EPA + WLTP - Start Value'!$B$3*'NEFZ + EPA + WLTP - Start Value'!$B$6*'NEFZ + EPA + WLTP - Constants'!$B$4/3600</f>
        <v>0.499491985520</v>
      </c>
      <c r="H1865" s="95">
        <f>IF(E1865&gt;0,(((C1864)^3+(C1865)^3)/2/D1865)*0.5*'NEFZ + EPA + WLTP - Constants'!$B$3*('NEFZ + EPA + WLTP - Start Value'!$B$5*'NEFZ + EPA + WLTP - Start Value'!$B$4)*E1865/3600,0)</f>
        <v>0.3975999723265497</v>
      </c>
    </row>
    <row r="1866" ht="20.35" customHeight="1">
      <c r="A1866" s="15">
        <v>1863</v>
      </c>
      <c r="B1866" s="15">
        <v>30.1</v>
      </c>
      <c r="C1866" s="95">
        <f>'NEFZ + EPA + WLTP - Constants'!$B$5*B1866/3.6</f>
        <v>13.455904</v>
      </c>
      <c r="D1866" s="95">
        <f>(C1866+C1865)/2</f>
        <v>13.880592</v>
      </c>
      <c r="E1866" s="95">
        <f>(D1866*(A1866-A1865))</f>
        <v>13.880592</v>
      </c>
      <c r="F1866" s="95">
        <f>(0.5*((C1866^2)-(C1865^2))*'NEFZ + EPA + WLTP - Start Value'!$B$3)/3600</f>
        <v>-5.1253061880768</v>
      </c>
      <c r="G1866" s="95">
        <f>E1866*'NEFZ + EPA + WLTP - Start Value'!$B$3*'NEFZ + EPA + WLTP - Start Value'!$B$6*'NEFZ + EPA + WLTP - Constants'!$B$4/3600</f>
        <v>0.473564157264</v>
      </c>
      <c r="H1866" s="95">
        <f>IF(E1866&gt;0,(((C1865)^3+(C1866)^3)/2/D1866)*0.5*'NEFZ + EPA + WLTP - Constants'!$B$3*('NEFZ + EPA + WLTP - Start Value'!$B$5*'NEFZ + EPA + WLTP - Start Value'!$B$4)*E1866/3600,0)</f>
        <v>0.3392598120274425</v>
      </c>
    </row>
    <row r="1867" ht="20.35" customHeight="1">
      <c r="A1867" s="15">
        <v>1864</v>
      </c>
      <c r="B1867" s="15">
        <v>28</v>
      </c>
      <c r="C1867" s="95">
        <f>'NEFZ + EPA + WLTP - Constants'!$B$5*B1867/3.6</f>
        <v>12.51712</v>
      </c>
      <c r="D1867" s="95">
        <f>(C1867+C1866)/2</f>
        <v>12.986512</v>
      </c>
      <c r="E1867" s="95">
        <f>(D1867*(A1867-A1866))</f>
        <v>12.986512</v>
      </c>
      <c r="F1867" s="95">
        <f>(0.5*((C1867^2)-(C1866^2))*'NEFZ + EPA + WLTP - Start Value'!$B$3)/3600</f>
        <v>-5.299928875389866</v>
      </c>
      <c r="G1867" s="95">
        <f>E1867*'NEFZ + EPA + WLTP - Start Value'!$B$3*'NEFZ + EPA + WLTP - Start Value'!$B$6*'NEFZ + EPA + WLTP - Constants'!$B$4/3600</f>
        <v>0.4430608299040001</v>
      </c>
      <c r="H1867" s="95">
        <f>IF(E1867&gt;0,(((C1866)^3+(C1867)^3)/2/D1867)*0.5*'NEFZ + EPA + WLTP - Constants'!$B$3*('NEFZ + EPA + WLTP - Start Value'!$B$5*'NEFZ + EPA + WLTP - Start Value'!$B$4)*E1867/3600,0)</f>
        <v>0.2781422021816392</v>
      </c>
    </row>
    <row r="1868" ht="20.35" customHeight="1">
      <c r="A1868" s="15">
        <v>1865</v>
      </c>
      <c r="B1868" s="15">
        <v>25.5</v>
      </c>
      <c r="C1868" s="95">
        <f>'NEFZ + EPA + WLTP - Constants'!$B$5*B1868/3.6</f>
        <v>11.39952</v>
      </c>
      <c r="D1868" s="95">
        <f>(C1868+C1867)/2</f>
        <v>11.95832</v>
      </c>
      <c r="E1868" s="95">
        <f>(D1868*(A1868-A1867))</f>
        <v>11.95832</v>
      </c>
      <c r="F1868" s="95">
        <f>(0.5*((C1868^2)-(C1867^2))*'NEFZ + EPA + WLTP - Start Value'!$B$3)/3600</f>
        <v>-5.809896623911111</v>
      </c>
      <c r="G1868" s="95">
        <f>E1868*'NEFZ + EPA + WLTP - Start Value'!$B$3*'NEFZ + EPA + WLTP - Start Value'!$B$6*'NEFZ + EPA + WLTP - Constants'!$B$4/3600</f>
        <v>0.4079820034400001</v>
      </c>
      <c r="H1868" s="95">
        <f>IF(E1868&gt;0,(((C1867)^3+(C1868)^3)/2/D1868)*0.5*'NEFZ + EPA + WLTP - Constants'!$B$3*('NEFZ + EPA + WLTP - Start Value'!$B$5*'NEFZ + EPA + WLTP - Start Value'!$B$4)*E1868/3600,0)</f>
        <v>0.2177392547422372</v>
      </c>
    </row>
    <row r="1869" ht="20.35" customHeight="1">
      <c r="A1869" s="15">
        <v>1866</v>
      </c>
      <c r="B1869" s="15">
        <v>22.5</v>
      </c>
      <c r="C1869" s="95">
        <f>'NEFZ + EPA + WLTP - Constants'!$B$5*B1869/3.6</f>
        <v>10.0584</v>
      </c>
      <c r="D1869" s="95">
        <f>(C1869+C1868)/2</f>
        <v>10.72896</v>
      </c>
      <c r="E1869" s="95">
        <f>(D1869*(A1869-A1868))</f>
        <v>10.72896</v>
      </c>
      <c r="F1869" s="95">
        <f>(0.5*((C1869^2)-(C1868^2))*'NEFZ + EPA + WLTP - Start Value'!$B$3)/3600</f>
        <v>-6.255141038080005</v>
      </c>
      <c r="G1869" s="95">
        <f>E1869*'NEFZ + EPA + WLTP - Start Value'!$B$3*'NEFZ + EPA + WLTP - Start Value'!$B$6*'NEFZ + EPA + WLTP - Constants'!$B$4/3600</f>
        <v>0.366039928320</v>
      </c>
      <c r="H1869" s="95">
        <f>IF(E1869&gt;0,(((C1868)^3+(C1869)^3)/2/D1869)*0.5*'NEFZ + EPA + WLTP - Constants'!$B$3*('NEFZ + EPA + WLTP - Start Value'!$B$5*'NEFZ + EPA + WLTP - Start Value'!$B$4)*E1869/3600,0)</f>
        <v>0.1580604458771093</v>
      </c>
    </row>
    <row r="1870" ht="20.35" customHeight="1">
      <c r="A1870" s="15">
        <v>1867</v>
      </c>
      <c r="B1870" s="15">
        <v>19.8</v>
      </c>
      <c r="C1870" s="95">
        <f>'NEFZ + EPA + WLTP - Constants'!$B$5*B1870/3.6</f>
        <v>8.851392000000001</v>
      </c>
      <c r="D1870" s="95">
        <f>(C1870+C1869)/2</f>
        <v>9.454896</v>
      </c>
      <c r="E1870" s="95">
        <f>(D1870*(A1870-A1869))</f>
        <v>9.454896</v>
      </c>
      <c r="F1870" s="95">
        <f>(0.5*((C1870^2)-(C1869^2))*'NEFZ + EPA + WLTP - Start Value'!$B$3)/3600</f>
        <v>-4.961108735827193</v>
      </c>
      <c r="G1870" s="95">
        <f>E1870*'NEFZ + EPA + WLTP - Start Value'!$B$3*'NEFZ + EPA + WLTP - Start Value'!$B$6*'NEFZ + EPA + WLTP - Constants'!$B$4/3600</f>
        <v>0.322572686832</v>
      </c>
      <c r="H1870" s="95">
        <f>IF(E1870&gt;0,(((C1869)^3+(C1870)^3)/2/D1870)*0.5*'NEFZ + EPA + WLTP - Constants'!$B$3*('NEFZ + EPA + WLTP - Start Value'!$B$5*'NEFZ + EPA + WLTP - Start Value'!$B$4)*E1870/3600,0)</f>
        <v>0.108227313274412</v>
      </c>
    </row>
    <row r="1871" ht="20.35" customHeight="1">
      <c r="A1871" s="15">
        <v>1868</v>
      </c>
      <c r="B1871" s="15">
        <v>16.5</v>
      </c>
      <c r="C1871" s="95">
        <f>'NEFZ + EPA + WLTP - Constants'!$B$5*B1871/3.6</f>
        <v>7.37616</v>
      </c>
      <c r="D1871" s="95">
        <f>(C1871+C1870)/2</f>
        <v>8.113776000000001</v>
      </c>
      <c r="E1871" s="95">
        <f>(D1871*(A1871-A1870))</f>
        <v>8.113776000000001</v>
      </c>
      <c r="F1871" s="95">
        <f>(0.5*((C1871^2)-(C1870^2))*'NEFZ + EPA + WLTP - Start Value'!$B$3)/3600</f>
        <v>-5.203495451052802</v>
      </c>
      <c r="G1871" s="95">
        <f>E1871*'NEFZ + EPA + WLTP - Start Value'!$B$3*'NEFZ + EPA + WLTP - Start Value'!$B$6*'NEFZ + EPA + WLTP - Constants'!$B$4/3600</f>
        <v>0.2768176957920001</v>
      </c>
      <c r="H1871" s="95">
        <f>IF(E1871&gt;0,(((C1870)^3+(C1871)^3)/2/D1871)*0.5*'NEFZ + EPA + WLTP - Constants'!$B$3*('NEFZ + EPA + WLTP - Start Value'!$B$5*'NEFZ + EPA + WLTP - Start Value'!$B$4)*E1871/3600,0)</f>
        <v>0.06924618979796282</v>
      </c>
    </row>
    <row r="1872" ht="20.35" customHeight="1">
      <c r="A1872" s="15">
        <v>1869</v>
      </c>
      <c r="B1872" s="15">
        <v>13.2</v>
      </c>
      <c r="C1872" s="95">
        <f>'NEFZ + EPA + WLTP - Constants'!$B$5*B1872/3.6</f>
        <v>5.900928</v>
      </c>
      <c r="D1872" s="95">
        <f>(C1872+C1871)/2</f>
        <v>6.638544</v>
      </c>
      <c r="E1872" s="95">
        <f>(D1872*(A1872-A1871))</f>
        <v>6.638544</v>
      </c>
      <c r="F1872" s="95">
        <f>(0.5*((C1872^2)-(C1871^2))*'NEFZ + EPA + WLTP - Start Value'!$B$3)/3600</f>
        <v>-4.257405369043203</v>
      </c>
      <c r="G1872" s="95">
        <f>E1872*'NEFZ + EPA + WLTP - Start Value'!$B$3*'NEFZ + EPA + WLTP - Start Value'!$B$6*'NEFZ + EPA + WLTP - Constants'!$B$4/3600</f>
        <v>0.226487205648</v>
      </c>
      <c r="H1872" s="95">
        <f>IF(E1872&gt;0,(((C1871)^3+(C1872)^3)/2/D1872)*0.5*'NEFZ + EPA + WLTP - Constants'!$B$3*('NEFZ + EPA + WLTP - Start Value'!$B$5*'NEFZ + EPA + WLTP - Start Value'!$B$4)*E1872/3600,0)</f>
        <v>0.03837985299652484</v>
      </c>
    </row>
    <row r="1873" ht="20.35" customHeight="1">
      <c r="A1873" s="15">
        <v>1870</v>
      </c>
      <c r="B1873" s="15">
        <v>10.3</v>
      </c>
      <c r="C1873" s="95">
        <f>'NEFZ + EPA + WLTP - Constants'!$B$5*B1873/3.6</f>
        <v>4.604512000000001</v>
      </c>
      <c r="D1873" s="95">
        <f>(C1873+C1872)/2</f>
        <v>5.25272</v>
      </c>
      <c r="E1873" s="95">
        <f>(D1873*(A1873-A1872))</f>
        <v>5.25272</v>
      </c>
      <c r="F1873" s="95">
        <f>(0.5*((C1873^2)-(C1872^2))*'NEFZ + EPA + WLTP - Start Value'!$B$3)/3600</f>
        <v>-2.960332373230219</v>
      </c>
      <c r="G1873" s="95">
        <f>E1873*'NEFZ + EPA + WLTP - Start Value'!$B$3*'NEFZ + EPA + WLTP - Start Value'!$B$6*'NEFZ + EPA + WLTP - Constants'!$B$4/3600</f>
        <v>0.179207048240</v>
      </c>
      <c r="H1873" s="95">
        <f>IF(E1873&gt;0,(((C1872)^3+(C1873)^3)/2/D1873)*0.5*'NEFZ + EPA + WLTP - Constants'!$B$3*('NEFZ + EPA + WLTP - Start Value'!$B$5*'NEFZ + EPA + WLTP - Start Value'!$B$4)*E1873/3600,0)</f>
        <v>0.01917098828918344</v>
      </c>
    </row>
    <row r="1874" ht="20.35" customHeight="1">
      <c r="A1874" s="15">
        <v>1871</v>
      </c>
      <c r="B1874" s="15">
        <v>7.2</v>
      </c>
      <c r="C1874" s="95">
        <f>'NEFZ + EPA + WLTP - Constants'!$B$5*B1874/3.6</f>
        <v>3.218688</v>
      </c>
      <c r="D1874" s="95">
        <f>(C1874+C1873)/2</f>
        <v>3.9116</v>
      </c>
      <c r="E1874" s="95">
        <f>(D1874*(A1874-A1873))</f>
        <v>3.9116</v>
      </c>
      <c r="F1874" s="95">
        <f>(0.5*((C1874^2)-(C1873^2))*'NEFZ + EPA + WLTP - Start Value'!$B$3)/3600</f>
        <v>-2.356537509137779</v>
      </c>
      <c r="G1874" s="95">
        <f>E1874*'NEFZ + EPA + WLTP - Start Value'!$B$3*'NEFZ + EPA + WLTP - Start Value'!$B$6*'NEFZ + EPA + WLTP - Constants'!$B$4/3600</f>
        <v>0.1334520572</v>
      </c>
      <c r="H1874" s="95">
        <f>IF(E1874&gt;0,(((C1873)^3+(C1874)^3)/2/D1874)*0.5*'NEFZ + EPA + WLTP - Constants'!$B$3*('NEFZ + EPA + WLTP - Start Value'!$B$5*'NEFZ + EPA + WLTP - Start Value'!$B$4)*E1874/3600,0)</f>
        <v>0.008283735955408815</v>
      </c>
    </row>
    <row r="1875" ht="20.35" customHeight="1">
      <c r="A1875" s="15">
        <v>1872</v>
      </c>
      <c r="B1875" s="15">
        <v>4</v>
      </c>
      <c r="C1875" s="95">
        <f>'NEFZ + EPA + WLTP - Constants'!$B$5*B1875/3.6</f>
        <v>1.78816</v>
      </c>
      <c r="D1875" s="95">
        <f>(C1875+C1874)/2</f>
        <v>2.503424</v>
      </c>
      <c r="E1875" s="95">
        <f>(D1875*(A1875-A1874))</f>
        <v>2.503424</v>
      </c>
      <c r="F1875" s="95">
        <f>(0.5*((C1875^2)-(C1874^2))*'NEFZ + EPA + WLTP - Start Value'!$B$3)/3600</f>
        <v>-1.556835102811023</v>
      </c>
      <c r="G1875" s="95">
        <f>E1875*'NEFZ + EPA + WLTP - Start Value'!$B$3*'NEFZ + EPA + WLTP - Start Value'!$B$6*'NEFZ + EPA + WLTP - Constants'!$B$4/3600</f>
        <v>0.085409316608</v>
      </c>
      <c r="H1875" s="95">
        <f>IF(E1875&gt;0,(((C1874)^3+(C1875)^3)/2/D1875)*0.5*'NEFZ + EPA + WLTP - Constants'!$B$3*('NEFZ + EPA + WLTP - Start Value'!$B$5*'NEFZ + EPA + WLTP - Start Value'!$B$4)*E1875/3600,0)</f>
        <v>0.002470742665482422</v>
      </c>
    </row>
    <row r="1876" ht="20.35" customHeight="1">
      <c r="A1876" s="15">
        <v>1873</v>
      </c>
      <c r="B1876" s="15">
        <v>1</v>
      </c>
      <c r="C1876" s="95">
        <f>'NEFZ + EPA + WLTP - Constants'!$B$5*B1876/3.6</f>
        <v>0.44704</v>
      </c>
      <c r="D1876" s="95">
        <f>(C1876+C1875)/2</f>
        <v>1.1176</v>
      </c>
      <c r="E1876" s="95">
        <f>(D1876*(A1876-A1875))</f>
        <v>1.1176</v>
      </c>
      <c r="F1876" s="95">
        <f>(0.5*((C1876^2)-(C1875^2))*'NEFZ + EPA + WLTP - Start Value'!$B$3)/3600</f>
        <v>-0.6515771914666666</v>
      </c>
      <c r="G1876" s="95">
        <f>E1876*'NEFZ + EPA + WLTP - Start Value'!$B$3*'NEFZ + EPA + WLTP - Start Value'!$B$6*'NEFZ + EPA + WLTP - Constants'!$B$4/3600</f>
        <v>0.03812915919999999</v>
      </c>
      <c r="H1876" s="95">
        <f>IF(E1876&gt;0,(((C1875)^3+(C1876)^3)/2/D1876)*0.5*'NEFZ + EPA + WLTP - Constants'!$B$3*('NEFZ + EPA + WLTP - Start Value'!$B$5*'NEFZ + EPA + WLTP - Start Value'!$B$4)*E1876/3600,0)</f>
        <v>0.000367293328400261</v>
      </c>
    </row>
    <row r="1877" ht="20.35" customHeight="1">
      <c r="A1877" s="15">
        <v>1874</v>
      </c>
      <c r="B1877" s="15">
        <v>0</v>
      </c>
      <c r="C1877" s="95">
        <f>'NEFZ + EPA + WLTP - Constants'!$B$5*B1877/3.6</f>
        <v>0</v>
      </c>
      <c r="D1877" s="95">
        <f>(C1877+C1876)/2</f>
        <v>0.22352</v>
      </c>
      <c r="E1877" s="95">
        <f>(D1877*(A1877-A1876))</f>
        <v>0.22352</v>
      </c>
      <c r="F1877" s="95">
        <f>(0.5*((C1877^2)-(C1876^2))*'NEFZ + EPA + WLTP - Start Value'!$B$3)/3600</f>
        <v>-0.04343847943111111</v>
      </c>
      <c r="G1877" s="95">
        <f>E1877*'NEFZ + EPA + WLTP - Start Value'!$B$3*'NEFZ + EPA + WLTP - Start Value'!$B$6*'NEFZ + EPA + WLTP - Constants'!$B$4/3600</f>
        <v>0.007625831840000001</v>
      </c>
      <c r="H1877" s="95">
        <f>IF(E1877&gt;0,(((C1876)^3+(C1877)^3)/2/D1877)*0.5*'NEFZ + EPA + WLTP - Constants'!$B$3*('NEFZ + EPA + WLTP - Start Value'!$B$5*'NEFZ + EPA + WLTP - Start Value'!$B$4)*E1877/3600,0)</f>
        <v>5.650666590773247e-06</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1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9.8594" style="6" customWidth="1"/>
    <col min="2" max="2" width="8.67188" style="6" customWidth="1"/>
    <col min="3" max="3" width="8.67188" style="6" customWidth="1"/>
    <col min="4" max="4" width="8.67188" style="6" customWidth="1"/>
    <col min="5" max="5" width="9.55469" style="6" customWidth="1"/>
    <col min="6" max="256" width="16.3516" style="6" customWidth="1"/>
  </cols>
  <sheetData>
    <row r="1" ht="29.25" customHeight="1">
      <c r="A1" t="s" s="7">
        <v>7</v>
      </c>
      <c r="B1" s="8"/>
      <c r="C1" t="s" s="7">
        <v>8</v>
      </c>
      <c r="D1" t="s" s="7">
        <v>9</v>
      </c>
      <c r="E1" s="8"/>
    </row>
    <row r="2" ht="18.45" customHeight="1">
      <c r="A2" t="s" s="9">
        <v>10</v>
      </c>
      <c r="B2" s="10">
        <v>1320</v>
      </c>
      <c r="C2" s="11">
        <v>1320</v>
      </c>
      <c r="D2" s="11">
        <v>1270</v>
      </c>
      <c r="E2" t="s" s="12">
        <v>11</v>
      </c>
    </row>
    <row r="3" ht="18.3" customHeight="1">
      <c r="A3" t="s" s="13">
        <v>12</v>
      </c>
      <c r="B3" s="14">
        <v>29.7</v>
      </c>
      <c r="C3" s="15">
        <v>29.7</v>
      </c>
      <c r="D3" s="15">
        <v>19.7</v>
      </c>
      <c r="E3" t="s" s="16">
        <v>13</v>
      </c>
    </row>
    <row r="4" ht="18.3" customHeight="1">
      <c r="A4" t="s" s="13">
        <v>14</v>
      </c>
      <c r="B4" s="17">
        <v>0.6</v>
      </c>
      <c r="C4" s="18"/>
      <c r="D4" s="18"/>
      <c r="E4" s="19"/>
    </row>
    <row r="5" ht="18.3" customHeight="1">
      <c r="A5" t="s" s="13">
        <v>15</v>
      </c>
      <c r="B5" s="14">
        <v>11400</v>
      </c>
      <c r="C5" s="19"/>
      <c r="D5" s="18"/>
      <c r="E5" t="s" s="16">
        <v>16</v>
      </c>
    </row>
    <row r="6" ht="18.3" customHeight="1">
      <c r="A6" t="s" s="13">
        <v>17</v>
      </c>
      <c r="B6" s="14">
        <v>9.699999999999999</v>
      </c>
      <c r="C6" s="19"/>
      <c r="D6" s="18"/>
      <c r="E6" s="19"/>
    </row>
    <row r="7" ht="18.3" customHeight="1">
      <c r="A7" t="s" s="13">
        <v>18</v>
      </c>
      <c r="B7" s="17">
        <v>0.95</v>
      </c>
      <c r="C7" s="18"/>
      <c r="D7" s="18"/>
      <c r="E7" s="15"/>
    </row>
    <row r="8" ht="18.3" customHeight="1">
      <c r="A8" t="s" s="13">
        <v>19</v>
      </c>
      <c r="B8" s="14">
        <v>0.29</v>
      </c>
      <c r="C8" s="15"/>
      <c r="D8" s="15"/>
      <c r="E8" s="15"/>
    </row>
    <row r="9" ht="18.3" customHeight="1">
      <c r="A9" t="s" s="13">
        <v>20</v>
      </c>
      <c r="B9" s="14">
        <v>2.38</v>
      </c>
      <c r="C9" s="15"/>
      <c r="D9" s="15"/>
      <c r="E9" t="s" s="16">
        <v>21</v>
      </c>
    </row>
    <row r="10" ht="18.3" customHeight="1">
      <c r="A10" t="s" s="13">
        <v>22</v>
      </c>
      <c r="B10" s="14">
        <f>B8*B9</f>
        <v>0.6901999999999999</v>
      </c>
      <c r="C10" s="15"/>
      <c r="D10" s="15"/>
      <c r="E10" s="19"/>
    </row>
    <row r="11" ht="18.3" customHeight="1">
      <c r="A11" t="s" s="13">
        <v>23</v>
      </c>
      <c r="B11" s="14">
        <v>0.05</v>
      </c>
      <c r="C11" s="15"/>
      <c r="D11" s="15"/>
      <c r="E11" t="s" s="16">
        <v>24</v>
      </c>
    </row>
    <row r="12" ht="18.3" customHeight="1">
      <c r="A12" t="s" s="13">
        <v>25</v>
      </c>
      <c r="B12" s="14">
        <v>9.81</v>
      </c>
      <c r="C12" s="15"/>
      <c r="D12" s="15"/>
      <c r="E12" t="s" s="16">
        <v>26</v>
      </c>
    </row>
    <row r="13" ht="18.3" customHeight="1">
      <c r="A13" t="s" s="13">
        <v>27</v>
      </c>
      <c r="B13" s="14">
        <v>0.01</v>
      </c>
      <c r="C13" s="15"/>
      <c r="D13" s="15"/>
      <c r="E13" s="16"/>
    </row>
    <row r="14" ht="18.3" customHeight="1">
      <c r="A14" t="s" s="13">
        <v>28</v>
      </c>
      <c r="B14" s="14">
        <v>0.008</v>
      </c>
      <c r="C14" s="15"/>
      <c r="D14" s="15"/>
      <c r="E14" s="16"/>
    </row>
    <row r="15" ht="18.3" customHeight="1">
      <c r="A15" t="s" s="13">
        <v>29</v>
      </c>
      <c r="B15" s="14">
        <v>0.006</v>
      </c>
      <c r="C15" s="15"/>
      <c r="D15" s="15"/>
      <c r="E15" s="16"/>
    </row>
    <row r="16" ht="18.3" customHeight="1">
      <c r="A16" t="s" s="13">
        <v>30</v>
      </c>
      <c r="B16" s="14">
        <v>0.0078</v>
      </c>
      <c r="C16" s="15"/>
      <c r="D16" s="15"/>
      <c r="E16" s="16"/>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H768"/>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0" customWidth="1"/>
    <col min="2" max="2" width="6.17188" style="130" customWidth="1"/>
    <col min="3" max="3" width="6.5" style="130" customWidth="1"/>
    <col min="4" max="4" width="6.5" style="130" customWidth="1"/>
    <col min="5" max="5" width="6.5" style="130" customWidth="1"/>
    <col min="6" max="6" width="7.35156" style="130" customWidth="1"/>
    <col min="7" max="7" width="6.17188" style="130" customWidth="1"/>
    <col min="8" max="8" width="5.67188" style="130" customWidth="1"/>
    <col min="9" max="256" width="16.3516" style="130" customWidth="1"/>
  </cols>
  <sheetData>
    <row r="1" ht="28" customHeight="1">
      <c r="A1" t="s" s="25">
        <v>161</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(0.5*((C4^2)-(C3^2))*'NEFZ + EPA + WLTP - Start Value'!$B$3)/3600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(0.5*((C5^2)-(C4^2))*'NEFZ + EPA + WLTP - Start Value'!$B$3)/3600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2</v>
      </c>
      <c r="C6" s="95">
        <f>'NEFZ + EPA + WLTP - Constants'!$B$5*B6/3.6</f>
        <v>0.89408</v>
      </c>
      <c r="D6" s="95">
        <f>(C6+C5)/2</f>
        <v>0.44704</v>
      </c>
      <c r="E6" s="95">
        <f>(D6*(A6-A5))</f>
        <v>0.44704</v>
      </c>
      <c r="F6" s="95">
        <f>(0.5*((C6^2)-(C5^2))*'NEFZ + EPA + WLTP - Start Value'!$B$3)/3600</f>
        <v>0.1737539177244444</v>
      </c>
      <c r="G6" s="95">
        <f>E6*'NEFZ + EPA + WLTP - Start Value'!$B$3*'NEFZ + EPA + WLTP - Start Value'!$B$6*'NEFZ + EPA + WLTP - Constants'!$B$4/3600</f>
        <v>0.015251663680</v>
      </c>
      <c r="H6" s="95">
        <f>IF(E6&gt;0,(((C5)^3+(C6)^3)/2/D6)*0.5*'NEFZ + EPA + WLTP - Constants'!$B$3*('NEFZ + EPA + WLTP - Start Value'!$B$5*'NEFZ + EPA + WLTP - Start Value'!$B$4)*E6/3600,0)</f>
        <v>4.520533272618598e-05</v>
      </c>
    </row>
    <row r="7" ht="20.35" customHeight="1">
      <c r="A7" s="94">
        <v>4</v>
      </c>
      <c r="B7" s="94">
        <v>4.9</v>
      </c>
      <c r="C7" s="95">
        <f>'NEFZ + EPA + WLTP - Constants'!$B$5*B7/3.6</f>
        <v>2.190496</v>
      </c>
      <c r="D7" s="95">
        <f>(C7+C6)/2</f>
        <v>1.542288</v>
      </c>
      <c r="E7" s="95">
        <f>(D7*(A7-A6))</f>
        <v>1.542288</v>
      </c>
      <c r="F7" s="95">
        <f>(0.5*((C7^2)-(C6^2))*'NEFZ + EPA + WLTP - Start Value'!$B$3)/3600</f>
        <v>0.8692039734165337</v>
      </c>
      <c r="G7" s="95">
        <f>E7*'NEFZ + EPA + WLTP - Start Value'!$B$3*'NEFZ + EPA + WLTP - Start Value'!$B$6*'NEFZ + EPA + WLTP - Constants'!$B$4/3600</f>
        <v>0.05261823969600001</v>
      </c>
      <c r="H7" s="95">
        <f>IF(E7&gt;0,(((C6)^3+(C7)^3)/2/D7)*0.5*'NEFZ + EPA + WLTP - Constants'!$B$3*('NEFZ + EPA + WLTP - Start Value'!$B$5*'NEFZ + EPA + WLTP - Start Value'!$B$4)*E7/3600,0)</f>
        <v>0.0007100006064640682</v>
      </c>
    </row>
    <row r="8" ht="20.35" customHeight="1">
      <c r="A8" s="94">
        <v>5</v>
      </c>
      <c r="B8" s="94">
        <v>8.1</v>
      </c>
      <c r="C8" s="95">
        <f>'NEFZ + EPA + WLTP - Constants'!$B$5*B8/3.6</f>
        <v>3.621024</v>
      </c>
      <c r="D8" s="95">
        <f>(C8+C7)/2</f>
        <v>2.90576</v>
      </c>
      <c r="E8" s="95">
        <f>(D8*(A8-A7))</f>
        <v>2.90576</v>
      </c>
      <c r="F8" s="95">
        <f>(0.5*((C8^2)-(C7^2))*'NEFZ + EPA + WLTP - Start Value'!$B$3)/3600</f>
        <v>1.807040744334221</v>
      </c>
      <c r="G8" s="95">
        <f>E8*'NEFZ + EPA + WLTP - Start Value'!$B$3*'NEFZ + EPA + WLTP - Start Value'!$B$6*'NEFZ + EPA + WLTP - Constants'!$B$4/3600</f>
        <v>0.09913581392000001</v>
      </c>
      <c r="H8" s="95">
        <f>IF(E8&gt;0,(((C7)^3+(C8)^3)/2/D8)*0.5*'NEFZ + EPA + WLTP - Constants'!$B$3*('NEFZ + EPA + WLTP - Start Value'!$B$5*'NEFZ + EPA + WLTP - Start Value'!$B$4)*E8/3600,0)</f>
        <v>0.003667791177405007</v>
      </c>
    </row>
    <row r="9" ht="20.35" customHeight="1">
      <c r="A9" s="94">
        <v>6</v>
      </c>
      <c r="B9" s="94">
        <v>11.3</v>
      </c>
      <c r="C9" s="95">
        <f>'NEFZ + EPA + WLTP - Constants'!$B$5*B9/3.6</f>
        <v>5.051552000000001</v>
      </c>
      <c r="D9" s="95">
        <f>(C9+C8)/2</f>
        <v>4.336288000000001</v>
      </c>
      <c r="E9" s="95">
        <f>(D9*(A9-A8))</f>
        <v>4.336288000000001</v>
      </c>
      <c r="F9" s="95">
        <f>(0.5*((C9^2)-(C8^2))*'NEFZ + EPA + WLTP - Start Value'!$B$3)/3600</f>
        <v>2.69666080308338</v>
      </c>
      <c r="G9" s="95">
        <f>E9*'NEFZ + EPA + WLTP - Start Value'!$B$3*'NEFZ + EPA + WLTP - Start Value'!$B$6*'NEFZ + EPA + WLTP - Constants'!$B$4/3600</f>
        <v>0.147941137696</v>
      </c>
      <c r="H9" s="95">
        <f>IF(E9&gt;0,(((C8)^3+(C9)^3)/2/D9)*0.5*'NEFZ + EPA + WLTP - Constants'!$B$3*('NEFZ + EPA + WLTP - Start Value'!$B$5*'NEFZ + EPA + WLTP - Start Value'!$B$4)*E9/3600,0)</f>
        <v>0.01115632577549408</v>
      </c>
    </row>
    <row r="10" ht="20.35" customHeight="1">
      <c r="A10" s="94">
        <v>7</v>
      </c>
      <c r="B10" s="94">
        <v>14.5</v>
      </c>
      <c r="C10" s="95">
        <f>'NEFZ + EPA + WLTP - Constants'!$B$5*B10/3.6</f>
        <v>6.48208</v>
      </c>
      <c r="D10" s="95">
        <f>(C10+C9)/2</f>
        <v>5.766816</v>
      </c>
      <c r="E10" s="95">
        <f>(D10*(A10-A9))</f>
        <v>5.766816</v>
      </c>
      <c r="F10" s="95">
        <f>(0.5*((C10^2)-(C9^2))*'NEFZ + EPA + WLTP - Start Value'!$B$3)/3600</f>
        <v>3.586280861832531</v>
      </c>
      <c r="G10" s="95">
        <f>E10*'NEFZ + EPA + WLTP - Start Value'!$B$3*'NEFZ + EPA + WLTP - Start Value'!$B$6*'NEFZ + EPA + WLTP - Constants'!$B$4/3600</f>
        <v>0.196746461472</v>
      </c>
      <c r="H10" s="95">
        <f>IF(E10&gt;0,(((C9)^3+(C10)^3)/2/D10)*0.5*'NEFZ + EPA + WLTP - Constants'!$B$3*('NEFZ + EPA + WLTP - Start Value'!$B$5*'NEFZ + EPA + WLTP - Start Value'!$B$4)*E10/3600,0)</f>
        <v>0.02538009330712304</v>
      </c>
    </row>
    <row r="11" ht="20.35" customHeight="1">
      <c r="A11" s="94">
        <v>8</v>
      </c>
      <c r="B11" s="94">
        <v>17.3</v>
      </c>
      <c r="C11" s="95">
        <f>'NEFZ + EPA + WLTP - Constants'!$B$5*B11/3.6</f>
        <v>7.733792000000001</v>
      </c>
      <c r="D11" s="95">
        <f>(C11+C10)/2</f>
        <v>7.107936</v>
      </c>
      <c r="E11" s="95">
        <f>(D11*(A11-A10))</f>
        <v>7.107936</v>
      </c>
      <c r="F11" s="95">
        <f>(0.5*((C11^2)-(C10^2))*'NEFZ + EPA + WLTP - Start Value'!$B$3)/3600</f>
        <v>3.867762208546138</v>
      </c>
      <c r="G11" s="95">
        <f>E11*'NEFZ + EPA + WLTP - Start Value'!$B$3*'NEFZ + EPA + WLTP - Start Value'!$B$6*'NEFZ + EPA + WLTP - Constants'!$B$4/3600</f>
        <v>0.242501452512</v>
      </c>
      <c r="H11" s="95">
        <f>IF(E11&gt;0,(((C10)^3+(C11)^3)/2/D11)*0.5*'NEFZ + EPA + WLTP - Constants'!$B$3*('NEFZ + EPA + WLTP - Start Value'!$B$5*'NEFZ + EPA + WLTP - Start Value'!$B$4)*E11/3600,0)</f>
        <v>0.0464843159036748</v>
      </c>
    </row>
    <row r="12" ht="20.35" customHeight="1">
      <c r="A12" s="94">
        <v>9</v>
      </c>
      <c r="B12" s="94">
        <v>19.6</v>
      </c>
      <c r="C12" s="95">
        <f>'NEFZ + EPA + WLTP - Constants'!$B$5*B12/3.6</f>
        <v>8.761984000000002</v>
      </c>
      <c r="D12" s="95">
        <f>(C12+C11)/2</f>
        <v>8.247888000000001</v>
      </c>
      <c r="E12" s="95">
        <f>(D12*(A12-A11))</f>
        <v>8.247888000000001</v>
      </c>
      <c r="F12" s="95">
        <f>(0.5*((C12^2)-(C11^2))*'NEFZ + EPA + WLTP - Start Value'!$B$3)/3600</f>
        <v>3.686623749318402</v>
      </c>
      <c r="G12" s="95">
        <f>E12*'NEFZ + EPA + WLTP - Start Value'!$B$3*'NEFZ + EPA + WLTP - Start Value'!$B$6*'NEFZ + EPA + WLTP - Constants'!$B$4/3600</f>
        <v>0.2813931948960001</v>
      </c>
      <c r="H12" s="95">
        <f>IF(E12&gt;0,(((C11)^3+(C12)^3)/2/D12)*0.5*'NEFZ + EPA + WLTP - Constants'!$B$3*('NEFZ + EPA + WLTP - Start Value'!$B$5*'NEFZ + EPA + WLTP - Start Value'!$B$4)*E12/3600,0)</f>
        <v>0.07180444998760316</v>
      </c>
    </row>
    <row r="13" ht="20.35" customHeight="1">
      <c r="A13" s="94">
        <v>10</v>
      </c>
      <c r="B13" s="94">
        <v>21.8</v>
      </c>
      <c r="C13" s="95">
        <f>'NEFZ + EPA + WLTP - Constants'!$B$5*B13/3.6</f>
        <v>9.745472000000001</v>
      </c>
      <c r="D13" s="95">
        <f>(C13+C12)/2</f>
        <v>9.253728000000002</v>
      </c>
      <c r="E13" s="95">
        <f>(D13*(A13-A12))</f>
        <v>9.253728000000002</v>
      </c>
      <c r="F13" s="95">
        <f>(0.5*((C13^2)-(C12^2))*'NEFZ + EPA + WLTP - Start Value'!$B$3)/3600</f>
        <v>3.956376706585599</v>
      </c>
      <c r="G13" s="95">
        <f>E13*'NEFZ + EPA + WLTP - Start Value'!$B$3*'NEFZ + EPA + WLTP - Start Value'!$B$6*'NEFZ + EPA + WLTP - Constants'!$B$4/3600</f>
        <v>0.3157094381760001</v>
      </c>
      <c r="H13" s="95">
        <f>IF(E13&gt;0,(((C12)^3+(C13)^3)/2/D13)*0.5*'NEFZ + EPA + WLTP - Constants'!$B$3*('NEFZ + EPA + WLTP - Start Value'!$B$5*'NEFZ + EPA + WLTP - Start Value'!$B$4)*E13/3600,0)</f>
        <v>0.1010891143542844</v>
      </c>
    </row>
    <row r="14" ht="20.35" customHeight="1">
      <c r="A14" s="94">
        <v>11</v>
      </c>
      <c r="B14" s="94">
        <v>24</v>
      </c>
      <c r="C14" s="95">
        <f>'NEFZ + EPA + WLTP - Constants'!$B$5*B14/3.6</f>
        <v>10.72896</v>
      </c>
      <c r="D14" s="95">
        <f>(C14+C13)/2</f>
        <v>10.237216</v>
      </c>
      <c r="E14" s="95">
        <f>(D14*(A14-A13))</f>
        <v>10.237216</v>
      </c>
      <c r="F14" s="95">
        <f>(0.5*((C14^2)-(C13^2))*'NEFZ + EPA + WLTP - Start Value'!$B$3)/3600</f>
        <v>4.376861187478754</v>
      </c>
      <c r="G14" s="95">
        <f>E14*'NEFZ + EPA + WLTP - Start Value'!$B$3*'NEFZ + EPA + WLTP - Start Value'!$B$6*'NEFZ + EPA + WLTP - Constants'!$B$4/3600</f>
        <v>0.349263098272</v>
      </c>
      <c r="H14" s="95">
        <f>IF(E14&gt;0,(((C13)^3+(C14)^3)/2/D14)*0.5*'NEFZ + EPA + WLTP - Constants'!$B$3*('NEFZ + EPA + WLTP - Start Value'!$B$5*'NEFZ + EPA + WLTP - Start Value'!$B$4)*E14/3600,0)</f>
        <v>0.1366570317859093</v>
      </c>
    </row>
    <row r="15" ht="20.35" customHeight="1">
      <c r="A15" s="94">
        <v>12</v>
      </c>
      <c r="B15" s="94">
        <v>25.8</v>
      </c>
      <c r="C15" s="95">
        <f>'NEFZ + EPA + WLTP - Constants'!$B$5*B15/3.6</f>
        <v>11.533632</v>
      </c>
      <c r="D15" s="95">
        <f>(C15+C14)/2</f>
        <v>11.131296</v>
      </c>
      <c r="E15" s="95">
        <f>(D15*(A15-A14))</f>
        <v>11.131296</v>
      </c>
      <c r="F15" s="95">
        <f>(0.5*((C15^2)-(C14^2))*'NEFZ + EPA + WLTP - Start Value'!$B$3)/3600</f>
        <v>3.893825296204797</v>
      </c>
      <c r="G15" s="95">
        <f>E15*'NEFZ + EPA + WLTP - Start Value'!$B$3*'NEFZ + EPA + WLTP - Start Value'!$B$6*'NEFZ + EPA + WLTP - Constants'!$B$4/3600</f>
        <v>0.379766425632</v>
      </c>
      <c r="H15" s="95">
        <f>IF(E15&gt;0,(((C14)^3+(C15)^3)/2/D15)*0.5*'NEFZ + EPA + WLTP - Constants'!$B$3*('NEFZ + EPA + WLTP - Start Value'!$B$5*'NEFZ + EPA + WLTP - Start Value'!$B$4)*E15/3600,0)</f>
        <v>0.1751566054554929</v>
      </c>
    </row>
    <row r="16" ht="20.35" customHeight="1">
      <c r="A16" s="94">
        <v>13</v>
      </c>
      <c r="B16" s="94">
        <v>27.1</v>
      </c>
      <c r="C16" s="95">
        <f>'NEFZ + EPA + WLTP - Constants'!$B$5*B16/3.6</f>
        <v>12.114784</v>
      </c>
      <c r="D16" s="95">
        <f>(C16+C15)/2</f>
        <v>11.824208</v>
      </c>
      <c r="E16" s="95">
        <f>(D16*(A16-A15))</f>
        <v>11.824208</v>
      </c>
      <c r="F16" s="95">
        <f>(0.5*((C16^2)-(C15^2))*'NEFZ + EPA + WLTP - Start Value'!$B$3)/3600</f>
        <v>2.987264230477507</v>
      </c>
      <c r="G16" s="95">
        <f>E16*'NEFZ + EPA + WLTP - Start Value'!$B$3*'NEFZ + EPA + WLTP - Start Value'!$B$6*'NEFZ + EPA + WLTP - Constants'!$B$4/3600</f>
        <v>0.4034065043360001</v>
      </c>
      <c r="H16" s="95">
        <f>IF(E16&gt;0,(((C15)^3+(C16)^3)/2/D16)*0.5*'NEFZ + EPA + WLTP - Constants'!$B$3*('NEFZ + EPA + WLTP - Start Value'!$B$5*'NEFZ + EPA + WLTP - Start Value'!$B$4)*E16/3600,0)</f>
        <v>0.2095042444848405</v>
      </c>
    </row>
    <row r="17" ht="20.35" customHeight="1">
      <c r="A17" s="94">
        <v>14</v>
      </c>
      <c r="B17" s="94">
        <v>28</v>
      </c>
      <c r="C17" s="95">
        <f>'NEFZ + EPA + WLTP - Constants'!$B$5*B17/3.6</f>
        <v>12.51712</v>
      </c>
      <c r="D17" s="95">
        <f>(C17+C16)/2</f>
        <v>12.315952</v>
      </c>
      <c r="E17" s="95">
        <f>(D17*(A17-A16))</f>
        <v>12.315952</v>
      </c>
      <c r="F17" s="95">
        <f>(0.5*((C17^2)-(C16^2))*'NEFZ + EPA + WLTP - Start Value'!$B$3)/3600</f>
        <v>2.154114194988803</v>
      </c>
      <c r="G17" s="95">
        <f>E17*'NEFZ + EPA + WLTP - Start Value'!$B$3*'NEFZ + EPA + WLTP - Start Value'!$B$6*'NEFZ + EPA + WLTP - Constants'!$B$4/3600</f>
        <v>0.420183334384</v>
      </c>
      <c r="H17" s="95">
        <f>IF(E17&gt;0,(((C16)^3+(C17)^3)/2/D17)*0.5*'NEFZ + EPA + WLTP - Constants'!$B$3*('NEFZ + EPA + WLTP - Start Value'!$B$5*'NEFZ + EPA + WLTP - Start Value'!$B$4)*E17/3600,0)</f>
        <v>0.2365058869808514</v>
      </c>
    </row>
    <row r="18" ht="20.35" customHeight="1">
      <c r="A18" s="94">
        <v>15</v>
      </c>
      <c r="B18" s="94">
        <v>29</v>
      </c>
      <c r="C18" s="95">
        <f>'NEFZ + EPA + WLTP - Constants'!$B$5*B18/3.6</f>
        <v>12.96416</v>
      </c>
      <c r="D18" s="95">
        <f>(C18+C17)/2</f>
        <v>12.74064</v>
      </c>
      <c r="E18" s="95">
        <f>(D18*(A18-A17))</f>
        <v>12.74064</v>
      </c>
      <c r="F18" s="95">
        <f>(0.5*((C18^2)-(C17^2))*'NEFZ + EPA + WLTP - Start Value'!$B$3)/3600</f>
        <v>2.47599332757333</v>
      </c>
      <c r="G18" s="95">
        <f>E18*'NEFZ + EPA + WLTP - Start Value'!$B$3*'NEFZ + EPA + WLTP - Start Value'!$B$6*'NEFZ + EPA + WLTP - Constants'!$B$4/3600</f>
        <v>0.434672414880</v>
      </c>
      <c r="H18" s="95">
        <f>IF(E18&gt;0,(((C17)^3+(C18)^3)/2/D18)*0.5*'NEFZ + EPA + WLTP - Constants'!$B$3*('NEFZ + EPA + WLTP - Start Value'!$B$5*'NEFZ + EPA + WLTP - Start Value'!$B$4)*E18/3600,0)</f>
        <v>0.2618575404830231</v>
      </c>
    </row>
    <row r="19" ht="20.35" customHeight="1">
      <c r="A19" s="94">
        <v>16</v>
      </c>
      <c r="B19" s="94">
        <v>30</v>
      </c>
      <c r="C19" s="95">
        <f>'NEFZ + EPA + WLTP - Constants'!$B$5*B19/3.6</f>
        <v>13.4112</v>
      </c>
      <c r="D19" s="95">
        <f>(C19+C18)/2</f>
        <v>13.18768</v>
      </c>
      <c r="E19" s="95">
        <f>(D19*(A19-A18))</f>
        <v>13.18768</v>
      </c>
      <c r="F19" s="95">
        <f>(0.5*((C19^2)-(C18^2))*'NEFZ + EPA + WLTP - Start Value'!$B$3)/3600</f>
        <v>2.562870286435561</v>
      </c>
      <c r="G19" s="95">
        <f>E19*'NEFZ + EPA + WLTP - Start Value'!$B$3*'NEFZ + EPA + WLTP - Start Value'!$B$6*'NEFZ + EPA + WLTP - Constants'!$B$4/3600</f>
        <v>0.4499240785600001</v>
      </c>
      <c r="H19" s="95">
        <f>IF(E19&gt;0,(((C18)^3+(C19)^3)/2/D19)*0.5*'NEFZ + EPA + WLTP - Constants'!$B$3*('NEFZ + EPA + WLTP - Start Value'!$B$5*'NEFZ + EPA + WLTP - Start Value'!$B$4)*E19/3600,0)</f>
        <v>0.2903821054332464</v>
      </c>
    </row>
    <row r="20" ht="20.35" customHeight="1">
      <c r="A20" s="94">
        <v>17</v>
      </c>
      <c r="B20" s="94">
        <v>30.7</v>
      </c>
      <c r="C20" s="95">
        <f>'NEFZ + EPA + WLTP - Constants'!$B$5*B20/3.6</f>
        <v>13.724128</v>
      </c>
      <c r="D20" s="95">
        <f>(C20+C19)/2</f>
        <v>13.567664</v>
      </c>
      <c r="E20" s="95">
        <f>(D20*(A20-A19))</f>
        <v>13.567664</v>
      </c>
      <c r="F20" s="95">
        <f>(0.5*((C20^2)-(C19^2))*'NEFZ + EPA + WLTP - Start Value'!$B$3)/3600</f>
        <v>1.845700991027908</v>
      </c>
      <c r="G20" s="95">
        <f>E20*'NEFZ + EPA + WLTP - Start Value'!$B$3*'NEFZ + EPA + WLTP - Start Value'!$B$6*'NEFZ + EPA + WLTP - Constants'!$B$4/3600</f>
        <v>0.462887992688</v>
      </c>
      <c r="H20" s="95">
        <f>IF(E20&gt;0,(((C19)^3+(C20)^3)/2/D20)*0.5*'NEFZ + EPA + WLTP - Constants'!$B$3*('NEFZ + EPA + WLTP - Start Value'!$B$5*'NEFZ + EPA + WLTP - Start Value'!$B$4)*E20/3600,0)</f>
        <v>0.3160668883336106</v>
      </c>
    </row>
    <row r="21" ht="20.35" customHeight="1">
      <c r="A21" s="94">
        <v>18</v>
      </c>
      <c r="B21" s="94">
        <v>31.5</v>
      </c>
      <c r="C21" s="95">
        <f>'NEFZ + EPA + WLTP - Constants'!$B$5*B21/3.6</f>
        <v>14.08176</v>
      </c>
      <c r="D21" s="95">
        <f>(C21+C20)/2</f>
        <v>13.902944</v>
      </c>
      <c r="E21" s="95">
        <f>(D21*(A21-A20))</f>
        <v>13.902944</v>
      </c>
      <c r="F21" s="95">
        <f>(0.5*((C21^2)-(C20^2))*'NEFZ + EPA + WLTP - Start Value'!$B$3)/3600</f>
        <v>2.161498736492095</v>
      </c>
      <c r="G21" s="95">
        <f>E21*'NEFZ + EPA + WLTP - Start Value'!$B$3*'NEFZ + EPA + WLTP - Start Value'!$B$6*'NEFZ + EPA + WLTP - Constants'!$B$4/3600</f>
        <v>0.4743267404480001</v>
      </c>
      <c r="H21" s="95">
        <f>IF(E21&gt;0,(((C20)^3+(C21)^3)/2/D21)*0.5*'NEFZ + EPA + WLTP - Constants'!$B$3*('NEFZ + EPA + WLTP - Start Value'!$B$5*'NEFZ + EPA + WLTP - Start Value'!$B$4)*E21/3600,0)</f>
        <v>0.3401154190106177</v>
      </c>
    </row>
    <row r="22" ht="20.35" customHeight="1">
      <c r="A22" s="94">
        <v>19</v>
      </c>
      <c r="B22" s="94">
        <v>32.2</v>
      </c>
      <c r="C22" s="95">
        <f>'NEFZ + EPA + WLTP - Constants'!$B$5*B22/3.6</f>
        <v>14.394688</v>
      </c>
      <c r="D22" s="95">
        <f>(C22+C21)/2</f>
        <v>14.238224</v>
      </c>
      <c r="E22" s="95">
        <f>(D22*(A22-A21))</f>
        <v>14.238224</v>
      </c>
      <c r="F22" s="95">
        <f>(0.5*((C22^2)-(C21^2))*'NEFZ + EPA + WLTP - Start Value'!$B$3)/3600</f>
        <v>1.936921797833251</v>
      </c>
      <c r="G22" s="95">
        <f>E22*'NEFZ + EPA + WLTP - Start Value'!$B$3*'NEFZ + EPA + WLTP - Start Value'!$B$6*'NEFZ + EPA + WLTP - Constants'!$B$4/3600</f>
        <v>0.4857654882080001</v>
      </c>
      <c r="H22" s="95">
        <f>IF(E22&gt;0,(((C21)^3+(C22)^3)/2/D22)*0.5*'NEFZ + EPA + WLTP - Constants'!$B$3*('NEFZ + EPA + WLTP - Start Value'!$B$5*'NEFZ + EPA + WLTP - Start Value'!$B$4)*E22/3600,0)</f>
        <v>0.3652710847927551</v>
      </c>
    </row>
    <row r="23" ht="20.35" customHeight="1">
      <c r="A23" s="94">
        <v>20</v>
      </c>
      <c r="B23" s="94">
        <v>32.9</v>
      </c>
      <c r="C23" s="95">
        <f>'NEFZ + EPA + WLTP - Constants'!$B$5*B23/3.6</f>
        <v>14.707616</v>
      </c>
      <c r="D23" s="95">
        <f>(C23+C22)/2</f>
        <v>14.551152</v>
      </c>
      <c r="E23" s="95">
        <f>(D23*(A23-A22))</f>
        <v>14.551152</v>
      </c>
      <c r="F23" s="95">
        <f>(0.5*((C23^2)-(C22^2))*'NEFZ + EPA + WLTP - Start Value'!$B$3)/3600</f>
        <v>1.979491507675718</v>
      </c>
      <c r="G23" s="95">
        <f>E23*'NEFZ + EPA + WLTP - Start Value'!$B$3*'NEFZ + EPA + WLTP - Start Value'!$B$6*'NEFZ + EPA + WLTP - Constants'!$B$4/3600</f>
        <v>0.4964416527840001</v>
      </c>
      <c r="H23" s="95">
        <f>IF(E23&gt;0,(((C22)^3+(C23)^3)/2/D23)*0.5*'NEFZ + EPA + WLTP - Constants'!$B$3*('NEFZ + EPA + WLTP - Start Value'!$B$5*'NEFZ + EPA + WLTP - Start Value'!$B$4)*E23/3600,0)</f>
        <v>0.3898820771715411</v>
      </c>
    </row>
    <row r="24" ht="20.35" customHeight="1">
      <c r="A24" s="94">
        <v>21</v>
      </c>
      <c r="B24" s="94">
        <v>33.5</v>
      </c>
      <c r="C24" s="95">
        <f>'NEFZ + EPA + WLTP - Constants'!$B$5*B24/3.6</f>
        <v>14.97584</v>
      </c>
      <c r="D24" s="95">
        <f>(C24+C23)/2</f>
        <v>14.841728</v>
      </c>
      <c r="E24" s="95">
        <f>(D24*(A24-A23))</f>
        <v>14.841728</v>
      </c>
      <c r="F24" s="95">
        <f>(0.5*((C24^2)-(C23^2))*'NEFZ + EPA + WLTP - Start Value'!$B$3)/3600</f>
        <v>1.73058902053548</v>
      </c>
      <c r="G24" s="95">
        <f>E24*'NEFZ + EPA + WLTP - Start Value'!$B$3*'NEFZ + EPA + WLTP - Start Value'!$B$6*'NEFZ + EPA + WLTP - Constants'!$B$4/3600</f>
        <v>0.5063552341759999</v>
      </c>
      <c r="H24" s="95">
        <f>IF(E24&gt;0,(((C23)^3+(C24)^3)/2/D24)*0.5*'NEFZ + EPA + WLTP - Constants'!$B$3*('NEFZ + EPA + WLTP - Start Value'!$B$5*'NEFZ + EPA + WLTP - Start Value'!$B$4)*E24/3600,0)</f>
        <v>0.4136664504867626</v>
      </c>
    </row>
    <row r="25" ht="20.35" customHeight="1">
      <c r="A25" s="94">
        <v>22</v>
      </c>
      <c r="B25" s="94">
        <v>34.1</v>
      </c>
      <c r="C25" s="95">
        <f>'NEFZ + EPA + WLTP - Constants'!$B$5*B25/3.6</f>
        <v>15.244064</v>
      </c>
      <c r="D25" s="95">
        <f>(C25+C24)/2</f>
        <v>15.109952</v>
      </c>
      <c r="E25" s="95">
        <f>(D25*(A25-A24))</f>
        <v>15.109952</v>
      </c>
      <c r="F25" s="95">
        <f>(0.5*((C25^2)-(C24^2))*'NEFZ + EPA + WLTP - Start Value'!$B$3)/3600</f>
        <v>1.761864725725864</v>
      </c>
      <c r="G25" s="95">
        <f>E25*'NEFZ + EPA + WLTP - Start Value'!$B$3*'NEFZ + EPA + WLTP - Start Value'!$B$6*'NEFZ + EPA + WLTP - Constants'!$B$4/3600</f>
        <v>0.5155062323840002</v>
      </c>
      <c r="H25" s="95">
        <f>IF(E25&gt;0,(((C24)^3+(C25)^3)/2/D25)*0.5*'NEFZ + EPA + WLTP - Constants'!$B$3*('NEFZ + EPA + WLTP - Start Value'!$B$5*'NEFZ + EPA + WLTP - Start Value'!$B$4)*E25/3600,0)</f>
        <v>0.4364981496681129</v>
      </c>
    </row>
    <row r="26" ht="20.35" customHeight="1">
      <c r="A26" s="94">
        <v>23</v>
      </c>
      <c r="B26" s="94">
        <v>34.6</v>
      </c>
      <c r="C26" s="95">
        <f>'NEFZ + EPA + WLTP - Constants'!$B$5*B26/3.6</f>
        <v>15.467584</v>
      </c>
      <c r="D26" s="95">
        <f>(C26+C25)/2</f>
        <v>15.355824</v>
      </c>
      <c r="E26" s="95">
        <f>(D26*(A26-A25))</f>
        <v>15.355824</v>
      </c>
      <c r="F26" s="95">
        <f>(0.5*((C26^2)-(C25^2))*'NEFZ + EPA + WLTP - Start Value'!$B$3)/3600</f>
        <v>1.492111768458676</v>
      </c>
      <c r="G26" s="95">
        <f>E26*'NEFZ + EPA + WLTP - Start Value'!$B$3*'NEFZ + EPA + WLTP - Start Value'!$B$6*'NEFZ + EPA + WLTP - Constants'!$B$4/3600</f>
        <v>0.5238946474080001</v>
      </c>
      <c r="H26" s="95">
        <f>IF(E26&gt;0,(((C25)^3+(C26)^3)/2/D26)*0.5*'NEFZ + EPA + WLTP - Constants'!$B$3*('NEFZ + EPA + WLTP - Start Value'!$B$5*'NEFZ + EPA + WLTP - Start Value'!$B$4)*E26/3600,0)</f>
        <v>0.4581196399350507</v>
      </c>
    </row>
    <row r="27" ht="20.35" customHeight="1">
      <c r="A27" s="94">
        <v>24</v>
      </c>
      <c r="B27" s="94">
        <v>34.9</v>
      </c>
      <c r="C27" s="95">
        <f>'NEFZ + EPA + WLTP - Constants'!$B$5*B27/3.6</f>
        <v>15.601696</v>
      </c>
      <c r="D27" s="95">
        <f>(C27+C26)/2</f>
        <v>15.53464</v>
      </c>
      <c r="E27" s="95">
        <f>(D27*(A27-A26))</f>
        <v>15.53464</v>
      </c>
      <c r="F27" s="95">
        <f>(0.5*((C27^2)-(C26^2))*'NEFZ + EPA + WLTP - Start Value'!$B$3)/3600</f>
        <v>0.9056922961386539</v>
      </c>
      <c r="G27" s="95">
        <f>E27*'NEFZ + EPA + WLTP - Start Value'!$B$3*'NEFZ + EPA + WLTP - Start Value'!$B$6*'NEFZ + EPA + WLTP - Constants'!$B$4/3600</f>
        <v>0.5299953128800001</v>
      </c>
      <c r="H27" s="95">
        <f>IF(E27&gt;0,(((C26)^3+(C27)^3)/2/D27)*0.5*'NEFZ + EPA + WLTP - Constants'!$B$3*('NEFZ + EPA + WLTP - Start Value'!$B$5*'NEFZ + EPA + WLTP - Start Value'!$B$4)*E27/3600,0)</f>
        <v>0.4742620574035773</v>
      </c>
    </row>
    <row r="28" ht="20.35" customHeight="1">
      <c r="A28" s="94">
        <v>25</v>
      </c>
      <c r="B28" s="94">
        <v>35.1</v>
      </c>
      <c r="C28" s="95">
        <f>'NEFZ + EPA + WLTP - Constants'!$B$5*B28/3.6</f>
        <v>15.691104</v>
      </c>
      <c r="D28" s="95">
        <f>(C28+C27)/2</f>
        <v>15.6464</v>
      </c>
      <c r="E28" s="95">
        <f>(D28*(A28-A27))</f>
        <v>15.6464</v>
      </c>
      <c r="F28" s="95">
        <f>(0.5*((C28^2)-(C27^2))*'NEFZ + EPA + WLTP - Start Value'!$B$3)/3600</f>
        <v>0.6081387120355582</v>
      </c>
      <c r="G28" s="95">
        <f>E28*'NEFZ + EPA + WLTP - Start Value'!$B$3*'NEFZ + EPA + WLTP - Start Value'!$B$6*'NEFZ + EPA + WLTP - Constants'!$B$4/3600</f>
        <v>0.5338082287999999</v>
      </c>
      <c r="H28" s="95">
        <f>IF(E28&gt;0,(((C27)^3+(C28)^3)/2/D28)*0.5*'NEFZ + EPA + WLTP - Constants'!$B$3*('NEFZ + EPA + WLTP - Start Value'!$B$5*'NEFZ + EPA + WLTP - Start Value'!$B$4)*E28/3600,0)</f>
        <v>0.4845565265586467</v>
      </c>
    </row>
    <row r="29" ht="20.35" customHeight="1">
      <c r="A29" s="15">
        <v>26</v>
      </c>
      <c r="B29" s="15">
        <v>35.7</v>
      </c>
      <c r="C29" s="95">
        <f>'NEFZ + EPA + WLTP - Constants'!$B$5*B29/3.6</f>
        <v>15.959328</v>
      </c>
      <c r="D29" s="95">
        <f>(C29+C28)/2</f>
        <v>15.825216</v>
      </c>
      <c r="E29" s="95">
        <f>(D29*(A29-A28))</f>
        <v>15.825216</v>
      </c>
      <c r="F29" s="95">
        <f>(0.5*((C29^2)-(C28^2))*'NEFZ + EPA + WLTP - Start Value'!$B$3)/3600</f>
        <v>1.845266606233612</v>
      </c>
      <c r="G29" s="95">
        <f>E29*'NEFZ + EPA + WLTP - Start Value'!$B$3*'NEFZ + EPA + WLTP - Start Value'!$B$6*'NEFZ + EPA + WLTP - Constants'!$B$4/3600</f>
        <v>0.5399088942720001</v>
      </c>
      <c r="H29" s="95">
        <f>IF(E29&gt;0,(((C28)^3+(C29)^3)/2/D29)*0.5*'NEFZ + EPA + WLTP - Constants'!$B$3*('NEFZ + EPA + WLTP - Start Value'!$B$5*'NEFZ + EPA + WLTP - Start Value'!$B$4)*E29/3600,0)</f>
        <v>0.5014562237610024</v>
      </c>
    </row>
    <row r="30" ht="20.35" customHeight="1">
      <c r="A30" s="15">
        <v>27</v>
      </c>
      <c r="B30" s="15">
        <v>35.9</v>
      </c>
      <c r="C30" s="95">
        <f>'NEFZ + EPA + WLTP - Constants'!$B$5*B30/3.6</f>
        <v>16.048736</v>
      </c>
      <c r="D30" s="95">
        <f>(C30+C29)/2</f>
        <v>16.004032</v>
      </c>
      <c r="E30" s="95">
        <f>(D30*(A30-A29))</f>
        <v>16.004032</v>
      </c>
      <c r="F30" s="95">
        <f>(0.5*((C30^2)-(C29^2))*'NEFZ + EPA + WLTP - Start Value'!$B$3)/3600</f>
        <v>0.6220390254534999</v>
      </c>
      <c r="G30" s="95">
        <f>E30*'NEFZ + EPA + WLTP - Start Value'!$B$3*'NEFZ + EPA + WLTP - Start Value'!$B$6*'NEFZ + EPA + WLTP - Constants'!$B$4/3600</f>
        <v>0.5460095597440001</v>
      </c>
      <c r="H30" s="95">
        <f>IF(E30&gt;0,(((C29)^3+(C30)^3)/2/D30)*0.5*'NEFZ + EPA + WLTP - Constants'!$B$3*('NEFZ + EPA + WLTP - Start Value'!$B$5*'NEFZ + EPA + WLTP - Start Value'!$B$4)*E30/3600,0)</f>
        <v>0.5185479532167787</v>
      </c>
    </row>
    <row r="31" ht="20.35" customHeight="1">
      <c r="A31" s="15">
        <v>28</v>
      </c>
      <c r="B31" s="15">
        <v>35.8</v>
      </c>
      <c r="C31" s="95">
        <f>'NEFZ + EPA + WLTP - Constants'!$B$5*B31/3.6</f>
        <v>16.004032</v>
      </c>
      <c r="D31" s="95">
        <f>(C31+C30)/2</f>
        <v>16.026384</v>
      </c>
      <c r="E31" s="95">
        <f>(D31*(A31-A30))</f>
        <v>16.026384</v>
      </c>
      <c r="F31" s="95">
        <f>(0.5*((C31^2)-(C30^2))*'NEFZ + EPA + WLTP - Start Value'!$B$3)/3600</f>
        <v>-0.3114538975210803</v>
      </c>
      <c r="G31" s="95">
        <f>E31*'NEFZ + EPA + WLTP - Start Value'!$B$3*'NEFZ + EPA + WLTP - Start Value'!$B$6*'NEFZ + EPA + WLTP - Constants'!$B$4/3600</f>
        <v>0.5467721429280001</v>
      </c>
      <c r="H31" s="95">
        <f>IF(E31&gt;0,(((C30)^3+(C31)^3)/2/D31)*0.5*'NEFZ + EPA + WLTP - Constants'!$B$3*('NEFZ + EPA + WLTP - Start Value'!$B$5*'NEFZ + EPA + WLTP - Start Value'!$B$4)*E31/3600,0)</f>
        <v>0.5207145261503462</v>
      </c>
    </row>
    <row r="32" ht="20.35" customHeight="1">
      <c r="A32" s="15">
        <v>29</v>
      </c>
      <c r="B32" s="15">
        <v>35.3</v>
      </c>
      <c r="C32" s="95">
        <f>'NEFZ + EPA + WLTP - Constants'!$B$5*B32/3.6</f>
        <v>15.780512</v>
      </c>
      <c r="D32" s="95">
        <f>(C32+C31)/2</f>
        <v>15.892272</v>
      </c>
      <c r="E32" s="95">
        <f>(D32*(A32-A31))</f>
        <v>15.892272</v>
      </c>
      <c r="F32" s="95">
        <f>(0.5*((C32^2)-(C31^2))*'NEFZ + EPA + WLTP - Start Value'!$B$3)/3600</f>
        <v>-1.544237943776009</v>
      </c>
      <c r="G32" s="95">
        <f>E32*'NEFZ + EPA + WLTP - Start Value'!$B$3*'NEFZ + EPA + WLTP - Start Value'!$B$6*'NEFZ + EPA + WLTP - Constants'!$B$4/3600</f>
        <v>0.5421966438239999</v>
      </c>
      <c r="H32" s="95">
        <f>IF(E32&gt;0,(((C31)^3+(C32)^3)/2/D32)*0.5*'NEFZ + EPA + WLTP - Constants'!$B$3*('NEFZ + EPA + WLTP - Start Value'!$B$5*'NEFZ + EPA + WLTP - Start Value'!$B$4)*E32/3600,0)</f>
        <v>0.5078236491554818</v>
      </c>
    </row>
    <row r="33" ht="20.35" customHeight="1">
      <c r="A33" s="15">
        <v>30</v>
      </c>
      <c r="B33" s="15">
        <v>34.9</v>
      </c>
      <c r="C33" s="95">
        <f>'NEFZ + EPA + WLTP - Constants'!$B$5*B33/3.6</f>
        <v>15.601696</v>
      </c>
      <c r="D33" s="95">
        <f>(C33+C32)/2</f>
        <v>15.691104</v>
      </c>
      <c r="E33" s="95">
        <f>(D33*(A33-A32))</f>
        <v>15.691104</v>
      </c>
      <c r="F33" s="95">
        <f>(0.5*((C33^2)-(C32^2))*'NEFZ + EPA + WLTP - Start Value'!$B$3)/3600</f>
        <v>-1.219752502425581</v>
      </c>
      <c r="G33" s="95">
        <f>E33*'NEFZ + EPA + WLTP - Start Value'!$B$3*'NEFZ + EPA + WLTP - Start Value'!$B$6*'NEFZ + EPA + WLTP - Constants'!$B$4/3600</f>
        <v>0.535333395168</v>
      </c>
      <c r="H33" s="95">
        <f>IF(E33&gt;0,(((C32)^3+(C33)^3)/2/D33)*0.5*'NEFZ + EPA + WLTP - Constants'!$B$3*('NEFZ + EPA + WLTP - Start Value'!$B$5*'NEFZ + EPA + WLTP - Start Value'!$B$4)*E33/3600,0)</f>
        <v>0.4887573790195588</v>
      </c>
    </row>
    <row r="34" ht="20.35" customHeight="1">
      <c r="A34" s="15">
        <v>31</v>
      </c>
      <c r="B34" s="15">
        <v>34.5</v>
      </c>
      <c r="C34" s="95">
        <f>'NEFZ + EPA + WLTP - Constants'!$B$5*B34/3.6</f>
        <v>15.42288</v>
      </c>
      <c r="D34" s="95">
        <f>(C34+C33)/2</f>
        <v>15.512288</v>
      </c>
      <c r="E34" s="95">
        <f>(D34*(A34-A33))</f>
        <v>15.512288</v>
      </c>
      <c r="F34" s="95">
        <f>(0.5*((C34^2)-(C33^2))*'NEFZ + EPA + WLTP - Start Value'!$B$3)/3600</f>
        <v>-1.205852189007651</v>
      </c>
      <c r="G34" s="95">
        <f>E34*'NEFZ + EPA + WLTP - Start Value'!$B$3*'NEFZ + EPA + WLTP - Start Value'!$B$6*'NEFZ + EPA + WLTP - Constants'!$B$4/3600</f>
        <v>0.529232729696</v>
      </c>
      <c r="H34" s="95">
        <f>IF(E34&gt;0,(((C33)^3+(C34)^3)/2/D34)*0.5*'NEFZ + EPA + WLTP - Constants'!$B$3*('NEFZ + EPA + WLTP - Start Value'!$B$5*'NEFZ + EPA + WLTP - Start Value'!$B$4)*E34/3600,0)</f>
        <v>0.4722384915400886</v>
      </c>
    </row>
    <row r="35" ht="20.35" customHeight="1">
      <c r="A35" s="15">
        <v>32</v>
      </c>
      <c r="B35" s="15">
        <v>34.6</v>
      </c>
      <c r="C35" s="95">
        <f>'NEFZ + EPA + WLTP - Constants'!$B$5*B35/3.6</f>
        <v>15.467584</v>
      </c>
      <c r="D35" s="95">
        <f>(C35+C34)/2</f>
        <v>15.445232</v>
      </c>
      <c r="E35" s="95">
        <f>(D35*(A35-A34))</f>
        <v>15.445232</v>
      </c>
      <c r="F35" s="95">
        <f>(0.5*((C35^2)-(C34^2))*'NEFZ + EPA + WLTP - Start Value'!$B$3)/3600</f>
        <v>0.3001598928689974</v>
      </c>
      <c r="G35" s="95">
        <f>E35*'NEFZ + EPA + WLTP - Start Value'!$B$3*'NEFZ + EPA + WLTP - Start Value'!$B$6*'NEFZ + EPA + WLTP - Constants'!$B$4/3600</f>
        <v>0.526944980144</v>
      </c>
      <c r="H35" s="95">
        <f>IF(E35&gt;0,(((C34)^3+(C35)^3)/2/D35)*0.5*'NEFZ + EPA + WLTP - Constants'!$B$3*('NEFZ + EPA + WLTP - Start Value'!$B$5*'NEFZ + EPA + WLTP - Start Value'!$B$4)*E35/3600,0)</f>
        <v>0.4660972736305707</v>
      </c>
    </row>
    <row r="36" ht="20.35" customHeight="1">
      <c r="A36" s="15">
        <v>33</v>
      </c>
      <c r="B36" s="15">
        <v>34.8</v>
      </c>
      <c r="C36" s="95">
        <f>'NEFZ + EPA + WLTP - Constants'!$B$5*B36/3.6</f>
        <v>15.556992</v>
      </c>
      <c r="D36" s="95">
        <f>(C36+C35)/2</f>
        <v>15.512288</v>
      </c>
      <c r="E36" s="95">
        <f>(D36*(A36-A35))</f>
        <v>15.512288</v>
      </c>
      <c r="F36" s="95">
        <f>(0.5*((C36^2)-(C35^2))*'NEFZ + EPA + WLTP - Start Value'!$B$3)/3600</f>
        <v>0.6029260945037977</v>
      </c>
      <c r="G36" s="95">
        <f>E36*'NEFZ + EPA + WLTP - Start Value'!$B$3*'NEFZ + EPA + WLTP - Start Value'!$B$6*'NEFZ + EPA + WLTP - Constants'!$B$4/3600</f>
        <v>0.5292327296960001</v>
      </c>
      <c r="H36" s="95">
        <f>IF(E36&gt;0,(((C35)^3+(C36)^3)/2/D36)*0.5*'NEFZ + EPA + WLTP - Constants'!$B$3*('NEFZ + EPA + WLTP - Start Value'!$B$5*'NEFZ + EPA + WLTP - Start Value'!$B$4)*E36/3600,0)</f>
        <v>0.4722031974765628</v>
      </c>
    </row>
    <row r="37" ht="20.35" customHeight="1">
      <c r="A37" s="15">
        <v>34</v>
      </c>
      <c r="B37" s="15">
        <v>35.1</v>
      </c>
      <c r="C37" s="95">
        <f>'NEFZ + EPA + WLTP - Constants'!$B$5*B37/3.6</f>
        <v>15.691104</v>
      </c>
      <c r="D37" s="95">
        <f>(C37+C36)/2</f>
        <v>15.624048</v>
      </c>
      <c r="E37" s="95">
        <f>(D37*(A37-A36))</f>
        <v>15.624048</v>
      </c>
      <c r="F37" s="95">
        <f>(0.5*((C37^2)-(C36^2))*'NEFZ + EPA + WLTP - Start Value'!$B$3)/3600</f>
        <v>0.9109049136704144</v>
      </c>
      <c r="G37" s="95">
        <f>E37*'NEFZ + EPA + WLTP - Start Value'!$B$3*'NEFZ + EPA + WLTP - Start Value'!$B$6*'NEFZ + EPA + WLTP - Constants'!$B$4/3600</f>
        <v>0.533045645616</v>
      </c>
      <c r="H37" s="95">
        <f>IF(E37&gt;0,(((C36)^3+(C37)^3)/2/D37)*0.5*'NEFZ + EPA + WLTP - Constants'!$B$3*('NEFZ + EPA + WLTP - Start Value'!$B$5*'NEFZ + EPA + WLTP - Start Value'!$B$4)*E37/3600,0)</f>
        <v>0.4824976666316322</v>
      </c>
    </row>
    <row r="38" ht="20.35" customHeight="1">
      <c r="A38" s="15">
        <v>35</v>
      </c>
      <c r="B38" s="15">
        <v>35.7</v>
      </c>
      <c r="C38" s="95">
        <f>'NEFZ + EPA + WLTP - Constants'!$B$5*B38/3.6</f>
        <v>15.959328</v>
      </c>
      <c r="D38" s="95">
        <f>(C38+C37)/2</f>
        <v>15.825216</v>
      </c>
      <c r="E38" s="95">
        <f>(D38*(A38-A37))</f>
        <v>15.825216</v>
      </c>
      <c r="F38" s="95">
        <f>(0.5*((C38^2)-(C37^2))*'NEFZ + EPA + WLTP - Start Value'!$B$3)/3600</f>
        <v>1.845266606233612</v>
      </c>
      <c r="G38" s="95">
        <f>E38*'NEFZ + EPA + WLTP - Start Value'!$B$3*'NEFZ + EPA + WLTP - Start Value'!$B$6*'NEFZ + EPA + WLTP - Constants'!$B$4/3600</f>
        <v>0.5399088942720001</v>
      </c>
      <c r="H38" s="95">
        <f>IF(E38&gt;0,(((C37)^3+(C38)^3)/2/D38)*0.5*'NEFZ + EPA + WLTP - Constants'!$B$3*('NEFZ + EPA + WLTP - Start Value'!$B$5*'NEFZ + EPA + WLTP - Start Value'!$B$4)*E38/3600,0)</f>
        <v>0.5014562237610024</v>
      </c>
    </row>
    <row r="39" ht="20.35" customHeight="1">
      <c r="A39" s="15">
        <v>36</v>
      </c>
      <c r="B39" s="15">
        <v>36.1</v>
      </c>
      <c r="C39" s="95">
        <f>'NEFZ + EPA + WLTP - Constants'!$B$5*B39/3.6</f>
        <v>16.138144</v>
      </c>
      <c r="D39" s="95">
        <f>(C39+C38)/2</f>
        <v>16.048736</v>
      </c>
      <c r="E39" s="95">
        <f>(D39*(A39-A38))</f>
        <v>16.048736</v>
      </c>
      <c r="F39" s="95">
        <f>(0.5*((C39^2)-(C38^2))*'NEFZ + EPA + WLTP - Start Value'!$B$3)/3600</f>
        <v>1.247553129261501</v>
      </c>
      <c r="G39" s="95">
        <f>E39*'NEFZ + EPA + WLTP - Start Value'!$B$3*'NEFZ + EPA + WLTP - Start Value'!$B$6*'NEFZ + EPA + WLTP - Constants'!$B$4/3600</f>
        <v>0.547534726112</v>
      </c>
      <c r="H39" s="95">
        <f>IF(E39&gt;0,(((C38)^3+(C39)^3)/2/D39)*0.5*'NEFZ + EPA + WLTP - Constants'!$B$3*('NEFZ + EPA + WLTP - Start Value'!$B$5*'NEFZ + EPA + WLTP - Start Value'!$B$4)*E39/3600,0)</f>
        <v>0.5229419228590971</v>
      </c>
    </row>
    <row r="40" ht="20.35" customHeight="1">
      <c r="A40" s="15">
        <v>37</v>
      </c>
      <c r="B40" s="15">
        <v>36.2</v>
      </c>
      <c r="C40" s="95">
        <f>'NEFZ + EPA + WLTP - Constants'!$B$5*B40/3.6</f>
        <v>16.182848</v>
      </c>
      <c r="D40" s="95">
        <f>(C40+C39)/2</f>
        <v>16.160496</v>
      </c>
      <c r="E40" s="95">
        <f>(D40*(A40-A39))</f>
        <v>16.160496</v>
      </c>
      <c r="F40" s="95">
        <f>(0.5*((C40^2)-(C39^2))*'NEFZ + EPA + WLTP - Start Value'!$B$3)/3600</f>
        <v>0.3140602062869451</v>
      </c>
      <c r="G40" s="95">
        <f>E40*'NEFZ + EPA + WLTP - Start Value'!$B$3*'NEFZ + EPA + WLTP - Start Value'!$B$6*'NEFZ + EPA + WLTP - Constants'!$B$4/3600</f>
        <v>0.5513476420320002</v>
      </c>
      <c r="H40" s="95">
        <f>IF(E40&gt;0,(((C39)^3+(C40)^3)/2/D40)*0.5*'NEFZ + EPA + WLTP - Constants'!$B$3*('NEFZ + EPA + WLTP - Start Value'!$B$5*'NEFZ + EPA + WLTP - Start Value'!$B$4)*E40/3600,0)</f>
        <v>0.533896502885301</v>
      </c>
    </row>
    <row r="41" ht="20.35" customHeight="1">
      <c r="A41" s="15">
        <v>38</v>
      </c>
      <c r="B41" s="15">
        <v>36.5</v>
      </c>
      <c r="C41" s="95">
        <f>'NEFZ + EPA + WLTP - Constants'!$B$5*B41/3.6</f>
        <v>16.31696</v>
      </c>
      <c r="D41" s="95">
        <f>(C41+C40)/2</f>
        <v>16.249904</v>
      </c>
      <c r="E41" s="95">
        <f>(D41*(A41-A40))</f>
        <v>16.249904</v>
      </c>
      <c r="F41" s="95">
        <f>(0.5*((C41^2)-(C40^2))*'NEFZ + EPA + WLTP - Start Value'!$B$3)/3600</f>
        <v>0.9473932363925033</v>
      </c>
      <c r="G41" s="95">
        <f>E41*'NEFZ + EPA + WLTP - Start Value'!$B$3*'NEFZ + EPA + WLTP - Start Value'!$B$6*'NEFZ + EPA + WLTP - Constants'!$B$4/3600</f>
        <v>0.554397974768</v>
      </c>
      <c r="H41" s="95">
        <f>IF(E41&gt;0,(((C40)^3+(C41)^3)/2/D41)*0.5*'NEFZ + EPA + WLTP - Constants'!$B$3*('NEFZ + EPA + WLTP - Start Value'!$B$5*'NEFZ + EPA + WLTP - Start Value'!$B$4)*E41/3600,0)</f>
        <v>0.5428315855279614</v>
      </c>
    </row>
    <row r="42" ht="20.35" customHeight="1">
      <c r="A42" s="15">
        <v>39</v>
      </c>
      <c r="B42" s="15">
        <v>36.7</v>
      </c>
      <c r="C42" s="95">
        <f>'NEFZ + EPA + WLTP - Constants'!$B$5*B42/3.6</f>
        <v>16.406368</v>
      </c>
      <c r="D42" s="95">
        <f>(C42+C41)/2</f>
        <v>16.361664</v>
      </c>
      <c r="E42" s="95">
        <f>(D42*(A42-A41))</f>
        <v>16.361664</v>
      </c>
      <c r="F42" s="95">
        <f>(0.5*((C42^2)-(C41^2))*'NEFZ + EPA + WLTP - Start Value'!$B$3)/3600</f>
        <v>0.6359393388715094</v>
      </c>
      <c r="G42" s="95">
        <f>E42*'NEFZ + EPA + WLTP - Start Value'!$B$3*'NEFZ + EPA + WLTP - Start Value'!$B$6*'NEFZ + EPA + WLTP - Constants'!$B$4/3600</f>
        <v>0.5582108906880001</v>
      </c>
      <c r="H42" s="95">
        <f>IF(E42&gt;0,(((C41)^3+(C42)^3)/2/D42)*0.5*'NEFZ + EPA + WLTP - Constants'!$B$3*('NEFZ + EPA + WLTP - Start Value'!$B$5*'NEFZ + EPA + WLTP - Start Value'!$B$4)*E42/3600,0)</f>
        <v>0.5540929967500442</v>
      </c>
    </row>
    <row r="43" ht="20.35" customHeight="1">
      <c r="A43" s="15">
        <v>40</v>
      </c>
      <c r="B43" s="15">
        <v>36.9</v>
      </c>
      <c r="C43" s="95">
        <f>'NEFZ + EPA + WLTP - Constants'!$B$5*B43/3.6</f>
        <v>16.495776</v>
      </c>
      <c r="D43" s="95">
        <f>(C43+C42)/2</f>
        <v>16.451072</v>
      </c>
      <c r="E43" s="95">
        <f>(D43*(A43-A42))</f>
        <v>16.451072</v>
      </c>
      <c r="F43" s="95">
        <f>(0.5*((C43^2)-(C42^2))*'NEFZ + EPA + WLTP - Start Value'!$B$3)/3600</f>
        <v>0.6394144172259176</v>
      </c>
      <c r="G43" s="95">
        <f>E43*'NEFZ + EPA + WLTP - Start Value'!$B$3*'NEFZ + EPA + WLTP - Start Value'!$B$6*'NEFZ + EPA + WLTP - Constants'!$B$4/3600</f>
        <v>0.5612612234240001</v>
      </c>
      <c r="H43" s="95">
        <f>IF(E43&gt;0,(((C42)^3+(C43)^3)/2/D43)*0.5*'NEFZ + EPA + WLTP - Constants'!$B$3*('NEFZ + EPA + WLTP - Start Value'!$B$5*'NEFZ + EPA + WLTP - Start Value'!$B$4)*E43/3600,0)</f>
        <v>0.5632260787500456</v>
      </c>
    </row>
    <row r="44" ht="20.35" customHeight="1">
      <c r="A44" s="15">
        <v>41</v>
      </c>
      <c r="B44" s="15">
        <v>37</v>
      </c>
      <c r="C44" s="95">
        <f>'NEFZ + EPA + WLTP - Constants'!$B$5*B44/3.6</f>
        <v>16.54048</v>
      </c>
      <c r="D44" s="95">
        <f>(C44+C43)/2</f>
        <v>16.518128</v>
      </c>
      <c r="E44" s="95">
        <f>(D44*(A44-A43))</f>
        <v>16.518128</v>
      </c>
      <c r="F44" s="95">
        <f>(0.5*((C44^2)-(C43^2))*'NEFZ + EPA + WLTP - Start Value'!$B$3)/3600</f>
        <v>0.3210103629959344</v>
      </c>
      <c r="G44" s="95">
        <f>E44*'NEFZ + EPA + WLTP - Start Value'!$B$3*'NEFZ + EPA + WLTP - Start Value'!$B$6*'NEFZ + EPA + WLTP - Constants'!$B$4/3600</f>
        <v>0.563548972976</v>
      </c>
      <c r="H44" s="95">
        <f>IF(E44&gt;0,(((C43)^3+(C44)^3)/2/D44)*0.5*'NEFZ + EPA + WLTP - Constants'!$B$3*('NEFZ + EPA + WLTP - Start Value'!$B$5*'NEFZ + EPA + WLTP - Start Value'!$B$4)*E44/3600,0)</f>
        <v>0.5701319674652933</v>
      </c>
    </row>
    <row r="45" ht="20.35" customHeight="1">
      <c r="A45" s="15">
        <v>42</v>
      </c>
      <c r="B45" s="15">
        <v>37</v>
      </c>
      <c r="C45" s="95">
        <f>'NEFZ + EPA + WLTP - Constants'!$B$5*B45/3.6</f>
        <v>16.54048</v>
      </c>
      <c r="D45" s="95">
        <f>(C45+C44)/2</f>
        <v>16.54048</v>
      </c>
      <c r="E45" s="95">
        <f>(D45*(A45-A44))</f>
        <v>16.54048</v>
      </c>
      <c r="F45" s="95">
        <f>(0.5*((C45^2)-(C44^2))*'NEFZ + EPA + WLTP - Start Value'!$B$3)/3600</f>
        <v>0</v>
      </c>
      <c r="G45" s="95">
        <f>E45*'NEFZ + EPA + WLTP - Start Value'!$B$3*'NEFZ + EPA + WLTP - Start Value'!$B$6*'NEFZ + EPA + WLTP - Constants'!$B$4/3600</f>
        <v>0.5643115561600002</v>
      </c>
      <c r="H45" s="95">
        <f>IF(E45&gt;0,(((C44)^3+(C45)^3)/2/D45)*0.5*'NEFZ + EPA + WLTP - Constants'!$B$3*('NEFZ + EPA + WLTP - Start Value'!$B$5*'NEFZ + EPA + WLTP - Start Value'!$B$4)*E45/3600,0)</f>
        <v>0.572446429644875</v>
      </c>
    </row>
    <row r="46" ht="20.35" customHeight="1">
      <c r="A46" s="15">
        <v>43</v>
      </c>
      <c r="B46" s="15">
        <v>37</v>
      </c>
      <c r="C46" s="95">
        <f>'NEFZ + EPA + WLTP - Constants'!$B$5*B46/3.6</f>
        <v>16.54048</v>
      </c>
      <c r="D46" s="95">
        <f>(C46+C45)/2</f>
        <v>16.54048</v>
      </c>
      <c r="E46" s="95">
        <f>(D46*(A46-A45))</f>
        <v>16.54048</v>
      </c>
      <c r="F46" s="95">
        <f>(0.5*((C46^2)-(C45^2))*'NEFZ + EPA + WLTP - Start Value'!$B$3)/3600</f>
        <v>0</v>
      </c>
      <c r="G46" s="95">
        <f>E46*'NEFZ + EPA + WLTP - Start Value'!$B$3*'NEFZ + EPA + WLTP - Start Value'!$B$6*'NEFZ + EPA + WLTP - Constants'!$B$4/3600</f>
        <v>0.5643115561600002</v>
      </c>
      <c r="H46" s="95">
        <f>IF(E46&gt;0,(((C45)^3+(C46)^3)/2/D46)*0.5*'NEFZ + EPA + WLTP - Constants'!$B$3*('NEFZ + EPA + WLTP - Start Value'!$B$5*'NEFZ + EPA + WLTP - Start Value'!$B$4)*E46/3600,0)</f>
        <v>0.572446429644875</v>
      </c>
    </row>
    <row r="47" ht="20.35" customHeight="1">
      <c r="A47" s="15">
        <v>44</v>
      </c>
      <c r="B47" s="15">
        <v>37</v>
      </c>
      <c r="C47" s="95">
        <f>'NEFZ + EPA + WLTP - Constants'!$B$5*B47/3.6</f>
        <v>16.54048</v>
      </c>
      <c r="D47" s="95">
        <f>(C47+C46)/2</f>
        <v>16.54048</v>
      </c>
      <c r="E47" s="95">
        <f>(D47*(A47-A46))</f>
        <v>16.54048</v>
      </c>
      <c r="F47" s="95">
        <f>(0.5*((C47^2)-(C46^2))*'NEFZ + EPA + WLTP - Start Value'!$B$3)/3600</f>
        <v>0</v>
      </c>
      <c r="G47" s="95">
        <f>E47*'NEFZ + EPA + WLTP - Start Value'!$B$3*'NEFZ + EPA + WLTP - Start Value'!$B$6*'NEFZ + EPA + WLTP - Constants'!$B$4/3600</f>
        <v>0.5643115561600002</v>
      </c>
      <c r="H47" s="95">
        <f>IF(E47&gt;0,(((C46)^3+(C47)^3)/2/D47)*0.5*'NEFZ + EPA + WLTP - Constants'!$B$3*('NEFZ + EPA + WLTP - Start Value'!$B$5*'NEFZ + EPA + WLTP - Start Value'!$B$4)*E47/3600,0)</f>
        <v>0.572446429644875</v>
      </c>
    </row>
    <row r="48" ht="20.35" customHeight="1">
      <c r="A48" s="15">
        <v>45</v>
      </c>
      <c r="B48" s="15">
        <v>37</v>
      </c>
      <c r="C48" s="95">
        <f>'NEFZ + EPA + WLTP - Constants'!$B$5*B48/3.6</f>
        <v>16.54048</v>
      </c>
      <c r="D48" s="95">
        <f>(C48+C47)/2</f>
        <v>16.54048</v>
      </c>
      <c r="E48" s="95">
        <f>(D48*(A48-A47))</f>
        <v>16.54048</v>
      </c>
      <c r="F48" s="95">
        <f>(0.5*((C48^2)-(C47^2))*'NEFZ + EPA + WLTP - Start Value'!$B$3)/3600</f>
        <v>0</v>
      </c>
      <c r="G48" s="95">
        <f>E48*'NEFZ + EPA + WLTP - Start Value'!$B$3*'NEFZ + EPA + WLTP - Start Value'!$B$6*'NEFZ + EPA + WLTP - Constants'!$B$4/3600</f>
        <v>0.5643115561600002</v>
      </c>
      <c r="H48" s="95">
        <f>IF(E48&gt;0,(((C47)^3+(C48)^3)/2/D48)*0.5*'NEFZ + EPA + WLTP - Constants'!$B$3*('NEFZ + EPA + WLTP - Start Value'!$B$5*'NEFZ + EPA + WLTP - Start Value'!$B$4)*E48/3600,0)</f>
        <v>0.572446429644875</v>
      </c>
    </row>
    <row r="49" ht="20.35" customHeight="1">
      <c r="A49" s="15">
        <v>46</v>
      </c>
      <c r="B49" s="15">
        <v>37</v>
      </c>
      <c r="C49" s="95">
        <f>'NEFZ + EPA + WLTP - Constants'!$B$5*B49/3.6</f>
        <v>16.54048</v>
      </c>
      <c r="D49" s="95">
        <f>(C49+C48)/2</f>
        <v>16.54048</v>
      </c>
      <c r="E49" s="95">
        <f>(D49*(A49-A48))</f>
        <v>16.54048</v>
      </c>
      <c r="F49" s="95">
        <f>(0.5*((C49^2)-(C48^2))*'NEFZ + EPA + WLTP - Start Value'!$B$3)/3600</f>
        <v>0</v>
      </c>
      <c r="G49" s="95">
        <f>E49*'NEFZ + EPA + WLTP - Start Value'!$B$3*'NEFZ + EPA + WLTP - Start Value'!$B$6*'NEFZ + EPA + WLTP - Constants'!$B$4/3600</f>
        <v>0.5643115561600002</v>
      </c>
      <c r="H49" s="95">
        <f>IF(E49&gt;0,(((C48)^3+(C49)^3)/2/D49)*0.5*'NEFZ + EPA + WLTP - Constants'!$B$3*('NEFZ + EPA + WLTP - Start Value'!$B$5*'NEFZ + EPA + WLTP - Start Value'!$B$4)*E49/3600,0)</f>
        <v>0.572446429644875</v>
      </c>
    </row>
    <row r="50" ht="20.35" customHeight="1">
      <c r="A50" s="15">
        <v>47</v>
      </c>
      <c r="B50" s="15">
        <v>37.1</v>
      </c>
      <c r="C50" s="95">
        <f>'NEFZ + EPA + WLTP - Constants'!$B$5*B50/3.6</f>
        <v>16.585184</v>
      </c>
      <c r="D50" s="95">
        <f>(C50+C49)/2</f>
        <v>16.562832</v>
      </c>
      <c r="E50" s="95">
        <f>(D50*(A50-A49))</f>
        <v>16.562832</v>
      </c>
      <c r="F50" s="95">
        <f>(0.5*((C50^2)-(C49^2))*'NEFZ + EPA + WLTP - Start Value'!$B$3)/3600</f>
        <v>0.3218791325845272</v>
      </c>
      <c r="G50" s="95">
        <f>E50*'NEFZ + EPA + WLTP - Start Value'!$B$3*'NEFZ + EPA + WLTP - Start Value'!$B$6*'NEFZ + EPA + WLTP - Constants'!$B$4/3600</f>
        <v>0.5650741393440001</v>
      </c>
      <c r="H50" s="95">
        <f>IF(E50&gt;0,(((C49)^3+(C50)^3)/2/D50)*0.5*'NEFZ + EPA + WLTP - Constants'!$B$3*('NEFZ + EPA + WLTP - Start Value'!$B$5*'NEFZ + EPA + WLTP - Start Value'!$B$4)*E50/3600,0)</f>
        <v>0.5747734363042878</v>
      </c>
    </row>
    <row r="51" ht="20.35" customHeight="1">
      <c r="A51" s="15">
        <v>48</v>
      </c>
      <c r="B51" s="15">
        <v>37.3</v>
      </c>
      <c r="C51" s="95">
        <f>'NEFZ + EPA + WLTP - Constants'!$B$5*B51/3.6</f>
        <v>16.674592</v>
      </c>
      <c r="D51" s="95">
        <f>(C51+C50)/2</f>
        <v>16.629888</v>
      </c>
      <c r="E51" s="95">
        <f>(D51*(A51-A50))</f>
        <v>16.629888</v>
      </c>
      <c r="F51" s="95">
        <f>(0.5*((C51^2)-(C50^2))*'NEFZ + EPA + WLTP - Start Value'!$B$3)/3600</f>
        <v>0.6463645739348945</v>
      </c>
      <c r="G51" s="95">
        <f>E51*'NEFZ + EPA + WLTP - Start Value'!$B$3*'NEFZ + EPA + WLTP - Start Value'!$B$6*'NEFZ + EPA + WLTP - Constants'!$B$4/3600</f>
        <v>0.567361888896</v>
      </c>
      <c r="H51" s="95">
        <f>IF(E51&gt;0,(((C50)^3+(C51)^3)/2/D51)*0.5*'NEFZ + EPA + WLTP - Constants'!$B$3*('NEFZ + EPA + WLTP - Start Value'!$B$5*'NEFZ + EPA + WLTP - Start Value'!$B$4)*E51/3600,0)</f>
        <v>0.581792225338019</v>
      </c>
    </row>
    <row r="52" ht="20.35" customHeight="1">
      <c r="A52" s="15">
        <v>49</v>
      </c>
      <c r="B52" s="15">
        <v>37.8</v>
      </c>
      <c r="C52" s="95">
        <f>'NEFZ + EPA + WLTP - Constants'!$B$5*B52/3.6</f>
        <v>16.898112</v>
      </c>
      <c r="D52" s="95">
        <f>(C52+C51)/2</f>
        <v>16.786352</v>
      </c>
      <c r="E52" s="95">
        <f>(D52*(A52-A51))</f>
        <v>16.786352</v>
      </c>
      <c r="F52" s="95">
        <f>(0.5*((C52^2)-(C51^2))*'NEFZ + EPA + WLTP - Start Value'!$B$3)/3600</f>
        <v>1.631114902638259</v>
      </c>
      <c r="G52" s="95">
        <f>E52*'NEFZ + EPA + WLTP - Start Value'!$B$3*'NEFZ + EPA + WLTP - Start Value'!$B$6*'NEFZ + EPA + WLTP - Constants'!$B$4/3600</f>
        <v>0.5726999711840001</v>
      </c>
      <c r="H52" s="95">
        <f>IF(E52&gt;0,(((C51)^3+(C52)^3)/2/D52)*0.5*'NEFZ + EPA + WLTP - Constants'!$B$3*('NEFZ + EPA + WLTP - Start Value'!$B$5*'NEFZ + EPA + WLTP - Start Value'!$B$4)*E52/3600,0)</f>
        <v>0.5984353653251536</v>
      </c>
    </row>
    <row r="53" ht="20.35" customHeight="1">
      <c r="A53" s="15">
        <v>50</v>
      </c>
      <c r="B53" s="15">
        <v>38.6</v>
      </c>
      <c r="C53" s="95">
        <f>'NEFZ + EPA + WLTP - Constants'!$B$5*B53/3.6</f>
        <v>17.255744</v>
      </c>
      <c r="D53" s="95">
        <f>(C53+C52)/2</f>
        <v>17.076928</v>
      </c>
      <c r="E53" s="95">
        <f>(D53*(A53-A52))</f>
        <v>17.076928</v>
      </c>
      <c r="F53" s="95">
        <f>(0.5*((C53^2)-(C52^2))*'NEFZ + EPA + WLTP - Start Value'!$B$3)/3600</f>
        <v>2.654959862829533</v>
      </c>
      <c r="G53" s="95">
        <f>E53*'NEFZ + EPA + WLTP - Start Value'!$B$3*'NEFZ + EPA + WLTP - Start Value'!$B$6*'NEFZ + EPA + WLTP - Constants'!$B$4/3600</f>
        <v>0.5826135525760002</v>
      </c>
      <c r="H53" s="95">
        <f>IF(E53&gt;0,(((C52)^3+(C53)^3)/2/D53)*0.5*'NEFZ + EPA + WLTP - Constants'!$B$3*('NEFZ + EPA + WLTP - Start Value'!$B$5*'NEFZ + EPA + WLTP - Start Value'!$B$4)*E53/3600,0)</f>
        <v>0.6301770751415017</v>
      </c>
    </row>
    <row r="54" ht="20.35" customHeight="1">
      <c r="A54" s="15">
        <v>51</v>
      </c>
      <c r="B54" s="15">
        <v>39.3</v>
      </c>
      <c r="C54" s="95">
        <f>'NEFZ + EPA + WLTP - Constants'!$B$5*B54/3.6</f>
        <v>17.568672</v>
      </c>
      <c r="D54" s="95">
        <f>(C54+C53)/2</f>
        <v>17.412208</v>
      </c>
      <c r="E54" s="95">
        <f>(D54*(A54-A53))</f>
        <v>17.412208</v>
      </c>
      <c r="F54" s="95">
        <f>(0.5*((C54^2)-(C53^2))*'NEFZ + EPA + WLTP - Start Value'!$B$3)/3600</f>
        <v>2.368700283378447</v>
      </c>
      <c r="G54" s="95">
        <f>E54*'NEFZ + EPA + WLTP - Start Value'!$B$3*'NEFZ + EPA + WLTP - Start Value'!$B$6*'NEFZ + EPA + WLTP - Constants'!$B$4/3600</f>
        <v>0.5940523003360001</v>
      </c>
      <c r="H54" s="95">
        <f>IF(E54&gt;0,(((C53)^3+(C54)^3)/2/D54)*0.5*'NEFZ + EPA + WLTP - Constants'!$B$3*('NEFZ + EPA + WLTP - Start Value'!$B$5*'NEFZ + EPA + WLTP - Start Value'!$B$4)*E54/3600,0)</f>
        <v>0.6679704567539031</v>
      </c>
    </row>
    <row r="55" ht="20.35" customHeight="1">
      <c r="A55" s="15">
        <v>52</v>
      </c>
      <c r="B55" s="15">
        <v>40</v>
      </c>
      <c r="C55" s="95">
        <f>'NEFZ + EPA + WLTP - Constants'!$B$5*B55/3.6</f>
        <v>17.8816</v>
      </c>
      <c r="D55" s="95">
        <f>(C55+C54)/2</f>
        <v>17.725136</v>
      </c>
      <c r="E55" s="95">
        <f>(D55*(A55-A54))</f>
        <v>17.725136</v>
      </c>
      <c r="F55" s="95">
        <f>(0.5*((C55^2)-(C54^2))*'NEFZ + EPA + WLTP - Start Value'!$B$3)/3600</f>
        <v>2.411269993221012</v>
      </c>
      <c r="G55" s="95">
        <f>E55*'NEFZ + EPA + WLTP - Start Value'!$B$3*'NEFZ + EPA + WLTP - Start Value'!$B$6*'NEFZ + EPA + WLTP - Constants'!$B$4/3600</f>
        <v>0.6047284649120001</v>
      </c>
      <c r="H55" s="95">
        <f>IF(E55&gt;0,(((C54)^3+(C55)^3)/2/D55)*0.5*'NEFZ + EPA + WLTP - Constants'!$B$3*('NEFZ + EPA + WLTP - Start Value'!$B$5*'NEFZ + EPA + WLTP - Start Value'!$B$4)*E55/3600,0)</f>
        <v>0.7046294048908747</v>
      </c>
    </row>
    <row r="56" ht="20.35" customHeight="1">
      <c r="A56" s="15">
        <v>53</v>
      </c>
      <c r="B56" s="15">
        <v>40.7</v>
      </c>
      <c r="C56" s="95">
        <f>'NEFZ + EPA + WLTP - Constants'!$B$5*B56/3.6</f>
        <v>18.194528</v>
      </c>
      <c r="D56" s="95">
        <f>(C56+C55)/2</f>
        <v>18.038064</v>
      </c>
      <c r="E56" s="95">
        <f>(D56*(A56-A55))</f>
        <v>18.038064</v>
      </c>
      <c r="F56" s="95">
        <f>(0.5*((C56^2)-(C55^2))*'NEFZ + EPA + WLTP - Start Value'!$B$3)/3600</f>
        <v>2.453839703063454</v>
      </c>
      <c r="G56" s="95">
        <f>E56*'NEFZ + EPA + WLTP - Start Value'!$B$3*'NEFZ + EPA + WLTP - Start Value'!$B$6*'NEFZ + EPA + WLTP - Constants'!$B$4/3600</f>
        <v>0.6154046294880001</v>
      </c>
      <c r="H56" s="95">
        <f>IF(E56&gt;0,(((C55)^3+(C56)^3)/2/D56)*0.5*'NEFZ + EPA + WLTP - Constants'!$B$3*('NEFZ + EPA + WLTP - Start Value'!$B$5*'NEFZ + EPA + WLTP - Start Value'!$B$4)*E56/3600,0)</f>
        <v>0.7426057607381521</v>
      </c>
    </row>
    <row r="57" ht="20.35" customHeight="1">
      <c r="A57" s="15">
        <v>54</v>
      </c>
      <c r="B57" s="15">
        <v>41.4</v>
      </c>
      <c r="C57" s="95">
        <f>'NEFZ + EPA + WLTP - Constants'!$B$5*B57/3.6</f>
        <v>18.507456</v>
      </c>
      <c r="D57" s="95">
        <f>(C57+C56)/2</f>
        <v>18.350992</v>
      </c>
      <c r="E57" s="95">
        <f>(D57*(A57-A56))</f>
        <v>18.350992</v>
      </c>
      <c r="F57" s="95">
        <f>(0.5*((C57^2)-(C56^2))*'NEFZ + EPA + WLTP - Start Value'!$B$3)/3600</f>
        <v>2.496409412905959</v>
      </c>
      <c r="G57" s="95">
        <f>E57*'NEFZ + EPA + WLTP - Start Value'!$B$3*'NEFZ + EPA + WLTP - Start Value'!$B$6*'NEFZ + EPA + WLTP - Constants'!$B$4/3600</f>
        <v>0.6260807940640002</v>
      </c>
      <c r="H57" s="95">
        <f>IF(E57&gt;0,(((C56)^3+(C57)^3)/2/D57)*0.5*'NEFZ + EPA + WLTP - Constants'!$B$3*('NEFZ + EPA + WLTP - Start Value'!$B$5*'NEFZ + EPA + WLTP - Start Value'!$B$4)*E57/3600,0)</f>
        <v>0.7819227824394234</v>
      </c>
    </row>
    <row r="58" ht="20.35" customHeight="1">
      <c r="A58" s="15">
        <v>55</v>
      </c>
      <c r="B58" s="15">
        <v>42.2</v>
      </c>
      <c r="C58" s="95">
        <f>'NEFZ + EPA + WLTP - Constants'!$B$5*B58/3.6</f>
        <v>18.865088</v>
      </c>
      <c r="D58" s="95">
        <f>(C58+C57)/2</f>
        <v>18.686272</v>
      </c>
      <c r="E58" s="95">
        <f>(D58*(A58-A57))</f>
        <v>18.686272</v>
      </c>
      <c r="F58" s="95">
        <f>(0.5*((C58^2)-(C57^2))*'NEFZ + EPA + WLTP - Start Value'!$B$3)/3600</f>
        <v>2.905165504352729</v>
      </c>
      <c r="G58" s="95">
        <f>E58*'NEFZ + EPA + WLTP - Start Value'!$B$3*'NEFZ + EPA + WLTP - Start Value'!$B$6*'NEFZ + EPA + WLTP - Constants'!$B$4/3600</f>
        <v>0.6375195418240002</v>
      </c>
      <c r="H58" s="95">
        <f>IF(E58&gt;0,(((C57)^3+(C58)^3)/2/D58)*0.5*'NEFZ + EPA + WLTP - Constants'!$B$3*('NEFZ + EPA + WLTP - Start Value'!$B$5*'NEFZ + EPA + WLTP - Start Value'!$B$4)*E58/3600,0)</f>
        <v>0.8256154599725922</v>
      </c>
    </row>
    <row r="59" ht="20.35" customHeight="1">
      <c r="A59" s="15">
        <v>56</v>
      </c>
      <c r="B59" s="15">
        <v>42.9</v>
      </c>
      <c r="C59" s="95">
        <f>'NEFZ + EPA + WLTP - Constants'!$B$5*B59/3.6</f>
        <v>19.178016</v>
      </c>
      <c r="D59" s="95">
        <f>(C59+C58)/2</f>
        <v>19.021552</v>
      </c>
      <c r="E59" s="95">
        <f>(D59*(A59-A58))</f>
        <v>19.021552</v>
      </c>
      <c r="F59" s="95">
        <f>(0.5*((C59^2)-(C58^2))*'NEFZ + EPA + WLTP - Start Value'!$B$3)/3600</f>
        <v>2.587630219711251</v>
      </c>
      <c r="G59" s="95">
        <f>E59*'NEFZ + EPA + WLTP - Start Value'!$B$3*'NEFZ + EPA + WLTP - Start Value'!$B$6*'NEFZ + EPA + WLTP - Constants'!$B$4/3600</f>
        <v>0.648958289584</v>
      </c>
      <c r="H59" s="95">
        <f>IF(E59&gt;0,(((C58)^3+(C59)^3)/2/D59)*0.5*'NEFZ + EPA + WLTP - Constants'!$B$3*('NEFZ + EPA + WLTP - Start Value'!$B$5*'NEFZ + EPA + WLTP - Start Value'!$B$4)*E59/3600,0)</f>
        <v>0.8707961840457753</v>
      </c>
    </row>
    <row r="60" ht="20.35" customHeight="1">
      <c r="A60" s="15">
        <v>57</v>
      </c>
      <c r="B60" s="15">
        <v>43.5</v>
      </c>
      <c r="C60" s="95">
        <f>'NEFZ + EPA + WLTP - Constants'!$B$5*B60/3.6</f>
        <v>19.44624</v>
      </c>
      <c r="D60" s="95">
        <f>(C60+C59)/2</f>
        <v>19.312128</v>
      </c>
      <c r="E60" s="95">
        <f>(D60*(A60-A59))</f>
        <v>19.312128</v>
      </c>
      <c r="F60" s="95">
        <f>(0.5*((C60^2)-(C59^2))*'NEFZ + EPA + WLTP - Start Value'!$B$3)/3600</f>
        <v>2.251850773708832</v>
      </c>
      <c r="G60" s="95">
        <f>E60*'NEFZ + EPA + WLTP - Start Value'!$B$3*'NEFZ + EPA + WLTP - Start Value'!$B$6*'NEFZ + EPA + WLTP - Constants'!$B$4/3600</f>
        <v>0.6588718709760001</v>
      </c>
      <c r="H60" s="95">
        <f>IF(E60&gt;0,(((C59)^3+(C60)^3)/2/D60)*0.5*'NEFZ + EPA + WLTP - Constants'!$B$3*('NEFZ + EPA + WLTP - Start Value'!$B$5*'NEFZ + EPA + WLTP - Start Value'!$B$4)*E60/3600,0)</f>
        <v>0.9112630203369371</v>
      </c>
    </row>
    <row r="61" ht="20.35" customHeight="1">
      <c r="A61" s="15">
        <v>58</v>
      </c>
      <c r="B61" s="15">
        <v>44</v>
      </c>
      <c r="C61" s="95">
        <f>'NEFZ + EPA + WLTP - Constants'!$B$5*B61/3.6</f>
        <v>19.66976</v>
      </c>
      <c r="D61" s="95">
        <f>(C61+C60)/2</f>
        <v>19.558</v>
      </c>
      <c r="E61" s="95">
        <f>(D61*(A61-A60))</f>
        <v>19.558</v>
      </c>
      <c r="F61" s="95">
        <f>(0.5*((C61^2)-(C60^2))*'NEFZ + EPA + WLTP - Start Value'!$B$3)/3600</f>
        <v>1.900433475111088</v>
      </c>
      <c r="G61" s="95">
        <f>E61*'NEFZ + EPA + WLTP - Start Value'!$B$3*'NEFZ + EPA + WLTP - Start Value'!$B$6*'NEFZ + EPA + WLTP - Constants'!$B$4/3600</f>
        <v>0.667260286</v>
      </c>
      <c r="H61" s="95">
        <f>IF(E61&gt;0,(((C60)^3+(C61)^3)/2/D61)*0.5*'NEFZ + EPA + WLTP - Constants'!$B$3*('NEFZ + EPA + WLTP - Start Value'!$B$5*'NEFZ + EPA + WLTP - Start Value'!$B$4)*E61/3600,0)</f>
        <v>0.9464689956214232</v>
      </c>
    </row>
    <row r="62" ht="20.35" customHeight="1">
      <c r="A62" s="15">
        <v>59</v>
      </c>
      <c r="B62" s="15">
        <v>44.3</v>
      </c>
      <c r="C62" s="95">
        <f>'NEFZ + EPA + WLTP - Constants'!$B$5*B62/3.6</f>
        <v>19.803872</v>
      </c>
      <c r="D62" s="95">
        <f>(C62+C61)/2</f>
        <v>19.736816</v>
      </c>
      <c r="E62" s="95">
        <f>(D62*(A62-A61))</f>
        <v>19.736816</v>
      </c>
      <c r="F62" s="95">
        <f>(0.5*((C62^2)-(C61^2))*'NEFZ + EPA + WLTP - Start Value'!$B$3)/3600</f>
        <v>1.150685320130119</v>
      </c>
      <c r="G62" s="95">
        <f>E62*'NEFZ + EPA + WLTP - Start Value'!$B$3*'NEFZ + EPA + WLTP - Start Value'!$B$6*'NEFZ + EPA + WLTP - Constants'!$B$4/3600</f>
        <v>0.673360951472</v>
      </c>
      <c r="H62" s="95">
        <f>IF(E62&gt;0,(((C61)^3+(C62)^3)/2/D62)*0.5*'NEFZ + EPA + WLTP - Constants'!$B$3*('NEFZ + EPA + WLTP - Start Value'!$B$5*'NEFZ + EPA + WLTP - Start Value'!$B$4)*E62/3600,0)</f>
        <v>0.9726057696917163</v>
      </c>
    </row>
    <row r="63" ht="20.35" customHeight="1">
      <c r="A63" s="15">
        <v>60</v>
      </c>
      <c r="B63" s="15">
        <v>44.5</v>
      </c>
      <c r="C63" s="95">
        <f>'NEFZ + EPA + WLTP - Constants'!$B$5*B63/3.6</f>
        <v>19.89328</v>
      </c>
      <c r="D63" s="95">
        <f>(C63+C62)/2</f>
        <v>19.848576</v>
      </c>
      <c r="E63" s="95">
        <f>(D63*(A63-A62))</f>
        <v>19.848576</v>
      </c>
      <c r="F63" s="95">
        <f>(0.5*((C63^2)-(C62^2))*'NEFZ + EPA + WLTP - Start Value'!$B$3)/3600</f>
        <v>0.771467394696554</v>
      </c>
      <c r="G63" s="95">
        <f>E63*'NEFZ + EPA + WLTP - Start Value'!$B$3*'NEFZ + EPA + WLTP - Start Value'!$B$6*'NEFZ + EPA + WLTP - Constants'!$B$4/3600</f>
        <v>0.677173867392</v>
      </c>
      <c r="H63" s="95">
        <f>IF(E63&gt;0,(((C62)^3+(C63)^3)/2/D63)*0.5*'NEFZ + EPA + WLTP - Constants'!$B$3*('NEFZ + EPA + WLTP - Start Value'!$B$5*'NEFZ + EPA + WLTP - Start Value'!$B$4)*E63/3600,0)</f>
        <v>0.9892024838021412</v>
      </c>
    </row>
    <row r="64" ht="20.35" customHeight="1">
      <c r="A64" s="15">
        <v>61</v>
      </c>
      <c r="B64" s="15">
        <v>44.8</v>
      </c>
      <c r="C64" s="95">
        <f>'NEFZ + EPA + WLTP - Constants'!$B$5*B64/3.6</f>
        <v>20.027392</v>
      </c>
      <c r="D64" s="95">
        <f>(C64+C63)/2</f>
        <v>19.960336</v>
      </c>
      <c r="E64" s="95">
        <f>(D64*(A64-A63))</f>
        <v>19.960336</v>
      </c>
      <c r="F64" s="95">
        <f>(0.5*((C64^2)-(C63^2))*'NEFZ + EPA + WLTP - Start Value'!$B$3)/3600</f>
        <v>1.163716863959444</v>
      </c>
      <c r="G64" s="95">
        <f>E64*'NEFZ + EPA + WLTP - Start Value'!$B$3*'NEFZ + EPA + WLTP - Start Value'!$B$6*'NEFZ + EPA + WLTP - Constants'!$B$4/3600</f>
        <v>0.680986783312</v>
      </c>
      <c r="H64" s="95">
        <f>IF(E64&gt;0,(((C63)^3+(C64)^3)/2/D64)*0.5*'NEFZ + EPA + WLTP - Constants'!$B$3*('NEFZ + EPA + WLTP - Start Value'!$B$5*'NEFZ + EPA + WLTP - Start Value'!$B$4)*E64/3600,0)</f>
        <v>1.006024998549533</v>
      </c>
    </row>
    <row r="65" ht="20.35" customHeight="1">
      <c r="A65" s="15">
        <v>62</v>
      </c>
      <c r="B65" s="15">
        <v>44.9</v>
      </c>
      <c r="C65" s="95">
        <f>'NEFZ + EPA + WLTP - Constants'!$B$5*B65/3.6</f>
        <v>20.072096</v>
      </c>
      <c r="D65" s="95">
        <f>(C65+C64)/2</f>
        <v>20.049744</v>
      </c>
      <c r="E65" s="95">
        <f>(D65*(A65-A64))</f>
        <v>20.049744</v>
      </c>
      <c r="F65" s="95">
        <f>(0.5*((C65^2)-(C64^2))*'NEFZ + EPA + WLTP - Start Value'!$B$3)/3600</f>
        <v>0.3896431604970619</v>
      </c>
      <c r="G65" s="95">
        <f>E65*'NEFZ + EPA + WLTP - Start Value'!$B$3*'NEFZ + EPA + WLTP - Start Value'!$B$6*'NEFZ + EPA + WLTP - Constants'!$B$4/3600</f>
        <v>0.684037116048</v>
      </c>
      <c r="H65" s="95">
        <f>IF(E65&gt;0,(((C64)^3+(C65)^3)/2/D65)*0.5*'NEFZ + EPA + WLTP - Constants'!$B$3*('NEFZ + EPA + WLTP - Start Value'!$B$5*'NEFZ + EPA + WLTP - Start Value'!$B$4)*E65/3600,0)</f>
        <v>1.019573737450229</v>
      </c>
    </row>
    <row r="66" ht="20.35" customHeight="1">
      <c r="A66" s="15">
        <v>63</v>
      </c>
      <c r="B66" s="15">
        <v>45</v>
      </c>
      <c r="C66" s="95">
        <f>'NEFZ + EPA + WLTP - Constants'!$B$5*B66/3.6</f>
        <v>20.1168</v>
      </c>
      <c r="D66" s="95">
        <f>(C66+C65)/2</f>
        <v>20.094448</v>
      </c>
      <c r="E66" s="95">
        <f>(D66*(A66-A65))</f>
        <v>20.094448</v>
      </c>
      <c r="F66" s="95">
        <f>(0.5*((C66^2)-(C65^2))*'NEFZ + EPA + WLTP - Start Value'!$B$3)/3600</f>
        <v>0.3905119300856917</v>
      </c>
      <c r="G66" s="95">
        <f>E66*'NEFZ + EPA + WLTP - Start Value'!$B$3*'NEFZ + EPA + WLTP - Start Value'!$B$6*'NEFZ + EPA + WLTP - Constants'!$B$4/3600</f>
        <v>0.685562282416</v>
      </c>
      <c r="H66" s="95">
        <f>IF(E66&gt;0,(((C65)^3+(C66)^3)/2/D66)*0.5*'NEFZ + EPA + WLTP - Constants'!$B$3*('NEFZ + EPA + WLTP - Start Value'!$B$5*'NEFZ + EPA + WLTP - Start Value'!$B$4)*E66/3600,0)</f>
        <v>1.026408828963761</v>
      </c>
    </row>
    <row r="67" ht="20.35" customHeight="1">
      <c r="A67" s="15">
        <v>64</v>
      </c>
      <c r="B67" s="15">
        <v>45.1</v>
      </c>
      <c r="C67" s="95">
        <f>'NEFZ + EPA + WLTP - Constants'!$B$5*B67/3.6</f>
        <v>20.161504</v>
      </c>
      <c r="D67" s="95">
        <f>(C67+C66)/2</f>
        <v>20.139152</v>
      </c>
      <c r="E67" s="95">
        <f>(D67*(A67-A66))</f>
        <v>20.139152</v>
      </c>
      <c r="F67" s="95">
        <f>(0.5*((C67^2)-(C66^2))*'NEFZ + EPA + WLTP - Start Value'!$B$3)/3600</f>
        <v>0.3913806996743586</v>
      </c>
      <c r="G67" s="95">
        <f>E67*'NEFZ + EPA + WLTP - Start Value'!$B$3*'NEFZ + EPA + WLTP - Start Value'!$B$6*'NEFZ + EPA + WLTP - Constants'!$B$4/3600</f>
        <v>0.6870874487840001</v>
      </c>
      <c r="H67" s="95">
        <f>IF(E67&gt;0,(((C66)^3+(C67)^3)/2/D67)*0.5*'NEFZ + EPA + WLTP - Constants'!$B$3*('NEFZ + EPA + WLTP - Start Value'!$B$5*'NEFZ + EPA + WLTP - Start Value'!$B$4)*E67/3600,0)</f>
        <v>1.033274400172884</v>
      </c>
    </row>
    <row r="68" ht="20.35" customHeight="1">
      <c r="A68" s="15">
        <v>65</v>
      </c>
      <c r="B68" s="15">
        <v>45.4</v>
      </c>
      <c r="C68" s="95">
        <f>'NEFZ + EPA + WLTP - Constants'!$B$5*B68/3.6</f>
        <v>20.295616</v>
      </c>
      <c r="D68" s="95">
        <f>(C68+C67)/2</f>
        <v>20.22856</v>
      </c>
      <c r="E68" s="95">
        <f>(D68*(A68-A67))</f>
        <v>20.22856</v>
      </c>
      <c r="F68" s="95">
        <f>(0.5*((C68^2)-(C67^2))*'NEFZ + EPA + WLTP - Start Value'!$B$3)/3600</f>
        <v>1.179354716554657</v>
      </c>
      <c r="G68" s="95">
        <f>E68*'NEFZ + EPA + WLTP - Start Value'!$B$3*'NEFZ + EPA + WLTP - Start Value'!$B$6*'NEFZ + EPA + WLTP - Constants'!$B$4/3600</f>
        <v>0.6901377815200002</v>
      </c>
      <c r="H68" s="95">
        <f>IF(E68&gt;0,(((C67)^3+(C68)^3)/2/D68)*0.5*'NEFZ + EPA + WLTP - Constants'!$B$3*('NEFZ + EPA + WLTP - Start Value'!$B$5*'NEFZ + EPA + WLTP - Start Value'!$B$4)*E68/3600,0)</f>
        <v>1.047127936029485</v>
      </c>
    </row>
    <row r="69" ht="20.35" customHeight="1">
      <c r="A69" s="15">
        <v>66</v>
      </c>
      <c r="B69" s="15">
        <v>45.7</v>
      </c>
      <c r="C69" s="95">
        <f>'NEFZ + EPA + WLTP - Constants'!$B$5*B69/3.6</f>
        <v>20.429728</v>
      </c>
      <c r="D69" s="95">
        <f>(C69+C68)/2</f>
        <v>20.362672</v>
      </c>
      <c r="E69" s="95">
        <f>(D69*(A69-A68))</f>
        <v>20.362672</v>
      </c>
      <c r="F69" s="95">
        <f>(0.5*((C69^2)-(C68^2))*'NEFZ + EPA + WLTP - Start Value'!$B$3)/3600</f>
        <v>1.187173642852276</v>
      </c>
      <c r="G69" s="95">
        <f>E69*'NEFZ + EPA + WLTP - Start Value'!$B$3*'NEFZ + EPA + WLTP - Start Value'!$B$6*'NEFZ + EPA + WLTP - Constants'!$B$4/3600</f>
        <v>0.6947132806240003</v>
      </c>
      <c r="H69" s="95">
        <f>IF(E69&gt;0,(((C68)^3+(C69)^3)/2/D69)*0.5*'NEFZ + EPA + WLTP - Constants'!$B$3*('NEFZ + EPA + WLTP - Start Value'!$B$5*'NEFZ + EPA + WLTP - Start Value'!$B$4)*E69/3600,0)</f>
        <v>1.06809271147591</v>
      </c>
    </row>
    <row r="70" ht="20.35" customHeight="1">
      <c r="A70" s="15">
        <v>67</v>
      </c>
      <c r="B70" s="15">
        <v>46</v>
      </c>
      <c r="C70" s="95">
        <f>'NEFZ + EPA + WLTP - Constants'!$B$5*B70/3.6</f>
        <v>20.56384</v>
      </c>
      <c r="D70" s="95">
        <f>(C70+C69)/2</f>
        <v>20.49678400000001</v>
      </c>
      <c r="E70" s="95">
        <f>(D70*(A70-A69))</f>
        <v>20.49678400000001</v>
      </c>
      <c r="F70" s="95">
        <f>(0.5*((C70^2)-(C69^2))*'NEFZ + EPA + WLTP - Start Value'!$B$3)/3600</f>
        <v>1.194992569149859</v>
      </c>
      <c r="G70" s="95">
        <f>E70*'NEFZ + EPA + WLTP - Start Value'!$B$3*'NEFZ + EPA + WLTP - Start Value'!$B$6*'NEFZ + EPA + WLTP - Constants'!$B$4/3600</f>
        <v>0.6992887797280002</v>
      </c>
      <c r="H70" s="95">
        <f>IF(E70&gt;0,(((C69)^3+(C70)^3)/2/D70)*0.5*'NEFZ + EPA + WLTP - Constants'!$B$3*('NEFZ + EPA + WLTP - Start Value'!$B$5*'NEFZ + EPA + WLTP - Start Value'!$B$4)*E70/3600,0)</f>
        <v>1.089335465814601</v>
      </c>
    </row>
    <row r="71" ht="20.35" customHeight="1">
      <c r="A71" s="15">
        <v>68</v>
      </c>
      <c r="B71" s="15">
        <v>46.3</v>
      </c>
      <c r="C71" s="95">
        <f>'NEFZ + EPA + WLTP - Constants'!$B$5*B71/3.6</f>
        <v>20.697952</v>
      </c>
      <c r="D71" s="95">
        <f>(C71+C70)/2</f>
        <v>20.630896</v>
      </c>
      <c r="E71" s="95">
        <f>(D71*(A71-A70))</f>
        <v>20.630896</v>
      </c>
      <c r="F71" s="95">
        <f>(0.5*((C71^2)-(C70^2))*'NEFZ + EPA + WLTP - Start Value'!$B$3)/3600</f>
        <v>1.202811495447416</v>
      </c>
      <c r="G71" s="95">
        <f>E71*'NEFZ + EPA + WLTP - Start Value'!$B$3*'NEFZ + EPA + WLTP - Start Value'!$B$6*'NEFZ + EPA + WLTP - Constants'!$B$4/3600</f>
        <v>0.7038642788320001</v>
      </c>
      <c r="H71" s="95">
        <f>IF(E71&gt;0,(((C70)^3+(C71)^3)/2/D71)*0.5*'NEFZ + EPA + WLTP - Constants'!$B$3*('NEFZ + EPA + WLTP - Start Value'!$B$5*'NEFZ + EPA + WLTP - Start Value'!$B$4)*E71/3600,0)</f>
        <v>1.110858029861534</v>
      </c>
    </row>
    <row r="72" ht="20.35" customHeight="1">
      <c r="A72" s="15">
        <v>69</v>
      </c>
      <c r="B72" s="15">
        <v>46.5</v>
      </c>
      <c r="C72" s="95">
        <f>'NEFZ + EPA + WLTP - Constants'!$B$5*B72/3.6</f>
        <v>20.78736</v>
      </c>
      <c r="D72" s="95">
        <f>(C72+C71)/2</f>
        <v>20.742656</v>
      </c>
      <c r="E72" s="95">
        <f>(D72*(A72-A71))</f>
        <v>20.742656</v>
      </c>
      <c r="F72" s="95">
        <f>(0.5*((C72^2)-(C71^2))*'NEFZ + EPA + WLTP - Start Value'!$B$3)/3600</f>
        <v>0.8062181782414388</v>
      </c>
      <c r="G72" s="95">
        <f>E72*'NEFZ + EPA + WLTP - Start Value'!$B$3*'NEFZ + EPA + WLTP - Start Value'!$B$6*'NEFZ + EPA + WLTP - Constants'!$B$4/3600</f>
        <v>0.707677194752</v>
      </c>
      <c r="H72" s="95">
        <f>IF(E72&gt;0,(((C71)^3+(C72)^3)/2/D72)*0.5*'NEFZ + EPA + WLTP - Constants'!$B$3*('NEFZ + EPA + WLTP - Start Value'!$B$5*'NEFZ + EPA + WLTP - Start Value'!$B$4)*E72/3600,0)</f>
        <v>1.128988899951353</v>
      </c>
    </row>
    <row r="73" ht="20.35" customHeight="1">
      <c r="A73" s="15">
        <v>70</v>
      </c>
      <c r="B73" s="15">
        <v>46.8</v>
      </c>
      <c r="C73" s="95">
        <f>'NEFZ + EPA + WLTP - Constants'!$B$5*B73/3.6</f>
        <v>20.921472</v>
      </c>
      <c r="D73" s="95">
        <f>(C73+C72)/2</f>
        <v>20.854416</v>
      </c>
      <c r="E73" s="95">
        <f>(D73*(A73-A72))</f>
        <v>20.854416</v>
      </c>
      <c r="F73" s="95">
        <f>(0.5*((C73^2)-(C72^2))*'NEFZ + EPA + WLTP - Start Value'!$B$3)/3600</f>
        <v>1.215843039276789</v>
      </c>
      <c r="G73" s="95">
        <f>E73*'NEFZ + EPA + WLTP - Start Value'!$B$3*'NEFZ + EPA + WLTP - Start Value'!$B$6*'NEFZ + EPA + WLTP - Constants'!$B$4/3600</f>
        <v>0.7114901106720001</v>
      </c>
      <c r="H73" s="95">
        <f>IF(E73&gt;0,(((C72)^3+(C73)^3)/2/D73)*0.5*'NEFZ + EPA + WLTP - Constants'!$B$3*('NEFZ + EPA + WLTP - Start Value'!$B$5*'NEFZ + EPA + WLTP - Start Value'!$B$4)*E73/3600,0)</f>
        <v>1.147355741878004</v>
      </c>
    </row>
    <row r="74" ht="20.35" customHeight="1">
      <c r="A74" s="15">
        <v>71</v>
      </c>
      <c r="B74" s="15">
        <v>46.9</v>
      </c>
      <c r="C74" s="95">
        <f>'NEFZ + EPA + WLTP - Constants'!$B$5*B74/3.6</f>
        <v>20.966176</v>
      </c>
      <c r="D74" s="95">
        <f>(C74+C73)/2</f>
        <v>20.943824</v>
      </c>
      <c r="E74" s="95">
        <f>(D74*(A74-A73))</f>
        <v>20.943824</v>
      </c>
      <c r="F74" s="95">
        <f>(0.5*((C74^2)-(C73^2))*'NEFZ + EPA + WLTP - Start Value'!$B$3)/3600</f>
        <v>0.4070185522695105</v>
      </c>
      <c r="G74" s="95">
        <f>E74*'NEFZ + EPA + WLTP - Start Value'!$B$3*'NEFZ + EPA + WLTP - Start Value'!$B$6*'NEFZ + EPA + WLTP - Constants'!$B$4/3600</f>
        <v>0.7145404434079999</v>
      </c>
      <c r="H74" s="95">
        <f>IF(E74&gt;0,(((C73)^3+(C74)^3)/2/D74)*0.5*'NEFZ + EPA + WLTP - Constants'!$B$3*('NEFZ + EPA + WLTP - Start Value'!$B$5*'NEFZ + EPA + WLTP - Start Value'!$B$4)*E74/3600,0)</f>
        <v>1.162144011002051</v>
      </c>
    </row>
    <row r="75" ht="20.35" customHeight="1">
      <c r="A75" s="15">
        <v>72</v>
      </c>
      <c r="B75" s="15">
        <v>47</v>
      </c>
      <c r="C75" s="95">
        <f>'NEFZ + EPA + WLTP - Constants'!$B$5*B75/3.6</f>
        <v>21.01088</v>
      </c>
      <c r="D75" s="95">
        <f>(C75+C74)/2</f>
        <v>20.988528</v>
      </c>
      <c r="E75" s="95">
        <f>(D75*(A75-A74))</f>
        <v>20.988528</v>
      </c>
      <c r="F75" s="95">
        <f>(0.5*((C75^2)-(C74^2))*'NEFZ + EPA + WLTP - Start Value'!$B$3)/3600</f>
        <v>0.4078873218581897</v>
      </c>
      <c r="G75" s="95">
        <f>E75*'NEFZ + EPA + WLTP - Start Value'!$B$3*'NEFZ + EPA + WLTP - Start Value'!$B$6*'NEFZ + EPA + WLTP - Constants'!$B$4/3600</f>
        <v>0.7160656097760001</v>
      </c>
      <c r="H75" s="95">
        <f>IF(E75&gt;0,(((C74)^3+(C75)^3)/2/D75)*0.5*'NEFZ + EPA + WLTP - Constants'!$B$3*('NEFZ + EPA + WLTP - Start Value'!$B$5*'NEFZ + EPA + WLTP - Start Value'!$B$4)*E75/3600,0)</f>
        <v>1.169601579947223</v>
      </c>
    </row>
    <row r="76" ht="20.35" customHeight="1">
      <c r="A76" s="15">
        <v>73</v>
      </c>
      <c r="B76" s="15">
        <v>47.1</v>
      </c>
      <c r="C76" s="95">
        <f>'NEFZ + EPA + WLTP - Constants'!$B$5*B76/3.6</f>
        <v>21.055584</v>
      </c>
      <c r="D76" s="95">
        <f>(C76+C75)/2</f>
        <v>21.03323200000001</v>
      </c>
      <c r="E76" s="95">
        <f>(D76*(A76-A75))</f>
        <v>21.03323200000001</v>
      </c>
      <c r="F76" s="95">
        <f>(0.5*((C76^2)-(C75^2))*'NEFZ + EPA + WLTP - Start Value'!$B$3)/3600</f>
        <v>0.4087560914467455</v>
      </c>
      <c r="G76" s="95">
        <f>E76*'NEFZ + EPA + WLTP - Start Value'!$B$3*'NEFZ + EPA + WLTP - Start Value'!$B$6*'NEFZ + EPA + WLTP - Constants'!$B$4/3600</f>
        <v>0.7175907761440002</v>
      </c>
      <c r="H76" s="95">
        <f>IF(E76&gt;0,(((C75)^3+(C76)^3)/2/D76)*0.5*'NEFZ + EPA + WLTP - Constants'!$B$3*('NEFZ + EPA + WLTP - Start Value'!$B$5*'NEFZ + EPA + WLTP - Start Value'!$B$4)*E76/3600,0)</f>
        <v>1.177090984747968</v>
      </c>
    </row>
    <row r="77" ht="20.35" customHeight="1">
      <c r="A77" s="15">
        <v>74</v>
      </c>
      <c r="B77" s="15">
        <v>47.2</v>
      </c>
      <c r="C77" s="95">
        <f>'NEFZ + EPA + WLTP - Constants'!$B$5*B77/3.6</f>
        <v>21.100288</v>
      </c>
      <c r="D77" s="95">
        <f>(C77+C76)/2</f>
        <v>21.077936</v>
      </c>
      <c r="E77" s="95">
        <f>(D77*(A77-A76))</f>
        <v>21.077936</v>
      </c>
      <c r="F77" s="95">
        <f>(0.5*((C77^2)-(C76^2))*'NEFZ + EPA + WLTP - Start Value'!$B$3)/3600</f>
        <v>0.4096248610353753</v>
      </c>
      <c r="G77" s="95">
        <f>E77*'NEFZ + EPA + WLTP - Start Value'!$B$3*'NEFZ + EPA + WLTP - Start Value'!$B$6*'NEFZ + EPA + WLTP - Constants'!$B$4/3600</f>
        <v>0.7191159425120002</v>
      </c>
      <c r="H77" s="95">
        <f>IF(E77&gt;0,(((C76)^3+(C77)^3)/2/D77)*0.5*'NEFZ + EPA + WLTP - Constants'!$B$3*('NEFZ + EPA + WLTP - Start Value'!$B$5*'NEFZ + EPA + WLTP - Start Value'!$B$4)*E77/3600,0)</f>
        <v>1.184612293212283</v>
      </c>
    </row>
    <row r="78" ht="20.35" customHeight="1">
      <c r="A78" s="15">
        <v>75</v>
      </c>
      <c r="B78" s="15">
        <v>47.3</v>
      </c>
      <c r="C78" s="95">
        <f>'NEFZ + EPA + WLTP - Constants'!$B$5*B78/3.6</f>
        <v>21.144992</v>
      </c>
      <c r="D78" s="95">
        <f>(C78+C77)/2</f>
        <v>21.12264</v>
      </c>
      <c r="E78" s="95">
        <f>(D78*(A78-A77))</f>
        <v>21.12264</v>
      </c>
      <c r="F78" s="95">
        <f>(0.5*((C78^2)-(C77^2))*'NEFZ + EPA + WLTP - Start Value'!$B$3)/3600</f>
        <v>0.4104936306239928</v>
      </c>
      <c r="G78" s="95">
        <f>E78*'NEFZ + EPA + WLTP - Start Value'!$B$3*'NEFZ + EPA + WLTP - Start Value'!$B$6*'NEFZ + EPA + WLTP - Constants'!$B$4/3600</f>
        <v>0.7206411088800002</v>
      </c>
      <c r="H78" s="95">
        <f>IF(E78&gt;0,(((C77)^3+(C78)^3)/2/D78)*0.5*'NEFZ + EPA + WLTP - Constants'!$B$3*('NEFZ + EPA + WLTP - Start Value'!$B$5*'NEFZ + EPA + WLTP - Start Value'!$B$4)*E78/3600,0)</f>
        <v>1.192165573148169</v>
      </c>
    </row>
    <row r="79" ht="20.35" customHeight="1">
      <c r="A79" s="15">
        <v>76</v>
      </c>
      <c r="B79" s="15">
        <v>47.2</v>
      </c>
      <c r="C79" s="95">
        <f>'NEFZ + EPA + WLTP - Constants'!$B$5*B79/3.6</f>
        <v>21.100288</v>
      </c>
      <c r="D79" s="95">
        <f>(C79+C78)/2</f>
        <v>21.12264</v>
      </c>
      <c r="E79" s="95">
        <f>(D79*(A79-A78))</f>
        <v>21.12264</v>
      </c>
      <c r="F79" s="95">
        <f>(0.5*((C79^2)-(C78^2))*'NEFZ + EPA + WLTP - Start Value'!$B$3)/3600</f>
        <v>-0.4104936306239928</v>
      </c>
      <c r="G79" s="95">
        <f>E79*'NEFZ + EPA + WLTP - Start Value'!$B$3*'NEFZ + EPA + WLTP - Start Value'!$B$6*'NEFZ + EPA + WLTP - Constants'!$B$4/3600</f>
        <v>0.7206411088800002</v>
      </c>
      <c r="H79" s="95">
        <f>IF(E79&gt;0,(((C78)^3+(C79)^3)/2/D79)*0.5*'NEFZ + EPA + WLTP - Constants'!$B$3*('NEFZ + EPA + WLTP - Start Value'!$B$5*'NEFZ + EPA + WLTP - Start Value'!$B$4)*E79/3600,0)</f>
        <v>1.192165573148169</v>
      </c>
    </row>
    <row r="80" ht="20.35" customHeight="1">
      <c r="A80" s="15">
        <v>77</v>
      </c>
      <c r="B80" s="15">
        <v>47.1</v>
      </c>
      <c r="C80" s="95">
        <f>'NEFZ + EPA + WLTP - Constants'!$B$5*B80/3.6</f>
        <v>21.055584</v>
      </c>
      <c r="D80" s="95">
        <f>(C80+C79)/2</f>
        <v>21.077936</v>
      </c>
      <c r="E80" s="95">
        <f>(D80*(A80-A79))</f>
        <v>21.077936</v>
      </c>
      <c r="F80" s="95">
        <f>(0.5*((C80^2)-(C79^2))*'NEFZ + EPA + WLTP - Start Value'!$B$3)/3600</f>
        <v>-0.4096248610353753</v>
      </c>
      <c r="G80" s="95">
        <f>E80*'NEFZ + EPA + WLTP - Start Value'!$B$3*'NEFZ + EPA + WLTP - Start Value'!$B$6*'NEFZ + EPA + WLTP - Constants'!$B$4/3600</f>
        <v>0.7191159425120002</v>
      </c>
      <c r="H80" s="95">
        <f>IF(E80&gt;0,(((C79)^3+(C80)^3)/2/D80)*0.5*'NEFZ + EPA + WLTP - Constants'!$B$3*('NEFZ + EPA + WLTP - Start Value'!$B$5*'NEFZ + EPA + WLTP - Start Value'!$B$4)*E80/3600,0)</f>
        <v>1.184612293212283</v>
      </c>
    </row>
    <row r="81" ht="20.35" customHeight="1">
      <c r="A81" s="15">
        <v>78</v>
      </c>
      <c r="B81" s="15">
        <v>47</v>
      </c>
      <c r="C81" s="95">
        <f>'NEFZ + EPA + WLTP - Constants'!$B$5*B81/3.6</f>
        <v>21.01088</v>
      </c>
      <c r="D81" s="95">
        <f>(C81+C80)/2</f>
        <v>21.03323200000001</v>
      </c>
      <c r="E81" s="95">
        <f>(D81*(A81-A80))</f>
        <v>21.03323200000001</v>
      </c>
      <c r="F81" s="95">
        <f>(0.5*((C81^2)-(C80^2))*'NEFZ + EPA + WLTP - Start Value'!$B$3)/3600</f>
        <v>-0.4087560914467455</v>
      </c>
      <c r="G81" s="95">
        <f>E81*'NEFZ + EPA + WLTP - Start Value'!$B$3*'NEFZ + EPA + WLTP - Start Value'!$B$6*'NEFZ + EPA + WLTP - Constants'!$B$4/3600</f>
        <v>0.7175907761440002</v>
      </c>
      <c r="H81" s="95">
        <f>IF(E81&gt;0,(((C80)^3+(C81)^3)/2/D81)*0.5*'NEFZ + EPA + WLTP - Constants'!$B$3*('NEFZ + EPA + WLTP - Start Value'!$B$5*'NEFZ + EPA + WLTP - Start Value'!$B$4)*E81/3600,0)</f>
        <v>1.177090984747968</v>
      </c>
    </row>
    <row r="82" ht="20.35" customHeight="1">
      <c r="A82" s="15">
        <v>79</v>
      </c>
      <c r="B82" s="15">
        <v>46.9</v>
      </c>
      <c r="C82" s="95">
        <f>'NEFZ + EPA + WLTP - Constants'!$B$5*B82/3.6</f>
        <v>20.966176</v>
      </c>
      <c r="D82" s="95">
        <f>(C82+C81)/2</f>
        <v>20.988528</v>
      </c>
      <c r="E82" s="95">
        <f>(D82*(A82-A81))</f>
        <v>20.988528</v>
      </c>
      <c r="F82" s="95">
        <f>(0.5*((C82^2)-(C81^2))*'NEFZ + EPA + WLTP - Start Value'!$B$3)/3600</f>
        <v>-0.4078873218581897</v>
      </c>
      <c r="G82" s="95">
        <f>E82*'NEFZ + EPA + WLTP - Start Value'!$B$3*'NEFZ + EPA + WLTP - Start Value'!$B$6*'NEFZ + EPA + WLTP - Constants'!$B$4/3600</f>
        <v>0.7160656097760001</v>
      </c>
      <c r="H82" s="95">
        <f>IF(E82&gt;0,(((C81)^3+(C82)^3)/2/D82)*0.5*'NEFZ + EPA + WLTP - Constants'!$B$3*('NEFZ + EPA + WLTP - Start Value'!$B$5*'NEFZ + EPA + WLTP - Start Value'!$B$4)*E82/3600,0)</f>
        <v>1.169601579947223</v>
      </c>
    </row>
    <row r="83" ht="20.35" customHeight="1">
      <c r="A83" s="15">
        <v>80</v>
      </c>
      <c r="B83" s="15">
        <v>46.9</v>
      </c>
      <c r="C83" s="95">
        <f>'NEFZ + EPA + WLTP - Constants'!$B$5*B83/3.6</f>
        <v>20.966176</v>
      </c>
      <c r="D83" s="95">
        <f>(C83+C82)/2</f>
        <v>20.966176</v>
      </c>
      <c r="E83" s="95">
        <f>(D83*(A83-A82))</f>
        <v>20.966176</v>
      </c>
      <c r="F83" s="95">
        <f>(0.5*((C83^2)-(C82^2))*'NEFZ + EPA + WLTP - Start Value'!$B$3)/3600</f>
        <v>0</v>
      </c>
      <c r="G83" s="95">
        <f>E83*'NEFZ + EPA + WLTP - Start Value'!$B$3*'NEFZ + EPA + WLTP - Start Value'!$B$6*'NEFZ + EPA + WLTP - Constants'!$B$4/3600</f>
        <v>0.715303026592</v>
      </c>
      <c r="H83" s="95">
        <f>IF(E83&gt;0,(((C82)^3+(C83)^3)/2/D83)*0.5*'NEFZ + EPA + WLTP - Constants'!$B$3*('NEFZ + EPA + WLTP - Start Value'!$B$5*'NEFZ + EPA + WLTP - Start Value'!$B$4)*E83/3600,0)</f>
        <v>1.165864844986743</v>
      </c>
    </row>
    <row r="84" ht="20.35" customHeight="1">
      <c r="A84" s="15">
        <v>81</v>
      </c>
      <c r="B84" s="15">
        <v>46.9</v>
      </c>
      <c r="C84" s="95">
        <f>'NEFZ + EPA + WLTP - Constants'!$B$5*B84/3.6</f>
        <v>20.966176</v>
      </c>
      <c r="D84" s="95">
        <f>(C84+C83)/2</f>
        <v>20.966176</v>
      </c>
      <c r="E84" s="95">
        <f>(D84*(A84-A83))</f>
        <v>20.966176</v>
      </c>
      <c r="F84" s="95">
        <f>(0.5*((C84^2)-(C83^2))*'NEFZ + EPA + WLTP - Start Value'!$B$3)/3600</f>
        <v>0</v>
      </c>
      <c r="G84" s="95">
        <f>E84*'NEFZ + EPA + WLTP - Start Value'!$B$3*'NEFZ + EPA + WLTP - Start Value'!$B$6*'NEFZ + EPA + WLTP - Constants'!$B$4/3600</f>
        <v>0.715303026592</v>
      </c>
      <c r="H84" s="95">
        <f>IF(E84&gt;0,(((C83)^3+(C84)^3)/2/D84)*0.5*'NEFZ + EPA + WLTP - Constants'!$B$3*('NEFZ + EPA + WLTP - Start Value'!$B$5*'NEFZ + EPA + WLTP - Start Value'!$B$4)*E84/3600,0)</f>
        <v>1.165864844986743</v>
      </c>
    </row>
    <row r="85" ht="20.35" customHeight="1">
      <c r="A85" s="15">
        <v>82</v>
      </c>
      <c r="B85" s="15">
        <v>47</v>
      </c>
      <c r="C85" s="95">
        <f>'NEFZ + EPA + WLTP - Constants'!$B$5*B85/3.6</f>
        <v>21.01088</v>
      </c>
      <c r="D85" s="95">
        <f>(C85+C84)/2</f>
        <v>20.988528</v>
      </c>
      <c r="E85" s="95">
        <f>(D85*(A85-A84))</f>
        <v>20.988528</v>
      </c>
      <c r="F85" s="95">
        <f>(0.5*((C85^2)-(C84^2))*'NEFZ + EPA + WLTP - Start Value'!$B$3)/3600</f>
        <v>0.4078873218581897</v>
      </c>
      <c r="G85" s="95">
        <f>E85*'NEFZ + EPA + WLTP - Start Value'!$B$3*'NEFZ + EPA + WLTP - Start Value'!$B$6*'NEFZ + EPA + WLTP - Constants'!$B$4/3600</f>
        <v>0.7160656097760001</v>
      </c>
      <c r="H85" s="95">
        <f>IF(E85&gt;0,(((C84)^3+(C85)^3)/2/D85)*0.5*'NEFZ + EPA + WLTP - Constants'!$B$3*('NEFZ + EPA + WLTP - Start Value'!$B$5*'NEFZ + EPA + WLTP - Start Value'!$B$4)*E85/3600,0)</f>
        <v>1.169601579947223</v>
      </c>
    </row>
    <row r="86" ht="20.35" customHeight="1">
      <c r="A86" s="15">
        <v>83</v>
      </c>
      <c r="B86" s="15">
        <v>47.1</v>
      </c>
      <c r="C86" s="95">
        <f>'NEFZ + EPA + WLTP - Constants'!$B$5*B86/3.6</f>
        <v>21.055584</v>
      </c>
      <c r="D86" s="95">
        <f>(C86+C85)/2</f>
        <v>21.03323200000001</v>
      </c>
      <c r="E86" s="95">
        <f>(D86*(A86-A85))</f>
        <v>21.03323200000001</v>
      </c>
      <c r="F86" s="95">
        <f>(0.5*((C86^2)-(C85^2))*'NEFZ + EPA + WLTP - Start Value'!$B$3)/3600</f>
        <v>0.4087560914467455</v>
      </c>
      <c r="G86" s="95">
        <f>E86*'NEFZ + EPA + WLTP - Start Value'!$B$3*'NEFZ + EPA + WLTP - Start Value'!$B$6*'NEFZ + EPA + WLTP - Constants'!$B$4/3600</f>
        <v>0.7175907761440002</v>
      </c>
      <c r="H86" s="95">
        <f>IF(E86&gt;0,(((C85)^3+(C86)^3)/2/D86)*0.5*'NEFZ + EPA + WLTP - Constants'!$B$3*('NEFZ + EPA + WLTP - Start Value'!$B$5*'NEFZ + EPA + WLTP - Start Value'!$B$4)*E86/3600,0)</f>
        <v>1.177090984747968</v>
      </c>
    </row>
    <row r="87" ht="20.35" customHeight="1">
      <c r="A87" s="15">
        <v>84</v>
      </c>
      <c r="B87" s="15">
        <v>47.1</v>
      </c>
      <c r="C87" s="95">
        <f>'NEFZ + EPA + WLTP - Constants'!$B$5*B87/3.6</f>
        <v>21.055584</v>
      </c>
      <c r="D87" s="95">
        <f>(C87+C86)/2</f>
        <v>21.055584</v>
      </c>
      <c r="E87" s="95">
        <f>(D87*(A87-A86))</f>
        <v>21.055584</v>
      </c>
      <c r="F87" s="95">
        <f>(0.5*((C87^2)-(C86^2))*'NEFZ + EPA + WLTP - Start Value'!$B$3)/3600</f>
        <v>0</v>
      </c>
      <c r="G87" s="95">
        <f>E87*'NEFZ + EPA + WLTP - Start Value'!$B$3*'NEFZ + EPA + WLTP - Start Value'!$B$6*'NEFZ + EPA + WLTP - Constants'!$B$4/3600</f>
        <v>0.7183533593280002</v>
      </c>
      <c r="H87" s="95">
        <f>IF(E87&gt;0,(((C86)^3+(C87)^3)/2/D87)*0.5*'NEFZ + EPA + WLTP - Constants'!$B$3*('NEFZ + EPA + WLTP - Start Value'!$B$5*'NEFZ + EPA + WLTP - Start Value'!$B$4)*E87/3600,0)</f>
        <v>1.180843654588232</v>
      </c>
    </row>
    <row r="88" ht="20.35" customHeight="1">
      <c r="A88" s="15">
        <v>85</v>
      </c>
      <c r="B88" s="15">
        <v>47.2</v>
      </c>
      <c r="C88" s="95">
        <f>'NEFZ + EPA + WLTP - Constants'!$B$5*B88/3.6</f>
        <v>21.100288</v>
      </c>
      <c r="D88" s="95">
        <f>(C88+C87)/2</f>
        <v>21.077936</v>
      </c>
      <c r="E88" s="95">
        <f>(D88*(A88-A87))</f>
        <v>21.077936</v>
      </c>
      <c r="F88" s="95">
        <f>(0.5*((C88^2)-(C87^2))*'NEFZ + EPA + WLTP - Start Value'!$B$3)/3600</f>
        <v>0.4096248610353753</v>
      </c>
      <c r="G88" s="95">
        <f>E88*'NEFZ + EPA + WLTP - Start Value'!$B$3*'NEFZ + EPA + WLTP - Start Value'!$B$6*'NEFZ + EPA + WLTP - Constants'!$B$4/3600</f>
        <v>0.7191159425120002</v>
      </c>
      <c r="H88" s="95">
        <f>IF(E88&gt;0,(((C87)^3+(C88)^3)/2/D88)*0.5*'NEFZ + EPA + WLTP - Constants'!$B$3*('NEFZ + EPA + WLTP - Start Value'!$B$5*'NEFZ + EPA + WLTP - Start Value'!$B$4)*E88/3600,0)</f>
        <v>1.184612293212283</v>
      </c>
    </row>
    <row r="89" ht="20.35" customHeight="1">
      <c r="A89" s="15">
        <v>86</v>
      </c>
      <c r="B89" s="15">
        <v>47.1</v>
      </c>
      <c r="C89" s="95">
        <f>'NEFZ + EPA + WLTP - Constants'!$B$5*B89/3.6</f>
        <v>21.055584</v>
      </c>
      <c r="D89" s="95">
        <f>(C89+C88)/2</f>
        <v>21.077936</v>
      </c>
      <c r="E89" s="95">
        <f>(D89*(A89-A88))</f>
        <v>21.077936</v>
      </c>
      <c r="F89" s="95">
        <f>(0.5*((C89^2)-(C88^2))*'NEFZ + EPA + WLTP - Start Value'!$B$3)/3600</f>
        <v>-0.4096248610353753</v>
      </c>
      <c r="G89" s="95">
        <f>E89*'NEFZ + EPA + WLTP - Start Value'!$B$3*'NEFZ + EPA + WLTP - Start Value'!$B$6*'NEFZ + EPA + WLTP - Constants'!$B$4/3600</f>
        <v>0.7191159425120002</v>
      </c>
      <c r="H89" s="95">
        <f>IF(E89&gt;0,(((C88)^3+(C89)^3)/2/D89)*0.5*'NEFZ + EPA + WLTP - Constants'!$B$3*('NEFZ + EPA + WLTP - Start Value'!$B$5*'NEFZ + EPA + WLTP - Start Value'!$B$4)*E89/3600,0)</f>
        <v>1.184612293212283</v>
      </c>
    </row>
    <row r="90" ht="20.35" customHeight="1">
      <c r="A90" s="15">
        <v>87</v>
      </c>
      <c r="B90" s="15">
        <v>47</v>
      </c>
      <c r="C90" s="95">
        <f>'NEFZ + EPA + WLTP - Constants'!$B$5*B90/3.6</f>
        <v>21.01088</v>
      </c>
      <c r="D90" s="95">
        <f>(C90+C89)/2</f>
        <v>21.03323200000001</v>
      </c>
      <c r="E90" s="95">
        <f>(D90*(A90-A89))</f>
        <v>21.03323200000001</v>
      </c>
      <c r="F90" s="95">
        <f>(0.5*((C90^2)-(C89^2))*'NEFZ + EPA + WLTP - Start Value'!$B$3)/3600</f>
        <v>-0.4087560914467455</v>
      </c>
      <c r="G90" s="95">
        <f>E90*'NEFZ + EPA + WLTP - Start Value'!$B$3*'NEFZ + EPA + WLTP - Start Value'!$B$6*'NEFZ + EPA + WLTP - Constants'!$B$4/3600</f>
        <v>0.7175907761440002</v>
      </c>
      <c r="H90" s="95">
        <f>IF(E90&gt;0,(((C89)^3+(C90)^3)/2/D90)*0.5*'NEFZ + EPA + WLTP - Constants'!$B$3*('NEFZ + EPA + WLTP - Start Value'!$B$5*'NEFZ + EPA + WLTP - Start Value'!$B$4)*E90/3600,0)</f>
        <v>1.177090984747968</v>
      </c>
    </row>
    <row r="91" ht="20.35" customHeight="1">
      <c r="A91" s="15">
        <v>88</v>
      </c>
      <c r="B91" s="15">
        <v>46.9</v>
      </c>
      <c r="C91" s="95">
        <f>'NEFZ + EPA + WLTP - Constants'!$B$5*B91/3.6</f>
        <v>20.966176</v>
      </c>
      <c r="D91" s="95">
        <f>(C91+C90)/2</f>
        <v>20.988528</v>
      </c>
      <c r="E91" s="95">
        <f>(D91*(A91-A90))</f>
        <v>20.988528</v>
      </c>
      <c r="F91" s="95">
        <f>(0.5*((C91^2)-(C90^2))*'NEFZ + EPA + WLTP - Start Value'!$B$3)/3600</f>
        <v>-0.4078873218581897</v>
      </c>
      <c r="G91" s="95">
        <f>E91*'NEFZ + EPA + WLTP - Start Value'!$B$3*'NEFZ + EPA + WLTP - Start Value'!$B$6*'NEFZ + EPA + WLTP - Constants'!$B$4/3600</f>
        <v>0.7160656097760001</v>
      </c>
      <c r="H91" s="95">
        <f>IF(E91&gt;0,(((C90)^3+(C91)^3)/2/D91)*0.5*'NEFZ + EPA + WLTP - Constants'!$B$3*('NEFZ + EPA + WLTP - Start Value'!$B$5*'NEFZ + EPA + WLTP - Start Value'!$B$4)*E91/3600,0)</f>
        <v>1.169601579947223</v>
      </c>
    </row>
    <row r="92" ht="20.35" customHeight="1">
      <c r="A92" s="15">
        <v>89</v>
      </c>
      <c r="B92" s="15">
        <v>46.5</v>
      </c>
      <c r="C92" s="95">
        <f>'NEFZ + EPA + WLTP - Constants'!$B$5*B92/3.6</f>
        <v>20.78736</v>
      </c>
      <c r="D92" s="95">
        <f>(C92+C91)/2</f>
        <v>20.876768</v>
      </c>
      <c r="E92" s="95">
        <f>(D92*(A92-A91))</f>
        <v>20.876768</v>
      </c>
      <c r="F92" s="95">
        <f>(0.5*((C92^2)-(C91^2))*'NEFZ + EPA + WLTP - Start Value'!$B$3)/3600</f>
        <v>-1.6228615915463</v>
      </c>
      <c r="G92" s="95">
        <f>E92*'NEFZ + EPA + WLTP - Start Value'!$B$3*'NEFZ + EPA + WLTP - Start Value'!$B$6*'NEFZ + EPA + WLTP - Constants'!$B$4/3600</f>
        <v>0.7122526938560001</v>
      </c>
      <c r="H92" s="95">
        <f>IF(E92&gt;0,(((C91)^3+(C92)^3)/2/D92)*0.5*'NEFZ + EPA + WLTP - Constants'!$B$3*('NEFZ + EPA + WLTP - Start Value'!$B$5*'NEFZ + EPA + WLTP - Start Value'!$B$4)*E92/3600,0)</f>
        <v>1.151076575862696</v>
      </c>
    </row>
    <row r="93" ht="20.35" customHeight="1">
      <c r="A93" s="15">
        <v>90</v>
      </c>
      <c r="B93" s="15">
        <v>46.3</v>
      </c>
      <c r="C93" s="95">
        <f>'NEFZ + EPA + WLTP - Constants'!$B$5*B93/3.6</f>
        <v>20.697952</v>
      </c>
      <c r="D93" s="95">
        <f>(C93+C92)/2</f>
        <v>20.742656</v>
      </c>
      <c r="E93" s="95">
        <f>(D93*(A93-A92))</f>
        <v>20.742656</v>
      </c>
      <c r="F93" s="95">
        <f>(0.5*((C93^2)-(C92^2))*'NEFZ + EPA + WLTP - Start Value'!$B$3)/3600</f>
        <v>-0.8062181782414388</v>
      </c>
      <c r="G93" s="95">
        <f>E93*'NEFZ + EPA + WLTP - Start Value'!$B$3*'NEFZ + EPA + WLTP - Start Value'!$B$6*'NEFZ + EPA + WLTP - Constants'!$B$4/3600</f>
        <v>0.707677194752</v>
      </c>
      <c r="H93" s="95">
        <f>IF(E93&gt;0,(((C92)^3+(C93)^3)/2/D93)*0.5*'NEFZ + EPA + WLTP - Constants'!$B$3*('NEFZ + EPA + WLTP - Start Value'!$B$5*'NEFZ + EPA + WLTP - Start Value'!$B$4)*E93/3600,0)</f>
        <v>1.128988899951353</v>
      </c>
    </row>
    <row r="94" ht="20.35" customHeight="1">
      <c r="A94" s="15">
        <v>91</v>
      </c>
      <c r="B94" s="15">
        <v>46.2</v>
      </c>
      <c r="C94" s="95">
        <f>'NEFZ + EPA + WLTP - Constants'!$B$5*B94/3.6</f>
        <v>20.653248</v>
      </c>
      <c r="D94" s="95">
        <f>(C94+C93)/2</f>
        <v>20.6756</v>
      </c>
      <c r="E94" s="95">
        <f>(D94*(A94-A93))</f>
        <v>20.6756</v>
      </c>
      <c r="F94" s="95">
        <f>(0.5*((C94^2)-(C93^2))*'NEFZ + EPA + WLTP - Start Value'!$B$3)/3600</f>
        <v>-0.4018059347377438</v>
      </c>
      <c r="G94" s="95">
        <f>E94*'NEFZ + EPA + WLTP - Start Value'!$B$3*'NEFZ + EPA + WLTP - Start Value'!$B$6*'NEFZ + EPA + WLTP - Constants'!$B$4/3600</f>
        <v>0.7053894452000001</v>
      </c>
      <c r="H94" s="95">
        <f>IF(E94&gt;0,(((C93)^3+(C94)^3)/2/D94)*0.5*'NEFZ + EPA + WLTP - Constants'!$B$3*('NEFZ + EPA + WLTP - Start Value'!$B$5*'NEFZ + EPA + WLTP - Start Value'!$B$4)*E94/3600,0)</f>
        <v>1.118063353050093</v>
      </c>
    </row>
    <row r="95" ht="20.35" customHeight="1">
      <c r="A95" s="15">
        <v>92</v>
      </c>
      <c r="B95" s="15">
        <v>46.3</v>
      </c>
      <c r="C95" s="95">
        <f>'NEFZ + EPA + WLTP - Constants'!$B$5*B95/3.6</f>
        <v>20.697952</v>
      </c>
      <c r="D95" s="95">
        <f>(C95+C94)/2</f>
        <v>20.6756</v>
      </c>
      <c r="E95" s="95">
        <f>(D95*(A95-A94))</f>
        <v>20.6756</v>
      </c>
      <c r="F95" s="95">
        <f>(0.5*((C95^2)-(C94^2))*'NEFZ + EPA + WLTP - Start Value'!$B$3)/3600</f>
        <v>0.4018059347377438</v>
      </c>
      <c r="G95" s="95">
        <f>E95*'NEFZ + EPA + WLTP - Start Value'!$B$3*'NEFZ + EPA + WLTP - Start Value'!$B$6*'NEFZ + EPA + WLTP - Constants'!$B$4/3600</f>
        <v>0.7053894452000001</v>
      </c>
      <c r="H95" s="95">
        <f>IF(E95&gt;0,(((C94)^3+(C95)^3)/2/D95)*0.5*'NEFZ + EPA + WLTP - Constants'!$B$3*('NEFZ + EPA + WLTP - Start Value'!$B$5*'NEFZ + EPA + WLTP - Start Value'!$B$4)*E95/3600,0)</f>
        <v>1.118063353050093</v>
      </c>
    </row>
    <row r="96" ht="20.35" customHeight="1">
      <c r="A96" s="15">
        <v>93</v>
      </c>
      <c r="B96" s="15">
        <v>46.5</v>
      </c>
      <c r="C96" s="95">
        <f>'NEFZ + EPA + WLTP - Constants'!$B$5*B96/3.6</f>
        <v>20.78736</v>
      </c>
      <c r="D96" s="95">
        <f>(C96+C95)/2</f>
        <v>20.742656</v>
      </c>
      <c r="E96" s="95">
        <f>(D96*(A96-A95))</f>
        <v>20.742656</v>
      </c>
      <c r="F96" s="95">
        <f>(0.5*((C96^2)-(C95^2))*'NEFZ + EPA + WLTP - Start Value'!$B$3)/3600</f>
        <v>0.8062181782414388</v>
      </c>
      <c r="G96" s="95">
        <f>E96*'NEFZ + EPA + WLTP - Start Value'!$B$3*'NEFZ + EPA + WLTP - Start Value'!$B$6*'NEFZ + EPA + WLTP - Constants'!$B$4/3600</f>
        <v>0.707677194752</v>
      </c>
      <c r="H96" s="95">
        <f>IF(E96&gt;0,(((C95)^3+(C96)^3)/2/D96)*0.5*'NEFZ + EPA + WLTP - Constants'!$B$3*('NEFZ + EPA + WLTP - Start Value'!$B$5*'NEFZ + EPA + WLTP - Start Value'!$B$4)*E96/3600,0)</f>
        <v>1.128988899951353</v>
      </c>
    </row>
    <row r="97" ht="20.35" customHeight="1">
      <c r="A97" s="15">
        <v>94</v>
      </c>
      <c r="B97" s="15">
        <v>46.9</v>
      </c>
      <c r="C97" s="95">
        <f>'NEFZ + EPA + WLTP - Constants'!$B$5*B97/3.6</f>
        <v>20.966176</v>
      </c>
      <c r="D97" s="95">
        <f>(C97+C96)/2</f>
        <v>20.876768</v>
      </c>
      <c r="E97" s="95">
        <f>(D97*(A97-A96))</f>
        <v>20.876768</v>
      </c>
      <c r="F97" s="95">
        <f>(0.5*((C97^2)-(C96^2))*'NEFZ + EPA + WLTP - Start Value'!$B$3)/3600</f>
        <v>1.6228615915463</v>
      </c>
      <c r="G97" s="95">
        <f>E97*'NEFZ + EPA + WLTP - Start Value'!$B$3*'NEFZ + EPA + WLTP - Start Value'!$B$6*'NEFZ + EPA + WLTP - Constants'!$B$4/3600</f>
        <v>0.7122526938560001</v>
      </c>
      <c r="H97" s="95">
        <f>IF(E97&gt;0,(((C96)^3+(C97)^3)/2/D97)*0.5*'NEFZ + EPA + WLTP - Constants'!$B$3*('NEFZ + EPA + WLTP - Start Value'!$B$5*'NEFZ + EPA + WLTP - Start Value'!$B$4)*E97/3600,0)</f>
        <v>1.151076575862696</v>
      </c>
    </row>
    <row r="98" ht="20.35" customHeight="1">
      <c r="A98" s="15">
        <v>95</v>
      </c>
      <c r="B98" s="15">
        <v>47.1</v>
      </c>
      <c r="C98" s="95">
        <f>'NEFZ + EPA + WLTP - Constants'!$B$5*B98/3.6</f>
        <v>21.055584</v>
      </c>
      <c r="D98" s="95">
        <f>(C98+C97)/2</f>
        <v>21.01088</v>
      </c>
      <c r="E98" s="95">
        <f>(D98*(A98-A97))</f>
        <v>21.01088</v>
      </c>
      <c r="F98" s="95">
        <f>(0.5*((C98^2)-(C97^2))*'NEFZ + EPA + WLTP - Start Value'!$B$3)/3600</f>
        <v>0.8166434133049352</v>
      </c>
      <c r="G98" s="95">
        <f>E98*'NEFZ + EPA + WLTP - Start Value'!$B$3*'NEFZ + EPA + WLTP - Start Value'!$B$6*'NEFZ + EPA + WLTP - Constants'!$B$4/3600</f>
        <v>0.716828192960</v>
      </c>
      <c r="H98" s="95">
        <f>IF(E98&gt;0,(((C97)^3+(C98)^3)/2/D98)*0.5*'NEFZ + EPA + WLTP - Constants'!$B$3*('NEFZ + EPA + WLTP - Start Value'!$B$5*'NEFZ + EPA + WLTP - Start Value'!$B$4)*E98/3600,0)</f>
        <v>1.173354249787488</v>
      </c>
    </row>
    <row r="99" ht="20.35" customHeight="1">
      <c r="A99" s="15">
        <v>96</v>
      </c>
      <c r="B99" s="15">
        <v>47.4</v>
      </c>
      <c r="C99" s="95">
        <f>'NEFZ + EPA + WLTP - Constants'!$B$5*B99/3.6</f>
        <v>21.189696</v>
      </c>
      <c r="D99" s="95">
        <f>(C99+C98)/2</f>
        <v>21.12264</v>
      </c>
      <c r="E99" s="95">
        <f>(D99*(A99-A98))</f>
        <v>21.12264</v>
      </c>
      <c r="F99" s="95">
        <f>(0.5*((C99^2)-(C98^2))*'NEFZ + EPA + WLTP - Start Value'!$B$3)/3600</f>
        <v>1.231480891871991</v>
      </c>
      <c r="G99" s="95">
        <f>E99*'NEFZ + EPA + WLTP - Start Value'!$B$3*'NEFZ + EPA + WLTP - Start Value'!$B$6*'NEFZ + EPA + WLTP - Constants'!$B$4/3600</f>
        <v>0.7206411088800002</v>
      </c>
      <c r="H99" s="95">
        <f>IF(E99&gt;0,(((C98)^3+(C99)^3)/2/D99)*0.5*'NEFZ + EPA + WLTP - Constants'!$B$3*('NEFZ + EPA + WLTP - Start Value'!$B$5*'NEFZ + EPA + WLTP - Start Value'!$B$4)*E99/3600,0)</f>
        <v>1.192197612427738</v>
      </c>
    </row>
    <row r="100" ht="20.35" customHeight="1">
      <c r="A100" s="15">
        <v>97</v>
      </c>
      <c r="B100" s="15">
        <v>47.7</v>
      </c>
      <c r="C100" s="95">
        <f>'NEFZ + EPA + WLTP - Constants'!$B$5*B100/3.6</f>
        <v>21.323808</v>
      </c>
      <c r="D100" s="95">
        <f>(C100+C99)/2</f>
        <v>21.256752</v>
      </c>
      <c r="E100" s="95">
        <f>(D100*(A100-A99))</f>
        <v>21.256752</v>
      </c>
      <c r="F100" s="95">
        <f>(0.5*((C100^2)-(C99^2))*'NEFZ + EPA + WLTP - Start Value'!$B$3)/3600</f>
        <v>1.23929981816961</v>
      </c>
      <c r="G100" s="95">
        <f>E100*'NEFZ + EPA + WLTP - Start Value'!$B$3*'NEFZ + EPA + WLTP - Start Value'!$B$6*'NEFZ + EPA + WLTP - Constants'!$B$4/3600</f>
        <v>0.7252166079840002</v>
      </c>
      <c r="H100" s="95">
        <f>IF(E100&gt;0,(((C99)^3+(C100)^3)/2/D100)*0.5*'NEFZ + EPA + WLTP - Constants'!$B$3*('NEFZ + EPA + WLTP - Start Value'!$B$5*'NEFZ + EPA + WLTP - Start Value'!$B$4)*E100/3600,0)</f>
        <v>1.215050162568809</v>
      </c>
    </row>
    <row r="101" ht="20.35" customHeight="1">
      <c r="A101" s="15">
        <v>98</v>
      </c>
      <c r="B101" s="15">
        <v>48</v>
      </c>
      <c r="C101" s="95">
        <f>'NEFZ + EPA + WLTP - Constants'!$B$5*B101/3.6</f>
        <v>21.45792</v>
      </c>
      <c r="D101" s="95">
        <f>(C101+C100)/2</f>
        <v>21.390864</v>
      </c>
      <c r="E101" s="95">
        <f>(D101*(A101-A100))</f>
        <v>21.390864</v>
      </c>
      <c r="F101" s="95">
        <f>(0.5*((C101^2)-(C100^2))*'NEFZ + EPA + WLTP - Start Value'!$B$3)/3600</f>
        <v>1.247118744467192</v>
      </c>
      <c r="G101" s="95">
        <f>E101*'NEFZ + EPA + WLTP - Start Value'!$B$3*'NEFZ + EPA + WLTP - Start Value'!$B$6*'NEFZ + EPA + WLTP - Constants'!$B$4/3600</f>
        <v>0.7297921070880001</v>
      </c>
      <c r="H101" s="95">
        <f>IF(E101&gt;0,(((C100)^3+(C101)^3)/2/D101)*0.5*'NEFZ + EPA + WLTP - Constants'!$B$3*('NEFZ + EPA + WLTP - Start Value'!$B$5*'NEFZ + EPA + WLTP - Start Value'!$B$4)*E101/3600,0)</f>
        <v>1.238192897041982</v>
      </c>
    </row>
    <row r="102" ht="20.35" customHeight="1">
      <c r="A102" s="15">
        <v>99</v>
      </c>
      <c r="B102" s="15">
        <v>48.2</v>
      </c>
      <c r="C102" s="95">
        <f>'NEFZ + EPA + WLTP - Constants'!$B$5*B102/3.6</f>
        <v>21.547328</v>
      </c>
      <c r="D102" s="95">
        <f>(C102+C101)/2</f>
        <v>21.502624</v>
      </c>
      <c r="E102" s="95">
        <f>(D102*(A102-A101))</f>
        <v>21.502624</v>
      </c>
      <c r="F102" s="95">
        <f>(0.5*((C102^2)-(C101^2))*'NEFZ + EPA + WLTP - Start Value'!$B$3)/3600</f>
        <v>0.835756344254594</v>
      </c>
      <c r="G102" s="95">
        <f>E102*'NEFZ + EPA + WLTP - Start Value'!$B$3*'NEFZ + EPA + WLTP - Start Value'!$B$6*'NEFZ + EPA + WLTP - Constants'!$B$4/3600</f>
        <v>0.7336050230080001</v>
      </c>
      <c r="H102" s="95">
        <f>IF(E102&gt;0,(((C101)^3+(C102)^3)/2/D102)*0.5*'NEFZ + EPA + WLTP - Constants'!$B$3*('NEFZ + EPA + WLTP - Start Value'!$B$5*'NEFZ + EPA + WLTP - Start Value'!$B$4)*E102/3600,0)</f>
        <v>1.257681113753571</v>
      </c>
    </row>
    <row r="103" ht="20.35" customHeight="1">
      <c r="A103" s="15">
        <v>100</v>
      </c>
      <c r="B103" s="15">
        <v>48.5</v>
      </c>
      <c r="C103" s="95">
        <f>'NEFZ + EPA + WLTP - Constants'!$B$5*B103/3.6</f>
        <v>21.68144</v>
      </c>
      <c r="D103" s="95">
        <f>(C103+C102)/2</f>
        <v>21.614384</v>
      </c>
      <c r="E103" s="95">
        <f>(D103*(A103-A102))</f>
        <v>21.614384</v>
      </c>
      <c r="F103" s="95">
        <f>(0.5*((C103^2)-(C102^2))*'NEFZ + EPA + WLTP - Start Value'!$B$3)/3600</f>
        <v>1.260150288296479</v>
      </c>
      <c r="G103" s="95">
        <f>E103*'NEFZ + EPA + WLTP - Start Value'!$B$3*'NEFZ + EPA + WLTP - Start Value'!$B$6*'NEFZ + EPA + WLTP - Constants'!$B$4/3600</f>
        <v>0.7374179389280001</v>
      </c>
      <c r="H103" s="95">
        <f>IF(E103&gt;0,(((C102)^3+(C103)^3)/2/D103)*0.5*'NEFZ + EPA + WLTP - Constants'!$B$3*('NEFZ + EPA + WLTP - Start Value'!$B$5*'NEFZ + EPA + WLTP - Start Value'!$B$4)*E103/3600,0)</f>
        <v>1.277413947821875</v>
      </c>
    </row>
    <row r="104" ht="20.35" customHeight="1">
      <c r="A104" s="15">
        <v>101</v>
      </c>
      <c r="B104" s="15">
        <v>48.8</v>
      </c>
      <c r="C104" s="95">
        <f>'NEFZ + EPA + WLTP - Constants'!$B$5*B104/3.6</f>
        <v>21.815552</v>
      </c>
      <c r="D104" s="95">
        <f>(C104+C103)/2</f>
        <v>21.748496</v>
      </c>
      <c r="E104" s="95">
        <f>(D104*(A104-A103))</f>
        <v>21.748496</v>
      </c>
      <c r="F104" s="95">
        <f>(0.5*((C104^2)-(C103^2))*'NEFZ + EPA + WLTP - Start Value'!$B$3)/3600</f>
        <v>1.267969214594123</v>
      </c>
      <c r="G104" s="95">
        <f>E104*'NEFZ + EPA + WLTP - Start Value'!$B$3*'NEFZ + EPA + WLTP - Start Value'!$B$6*'NEFZ + EPA + WLTP - Constants'!$B$4/3600</f>
        <v>0.7419934380319999</v>
      </c>
      <c r="H104" s="95">
        <f>IF(E104&gt;0,(((C103)^3+(C104)^3)/2/D104)*0.5*'NEFZ + EPA + WLTP - Constants'!$B$3*('NEFZ + EPA + WLTP - Start Value'!$B$5*'NEFZ + EPA + WLTP - Start Value'!$B$4)*E104/3600,0)</f>
        <v>1.301339457836534</v>
      </c>
    </row>
    <row r="105" ht="20.35" customHeight="1">
      <c r="A105" s="15">
        <v>102</v>
      </c>
      <c r="B105" s="15">
        <v>49.1</v>
      </c>
      <c r="C105" s="95">
        <f>'NEFZ + EPA + WLTP - Constants'!$B$5*B105/3.6</f>
        <v>21.949664</v>
      </c>
      <c r="D105" s="95">
        <f>(C105+C104)/2</f>
        <v>21.882608</v>
      </c>
      <c r="E105" s="95">
        <f>(D105*(A105-A104))</f>
        <v>21.882608</v>
      </c>
      <c r="F105" s="95">
        <f>(0.5*((C105^2)-(C104^2))*'NEFZ + EPA + WLTP - Start Value'!$B$3)/3600</f>
        <v>1.275788140891779</v>
      </c>
      <c r="G105" s="95">
        <f>E105*'NEFZ + EPA + WLTP - Start Value'!$B$3*'NEFZ + EPA + WLTP - Start Value'!$B$6*'NEFZ + EPA + WLTP - Constants'!$B$4/3600</f>
        <v>0.7465689371359999</v>
      </c>
      <c r="H105" s="95">
        <f>IF(E105&gt;0,(((C104)^3+(C105)^3)/2/D105)*0.5*'NEFZ + EPA + WLTP - Constants'!$B$3*('NEFZ + EPA + WLTP - Start Value'!$B$5*'NEFZ + EPA + WLTP - Start Value'!$B$4)*E105/3600,0)</f>
        <v>1.325561865175205</v>
      </c>
    </row>
    <row r="106" ht="20.35" customHeight="1">
      <c r="A106" s="15">
        <v>103</v>
      </c>
      <c r="B106" s="15">
        <v>49.2</v>
      </c>
      <c r="C106" s="95">
        <f>'NEFZ + EPA + WLTP - Constants'!$B$5*B106/3.6</f>
        <v>21.99436800000001</v>
      </c>
      <c r="D106" s="95">
        <f>(C106+C105)/2</f>
        <v>21.972016</v>
      </c>
      <c r="E106" s="95">
        <f>(D106*(A106-A105))</f>
        <v>21.972016</v>
      </c>
      <c r="F106" s="95">
        <f>(0.5*((C106^2)-(C105^2))*'NEFZ + EPA + WLTP - Start Value'!$B$3)/3600</f>
        <v>0.4270002528078486</v>
      </c>
      <c r="G106" s="95">
        <f>E106*'NEFZ + EPA + WLTP - Start Value'!$B$3*'NEFZ + EPA + WLTP - Start Value'!$B$6*'NEFZ + EPA + WLTP - Constants'!$B$4/3600</f>
        <v>0.7496192698720002</v>
      </c>
      <c r="H106" s="95">
        <f>IF(E106&gt;0,(((C105)^3+(C106)^3)/2/D106)*0.5*'NEFZ + EPA + WLTP - Constants'!$B$3*('NEFZ + EPA + WLTP - Start Value'!$B$5*'NEFZ + EPA + WLTP - Start Value'!$B$4)*E106/3600,0)</f>
        <v>1.341842656167208</v>
      </c>
    </row>
    <row r="107" ht="20.35" customHeight="1">
      <c r="A107" s="15">
        <v>104</v>
      </c>
      <c r="B107" s="15">
        <v>49.1</v>
      </c>
      <c r="C107" s="95">
        <f>'NEFZ + EPA + WLTP - Constants'!$B$5*B107/3.6</f>
        <v>21.949664</v>
      </c>
      <c r="D107" s="95">
        <f>(C107+C106)/2</f>
        <v>21.972016</v>
      </c>
      <c r="E107" s="95">
        <f>(D107*(A107-A106))</f>
        <v>21.972016</v>
      </c>
      <c r="F107" s="95">
        <f>(0.5*((C107^2)-(C106^2))*'NEFZ + EPA + WLTP - Start Value'!$B$3)/3600</f>
        <v>-0.4270002528078486</v>
      </c>
      <c r="G107" s="95">
        <f>E107*'NEFZ + EPA + WLTP - Start Value'!$B$3*'NEFZ + EPA + WLTP - Start Value'!$B$6*'NEFZ + EPA + WLTP - Constants'!$B$4/3600</f>
        <v>0.7496192698720002</v>
      </c>
      <c r="H107" s="95">
        <f>IF(E107&gt;0,(((C106)^3+(C107)^3)/2/D107)*0.5*'NEFZ + EPA + WLTP - Constants'!$B$3*('NEFZ + EPA + WLTP - Start Value'!$B$5*'NEFZ + EPA + WLTP - Start Value'!$B$4)*E107/3600,0)</f>
        <v>1.341842656167208</v>
      </c>
    </row>
    <row r="108" ht="20.35" customHeight="1">
      <c r="A108" s="15">
        <v>105</v>
      </c>
      <c r="B108" s="15">
        <v>49.1</v>
      </c>
      <c r="C108" s="95">
        <f>'NEFZ + EPA + WLTP - Constants'!$B$5*B108/3.6</f>
        <v>21.949664</v>
      </c>
      <c r="D108" s="95">
        <f>(C108+C107)/2</f>
        <v>21.949664</v>
      </c>
      <c r="E108" s="95">
        <f>(D108*(A108-A107))</f>
        <v>21.949664</v>
      </c>
      <c r="F108" s="95">
        <f>(0.5*((C108^2)-(C107^2))*'NEFZ + EPA + WLTP - Start Value'!$B$3)/3600</f>
        <v>0</v>
      </c>
      <c r="G108" s="95">
        <f>E108*'NEFZ + EPA + WLTP - Start Value'!$B$3*'NEFZ + EPA + WLTP - Start Value'!$B$6*'NEFZ + EPA + WLTP - Constants'!$B$4/3600</f>
        <v>0.7488566866880002</v>
      </c>
      <c r="H108" s="95">
        <f>IF(E108&gt;0,(((C107)^3+(C108)^3)/2/D108)*0.5*'NEFZ + EPA + WLTP - Constants'!$B$3*('NEFZ + EPA + WLTP - Start Value'!$B$5*'NEFZ + EPA + WLTP - Start Value'!$B$4)*E108/3600,0)</f>
        <v>1.337747522027542</v>
      </c>
    </row>
    <row r="109" ht="20.35" customHeight="1">
      <c r="A109" s="15">
        <v>106</v>
      </c>
      <c r="B109" s="15">
        <v>49</v>
      </c>
      <c r="C109" s="95">
        <f>'NEFZ + EPA + WLTP - Constants'!$B$5*B109/3.6</f>
        <v>21.90496</v>
      </c>
      <c r="D109" s="95">
        <f>(C109+C108)/2</f>
        <v>21.927312</v>
      </c>
      <c r="E109" s="95">
        <f>(D109*(A109-A108))</f>
        <v>21.927312</v>
      </c>
      <c r="F109" s="95">
        <f>(0.5*((C109^2)-(C108^2))*'NEFZ + EPA + WLTP - Start Value'!$B$3)/3600</f>
        <v>-0.4261314832192187</v>
      </c>
      <c r="G109" s="95">
        <f>E109*'NEFZ + EPA + WLTP - Start Value'!$B$3*'NEFZ + EPA + WLTP - Start Value'!$B$6*'NEFZ + EPA + WLTP - Constants'!$B$4/3600</f>
        <v>0.7480941035040001</v>
      </c>
      <c r="H109" s="95">
        <f>IF(E109&gt;0,(((C108)^3+(C109)^3)/2/D109)*0.5*'NEFZ + EPA + WLTP - Constants'!$B$3*('NEFZ + EPA + WLTP - Start Value'!$B$5*'NEFZ + EPA + WLTP - Start Value'!$B$4)*E109/3600,0)</f>
        <v>1.333669034751653</v>
      </c>
    </row>
    <row r="110" ht="20.35" customHeight="1">
      <c r="A110" s="15">
        <v>107</v>
      </c>
      <c r="B110" s="15">
        <v>49</v>
      </c>
      <c r="C110" s="95">
        <f>'NEFZ + EPA + WLTP - Constants'!$B$5*B110/3.6</f>
        <v>21.90496</v>
      </c>
      <c r="D110" s="95">
        <f>(C110+C109)/2</f>
        <v>21.90496</v>
      </c>
      <c r="E110" s="95">
        <f>(D110*(A110-A109))</f>
        <v>21.90496</v>
      </c>
      <c r="F110" s="95">
        <f>(0.5*((C110^2)-(C109^2))*'NEFZ + EPA + WLTP - Start Value'!$B$3)/3600</f>
        <v>0</v>
      </c>
      <c r="G110" s="95">
        <f>E110*'NEFZ + EPA + WLTP - Start Value'!$B$3*'NEFZ + EPA + WLTP - Start Value'!$B$6*'NEFZ + EPA + WLTP - Constants'!$B$4/3600</f>
        <v>0.7473315203200001</v>
      </c>
      <c r="H110" s="95">
        <f>IF(E110&gt;0,(((C109)^3+(C110)^3)/2/D110)*0.5*'NEFZ + EPA + WLTP - Constants'!$B$3*('NEFZ + EPA + WLTP - Start Value'!$B$5*'NEFZ + EPA + WLTP - Start Value'!$B$4)*E110/3600,0)</f>
        <v>1.329590547475763</v>
      </c>
    </row>
    <row r="111" ht="20.35" customHeight="1">
      <c r="A111" s="15">
        <v>108</v>
      </c>
      <c r="B111" s="15">
        <v>49.1</v>
      </c>
      <c r="C111" s="95">
        <f>'NEFZ + EPA + WLTP - Constants'!$B$5*B111/3.6</f>
        <v>21.949664</v>
      </c>
      <c r="D111" s="95">
        <f>(C111+C110)/2</f>
        <v>21.927312</v>
      </c>
      <c r="E111" s="95">
        <f>(D111*(A111-A110))</f>
        <v>21.927312</v>
      </c>
      <c r="F111" s="95">
        <f>(0.5*((C111^2)-(C110^2))*'NEFZ + EPA + WLTP - Start Value'!$B$3)/3600</f>
        <v>0.4261314832192187</v>
      </c>
      <c r="G111" s="95">
        <f>E111*'NEFZ + EPA + WLTP - Start Value'!$B$3*'NEFZ + EPA + WLTP - Start Value'!$B$6*'NEFZ + EPA + WLTP - Constants'!$B$4/3600</f>
        <v>0.7480941035040001</v>
      </c>
      <c r="H111" s="95">
        <f>IF(E111&gt;0,(((C110)^3+(C111)^3)/2/D111)*0.5*'NEFZ + EPA + WLTP - Constants'!$B$3*('NEFZ + EPA + WLTP - Start Value'!$B$5*'NEFZ + EPA + WLTP - Start Value'!$B$4)*E111/3600,0)</f>
        <v>1.333669034751653</v>
      </c>
    </row>
    <row r="112" ht="20.35" customHeight="1">
      <c r="A112" s="15">
        <v>109</v>
      </c>
      <c r="B112" s="15">
        <v>49.2</v>
      </c>
      <c r="C112" s="95">
        <f>'NEFZ + EPA + WLTP - Constants'!$B$5*B112/3.6</f>
        <v>21.99436800000001</v>
      </c>
      <c r="D112" s="95">
        <f>(C112+C111)/2</f>
        <v>21.972016</v>
      </c>
      <c r="E112" s="95">
        <f>(D112*(A112-A111))</f>
        <v>21.972016</v>
      </c>
      <c r="F112" s="95">
        <f>(0.5*((C112^2)-(C111^2))*'NEFZ + EPA + WLTP - Start Value'!$B$3)/3600</f>
        <v>0.4270002528078486</v>
      </c>
      <c r="G112" s="95">
        <f>E112*'NEFZ + EPA + WLTP - Start Value'!$B$3*'NEFZ + EPA + WLTP - Start Value'!$B$6*'NEFZ + EPA + WLTP - Constants'!$B$4/3600</f>
        <v>0.7496192698720002</v>
      </c>
      <c r="H112" s="95">
        <f>IF(E112&gt;0,(((C111)^3+(C112)^3)/2/D112)*0.5*'NEFZ + EPA + WLTP - Constants'!$B$3*('NEFZ + EPA + WLTP - Start Value'!$B$5*'NEFZ + EPA + WLTP - Start Value'!$B$4)*E112/3600,0)</f>
        <v>1.341842656167208</v>
      </c>
    </row>
    <row r="113" ht="20.35" customHeight="1">
      <c r="A113" s="15">
        <v>110</v>
      </c>
      <c r="B113" s="15">
        <v>49.3</v>
      </c>
      <c r="C113" s="95">
        <f>'NEFZ + EPA + WLTP - Constants'!$B$5*B113/3.6</f>
        <v>22.039072</v>
      </c>
      <c r="D113" s="95">
        <f>(C113+C112)/2</f>
        <v>22.01672</v>
      </c>
      <c r="E113" s="95">
        <f>(D113*(A113-A112))</f>
        <v>22.01672</v>
      </c>
      <c r="F113" s="95">
        <f>(0.5*((C113^2)-(C112^2))*'NEFZ + EPA + WLTP - Start Value'!$B$3)/3600</f>
        <v>0.4278690223964167</v>
      </c>
      <c r="G113" s="95">
        <f>E113*'NEFZ + EPA + WLTP - Start Value'!$B$3*'NEFZ + EPA + WLTP - Start Value'!$B$6*'NEFZ + EPA + WLTP - Constants'!$B$4/3600</f>
        <v>0.7511444362400002</v>
      </c>
      <c r="H113" s="95">
        <f>IF(E113&gt;0,(((C112)^3+(C113)^3)/2/D113)*0.5*'NEFZ + EPA + WLTP - Constants'!$B$3*('NEFZ + EPA + WLTP - Start Value'!$B$5*'NEFZ + EPA + WLTP - Start Value'!$B$4)*E113/3600,0)</f>
        <v>1.350049605214314</v>
      </c>
    </row>
    <row r="114" ht="20.35" customHeight="1">
      <c r="A114" s="15">
        <v>111</v>
      </c>
      <c r="B114" s="15">
        <v>49.4</v>
      </c>
      <c r="C114" s="95">
        <f>'NEFZ + EPA + WLTP - Constants'!$B$5*B114/3.6</f>
        <v>22.083776</v>
      </c>
      <c r="D114" s="95">
        <f>(C114+C113)/2</f>
        <v>22.061424</v>
      </c>
      <c r="E114" s="95">
        <f>(D114*(A114-A113))</f>
        <v>22.061424</v>
      </c>
      <c r="F114" s="95">
        <f>(0.5*((C114^2)-(C113^2))*'NEFZ + EPA + WLTP - Start Value'!$B$3)/3600</f>
        <v>0.4287377919850588</v>
      </c>
      <c r="G114" s="95">
        <f>E114*'NEFZ + EPA + WLTP - Start Value'!$B$3*'NEFZ + EPA + WLTP - Start Value'!$B$6*'NEFZ + EPA + WLTP - Constants'!$B$4/3600</f>
        <v>0.7526696026080001</v>
      </c>
      <c r="H114" s="95">
        <f>IF(E114&gt;0,(((C113)^3+(C114)^3)/2/D114)*0.5*'NEFZ + EPA + WLTP - Constants'!$B$3*('NEFZ + EPA + WLTP - Start Value'!$B$5*'NEFZ + EPA + WLTP - Start Value'!$B$4)*E114/3600,0)</f>
        <v>1.358289949700972</v>
      </c>
    </row>
    <row r="115" ht="20.35" customHeight="1">
      <c r="A115" s="15">
        <v>112</v>
      </c>
      <c r="B115" s="15">
        <v>49.5</v>
      </c>
      <c r="C115" s="95">
        <f>'NEFZ + EPA + WLTP - Constants'!$B$5*B115/3.6</f>
        <v>22.12848</v>
      </c>
      <c r="D115" s="95">
        <f>(C115+C114)/2</f>
        <v>22.106128</v>
      </c>
      <c r="E115" s="95">
        <f>(D115*(A115-A114))</f>
        <v>22.106128</v>
      </c>
      <c r="F115" s="95">
        <f>(0.5*((C115^2)-(C114^2))*'NEFZ + EPA + WLTP - Start Value'!$B$3)/3600</f>
        <v>0.4296065615737134</v>
      </c>
      <c r="G115" s="95">
        <f>E115*'NEFZ + EPA + WLTP - Start Value'!$B$3*'NEFZ + EPA + WLTP - Start Value'!$B$6*'NEFZ + EPA + WLTP - Constants'!$B$4/3600</f>
        <v>0.7541947689760001</v>
      </c>
      <c r="H115" s="95">
        <f>IF(E115&gt;0,(((C114)^3+(C115)^3)/2/D115)*0.5*'NEFZ + EPA + WLTP - Constants'!$B$3*('NEFZ + EPA + WLTP - Start Value'!$B$5*'NEFZ + EPA + WLTP - Start Value'!$B$4)*E115/3600,0)</f>
        <v>1.366563757435181</v>
      </c>
    </row>
    <row r="116" ht="20.35" customHeight="1">
      <c r="A116" s="15">
        <v>113</v>
      </c>
      <c r="B116" s="15">
        <v>49.5</v>
      </c>
      <c r="C116" s="95">
        <f>'NEFZ + EPA + WLTP - Constants'!$B$5*B116/3.6</f>
        <v>22.12848</v>
      </c>
      <c r="D116" s="95">
        <f>(C116+C115)/2</f>
        <v>22.12848</v>
      </c>
      <c r="E116" s="95">
        <f>(D116*(A116-A115))</f>
        <v>22.12848</v>
      </c>
      <c r="F116" s="95">
        <f>(0.5*((C116^2)-(C115^2))*'NEFZ + EPA + WLTP - Start Value'!$B$3)/3600</f>
        <v>0</v>
      </c>
      <c r="G116" s="95">
        <f>E116*'NEFZ + EPA + WLTP - Start Value'!$B$3*'NEFZ + EPA + WLTP - Start Value'!$B$6*'NEFZ + EPA + WLTP - Constants'!$B$4/3600</f>
        <v>0.7549573521600002</v>
      </c>
      <c r="H116" s="95">
        <f>IF(E116&gt;0,(((C115)^3+(C116)^3)/2/D116)*0.5*'NEFZ + EPA + WLTP - Constants'!$B$3*('NEFZ + EPA + WLTP - Start Value'!$B$5*'NEFZ + EPA + WLTP - Start Value'!$B$4)*E116/3600,0)</f>
        <v>1.370709035590173</v>
      </c>
    </row>
    <row r="117" ht="20.35" customHeight="1">
      <c r="A117" s="15">
        <v>114</v>
      </c>
      <c r="B117" s="15">
        <v>49.5</v>
      </c>
      <c r="C117" s="95">
        <f>'NEFZ + EPA + WLTP - Constants'!$B$5*B117/3.6</f>
        <v>22.12848</v>
      </c>
      <c r="D117" s="95">
        <f>(C117+C116)/2</f>
        <v>22.12848</v>
      </c>
      <c r="E117" s="95">
        <f>(D117*(A117-A116))</f>
        <v>22.12848</v>
      </c>
      <c r="F117" s="95">
        <f>(0.5*((C117^2)-(C116^2))*'NEFZ + EPA + WLTP - Start Value'!$B$3)/3600</f>
        <v>0</v>
      </c>
      <c r="G117" s="95">
        <f>E117*'NEFZ + EPA + WLTP - Start Value'!$B$3*'NEFZ + EPA + WLTP - Start Value'!$B$6*'NEFZ + EPA + WLTP - Constants'!$B$4/3600</f>
        <v>0.7549573521600002</v>
      </c>
      <c r="H117" s="95">
        <f>IF(E117&gt;0,(((C116)^3+(C117)^3)/2/D117)*0.5*'NEFZ + EPA + WLTP - Constants'!$B$3*('NEFZ + EPA + WLTP - Start Value'!$B$5*'NEFZ + EPA + WLTP - Start Value'!$B$4)*E117/3600,0)</f>
        <v>1.370709035590173</v>
      </c>
    </row>
    <row r="118" ht="20.35" customHeight="1">
      <c r="A118" s="15">
        <v>115</v>
      </c>
      <c r="B118" s="15">
        <v>49.4</v>
      </c>
      <c r="C118" s="95">
        <f>'NEFZ + EPA + WLTP - Constants'!$B$5*B118/3.6</f>
        <v>22.083776</v>
      </c>
      <c r="D118" s="95">
        <f>(C118+C117)/2</f>
        <v>22.106128</v>
      </c>
      <c r="E118" s="95">
        <f>(D118*(A118-A117))</f>
        <v>22.106128</v>
      </c>
      <c r="F118" s="95">
        <f>(0.5*((C118^2)-(C117^2))*'NEFZ + EPA + WLTP - Start Value'!$B$3)/3600</f>
        <v>-0.4296065615737134</v>
      </c>
      <c r="G118" s="95">
        <f>E118*'NEFZ + EPA + WLTP - Start Value'!$B$3*'NEFZ + EPA + WLTP - Start Value'!$B$6*'NEFZ + EPA + WLTP - Constants'!$B$4/3600</f>
        <v>0.7541947689760001</v>
      </c>
      <c r="H118" s="95">
        <f>IF(E118&gt;0,(((C117)^3+(C118)^3)/2/D118)*0.5*'NEFZ + EPA + WLTP - Constants'!$B$3*('NEFZ + EPA + WLTP - Start Value'!$B$5*'NEFZ + EPA + WLTP - Start Value'!$B$4)*E118/3600,0)</f>
        <v>1.366563757435181</v>
      </c>
    </row>
    <row r="119" ht="20.35" customHeight="1">
      <c r="A119" s="15">
        <v>116</v>
      </c>
      <c r="B119" s="15">
        <v>49.1</v>
      </c>
      <c r="C119" s="95">
        <f>'NEFZ + EPA + WLTP - Constants'!$B$5*B119/3.6</f>
        <v>21.949664</v>
      </c>
      <c r="D119" s="95">
        <f>(C119+C118)/2</f>
        <v>22.01672</v>
      </c>
      <c r="E119" s="95">
        <f>(D119*(A119-A118))</f>
        <v>22.01672</v>
      </c>
      <c r="F119" s="95">
        <f>(0.5*((C119^2)-(C118^2))*'NEFZ + EPA + WLTP - Start Value'!$B$3)/3600</f>
        <v>-1.283607067189324</v>
      </c>
      <c r="G119" s="95">
        <f>E119*'NEFZ + EPA + WLTP - Start Value'!$B$3*'NEFZ + EPA + WLTP - Start Value'!$B$6*'NEFZ + EPA + WLTP - Constants'!$B$4/3600</f>
        <v>0.7511444362399999</v>
      </c>
      <c r="H119" s="95">
        <f>IF(E119&gt;0,(((C118)^3+(C119)^3)/2/D119)*0.5*'NEFZ + EPA + WLTP - Constants'!$B$3*('NEFZ + EPA + WLTP - Start Value'!$B$5*'NEFZ + EPA + WLTP - Start Value'!$B$4)*E119/3600,0)</f>
        <v>1.350083000653865</v>
      </c>
    </row>
    <row r="120" ht="20.35" customHeight="1">
      <c r="A120" s="15">
        <v>117</v>
      </c>
      <c r="B120" s="15">
        <v>48.9</v>
      </c>
      <c r="C120" s="95">
        <f>'NEFZ + EPA + WLTP - Constants'!$B$5*B120/3.6</f>
        <v>21.860256</v>
      </c>
      <c r="D120" s="95">
        <f>(C120+C119)/2</f>
        <v>21.90496</v>
      </c>
      <c r="E120" s="95">
        <f>(D120*(A120-A119))</f>
        <v>21.90496</v>
      </c>
      <c r="F120" s="95">
        <f>(0.5*((C120^2)-(C119^2))*'NEFZ + EPA + WLTP - Start Value'!$B$3)/3600</f>
        <v>-0.8513941968497953</v>
      </c>
      <c r="G120" s="95">
        <f>E120*'NEFZ + EPA + WLTP - Start Value'!$B$3*'NEFZ + EPA + WLTP - Start Value'!$B$6*'NEFZ + EPA + WLTP - Constants'!$B$4/3600</f>
        <v>0.7473315203200002</v>
      </c>
      <c r="H120" s="95">
        <f>IF(E120&gt;0,(((C119)^3+(C120)^3)/2/D120)*0.5*'NEFZ + EPA + WLTP - Constants'!$B$3*('NEFZ + EPA + WLTP - Start Value'!$B$5*'NEFZ + EPA + WLTP - Start Value'!$B$4)*E120/3600,0)</f>
        <v>1.329607160435541</v>
      </c>
    </row>
    <row r="121" ht="20.35" customHeight="1">
      <c r="A121" s="15">
        <v>118</v>
      </c>
      <c r="B121" s="15">
        <v>48.6</v>
      </c>
      <c r="C121" s="95">
        <f>'NEFZ + EPA + WLTP - Constants'!$B$5*B121/3.6</f>
        <v>21.726144</v>
      </c>
      <c r="D121" s="95">
        <f>(C121+C120)/2</f>
        <v>21.7932</v>
      </c>
      <c r="E121" s="95">
        <f>(D121*(A121-A120))</f>
        <v>21.7932</v>
      </c>
      <c r="F121" s="95">
        <f>(0.5*((C121^2)-(C120^2))*'NEFZ + EPA + WLTP - Start Value'!$B$3)/3600</f>
        <v>-1.270575523359988</v>
      </c>
      <c r="G121" s="95">
        <f>E121*'NEFZ + EPA + WLTP - Start Value'!$B$3*'NEFZ + EPA + WLTP - Start Value'!$B$6*'NEFZ + EPA + WLTP - Constants'!$B$4/3600</f>
        <v>0.7435186044000001</v>
      </c>
      <c r="H121" s="95">
        <f>IF(E121&gt;0,(((C120)^3+(C121)^3)/2/D121)*0.5*'NEFZ + EPA + WLTP - Constants'!$B$3*('NEFZ + EPA + WLTP - Start Value'!$B$5*'NEFZ + EPA + WLTP - Start Value'!$B$4)*E121/3600,0)</f>
        <v>1.309380514613869</v>
      </c>
    </row>
    <row r="122" ht="20.35" customHeight="1">
      <c r="A122" s="15">
        <v>119</v>
      </c>
      <c r="B122" s="15">
        <v>48.4</v>
      </c>
      <c r="C122" s="95">
        <f>'NEFZ + EPA + WLTP - Constants'!$B$5*B122/3.6</f>
        <v>21.636736</v>
      </c>
      <c r="D122" s="95">
        <f>(C122+C121)/2</f>
        <v>21.68144</v>
      </c>
      <c r="E122" s="95">
        <f>(D122*(A122-A121))</f>
        <v>21.68144</v>
      </c>
      <c r="F122" s="95">
        <f>(0.5*((C122^2)-(C121^2))*'NEFZ + EPA + WLTP - Start Value'!$B$3)/3600</f>
        <v>-0.8427065009635709</v>
      </c>
      <c r="G122" s="95">
        <f>E122*'NEFZ + EPA + WLTP - Start Value'!$B$3*'NEFZ + EPA + WLTP - Start Value'!$B$6*'NEFZ + EPA + WLTP - Constants'!$B$4/3600</f>
        <v>0.7397056884800001</v>
      </c>
      <c r="H122" s="95">
        <f>IF(E122&gt;0,(((C121)^3+(C122)^3)/2/D122)*0.5*'NEFZ + EPA + WLTP - Constants'!$B$3*('NEFZ + EPA + WLTP - Start Value'!$B$5*'NEFZ + EPA + WLTP - Start Value'!$B$4)*E122/3600,0)</f>
        <v>1.289319150789977</v>
      </c>
    </row>
    <row r="123" ht="20.35" customHeight="1">
      <c r="A123" s="15">
        <v>120</v>
      </c>
      <c r="B123" s="15">
        <v>48.1</v>
      </c>
      <c r="C123" s="95">
        <f>'NEFZ + EPA + WLTP - Constants'!$B$5*B123/3.6</f>
        <v>21.502624</v>
      </c>
      <c r="D123" s="95">
        <f>(C123+C122)/2</f>
        <v>21.56968</v>
      </c>
      <c r="E123" s="95">
        <f>(D123*(A123-A122))</f>
        <v>21.56968</v>
      </c>
      <c r="F123" s="95">
        <f>(0.5*((C123^2)-(C122^2))*'NEFZ + EPA + WLTP - Start Value'!$B$3)/3600</f>
        <v>-1.257543979530651</v>
      </c>
      <c r="G123" s="95">
        <f>E123*'NEFZ + EPA + WLTP - Start Value'!$B$3*'NEFZ + EPA + WLTP - Start Value'!$B$6*'NEFZ + EPA + WLTP - Constants'!$B$4/3600</f>
        <v>0.735892772560</v>
      </c>
      <c r="H123" s="95">
        <f>IF(E123&gt;0,(((C122)^3+(C123)^3)/2/D123)*0.5*'NEFZ + EPA + WLTP - Constants'!$B$3*('NEFZ + EPA + WLTP - Start Value'!$B$5*'NEFZ + EPA + WLTP - Start Value'!$B$4)*E123/3600,0)</f>
        <v>1.269504438562773</v>
      </c>
    </row>
    <row r="124" ht="20.35" customHeight="1">
      <c r="A124" s="15">
        <v>121</v>
      </c>
      <c r="B124" s="15">
        <v>47.7</v>
      </c>
      <c r="C124" s="95">
        <f>'NEFZ + EPA + WLTP - Constants'!$B$5*B124/3.6</f>
        <v>21.323808</v>
      </c>
      <c r="D124" s="95">
        <f>(C124+C123)/2</f>
        <v>21.413216</v>
      </c>
      <c r="E124" s="95">
        <f>(D124*(A124-A123))</f>
        <v>21.413216</v>
      </c>
      <c r="F124" s="95">
        <f>(0.5*((C124^2)-(C123^2))*'NEFZ + EPA + WLTP - Start Value'!$B$3)/3600</f>
        <v>-1.664562531800162</v>
      </c>
      <c r="G124" s="95">
        <f>E124*'NEFZ + EPA + WLTP - Start Value'!$B$3*'NEFZ + EPA + WLTP - Start Value'!$B$6*'NEFZ + EPA + WLTP - Constants'!$B$4/3600</f>
        <v>0.730554690272</v>
      </c>
      <c r="H124" s="95">
        <f>IF(E124&gt;0,(((C123)^3+(C124)^3)/2/D124)*0.5*'NEFZ + EPA + WLTP - Constants'!$B$3*('NEFZ + EPA + WLTP - Start Value'!$B$5*'NEFZ + EPA + WLTP - Start Value'!$B$4)*E124/3600,0)</f>
        <v>1.242106780400081</v>
      </c>
    </row>
    <row r="125" ht="20.35" customHeight="1">
      <c r="A125" s="15">
        <v>122</v>
      </c>
      <c r="B125" s="15">
        <v>47.4</v>
      </c>
      <c r="C125" s="95">
        <f>'NEFZ + EPA + WLTP - Constants'!$B$5*B125/3.6</f>
        <v>21.189696</v>
      </c>
      <c r="D125" s="95">
        <f>(C125+C124)/2</f>
        <v>21.256752</v>
      </c>
      <c r="E125" s="95">
        <f>(D125*(A125-A124))</f>
        <v>21.256752</v>
      </c>
      <c r="F125" s="95">
        <f>(0.5*((C125^2)-(C124^2))*'NEFZ + EPA + WLTP - Start Value'!$B$3)/3600</f>
        <v>-1.23929981816961</v>
      </c>
      <c r="G125" s="95">
        <f>E125*'NEFZ + EPA + WLTP - Start Value'!$B$3*'NEFZ + EPA + WLTP - Start Value'!$B$6*'NEFZ + EPA + WLTP - Constants'!$B$4/3600</f>
        <v>0.7252166079840002</v>
      </c>
      <c r="H125" s="95">
        <f>IF(E125&gt;0,(((C124)^3+(C125)^3)/2/D125)*0.5*'NEFZ + EPA + WLTP - Constants'!$B$3*('NEFZ + EPA + WLTP - Start Value'!$B$5*'NEFZ + EPA + WLTP - Start Value'!$B$4)*E125/3600,0)</f>
        <v>1.215050162568809</v>
      </c>
    </row>
    <row r="126" ht="20.35" customHeight="1">
      <c r="A126" s="15">
        <v>123</v>
      </c>
      <c r="B126" s="15">
        <v>47.3</v>
      </c>
      <c r="C126" s="95">
        <f>'NEFZ + EPA + WLTP - Constants'!$B$5*B126/3.6</f>
        <v>21.144992</v>
      </c>
      <c r="D126" s="95">
        <f>(C126+C125)/2</f>
        <v>21.167344</v>
      </c>
      <c r="E126" s="95">
        <f>(D126*(A126-A125))</f>
        <v>21.167344</v>
      </c>
      <c r="F126" s="95">
        <f>(0.5*((C126^2)-(C125^2))*'NEFZ + EPA + WLTP - Start Value'!$B$3)/3600</f>
        <v>-0.4113624002126226</v>
      </c>
      <c r="G126" s="95">
        <f>E126*'NEFZ + EPA + WLTP - Start Value'!$B$3*'NEFZ + EPA + WLTP - Start Value'!$B$6*'NEFZ + EPA + WLTP - Constants'!$B$4/3600</f>
        <v>0.7221662752480001</v>
      </c>
      <c r="H126" s="95">
        <f>IF(E126&gt;0,(((C125)^3+(C126)^3)/2/D126)*0.5*'NEFZ + EPA + WLTP - Constants'!$B$3*('NEFZ + EPA + WLTP - Start Value'!$B$5*'NEFZ + EPA + WLTP - Start Value'!$B$4)*E126/3600,0)</f>
        <v>1.199750892363625</v>
      </c>
    </row>
    <row r="127" ht="20.35" customHeight="1">
      <c r="A127" s="15">
        <v>124</v>
      </c>
      <c r="B127" s="15">
        <v>47.5</v>
      </c>
      <c r="C127" s="95">
        <f>'NEFZ + EPA + WLTP - Constants'!$B$5*B127/3.6</f>
        <v>21.2344</v>
      </c>
      <c r="D127" s="95">
        <f>(C127+C126)/2</f>
        <v>21.189696</v>
      </c>
      <c r="E127" s="95">
        <f>(D127*(A127-A126))</f>
        <v>21.189696</v>
      </c>
      <c r="F127" s="95">
        <f>(0.5*((C127^2)-(C126^2))*'NEFZ + EPA + WLTP - Start Value'!$B$3)/3600</f>
        <v>0.8235935700138627</v>
      </c>
      <c r="G127" s="95">
        <f>E127*'NEFZ + EPA + WLTP - Start Value'!$B$3*'NEFZ + EPA + WLTP - Start Value'!$B$6*'NEFZ + EPA + WLTP - Constants'!$B$4/3600</f>
        <v>0.7229288584320001</v>
      </c>
      <c r="H127" s="95">
        <f>IF(E127&gt;0,(((C126)^3+(C127)^3)/2/D127)*0.5*'NEFZ + EPA + WLTP - Constants'!$B$3*('NEFZ + EPA + WLTP - Start Value'!$B$5*'NEFZ + EPA + WLTP - Start Value'!$B$4)*E127/3600,0)</f>
        <v>1.203567640763029</v>
      </c>
    </row>
    <row r="128" ht="20.35" customHeight="1">
      <c r="A128" s="15">
        <v>125</v>
      </c>
      <c r="B128" s="15">
        <v>47.8</v>
      </c>
      <c r="C128" s="95">
        <f>'NEFZ + EPA + WLTP - Constants'!$B$5*B128/3.6</f>
        <v>21.368512</v>
      </c>
      <c r="D128" s="95">
        <f>(C128+C127)/2</f>
        <v>21.301456</v>
      </c>
      <c r="E128" s="95">
        <f>(D128*(A128-A127))</f>
        <v>21.301456</v>
      </c>
      <c r="F128" s="95">
        <f>(0.5*((C128^2)-(C127^2))*'NEFZ + EPA + WLTP - Start Value'!$B$3)/3600</f>
        <v>1.24190612693545</v>
      </c>
      <c r="G128" s="95">
        <f>E128*'NEFZ + EPA + WLTP - Start Value'!$B$3*'NEFZ + EPA + WLTP - Start Value'!$B$6*'NEFZ + EPA + WLTP - Constants'!$B$4/3600</f>
        <v>0.7267417743520003</v>
      </c>
      <c r="H128" s="95">
        <f>IF(E128&gt;0,(((C127)^3+(C128)^3)/2/D128)*0.5*'NEFZ + EPA + WLTP - Constants'!$B$3*('NEFZ + EPA + WLTP - Start Value'!$B$5*'NEFZ + EPA + WLTP - Start Value'!$B$4)*E128/3600,0)</f>
        <v>1.222732074278967</v>
      </c>
    </row>
    <row r="129" ht="20.35" customHeight="1">
      <c r="A129" s="15">
        <v>126</v>
      </c>
      <c r="B129" s="15">
        <v>47.9</v>
      </c>
      <c r="C129" s="95">
        <f>'NEFZ + EPA + WLTP - Constants'!$B$5*B129/3.6</f>
        <v>21.413216</v>
      </c>
      <c r="D129" s="95">
        <f>(C129+C128)/2</f>
        <v>21.390864</v>
      </c>
      <c r="E129" s="95">
        <f>(D129*(A129-A128))</f>
        <v>21.390864</v>
      </c>
      <c r="F129" s="95">
        <f>(0.5*((C129^2)-(C128^2))*'NEFZ + EPA + WLTP - Start Value'!$B$3)/3600</f>
        <v>0.4157062481557595</v>
      </c>
      <c r="G129" s="95">
        <f>E129*'NEFZ + EPA + WLTP - Start Value'!$B$3*'NEFZ + EPA + WLTP - Start Value'!$B$6*'NEFZ + EPA + WLTP - Constants'!$B$4/3600</f>
        <v>0.7297921070880001</v>
      </c>
      <c r="H129" s="95">
        <f>IF(E129&gt;0,(((C128)^3+(C129)^3)/2/D129)*0.5*'NEFZ + EPA + WLTP - Constants'!$B$3*('NEFZ + EPA + WLTP - Start Value'!$B$5*'NEFZ + EPA + WLTP - Start Value'!$B$4)*E129/3600,0)</f>
        <v>1.238160450914417</v>
      </c>
    </row>
    <row r="130" ht="20.35" customHeight="1">
      <c r="A130" s="15">
        <v>127</v>
      </c>
      <c r="B130" s="15">
        <v>48</v>
      </c>
      <c r="C130" s="95">
        <f>'NEFZ + EPA + WLTP - Constants'!$B$5*B130/3.6</f>
        <v>21.45792</v>
      </c>
      <c r="D130" s="95">
        <f>(C130+C129)/2</f>
        <v>21.435568</v>
      </c>
      <c r="E130" s="95">
        <f>(D130*(A130-A129))</f>
        <v>21.435568</v>
      </c>
      <c r="F130" s="95">
        <f>(0.5*((C130^2)-(C129^2))*'NEFZ + EPA + WLTP - Start Value'!$B$3)/3600</f>
        <v>0.4165750177443522</v>
      </c>
      <c r="G130" s="95">
        <f>E130*'NEFZ + EPA + WLTP - Start Value'!$B$3*'NEFZ + EPA + WLTP - Start Value'!$B$6*'NEFZ + EPA + WLTP - Constants'!$B$4/3600</f>
        <v>0.7313172734560002</v>
      </c>
      <c r="H130" s="95">
        <f>IF(E130&gt;0,(((C129)^3+(C130)^3)/2/D130)*0.5*'NEFZ + EPA + WLTP - Constants'!$B$3*('NEFZ + EPA + WLTP - Start Value'!$B$5*'NEFZ + EPA + WLTP - Start Value'!$B$4)*E130/3600,0)</f>
        <v>1.245939429775272</v>
      </c>
    </row>
    <row r="131" ht="20.35" customHeight="1">
      <c r="A131" s="15">
        <v>128</v>
      </c>
      <c r="B131" s="15">
        <v>47.9</v>
      </c>
      <c r="C131" s="95">
        <f>'NEFZ + EPA + WLTP - Constants'!$B$5*B131/3.6</f>
        <v>21.413216</v>
      </c>
      <c r="D131" s="95">
        <f>(C131+C130)/2</f>
        <v>21.435568</v>
      </c>
      <c r="E131" s="95">
        <f>(D131*(A131-A130))</f>
        <v>21.435568</v>
      </c>
      <c r="F131" s="95">
        <f>(0.5*((C131^2)-(C130^2))*'NEFZ + EPA + WLTP - Start Value'!$B$3)/3600</f>
        <v>-0.4165750177443522</v>
      </c>
      <c r="G131" s="95">
        <f>E131*'NEFZ + EPA + WLTP - Start Value'!$B$3*'NEFZ + EPA + WLTP - Start Value'!$B$6*'NEFZ + EPA + WLTP - Constants'!$B$4/3600</f>
        <v>0.7313172734560002</v>
      </c>
      <c r="H131" s="95">
        <f>IF(E131&gt;0,(((C130)^3+(C131)^3)/2/D131)*0.5*'NEFZ + EPA + WLTP - Constants'!$B$3*('NEFZ + EPA + WLTP - Start Value'!$B$5*'NEFZ + EPA + WLTP - Start Value'!$B$4)*E131/3600,0)</f>
        <v>1.245939429775272</v>
      </c>
    </row>
    <row r="132" ht="20.35" customHeight="1">
      <c r="A132" s="15">
        <v>129</v>
      </c>
      <c r="B132" s="15">
        <v>47.9</v>
      </c>
      <c r="C132" s="95">
        <f>'NEFZ + EPA + WLTP - Constants'!$B$5*B132/3.6</f>
        <v>21.413216</v>
      </c>
      <c r="D132" s="95">
        <f>(C132+C131)/2</f>
        <v>21.413216</v>
      </c>
      <c r="E132" s="95">
        <f>(D132*(A132-A131))</f>
        <v>21.413216</v>
      </c>
      <c r="F132" s="95">
        <f>(0.5*((C132^2)-(C131^2))*'NEFZ + EPA + WLTP - Start Value'!$B$3)/3600</f>
        <v>0</v>
      </c>
      <c r="G132" s="95">
        <f>E132*'NEFZ + EPA + WLTP - Start Value'!$B$3*'NEFZ + EPA + WLTP - Start Value'!$B$6*'NEFZ + EPA + WLTP - Constants'!$B$4/3600</f>
        <v>0.730554690272</v>
      </c>
      <c r="H132" s="95">
        <f>IF(E132&gt;0,(((C131)^3+(C132)^3)/2/D132)*0.5*'NEFZ + EPA + WLTP - Constants'!$B$3*('NEFZ + EPA + WLTP - Start Value'!$B$5*'NEFZ + EPA + WLTP - Start Value'!$B$4)*E132/3600,0)</f>
        <v>1.242041820336954</v>
      </c>
    </row>
    <row r="133" ht="20.35" customHeight="1">
      <c r="A133" s="15">
        <v>130</v>
      </c>
      <c r="B133" s="15">
        <v>47.9</v>
      </c>
      <c r="C133" s="95">
        <f>'NEFZ + EPA + WLTP - Constants'!$B$5*B133/3.6</f>
        <v>21.413216</v>
      </c>
      <c r="D133" s="95">
        <f>(C133+C132)/2</f>
        <v>21.413216</v>
      </c>
      <c r="E133" s="95">
        <f>(D133*(A133-A132))</f>
        <v>21.413216</v>
      </c>
      <c r="F133" s="95">
        <f>(0.5*((C133^2)-(C132^2))*'NEFZ + EPA + WLTP - Start Value'!$B$3)/3600</f>
        <v>0</v>
      </c>
      <c r="G133" s="95">
        <f>E133*'NEFZ + EPA + WLTP - Start Value'!$B$3*'NEFZ + EPA + WLTP - Start Value'!$B$6*'NEFZ + EPA + WLTP - Constants'!$B$4/3600</f>
        <v>0.730554690272</v>
      </c>
      <c r="H133" s="95">
        <f>IF(E133&gt;0,(((C132)^3+(C133)^3)/2/D133)*0.5*'NEFZ + EPA + WLTP - Constants'!$B$3*('NEFZ + EPA + WLTP - Start Value'!$B$5*'NEFZ + EPA + WLTP - Start Value'!$B$4)*E133/3600,0)</f>
        <v>1.242041820336954</v>
      </c>
    </row>
    <row r="134" ht="20.35" customHeight="1">
      <c r="A134" s="15">
        <v>131</v>
      </c>
      <c r="B134" s="15">
        <v>48</v>
      </c>
      <c r="C134" s="95">
        <f>'NEFZ + EPA + WLTP - Constants'!$B$5*B134/3.6</f>
        <v>21.45792</v>
      </c>
      <c r="D134" s="95">
        <f>(C134+C133)/2</f>
        <v>21.435568</v>
      </c>
      <c r="E134" s="95">
        <f>(D134*(A134-A133))</f>
        <v>21.435568</v>
      </c>
      <c r="F134" s="95">
        <f>(0.5*((C134^2)-(C133^2))*'NEFZ + EPA + WLTP - Start Value'!$B$3)/3600</f>
        <v>0.4165750177443522</v>
      </c>
      <c r="G134" s="95">
        <f>E134*'NEFZ + EPA + WLTP - Start Value'!$B$3*'NEFZ + EPA + WLTP - Start Value'!$B$6*'NEFZ + EPA + WLTP - Constants'!$B$4/3600</f>
        <v>0.7313172734560002</v>
      </c>
      <c r="H134" s="95">
        <f>IF(E134&gt;0,(((C133)^3+(C134)^3)/2/D134)*0.5*'NEFZ + EPA + WLTP - Constants'!$B$3*('NEFZ + EPA + WLTP - Start Value'!$B$5*'NEFZ + EPA + WLTP - Start Value'!$B$4)*E134/3600,0)</f>
        <v>1.245939429775272</v>
      </c>
    </row>
    <row r="135" ht="20.35" customHeight="1">
      <c r="A135" s="15">
        <v>132</v>
      </c>
      <c r="B135" s="15">
        <v>48</v>
      </c>
      <c r="C135" s="95">
        <f>'NEFZ + EPA + WLTP - Constants'!$B$5*B135/3.6</f>
        <v>21.45792</v>
      </c>
      <c r="D135" s="95">
        <f>(C135+C134)/2</f>
        <v>21.45792</v>
      </c>
      <c r="E135" s="95">
        <f>(D135*(A135-A134))</f>
        <v>21.45792</v>
      </c>
      <c r="F135" s="95">
        <f>(0.5*((C135^2)-(C134^2))*'NEFZ + EPA + WLTP - Start Value'!$B$3)/3600</f>
        <v>0</v>
      </c>
      <c r="G135" s="95">
        <f>E135*'NEFZ + EPA + WLTP - Start Value'!$B$3*'NEFZ + EPA + WLTP - Start Value'!$B$6*'NEFZ + EPA + WLTP - Constants'!$B$4/3600</f>
        <v>0.732079856640</v>
      </c>
      <c r="H135" s="95">
        <f>IF(E135&gt;0,(((C134)^3+(C135)^3)/2/D135)*0.5*'NEFZ + EPA + WLTP - Constants'!$B$3*('NEFZ + EPA + WLTP - Start Value'!$B$5*'NEFZ + EPA + WLTP - Start Value'!$B$4)*E135/3600,0)</f>
        <v>1.24983703921359</v>
      </c>
    </row>
    <row r="136" ht="20.35" customHeight="1">
      <c r="A136" s="15">
        <v>133</v>
      </c>
      <c r="B136" s="15">
        <v>48</v>
      </c>
      <c r="C136" s="95">
        <f>'NEFZ + EPA + WLTP - Constants'!$B$5*B136/3.6</f>
        <v>21.45792</v>
      </c>
      <c r="D136" s="95">
        <f>(C136+C135)/2</f>
        <v>21.45792</v>
      </c>
      <c r="E136" s="95">
        <f>(D136*(A136-A135))</f>
        <v>21.45792</v>
      </c>
      <c r="F136" s="95">
        <f>(0.5*((C136^2)-(C135^2))*'NEFZ + EPA + WLTP - Start Value'!$B$3)/3600</f>
        <v>0</v>
      </c>
      <c r="G136" s="95">
        <f>E136*'NEFZ + EPA + WLTP - Start Value'!$B$3*'NEFZ + EPA + WLTP - Start Value'!$B$6*'NEFZ + EPA + WLTP - Constants'!$B$4/3600</f>
        <v>0.732079856640</v>
      </c>
      <c r="H136" s="95">
        <f>IF(E136&gt;0,(((C135)^3+(C136)^3)/2/D136)*0.5*'NEFZ + EPA + WLTP - Constants'!$B$3*('NEFZ + EPA + WLTP - Start Value'!$B$5*'NEFZ + EPA + WLTP - Start Value'!$B$4)*E136/3600,0)</f>
        <v>1.24983703921359</v>
      </c>
    </row>
    <row r="137" ht="20.35" customHeight="1">
      <c r="A137" s="15">
        <v>134</v>
      </c>
      <c r="B137" s="15">
        <v>47.9</v>
      </c>
      <c r="C137" s="95">
        <f>'NEFZ + EPA + WLTP - Constants'!$B$5*B137/3.6</f>
        <v>21.413216</v>
      </c>
      <c r="D137" s="95">
        <f>(C137+C136)/2</f>
        <v>21.435568</v>
      </c>
      <c r="E137" s="95">
        <f>(D137*(A137-A136))</f>
        <v>21.435568</v>
      </c>
      <c r="F137" s="95">
        <f>(0.5*((C137^2)-(C136^2))*'NEFZ + EPA + WLTP - Start Value'!$B$3)/3600</f>
        <v>-0.4165750177443522</v>
      </c>
      <c r="G137" s="95">
        <f>E137*'NEFZ + EPA + WLTP - Start Value'!$B$3*'NEFZ + EPA + WLTP - Start Value'!$B$6*'NEFZ + EPA + WLTP - Constants'!$B$4/3600</f>
        <v>0.7313172734560002</v>
      </c>
      <c r="H137" s="95">
        <f>IF(E137&gt;0,(((C136)^3+(C137)^3)/2/D137)*0.5*'NEFZ + EPA + WLTP - Constants'!$B$3*('NEFZ + EPA + WLTP - Start Value'!$B$5*'NEFZ + EPA + WLTP - Start Value'!$B$4)*E137/3600,0)</f>
        <v>1.245939429775272</v>
      </c>
    </row>
    <row r="138" ht="20.35" customHeight="1">
      <c r="A138" s="15">
        <v>135</v>
      </c>
      <c r="B138" s="15">
        <v>47.3</v>
      </c>
      <c r="C138" s="95">
        <f>'NEFZ + EPA + WLTP - Constants'!$B$5*B138/3.6</f>
        <v>21.144992</v>
      </c>
      <c r="D138" s="95">
        <f>(C138+C137)/2</f>
        <v>21.279104</v>
      </c>
      <c r="E138" s="95">
        <f>(D138*(A138-A137))</f>
        <v>21.279104</v>
      </c>
      <c r="F138" s="95">
        <f>(0.5*((C138^2)-(C137^2))*'NEFZ + EPA + WLTP - Start Value'!$B$3)/3600</f>
        <v>-2.481205945105072</v>
      </c>
      <c r="G138" s="95">
        <f>E138*'NEFZ + EPA + WLTP - Start Value'!$B$3*'NEFZ + EPA + WLTP - Start Value'!$B$6*'NEFZ + EPA + WLTP - Constants'!$B$4/3600</f>
        <v>0.7259791911680002</v>
      </c>
      <c r="H138" s="95">
        <f>IF(E138&gt;0,(((C137)^3+(C138)^3)/2/D138)*0.5*'NEFZ + EPA + WLTP - Constants'!$B$3*('NEFZ + EPA + WLTP - Start Value'!$B$5*'NEFZ + EPA + WLTP - Start Value'!$B$4)*E138/3600,0)</f>
        <v>1.218996017398479</v>
      </c>
    </row>
    <row r="139" ht="20.35" customHeight="1">
      <c r="A139" s="15">
        <v>136</v>
      </c>
      <c r="B139" s="15">
        <v>46</v>
      </c>
      <c r="C139" s="95">
        <f>'NEFZ + EPA + WLTP - Constants'!$B$5*B139/3.6</f>
        <v>20.56384</v>
      </c>
      <c r="D139" s="95">
        <f>(C139+C138)/2</f>
        <v>20.854416</v>
      </c>
      <c r="E139" s="95">
        <f>(D139*(A139-A138))</f>
        <v>20.854416</v>
      </c>
      <c r="F139" s="95">
        <f>(0.5*((C139^2)-(C138^2))*'NEFZ + EPA + WLTP - Start Value'!$B$3)/3600</f>
        <v>-5.268653170199458</v>
      </c>
      <c r="G139" s="95">
        <f>E139*'NEFZ + EPA + WLTP - Start Value'!$B$3*'NEFZ + EPA + WLTP - Start Value'!$B$6*'NEFZ + EPA + WLTP - Constants'!$B$4/3600</f>
        <v>0.7114901106720001</v>
      </c>
      <c r="H139" s="95">
        <f>IF(E139&gt;0,(((C138)^3+(C139)^3)/2/D139)*0.5*'NEFZ + EPA + WLTP - Constants'!$B$3*('NEFZ + EPA + WLTP - Start Value'!$B$5*'NEFZ + EPA + WLTP - Start Value'!$B$4)*E139/3600,0)</f>
        <v>1.147988390509507</v>
      </c>
    </row>
    <row r="140" ht="20.35" customHeight="1">
      <c r="A140" s="15">
        <v>137</v>
      </c>
      <c r="B140" s="15">
        <v>43.3</v>
      </c>
      <c r="C140" s="95">
        <f>'NEFZ + EPA + WLTP - Constants'!$B$5*B140/3.6</f>
        <v>19.356832</v>
      </c>
      <c r="D140" s="95">
        <f>(C140+C139)/2</f>
        <v>19.960336</v>
      </c>
      <c r="E140" s="95">
        <f>(D140*(A140-A139))</f>
        <v>19.960336</v>
      </c>
      <c r="F140" s="95">
        <f>(0.5*((C140^2)-(C139^2))*'NEFZ + EPA + WLTP - Start Value'!$B$3)/3600</f>
        <v>-10.47345177563522</v>
      </c>
      <c r="G140" s="95">
        <f>E140*'NEFZ + EPA + WLTP - Start Value'!$B$3*'NEFZ + EPA + WLTP - Start Value'!$B$6*'NEFZ + EPA + WLTP - Constants'!$B$4/3600</f>
        <v>0.6809867833120001</v>
      </c>
      <c r="H140" s="95">
        <f>IF(E140&gt;0,(((C139)^3+(C140)^3)/2/D140)*0.5*'NEFZ + EPA + WLTP - Constants'!$B$3*('NEFZ + EPA + WLTP - Start Value'!$B$5*'NEFZ + EPA + WLTP - Start Value'!$B$4)*E140/3600,0)</f>
        <v>1.008749862992936</v>
      </c>
    </row>
    <row r="141" ht="20.35" customHeight="1">
      <c r="A141" s="15">
        <v>138</v>
      </c>
      <c r="B141" s="15">
        <v>41.2</v>
      </c>
      <c r="C141" s="95">
        <f>'NEFZ + EPA + WLTP - Constants'!$B$5*B141/3.6</f>
        <v>18.418048</v>
      </c>
      <c r="D141" s="95">
        <f>(C141+C140)/2</f>
        <v>18.88744</v>
      </c>
      <c r="E141" s="95">
        <f>(D141*(A141-A140))</f>
        <v>18.88744</v>
      </c>
      <c r="F141" s="95">
        <f>(0.5*((C141^2)-(C140^2))*'NEFZ + EPA + WLTP - Start Value'!$B$3)/3600</f>
        <v>-7.708158175050656</v>
      </c>
      <c r="G141" s="95">
        <f>E141*'NEFZ + EPA + WLTP - Start Value'!$B$3*'NEFZ + EPA + WLTP - Start Value'!$B$6*'NEFZ + EPA + WLTP - Constants'!$B$4/3600</f>
        <v>0.6443827904800001</v>
      </c>
      <c r="H141" s="95">
        <f>IF(E141&gt;0,(((C140)^3+(C141)^3)/2/D141)*0.5*'NEFZ + EPA + WLTP - Constants'!$B$3*('NEFZ + EPA + WLTP - Start Value'!$B$5*'NEFZ + EPA + WLTP - Start Value'!$B$4)*E141/3600,0)</f>
        <v>0.8539132806245278</v>
      </c>
    </row>
    <row r="142" ht="20.35" customHeight="1">
      <c r="A142" s="15">
        <v>139</v>
      </c>
      <c r="B142" s="15">
        <v>39.5</v>
      </c>
      <c r="C142" s="95">
        <f>'NEFZ + EPA + WLTP - Constants'!$B$5*B142/3.6</f>
        <v>17.65808</v>
      </c>
      <c r="D142" s="95">
        <f>(C142+C141)/2</f>
        <v>18.038064</v>
      </c>
      <c r="E142" s="95">
        <f>(D142*(A142-A141))</f>
        <v>18.038064</v>
      </c>
      <c r="F142" s="95">
        <f>(0.5*((C142^2)-(C141^2))*'NEFZ + EPA + WLTP - Start Value'!$B$3)/3600</f>
        <v>-5.959324993154141</v>
      </c>
      <c r="G142" s="95">
        <f>E142*'NEFZ + EPA + WLTP - Start Value'!$B$3*'NEFZ + EPA + WLTP - Start Value'!$B$6*'NEFZ + EPA + WLTP - Constants'!$B$4/3600</f>
        <v>0.6154046294880001</v>
      </c>
      <c r="H142" s="95">
        <f>IF(E142&gt;0,(((C141)^3+(C142)^3)/2/D142)*0.5*'NEFZ + EPA + WLTP - Constants'!$B$3*('NEFZ + EPA + WLTP - Start Value'!$B$5*'NEFZ + EPA + WLTP - Start Value'!$B$4)*E142/3600,0)</f>
        <v>0.743426576567128</v>
      </c>
    </row>
    <row r="143" ht="20.35" customHeight="1">
      <c r="A143" s="15">
        <v>140</v>
      </c>
      <c r="B143" s="15">
        <v>39.2</v>
      </c>
      <c r="C143" s="95">
        <f>'NEFZ + EPA + WLTP - Constants'!$B$5*B143/3.6</f>
        <v>17.523968</v>
      </c>
      <c r="D143" s="95">
        <f>(C143+C142)/2</f>
        <v>17.591024</v>
      </c>
      <c r="E143" s="95">
        <f>(D143*(A143-A142))</f>
        <v>17.591024</v>
      </c>
      <c r="F143" s="95">
        <f>(0.5*((C143^2)-(C142^2))*'NEFZ + EPA + WLTP - Start Value'!$B$3)/3600</f>
        <v>-1.025582499368522</v>
      </c>
      <c r="G143" s="95">
        <f>E143*'NEFZ + EPA + WLTP - Start Value'!$B$3*'NEFZ + EPA + WLTP - Start Value'!$B$6*'NEFZ + EPA + WLTP - Constants'!$B$4/3600</f>
        <v>0.6001529658080001</v>
      </c>
      <c r="H143" s="95">
        <f>IF(E143&gt;0,(((C142)^3+(C143)^3)/2/D143)*0.5*'NEFZ + EPA + WLTP - Constants'!$B$3*('NEFZ + EPA + WLTP - Start Value'!$B$5*'NEFZ + EPA + WLTP - Start Value'!$B$4)*E143/3600,0)</f>
        <v>0.6886250558098272</v>
      </c>
    </row>
    <row r="144" ht="20.35" customHeight="1">
      <c r="A144" s="15">
        <v>141</v>
      </c>
      <c r="B144" s="15">
        <v>39</v>
      </c>
      <c r="C144" s="95">
        <f>'NEFZ + EPA + WLTP - Constants'!$B$5*B144/3.6</f>
        <v>17.43456</v>
      </c>
      <c r="D144" s="95">
        <f>(C144+C143)/2</f>
        <v>17.479264</v>
      </c>
      <c r="E144" s="95">
        <f>(D144*(A144-A143))</f>
        <v>17.479264</v>
      </c>
      <c r="F144" s="95">
        <f>(0.5*((C144^2)-(C143^2))*'NEFZ + EPA + WLTP - Start Value'!$B$3)/3600</f>
        <v>-0.6793778183025938</v>
      </c>
      <c r="G144" s="95">
        <f>E144*'NEFZ + EPA + WLTP - Start Value'!$B$3*'NEFZ + EPA + WLTP - Start Value'!$B$6*'NEFZ + EPA + WLTP - Constants'!$B$4/3600</f>
        <v>0.596340049888</v>
      </c>
      <c r="H144" s="95">
        <f>IF(E144&gt;0,(((C143)^3+(C144)^3)/2/D144)*0.5*'NEFZ + EPA + WLTP - Constants'!$B$3*('NEFZ + EPA + WLTP - Start Value'!$B$5*'NEFZ + EPA + WLTP - Start Value'!$B$4)*E144/3600,0)</f>
        <v>0.675567071651874</v>
      </c>
    </row>
    <row r="145" ht="20.35" customHeight="1">
      <c r="A145" s="15">
        <v>142</v>
      </c>
      <c r="B145" s="15">
        <v>39</v>
      </c>
      <c r="C145" s="95">
        <f>'NEFZ + EPA + WLTP - Constants'!$B$5*B145/3.6</f>
        <v>17.43456</v>
      </c>
      <c r="D145" s="95">
        <f>(C145+C144)/2</f>
        <v>17.43456</v>
      </c>
      <c r="E145" s="95">
        <f>(D145*(A145-A144))</f>
        <v>17.43456</v>
      </c>
      <c r="F145" s="95">
        <f>(0.5*((C145^2)-(C144^2))*'NEFZ + EPA + WLTP - Start Value'!$B$3)/3600</f>
        <v>0</v>
      </c>
      <c r="G145" s="95">
        <f>E145*'NEFZ + EPA + WLTP - Start Value'!$B$3*'NEFZ + EPA + WLTP - Start Value'!$B$6*'NEFZ + EPA + WLTP - Constants'!$B$4/3600</f>
        <v>0.594814883520</v>
      </c>
      <c r="H145" s="95">
        <f>IF(E145&gt;0,(((C144)^3+(C145)^3)/2/D145)*0.5*'NEFZ + EPA + WLTP - Constants'!$B$3*('NEFZ + EPA + WLTP - Start Value'!$B$5*'NEFZ + EPA + WLTP - Start Value'!$B$4)*E145/3600,0)</f>
        <v>0.6703837829961566</v>
      </c>
    </row>
    <row r="146" ht="20.35" customHeight="1">
      <c r="A146" s="15">
        <v>143</v>
      </c>
      <c r="B146" s="15">
        <v>39.1</v>
      </c>
      <c r="C146" s="95">
        <f>'NEFZ + EPA + WLTP - Constants'!$B$5*B146/3.6</f>
        <v>17.479264</v>
      </c>
      <c r="D146" s="95">
        <f>(C146+C145)/2</f>
        <v>17.456912</v>
      </c>
      <c r="E146" s="95">
        <f>(D146*(A146-A145))</f>
        <v>17.456912</v>
      </c>
      <c r="F146" s="95">
        <f>(0.5*((C146^2)-(C145^2))*'NEFZ + EPA + WLTP - Start Value'!$B$3)/3600</f>
        <v>0.3392545243569758</v>
      </c>
      <c r="G146" s="95">
        <f>E146*'NEFZ + EPA + WLTP - Start Value'!$B$3*'NEFZ + EPA + WLTP - Start Value'!$B$6*'NEFZ + EPA + WLTP - Constants'!$B$4/3600</f>
        <v>0.5955774667040001</v>
      </c>
      <c r="H146" s="95">
        <f>IF(E146&gt;0,(((C145)^3+(C146)^3)/2/D146)*0.5*'NEFZ + EPA + WLTP - Constants'!$B$3*('NEFZ + EPA + WLTP - Start Value'!$B$5*'NEFZ + EPA + WLTP - Start Value'!$B$4)*E146/3600,0)</f>
        <v>0.6729687990921043</v>
      </c>
    </row>
    <row r="147" ht="20.35" customHeight="1">
      <c r="A147" s="15">
        <v>144</v>
      </c>
      <c r="B147" s="15">
        <v>39.5</v>
      </c>
      <c r="C147" s="95">
        <f>'NEFZ + EPA + WLTP - Constants'!$B$5*B147/3.6</f>
        <v>17.65808</v>
      </c>
      <c r="D147" s="95">
        <f>(C147+C146)/2</f>
        <v>17.568672</v>
      </c>
      <c r="E147" s="95">
        <f>(D147*(A147-A146))</f>
        <v>17.568672</v>
      </c>
      <c r="F147" s="95">
        <f>(0.5*((C147^2)-(C146^2))*'NEFZ + EPA + WLTP - Start Value'!$B$3)/3600</f>
        <v>1.36570579331414</v>
      </c>
      <c r="G147" s="95">
        <f>E147*'NEFZ + EPA + WLTP - Start Value'!$B$3*'NEFZ + EPA + WLTP - Start Value'!$B$6*'NEFZ + EPA + WLTP - Constants'!$B$4/3600</f>
        <v>0.599390382624</v>
      </c>
      <c r="H147" s="95">
        <f>IF(E147&gt;0,(((C146)^3+(C147)^3)/2/D147)*0.5*'NEFZ + EPA + WLTP - Constants'!$B$3*('NEFZ + EPA + WLTP - Start Value'!$B$5*'NEFZ + EPA + WLTP - Start Value'!$B$4)*E147/3600,0)</f>
        <v>0.6860267832500576</v>
      </c>
    </row>
    <row r="148" ht="20.35" customHeight="1">
      <c r="A148" s="15">
        <v>145</v>
      </c>
      <c r="B148" s="15">
        <v>40.1</v>
      </c>
      <c r="C148" s="95">
        <f>'NEFZ + EPA + WLTP - Constants'!$B$5*B148/3.6</f>
        <v>17.926304</v>
      </c>
      <c r="D148" s="95">
        <f>(C148+C147)/2</f>
        <v>17.792192</v>
      </c>
      <c r="E148" s="95">
        <f>(D148*(A148-A147))</f>
        <v>17.792192</v>
      </c>
      <c r="F148" s="95">
        <f>(0.5*((C148^2)-(C147^2))*'NEFZ + EPA + WLTP - Start Value'!$B$3)/3600</f>
        <v>2.074621777629864</v>
      </c>
      <c r="G148" s="95">
        <f>E148*'NEFZ + EPA + WLTP - Start Value'!$B$3*'NEFZ + EPA + WLTP - Start Value'!$B$6*'NEFZ + EPA + WLTP - Constants'!$B$4/3600</f>
        <v>0.607016214464</v>
      </c>
      <c r="H148" s="95">
        <f>IF(E148&gt;0,(((C147)^3+(C148)^3)/2/D148)*0.5*'NEFZ + EPA + WLTP - Constants'!$B$3*('NEFZ + EPA + WLTP - Start Value'!$B$5*'NEFZ + EPA + WLTP - Start Value'!$B$4)*E148/3600,0)</f>
        <v>0.7126116438796661</v>
      </c>
    </row>
    <row r="149" ht="20.35" customHeight="1">
      <c r="A149" s="15">
        <v>146</v>
      </c>
      <c r="B149" s="15">
        <v>41</v>
      </c>
      <c r="C149" s="95">
        <f>'NEFZ + EPA + WLTP - Constants'!$B$5*B149/3.6</f>
        <v>18.32864</v>
      </c>
      <c r="D149" s="95">
        <f>(C149+C148)/2</f>
        <v>18.127472</v>
      </c>
      <c r="E149" s="95">
        <f>(D149*(A149-A148))</f>
        <v>18.127472</v>
      </c>
      <c r="F149" s="95">
        <f>(0.5*((C149^2)-(C148^2))*'NEFZ + EPA + WLTP - Start Value'!$B$3)/3600</f>
        <v>3.170574613676786</v>
      </c>
      <c r="G149" s="95">
        <f>E149*'NEFZ + EPA + WLTP - Start Value'!$B$3*'NEFZ + EPA + WLTP - Start Value'!$B$6*'NEFZ + EPA + WLTP - Constants'!$B$4/3600</f>
        <v>0.6184549622240002</v>
      </c>
      <c r="H149" s="95">
        <f>IF(E149&gt;0,(((C148)^3+(C149)^3)/2/D149)*0.5*'NEFZ + EPA + WLTP - Constants'!$B$3*('NEFZ + EPA + WLTP - Start Value'!$B$5*'NEFZ + EPA + WLTP - Start Value'!$B$4)*E149/3600,0)</f>
        <v>0.7538113603263177</v>
      </c>
    </row>
    <row r="150" ht="20.35" customHeight="1">
      <c r="A150" s="15">
        <v>147</v>
      </c>
      <c r="B150" s="15">
        <v>42</v>
      </c>
      <c r="C150" s="95">
        <f>'NEFZ + EPA + WLTP - Constants'!$B$5*B150/3.6</f>
        <v>18.77568</v>
      </c>
      <c r="D150" s="95">
        <f>(C150+C149)/2</f>
        <v>18.55216</v>
      </c>
      <c r="E150" s="95">
        <f>(D150*(A150-A149))</f>
        <v>18.55216</v>
      </c>
      <c r="F150" s="95">
        <f>(0.5*((C150^2)-(C149^2))*'NEFZ + EPA + WLTP - Start Value'!$B$3)/3600</f>
        <v>3.605393792782241</v>
      </c>
      <c r="G150" s="95">
        <f>E150*'NEFZ + EPA + WLTP - Start Value'!$B$3*'NEFZ + EPA + WLTP - Start Value'!$B$6*'NEFZ + EPA + WLTP - Constants'!$B$4/3600</f>
        <v>0.632944042720</v>
      </c>
      <c r="H150" s="95">
        <f>IF(E150&gt;0,(((C149)^3+(C150)^3)/2/D150)*0.5*'NEFZ + EPA + WLTP - Constants'!$B$3*('NEFZ + EPA + WLTP - Start Value'!$B$5*'NEFZ + EPA + WLTP - Start Value'!$B$4)*E150/3600,0)</f>
        <v>0.8080961784798913</v>
      </c>
    </row>
    <row r="151" ht="20.35" customHeight="1">
      <c r="A151" s="15">
        <v>148</v>
      </c>
      <c r="B151" s="15">
        <v>43.1</v>
      </c>
      <c r="C151" s="95">
        <f>'NEFZ + EPA + WLTP - Constants'!$B$5*B151/3.6</f>
        <v>19.267424</v>
      </c>
      <c r="D151" s="95">
        <f>(C151+C150)/2</f>
        <v>19.021552</v>
      </c>
      <c r="E151" s="95">
        <f>(D151*(A151-A150))</f>
        <v>19.021552</v>
      </c>
      <c r="F151" s="95">
        <f>(0.5*((C151^2)-(C150^2))*'NEFZ + EPA + WLTP - Start Value'!$B$3)/3600</f>
        <v>4.066276059546308</v>
      </c>
      <c r="G151" s="95">
        <f>E151*'NEFZ + EPA + WLTP - Start Value'!$B$3*'NEFZ + EPA + WLTP - Start Value'!$B$6*'NEFZ + EPA + WLTP - Constants'!$B$4/3600</f>
        <v>0.648958289584</v>
      </c>
      <c r="H151" s="95">
        <f>IF(E151&gt;0,(((C150)^3+(C151)^3)/2/D151)*0.5*'NEFZ + EPA + WLTP - Constants'!$B$3*('NEFZ + EPA + WLTP - Start Value'!$B$5*'NEFZ + EPA + WLTP - Start Value'!$B$4)*E151/3600,0)</f>
        <v>0.8710558547782878</v>
      </c>
    </row>
    <row r="152" ht="20.35" customHeight="1">
      <c r="A152" s="15">
        <v>149</v>
      </c>
      <c r="B152" s="15">
        <v>43.7</v>
      </c>
      <c r="C152" s="95">
        <f>'NEFZ + EPA + WLTP - Constants'!$B$5*B152/3.6</f>
        <v>19.535648</v>
      </c>
      <c r="D152" s="95">
        <f>(C152+C151)/2</f>
        <v>19.401536</v>
      </c>
      <c r="E152" s="95">
        <f>(D152*(A152-A151))</f>
        <v>19.401536</v>
      </c>
      <c r="F152" s="95">
        <f>(0.5*((C152^2)-(C151^2))*'NEFZ + EPA + WLTP - Start Value'!$B$3)/3600</f>
        <v>2.262276008772267</v>
      </c>
      <c r="G152" s="95">
        <f>E152*'NEFZ + EPA + WLTP - Start Value'!$B$3*'NEFZ + EPA + WLTP - Start Value'!$B$6*'NEFZ + EPA + WLTP - Constants'!$B$4/3600</f>
        <v>0.6619222037120001</v>
      </c>
      <c r="H152" s="95">
        <f>IF(E152&gt;0,(((C151)^3+(C152)^3)/2/D152)*0.5*'NEFZ + EPA + WLTP - Constants'!$B$3*('NEFZ + EPA + WLTP - Start Value'!$B$5*'NEFZ + EPA + WLTP - Start Value'!$B$4)*E152/3600,0)</f>
        <v>0.9239769071528451</v>
      </c>
    </row>
    <row r="153" ht="20.35" customHeight="1">
      <c r="A153" s="15">
        <v>150</v>
      </c>
      <c r="B153" s="15">
        <v>44.1</v>
      </c>
      <c r="C153" s="95">
        <f>'NEFZ + EPA + WLTP - Constants'!$B$5*B153/3.6</f>
        <v>19.714464</v>
      </c>
      <c r="D153" s="95">
        <f>(C153+C152)/2</f>
        <v>19.625056</v>
      </c>
      <c r="E153" s="95">
        <f>(D153*(A153-A152))</f>
        <v>19.625056</v>
      </c>
      <c r="F153" s="95">
        <f>(0.5*((C153^2)-(C152^2))*'NEFZ + EPA + WLTP - Start Value'!$B$3)/3600</f>
        <v>1.525559397620635</v>
      </c>
      <c r="G153" s="95">
        <f>E153*'NEFZ + EPA + WLTP - Start Value'!$B$3*'NEFZ + EPA + WLTP - Start Value'!$B$6*'NEFZ + EPA + WLTP - Constants'!$B$4/3600</f>
        <v>0.6695480355520002</v>
      </c>
      <c r="H153" s="95">
        <f>IF(E153&gt;0,(((C152)^3+(C153)^3)/2/D153)*0.5*'NEFZ + EPA + WLTP - Constants'!$B$3*('NEFZ + EPA + WLTP - Start Value'!$B$5*'NEFZ + EPA + WLTP - Start Value'!$B$4)*E153/3600,0)</f>
        <v>0.9562033933066817</v>
      </c>
    </row>
    <row r="154" ht="20.35" customHeight="1">
      <c r="A154" s="15">
        <v>151</v>
      </c>
      <c r="B154" s="15">
        <v>44.3</v>
      </c>
      <c r="C154" s="95">
        <f>'NEFZ + EPA + WLTP - Constants'!$B$5*B154/3.6</f>
        <v>19.803872</v>
      </c>
      <c r="D154" s="95">
        <f>(C154+C153)/2</f>
        <v>19.759168</v>
      </c>
      <c r="E154" s="95">
        <f>(D154*(A154-A153))</f>
        <v>19.759168</v>
      </c>
      <c r="F154" s="95">
        <f>(0.5*((C154^2)-(C153^2))*'NEFZ + EPA + WLTP - Start Value'!$B$3)/3600</f>
        <v>0.7679923163420099</v>
      </c>
      <c r="G154" s="95">
        <f>E154*'NEFZ + EPA + WLTP - Start Value'!$B$3*'NEFZ + EPA + WLTP - Start Value'!$B$6*'NEFZ + EPA + WLTP - Constants'!$B$4/3600</f>
        <v>0.6741235346560002</v>
      </c>
      <c r="H154" s="95">
        <f>IF(E154&gt;0,(((C153)^3+(C154)^3)/2/D154)*0.5*'NEFZ + EPA + WLTP - Constants'!$B$3*('NEFZ + EPA + WLTP - Start Value'!$B$5*'NEFZ + EPA + WLTP - Start Value'!$B$4)*E154/3600,0)</f>
        <v>0.975895141378204</v>
      </c>
    </row>
    <row r="155" ht="20.35" customHeight="1">
      <c r="A155" s="15">
        <v>152</v>
      </c>
      <c r="B155" s="15">
        <v>44.4</v>
      </c>
      <c r="C155" s="95">
        <f>'NEFZ + EPA + WLTP - Constants'!$B$5*B155/3.6</f>
        <v>19.848576</v>
      </c>
      <c r="D155" s="95">
        <f>(C155+C154)/2</f>
        <v>19.826224</v>
      </c>
      <c r="E155" s="95">
        <f>(D155*(A155-A154))</f>
        <v>19.826224</v>
      </c>
      <c r="F155" s="95">
        <f>(0.5*((C155^2)-(C154^2))*'NEFZ + EPA + WLTP - Start Value'!$B$3)/3600</f>
        <v>0.3852993125539497</v>
      </c>
      <c r="G155" s="95">
        <f>E155*'NEFZ + EPA + WLTP - Start Value'!$B$3*'NEFZ + EPA + WLTP - Start Value'!$B$6*'NEFZ + EPA + WLTP - Constants'!$B$4/3600</f>
        <v>0.6764112842079999</v>
      </c>
      <c r="H155" s="95">
        <f>IF(E155&gt;0,(((C154)^3+(C155)^3)/2/D155)*0.5*'NEFZ + EPA + WLTP - Constants'!$B$3*('NEFZ + EPA + WLTP - Start Value'!$B$5*'NEFZ + EPA + WLTP - Start Value'!$B$4)*E155/3600,0)</f>
        <v>0.9858531020364593</v>
      </c>
    </row>
    <row r="156" ht="20.35" customHeight="1">
      <c r="A156" s="15">
        <v>153</v>
      </c>
      <c r="B156" s="15">
        <v>44.6</v>
      </c>
      <c r="C156" s="95">
        <f>'NEFZ + EPA + WLTP - Constants'!$B$5*B156/3.6</f>
        <v>19.937984</v>
      </c>
      <c r="D156" s="95">
        <f>(C156+C155)/2</f>
        <v>19.89328</v>
      </c>
      <c r="E156" s="95">
        <f>(D156*(A156-A155))</f>
        <v>19.89328</v>
      </c>
      <c r="F156" s="95">
        <f>(0.5*((C156^2)-(C155^2))*'NEFZ + EPA + WLTP - Start Value'!$B$3)/3600</f>
        <v>0.773204933873789</v>
      </c>
      <c r="G156" s="95">
        <f>E156*'NEFZ + EPA + WLTP - Start Value'!$B$3*'NEFZ + EPA + WLTP - Start Value'!$B$6*'NEFZ + EPA + WLTP - Constants'!$B$4/3600</f>
        <v>0.6786990337599998</v>
      </c>
      <c r="H156" s="95">
        <f>IF(E156&gt;0,(((C155)^3+(C156)^3)/2/D156)*0.5*'NEFZ + EPA + WLTP - Constants'!$B$3*('NEFZ + EPA + WLTP - Start Value'!$B$5*'NEFZ + EPA + WLTP - Start Value'!$B$4)*E156/3600,0)</f>
        <v>0.9959012812375037</v>
      </c>
    </row>
    <row r="157" ht="20.35" customHeight="1">
      <c r="A157" s="15">
        <v>154</v>
      </c>
      <c r="B157" s="15">
        <v>44.7</v>
      </c>
      <c r="C157" s="95">
        <f>'NEFZ + EPA + WLTP - Constants'!$B$5*B157/3.6</f>
        <v>19.982688</v>
      </c>
      <c r="D157" s="95">
        <f>(C157+C156)/2</f>
        <v>19.960336</v>
      </c>
      <c r="E157" s="95">
        <f>(D157*(A157-A156))</f>
        <v>19.960336</v>
      </c>
      <c r="F157" s="95">
        <f>(0.5*((C157^2)-(C156^2))*'NEFZ + EPA + WLTP - Start Value'!$B$3)/3600</f>
        <v>0.3879056213198269</v>
      </c>
      <c r="G157" s="95">
        <f>E157*'NEFZ + EPA + WLTP - Start Value'!$B$3*'NEFZ + EPA + WLTP - Start Value'!$B$6*'NEFZ + EPA + WLTP - Constants'!$B$4/3600</f>
        <v>0.680986783312</v>
      </c>
      <c r="H157" s="95">
        <f>IF(E157&gt;0,(((C156)^3+(C157)^3)/2/D157)*0.5*'NEFZ + EPA + WLTP - Constants'!$B$3*('NEFZ + EPA + WLTP - Start Value'!$B$5*'NEFZ + EPA + WLTP - Start Value'!$B$4)*E157/3600,0)</f>
        <v>1.00599472227794</v>
      </c>
    </row>
    <row r="158" ht="20.35" customHeight="1">
      <c r="A158" s="15">
        <v>155</v>
      </c>
      <c r="B158" s="15">
        <v>44.9</v>
      </c>
      <c r="C158" s="95">
        <f>'NEFZ + EPA + WLTP - Constants'!$B$5*B158/3.6</f>
        <v>20.072096</v>
      </c>
      <c r="D158" s="95">
        <f>(C158+C157)/2</f>
        <v>20.027392</v>
      </c>
      <c r="E158" s="95">
        <f>(D158*(A158-A157))</f>
        <v>20.027392</v>
      </c>
      <c r="F158" s="95">
        <f>(0.5*((C158^2)-(C157^2))*'NEFZ + EPA + WLTP - Start Value'!$B$3)/3600</f>
        <v>0.778417551405494</v>
      </c>
      <c r="G158" s="95">
        <f>E158*'NEFZ + EPA + WLTP - Start Value'!$B$3*'NEFZ + EPA + WLTP - Start Value'!$B$6*'NEFZ + EPA + WLTP - Constants'!$B$4/3600</f>
        <v>0.683274532864</v>
      </c>
      <c r="H158" s="95">
        <f>IF(E158&gt;0,(((C157)^3+(C158)^3)/2/D158)*0.5*'NEFZ + EPA + WLTP - Constants'!$B$3*('NEFZ + EPA + WLTP - Start Value'!$B$5*'NEFZ + EPA + WLTP - Start Value'!$B$4)*E158/3600,0)</f>
        <v>1.016178992133156</v>
      </c>
    </row>
    <row r="159" ht="20.35" customHeight="1">
      <c r="A159" s="15">
        <v>156</v>
      </c>
      <c r="B159" s="15">
        <v>45.2</v>
      </c>
      <c r="C159" s="95">
        <f>'NEFZ + EPA + WLTP - Constants'!$B$5*B159/3.6</f>
        <v>20.206208</v>
      </c>
      <c r="D159" s="95">
        <f>(C159+C158)/2</f>
        <v>20.139152</v>
      </c>
      <c r="E159" s="95">
        <f>(D159*(A159-A158))</f>
        <v>20.139152</v>
      </c>
      <c r="F159" s="95">
        <f>(0.5*((C159^2)-(C158^2))*'NEFZ + EPA + WLTP - Start Value'!$B$3)/3600</f>
        <v>1.174142099022977</v>
      </c>
      <c r="G159" s="95">
        <f>E159*'NEFZ + EPA + WLTP - Start Value'!$B$3*'NEFZ + EPA + WLTP - Start Value'!$B$6*'NEFZ + EPA + WLTP - Constants'!$B$4/3600</f>
        <v>0.6870874487840001</v>
      </c>
      <c r="H159" s="95">
        <f>IF(E159&gt;0,(((C158)^3+(C159)^3)/2/D159)*0.5*'NEFZ + EPA + WLTP - Constants'!$B$3*('NEFZ + EPA + WLTP - Start Value'!$B$5*'NEFZ + EPA + WLTP - Start Value'!$B$4)*E159/3600,0)</f>
        <v>1.033304947676473</v>
      </c>
    </row>
    <row r="160" ht="20.35" customHeight="1">
      <c r="A160" s="15">
        <v>157</v>
      </c>
      <c r="B160" s="15">
        <v>45.7</v>
      </c>
      <c r="C160" s="95">
        <f>'NEFZ + EPA + WLTP - Constants'!$B$5*B160/3.6</f>
        <v>20.429728</v>
      </c>
      <c r="D160" s="95">
        <f>(C160+C159)/2</f>
        <v>20.317968</v>
      </c>
      <c r="E160" s="95">
        <f>(D160*(A160-A159))</f>
        <v>20.317968</v>
      </c>
      <c r="F160" s="95">
        <f>(0.5*((C160^2)-(C159^2))*'NEFZ + EPA + WLTP - Start Value'!$B$3)/3600</f>
        <v>1.974278890144007</v>
      </c>
      <c r="G160" s="95">
        <f>E160*'NEFZ + EPA + WLTP - Start Value'!$B$3*'NEFZ + EPA + WLTP - Start Value'!$B$6*'NEFZ + EPA + WLTP - Constants'!$B$4/3600</f>
        <v>0.6931881142560001</v>
      </c>
      <c r="H160" s="95">
        <f>IF(E160&gt;0,(((C159)^3+(C160)^3)/2/D160)*0.5*'NEFZ + EPA + WLTP - Constants'!$B$3*('NEFZ + EPA + WLTP - Start Value'!$B$5*'NEFZ + EPA + WLTP - Start Value'!$B$4)*E160/3600,0)</f>
        <v>1.061135294332021</v>
      </c>
    </row>
    <row r="161" ht="20.35" customHeight="1">
      <c r="A161" s="15">
        <v>158</v>
      </c>
      <c r="B161" s="15">
        <v>45.9</v>
      </c>
      <c r="C161" s="95">
        <f>'NEFZ + EPA + WLTP - Constants'!$B$5*B161/3.6</f>
        <v>20.519136</v>
      </c>
      <c r="D161" s="95">
        <f>(C161+C160)/2</f>
        <v>20.474432</v>
      </c>
      <c r="E161" s="95">
        <f>(D161*(A161-A160))</f>
        <v>20.474432</v>
      </c>
      <c r="F161" s="95">
        <f>(0.5*((C161^2)-(C160^2))*'NEFZ + EPA + WLTP - Start Value'!$B$3)/3600</f>
        <v>0.7957929431779178</v>
      </c>
      <c r="G161" s="95">
        <f>E161*'NEFZ + EPA + WLTP - Start Value'!$B$3*'NEFZ + EPA + WLTP - Start Value'!$B$6*'NEFZ + EPA + WLTP - Constants'!$B$4/3600</f>
        <v>0.6985261965439999</v>
      </c>
      <c r="H161" s="95">
        <f>IF(E161&gt;0,(((C160)^3+(C161)^3)/2/D161)*0.5*'NEFZ + EPA + WLTP - Constants'!$B$3*('NEFZ + EPA + WLTP - Start Value'!$B$5*'NEFZ + EPA + WLTP - Start Value'!$B$4)*E161/3600,0)</f>
        <v>1.085756214932007</v>
      </c>
    </row>
    <row r="162" ht="20.35" customHeight="1">
      <c r="A162" s="15">
        <v>159</v>
      </c>
      <c r="B162" s="15">
        <v>46.3</v>
      </c>
      <c r="C162" s="95">
        <f>'NEFZ + EPA + WLTP - Constants'!$B$5*B162/3.6</f>
        <v>20.697952</v>
      </c>
      <c r="D162" s="95">
        <f>(C162+C161)/2</f>
        <v>20.608544</v>
      </c>
      <c r="E162" s="95">
        <f>(D162*(A162-A161))</f>
        <v>20.608544</v>
      </c>
      <c r="F162" s="95">
        <f>(0.5*((C162^2)-(C161^2))*'NEFZ + EPA + WLTP - Start Value'!$B$3)/3600</f>
        <v>1.602011121419357</v>
      </c>
      <c r="G162" s="95">
        <f>E162*'NEFZ + EPA + WLTP - Start Value'!$B$3*'NEFZ + EPA + WLTP - Start Value'!$B$6*'NEFZ + EPA + WLTP - Constants'!$B$4/3600</f>
        <v>0.703101695648</v>
      </c>
      <c r="H162" s="95">
        <f>IF(E162&gt;0,(((C161)^3+(C162)^3)/2/D162)*0.5*'NEFZ + EPA + WLTP - Constants'!$B$3*('NEFZ + EPA + WLTP - Start Value'!$B$5*'NEFZ + EPA + WLTP - Start Value'!$B$4)*E162/3600,0)</f>
        <v>1.107278778978939</v>
      </c>
    </row>
    <row r="163" ht="20.35" customHeight="1">
      <c r="A163" s="15">
        <v>160</v>
      </c>
      <c r="B163" s="15">
        <v>46.8</v>
      </c>
      <c r="C163" s="95">
        <f>'NEFZ + EPA + WLTP - Constants'!$B$5*B163/3.6</f>
        <v>20.921472</v>
      </c>
      <c r="D163" s="95">
        <f>(C163+C162)/2</f>
        <v>20.809712</v>
      </c>
      <c r="E163" s="95">
        <f>(D163*(A163-A162))</f>
        <v>20.809712</v>
      </c>
      <c r="F163" s="95">
        <f>(0.5*((C163^2)-(C162^2))*'NEFZ + EPA + WLTP - Start Value'!$B$3)/3600</f>
        <v>2.022061217518228</v>
      </c>
      <c r="G163" s="95">
        <f>E163*'NEFZ + EPA + WLTP - Start Value'!$B$3*'NEFZ + EPA + WLTP - Start Value'!$B$6*'NEFZ + EPA + WLTP - Constants'!$B$4/3600</f>
        <v>0.7099649443039999</v>
      </c>
      <c r="H163" s="95">
        <f>IF(E163&gt;0,(((C162)^3+(C163)^3)/2/D163)*0.5*'NEFZ + EPA + WLTP - Constants'!$B$3*('NEFZ + EPA + WLTP - Start Value'!$B$5*'NEFZ + EPA + WLTP - Start Value'!$B$4)*E163/3600,0)</f>
        <v>1.140056335090708</v>
      </c>
    </row>
    <row r="164" ht="20.35" customHeight="1">
      <c r="A164" s="15">
        <v>161</v>
      </c>
      <c r="B164" s="15">
        <v>46.9</v>
      </c>
      <c r="C164" s="95">
        <f>'NEFZ + EPA + WLTP - Constants'!$B$5*B164/3.6</f>
        <v>20.966176</v>
      </c>
      <c r="D164" s="95">
        <f>(C164+C163)/2</f>
        <v>20.943824</v>
      </c>
      <c r="E164" s="95">
        <f>(D164*(A164-A163))</f>
        <v>20.943824</v>
      </c>
      <c r="F164" s="95">
        <f>(0.5*((C164^2)-(C163^2))*'NEFZ + EPA + WLTP - Start Value'!$B$3)/3600</f>
        <v>0.4070185522695105</v>
      </c>
      <c r="G164" s="95">
        <f>E164*'NEFZ + EPA + WLTP - Start Value'!$B$3*'NEFZ + EPA + WLTP - Start Value'!$B$6*'NEFZ + EPA + WLTP - Constants'!$B$4/3600</f>
        <v>0.7145404434079999</v>
      </c>
      <c r="H164" s="95">
        <f>IF(E164&gt;0,(((C163)^3+(C164)^3)/2/D164)*0.5*'NEFZ + EPA + WLTP - Constants'!$B$3*('NEFZ + EPA + WLTP - Start Value'!$B$5*'NEFZ + EPA + WLTP - Start Value'!$B$4)*E164/3600,0)</f>
        <v>1.162144011002051</v>
      </c>
    </row>
    <row r="165" ht="20.35" customHeight="1">
      <c r="A165" s="15">
        <v>162</v>
      </c>
      <c r="B165" s="15">
        <v>47</v>
      </c>
      <c r="C165" s="95">
        <f>'NEFZ + EPA + WLTP - Constants'!$B$5*B165/3.6</f>
        <v>21.01088</v>
      </c>
      <c r="D165" s="95">
        <f>(C165+C164)/2</f>
        <v>20.988528</v>
      </c>
      <c r="E165" s="95">
        <f>(D165*(A165-A164))</f>
        <v>20.988528</v>
      </c>
      <c r="F165" s="95">
        <f>(0.5*((C165^2)-(C164^2))*'NEFZ + EPA + WLTP - Start Value'!$B$3)/3600</f>
        <v>0.4078873218581897</v>
      </c>
      <c r="G165" s="95">
        <f>E165*'NEFZ + EPA + WLTP - Start Value'!$B$3*'NEFZ + EPA + WLTP - Start Value'!$B$6*'NEFZ + EPA + WLTP - Constants'!$B$4/3600</f>
        <v>0.7160656097760001</v>
      </c>
      <c r="H165" s="95">
        <f>IF(E165&gt;0,(((C164)^3+(C165)^3)/2/D165)*0.5*'NEFZ + EPA + WLTP - Constants'!$B$3*('NEFZ + EPA + WLTP - Start Value'!$B$5*'NEFZ + EPA + WLTP - Start Value'!$B$4)*E165/3600,0)</f>
        <v>1.169601579947223</v>
      </c>
    </row>
    <row r="166" ht="20.35" customHeight="1">
      <c r="A166" s="15">
        <v>163</v>
      </c>
      <c r="B166" s="15">
        <v>47.1</v>
      </c>
      <c r="C166" s="95">
        <f>'NEFZ + EPA + WLTP - Constants'!$B$5*B166/3.6</f>
        <v>21.055584</v>
      </c>
      <c r="D166" s="95">
        <f>(C166+C165)/2</f>
        <v>21.03323200000001</v>
      </c>
      <c r="E166" s="95">
        <f>(D166*(A166-A165))</f>
        <v>21.03323200000001</v>
      </c>
      <c r="F166" s="95">
        <f>(0.5*((C166^2)-(C165^2))*'NEFZ + EPA + WLTP - Start Value'!$B$3)/3600</f>
        <v>0.4087560914467455</v>
      </c>
      <c r="G166" s="95">
        <f>E166*'NEFZ + EPA + WLTP - Start Value'!$B$3*'NEFZ + EPA + WLTP - Start Value'!$B$6*'NEFZ + EPA + WLTP - Constants'!$B$4/3600</f>
        <v>0.7175907761440002</v>
      </c>
      <c r="H166" s="95">
        <f>IF(E166&gt;0,(((C165)^3+(C166)^3)/2/D166)*0.5*'NEFZ + EPA + WLTP - Constants'!$B$3*('NEFZ + EPA + WLTP - Start Value'!$B$5*'NEFZ + EPA + WLTP - Start Value'!$B$4)*E166/3600,0)</f>
        <v>1.177090984747968</v>
      </c>
    </row>
    <row r="167" ht="20.35" customHeight="1">
      <c r="A167" s="15">
        <v>164</v>
      </c>
      <c r="B167" s="15">
        <v>47.6</v>
      </c>
      <c r="C167" s="95">
        <f>'NEFZ + EPA + WLTP - Constants'!$B$5*B167/3.6</f>
        <v>21.279104</v>
      </c>
      <c r="D167" s="95">
        <f>(C167+C166)/2</f>
        <v>21.167344</v>
      </c>
      <c r="E167" s="95">
        <f>(D167*(A167-A166))</f>
        <v>21.167344</v>
      </c>
      <c r="F167" s="95">
        <f>(0.5*((C167^2)-(C166^2))*'NEFZ + EPA + WLTP - Start Value'!$B$3)/3600</f>
        <v>2.056812001063125</v>
      </c>
      <c r="G167" s="95">
        <f>E167*'NEFZ + EPA + WLTP - Start Value'!$B$3*'NEFZ + EPA + WLTP - Start Value'!$B$6*'NEFZ + EPA + WLTP - Constants'!$B$4/3600</f>
        <v>0.7221662752480001</v>
      </c>
      <c r="H167" s="95">
        <f>IF(E167&gt;0,(((C166)^3+(C167)^3)/2/D167)*0.5*'NEFZ + EPA + WLTP - Constants'!$B$3*('NEFZ + EPA + WLTP - Start Value'!$B$5*'NEFZ + EPA + WLTP - Start Value'!$B$4)*E167/3600,0)</f>
        <v>1.199847213626331</v>
      </c>
    </row>
    <row r="168" ht="20.35" customHeight="1">
      <c r="A168" s="15">
        <v>165</v>
      </c>
      <c r="B168" s="15">
        <v>47.9</v>
      </c>
      <c r="C168" s="95">
        <f>'NEFZ + EPA + WLTP - Constants'!$B$5*B168/3.6</f>
        <v>21.413216</v>
      </c>
      <c r="D168" s="95">
        <f>(C168+C167)/2</f>
        <v>21.34616</v>
      </c>
      <c r="E168" s="95">
        <f>(D168*(A168-A167))</f>
        <v>21.34616</v>
      </c>
      <c r="F168" s="95">
        <f>(0.5*((C168^2)-(C167^2))*'NEFZ + EPA + WLTP - Start Value'!$B$3)/3600</f>
        <v>1.244512435701315</v>
      </c>
      <c r="G168" s="95">
        <f>E168*'NEFZ + EPA + WLTP - Start Value'!$B$3*'NEFZ + EPA + WLTP - Start Value'!$B$6*'NEFZ + EPA + WLTP - Constants'!$B$4/3600</f>
        <v>0.7282669407200002</v>
      </c>
      <c r="H168" s="95">
        <f>IF(E168&gt;0,(((C167)^3+(C168)^3)/2/D168)*0.5*'NEFZ + EPA + WLTP - Constants'!$B$3*('NEFZ + EPA + WLTP - Start Value'!$B$5*'NEFZ + EPA + WLTP - Start Value'!$B$4)*E168/3600,0)</f>
        <v>1.230446296500692</v>
      </c>
    </row>
    <row r="169" ht="20.35" customHeight="1">
      <c r="A169" s="15">
        <v>166</v>
      </c>
      <c r="B169" s="15">
        <v>48</v>
      </c>
      <c r="C169" s="95">
        <f>'NEFZ + EPA + WLTP - Constants'!$B$5*B169/3.6</f>
        <v>21.45792</v>
      </c>
      <c r="D169" s="95">
        <f>(C169+C168)/2</f>
        <v>21.435568</v>
      </c>
      <c r="E169" s="95">
        <f>(D169*(A169-A168))</f>
        <v>21.435568</v>
      </c>
      <c r="F169" s="95">
        <f>(0.5*((C169^2)-(C168^2))*'NEFZ + EPA + WLTP - Start Value'!$B$3)/3600</f>
        <v>0.4165750177443522</v>
      </c>
      <c r="G169" s="95">
        <f>E169*'NEFZ + EPA + WLTP - Start Value'!$B$3*'NEFZ + EPA + WLTP - Start Value'!$B$6*'NEFZ + EPA + WLTP - Constants'!$B$4/3600</f>
        <v>0.7313172734560002</v>
      </c>
      <c r="H169" s="95">
        <f>IF(E169&gt;0,(((C168)^3+(C169)^3)/2/D169)*0.5*'NEFZ + EPA + WLTP - Constants'!$B$3*('NEFZ + EPA + WLTP - Start Value'!$B$5*'NEFZ + EPA + WLTP - Start Value'!$B$4)*E169/3600,0)</f>
        <v>1.245939429775272</v>
      </c>
    </row>
    <row r="170" ht="20.35" customHeight="1">
      <c r="A170" s="15">
        <v>167</v>
      </c>
      <c r="B170" s="15">
        <v>48</v>
      </c>
      <c r="C170" s="95">
        <f>'NEFZ + EPA + WLTP - Constants'!$B$5*B170/3.6</f>
        <v>21.45792</v>
      </c>
      <c r="D170" s="95">
        <f>(C170+C169)/2</f>
        <v>21.45792</v>
      </c>
      <c r="E170" s="95">
        <f>(D170*(A170-A169))</f>
        <v>21.45792</v>
      </c>
      <c r="F170" s="95">
        <f>(0.5*((C170^2)-(C169^2))*'NEFZ + EPA + WLTP - Start Value'!$B$3)/3600</f>
        <v>0</v>
      </c>
      <c r="G170" s="95">
        <f>E170*'NEFZ + EPA + WLTP - Start Value'!$B$3*'NEFZ + EPA + WLTP - Start Value'!$B$6*'NEFZ + EPA + WLTP - Constants'!$B$4/3600</f>
        <v>0.732079856640</v>
      </c>
      <c r="H170" s="95">
        <f>IF(E170&gt;0,(((C169)^3+(C170)^3)/2/D170)*0.5*'NEFZ + EPA + WLTP - Constants'!$B$3*('NEFZ + EPA + WLTP - Start Value'!$B$5*'NEFZ + EPA + WLTP - Start Value'!$B$4)*E170/3600,0)</f>
        <v>1.24983703921359</v>
      </c>
    </row>
    <row r="171" ht="20.35" customHeight="1">
      <c r="A171" s="15">
        <v>168</v>
      </c>
      <c r="B171" s="15">
        <v>47.9</v>
      </c>
      <c r="C171" s="95">
        <f>'NEFZ + EPA + WLTP - Constants'!$B$5*B171/3.6</f>
        <v>21.413216</v>
      </c>
      <c r="D171" s="95">
        <f>(C171+C170)/2</f>
        <v>21.435568</v>
      </c>
      <c r="E171" s="95">
        <f>(D171*(A171-A170))</f>
        <v>21.435568</v>
      </c>
      <c r="F171" s="95">
        <f>(0.5*((C171^2)-(C170^2))*'NEFZ + EPA + WLTP - Start Value'!$B$3)/3600</f>
        <v>-0.4165750177443522</v>
      </c>
      <c r="G171" s="95">
        <f>E171*'NEFZ + EPA + WLTP - Start Value'!$B$3*'NEFZ + EPA + WLTP - Start Value'!$B$6*'NEFZ + EPA + WLTP - Constants'!$B$4/3600</f>
        <v>0.7313172734560002</v>
      </c>
      <c r="H171" s="95">
        <f>IF(E171&gt;0,(((C170)^3+(C171)^3)/2/D171)*0.5*'NEFZ + EPA + WLTP - Constants'!$B$3*('NEFZ + EPA + WLTP - Start Value'!$B$5*'NEFZ + EPA + WLTP - Start Value'!$B$4)*E171/3600,0)</f>
        <v>1.245939429775272</v>
      </c>
    </row>
    <row r="172" ht="20.35" customHeight="1">
      <c r="A172" s="15">
        <v>169</v>
      </c>
      <c r="B172" s="15">
        <v>47.8</v>
      </c>
      <c r="C172" s="95">
        <f>'NEFZ + EPA + WLTP - Constants'!$B$5*B172/3.6</f>
        <v>21.368512</v>
      </c>
      <c r="D172" s="95">
        <f>(C172+C171)/2</f>
        <v>21.390864</v>
      </c>
      <c r="E172" s="95">
        <f>(D172*(A172-A171))</f>
        <v>21.390864</v>
      </c>
      <c r="F172" s="95">
        <f>(0.5*((C172^2)-(C171^2))*'NEFZ + EPA + WLTP - Start Value'!$B$3)/3600</f>
        <v>-0.4157062481557595</v>
      </c>
      <c r="G172" s="95">
        <f>E172*'NEFZ + EPA + WLTP - Start Value'!$B$3*'NEFZ + EPA + WLTP - Start Value'!$B$6*'NEFZ + EPA + WLTP - Constants'!$B$4/3600</f>
        <v>0.7297921070880001</v>
      </c>
      <c r="H172" s="95">
        <f>IF(E172&gt;0,(((C171)^3+(C172)^3)/2/D172)*0.5*'NEFZ + EPA + WLTP - Constants'!$B$3*('NEFZ + EPA + WLTP - Start Value'!$B$5*'NEFZ + EPA + WLTP - Start Value'!$B$4)*E172/3600,0)</f>
        <v>1.238160450914417</v>
      </c>
    </row>
    <row r="173" ht="20.35" customHeight="1">
      <c r="A173" s="15">
        <v>170</v>
      </c>
      <c r="B173" s="15">
        <v>47.3</v>
      </c>
      <c r="C173" s="95">
        <f>'NEFZ + EPA + WLTP - Constants'!$B$5*B173/3.6</f>
        <v>21.144992</v>
      </c>
      <c r="D173" s="95">
        <f>(C173+C172)/2</f>
        <v>21.256752</v>
      </c>
      <c r="E173" s="95">
        <f>(D173*(A173-A172))</f>
        <v>21.256752</v>
      </c>
      <c r="F173" s="95">
        <f>(0.5*((C173^2)-(C172^2))*'NEFZ + EPA + WLTP - Start Value'!$B$3)/3600</f>
        <v>-2.065499696949312</v>
      </c>
      <c r="G173" s="95">
        <f>E173*'NEFZ + EPA + WLTP - Start Value'!$B$3*'NEFZ + EPA + WLTP - Start Value'!$B$6*'NEFZ + EPA + WLTP - Constants'!$B$4/3600</f>
        <v>0.7252166079840001</v>
      </c>
      <c r="H173" s="95">
        <f>IF(E173&gt;0,(((C172)^3+(C173)^3)/2/D173)*0.5*'NEFZ + EPA + WLTP - Constants'!$B$3*('NEFZ + EPA + WLTP - Start Value'!$B$5*'NEFZ + EPA + WLTP - Start Value'!$B$4)*E173/3600,0)</f>
        <v>1.215114647975942</v>
      </c>
    </row>
    <row r="174" ht="20.35" customHeight="1">
      <c r="A174" s="15">
        <v>171</v>
      </c>
      <c r="B174" s="15">
        <v>46.7</v>
      </c>
      <c r="C174" s="95">
        <f>'NEFZ + EPA + WLTP - Constants'!$B$5*B174/3.6</f>
        <v>20.876768</v>
      </c>
      <c r="D174" s="95">
        <f>(C174+C173)/2</f>
        <v>21.01088</v>
      </c>
      <c r="E174" s="95">
        <f>(D174*(A174-A173))</f>
        <v>21.01088</v>
      </c>
      <c r="F174" s="95">
        <f>(0.5*((C174^2)-(C173^2))*'NEFZ + EPA + WLTP - Start Value'!$B$3)/3600</f>
        <v>-2.44993023991467</v>
      </c>
      <c r="G174" s="95">
        <f>E174*'NEFZ + EPA + WLTP - Start Value'!$B$3*'NEFZ + EPA + WLTP - Start Value'!$B$6*'NEFZ + EPA + WLTP - Constants'!$B$4/3600</f>
        <v>0.716828192960</v>
      </c>
      <c r="H174" s="95">
        <f>IF(E174&gt;0,(((C173)^3+(C174)^3)/2/D174)*0.5*'NEFZ + EPA + WLTP - Constants'!$B$3*('NEFZ + EPA + WLTP - Start Value'!$B$5*'NEFZ + EPA + WLTP - Start Value'!$B$4)*E174/3600,0)</f>
        <v>1.173481728825776</v>
      </c>
    </row>
    <row r="175" ht="20.35" customHeight="1">
      <c r="A175" s="15">
        <v>172</v>
      </c>
      <c r="B175" s="15">
        <v>46.2</v>
      </c>
      <c r="C175" s="95">
        <f>'NEFZ + EPA + WLTP - Constants'!$B$5*B175/3.6</f>
        <v>20.653248</v>
      </c>
      <c r="D175" s="95">
        <f>(C175+C174)/2</f>
        <v>20.765008</v>
      </c>
      <c r="E175" s="95">
        <f>(D175*(A175-A174))</f>
        <v>20.765008</v>
      </c>
      <c r="F175" s="95">
        <f>(0.5*((C175^2)-(C174^2))*'NEFZ + EPA + WLTP - Start Value'!$B$3)/3600</f>
        <v>-2.017717369575116</v>
      </c>
      <c r="G175" s="95">
        <f>E175*'NEFZ + EPA + WLTP - Start Value'!$B$3*'NEFZ + EPA + WLTP - Start Value'!$B$6*'NEFZ + EPA + WLTP - Constants'!$B$4/3600</f>
        <v>0.7084397779360001</v>
      </c>
      <c r="H175" s="95">
        <f>IF(E175&gt;0,(((C174)^3+(C175)^3)/2/D175)*0.5*'NEFZ + EPA + WLTP - Constants'!$B$3*('NEFZ + EPA + WLTP - Start Value'!$B$5*'NEFZ + EPA + WLTP - Start Value'!$B$4)*E175/3600,0)</f>
        <v>1.132725228063838</v>
      </c>
    </row>
    <row r="176" ht="20.35" customHeight="1">
      <c r="A176" s="15">
        <v>173</v>
      </c>
      <c r="B176" s="15">
        <v>45.9</v>
      </c>
      <c r="C176" s="95">
        <f>'NEFZ + EPA + WLTP - Constants'!$B$5*B176/3.6</f>
        <v>20.519136</v>
      </c>
      <c r="D176" s="95">
        <f>(C176+C175)/2</f>
        <v>20.586192</v>
      </c>
      <c r="E176" s="95">
        <f>(D176*(A176-A175))</f>
        <v>20.586192</v>
      </c>
      <c r="F176" s="95">
        <f>(0.5*((C176^2)-(C175^2))*'NEFZ + EPA + WLTP - Start Value'!$B$3)/3600</f>
        <v>-1.200205186681613</v>
      </c>
      <c r="G176" s="95">
        <f>E176*'NEFZ + EPA + WLTP - Start Value'!$B$3*'NEFZ + EPA + WLTP - Start Value'!$B$6*'NEFZ + EPA + WLTP - Constants'!$B$4/3600</f>
        <v>0.7023391124640002</v>
      </c>
      <c r="H176" s="95">
        <f>IF(E176&gt;0,(((C175)^3+(C176)^3)/2/D176)*0.5*'NEFZ + EPA + WLTP - Constants'!$B$3*('NEFZ + EPA + WLTP - Start Value'!$B$5*'NEFZ + EPA + WLTP - Start Value'!$B$4)*E176/3600,0)</f>
        <v>1.103652638864975</v>
      </c>
    </row>
    <row r="177" ht="20.35" customHeight="1">
      <c r="A177" s="15">
        <v>174</v>
      </c>
      <c r="B177" s="15">
        <v>45.7</v>
      </c>
      <c r="C177" s="95">
        <f>'NEFZ + EPA + WLTP - Constants'!$B$5*B177/3.6</f>
        <v>20.429728</v>
      </c>
      <c r="D177" s="95">
        <f>(C177+C176)/2</f>
        <v>20.474432</v>
      </c>
      <c r="E177" s="95">
        <f>(D177*(A177-A176))</f>
        <v>20.474432</v>
      </c>
      <c r="F177" s="95">
        <f>(0.5*((C177^2)-(C176^2))*'NEFZ + EPA + WLTP - Start Value'!$B$3)/3600</f>
        <v>-0.7957929431779178</v>
      </c>
      <c r="G177" s="95">
        <f>E177*'NEFZ + EPA + WLTP - Start Value'!$B$3*'NEFZ + EPA + WLTP - Start Value'!$B$6*'NEFZ + EPA + WLTP - Constants'!$B$4/3600</f>
        <v>0.6985261965439999</v>
      </c>
      <c r="H177" s="95">
        <f>IF(E177&gt;0,(((C176)^3+(C177)^3)/2/D177)*0.5*'NEFZ + EPA + WLTP - Constants'!$B$3*('NEFZ + EPA + WLTP - Start Value'!$B$5*'NEFZ + EPA + WLTP - Start Value'!$B$4)*E177/3600,0)</f>
        <v>1.085756214932007</v>
      </c>
    </row>
    <row r="178" ht="20.35" customHeight="1">
      <c r="A178" s="15">
        <v>175</v>
      </c>
      <c r="B178" s="15">
        <v>45.5</v>
      </c>
      <c r="C178" s="95">
        <f>'NEFZ + EPA + WLTP - Constants'!$B$5*B178/3.6</f>
        <v>20.34032</v>
      </c>
      <c r="D178" s="95">
        <f>(C178+C177)/2</f>
        <v>20.385024</v>
      </c>
      <c r="E178" s="95">
        <f>(D178*(A178-A177))</f>
        <v>20.385024</v>
      </c>
      <c r="F178" s="95">
        <f>(0.5*((C178^2)-(C177^2))*'NEFZ + EPA + WLTP - Start Value'!$B$3)/3600</f>
        <v>-0.7923178648234849</v>
      </c>
      <c r="G178" s="95">
        <f>E178*'NEFZ + EPA + WLTP - Start Value'!$B$3*'NEFZ + EPA + WLTP - Start Value'!$B$6*'NEFZ + EPA + WLTP - Constants'!$B$4/3600</f>
        <v>0.6954758638080001</v>
      </c>
      <c r="H178" s="95">
        <f>IF(E178&gt;0,(((C177)^3+(C178)^3)/2/D178)*0.5*'NEFZ + EPA + WLTP - Constants'!$B$3*('NEFZ + EPA + WLTP - Start Value'!$B$5*'NEFZ + EPA + WLTP - Start Value'!$B$4)*E178/3600,0)</f>
        <v>1.071594491719545</v>
      </c>
    </row>
    <row r="179" ht="20.35" customHeight="1">
      <c r="A179" s="15">
        <v>176</v>
      </c>
      <c r="B179" s="15">
        <v>45.4</v>
      </c>
      <c r="C179" s="95">
        <f>'NEFZ + EPA + WLTP - Constants'!$B$5*B179/3.6</f>
        <v>20.295616</v>
      </c>
      <c r="D179" s="95">
        <f>(C179+C178)/2</f>
        <v>20.317968</v>
      </c>
      <c r="E179" s="95">
        <f>(D179*(A179-A178))</f>
        <v>20.317968</v>
      </c>
      <c r="F179" s="95">
        <f>(0.5*((C179^2)-(C178^2))*'NEFZ + EPA + WLTP - Start Value'!$B$3)/3600</f>
        <v>-0.3948557780287915</v>
      </c>
      <c r="G179" s="95">
        <f>E179*'NEFZ + EPA + WLTP - Start Value'!$B$3*'NEFZ + EPA + WLTP - Start Value'!$B$6*'NEFZ + EPA + WLTP - Constants'!$B$4/3600</f>
        <v>0.6931881142560001</v>
      </c>
      <c r="H179" s="95">
        <f>IF(E179&gt;0,(((C178)^3+(C179)^3)/2/D179)*0.5*'NEFZ + EPA + WLTP - Constants'!$B$3*('NEFZ + EPA + WLTP - Start Value'!$B$5*'NEFZ + EPA + WLTP - Start Value'!$B$4)*E179/3600,0)</f>
        <v>1.061042838125263</v>
      </c>
    </row>
    <row r="180" ht="20.35" customHeight="1">
      <c r="A180" s="15">
        <v>177</v>
      </c>
      <c r="B180" s="15">
        <v>45.3</v>
      </c>
      <c r="C180" s="95">
        <f>'NEFZ + EPA + WLTP - Constants'!$B$5*B180/3.6</f>
        <v>20.250912</v>
      </c>
      <c r="D180" s="95">
        <f>(C180+C179)/2</f>
        <v>20.273264</v>
      </c>
      <c r="E180" s="95">
        <f>(D180*(A180-A179))</f>
        <v>20.273264</v>
      </c>
      <c r="F180" s="95">
        <f>(0.5*((C180^2)-(C179^2))*'NEFZ + EPA + WLTP - Start Value'!$B$3)/3600</f>
        <v>-0.3939870084402111</v>
      </c>
      <c r="G180" s="95">
        <f>E180*'NEFZ + EPA + WLTP - Start Value'!$B$3*'NEFZ + EPA + WLTP - Start Value'!$B$6*'NEFZ + EPA + WLTP - Constants'!$B$4/3600</f>
        <v>0.6916629478880001</v>
      </c>
      <c r="H180" s="95">
        <f>IF(E180&gt;0,(((C179)^3+(C180)^3)/2/D180)*0.5*'NEFZ + EPA + WLTP - Constants'!$B$3*('NEFZ + EPA + WLTP - Start Value'!$B$5*'NEFZ + EPA + WLTP - Start Value'!$B$4)*E180/3600,0)</f>
        <v>1.054054670053786</v>
      </c>
    </row>
    <row r="181" ht="20.35" customHeight="1">
      <c r="A181" s="15">
        <v>178</v>
      </c>
      <c r="B181" s="15">
        <v>45</v>
      </c>
      <c r="C181" s="95">
        <f>'NEFZ + EPA + WLTP - Constants'!$B$5*B181/3.6</f>
        <v>20.1168</v>
      </c>
      <c r="D181" s="95">
        <f>(C181+C180)/2</f>
        <v>20.183856</v>
      </c>
      <c r="E181" s="95">
        <f>(D181*(A181-A180))</f>
        <v>20.183856</v>
      </c>
      <c r="F181" s="95">
        <f>(0.5*((C181^2)-(C180^2))*'NEFZ + EPA + WLTP - Start Value'!$B$3)/3600</f>
        <v>-1.176748407788805</v>
      </c>
      <c r="G181" s="95">
        <f>E181*'NEFZ + EPA + WLTP - Start Value'!$B$3*'NEFZ + EPA + WLTP - Start Value'!$B$6*'NEFZ + EPA + WLTP - Constants'!$B$4/3600</f>
        <v>0.688612615152</v>
      </c>
      <c r="H181" s="95">
        <f>IF(E181&gt;0,(((C180)^3+(C181)^3)/2/D181)*0.5*'NEFZ + EPA + WLTP - Constants'!$B$3*('NEFZ + EPA + WLTP - Start Value'!$B$5*'NEFZ + EPA + WLTP - Start Value'!$B$4)*E181/3600,0)</f>
        <v>1.040201134197184</v>
      </c>
    </row>
    <row r="182" ht="20.35" customHeight="1">
      <c r="A182" s="15">
        <v>179</v>
      </c>
      <c r="B182" s="15">
        <v>44</v>
      </c>
      <c r="C182" s="95">
        <f>'NEFZ + EPA + WLTP - Constants'!$B$5*B182/3.6</f>
        <v>19.66976</v>
      </c>
      <c r="D182" s="95">
        <f>(C182+C181)/2</f>
        <v>19.89328</v>
      </c>
      <c r="E182" s="95">
        <f>(D182*(A182-A181))</f>
        <v>19.89328</v>
      </c>
      <c r="F182" s="95">
        <f>(0.5*((C182^2)-(C181^2))*'NEFZ + EPA + WLTP - Start Value'!$B$3)/3600</f>
        <v>-3.866024669368871</v>
      </c>
      <c r="G182" s="95">
        <f>E182*'NEFZ + EPA + WLTP - Start Value'!$B$3*'NEFZ + EPA + WLTP - Start Value'!$B$6*'NEFZ + EPA + WLTP - Constants'!$B$4/3600</f>
        <v>0.6786990337599998</v>
      </c>
      <c r="H182" s="95">
        <f>IF(E182&gt;0,(((C181)^3+(C182)^3)/2/D182)*0.5*'NEFZ + EPA + WLTP - Constants'!$B$3*('NEFZ + EPA + WLTP - Start Value'!$B$5*'NEFZ + EPA + WLTP - Start Value'!$B$4)*E182/3600,0)</f>
        <v>0.9962633759526404</v>
      </c>
    </row>
    <row r="183" ht="20.35" customHeight="1">
      <c r="A183" s="15">
        <v>180</v>
      </c>
      <c r="B183" s="15">
        <v>43.1</v>
      </c>
      <c r="C183" s="95">
        <f>'NEFZ + EPA + WLTP - Constants'!$B$5*B183/3.6</f>
        <v>19.267424</v>
      </c>
      <c r="D183" s="95">
        <f>(C183+C182)/2</f>
        <v>19.468592</v>
      </c>
      <c r="E183" s="95">
        <f>(D183*(A183-A182))</f>
        <v>19.468592</v>
      </c>
      <c r="F183" s="95">
        <f>(0.5*((C183^2)-(C182^2))*'NEFZ + EPA + WLTP - Start Value'!$B$3)/3600</f>
        <v>-3.405142402604792</v>
      </c>
      <c r="G183" s="95">
        <f>E183*'NEFZ + EPA + WLTP - Start Value'!$B$3*'NEFZ + EPA + WLTP - Start Value'!$B$6*'NEFZ + EPA + WLTP - Constants'!$B$4/3600</f>
        <v>0.664209953264</v>
      </c>
      <c r="H183" s="95">
        <f>IF(E183&gt;0,(((C182)^3+(C183)^3)/2/D183)*0.5*'NEFZ + EPA + WLTP - Constants'!$B$3*('NEFZ + EPA + WLTP - Start Value'!$B$5*'NEFZ + EPA + WLTP - Start Value'!$B$4)*E183/3600,0)</f>
        <v>0.9337556512695077</v>
      </c>
    </row>
    <row r="184" ht="20.35" customHeight="1">
      <c r="A184" s="15">
        <v>181</v>
      </c>
      <c r="B184" s="15">
        <v>42.2</v>
      </c>
      <c r="C184" s="95">
        <f>'NEFZ + EPA + WLTP - Constants'!$B$5*B184/3.6</f>
        <v>18.865088</v>
      </c>
      <c r="D184" s="95">
        <f>(C184+C183)/2</f>
        <v>19.066256</v>
      </c>
      <c r="E184" s="95">
        <f>(D184*(A184-A183))</f>
        <v>19.066256</v>
      </c>
      <c r="F184" s="95">
        <f>(0.5*((C184^2)-(C183^2))*'NEFZ + EPA + WLTP - Start Value'!$B$3)/3600</f>
        <v>-3.33477206592638</v>
      </c>
      <c r="G184" s="95">
        <f>E184*'NEFZ + EPA + WLTP - Start Value'!$B$3*'NEFZ + EPA + WLTP - Start Value'!$B$6*'NEFZ + EPA + WLTP - Constants'!$B$4/3600</f>
        <v>0.6504834559520002</v>
      </c>
      <c r="H184" s="95">
        <f>IF(E184&gt;0,(((C183)^3+(C184)^3)/2/D184)*0.5*'NEFZ + EPA + WLTP - Constants'!$B$3*('NEFZ + EPA + WLTP - Start Value'!$B$5*'NEFZ + EPA + WLTP - Start Value'!$B$4)*E184/3600,0)</f>
        <v>0.8770650448629126</v>
      </c>
    </row>
    <row r="185" ht="20.35" customHeight="1">
      <c r="A185" s="15">
        <v>182</v>
      </c>
      <c r="B185" s="15">
        <v>41.5</v>
      </c>
      <c r="C185" s="95">
        <f>'NEFZ + EPA + WLTP - Constants'!$B$5*B185/3.6</f>
        <v>18.55216</v>
      </c>
      <c r="D185" s="95">
        <f>(C185+C184)/2</f>
        <v>18.708624</v>
      </c>
      <c r="E185" s="95">
        <f>(D185*(A185-A184))</f>
        <v>18.708624</v>
      </c>
      <c r="F185" s="95">
        <f>(0.5*((C185^2)-(C184^2))*'NEFZ + EPA + WLTP - Start Value'!$B$3)/3600</f>
        <v>-2.545060509868822</v>
      </c>
      <c r="G185" s="95">
        <f>E185*'NEFZ + EPA + WLTP - Start Value'!$B$3*'NEFZ + EPA + WLTP - Start Value'!$B$6*'NEFZ + EPA + WLTP - Constants'!$B$4/3600</f>
        <v>0.638282125008</v>
      </c>
      <c r="H185" s="95">
        <f>IF(E185&gt;0,(((C184)^3+(C185)^3)/2/D185)*0.5*'NEFZ + EPA + WLTP - Constants'!$B$3*('NEFZ + EPA + WLTP - Start Value'!$B$5*'NEFZ + EPA + WLTP - Start Value'!$B$4)*E185/3600,0)</f>
        <v>0.8285279887041412</v>
      </c>
    </row>
    <row r="186" ht="20.35" customHeight="1">
      <c r="A186" s="15">
        <v>183</v>
      </c>
      <c r="B186" s="15">
        <v>41.5</v>
      </c>
      <c r="C186" s="95">
        <f>'NEFZ + EPA + WLTP - Constants'!$B$5*B186/3.6</f>
        <v>18.55216</v>
      </c>
      <c r="D186" s="95">
        <f>(C186+C185)/2</f>
        <v>18.55216</v>
      </c>
      <c r="E186" s="95">
        <f>(D186*(A186-A185))</f>
        <v>18.55216</v>
      </c>
      <c r="F186" s="95">
        <f>(0.5*((C186^2)-(C185^2))*'NEFZ + EPA + WLTP - Start Value'!$B$3)/3600</f>
        <v>0</v>
      </c>
      <c r="G186" s="95">
        <f>E186*'NEFZ + EPA + WLTP - Start Value'!$B$3*'NEFZ + EPA + WLTP - Start Value'!$B$6*'NEFZ + EPA + WLTP - Constants'!$B$4/3600</f>
        <v>0.632944042720</v>
      </c>
      <c r="H186" s="95">
        <f>IF(E186&gt;0,(((C185)^3+(C186)^3)/2/D186)*0.5*'NEFZ + EPA + WLTP - Constants'!$B$3*('NEFZ + EPA + WLTP - Start Value'!$B$5*'NEFZ + EPA + WLTP - Start Value'!$B$4)*E186/3600,0)</f>
        <v>0.807744424484616</v>
      </c>
    </row>
    <row r="187" ht="20.35" customHeight="1">
      <c r="A187" s="15">
        <v>184</v>
      </c>
      <c r="B187" s="15">
        <v>42.1</v>
      </c>
      <c r="C187" s="95">
        <f>'NEFZ + EPA + WLTP - Constants'!$B$5*B187/3.6</f>
        <v>18.820384</v>
      </c>
      <c r="D187" s="95">
        <f>(C187+C186)/2</f>
        <v>18.686272</v>
      </c>
      <c r="E187" s="95">
        <f>(D187*(A187-A186))</f>
        <v>18.686272</v>
      </c>
      <c r="F187" s="95">
        <f>(0.5*((C187^2)-(C186^2))*'NEFZ + EPA + WLTP - Start Value'!$B$3)/3600</f>
        <v>2.178874128264531</v>
      </c>
      <c r="G187" s="95">
        <f>E187*'NEFZ + EPA + WLTP - Start Value'!$B$3*'NEFZ + EPA + WLTP - Start Value'!$B$6*'NEFZ + EPA + WLTP - Constants'!$B$4/3600</f>
        <v>0.6375195418240002</v>
      </c>
      <c r="H187" s="95">
        <f>IF(E187&gt;0,(((C186)^3+(C187)^3)/2/D187)*0.5*'NEFZ + EPA + WLTP - Constants'!$B$3*('NEFZ + EPA + WLTP - Start Value'!$B$5*'NEFZ + EPA + WLTP - Start Value'!$B$4)*E187/3600,0)</f>
        <v>0.8255162568699245</v>
      </c>
    </row>
    <row r="188" ht="20.35" customHeight="1">
      <c r="A188" s="15">
        <v>185</v>
      </c>
      <c r="B188" s="15">
        <v>42.9</v>
      </c>
      <c r="C188" s="95">
        <f>'NEFZ + EPA + WLTP - Constants'!$B$5*B188/3.6</f>
        <v>19.178016</v>
      </c>
      <c r="D188" s="95">
        <f>(C188+C187)/2</f>
        <v>18.9992</v>
      </c>
      <c r="E188" s="95">
        <f>(D188*(A188-A187))</f>
        <v>18.9992</v>
      </c>
      <c r="F188" s="95">
        <f>(0.5*((C188^2)-(C187^2))*'NEFZ + EPA + WLTP - Start Value'!$B$3)/3600</f>
        <v>2.953816601315543</v>
      </c>
      <c r="G188" s="95">
        <f>E188*'NEFZ + EPA + WLTP - Start Value'!$B$3*'NEFZ + EPA + WLTP - Start Value'!$B$6*'NEFZ + EPA + WLTP - Constants'!$B$4/3600</f>
        <v>0.6481957064000001</v>
      </c>
      <c r="H188" s="95">
        <f>IF(E188&gt;0,(((C187)^3+(C188)^3)/2/D188)*0.5*'NEFZ + EPA + WLTP - Constants'!$B$3*('NEFZ + EPA + WLTP - Start Value'!$B$5*'NEFZ + EPA + WLTP - Start Value'!$B$4)*E188/3600,0)</f>
        <v>0.8677844522115588</v>
      </c>
    </row>
    <row r="189" ht="20.35" customHeight="1">
      <c r="A189" s="15">
        <v>186</v>
      </c>
      <c r="B189" s="15">
        <v>43.5</v>
      </c>
      <c r="C189" s="95">
        <f>'NEFZ + EPA + WLTP - Constants'!$B$5*B189/3.6</f>
        <v>19.44624</v>
      </c>
      <c r="D189" s="95">
        <f>(C189+C188)/2</f>
        <v>19.312128</v>
      </c>
      <c r="E189" s="95">
        <f>(D189*(A189-A188))</f>
        <v>19.312128</v>
      </c>
      <c r="F189" s="95">
        <f>(0.5*((C189^2)-(C188^2))*'NEFZ + EPA + WLTP - Start Value'!$B$3)/3600</f>
        <v>2.251850773708832</v>
      </c>
      <c r="G189" s="95">
        <f>E189*'NEFZ + EPA + WLTP - Start Value'!$B$3*'NEFZ + EPA + WLTP - Start Value'!$B$6*'NEFZ + EPA + WLTP - Constants'!$B$4/3600</f>
        <v>0.6588718709760001</v>
      </c>
      <c r="H189" s="95">
        <f>IF(E189&gt;0,(((C188)^3+(C189)^3)/2/D189)*0.5*'NEFZ + EPA + WLTP - Constants'!$B$3*('NEFZ + EPA + WLTP - Start Value'!$B$5*'NEFZ + EPA + WLTP - Start Value'!$B$4)*E189/3600,0)</f>
        <v>0.9112630203369371</v>
      </c>
    </row>
    <row r="190" ht="20.35" customHeight="1">
      <c r="A190" s="15">
        <v>187</v>
      </c>
      <c r="B190" s="15">
        <v>43.9</v>
      </c>
      <c r="C190" s="95">
        <f>'NEFZ + EPA + WLTP - Constants'!$B$5*B190/3.6</f>
        <v>19.625056</v>
      </c>
      <c r="D190" s="95">
        <f>(C190+C189)/2</f>
        <v>19.535648</v>
      </c>
      <c r="E190" s="95">
        <f>(D190*(A190-A189))</f>
        <v>19.535648</v>
      </c>
      <c r="F190" s="95">
        <f>(0.5*((C190^2)-(C189^2))*'NEFZ + EPA + WLTP - Start Value'!$B$3)/3600</f>
        <v>1.518609240911621</v>
      </c>
      <c r="G190" s="95">
        <f>E190*'NEFZ + EPA + WLTP - Start Value'!$B$3*'NEFZ + EPA + WLTP - Start Value'!$B$6*'NEFZ + EPA + WLTP - Constants'!$B$4/3600</f>
        <v>0.6664977028160002</v>
      </c>
      <c r="H190" s="95">
        <f>IF(E190&gt;0,(((C189)^3+(C190)^3)/2/D190)*0.5*'NEFZ + EPA + WLTP - Constants'!$B$3*('NEFZ + EPA + WLTP - Start Value'!$B$5*'NEFZ + EPA + WLTP - Start Value'!$B$4)*E190/3600,0)</f>
        <v>0.9431945416947354</v>
      </c>
    </row>
    <row r="191" ht="20.35" customHeight="1">
      <c r="A191" s="15">
        <v>188</v>
      </c>
      <c r="B191" s="15">
        <v>43.6</v>
      </c>
      <c r="C191" s="95">
        <f>'NEFZ + EPA + WLTP - Constants'!$B$5*B191/3.6</f>
        <v>19.490944</v>
      </c>
      <c r="D191" s="95">
        <f>(C191+C190)/2</f>
        <v>19.558</v>
      </c>
      <c r="E191" s="95">
        <f>(D191*(A191-A190))</f>
        <v>19.558</v>
      </c>
      <c r="F191" s="95">
        <f>(0.5*((C191^2)-(C190^2))*'NEFZ + EPA + WLTP - Start Value'!$B$3)/3600</f>
        <v>-1.140260085066648</v>
      </c>
      <c r="G191" s="95">
        <f>E191*'NEFZ + EPA + WLTP - Start Value'!$B$3*'NEFZ + EPA + WLTP - Start Value'!$B$6*'NEFZ + EPA + WLTP - Constants'!$B$4/3600</f>
        <v>0.667260286</v>
      </c>
      <c r="H191" s="95">
        <f>IF(E191&gt;0,(((C190)^3+(C191)^3)/2/D191)*0.5*'NEFZ + EPA + WLTP - Constants'!$B$3*('NEFZ + EPA + WLTP - Start Value'!$B$5*'NEFZ + EPA + WLTP - Start Value'!$B$4)*E191/3600,0)</f>
        <v>0.9464096636222199</v>
      </c>
    </row>
    <row r="192" ht="20.35" customHeight="1">
      <c r="A192" s="15">
        <v>189</v>
      </c>
      <c r="B192" s="15">
        <v>43.3</v>
      </c>
      <c r="C192" s="95">
        <f>'NEFZ + EPA + WLTP - Constants'!$B$5*B192/3.6</f>
        <v>19.356832</v>
      </c>
      <c r="D192" s="95">
        <f>(C192+C191)/2</f>
        <v>19.423888</v>
      </c>
      <c r="E192" s="95">
        <f>(D192*(A192-A191))</f>
        <v>19.423888</v>
      </c>
      <c r="F192" s="95">
        <f>(0.5*((C192^2)-(C191^2))*'NEFZ + EPA + WLTP - Start Value'!$B$3)/3600</f>
        <v>-1.132441158769078</v>
      </c>
      <c r="G192" s="95">
        <f>E192*'NEFZ + EPA + WLTP - Start Value'!$B$3*'NEFZ + EPA + WLTP - Start Value'!$B$6*'NEFZ + EPA + WLTP - Constants'!$B$4/3600</f>
        <v>0.6626847868960001</v>
      </c>
      <c r="H192" s="95">
        <f>IF(E192&gt;0,(((C191)^3+(C192)^3)/2/D192)*0.5*'NEFZ + EPA + WLTP - Constants'!$B$3*('NEFZ + EPA + WLTP - Start Value'!$B$5*'NEFZ + EPA + WLTP - Start Value'!$B$4)*E192/3600,0)</f>
        <v>0.9270743143939106</v>
      </c>
    </row>
    <row r="193" ht="20.35" customHeight="1">
      <c r="A193" s="15">
        <v>190</v>
      </c>
      <c r="B193" s="15">
        <v>43</v>
      </c>
      <c r="C193" s="95">
        <f>'NEFZ + EPA + WLTP - Constants'!$B$5*B193/3.6</f>
        <v>19.22272</v>
      </c>
      <c r="D193" s="95">
        <f>(C193+C192)/2</f>
        <v>19.289776</v>
      </c>
      <c r="E193" s="95">
        <f>(D193*(A193-A192))</f>
        <v>19.289776</v>
      </c>
      <c r="F193" s="95">
        <f>(0.5*((C193^2)-(C192^2))*'NEFZ + EPA + WLTP - Start Value'!$B$3)/3600</f>
        <v>-1.124622232471459</v>
      </c>
      <c r="G193" s="95">
        <f>E193*'NEFZ + EPA + WLTP - Start Value'!$B$3*'NEFZ + EPA + WLTP - Start Value'!$B$6*'NEFZ + EPA + WLTP - Constants'!$B$4/3600</f>
        <v>0.6581092877920003</v>
      </c>
      <c r="H193" s="95">
        <f>IF(E193&gt;0,(((C192)^3+(C193)^3)/2/D193)*0.5*'NEFZ + EPA + WLTP - Constants'!$B$3*('NEFZ + EPA + WLTP - Start Value'!$B$5*'NEFZ + EPA + WLTP - Start Value'!$B$4)*E193/3600,0)</f>
        <v>0.9080041283460401</v>
      </c>
    </row>
    <row r="194" ht="20.35" customHeight="1">
      <c r="A194" s="15">
        <v>191</v>
      </c>
      <c r="B194" s="15">
        <v>43.1</v>
      </c>
      <c r="C194" s="95">
        <f>'NEFZ + EPA + WLTP - Constants'!$B$5*B194/3.6</f>
        <v>19.267424</v>
      </c>
      <c r="D194" s="95">
        <f>(C194+C193)/2</f>
        <v>19.245072</v>
      </c>
      <c r="E194" s="95">
        <f>(D194*(A194-A193))</f>
        <v>19.245072</v>
      </c>
      <c r="F194" s="95">
        <f>(0.5*((C194^2)-(C193^2))*'NEFZ + EPA + WLTP - Start Value'!$B$3)/3600</f>
        <v>0.3740053079018606</v>
      </c>
      <c r="G194" s="95">
        <f>E194*'NEFZ + EPA + WLTP - Start Value'!$B$3*'NEFZ + EPA + WLTP - Start Value'!$B$6*'NEFZ + EPA + WLTP - Constants'!$B$4/3600</f>
        <v>0.6565841214240001</v>
      </c>
      <c r="H194" s="95">
        <f>IF(E194&gt;0,(((C193)^3+(C194)^3)/2/D194)*0.5*'NEFZ + EPA + WLTP - Constants'!$B$3*('NEFZ + EPA + WLTP - Start Value'!$B$5*'NEFZ + EPA + WLTP - Start Value'!$B$4)*E194/3600,0)</f>
        <v>0.9016768170336882</v>
      </c>
    </row>
    <row r="195" ht="20.35" customHeight="1">
      <c r="A195" s="15">
        <v>192</v>
      </c>
      <c r="B195" s="15">
        <v>43.4</v>
      </c>
      <c r="C195" s="95">
        <f>'NEFZ + EPA + WLTP - Constants'!$B$5*B195/3.6</f>
        <v>19.401536</v>
      </c>
      <c r="D195" s="95">
        <f>(C195+C194)/2</f>
        <v>19.33448</v>
      </c>
      <c r="E195" s="95">
        <f>(D195*(A195-A194))</f>
        <v>19.33448</v>
      </c>
      <c r="F195" s="95">
        <f>(0.5*((C195^2)-(C194^2))*'NEFZ + EPA + WLTP - Start Value'!$B$3)/3600</f>
        <v>1.127228541237324</v>
      </c>
      <c r="G195" s="95">
        <f>E195*'NEFZ + EPA + WLTP - Start Value'!$B$3*'NEFZ + EPA + WLTP - Start Value'!$B$6*'NEFZ + EPA + WLTP - Constants'!$B$4/3600</f>
        <v>0.659634454160</v>
      </c>
      <c r="H195" s="95">
        <f>IF(E195&gt;0,(((C194)^3+(C195)^3)/2/D195)*0.5*'NEFZ + EPA + WLTP - Constants'!$B$3*('NEFZ + EPA + WLTP - Start Value'!$B$5*'NEFZ + EPA + WLTP - Start Value'!$B$4)*E195/3600,0)</f>
        <v>0.9143315074663909</v>
      </c>
    </row>
    <row r="196" ht="20.35" customHeight="1">
      <c r="A196" s="15">
        <v>193</v>
      </c>
      <c r="B196" s="15">
        <v>43.9</v>
      </c>
      <c r="C196" s="95">
        <f>'NEFZ + EPA + WLTP - Constants'!$B$5*B196/3.6</f>
        <v>19.625056</v>
      </c>
      <c r="D196" s="95">
        <f>(C196+C195)/2</f>
        <v>19.513296</v>
      </c>
      <c r="E196" s="95">
        <f>(D196*(A196-A195))</f>
        <v>19.513296</v>
      </c>
      <c r="F196" s="95">
        <f>(0.5*((C196^2)-(C195^2))*'NEFZ + EPA + WLTP - Start Value'!$B$3)/3600</f>
        <v>1.896089627168001</v>
      </c>
      <c r="G196" s="95">
        <f>E196*'NEFZ + EPA + WLTP - Start Value'!$B$3*'NEFZ + EPA + WLTP - Start Value'!$B$6*'NEFZ + EPA + WLTP - Constants'!$B$4/3600</f>
        <v>0.6657351196320002</v>
      </c>
      <c r="H196" s="95">
        <f>IF(E196&gt;0,(((C195)^3+(C196)^3)/2/D196)*0.5*'NEFZ + EPA + WLTP - Constants'!$B$3*('NEFZ + EPA + WLTP - Start Value'!$B$5*'NEFZ + EPA + WLTP - Start Value'!$B$4)*E196/3600,0)</f>
        <v>0.9399941680070522</v>
      </c>
    </row>
    <row r="197" ht="20.35" customHeight="1">
      <c r="A197" s="15">
        <v>194</v>
      </c>
      <c r="B197" s="15">
        <v>44.3</v>
      </c>
      <c r="C197" s="95">
        <f>'NEFZ + EPA + WLTP - Constants'!$B$5*B197/3.6</f>
        <v>19.803872</v>
      </c>
      <c r="D197" s="95">
        <f>(C197+C196)/2</f>
        <v>19.714464</v>
      </c>
      <c r="E197" s="95">
        <f>(D197*(A197-A196))</f>
        <v>19.714464</v>
      </c>
      <c r="F197" s="95">
        <f>(0.5*((C197^2)-(C196^2))*'NEFZ + EPA + WLTP - Start Value'!$B$3)/3600</f>
        <v>1.532509554329587</v>
      </c>
      <c r="G197" s="95">
        <f>E197*'NEFZ + EPA + WLTP - Start Value'!$B$3*'NEFZ + EPA + WLTP - Start Value'!$B$6*'NEFZ + EPA + WLTP - Constants'!$B$4/3600</f>
        <v>0.672598368288</v>
      </c>
      <c r="H197" s="95">
        <f>IF(E197&gt;0,(((C196)^3+(C197)^3)/2/D197)*0.5*'NEFZ + EPA + WLTP - Constants'!$B$3*('NEFZ + EPA + WLTP - Start Value'!$B$5*'NEFZ + EPA + WLTP - Start Value'!$B$4)*E197/3600,0)</f>
        <v>0.9693313157650283</v>
      </c>
    </row>
    <row r="198" ht="20.35" customHeight="1">
      <c r="A198" s="15">
        <v>195</v>
      </c>
      <c r="B198" s="15">
        <v>44.6</v>
      </c>
      <c r="C198" s="95">
        <f>'NEFZ + EPA + WLTP - Constants'!$B$5*B198/3.6</f>
        <v>19.937984</v>
      </c>
      <c r="D198" s="95">
        <f>(C198+C197)/2</f>
        <v>19.870928</v>
      </c>
      <c r="E198" s="95">
        <f>(D198*(A198-A197))</f>
        <v>19.870928</v>
      </c>
      <c r="F198" s="95">
        <f>(0.5*((C198^2)-(C197^2))*'NEFZ + EPA + WLTP - Start Value'!$B$3)/3600</f>
        <v>1.158504246427739</v>
      </c>
      <c r="G198" s="95">
        <f>E198*'NEFZ + EPA + WLTP - Start Value'!$B$3*'NEFZ + EPA + WLTP - Start Value'!$B$6*'NEFZ + EPA + WLTP - Constants'!$B$4/3600</f>
        <v>0.677936450576</v>
      </c>
      <c r="H198" s="95">
        <f>IF(E198&gt;0,(((C197)^3+(C198)^3)/2/D198)*0.5*'NEFZ + EPA + WLTP - Constants'!$B$3*('NEFZ + EPA + WLTP - Start Value'!$B$5*'NEFZ + EPA + WLTP - Start Value'!$B$4)*E198/3600,0)</f>
        <v>0.9925669528476201</v>
      </c>
    </row>
    <row r="199" ht="20.35" customHeight="1">
      <c r="A199" s="15">
        <v>196</v>
      </c>
      <c r="B199" s="15">
        <v>44.9</v>
      </c>
      <c r="C199" s="95">
        <f>'NEFZ + EPA + WLTP - Constants'!$B$5*B199/3.6</f>
        <v>20.072096</v>
      </c>
      <c r="D199" s="95">
        <f>(C199+C198)/2</f>
        <v>20.00504</v>
      </c>
      <c r="E199" s="95">
        <f>(D199*(A199-A198))</f>
        <v>20.00504</v>
      </c>
      <c r="F199" s="95">
        <f>(0.5*((C199^2)-(C198^2))*'NEFZ + EPA + WLTP - Start Value'!$B$3)/3600</f>
        <v>1.166323172725321</v>
      </c>
      <c r="G199" s="95">
        <f>E199*'NEFZ + EPA + WLTP - Start Value'!$B$3*'NEFZ + EPA + WLTP - Start Value'!$B$6*'NEFZ + EPA + WLTP - Constants'!$B$4/3600</f>
        <v>0.682511949680</v>
      </c>
      <c r="H199" s="95">
        <f>IF(E199&gt;0,(((C198)^3+(C199)^3)/2/D199)*0.5*'NEFZ + EPA + WLTP - Constants'!$B$3*('NEFZ + EPA + WLTP - Start Value'!$B$5*'NEFZ + EPA + WLTP - Start Value'!$B$4)*E199/3600,0)</f>
        <v>1.01279940190388</v>
      </c>
    </row>
    <row r="200" ht="20.35" customHeight="1">
      <c r="A200" s="15">
        <v>197</v>
      </c>
      <c r="B200" s="15">
        <v>44.8</v>
      </c>
      <c r="C200" s="95">
        <f>'NEFZ + EPA + WLTP - Constants'!$B$5*B200/3.6</f>
        <v>20.027392</v>
      </c>
      <c r="D200" s="95">
        <f>(C200+C199)/2</f>
        <v>20.049744</v>
      </c>
      <c r="E200" s="95">
        <f>(D200*(A200-A199))</f>
        <v>20.049744</v>
      </c>
      <c r="F200" s="95">
        <f>(0.5*((C200^2)-(C199^2))*'NEFZ + EPA + WLTP - Start Value'!$B$3)/3600</f>
        <v>-0.3896431604970619</v>
      </c>
      <c r="G200" s="95">
        <f>E200*'NEFZ + EPA + WLTP - Start Value'!$B$3*'NEFZ + EPA + WLTP - Start Value'!$B$6*'NEFZ + EPA + WLTP - Constants'!$B$4/3600</f>
        <v>0.684037116048</v>
      </c>
      <c r="H200" s="95">
        <f>IF(E200&gt;0,(((C199)^3+(C200)^3)/2/D200)*0.5*'NEFZ + EPA + WLTP - Constants'!$B$3*('NEFZ + EPA + WLTP - Start Value'!$B$5*'NEFZ + EPA + WLTP - Start Value'!$B$4)*E200/3600,0)</f>
        <v>1.019573737450229</v>
      </c>
    </row>
    <row r="201" ht="20.35" customHeight="1">
      <c r="A201" s="15">
        <v>198</v>
      </c>
      <c r="B201" s="15">
        <v>44.4</v>
      </c>
      <c r="C201" s="95">
        <f>'NEFZ + EPA + WLTP - Constants'!$B$5*B201/3.6</f>
        <v>19.848576</v>
      </c>
      <c r="D201" s="95">
        <f>(C201+C200)/2</f>
        <v>19.937984</v>
      </c>
      <c r="E201" s="95">
        <f>(D201*(A201-A200))</f>
        <v>19.937984</v>
      </c>
      <c r="F201" s="95">
        <f>(0.5*((C201^2)-(C200^2))*'NEFZ + EPA + WLTP - Start Value'!$B$3)/3600</f>
        <v>-1.549884946102048</v>
      </c>
      <c r="G201" s="95">
        <f>E201*'NEFZ + EPA + WLTP - Start Value'!$B$3*'NEFZ + EPA + WLTP - Start Value'!$B$6*'NEFZ + EPA + WLTP - Constants'!$B$4/3600</f>
        <v>0.680224200128</v>
      </c>
      <c r="H201" s="95">
        <f>IF(E201&gt;0,(((C200)^3+(C201)^3)/2/D201)*0.5*'NEFZ + EPA + WLTP - Constants'!$B$3*('NEFZ + EPA + WLTP - Start Value'!$B$5*'NEFZ + EPA + WLTP - Start Value'!$B$4)*E201/3600,0)</f>
        <v>1.002675616783852</v>
      </c>
    </row>
    <row r="202" ht="20.35" customHeight="1">
      <c r="A202" s="15">
        <v>199</v>
      </c>
      <c r="B202" s="15">
        <v>43.9</v>
      </c>
      <c r="C202" s="95">
        <f>'NEFZ + EPA + WLTP - Constants'!$B$5*B202/3.6</f>
        <v>19.625056</v>
      </c>
      <c r="D202" s="95">
        <f>(C202+C201)/2</f>
        <v>19.736816</v>
      </c>
      <c r="E202" s="95">
        <f>(D202*(A202-A201))</f>
        <v>19.736816</v>
      </c>
      <c r="F202" s="95">
        <f>(0.5*((C202^2)-(C201^2))*'NEFZ + EPA + WLTP - Start Value'!$B$3)/3600</f>
        <v>-1.917808866883537</v>
      </c>
      <c r="G202" s="95">
        <f>E202*'NEFZ + EPA + WLTP - Start Value'!$B$3*'NEFZ + EPA + WLTP - Start Value'!$B$6*'NEFZ + EPA + WLTP - Constants'!$B$4/3600</f>
        <v>0.673360951472</v>
      </c>
      <c r="H202" s="95">
        <f>IF(E202&gt;0,(((C201)^3+(C202)^3)/2/D202)*0.5*'NEFZ + EPA + WLTP - Constants'!$B$3*('NEFZ + EPA + WLTP - Start Value'!$B$5*'NEFZ + EPA + WLTP - Start Value'!$B$4)*E202/3600,0)</f>
        <v>0.972665644154912</v>
      </c>
    </row>
    <row r="203" ht="20.35" customHeight="1">
      <c r="A203" s="15">
        <v>200</v>
      </c>
      <c r="B203" s="15">
        <v>43.4</v>
      </c>
      <c r="C203" s="95">
        <f>'NEFZ + EPA + WLTP - Constants'!$B$5*B203/3.6</f>
        <v>19.401536</v>
      </c>
      <c r="D203" s="95">
        <f>(C203+C202)/2</f>
        <v>19.513296</v>
      </c>
      <c r="E203" s="95">
        <f>(D203*(A203-A202))</f>
        <v>19.513296</v>
      </c>
      <c r="F203" s="95">
        <f>(0.5*((C203^2)-(C202^2))*'NEFZ + EPA + WLTP - Start Value'!$B$3)/3600</f>
        <v>-1.896089627168001</v>
      </c>
      <c r="G203" s="95">
        <f>E203*'NEFZ + EPA + WLTP - Start Value'!$B$3*'NEFZ + EPA + WLTP - Start Value'!$B$6*'NEFZ + EPA + WLTP - Constants'!$B$4/3600</f>
        <v>0.6657351196320002</v>
      </c>
      <c r="H203" s="95">
        <f>IF(E203&gt;0,(((C202)^3+(C203)^3)/2/D203)*0.5*'NEFZ + EPA + WLTP - Constants'!$B$3*('NEFZ + EPA + WLTP - Start Value'!$B$5*'NEFZ + EPA + WLTP - Start Value'!$B$4)*E203/3600,0)</f>
        <v>0.9399941680070522</v>
      </c>
    </row>
    <row r="204" ht="20.35" customHeight="1">
      <c r="A204" s="15">
        <v>201</v>
      </c>
      <c r="B204" s="15">
        <v>43.2</v>
      </c>
      <c r="C204" s="95">
        <f>'NEFZ + EPA + WLTP - Constants'!$B$5*B204/3.6</f>
        <v>19.312128</v>
      </c>
      <c r="D204" s="95">
        <f>(C204+C203)/2</f>
        <v>19.356832</v>
      </c>
      <c r="E204" s="95">
        <f>(D204*(A204-A203))</f>
        <v>19.356832</v>
      </c>
      <c r="F204" s="95">
        <f>(0.5*((C204^2)-(C203^2))*'NEFZ + EPA + WLTP - Start Value'!$B$3)/3600</f>
        <v>-0.7523544637468087</v>
      </c>
      <c r="G204" s="95">
        <f>E204*'NEFZ + EPA + WLTP - Start Value'!$B$3*'NEFZ + EPA + WLTP - Start Value'!$B$6*'NEFZ + EPA + WLTP - Constants'!$B$4/3600</f>
        <v>0.6603970373440002</v>
      </c>
      <c r="H204" s="95">
        <f>IF(E204&gt;0,(((C203)^3+(C204)^3)/2/D204)*0.5*'NEFZ + EPA + WLTP - Constants'!$B$3*('NEFZ + EPA + WLTP - Start Value'!$B$5*'NEFZ + EPA + WLTP - Start Value'!$B$4)*E204/3600,0)</f>
        <v>0.9174878398586657</v>
      </c>
    </row>
    <row r="205" ht="20.35" customHeight="1">
      <c r="A205" s="15">
        <v>202</v>
      </c>
      <c r="B205" s="15">
        <v>43.2</v>
      </c>
      <c r="C205" s="95">
        <f>'NEFZ + EPA + WLTP - Constants'!$B$5*B205/3.6</f>
        <v>19.312128</v>
      </c>
      <c r="D205" s="95">
        <f>(C205+C204)/2</f>
        <v>19.312128</v>
      </c>
      <c r="E205" s="95">
        <f>(D205*(A205-A204))</f>
        <v>19.312128</v>
      </c>
      <c r="F205" s="95">
        <f>(0.5*((C205^2)-(C204^2))*'NEFZ + EPA + WLTP - Start Value'!$B$3)/3600</f>
        <v>0</v>
      </c>
      <c r="G205" s="95">
        <f>E205*'NEFZ + EPA + WLTP - Start Value'!$B$3*'NEFZ + EPA + WLTP - Start Value'!$B$6*'NEFZ + EPA + WLTP - Constants'!$B$4/3600</f>
        <v>0.6588718709760001</v>
      </c>
      <c r="H205" s="95">
        <f>IF(E205&gt;0,(((C204)^3+(C205)^3)/2/D205)*0.5*'NEFZ + EPA + WLTP - Constants'!$B$3*('NEFZ + EPA + WLTP - Start Value'!$B$5*'NEFZ + EPA + WLTP - Start Value'!$B$4)*E205/3600,0)</f>
        <v>0.9111312015867078</v>
      </c>
    </row>
    <row r="206" ht="20.35" customHeight="1">
      <c r="A206" s="15">
        <v>203</v>
      </c>
      <c r="B206" s="15">
        <v>43.1</v>
      </c>
      <c r="C206" s="95">
        <f>'NEFZ + EPA + WLTP - Constants'!$B$5*B206/3.6</f>
        <v>19.267424</v>
      </c>
      <c r="D206" s="95">
        <f>(C206+C205)/2</f>
        <v>19.289776</v>
      </c>
      <c r="E206" s="95">
        <f>(D206*(A206-A205))</f>
        <v>19.289776</v>
      </c>
      <c r="F206" s="95">
        <f>(0.5*((C206^2)-(C205^2))*'NEFZ + EPA + WLTP - Start Value'!$B$3)/3600</f>
        <v>-0.3748740774905152</v>
      </c>
      <c r="G206" s="95">
        <f>E206*'NEFZ + EPA + WLTP - Start Value'!$B$3*'NEFZ + EPA + WLTP - Start Value'!$B$6*'NEFZ + EPA + WLTP - Constants'!$B$4/3600</f>
        <v>0.6581092877920003</v>
      </c>
      <c r="H206" s="95">
        <f>IF(E206&gt;0,(((C205)^3+(C206)^3)/2/D206)*0.5*'NEFZ + EPA + WLTP - Constants'!$B$3*('NEFZ + EPA + WLTP - Start Value'!$B$5*'NEFZ + EPA + WLTP - Start Value'!$B$4)*E206/3600,0)</f>
        <v>0.9079748691944335</v>
      </c>
    </row>
    <row r="207" ht="20.35" customHeight="1">
      <c r="A207" s="15">
        <v>204</v>
      </c>
      <c r="B207" s="15">
        <v>43</v>
      </c>
      <c r="C207" s="95">
        <f>'NEFZ + EPA + WLTP - Constants'!$B$5*B207/3.6</f>
        <v>19.22272</v>
      </c>
      <c r="D207" s="95">
        <f>(C207+C206)/2</f>
        <v>19.245072</v>
      </c>
      <c r="E207" s="95">
        <f>(D207*(A207-A206))</f>
        <v>19.245072</v>
      </c>
      <c r="F207" s="95">
        <f>(0.5*((C207^2)-(C206^2))*'NEFZ + EPA + WLTP - Start Value'!$B$3)/3600</f>
        <v>-0.3740053079018606</v>
      </c>
      <c r="G207" s="95">
        <f>E207*'NEFZ + EPA + WLTP - Start Value'!$B$3*'NEFZ + EPA + WLTP - Start Value'!$B$6*'NEFZ + EPA + WLTP - Constants'!$B$4/3600</f>
        <v>0.6565841214240001</v>
      </c>
      <c r="H207" s="95">
        <f>IF(E207&gt;0,(((C206)^3+(C207)^3)/2/D207)*0.5*'NEFZ + EPA + WLTP - Constants'!$B$3*('NEFZ + EPA + WLTP - Start Value'!$B$5*'NEFZ + EPA + WLTP - Start Value'!$B$4)*E207/3600,0)</f>
        <v>0.9016768170336882</v>
      </c>
    </row>
    <row r="208" ht="20.35" customHeight="1">
      <c r="A208" s="15">
        <v>205</v>
      </c>
      <c r="B208" s="15">
        <v>43</v>
      </c>
      <c r="C208" s="95">
        <f>'NEFZ + EPA + WLTP - Constants'!$B$5*B208/3.6</f>
        <v>19.22272</v>
      </c>
      <c r="D208" s="95">
        <f>(C208+C207)/2</f>
        <v>19.22272</v>
      </c>
      <c r="E208" s="95">
        <f>(D208*(A208-A207))</f>
        <v>19.22272</v>
      </c>
      <c r="F208" s="95">
        <f>(0.5*((C208^2)-(C207^2))*'NEFZ + EPA + WLTP - Start Value'!$B$3)/3600</f>
        <v>0</v>
      </c>
      <c r="G208" s="95">
        <f>E208*'NEFZ + EPA + WLTP - Start Value'!$B$3*'NEFZ + EPA + WLTP - Start Value'!$B$6*'NEFZ + EPA + WLTP - Constants'!$B$4/3600</f>
        <v>0.6558215382400001</v>
      </c>
      <c r="H208" s="95">
        <f>IF(E208&gt;0,(((C207)^3+(C208)^3)/2/D208)*0.5*'NEFZ + EPA + WLTP - Constants'!$B$3*('NEFZ + EPA + WLTP - Start Value'!$B$5*'NEFZ + EPA + WLTP - Start Value'!$B$4)*E208/3600,0)</f>
        <v>0.8985350972652176</v>
      </c>
    </row>
    <row r="209" ht="20.35" customHeight="1">
      <c r="A209" s="15">
        <v>206</v>
      </c>
      <c r="B209" s="15">
        <v>43.1</v>
      </c>
      <c r="C209" s="95">
        <f>'NEFZ + EPA + WLTP - Constants'!$B$5*B209/3.6</f>
        <v>19.267424</v>
      </c>
      <c r="D209" s="95">
        <f>(C209+C208)/2</f>
        <v>19.245072</v>
      </c>
      <c r="E209" s="95">
        <f>(D209*(A209-A208))</f>
        <v>19.245072</v>
      </c>
      <c r="F209" s="95">
        <f>(0.5*((C209^2)-(C208^2))*'NEFZ + EPA + WLTP - Start Value'!$B$3)/3600</f>
        <v>0.3740053079018606</v>
      </c>
      <c r="G209" s="95">
        <f>E209*'NEFZ + EPA + WLTP - Start Value'!$B$3*'NEFZ + EPA + WLTP - Start Value'!$B$6*'NEFZ + EPA + WLTP - Constants'!$B$4/3600</f>
        <v>0.6565841214240001</v>
      </c>
      <c r="H209" s="95">
        <f>IF(E209&gt;0,(((C208)^3+(C209)^3)/2/D209)*0.5*'NEFZ + EPA + WLTP - Constants'!$B$3*('NEFZ + EPA + WLTP - Start Value'!$B$5*'NEFZ + EPA + WLTP - Start Value'!$B$4)*E209/3600,0)</f>
        <v>0.9016768170336882</v>
      </c>
    </row>
    <row r="210" ht="20.35" customHeight="1">
      <c r="A210" s="15">
        <v>207</v>
      </c>
      <c r="B210" s="15">
        <v>43.4</v>
      </c>
      <c r="C210" s="95">
        <f>'NEFZ + EPA + WLTP - Constants'!$B$5*B210/3.6</f>
        <v>19.401536</v>
      </c>
      <c r="D210" s="95">
        <f>(C210+C209)/2</f>
        <v>19.33448</v>
      </c>
      <c r="E210" s="95">
        <f>(D210*(A210-A209))</f>
        <v>19.33448</v>
      </c>
      <c r="F210" s="95">
        <f>(0.5*((C210^2)-(C209^2))*'NEFZ + EPA + WLTP - Start Value'!$B$3)/3600</f>
        <v>1.127228541237324</v>
      </c>
      <c r="G210" s="95">
        <f>E210*'NEFZ + EPA + WLTP - Start Value'!$B$3*'NEFZ + EPA + WLTP - Start Value'!$B$6*'NEFZ + EPA + WLTP - Constants'!$B$4/3600</f>
        <v>0.659634454160</v>
      </c>
      <c r="H210" s="95">
        <f>IF(E210&gt;0,(((C209)^3+(C210)^3)/2/D210)*0.5*'NEFZ + EPA + WLTP - Constants'!$B$3*('NEFZ + EPA + WLTP - Start Value'!$B$5*'NEFZ + EPA + WLTP - Start Value'!$B$4)*E210/3600,0)</f>
        <v>0.9143315074663909</v>
      </c>
    </row>
    <row r="211" ht="20.35" customHeight="1">
      <c r="A211" s="15">
        <v>208</v>
      </c>
      <c r="B211" s="15">
        <v>43.9</v>
      </c>
      <c r="C211" s="95">
        <f>'NEFZ + EPA + WLTP - Constants'!$B$5*B211/3.6</f>
        <v>19.625056</v>
      </c>
      <c r="D211" s="95">
        <f>(C211+C210)/2</f>
        <v>19.513296</v>
      </c>
      <c r="E211" s="95">
        <f>(D211*(A211-A210))</f>
        <v>19.513296</v>
      </c>
      <c r="F211" s="95">
        <f>(0.5*((C211^2)-(C210^2))*'NEFZ + EPA + WLTP - Start Value'!$B$3)/3600</f>
        <v>1.896089627168001</v>
      </c>
      <c r="G211" s="95">
        <f>E211*'NEFZ + EPA + WLTP - Start Value'!$B$3*'NEFZ + EPA + WLTP - Start Value'!$B$6*'NEFZ + EPA + WLTP - Constants'!$B$4/3600</f>
        <v>0.6657351196320002</v>
      </c>
      <c r="H211" s="95">
        <f>IF(E211&gt;0,(((C210)^3+(C211)^3)/2/D211)*0.5*'NEFZ + EPA + WLTP - Constants'!$B$3*('NEFZ + EPA + WLTP - Start Value'!$B$5*'NEFZ + EPA + WLTP - Start Value'!$B$4)*E211/3600,0)</f>
        <v>0.9399941680070522</v>
      </c>
    </row>
    <row r="212" ht="20.35" customHeight="1">
      <c r="A212" s="15">
        <v>209</v>
      </c>
      <c r="B212" s="15">
        <v>44</v>
      </c>
      <c r="C212" s="95">
        <f>'NEFZ + EPA + WLTP - Constants'!$B$5*B212/3.6</f>
        <v>19.66976</v>
      </c>
      <c r="D212" s="95">
        <f>(C212+C211)/2</f>
        <v>19.647408</v>
      </c>
      <c r="E212" s="95">
        <f>(D212*(A212-A211))</f>
        <v>19.647408</v>
      </c>
      <c r="F212" s="95">
        <f>(0.5*((C212^2)-(C211^2))*'NEFZ + EPA + WLTP - Start Value'!$B$3)/3600</f>
        <v>0.3818242341994675</v>
      </c>
      <c r="G212" s="95">
        <f>E212*'NEFZ + EPA + WLTP - Start Value'!$B$3*'NEFZ + EPA + WLTP - Start Value'!$B$6*'NEFZ + EPA + WLTP - Constants'!$B$4/3600</f>
        <v>0.670310618736</v>
      </c>
      <c r="H212" s="95">
        <f>IF(E212&gt;0,(((C211)^3+(C212)^3)/2/D212)*0.5*'NEFZ + EPA + WLTP - Constants'!$B$3*('NEFZ + EPA + WLTP - Start Value'!$B$5*'NEFZ + EPA + WLTP - Start Value'!$B$4)*E212/3600,0)</f>
        <v>0.9594183118101689</v>
      </c>
    </row>
    <row r="213" ht="20.35" customHeight="1">
      <c r="A213" s="15">
        <v>210</v>
      </c>
      <c r="B213" s="15">
        <v>43.5</v>
      </c>
      <c r="C213" s="95">
        <f>'NEFZ + EPA + WLTP - Constants'!$B$5*B213/3.6</f>
        <v>19.44624</v>
      </c>
      <c r="D213" s="95">
        <f>(C213+C212)/2</f>
        <v>19.558</v>
      </c>
      <c r="E213" s="95">
        <f>(D213*(A213-A212))</f>
        <v>19.558</v>
      </c>
      <c r="F213" s="95">
        <f>(0.5*((C213^2)-(C212^2))*'NEFZ + EPA + WLTP - Start Value'!$B$3)/3600</f>
        <v>-1.900433475111088</v>
      </c>
      <c r="G213" s="95">
        <f>E213*'NEFZ + EPA + WLTP - Start Value'!$B$3*'NEFZ + EPA + WLTP - Start Value'!$B$6*'NEFZ + EPA + WLTP - Constants'!$B$4/3600</f>
        <v>0.667260286</v>
      </c>
      <c r="H213" s="95">
        <f>IF(E213&gt;0,(((C212)^3+(C213)^3)/2/D213)*0.5*'NEFZ + EPA + WLTP - Constants'!$B$3*('NEFZ + EPA + WLTP - Start Value'!$B$5*'NEFZ + EPA + WLTP - Start Value'!$B$4)*E213/3600,0)</f>
        <v>0.9464689956214232</v>
      </c>
    </row>
    <row r="214" ht="20.35" customHeight="1">
      <c r="A214" s="15">
        <v>211</v>
      </c>
      <c r="B214" s="15">
        <v>42.6</v>
      </c>
      <c r="C214" s="95">
        <f>'NEFZ + EPA + WLTP - Constants'!$B$5*B214/3.6</f>
        <v>19.043904</v>
      </c>
      <c r="D214" s="95">
        <f>(C214+C213)/2</f>
        <v>19.245072</v>
      </c>
      <c r="E214" s="95">
        <f>(D214*(A214-A213))</f>
        <v>19.245072</v>
      </c>
      <c r="F214" s="95">
        <f>(0.5*((C214^2)-(C213^2))*'NEFZ + EPA + WLTP - Start Value'!$B$3)/3600</f>
        <v>-3.36604777111682</v>
      </c>
      <c r="G214" s="95">
        <f>E214*'NEFZ + EPA + WLTP - Start Value'!$B$3*'NEFZ + EPA + WLTP - Start Value'!$B$6*'NEFZ + EPA + WLTP - Constants'!$B$4/3600</f>
        <v>0.6565841214240001</v>
      </c>
      <c r="H214" s="95">
        <f>IF(E214&gt;0,(((C213)^3+(C214)^3)/2/D214)*0.5*'NEFZ + EPA + WLTP - Constants'!$B$3*('NEFZ + EPA + WLTP - Start Value'!$B$5*'NEFZ + EPA + WLTP - Start Value'!$B$4)*E214/3600,0)</f>
        <v>0.9019687304697674</v>
      </c>
    </row>
    <row r="215" ht="20.35" customHeight="1">
      <c r="A215" s="15">
        <v>212</v>
      </c>
      <c r="B215" s="15">
        <v>41.5</v>
      </c>
      <c r="C215" s="95">
        <f>'NEFZ + EPA + WLTP - Constants'!$B$5*B215/3.6</f>
        <v>18.55216</v>
      </c>
      <c r="D215" s="95">
        <f>(C215+C214)/2</f>
        <v>18.798032</v>
      </c>
      <c r="E215" s="95">
        <f>(D215*(A215-A214))</f>
        <v>18.798032</v>
      </c>
      <c r="F215" s="95">
        <f>(0.5*((C215^2)-(C214^2))*'NEFZ + EPA + WLTP - Start Value'!$B$3)/3600</f>
        <v>-4.018493732172086</v>
      </c>
      <c r="G215" s="95">
        <f>E215*'NEFZ + EPA + WLTP - Start Value'!$B$3*'NEFZ + EPA + WLTP - Start Value'!$B$6*'NEFZ + EPA + WLTP - Constants'!$B$4/3600</f>
        <v>0.6413324577440001</v>
      </c>
      <c r="H215" s="95">
        <f>IF(E215&gt;0,(((C214)^3+(C215)^3)/2/D215)*0.5*'NEFZ + EPA + WLTP - Constants'!$B$3*('NEFZ + EPA + WLTP - Start Value'!$B$5*'NEFZ + EPA + WLTP - Start Value'!$B$4)*E215/3600,0)</f>
        <v>0.8407183299590807</v>
      </c>
    </row>
    <row r="216" ht="20.35" customHeight="1">
      <c r="A216" s="15">
        <v>213</v>
      </c>
      <c r="B216" s="15">
        <v>40.7</v>
      </c>
      <c r="C216" s="95">
        <f>'NEFZ + EPA + WLTP - Constants'!$B$5*B216/3.6</f>
        <v>18.194528</v>
      </c>
      <c r="D216" s="95">
        <f>(C216+C215)/2</f>
        <v>18.373344</v>
      </c>
      <c r="E216" s="95">
        <f>(D216*(A216-A215))</f>
        <v>18.373344</v>
      </c>
      <c r="F216" s="95">
        <f>(0.5*((C216^2)-(C215^2))*'NEFZ + EPA + WLTP - Start Value'!$B$3)/3600</f>
        <v>-2.856514407389865</v>
      </c>
      <c r="G216" s="95">
        <f>E216*'NEFZ + EPA + WLTP - Start Value'!$B$3*'NEFZ + EPA + WLTP - Start Value'!$B$6*'NEFZ + EPA + WLTP - Constants'!$B$4/3600</f>
        <v>0.6268433772480001</v>
      </c>
      <c r="H216" s="95">
        <f>IF(E216&gt;0,(((C215)^3+(C216)^3)/2/D216)*0.5*'NEFZ + EPA + WLTP - Constants'!$B$3*('NEFZ + EPA + WLTP - Start Value'!$B$5*'NEFZ + EPA + WLTP - Start Value'!$B$4)*E216/3600,0)</f>
        <v>0.7848353111709723</v>
      </c>
    </row>
    <row r="217" ht="20.35" customHeight="1">
      <c r="A217" s="15">
        <v>214</v>
      </c>
      <c r="B217" s="15">
        <v>40</v>
      </c>
      <c r="C217" s="95">
        <f>'NEFZ + EPA + WLTP - Constants'!$B$5*B217/3.6</f>
        <v>17.8816</v>
      </c>
      <c r="D217" s="95">
        <f>(C217+C216)/2</f>
        <v>18.038064</v>
      </c>
      <c r="E217" s="95">
        <f>(D217*(A217-A216))</f>
        <v>18.038064</v>
      </c>
      <c r="F217" s="95">
        <f>(0.5*((C217^2)-(C216^2))*'NEFZ + EPA + WLTP - Start Value'!$B$3)/3600</f>
        <v>-2.453839703063454</v>
      </c>
      <c r="G217" s="95">
        <f>E217*'NEFZ + EPA + WLTP - Start Value'!$B$3*'NEFZ + EPA + WLTP - Start Value'!$B$6*'NEFZ + EPA + WLTP - Constants'!$B$4/3600</f>
        <v>0.6154046294880001</v>
      </c>
      <c r="H217" s="95">
        <f>IF(E217&gt;0,(((C216)^3+(C217)^3)/2/D217)*0.5*'NEFZ + EPA + WLTP - Constants'!$B$3*('NEFZ + EPA + WLTP - Start Value'!$B$5*'NEFZ + EPA + WLTP - Start Value'!$B$4)*E217/3600,0)</f>
        <v>0.7426057607381521</v>
      </c>
    </row>
    <row r="218" ht="20.35" customHeight="1">
      <c r="A218" s="15">
        <v>215</v>
      </c>
      <c r="B218" s="15">
        <v>40</v>
      </c>
      <c r="C218" s="95">
        <f>'NEFZ + EPA + WLTP - Constants'!$B$5*B218/3.6</f>
        <v>17.8816</v>
      </c>
      <c r="D218" s="95">
        <f>(C218+C217)/2</f>
        <v>17.8816</v>
      </c>
      <c r="E218" s="95">
        <f>(D218*(A218-A217))</f>
        <v>17.8816</v>
      </c>
      <c r="F218" s="95">
        <f>(0.5*((C218^2)-(C217^2))*'NEFZ + EPA + WLTP - Start Value'!$B$3)/3600</f>
        <v>0</v>
      </c>
      <c r="G218" s="95">
        <f>E218*'NEFZ + EPA + WLTP - Start Value'!$B$3*'NEFZ + EPA + WLTP - Start Value'!$B$6*'NEFZ + EPA + WLTP - Constants'!$B$4/3600</f>
        <v>0.6100665472000002</v>
      </c>
      <c r="H218" s="95">
        <f>IF(E218&gt;0,(((C217)^3+(C218)^3)/2/D218)*0.5*'NEFZ + EPA + WLTP - Constants'!$B$3*('NEFZ + EPA + WLTP - Start Value'!$B$5*'NEFZ + EPA + WLTP - Start Value'!$B$4)*E218/3600,0)</f>
        <v>0.723285323618976</v>
      </c>
    </row>
    <row r="219" ht="20.35" customHeight="1">
      <c r="A219" s="15">
        <v>216</v>
      </c>
      <c r="B219" s="15">
        <v>40.3</v>
      </c>
      <c r="C219" s="95">
        <f>'NEFZ + EPA + WLTP - Constants'!$B$5*B219/3.6</f>
        <v>18.015712</v>
      </c>
      <c r="D219" s="95">
        <f>(C219+C218)/2</f>
        <v>17.948656</v>
      </c>
      <c r="E219" s="95">
        <f>(D219*(A219-A218))</f>
        <v>17.948656</v>
      </c>
      <c r="F219" s="95">
        <f>(0.5*((C219^2)-(C218^2))*'NEFZ + EPA + WLTP - Start Value'!$B$3)/3600</f>
        <v>1.046432969495416</v>
      </c>
      <c r="G219" s="95">
        <f>E219*'NEFZ + EPA + WLTP - Start Value'!$B$3*'NEFZ + EPA + WLTP - Start Value'!$B$6*'NEFZ + EPA + WLTP - Constants'!$B$4/3600</f>
        <v>0.612354296752</v>
      </c>
      <c r="H219" s="95">
        <f>IF(E219&gt;0,(((C218)^3+(C219)^3)/2/D219)*0.5*'NEFZ + EPA + WLTP - Constants'!$B$3*('NEFZ + EPA + WLTP - Start Value'!$B$5*'NEFZ + EPA + WLTP - Start Value'!$B$4)*E219/3600,0)</f>
        <v>0.7314834632768674</v>
      </c>
    </row>
    <row r="220" ht="20.35" customHeight="1">
      <c r="A220" s="15">
        <v>217</v>
      </c>
      <c r="B220" s="15">
        <v>41</v>
      </c>
      <c r="C220" s="95">
        <f>'NEFZ + EPA + WLTP - Constants'!$B$5*B220/3.6</f>
        <v>18.32864</v>
      </c>
      <c r="D220" s="95">
        <f>(C220+C219)/2</f>
        <v>18.172176</v>
      </c>
      <c r="E220" s="95">
        <f>(D220*(A220-A219))</f>
        <v>18.172176</v>
      </c>
      <c r="F220" s="95">
        <f>(0.5*((C220^2)-(C219^2))*'NEFZ + EPA + WLTP - Start Value'!$B$3)/3600</f>
        <v>2.472083864424558</v>
      </c>
      <c r="G220" s="95">
        <f>E220*'NEFZ + EPA + WLTP - Start Value'!$B$3*'NEFZ + EPA + WLTP - Start Value'!$B$6*'NEFZ + EPA + WLTP - Constants'!$B$4/3600</f>
        <v>0.6199801285920001</v>
      </c>
      <c r="H220" s="95">
        <f>IF(E220&gt;0,(((C219)^3+(C220)^3)/2/D220)*0.5*'NEFZ + EPA + WLTP - Constants'!$B$3*('NEFZ + EPA + WLTP - Start Value'!$B$5*'NEFZ + EPA + WLTP - Start Value'!$B$4)*E220/3600,0)</f>
        <v>0.7592903935700624</v>
      </c>
    </row>
    <row r="221" ht="20.35" customHeight="1">
      <c r="A221" s="15">
        <v>218</v>
      </c>
      <c r="B221" s="15">
        <v>42</v>
      </c>
      <c r="C221" s="95">
        <f>'NEFZ + EPA + WLTP - Constants'!$B$5*B221/3.6</f>
        <v>18.77568</v>
      </c>
      <c r="D221" s="95">
        <f>(C221+C220)/2</f>
        <v>18.55216</v>
      </c>
      <c r="E221" s="95">
        <f>(D221*(A221-A220))</f>
        <v>18.55216</v>
      </c>
      <c r="F221" s="95">
        <f>(0.5*((C221^2)-(C220^2))*'NEFZ + EPA + WLTP - Start Value'!$B$3)/3600</f>
        <v>3.605393792782241</v>
      </c>
      <c r="G221" s="95">
        <f>E221*'NEFZ + EPA + WLTP - Start Value'!$B$3*'NEFZ + EPA + WLTP - Start Value'!$B$6*'NEFZ + EPA + WLTP - Constants'!$B$4/3600</f>
        <v>0.632944042720</v>
      </c>
      <c r="H221" s="95">
        <f>IF(E221&gt;0,(((C220)^3+(C221)^3)/2/D221)*0.5*'NEFZ + EPA + WLTP - Constants'!$B$3*('NEFZ + EPA + WLTP - Start Value'!$B$5*'NEFZ + EPA + WLTP - Start Value'!$B$4)*E221/3600,0)</f>
        <v>0.8080961784798913</v>
      </c>
    </row>
    <row r="222" ht="20.35" customHeight="1">
      <c r="A222" s="15">
        <v>219</v>
      </c>
      <c r="B222" s="15">
        <v>42.7</v>
      </c>
      <c r="C222" s="95">
        <f>'NEFZ + EPA + WLTP - Constants'!$B$5*B222/3.6</f>
        <v>19.088608</v>
      </c>
      <c r="D222" s="95">
        <f>(C222+C221)/2</f>
        <v>18.932144</v>
      </c>
      <c r="E222" s="95">
        <f>(D222*(A222-A221))</f>
        <v>18.932144</v>
      </c>
      <c r="F222" s="95">
        <f>(0.5*((C222^2)-(C221^2))*'NEFZ + EPA + WLTP - Start Value'!$B$3)/3600</f>
        <v>2.57546744547057</v>
      </c>
      <c r="G222" s="95">
        <f>E222*'NEFZ + EPA + WLTP - Start Value'!$B$3*'NEFZ + EPA + WLTP - Start Value'!$B$6*'NEFZ + EPA + WLTP - Constants'!$B$4/3600</f>
        <v>0.6459079568480001</v>
      </c>
      <c r="H222" s="95">
        <f>IF(E222&gt;0,(((C221)^3+(C222)^3)/2/D222)*0.5*'NEFZ + EPA + WLTP - Constants'!$B$3*('NEFZ + EPA + WLTP - Start Value'!$B$5*'NEFZ + EPA + WLTP - Start Value'!$B$4)*E222/3600,0)</f>
        <v>0.8585763124072323</v>
      </c>
    </row>
    <row r="223" ht="20.35" customHeight="1">
      <c r="A223" s="15">
        <v>220</v>
      </c>
      <c r="B223" s="15">
        <v>43.1</v>
      </c>
      <c r="C223" s="95">
        <f>'NEFZ + EPA + WLTP - Constants'!$B$5*B223/3.6</f>
        <v>19.267424</v>
      </c>
      <c r="D223" s="95">
        <f>(C223+C222)/2</f>
        <v>19.178016</v>
      </c>
      <c r="E223" s="95">
        <f>(D223*(A223-A222))</f>
        <v>19.178016</v>
      </c>
      <c r="F223" s="95">
        <f>(0.5*((C223^2)-(C222^2))*'NEFZ + EPA + WLTP - Start Value'!$B$3)/3600</f>
        <v>1.490808614075738</v>
      </c>
      <c r="G223" s="95">
        <f>E223*'NEFZ + EPA + WLTP - Start Value'!$B$3*'NEFZ + EPA + WLTP - Start Value'!$B$6*'NEFZ + EPA + WLTP - Constants'!$B$4/3600</f>
        <v>0.6542963718720002</v>
      </c>
      <c r="H223" s="95">
        <f>IF(E223&gt;0,(((C222)^3+(C223)^3)/2/D223)*0.5*'NEFZ + EPA + WLTP - Constants'!$B$3*('NEFZ + EPA + WLTP - Start Value'!$B$5*'NEFZ + EPA + WLTP - Start Value'!$B$4)*E223/3600,0)</f>
        <v>0.8923389944311032</v>
      </c>
    </row>
    <row r="224" ht="20.35" customHeight="1">
      <c r="A224" s="15">
        <v>221</v>
      </c>
      <c r="B224" s="15">
        <v>43.2</v>
      </c>
      <c r="C224" s="95">
        <f>'NEFZ + EPA + WLTP - Constants'!$B$5*B224/3.6</f>
        <v>19.312128</v>
      </c>
      <c r="D224" s="95">
        <f>(C224+C223)/2</f>
        <v>19.289776</v>
      </c>
      <c r="E224" s="95">
        <f>(D224*(A224-A223))</f>
        <v>19.289776</v>
      </c>
      <c r="F224" s="95">
        <f>(0.5*((C224^2)-(C223^2))*'NEFZ + EPA + WLTP - Start Value'!$B$3)/3600</f>
        <v>0.3748740774905152</v>
      </c>
      <c r="G224" s="95">
        <f>E224*'NEFZ + EPA + WLTP - Start Value'!$B$3*'NEFZ + EPA + WLTP - Start Value'!$B$6*'NEFZ + EPA + WLTP - Constants'!$B$4/3600</f>
        <v>0.6581092877920003</v>
      </c>
      <c r="H224" s="95">
        <f>IF(E224&gt;0,(((C223)^3+(C224)^3)/2/D224)*0.5*'NEFZ + EPA + WLTP - Constants'!$B$3*('NEFZ + EPA + WLTP - Start Value'!$B$5*'NEFZ + EPA + WLTP - Start Value'!$B$4)*E224/3600,0)</f>
        <v>0.9079748691944335</v>
      </c>
    </row>
    <row r="225" ht="20.35" customHeight="1">
      <c r="A225" s="15">
        <v>222</v>
      </c>
      <c r="B225" s="15">
        <v>43.4</v>
      </c>
      <c r="C225" s="95">
        <f>'NEFZ + EPA + WLTP - Constants'!$B$5*B225/3.6</f>
        <v>19.401536</v>
      </c>
      <c r="D225" s="95">
        <f>(C225+C224)/2</f>
        <v>19.356832</v>
      </c>
      <c r="E225" s="95">
        <f>(D225*(A225-A224))</f>
        <v>19.356832</v>
      </c>
      <c r="F225" s="95">
        <f>(0.5*((C225^2)-(C224^2))*'NEFZ + EPA + WLTP - Start Value'!$B$3)/3600</f>
        <v>0.7523544637468087</v>
      </c>
      <c r="G225" s="95">
        <f>E225*'NEFZ + EPA + WLTP - Start Value'!$B$3*'NEFZ + EPA + WLTP - Start Value'!$B$6*'NEFZ + EPA + WLTP - Constants'!$B$4/3600</f>
        <v>0.6603970373440002</v>
      </c>
      <c r="H225" s="95">
        <f>IF(E225&gt;0,(((C224)^3+(C225)^3)/2/D225)*0.5*'NEFZ + EPA + WLTP - Constants'!$B$3*('NEFZ + EPA + WLTP - Start Value'!$B$5*'NEFZ + EPA + WLTP - Start Value'!$B$4)*E225/3600,0)</f>
        <v>0.9174878398586657</v>
      </c>
    </row>
    <row r="226" ht="20.35" customHeight="1">
      <c r="A226" s="15">
        <v>223</v>
      </c>
      <c r="B226" s="15">
        <v>43.9</v>
      </c>
      <c r="C226" s="95">
        <f>'NEFZ + EPA + WLTP - Constants'!$B$5*B226/3.6</f>
        <v>19.625056</v>
      </c>
      <c r="D226" s="95">
        <f>(C226+C225)/2</f>
        <v>19.513296</v>
      </c>
      <c r="E226" s="95">
        <f>(D226*(A226-A225))</f>
        <v>19.513296</v>
      </c>
      <c r="F226" s="95">
        <f>(0.5*((C226^2)-(C225^2))*'NEFZ + EPA + WLTP - Start Value'!$B$3)/3600</f>
        <v>1.896089627168001</v>
      </c>
      <c r="G226" s="95">
        <f>E226*'NEFZ + EPA + WLTP - Start Value'!$B$3*'NEFZ + EPA + WLTP - Start Value'!$B$6*'NEFZ + EPA + WLTP - Constants'!$B$4/3600</f>
        <v>0.6657351196320002</v>
      </c>
      <c r="H226" s="95">
        <f>IF(E226&gt;0,(((C225)^3+(C226)^3)/2/D226)*0.5*'NEFZ + EPA + WLTP - Constants'!$B$3*('NEFZ + EPA + WLTP - Start Value'!$B$5*'NEFZ + EPA + WLTP - Start Value'!$B$4)*E226/3600,0)</f>
        <v>0.9399941680070522</v>
      </c>
    </row>
    <row r="227" ht="20.35" customHeight="1">
      <c r="A227" s="15">
        <v>224</v>
      </c>
      <c r="B227" s="15">
        <v>44.3</v>
      </c>
      <c r="C227" s="95">
        <f>'NEFZ + EPA + WLTP - Constants'!$B$5*B227/3.6</f>
        <v>19.803872</v>
      </c>
      <c r="D227" s="95">
        <f>(C227+C226)/2</f>
        <v>19.714464</v>
      </c>
      <c r="E227" s="95">
        <f>(D227*(A227-A226))</f>
        <v>19.714464</v>
      </c>
      <c r="F227" s="95">
        <f>(0.5*((C227^2)-(C226^2))*'NEFZ + EPA + WLTP - Start Value'!$B$3)/3600</f>
        <v>1.532509554329587</v>
      </c>
      <c r="G227" s="95">
        <f>E227*'NEFZ + EPA + WLTP - Start Value'!$B$3*'NEFZ + EPA + WLTP - Start Value'!$B$6*'NEFZ + EPA + WLTP - Constants'!$B$4/3600</f>
        <v>0.672598368288</v>
      </c>
      <c r="H227" s="95">
        <f>IF(E227&gt;0,(((C226)^3+(C227)^3)/2/D227)*0.5*'NEFZ + EPA + WLTP - Constants'!$B$3*('NEFZ + EPA + WLTP - Start Value'!$B$5*'NEFZ + EPA + WLTP - Start Value'!$B$4)*E227/3600,0)</f>
        <v>0.9693313157650283</v>
      </c>
    </row>
    <row r="228" ht="20.35" customHeight="1">
      <c r="A228" s="15">
        <v>225</v>
      </c>
      <c r="B228" s="15">
        <v>44.7</v>
      </c>
      <c r="C228" s="95">
        <f>'NEFZ + EPA + WLTP - Constants'!$B$5*B228/3.6</f>
        <v>19.982688</v>
      </c>
      <c r="D228" s="95">
        <f>(C228+C227)/2</f>
        <v>19.89328</v>
      </c>
      <c r="E228" s="95">
        <f>(D228*(A228-A227))</f>
        <v>19.89328</v>
      </c>
      <c r="F228" s="95">
        <f>(0.5*((C228^2)-(C227^2))*'NEFZ + EPA + WLTP - Start Value'!$B$3)/3600</f>
        <v>1.546409867747566</v>
      </c>
      <c r="G228" s="95">
        <f>E228*'NEFZ + EPA + WLTP - Start Value'!$B$3*'NEFZ + EPA + WLTP - Start Value'!$B$6*'NEFZ + EPA + WLTP - Constants'!$B$4/3600</f>
        <v>0.6786990337599998</v>
      </c>
      <c r="H228" s="95">
        <f>IF(E228&gt;0,(((C227)^3+(C228)^3)/2/D228)*0.5*'NEFZ + EPA + WLTP - Constants'!$B$3*('NEFZ + EPA + WLTP - Start Value'!$B$5*'NEFZ + EPA + WLTP - Start Value'!$B$4)*E228/3600,0)</f>
        <v>0.9959465430768957</v>
      </c>
    </row>
    <row r="229" ht="20.35" customHeight="1">
      <c r="A229" s="15">
        <v>226</v>
      </c>
      <c r="B229" s="15">
        <v>45.1</v>
      </c>
      <c r="C229" s="95">
        <f>'NEFZ + EPA + WLTP - Constants'!$B$5*B229/3.6</f>
        <v>20.161504</v>
      </c>
      <c r="D229" s="95">
        <f>(C229+C228)/2</f>
        <v>20.072096</v>
      </c>
      <c r="E229" s="95">
        <f>(D229*(A229-A228))</f>
        <v>20.072096</v>
      </c>
      <c r="F229" s="95">
        <f>(0.5*((C229^2)-(C228^2))*'NEFZ + EPA + WLTP - Start Value'!$B$3)/3600</f>
        <v>1.560310181165544</v>
      </c>
      <c r="G229" s="95">
        <f>E229*'NEFZ + EPA + WLTP - Start Value'!$B$3*'NEFZ + EPA + WLTP - Start Value'!$B$6*'NEFZ + EPA + WLTP - Constants'!$B$4/3600</f>
        <v>0.6847996992320001</v>
      </c>
      <c r="H229" s="95">
        <f>IF(E229&gt;0,(((C228)^3+(C229)^3)/2/D229)*0.5*'NEFZ + EPA + WLTP - Constants'!$B$3*('NEFZ + EPA + WLTP - Start Value'!$B$5*'NEFZ + EPA + WLTP - Start Value'!$B$4)*E229/3600,0)</f>
        <v>1.023044563342279</v>
      </c>
    </row>
    <row r="230" ht="20.35" customHeight="1">
      <c r="A230" s="15">
        <v>227</v>
      </c>
      <c r="B230" s="15">
        <v>45.4</v>
      </c>
      <c r="C230" s="95">
        <f>'NEFZ + EPA + WLTP - Constants'!$B$5*B230/3.6</f>
        <v>20.295616</v>
      </c>
      <c r="D230" s="95">
        <f>(C230+C229)/2</f>
        <v>20.22856</v>
      </c>
      <c r="E230" s="95">
        <f>(D230*(A230-A229))</f>
        <v>20.22856</v>
      </c>
      <c r="F230" s="95">
        <f>(0.5*((C230^2)-(C229^2))*'NEFZ + EPA + WLTP - Start Value'!$B$3)/3600</f>
        <v>1.179354716554657</v>
      </c>
      <c r="G230" s="95">
        <f>E230*'NEFZ + EPA + WLTP - Start Value'!$B$3*'NEFZ + EPA + WLTP - Start Value'!$B$6*'NEFZ + EPA + WLTP - Constants'!$B$4/3600</f>
        <v>0.6901377815200002</v>
      </c>
      <c r="H230" s="95">
        <f>IF(E230&gt;0,(((C229)^3+(C230)^3)/2/D230)*0.5*'NEFZ + EPA + WLTP - Constants'!$B$3*('NEFZ + EPA + WLTP - Start Value'!$B$5*'NEFZ + EPA + WLTP - Start Value'!$B$4)*E230/3600,0)</f>
        <v>1.047127936029485</v>
      </c>
    </row>
    <row r="231" ht="20.35" customHeight="1">
      <c r="A231" s="15">
        <v>228</v>
      </c>
      <c r="B231" s="15">
        <v>45.8</v>
      </c>
      <c r="C231" s="95">
        <f>'NEFZ + EPA + WLTP - Constants'!$B$5*B231/3.6</f>
        <v>20.474432</v>
      </c>
      <c r="D231" s="95">
        <f>(C231+C230)/2</f>
        <v>20.385024</v>
      </c>
      <c r="E231" s="95">
        <f>(D231*(A231-A230))</f>
        <v>20.385024</v>
      </c>
      <c r="F231" s="95">
        <f>(0.5*((C231^2)-(C230^2))*'NEFZ + EPA + WLTP - Start Value'!$B$3)/3600</f>
        <v>1.584635729646908</v>
      </c>
      <c r="G231" s="95">
        <f>E231*'NEFZ + EPA + WLTP - Start Value'!$B$3*'NEFZ + EPA + WLTP - Start Value'!$B$6*'NEFZ + EPA + WLTP - Constants'!$B$4/3600</f>
        <v>0.6954758638080001</v>
      </c>
      <c r="H231" s="95">
        <f>IF(E231&gt;0,(((C230)^3+(C231)^3)/2/D231)*0.5*'NEFZ + EPA + WLTP - Constants'!$B$3*('NEFZ + EPA + WLTP - Start Value'!$B$5*'NEFZ + EPA + WLTP - Start Value'!$B$4)*E231/3600,0)</f>
        <v>1.071640872390921</v>
      </c>
    </row>
    <row r="232" ht="20.35" customHeight="1">
      <c r="A232" s="15">
        <v>229</v>
      </c>
      <c r="B232" s="15">
        <v>46.5</v>
      </c>
      <c r="C232" s="95">
        <f>'NEFZ + EPA + WLTP - Constants'!$B$5*B232/3.6</f>
        <v>20.78736</v>
      </c>
      <c r="D232" s="95">
        <f>(C232+C231)/2</f>
        <v>20.630896</v>
      </c>
      <c r="E232" s="95">
        <f>(D232*(A232-A231))</f>
        <v>20.630896</v>
      </c>
      <c r="F232" s="95">
        <f>(0.5*((C232^2)-(C231^2))*'NEFZ + EPA + WLTP - Start Value'!$B$3)/3600</f>
        <v>2.806560156044082</v>
      </c>
      <c r="G232" s="95">
        <f>E232*'NEFZ + EPA + WLTP - Start Value'!$B$3*'NEFZ + EPA + WLTP - Start Value'!$B$6*'NEFZ + EPA + WLTP - Constants'!$B$4/3600</f>
        <v>0.7038642788320001</v>
      </c>
      <c r="H232" s="95">
        <f>IF(E232&gt;0,(((C231)^3+(C232)^3)/2/D232)*0.5*'NEFZ + EPA + WLTP - Constants'!$B$3*('NEFZ + EPA + WLTP - Start Value'!$B$5*'NEFZ + EPA + WLTP - Start Value'!$B$4)*E232/3600,0)</f>
        <v>1.111014496819432</v>
      </c>
    </row>
    <row r="233" ht="20.35" customHeight="1">
      <c r="A233" s="15">
        <v>230</v>
      </c>
      <c r="B233" s="15">
        <v>46.9</v>
      </c>
      <c r="C233" s="95">
        <f>'NEFZ + EPA + WLTP - Constants'!$B$5*B233/3.6</f>
        <v>20.966176</v>
      </c>
      <c r="D233" s="95">
        <f>(C233+C232)/2</f>
        <v>20.876768</v>
      </c>
      <c r="E233" s="95">
        <f>(D233*(A233-A232))</f>
        <v>20.876768</v>
      </c>
      <c r="F233" s="95">
        <f>(0.5*((C233^2)-(C232^2))*'NEFZ + EPA + WLTP - Start Value'!$B$3)/3600</f>
        <v>1.6228615915463</v>
      </c>
      <c r="G233" s="95">
        <f>E233*'NEFZ + EPA + WLTP - Start Value'!$B$3*'NEFZ + EPA + WLTP - Start Value'!$B$6*'NEFZ + EPA + WLTP - Constants'!$B$4/3600</f>
        <v>0.7122526938560001</v>
      </c>
      <c r="H233" s="95">
        <f>IF(E233&gt;0,(((C232)^3+(C233)^3)/2/D233)*0.5*'NEFZ + EPA + WLTP - Constants'!$B$3*('NEFZ + EPA + WLTP - Start Value'!$B$5*'NEFZ + EPA + WLTP - Start Value'!$B$4)*E233/3600,0)</f>
        <v>1.151076575862696</v>
      </c>
    </row>
    <row r="234" ht="20.35" customHeight="1">
      <c r="A234" s="15">
        <v>231</v>
      </c>
      <c r="B234" s="15">
        <v>47.2</v>
      </c>
      <c r="C234" s="95">
        <f>'NEFZ + EPA + WLTP - Constants'!$B$5*B234/3.6</f>
        <v>21.100288</v>
      </c>
      <c r="D234" s="95">
        <f>(C234+C233)/2</f>
        <v>21.033232</v>
      </c>
      <c r="E234" s="95">
        <f>(D234*(A234-A233))</f>
        <v>21.033232</v>
      </c>
      <c r="F234" s="95">
        <f>(0.5*((C234^2)-(C233^2))*'NEFZ + EPA + WLTP - Start Value'!$B$3)/3600</f>
        <v>1.22626827434031</v>
      </c>
      <c r="G234" s="95">
        <f>E234*'NEFZ + EPA + WLTP - Start Value'!$B$3*'NEFZ + EPA + WLTP - Start Value'!$B$6*'NEFZ + EPA + WLTP - Constants'!$B$4/3600</f>
        <v>0.7175907761440001</v>
      </c>
      <c r="H234" s="95">
        <f>IF(E234&gt;0,(((C233)^3+(C234)^3)/2/D234)*0.5*'NEFZ + EPA + WLTP - Constants'!$B$3*('NEFZ + EPA + WLTP - Start Value'!$B$5*'NEFZ + EPA + WLTP - Start Value'!$B$4)*E234/3600,0)</f>
        <v>1.177122888411538</v>
      </c>
    </row>
    <row r="235" ht="20.35" customHeight="1">
      <c r="A235" s="15">
        <v>232</v>
      </c>
      <c r="B235" s="15">
        <v>47.4</v>
      </c>
      <c r="C235" s="95">
        <f>'NEFZ + EPA + WLTP - Constants'!$B$5*B235/3.6</f>
        <v>21.189696</v>
      </c>
      <c r="D235" s="95">
        <f>(C235+C234)/2</f>
        <v>21.144992</v>
      </c>
      <c r="E235" s="95">
        <f>(D235*(A235-A234))</f>
        <v>21.144992</v>
      </c>
      <c r="F235" s="95">
        <f>(0.5*((C235^2)-(C234^2))*'NEFZ + EPA + WLTP - Start Value'!$B$3)/3600</f>
        <v>0.8218560308366154</v>
      </c>
      <c r="G235" s="95">
        <f>E235*'NEFZ + EPA + WLTP - Start Value'!$B$3*'NEFZ + EPA + WLTP - Start Value'!$B$6*'NEFZ + EPA + WLTP - Constants'!$B$4/3600</f>
        <v>0.7214036920640001</v>
      </c>
      <c r="H235" s="95">
        <f>IF(E235&gt;0,(((C234)^3+(C235)^3)/2/D235)*0.5*'NEFZ + EPA + WLTP - Constants'!$B$3*('NEFZ + EPA + WLTP - Start Value'!$B$5*'NEFZ + EPA + WLTP - Start Value'!$B$4)*E235/3600,0)</f>
        <v>1.195966251051789</v>
      </c>
    </row>
    <row r="236" ht="20.35" customHeight="1">
      <c r="A236" s="15">
        <v>233</v>
      </c>
      <c r="B236" s="15">
        <v>47.3</v>
      </c>
      <c r="C236" s="95">
        <f>'NEFZ + EPA + WLTP - Constants'!$B$5*B236/3.6</f>
        <v>21.144992</v>
      </c>
      <c r="D236" s="95">
        <f>(C236+C235)/2</f>
        <v>21.167344</v>
      </c>
      <c r="E236" s="95">
        <f>(D236*(A236-A235))</f>
        <v>21.167344</v>
      </c>
      <c r="F236" s="95">
        <f>(0.5*((C236^2)-(C235^2))*'NEFZ + EPA + WLTP - Start Value'!$B$3)/3600</f>
        <v>-0.4113624002126226</v>
      </c>
      <c r="G236" s="95">
        <f>E236*'NEFZ + EPA + WLTP - Start Value'!$B$3*'NEFZ + EPA + WLTP - Start Value'!$B$6*'NEFZ + EPA + WLTP - Constants'!$B$4/3600</f>
        <v>0.7221662752480001</v>
      </c>
      <c r="H236" s="95">
        <f>IF(E236&gt;0,(((C235)^3+(C236)^3)/2/D236)*0.5*'NEFZ + EPA + WLTP - Constants'!$B$3*('NEFZ + EPA + WLTP - Start Value'!$B$5*'NEFZ + EPA + WLTP - Start Value'!$B$4)*E236/3600,0)</f>
        <v>1.199750892363625</v>
      </c>
    </row>
    <row r="237" ht="20.35" customHeight="1">
      <c r="A237" s="15">
        <v>234</v>
      </c>
      <c r="B237" s="15">
        <v>47.3</v>
      </c>
      <c r="C237" s="95">
        <f>'NEFZ + EPA + WLTP - Constants'!$B$5*B237/3.6</f>
        <v>21.144992</v>
      </c>
      <c r="D237" s="95">
        <f>(C237+C236)/2</f>
        <v>21.144992</v>
      </c>
      <c r="E237" s="95">
        <f>(D237*(A237-A236))</f>
        <v>21.144992</v>
      </c>
      <c r="F237" s="95">
        <f>(0.5*((C237^2)-(C236^2))*'NEFZ + EPA + WLTP - Start Value'!$B$3)/3600</f>
        <v>0</v>
      </c>
      <c r="G237" s="95">
        <f>E237*'NEFZ + EPA + WLTP - Start Value'!$B$3*'NEFZ + EPA + WLTP - Start Value'!$B$6*'NEFZ + EPA + WLTP - Constants'!$B$4/3600</f>
        <v>0.7214036920640001</v>
      </c>
      <c r="H237" s="95">
        <f>IF(E237&gt;0,(((C236)^3+(C237)^3)/2/D237)*0.5*'NEFZ + EPA + WLTP - Constants'!$B$3*('NEFZ + EPA + WLTP - Start Value'!$B$5*'NEFZ + EPA + WLTP - Start Value'!$B$4)*E237/3600,0)</f>
        <v>1.195950214460004</v>
      </c>
    </row>
    <row r="238" ht="20.35" customHeight="1">
      <c r="A238" s="15">
        <v>235</v>
      </c>
      <c r="B238" s="15">
        <v>47.2</v>
      </c>
      <c r="C238" s="95">
        <f>'NEFZ + EPA + WLTP - Constants'!$B$5*B238/3.6</f>
        <v>21.100288</v>
      </c>
      <c r="D238" s="95">
        <f>(C238+C237)/2</f>
        <v>21.12264</v>
      </c>
      <c r="E238" s="95">
        <f>(D238*(A238-A237))</f>
        <v>21.12264</v>
      </c>
      <c r="F238" s="95">
        <f>(0.5*((C238^2)-(C237^2))*'NEFZ + EPA + WLTP - Start Value'!$B$3)/3600</f>
        <v>-0.4104936306239928</v>
      </c>
      <c r="G238" s="95">
        <f>E238*'NEFZ + EPA + WLTP - Start Value'!$B$3*'NEFZ + EPA + WLTP - Start Value'!$B$6*'NEFZ + EPA + WLTP - Constants'!$B$4/3600</f>
        <v>0.7206411088800002</v>
      </c>
      <c r="H238" s="95">
        <f>IF(E238&gt;0,(((C237)^3+(C238)^3)/2/D238)*0.5*'NEFZ + EPA + WLTP - Constants'!$B$3*('NEFZ + EPA + WLTP - Start Value'!$B$5*'NEFZ + EPA + WLTP - Start Value'!$B$4)*E238/3600,0)</f>
        <v>1.192165573148169</v>
      </c>
    </row>
    <row r="239" ht="20.35" customHeight="1">
      <c r="A239" s="15">
        <v>236</v>
      </c>
      <c r="B239" s="15">
        <v>47.2</v>
      </c>
      <c r="C239" s="95">
        <f>'NEFZ + EPA + WLTP - Constants'!$B$5*B239/3.6</f>
        <v>21.100288</v>
      </c>
      <c r="D239" s="95">
        <f>(C239+C238)/2</f>
        <v>21.100288</v>
      </c>
      <c r="E239" s="95">
        <f>(D239*(A239-A238))</f>
        <v>21.100288</v>
      </c>
      <c r="F239" s="95">
        <f>(0.5*((C239^2)-(C238^2))*'NEFZ + EPA + WLTP - Start Value'!$B$3)/3600</f>
        <v>0</v>
      </c>
      <c r="G239" s="95">
        <f>E239*'NEFZ + EPA + WLTP - Start Value'!$B$3*'NEFZ + EPA + WLTP - Start Value'!$B$6*'NEFZ + EPA + WLTP - Constants'!$B$4/3600</f>
        <v>0.719878525696</v>
      </c>
      <c r="H239" s="95">
        <f>IF(E239&gt;0,(((C238)^3+(C239)^3)/2/D239)*0.5*'NEFZ + EPA + WLTP - Constants'!$B$3*('NEFZ + EPA + WLTP - Start Value'!$B$5*'NEFZ + EPA + WLTP - Start Value'!$B$4)*E239/3600,0)</f>
        <v>1.188380931836333</v>
      </c>
    </row>
    <row r="240" ht="20.35" customHeight="1">
      <c r="A240" s="15">
        <v>237</v>
      </c>
      <c r="B240" s="15">
        <v>47.2</v>
      </c>
      <c r="C240" s="95">
        <f>'NEFZ + EPA + WLTP - Constants'!$B$5*B240/3.6</f>
        <v>21.100288</v>
      </c>
      <c r="D240" s="95">
        <f>(C240+C239)/2</f>
        <v>21.100288</v>
      </c>
      <c r="E240" s="95">
        <f>(D240*(A240-A239))</f>
        <v>21.100288</v>
      </c>
      <c r="F240" s="95">
        <f>(0.5*((C240^2)-(C239^2))*'NEFZ + EPA + WLTP - Start Value'!$B$3)/3600</f>
        <v>0</v>
      </c>
      <c r="G240" s="95">
        <f>E240*'NEFZ + EPA + WLTP - Start Value'!$B$3*'NEFZ + EPA + WLTP - Start Value'!$B$6*'NEFZ + EPA + WLTP - Constants'!$B$4/3600</f>
        <v>0.719878525696</v>
      </c>
      <c r="H240" s="95">
        <f>IF(E240&gt;0,(((C239)^3+(C240)^3)/2/D240)*0.5*'NEFZ + EPA + WLTP - Constants'!$B$3*('NEFZ + EPA + WLTP - Start Value'!$B$5*'NEFZ + EPA + WLTP - Start Value'!$B$4)*E240/3600,0)</f>
        <v>1.188380931836333</v>
      </c>
    </row>
    <row r="241" ht="20.35" customHeight="1">
      <c r="A241" s="15">
        <v>238</v>
      </c>
      <c r="B241" s="15">
        <v>47.1</v>
      </c>
      <c r="C241" s="95">
        <f>'NEFZ + EPA + WLTP - Constants'!$B$5*B241/3.6</f>
        <v>21.055584</v>
      </c>
      <c r="D241" s="95">
        <f>(C241+C240)/2</f>
        <v>21.077936</v>
      </c>
      <c r="E241" s="95">
        <f>(D241*(A241-A240))</f>
        <v>21.077936</v>
      </c>
      <c r="F241" s="95">
        <f>(0.5*((C241^2)-(C240^2))*'NEFZ + EPA + WLTP - Start Value'!$B$3)/3600</f>
        <v>-0.4096248610353753</v>
      </c>
      <c r="G241" s="95">
        <f>E241*'NEFZ + EPA + WLTP - Start Value'!$B$3*'NEFZ + EPA + WLTP - Start Value'!$B$6*'NEFZ + EPA + WLTP - Constants'!$B$4/3600</f>
        <v>0.7191159425120002</v>
      </c>
      <c r="H241" s="95">
        <f>IF(E241&gt;0,(((C240)^3+(C241)^3)/2/D241)*0.5*'NEFZ + EPA + WLTP - Constants'!$B$3*('NEFZ + EPA + WLTP - Start Value'!$B$5*'NEFZ + EPA + WLTP - Start Value'!$B$4)*E241/3600,0)</f>
        <v>1.184612293212283</v>
      </c>
    </row>
    <row r="242" ht="20.35" customHeight="1">
      <c r="A242" s="15">
        <v>239</v>
      </c>
      <c r="B242" s="15">
        <v>47</v>
      </c>
      <c r="C242" s="95">
        <f>'NEFZ + EPA + WLTP - Constants'!$B$5*B242/3.6</f>
        <v>21.01088</v>
      </c>
      <c r="D242" s="95">
        <f>(C242+C241)/2</f>
        <v>21.03323200000001</v>
      </c>
      <c r="E242" s="95">
        <f>(D242*(A242-A241))</f>
        <v>21.03323200000001</v>
      </c>
      <c r="F242" s="95">
        <f>(0.5*((C242^2)-(C241^2))*'NEFZ + EPA + WLTP - Start Value'!$B$3)/3600</f>
        <v>-0.4087560914467455</v>
      </c>
      <c r="G242" s="95">
        <f>E242*'NEFZ + EPA + WLTP - Start Value'!$B$3*'NEFZ + EPA + WLTP - Start Value'!$B$6*'NEFZ + EPA + WLTP - Constants'!$B$4/3600</f>
        <v>0.7175907761440002</v>
      </c>
      <c r="H242" s="95">
        <f>IF(E242&gt;0,(((C241)^3+(C242)^3)/2/D242)*0.5*'NEFZ + EPA + WLTP - Constants'!$B$3*('NEFZ + EPA + WLTP - Start Value'!$B$5*'NEFZ + EPA + WLTP - Start Value'!$B$4)*E242/3600,0)</f>
        <v>1.177090984747968</v>
      </c>
    </row>
    <row r="243" ht="20.35" customHeight="1">
      <c r="A243" s="15">
        <v>240</v>
      </c>
      <c r="B243" s="15">
        <v>47</v>
      </c>
      <c r="C243" s="95">
        <f>'NEFZ + EPA + WLTP - Constants'!$B$5*B243/3.6</f>
        <v>21.01088</v>
      </c>
      <c r="D243" s="95">
        <f>(C243+C242)/2</f>
        <v>21.01088</v>
      </c>
      <c r="E243" s="95">
        <f>(D243*(A243-A242))</f>
        <v>21.01088</v>
      </c>
      <c r="F243" s="95">
        <f>(0.5*((C243^2)-(C242^2))*'NEFZ + EPA + WLTP - Start Value'!$B$3)/3600</f>
        <v>0</v>
      </c>
      <c r="G243" s="95">
        <f>E243*'NEFZ + EPA + WLTP - Start Value'!$B$3*'NEFZ + EPA + WLTP - Start Value'!$B$6*'NEFZ + EPA + WLTP - Constants'!$B$4/3600</f>
        <v>0.7168281929600001</v>
      </c>
      <c r="H243" s="95">
        <f>IF(E243&gt;0,(((C242)^3+(C243)^3)/2/D243)*0.5*'NEFZ + EPA + WLTP - Constants'!$B$3*('NEFZ + EPA + WLTP - Start Value'!$B$5*'NEFZ + EPA + WLTP - Start Value'!$B$4)*E243/3600,0)</f>
        <v>1.173338314907703</v>
      </c>
    </row>
    <row r="244" ht="20.35" customHeight="1">
      <c r="A244" s="15">
        <v>241</v>
      </c>
      <c r="B244" s="15">
        <v>46.9</v>
      </c>
      <c r="C244" s="95">
        <f>'NEFZ + EPA + WLTP - Constants'!$B$5*B244/3.6</f>
        <v>20.966176</v>
      </c>
      <c r="D244" s="95">
        <f>(C244+C243)/2</f>
        <v>20.988528</v>
      </c>
      <c r="E244" s="95">
        <f>(D244*(A244-A243))</f>
        <v>20.988528</v>
      </c>
      <c r="F244" s="95">
        <f>(0.5*((C244^2)-(C243^2))*'NEFZ + EPA + WLTP - Start Value'!$B$3)/3600</f>
        <v>-0.4078873218581897</v>
      </c>
      <c r="G244" s="95">
        <f>E244*'NEFZ + EPA + WLTP - Start Value'!$B$3*'NEFZ + EPA + WLTP - Start Value'!$B$6*'NEFZ + EPA + WLTP - Constants'!$B$4/3600</f>
        <v>0.7160656097760001</v>
      </c>
      <c r="H244" s="95">
        <f>IF(E244&gt;0,(((C243)^3+(C244)^3)/2/D244)*0.5*'NEFZ + EPA + WLTP - Constants'!$B$3*('NEFZ + EPA + WLTP - Start Value'!$B$5*'NEFZ + EPA + WLTP - Start Value'!$B$4)*E244/3600,0)</f>
        <v>1.169601579947223</v>
      </c>
    </row>
    <row r="245" ht="20.35" customHeight="1">
      <c r="A245" s="15">
        <v>242</v>
      </c>
      <c r="B245" s="15">
        <v>46.8</v>
      </c>
      <c r="C245" s="95">
        <f>'NEFZ + EPA + WLTP - Constants'!$B$5*B245/3.6</f>
        <v>20.921472</v>
      </c>
      <c r="D245" s="95">
        <f>(C245+C244)/2</f>
        <v>20.943824</v>
      </c>
      <c r="E245" s="95">
        <f>(D245*(A245-A244))</f>
        <v>20.943824</v>
      </c>
      <c r="F245" s="95">
        <f>(0.5*((C245^2)-(C244^2))*'NEFZ + EPA + WLTP - Start Value'!$B$3)/3600</f>
        <v>-0.4070185522695105</v>
      </c>
      <c r="G245" s="95">
        <f>E245*'NEFZ + EPA + WLTP - Start Value'!$B$3*'NEFZ + EPA + WLTP - Start Value'!$B$6*'NEFZ + EPA + WLTP - Constants'!$B$4/3600</f>
        <v>0.7145404434079999</v>
      </c>
      <c r="H245" s="95">
        <f>IF(E245&gt;0,(((C244)^3+(C245)^3)/2/D245)*0.5*'NEFZ + EPA + WLTP - Constants'!$B$3*('NEFZ + EPA + WLTP - Start Value'!$B$5*'NEFZ + EPA + WLTP - Start Value'!$B$4)*E245/3600,0)</f>
        <v>1.162144011002051</v>
      </c>
    </row>
    <row r="246" ht="20.35" customHeight="1">
      <c r="A246" s="15">
        <v>243</v>
      </c>
      <c r="B246" s="15">
        <v>46.9</v>
      </c>
      <c r="C246" s="95">
        <f>'NEFZ + EPA + WLTP - Constants'!$B$5*B246/3.6</f>
        <v>20.966176</v>
      </c>
      <c r="D246" s="95">
        <f>(C246+C245)/2</f>
        <v>20.943824</v>
      </c>
      <c r="E246" s="95">
        <f>(D246*(A246-A245))</f>
        <v>20.943824</v>
      </c>
      <c r="F246" s="95">
        <f>(0.5*((C246^2)-(C245^2))*'NEFZ + EPA + WLTP - Start Value'!$B$3)/3600</f>
        <v>0.4070185522695105</v>
      </c>
      <c r="G246" s="95">
        <f>E246*'NEFZ + EPA + WLTP - Start Value'!$B$3*'NEFZ + EPA + WLTP - Start Value'!$B$6*'NEFZ + EPA + WLTP - Constants'!$B$4/3600</f>
        <v>0.7145404434079999</v>
      </c>
      <c r="H246" s="95">
        <f>IF(E246&gt;0,(((C245)^3+(C246)^3)/2/D246)*0.5*'NEFZ + EPA + WLTP - Constants'!$B$3*('NEFZ + EPA + WLTP - Start Value'!$B$5*'NEFZ + EPA + WLTP - Start Value'!$B$4)*E246/3600,0)</f>
        <v>1.162144011002051</v>
      </c>
    </row>
    <row r="247" ht="20.35" customHeight="1">
      <c r="A247" s="15">
        <v>244</v>
      </c>
      <c r="B247" s="15">
        <v>47</v>
      </c>
      <c r="C247" s="95">
        <f>'NEFZ + EPA + WLTP - Constants'!$B$5*B247/3.6</f>
        <v>21.01088</v>
      </c>
      <c r="D247" s="95">
        <f>(C247+C246)/2</f>
        <v>20.988528</v>
      </c>
      <c r="E247" s="95">
        <f>(D247*(A247-A246))</f>
        <v>20.988528</v>
      </c>
      <c r="F247" s="95">
        <f>(0.5*((C247^2)-(C246^2))*'NEFZ + EPA + WLTP - Start Value'!$B$3)/3600</f>
        <v>0.4078873218581897</v>
      </c>
      <c r="G247" s="95">
        <f>E247*'NEFZ + EPA + WLTP - Start Value'!$B$3*'NEFZ + EPA + WLTP - Start Value'!$B$6*'NEFZ + EPA + WLTP - Constants'!$B$4/3600</f>
        <v>0.7160656097760001</v>
      </c>
      <c r="H247" s="95">
        <f>IF(E247&gt;0,(((C246)^3+(C247)^3)/2/D247)*0.5*'NEFZ + EPA + WLTP - Constants'!$B$3*('NEFZ + EPA + WLTP - Start Value'!$B$5*'NEFZ + EPA + WLTP - Start Value'!$B$4)*E247/3600,0)</f>
        <v>1.169601579947223</v>
      </c>
    </row>
    <row r="248" ht="20.35" customHeight="1">
      <c r="A248" s="15">
        <v>245</v>
      </c>
      <c r="B248" s="15">
        <v>47.2</v>
      </c>
      <c r="C248" s="95">
        <f>'NEFZ + EPA + WLTP - Constants'!$B$5*B248/3.6</f>
        <v>21.100288</v>
      </c>
      <c r="D248" s="95">
        <f>(C248+C247)/2</f>
        <v>21.055584</v>
      </c>
      <c r="E248" s="95">
        <f>(D248*(A248-A247))</f>
        <v>21.055584</v>
      </c>
      <c r="F248" s="95">
        <f>(0.5*((C248^2)-(C247^2))*'NEFZ + EPA + WLTP - Start Value'!$B$3)/3600</f>
        <v>0.8183809524821207</v>
      </c>
      <c r="G248" s="95">
        <f>E248*'NEFZ + EPA + WLTP - Start Value'!$B$3*'NEFZ + EPA + WLTP - Start Value'!$B$6*'NEFZ + EPA + WLTP - Constants'!$B$4/3600</f>
        <v>0.7183533593280002</v>
      </c>
      <c r="H248" s="95">
        <f>IF(E248&gt;0,(((C247)^3+(C248)^3)/2/D248)*0.5*'NEFZ + EPA + WLTP - Constants'!$B$3*('NEFZ + EPA + WLTP - Start Value'!$B$5*'NEFZ + EPA + WLTP - Start Value'!$B$4)*E248/3600,0)</f>
        <v>1.180859623372018</v>
      </c>
    </row>
    <row r="249" ht="20.35" customHeight="1">
      <c r="A249" s="15">
        <v>246</v>
      </c>
      <c r="B249" s="15">
        <v>47.5</v>
      </c>
      <c r="C249" s="95">
        <f>'NEFZ + EPA + WLTP - Constants'!$B$5*B249/3.6</f>
        <v>21.2344</v>
      </c>
      <c r="D249" s="95">
        <f>(C249+C248)/2</f>
        <v>21.167344</v>
      </c>
      <c r="E249" s="95">
        <f>(D249*(A249-A248))</f>
        <v>21.167344</v>
      </c>
      <c r="F249" s="95">
        <f>(0.5*((C249^2)-(C248^2))*'NEFZ + EPA + WLTP - Start Value'!$B$3)/3600</f>
        <v>1.234087200637855</v>
      </c>
      <c r="G249" s="95">
        <f>E249*'NEFZ + EPA + WLTP - Start Value'!$B$3*'NEFZ + EPA + WLTP - Start Value'!$B$6*'NEFZ + EPA + WLTP - Constants'!$B$4/3600</f>
        <v>0.7221662752480001</v>
      </c>
      <c r="H249" s="95">
        <f>IF(E249&gt;0,(((C248)^3+(C249)^3)/2/D249)*0.5*'NEFZ + EPA + WLTP - Constants'!$B$3*('NEFZ + EPA + WLTP - Start Value'!$B$5*'NEFZ + EPA + WLTP - Start Value'!$B$4)*E249/3600,0)</f>
        <v>1.199782999451193</v>
      </c>
    </row>
    <row r="250" ht="20.35" customHeight="1">
      <c r="A250" s="15">
        <v>247</v>
      </c>
      <c r="B250" s="15">
        <v>47.9</v>
      </c>
      <c r="C250" s="95">
        <f>'NEFZ + EPA + WLTP - Constants'!$B$5*B250/3.6</f>
        <v>21.413216</v>
      </c>
      <c r="D250" s="95">
        <f>(C250+C249)/2</f>
        <v>21.323808</v>
      </c>
      <c r="E250" s="95">
        <f>(D250*(A250-A249))</f>
        <v>21.323808</v>
      </c>
      <c r="F250" s="95">
        <f>(0.5*((C250^2)-(C249^2))*'NEFZ + EPA + WLTP - Start Value'!$B$3)/3600</f>
        <v>1.65761237509121</v>
      </c>
      <c r="G250" s="95">
        <f>E250*'NEFZ + EPA + WLTP - Start Value'!$B$3*'NEFZ + EPA + WLTP - Start Value'!$B$6*'NEFZ + EPA + WLTP - Constants'!$B$4/3600</f>
        <v>0.727504357536</v>
      </c>
      <c r="H250" s="95">
        <f>IF(E250&gt;0,(((C249)^3+(C250)^3)/2/D250)*0.5*'NEFZ + EPA + WLTP - Constants'!$B$3*('NEFZ + EPA + WLTP - Start Value'!$B$5*'NEFZ + EPA + WLTP - Start Value'!$B$4)*E250/3600,0)</f>
        <v>1.226613443701504</v>
      </c>
    </row>
    <row r="251" ht="20.35" customHeight="1">
      <c r="A251" s="15">
        <v>248</v>
      </c>
      <c r="B251" s="15">
        <v>48</v>
      </c>
      <c r="C251" s="95">
        <f>'NEFZ + EPA + WLTP - Constants'!$B$5*B251/3.6</f>
        <v>21.45792</v>
      </c>
      <c r="D251" s="95">
        <f>(C251+C250)/2</f>
        <v>21.435568</v>
      </c>
      <c r="E251" s="95">
        <f>(D251*(A251-A250))</f>
        <v>21.435568</v>
      </c>
      <c r="F251" s="95">
        <f>(0.5*((C251^2)-(C250^2))*'NEFZ + EPA + WLTP - Start Value'!$B$3)/3600</f>
        <v>0.4165750177443522</v>
      </c>
      <c r="G251" s="95">
        <f>E251*'NEFZ + EPA + WLTP - Start Value'!$B$3*'NEFZ + EPA + WLTP - Start Value'!$B$6*'NEFZ + EPA + WLTP - Constants'!$B$4/3600</f>
        <v>0.7313172734560002</v>
      </c>
      <c r="H251" s="95">
        <f>IF(E251&gt;0,(((C250)^3+(C251)^3)/2/D251)*0.5*'NEFZ + EPA + WLTP - Constants'!$B$3*('NEFZ + EPA + WLTP - Start Value'!$B$5*'NEFZ + EPA + WLTP - Start Value'!$B$4)*E251/3600,0)</f>
        <v>1.245939429775272</v>
      </c>
    </row>
    <row r="252" ht="20.35" customHeight="1">
      <c r="A252" s="15">
        <v>249</v>
      </c>
      <c r="B252" s="15">
        <v>48</v>
      </c>
      <c r="C252" s="95">
        <f>'NEFZ + EPA + WLTP - Constants'!$B$5*B252/3.6</f>
        <v>21.45792</v>
      </c>
      <c r="D252" s="95">
        <f>(C252+C251)/2</f>
        <v>21.45792</v>
      </c>
      <c r="E252" s="95">
        <f>(D252*(A252-A251))</f>
        <v>21.45792</v>
      </c>
      <c r="F252" s="95">
        <f>(0.5*((C252^2)-(C251^2))*'NEFZ + EPA + WLTP - Start Value'!$B$3)/3600</f>
        <v>0</v>
      </c>
      <c r="G252" s="95">
        <f>E252*'NEFZ + EPA + WLTP - Start Value'!$B$3*'NEFZ + EPA + WLTP - Start Value'!$B$6*'NEFZ + EPA + WLTP - Constants'!$B$4/3600</f>
        <v>0.732079856640</v>
      </c>
      <c r="H252" s="95">
        <f>IF(E252&gt;0,(((C251)^3+(C252)^3)/2/D252)*0.5*'NEFZ + EPA + WLTP - Constants'!$B$3*('NEFZ + EPA + WLTP - Start Value'!$B$5*'NEFZ + EPA + WLTP - Start Value'!$B$4)*E252/3600,0)</f>
        <v>1.24983703921359</v>
      </c>
    </row>
    <row r="253" ht="20.35" customHeight="1">
      <c r="A253" s="15">
        <v>250</v>
      </c>
      <c r="B253" s="15">
        <v>48</v>
      </c>
      <c r="C253" s="95">
        <f>'NEFZ + EPA + WLTP - Constants'!$B$5*B253/3.6</f>
        <v>21.45792</v>
      </c>
      <c r="D253" s="95">
        <f>(C253+C252)/2</f>
        <v>21.45792</v>
      </c>
      <c r="E253" s="95">
        <f>(D253*(A253-A252))</f>
        <v>21.45792</v>
      </c>
      <c r="F253" s="95">
        <f>(0.5*((C253^2)-(C252^2))*'NEFZ + EPA + WLTP - Start Value'!$B$3)/3600</f>
        <v>0</v>
      </c>
      <c r="G253" s="95">
        <f>E253*'NEFZ + EPA + WLTP - Start Value'!$B$3*'NEFZ + EPA + WLTP - Start Value'!$B$6*'NEFZ + EPA + WLTP - Constants'!$B$4/3600</f>
        <v>0.732079856640</v>
      </c>
      <c r="H253" s="95">
        <f>IF(E253&gt;0,(((C252)^3+(C253)^3)/2/D253)*0.5*'NEFZ + EPA + WLTP - Constants'!$B$3*('NEFZ + EPA + WLTP - Start Value'!$B$5*'NEFZ + EPA + WLTP - Start Value'!$B$4)*E253/3600,0)</f>
        <v>1.24983703921359</v>
      </c>
    </row>
    <row r="254" ht="20.35" customHeight="1">
      <c r="A254" s="15">
        <v>251</v>
      </c>
      <c r="B254" s="15">
        <v>48</v>
      </c>
      <c r="C254" s="95">
        <f>'NEFZ + EPA + WLTP - Constants'!$B$5*B254/3.6</f>
        <v>21.45792</v>
      </c>
      <c r="D254" s="95">
        <f>(C254+C253)/2</f>
        <v>21.45792</v>
      </c>
      <c r="E254" s="95">
        <f>(D254*(A254-A253))</f>
        <v>21.45792</v>
      </c>
      <c r="F254" s="95">
        <f>(0.5*((C254^2)-(C253^2))*'NEFZ + EPA + WLTP - Start Value'!$B$3)/3600</f>
        <v>0</v>
      </c>
      <c r="G254" s="95">
        <f>E254*'NEFZ + EPA + WLTP - Start Value'!$B$3*'NEFZ + EPA + WLTP - Start Value'!$B$6*'NEFZ + EPA + WLTP - Constants'!$B$4/3600</f>
        <v>0.732079856640</v>
      </c>
      <c r="H254" s="95">
        <f>IF(E254&gt;0,(((C253)^3+(C254)^3)/2/D254)*0.5*'NEFZ + EPA + WLTP - Constants'!$B$3*('NEFZ + EPA + WLTP - Start Value'!$B$5*'NEFZ + EPA + WLTP - Start Value'!$B$4)*E254/3600,0)</f>
        <v>1.24983703921359</v>
      </c>
    </row>
    <row r="255" ht="20.35" customHeight="1">
      <c r="A255" s="15">
        <v>252</v>
      </c>
      <c r="B255" s="15">
        <v>48</v>
      </c>
      <c r="C255" s="95">
        <f>'NEFZ + EPA + WLTP - Constants'!$B$5*B255/3.6</f>
        <v>21.45792</v>
      </c>
      <c r="D255" s="95">
        <f>(C255+C254)/2</f>
        <v>21.45792</v>
      </c>
      <c r="E255" s="95">
        <f>(D255*(A255-A254))</f>
        <v>21.45792</v>
      </c>
      <c r="F255" s="95">
        <f>(0.5*((C255^2)-(C254^2))*'NEFZ + EPA + WLTP - Start Value'!$B$3)/3600</f>
        <v>0</v>
      </c>
      <c r="G255" s="95">
        <f>E255*'NEFZ + EPA + WLTP - Start Value'!$B$3*'NEFZ + EPA + WLTP - Start Value'!$B$6*'NEFZ + EPA + WLTP - Constants'!$B$4/3600</f>
        <v>0.732079856640</v>
      </c>
      <c r="H255" s="95">
        <f>IF(E255&gt;0,(((C254)^3+(C255)^3)/2/D255)*0.5*'NEFZ + EPA + WLTP - Constants'!$B$3*('NEFZ + EPA + WLTP - Start Value'!$B$5*'NEFZ + EPA + WLTP - Start Value'!$B$4)*E255/3600,0)</f>
        <v>1.24983703921359</v>
      </c>
    </row>
    <row r="256" ht="20.35" customHeight="1">
      <c r="A256" s="15">
        <v>253</v>
      </c>
      <c r="B256" s="15">
        <v>48.1</v>
      </c>
      <c r="C256" s="95">
        <f>'NEFZ + EPA + WLTP - Constants'!$B$5*B256/3.6</f>
        <v>21.502624</v>
      </c>
      <c r="D256" s="95">
        <f>(C256+C255)/2</f>
        <v>21.480272</v>
      </c>
      <c r="E256" s="95">
        <f>(D256*(A256-A255))</f>
        <v>21.480272</v>
      </c>
      <c r="F256" s="95">
        <f>(0.5*((C256^2)-(C255^2))*'NEFZ + EPA + WLTP - Start Value'!$B$3)/3600</f>
        <v>0.4174437873329698</v>
      </c>
      <c r="G256" s="95">
        <f>E256*'NEFZ + EPA + WLTP - Start Value'!$B$3*'NEFZ + EPA + WLTP - Start Value'!$B$6*'NEFZ + EPA + WLTP - Constants'!$B$4/3600</f>
        <v>0.732842439824</v>
      </c>
      <c r="H256" s="95">
        <f>IF(E256&gt;0,(((C255)^3+(C256)^3)/2/D256)*0.5*'NEFZ + EPA + WLTP - Constants'!$B$3*('NEFZ + EPA + WLTP - Start Value'!$B$5*'NEFZ + EPA + WLTP - Start Value'!$B$4)*E256/3600,0)</f>
        <v>1.25375092257169</v>
      </c>
    </row>
    <row r="257" ht="20.35" customHeight="1">
      <c r="A257" s="15">
        <v>254</v>
      </c>
      <c r="B257" s="15">
        <v>48.2</v>
      </c>
      <c r="C257" s="95">
        <f>'NEFZ + EPA + WLTP - Constants'!$B$5*B257/3.6</f>
        <v>21.547328</v>
      </c>
      <c r="D257" s="95">
        <f>(C257+C256)/2</f>
        <v>21.524976</v>
      </c>
      <c r="E257" s="95">
        <f>(D257*(A257-A256))</f>
        <v>21.524976</v>
      </c>
      <c r="F257" s="95">
        <f>(0.5*((C257^2)-(C256^2))*'NEFZ + EPA + WLTP - Start Value'!$B$3)/3600</f>
        <v>0.4183125569216243</v>
      </c>
      <c r="G257" s="95">
        <f>E257*'NEFZ + EPA + WLTP - Start Value'!$B$3*'NEFZ + EPA + WLTP - Start Value'!$B$6*'NEFZ + EPA + WLTP - Constants'!$B$4/3600</f>
        <v>0.7343676061920001</v>
      </c>
      <c r="H257" s="95">
        <f>IF(E257&gt;0,(((C256)^3+(C257)^3)/2/D257)*0.5*'NEFZ + EPA + WLTP - Constants'!$B$3*('NEFZ + EPA + WLTP - Start Value'!$B$5*'NEFZ + EPA + WLTP - Start Value'!$B$4)*E257/3600,0)</f>
        <v>1.261594997111671</v>
      </c>
    </row>
    <row r="258" ht="20.35" customHeight="1">
      <c r="A258" s="15">
        <v>255</v>
      </c>
      <c r="B258" s="15">
        <v>48.2</v>
      </c>
      <c r="C258" s="95">
        <f>'NEFZ + EPA + WLTP - Constants'!$B$5*B258/3.6</f>
        <v>21.547328</v>
      </c>
      <c r="D258" s="95">
        <f>(C258+C257)/2</f>
        <v>21.547328</v>
      </c>
      <c r="E258" s="95">
        <f>(D258*(A258-A257))</f>
        <v>21.547328</v>
      </c>
      <c r="F258" s="95">
        <f>(0.5*((C258^2)-(C257^2))*'NEFZ + EPA + WLTP - Start Value'!$B$3)/3600</f>
        <v>0</v>
      </c>
      <c r="G258" s="95">
        <f>E258*'NEFZ + EPA + WLTP - Start Value'!$B$3*'NEFZ + EPA + WLTP - Start Value'!$B$6*'NEFZ + EPA + WLTP - Constants'!$B$4/3600</f>
        <v>0.7351301893760001</v>
      </c>
      <c r="H258" s="95">
        <f>IF(E258&gt;0,(((C257)^3+(C258)^3)/2/D258)*0.5*'NEFZ + EPA + WLTP - Constants'!$B$3*('NEFZ + EPA + WLTP - Start Value'!$B$5*'NEFZ + EPA + WLTP - Start Value'!$B$4)*E258/3600,0)</f>
        <v>1.265525188293552</v>
      </c>
    </row>
    <row r="259" ht="20.35" customHeight="1">
      <c r="A259" s="15">
        <v>256</v>
      </c>
      <c r="B259" s="15">
        <v>48.1</v>
      </c>
      <c r="C259" s="95">
        <f>'NEFZ + EPA + WLTP - Constants'!$B$5*B259/3.6</f>
        <v>21.502624</v>
      </c>
      <c r="D259" s="95">
        <f>(C259+C258)/2</f>
        <v>21.524976</v>
      </c>
      <c r="E259" s="95">
        <f>(D259*(A259-A258))</f>
        <v>21.524976</v>
      </c>
      <c r="F259" s="95">
        <f>(0.5*((C259^2)-(C258^2))*'NEFZ + EPA + WLTP - Start Value'!$B$3)/3600</f>
        <v>-0.4183125569216243</v>
      </c>
      <c r="G259" s="95">
        <f>E259*'NEFZ + EPA + WLTP - Start Value'!$B$3*'NEFZ + EPA + WLTP - Start Value'!$B$6*'NEFZ + EPA + WLTP - Constants'!$B$4/3600</f>
        <v>0.7343676061920001</v>
      </c>
      <c r="H259" s="95">
        <f>IF(E259&gt;0,(((C258)^3+(C259)^3)/2/D259)*0.5*'NEFZ + EPA + WLTP - Constants'!$B$3*('NEFZ + EPA + WLTP - Start Value'!$B$5*'NEFZ + EPA + WLTP - Start Value'!$B$4)*E259/3600,0)</f>
        <v>1.261594997111671</v>
      </c>
    </row>
    <row r="260" ht="20.35" customHeight="1">
      <c r="A260" s="15">
        <v>257</v>
      </c>
      <c r="B260" s="15">
        <v>48.6</v>
      </c>
      <c r="C260" s="95">
        <f>'NEFZ + EPA + WLTP - Constants'!$B$5*B260/3.6</f>
        <v>21.726144</v>
      </c>
      <c r="D260" s="95">
        <f>(C260+C259)/2</f>
        <v>21.614384</v>
      </c>
      <c r="E260" s="95">
        <f>(D260*(A260-A259))</f>
        <v>21.614384</v>
      </c>
      <c r="F260" s="95">
        <f>(0.5*((C260^2)-(C259^2))*'NEFZ + EPA + WLTP - Start Value'!$B$3)/3600</f>
        <v>2.100250480494222</v>
      </c>
      <c r="G260" s="95">
        <f>E260*'NEFZ + EPA + WLTP - Start Value'!$B$3*'NEFZ + EPA + WLTP - Start Value'!$B$6*'NEFZ + EPA + WLTP - Constants'!$B$4/3600</f>
        <v>0.7374179389280001</v>
      </c>
      <c r="H260" s="95">
        <f>IF(E260&gt;0,(((C259)^3+(C260)^3)/2/D260)*0.5*'NEFZ + EPA + WLTP - Constants'!$B$3*('NEFZ + EPA + WLTP - Start Value'!$B$5*'NEFZ + EPA + WLTP - Start Value'!$B$4)*E260/3600,0)</f>
        <v>1.277479518156994</v>
      </c>
    </row>
    <row r="261" ht="20.35" customHeight="1">
      <c r="A261" s="15">
        <v>258</v>
      </c>
      <c r="B261" s="15">
        <v>48.9</v>
      </c>
      <c r="C261" s="95">
        <f>'NEFZ + EPA + WLTP - Constants'!$B$5*B261/3.6</f>
        <v>21.860256</v>
      </c>
      <c r="D261" s="95">
        <f>(C261+C260)/2</f>
        <v>21.7932</v>
      </c>
      <c r="E261" s="95">
        <f>(D261*(A261-A260))</f>
        <v>21.7932</v>
      </c>
      <c r="F261" s="95">
        <f>(0.5*((C261^2)-(C260^2))*'NEFZ + EPA + WLTP - Start Value'!$B$3)/3600</f>
        <v>1.270575523359988</v>
      </c>
      <c r="G261" s="95">
        <f>E261*'NEFZ + EPA + WLTP - Start Value'!$B$3*'NEFZ + EPA + WLTP - Start Value'!$B$6*'NEFZ + EPA + WLTP - Constants'!$B$4/3600</f>
        <v>0.7435186044000001</v>
      </c>
      <c r="H261" s="95">
        <f>IF(E261&gt;0,(((C260)^3+(C261)^3)/2/D261)*0.5*'NEFZ + EPA + WLTP - Constants'!$B$3*('NEFZ + EPA + WLTP - Start Value'!$B$5*'NEFZ + EPA + WLTP - Start Value'!$B$4)*E261/3600,0)</f>
        <v>1.309380514613869</v>
      </c>
    </row>
    <row r="262" ht="20.35" customHeight="1">
      <c r="A262" s="15">
        <v>259</v>
      </c>
      <c r="B262" s="15">
        <v>49.1</v>
      </c>
      <c r="C262" s="95">
        <f>'NEFZ + EPA + WLTP - Constants'!$B$5*B262/3.6</f>
        <v>21.949664</v>
      </c>
      <c r="D262" s="95">
        <f>(C262+C261)/2</f>
        <v>21.90496</v>
      </c>
      <c r="E262" s="95">
        <f>(D262*(A262-A261))</f>
        <v>21.90496</v>
      </c>
      <c r="F262" s="95">
        <f>(0.5*((C262^2)-(C261^2))*'NEFZ + EPA + WLTP - Start Value'!$B$3)/3600</f>
        <v>0.8513941968497953</v>
      </c>
      <c r="G262" s="95">
        <f>E262*'NEFZ + EPA + WLTP - Start Value'!$B$3*'NEFZ + EPA + WLTP - Start Value'!$B$6*'NEFZ + EPA + WLTP - Constants'!$B$4/3600</f>
        <v>0.7473315203200002</v>
      </c>
      <c r="H262" s="95">
        <f>IF(E262&gt;0,(((C261)^3+(C262)^3)/2/D262)*0.5*'NEFZ + EPA + WLTP - Constants'!$B$3*('NEFZ + EPA + WLTP - Start Value'!$B$5*'NEFZ + EPA + WLTP - Start Value'!$B$4)*E262/3600,0)</f>
        <v>1.329607160435541</v>
      </c>
    </row>
    <row r="263" ht="20.35" customHeight="1">
      <c r="A263" s="15">
        <v>260</v>
      </c>
      <c r="B263" s="15">
        <v>49.1</v>
      </c>
      <c r="C263" s="95">
        <f>'NEFZ + EPA + WLTP - Constants'!$B$5*B263/3.6</f>
        <v>21.949664</v>
      </c>
      <c r="D263" s="95">
        <f>(C263+C262)/2</f>
        <v>21.949664</v>
      </c>
      <c r="E263" s="95">
        <f>(D263*(A263-A262))</f>
        <v>21.949664</v>
      </c>
      <c r="F263" s="95">
        <f>(0.5*((C263^2)-(C262^2))*'NEFZ + EPA + WLTP - Start Value'!$B$3)/3600</f>
        <v>0</v>
      </c>
      <c r="G263" s="95">
        <f>E263*'NEFZ + EPA + WLTP - Start Value'!$B$3*'NEFZ + EPA + WLTP - Start Value'!$B$6*'NEFZ + EPA + WLTP - Constants'!$B$4/3600</f>
        <v>0.7488566866880002</v>
      </c>
      <c r="H263" s="95">
        <f>IF(E263&gt;0,(((C262)^3+(C263)^3)/2/D263)*0.5*'NEFZ + EPA + WLTP - Constants'!$B$3*('NEFZ + EPA + WLTP - Start Value'!$B$5*'NEFZ + EPA + WLTP - Start Value'!$B$4)*E263/3600,0)</f>
        <v>1.337747522027542</v>
      </c>
    </row>
    <row r="264" ht="20.35" customHeight="1">
      <c r="A264" s="15">
        <v>261</v>
      </c>
      <c r="B264" s="15">
        <v>49.1</v>
      </c>
      <c r="C264" s="95">
        <f>'NEFZ + EPA + WLTP - Constants'!$B$5*B264/3.6</f>
        <v>21.949664</v>
      </c>
      <c r="D264" s="95">
        <f>(C264+C263)/2</f>
        <v>21.949664</v>
      </c>
      <c r="E264" s="95">
        <f>(D264*(A264-A263))</f>
        <v>21.949664</v>
      </c>
      <c r="F264" s="95">
        <f>(0.5*((C264^2)-(C263^2))*'NEFZ + EPA + WLTP - Start Value'!$B$3)/3600</f>
        <v>0</v>
      </c>
      <c r="G264" s="95">
        <f>E264*'NEFZ + EPA + WLTP - Start Value'!$B$3*'NEFZ + EPA + WLTP - Start Value'!$B$6*'NEFZ + EPA + WLTP - Constants'!$B$4/3600</f>
        <v>0.7488566866880002</v>
      </c>
      <c r="H264" s="95">
        <f>IF(E264&gt;0,(((C263)^3+(C264)^3)/2/D264)*0.5*'NEFZ + EPA + WLTP - Constants'!$B$3*('NEFZ + EPA + WLTP - Start Value'!$B$5*'NEFZ + EPA + WLTP - Start Value'!$B$4)*E264/3600,0)</f>
        <v>1.337747522027542</v>
      </c>
    </row>
    <row r="265" ht="20.35" customHeight="1">
      <c r="A265" s="15">
        <v>262</v>
      </c>
      <c r="B265" s="15">
        <v>49.1</v>
      </c>
      <c r="C265" s="95">
        <f>'NEFZ + EPA + WLTP - Constants'!$B$5*B265/3.6</f>
        <v>21.949664</v>
      </c>
      <c r="D265" s="95">
        <f>(C265+C264)/2</f>
        <v>21.949664</v>
      </c>
      <c r="E265" s="95">
        <f>(D265*(A265-A264))</f>
        <v>21.949664</v>
      </c>
      <c r="F265" s="95">
        <f>(0.5*((C265^2)-(C264^2))*'NEFZ + EPA + WLTP - Start Value'!$B$3)/3600</f>
        <v>0</v>
      </c>
      <c r="G265" s="95">
        <f>E265*'NEFZ + EPA + WLTP - Start Value'!$B$3*'NEFZ + EPA + WLTP - Start Value'!$B$6*'NEFZ + EPA + WLTP - Constants'!$B$4/3600</f>
        <v>0.7488566866880002</v>
      </c>
      <c r="H265" s="95">
        <f>IF(E265&gt;0,(((C264)^3+(C265)^3)/2/D265)*0.5*'NEFZ + EPA + WLTP - Constants'!$B$3*('NEFZ + EPA + WLTP - Start Value'!$B$5*'NEFZ + EPA + WLTP - Start Value'!$B$4)*E265/3600,0)</f>
        <v>1.337747522027542</v>
      </c>
    </row>
    <row r="266" ht="20.35" customHeight="1">
      <c r="A266" s="15">
        <v>263</v>
      </c>
      <c r="B266" s="15">
        <v>49.1</v>
      </c>
      <c r="C266" s="95">
        <f>'NEFZ + EPA + WLTP - Constants'!$B$5*B266/3.6</f>
        <v>21.949664</v>
      </c>
      <c r="D266" s="95">
        <f>(C266+C265)/2</f>
        <v>21.949664</v>
      </c>
      <c r="E266" s="95">
        <f>(D266*(A266-A265))</f>
        <v>21.949664</v>
      </c>
      <c r="F266" s="95">
        <f>(0.5*((C266^2)-(C265^2))*'NEFZ + EPA + WLTP - Start Value'!$B$3)/3600</f>
        <v>0</v>
      </c>
      <c r="G266" s="95">
        <f>E266*'NEFZ + EPA + WLTP - Start Value'!$B$3*'NEFZ + EPA + WLTP - Start Value'!$B$6*'NEFZ + EPA + WLTP - Constants'!$B$4/3600</f>
        <v>0.7488566866880002</v>
      </c>
      <c r="H266" s="95">
        <f>IF(E266&gt;0,(((C265)^3+(C266)^3)/2/D266)*0.5*'NEFZ + EPA + WLTP - Constants'!$B$3*('NEFZ + EPA + WLTP - Start Value'!$B$5*'NEFZ + EPA + WLTP - Start Value'!$B$4)*E266/3600,0)</f>
        <v>1.337747522027542</v>
      </c>
    </row>
    <row r="267" ht="20.35" customHeight="1">
      <c r="A267" s="15">
        <v>264</v>
      </c>
      <c r="B267" s="15">
        <v>49</v>
      </c>
      <c r="C267" s="95">
        <f>'NEFZ + EPA + WLTP - Constants'!$B$5*B267/3.6</f>
        <v>21.90496</v>
      </c>
      <c r="D267" s="95">
        <f>(C267+C266)/2</f>
        <v>21.927312</v>
      </c>
      <c r="E267" s="95">
        <f>(D267*(A267-A266))</f>
        <v>21.927312</v>
      </c>
      <c r="F267" s="95">
        <f>(0.5*((C267^2)-(C266^2))*'NEFZ + EPA + WLTP - Start Value'!$B$3)/3600</f>
        <v>-0.4261314832192187</v>
      </c>
      <c r="G267" s="95">
        <f>E267*'NEFZ + EPA + WLTP - Start Value'!$B$3*'NEFZ + EPA + WLTP - Start Value'!$B$6*'NEFZ + EPA + WLTP - Constants'!$B$4/3600</f>
        <v>0.7480941035040001</v>
      </c>
      <c r="H267" s="95">
        <f>IF(E267&gt;0,(((C266)^3+(C267)^3)/2/D267)*0.5*'NEFZ + EPA + WLTP - Constants'!$B$3*('NEFZ + EPA + WLTP - Start Value'!$B$5*'NEFZ + EPA + WLTP - Start Value'!$B$4)*E267/3600,0)</f>
        <v>1.333669034751653</v>
      </c>
    </row>
    <row r="268" ht="20.35" customHeight="1">
      <c r="A268" s="15">
        <v>265</v>
      </c>
      <c r="B268" s="15">
        <v>48.9</v>
      </c>
      <c r="C268" s="95">
        <f>'NEFZ + EPA + WLTP - Constants'!$B$5*B268/3.6</f>
        <v>21.860256</v>
      </c>
      <c r="D268" s="95">
        <f>(C268+C267)/2</f>
        <v>21.882608</v>
      </c>
      <c r="E268" s="95">
        <f>(D268*(A268-A267))</f>
        <v>21.882608</v>
      </c>
      <c r="F268" s="95">
        <f>(0.5*((C268^2)-(C267^2))*'NEFZ + EPA + WLTP - Start Value'!$B$3)/3600</f>
        <v>-0.4252627136305765</v>
      </c>
      <c r="G268" s="95">
        <f>E268*'NEFZ + EPA + WLTP - Start Value'!$B$3*'NEFZ + EPA + WLTP - Start Value'!$B$6*'NEFZ + EPA + WLTP - Constants'!$B$4/3600</f>
        <v>0.7465689371359999</v>
      </c>
      <c r="H268" s="95">
        <f>IF(E268&gt;0,(((C267)^3+(C268)^3)/2/D268)*0.5*'NEFZ + EPA + WLTP - Constants'!$B$3*('NEFZ + EPA + WLTP - Start Value'!$B$5*'NEFZ + EPA + WLTP - Start Value'!$B$4)*E268/3600,0)</f>
        <v>1.325528673159651</v>
      </c>
    </row>
    <row r="269" ht="20.35" customHeight="1">
      <c r="A269" s="15">
        <v>266</v>
      </c>
      <c r="B269" s="15">
        <v>48.2</v>
      </c>
      <c r="C269" s="95">
        <f>'NEFZ + EPA + WLTP - Constants'!$B$5*B269/3.6</f>
        <v>21.547328</v>
      </c>
      <c r="D269" s="95">
        <f>(C269+C268)/2</f>
        <v>21.703792</v>
      </c>
      <c r="E269" s="95">
        <f>(D269*(A269-A268))</f>
        <v>21.703792</v>
      </c>
      <c r="F269" s="95">
        <f>(0.5*((C269^2)-(C268^2))*'NEFZ + EPA + WLTP - Start Value'!$B$3)/3600</f>
        <v>-2.952513446932585</v>
      </c>
      <c r="G269" s="95">
        <f>E269*'NEFZ + EPA + WLTP - Start Value'!$B$3*'NEFZ + EPA + WLTP - Start Value'!$B$6*'NEFZ + EPA + WLTP - Constants'!$B$4/3600</f>
        <v>0.7404682716640001</v>
      </c>
      <c r="H269" s="95">
        <f>IF(E269&gt;0,(((C268)^3+(C269)^3)/2/D269)*0.5*'NEFZ + EPA + WLTP - Constants'!$B$3*('NEFZ + EPA + WLTP - Start Value'!$B$5*'NEFZ + EPA + WLTP - Start Value'!$B$4)*E269/3600,0)</f>
        <v>1.293495993568545</v>
      </c>
    </row>
    <row r="270" ht="20.35" customHeight="1">
      <c r="A270" s="15">
        <v>267</v>
      </c>
      <c r="B270" s="15">
        <v>47.7</v>
      </c>
      <c r="C270" s="95">
        <f>'NEFZ + EPA + WLTP - Constants'!$B$5*B270/3.6</f>
        <v>21.323808</v>
      </c>
      <c r="D270" s="95">
        <f>(C270+C269)/2</f>
        <v>21.435568</v>
      </c>
      <c r="E270" s="95">
        <f>(D270*(A270-A269))</f>
        <v>21.435568</v>
      </c>
      <c r="F270" s="95">
        <f>(0.5*((C270^2)-(C269^2))*'NEFZ + EPA + WLTP - Start Value'!$B$3)/3600</f>
        <v>-2.082875088721786</v>
      </c>
      <c r="G270" s="95">
        <f>E270*'NEFZ + EPA + WLTP - Start Value'!$B$3*'NEFZ + EPA + WLTP - Start Value'!$B$6*'NEFZ + EPA + WLTP - Constants'!$B$4/3600</f>
        <v>0.7313172734560002</v>
      </c>
      <c r="H270" s="95">
        <f>IF(E270&gt;0,(((C269)^3+(C270)^3)/2/D270)*0.5*'NEFZ + EPA + WLTP - Constants'!$B$3*('NEFZ + EPA + WLTP - Start Value'!$B$5*'NEFZ + EPA + WLTP - Start Value'!$B$4)*E270/3600,0)</f>
        <v>1.246036971581962</v>
      </c>
    </row>
    <row r="271" ht="20.35" customHeight="1">
      <c r="A271" s="15">
        <v>268</v>
      </c>
      <c r="B271" s="15">
        <v>47.5</v>
      </c>
      <c r="C271" s="95">
        <f>'NEFZ + EPA + WLTP - Constants'!$B$5*B271/3.6</f>
        <v>21.2344</v>
      </c>
      <c r="D271" s="95">
        <f>(C271+C270)/2</f>
        <v>21.279104</v>
      </c>
      <c r="E271" s="95">
        <f>(D271*(A271-A270))</f>
        <v>21.279104</v>
      </c>
      <c r="F271" s="95">
        <f>(0.5*((C271^2)-(C270^2))*'NEFZ + EPA + WLTP - Start Value'!$B$3)/3600</f>
        <v>-0.8270686483683697</v>
      </c>
      <c r="G271" s="95">
        <f>E271*'NEFZ + EPA + WLTP - Start Value'!$B$3*'NEFZ + EPA + WLTP - Start Value'!$B$6*'NEFZ + EPA + WLTP - Constants'!$B$4/3600</f>
        <v>0.7259791911680002</v>
      </c>
      <c r="H271" s="95">
        <f>IF(E271&gt;0,(((C270)^3+(C271)^3)/2/D271)*0.5*'NEFZ + EPA + WLTP - Constants'!$B$3*('NEFZ + EPA + WLTP - Start Value'!$B$5*'NEFZ + EPA + WLTP - Start Value'!$B$4)*E271/3600,0)</f>
        <v>1.218866910968213</v>
      </c>
    </row>
    <row r="272" ht="20.35" customHeight="1">
      <c r="A272" s="15">
        <v>269</v>
      </c>
      <c r="B272" s="15">
        <v>47.2</v>
      </c>
      <c r="C272" s="95">
        <f>'NEFZ + EPA + WLTP - Constants'!$B$5*B272/3.6</f>
        <v>21.100288</v>
      </c>
      <c r="D272" s="95">
        <f>(C272+C271)/2</f>
        <v>21.167344</v>
      </c>
      <c r="E272" s="95">
        <f>(D272*(A272-A271))</f>
        <v>21.167344</v>
      </c>
      <c r="F272" s="95">
        <f>(0.5*((C272^2)-(C271^2))*'NEFZ + EPA + WLTP - Start Value'!$B$3)/3600</f>
        <v>-1.234087200637855</v>
      </c>
      <c r="G272" s="95">
        <f>E272*'NEFZ + EPA + WLTP - Start Value'!$B$3*'NEFZ + EPA + WLTP - Start Value'!$B$6*'NEFZ + EPA + WLTP - Constants'!$B$4/3600</f>
        <v>0.7221662752480001</v>
      </c>
      <c r="H272" s="95">
        <f>IF(E272&gt;0,(((C271)^3+(C272)^3)/2/D272)*0.5*'NEFZ + EPA + WLTP - Constants'!$B$3*('NEFZ + EPA + WLTP - Start Value'!$B$5*'NEFZ + EPA + WLTP - Start Value'!$B$4)*E272/3600,0)</f>
        <v>1.199782999451193</v>
      </c>
    </row>
    <row r="273" ht="20.35" customHeight="1">
      <c r="A273" s="15">
        <v>270</v>
      </c>
      <c r="B273" s="15">
        <v>46.7</v>
      </c>
      <c r="C273" s="95">
        <f>'NEFZ + EPA + WLTP - Constants'!$B$5*B273/3.6</f>
        <v>20.876768</v>
      </c>
      <c r="D273" s="95">
        <f>(C273+C272)/2</f>
        <v>20.988528</v>
      </c>
      <c r="E273" s="95">
        <f>(D273*(A273-A272))</f>
        <v>20.988528</v>
      </c>
      <c r="F273" s="95">
        <f>(0.5*((C273^2)-(C272^2))*'NEFZ + EPA + WLTP - Start Value'!$B$3)/3600</f>
        <v>-2.039436609290677</v>
      </c>
      <c r="G273" s="95">
        <f>E273*'NEFZ + EPA + WLTP - Start Value'!$B$3*'NEFZ + EPA + WLTP - Start Value'!$B$6*'NEFZ + EPA + WLTP - Constants'!$B$4/3600</f>
        <v>0.7160656097760001</v>
      </c>
      <c r="H273" s="95">
        <f>IF(E273&gt;0,(((C272)^3+(C273)^3)/2/D273)*0.5*'NEFZ + EPA + WLTP - Constants'!$B$3*('NEFZ + EPA + WLTP - Start Value'!$B$5*'NEFZ + EPA + WLTP - Start Value'!$B$4)*E273/3600,0)</f>
        <v>1.169697087513941</v>
      </c>
    </row>
    <row r="274" ht="20.35" customHeight="1">
      <c r="A274" s="15">
        <v>271</v>
      </c>
      <c r="B274" s="15">
        <v>46.2</v>
      </c>
      <c r="C274" s="95">
        <f>'NEFZ + EPA + WLTP - Constants'!$B$5*B274/3.6</f>
        <v>20.653248</v>
      </c>
      <c r="D274" s="95">
        <f>(C274+C273)/2</f>
        <v>20.765008</v>
      </c>
      <c r="E274" s="95">
        <f>(D274*(A274-A273))</f>
        <v>20.765008</v>
      </c>
      <c r="F274" s="95">
        <f>(0.5*((C274^2)-(C273^2))*'NEFZ + EPA + WLTP - Start Value'!$B$3)/3600</f>
        <v>-2.017717369575116</v>
      </c>
      <c r="G274" s="95">
        <f>E274*'NEFZ + EPA + WLTP - Start Value'!$B$3*'NEFZ + EPA + WLTP - Start Value'!$B$6*'NEFZ + EPA + WLTP - Constants'!$B$4/3600</f>
        <v>0.7084397779360001</v>
      </c>
      <c r="H274" s="95">
        <f>IF(E274&gt;0,(((C273)^3+(C274)^3)/2/D274)*0.5*'NEFZ + EPA + WLTP - Constants'!$B$3*('NEFZ + EPA + WLTP - Start Value'!$B$5*'NEFZ + EPA + WLTP - Start Value'!$B$4)*E274/3600,0)</f>
        <v>1.132725228063838</v>
      </c>
    </row>
    <row r="275" ht="20.35" customHeight="1">
      <c r="A275" s="15">
        <v>272</v>
      </c>
      <c r="B275" s="15">
        <v>46</v>
      </c>
      <c r="C275" s="95">
        <f>'NEFZ + EPA + WLTP - Constants'!$B$5*B275/3.6</f>
        <v>20.56384</v>
      </c>
      <c r="D275" s="95">
        <f>(C275+C274)/2</f>
        <v>20.608544</v>
      </c>
      <c r="E275" s="95">
        <f>(D275*(A275-A274))</f>
        <v>20.608544</v>
      </c>
      <c r="F275" s="95">
        <f>(0.5*((C275^2)-(C274^2))*'NEFZ + EPA + WLTP - Start Value'!$B$3)/3600</f>
        <v>-0.8010055607096721</v>
      </c>
      <c r="G275" s="95">
        <f>E275*'NEFZ + EPA + WLTP - Start Value'!$B$3*'NEFZ + EPA + WLTP - Start Value'!$B$6*'NEFZ + EPA + WLTP - Constants'!$B$4/3600</f>
        <v>0.7031016956480001</v>
      </c>
      <c r="H275" s="95">
        <f>IF(E275&gt;0,(((C274)^3+(C275)^3)/2/D275)*0.5*'NEFZ + EPA + WLTP - Constants'!$B$3*('NEFZ + EPA + WLTP - Start Value'!$B$5*'NEFZ + EPA + WLTP - Start Value'!$B$4)*E275/3600,0)</f>
        <v>1.10723188974757</v>
      </c>
    </row>
    <row r="276" ht="20.35" customHeight="1">
      <c r="A276" s="15">
        <v>273</v>
      </c>
      <c r="B276" s="15">
        <v>45.8</v>
      </c>
      <c r="C276" s="95">
        <f>'NEFZ + EPA + WLTP - Constants'!$B$5*B276/3.6</f>
        <v>20.474432</v>
      </c>
      <c r="D276" s="95">
        <f>(C276+C275)/2</f>
        <v>20.519136</v>
      </c>
      <c r="E276" s="95">
        <f>(D276*(A276-A275))</f>
        <v>20.519136</v>
      </c>
      <c r="F276" s="95">
        <f>(0.5*((C276^2)-(C275^2))*'NEFZ + EPA + WLTP - Start Value'!$B$3)/3600</f>
        <v>-0.7975304823552268</v>
      </c>
      <c r="G276" s="95">
        <f>E276*'NEFZ + EPA + WLTP - Start Value'!$B$3*'NEFZ + EPA + WLTP - Start Value'!$B$6*'NEFZ + EPA + WLTP - Constants'!$B$4/3600</f>
        <v>0.7000513629120001</v>
      </c>
      <c r="H276" s="95">
        <f>IF(E276&gt;0,(((C275)^3+(C276)^3)/2/D276)*0.5*'NEFZ + EPA + WLTP - Constants'!$B$3*('NEFZ + EPA + WLTP - Start Value'!$B$5*'NEFZ + EPA + WLTP - Start Value'!$B$4)*E276/3600,0)</f>
        <v>1.092883626729612</v>
      </c>
    </row>
    <row r="277" ht="20.35" customHeight="1">
      <c r="A277" s="15">
        <v>274</v>
      </c>
      <c r="B277" s="15">
        <v>45.6</v>
      </c>
      <c r="C277" s="95">
        <f>'NEFZ + EPA + WLTP - Constants'!$B$5*B277/3.6</f>
        <v>20.385024</v>
      </c>
      <c r="D277" s="95">
        <f>(C277+C276)/2</f>
        <v>20.429728</v>
      </c>
      <c r="E277" s="95">
        <f>(D277*(A277-A276))</f>
        <v>20.429728</v>
      </c>
      <c r="F277" s="95">
        <f>(0.5*((C277^2)-(C276^2))*'NEFZ + EPA + WLTP - Start Value'!$B$3)/3600</f>
        <v>-0.7940554040006952</v>
      </c>
      <c r="G277" s="95">
        <f>E277*'NEFZ + EPA + WLTP - Start Value'!$B$3*'NEFZ + EPA + WLTP - Start Value'!$B$6*'NEFZ + EPA + WLTP - Constants'!$B$4/3600</f>
        <v>0.6970010301760001</v>
      </c>
      <c r="H277" s="95">
        <f>IF(E277&gt;0,(((C276)^3+(C277)^3)/2/D277)*0.5*'NEFZ + EPA + WLTP - Constants'!$B$3*('NEFZ + EPA + WLTP - Start Value'!$B$5*'NEFZ + EPA + WLTP - Start Value'!$B$4)*E277/3600,0)</f>
        <v>1.078659859197983</v>
      </c>
    </row>
    <row r="278" ht="20.35" customHeight="1">
      <c r="A278" s="15">
        <v>275</v>
      </c>
      <c r="B278" s="15">
        <v>45.4</v>
      </c>
      <c r="C278" s="95">
        <f>'NEFZ + EPA + WLTP - Constants'!$B$5*B278/3.6</f>
        <v>20.295616</v>
      </c>
      <c r="D278" s="95">
        <f>(C278+C277)/2</f>
        <v>20.34032</v>
      </c>
      <c r="E278" s="95">
        <f>(D278*(A278-A277))</f>
        <v>20.34032</v>
      </c>
      <c r="F278" s="95">
        <f>(0.5*((C278^2)-(C277^2))*'NEFZ + EPA + WLTP - Start Value'!$B$3)/3600</f>
        <v>-0.7905803256462128</v>
      </c>
      <c r="G278" s="95">
        <f>E278*'NEFZ + EPA + WLTP - Start Value'!$B$3*'NEFZ + EPA + WLTP - Start Value'!$B$6*'NEFZ + EPA + WLTP - Constants'!$B$4/3600</f>
        <v>0.6939506974400002</v>
      </c>
      <c r="H278" s="95">
        <f>IF(E278&gt;0,(((C277)^3+(C278)^3)/2/D278)*0.5*'NEFZ + EPA + WLTP - Constants'!$B$3*('NEFZ + EPA + WLTP - Start Value'!$B$5*'NEFZ + EPA + WLTP - Start Value'!$B$4)*E278/3600,0)</f>
        <v>1.06456004468869</v>
      </c>
    </row>
    <row r="279" ht="20.35" customHeight="1">
      <c r="A279" s="15">
        <v>276</v>
      </c>
      <c r="B279" s="15">
        <v>45.2</v>
      </c>
      <c r="C279" s="95">
        <f>'NEFZ + EPA + WLTP - Constants'!$B$5*B279/3.6</f>
        <v>20.206208</v>
      </c>
      <c r="D279" s="95">
        <f>(C279+C278)/2</f>
        <v>20.250912</v>
      </c>
      <c r="E279" s="95">
        <f>(D279*(A279-A278))</f>
        <v>20.250912</v>
      </c>
      <c r="F279" s="95">
        <f>(0.5*((C279^2)-(C278^2))*'NEFZ + EPA + WLTP - Start Value'!$B$3)/3600</f>
        <v>-0.7871052472917306</v>
      </c>
      <c r="G279" s="95">
        <f>E279*'NEFZ + EPA + WLTP - Start Value'!$B$3*'NEFZ + EPA + WLTP - Start Value'!$B$6*'NEFZ + EPA + WLTP - Constants'!$B$4/3600</f>
        <v>0.6909003647040001</v>
      </c>
      <c r="H279" s="95">
        <f>IF(E279&gt;0,(((C278)^3+(C279)^3)/2/D279)*0.5*'NEFZ + EPA + WLTP - Constants'!$B$3*('NEFZ + EPA + WLTP - Start Value'!$B$5*'NEFZ + EPA + WLTP - Start Value'!$B$4)*E279/3600,0)</f>
        <v>1.050583640737739</v>
      </c>
    </row>
    <row r="280" ht="20.35" customHeight="1">
      <c r="A280" s="15">
        <v>277</v>
      </c>
      <c r="B280" s="15">
        <v>45</v>
      </c>
      <c r="C280" s="95">
        <f>'NEFZ + EPA + WLTP - Constants'!$B$5*B280/3.6</f>
        <v>20.1168</v>
      </c>
      <c r="D280" s="95">
        <f>(C280+C279)/2</f>
        <v>20.161504</v>
      </c>
      <c r="E280" s="95">
        <f>(D280*(A280-A279))</f>
        <v>20.161504</v>
      </c>
      <c r="F280" s="95">
        <f>(0.5*((C280^2)-(C279^2))*'NEFZ + EPA + WLTP - Start Value'!$B$3)/3600</f>
        <v>-0.7836301689372852</v>
      </c>
      <c r="G280" s="95">
        <f>E280*'NEFZ + EPA + WLTP - Start Value'!$B$3*'NEFZ + EPA + WLTP - Start Value'!$B$6*'NEFZ + EPA + WLTP - Constants'!$B$4/3600</f>
        <v>0.6878500319680001</v>
      </c>
      <c r="H280" s="95">
        <f>IF(E280&gt;0,(((C279)^3+(C280)^3)/2/D280)*0.5*'NEFZ + EPA + WLTP - Constants'!$B$3*('NEFZ + EPA + WLTP - Start Value'!$B$5*'NEFZ + EPA + WLTP - Start Value'!$B$4)*E280/3600,0)</f>
        <v>1.036730104881137</v>
      </c>
    </row>
    <row r="281" ht="20.35" customHeight="1">
      <c r="A281" s="15">
        <v>278</v>
      </c>
      <c r="B281" s="15">
        <v>44.7</v>
      </c>
      <c r="C281" s="95">
        <f>'NEFZ + EPA + WLTP - Constants'!$B$5*B281/3.6</f>
        <v>19.982688</v>
      </c>
      <c r="D281" s="95">
        <f>(C281+C280)/2</f>
        <v>20.049744</v>
      </c>
      <c r="E281" s="95">
        <f>(D281*(A281-A280))</f>
        <v>20.049744</v>
      </c>
      <c r="F281" s="95">
        <f>(0.5*((C281^2)-(C280^2))*'NEFZ + EPA + WLTP - Start Value'!$B$3)/3600</f>
        <v>-1.168929481491186</v>
      </c>
      <c r="G281" s="95">
        <f>E281*'NEFZ + EPA + WLTP - Start Value'!$B$3*'NEFZ + EPA + WLTP - Start Value'!$B$6*'NEFZ + EPA + WLTP - Constants'!$B$4/3600</f>
        <v>0.684037116048</v>
      </c>
      <c r="H281" s="95">
        <f>IF(E281&gt;0,(((C280)^3+(C281)^3)/2/D281)*0.5*'NEFZ + EPA + WLTP - Constants'!$B$3*('NEFZ + EPA + WLTP - Start Value'!$B$5*'NEFZ + EPA + WLTP - Start Value'!$B$4)*E281/3600,0)</f>
        <v>1.01960414933782</v>
      </c>
    </row>
    <row r="282" ht="20.35" customHeight="1">
      <c r="A282" s="15">
        <v>279</v>
      </c>
      <c r="B282" s="15">
        <v>44.5</v>
      </c>
      <c r="C282" s="95">
        <f>'NEFZ + EPA + WLTP - Constants'!$B$5*B282/3.6</f>
        <v>19.89328</v>
      </c>
      <c r="D282" s="95">
        <f>(C282+C281)/2</f>
        <v>19.937984</v>
      </c>
      <c r="E282" s="95">
        <f>(D282*(A282-A281))</f>
        <v>19.937984</v>
      </c>
      <c r="F282" s="95">
        <f>(0.5*((C282^2)-(C281^2))*'NEFZ + EPA + WLTP - Start Value'!$B$3)/3600</f>
        <v>-0.7749424730510116</v>
      </c>
      <c r="G282" s="95">
        <f>E282*'NEFZ + EPA + WLTP - Start Value'!$B$3*'NEFZ + EPA + WLTP - Start Value'!$B$6*'NEFZ + EPA + WLTP - Constants'!$B$4/3600</f>
        <v>0.680224200128</v>
      </c>
      <c r="H282" s="95">
        <f>IF(E282&gt;0,(((C281)^3+(C282)^3)/2/D282)*0.5*'NEFZ + EPA + WLTP - Constants'!$B$3*('NEFZ + EPA + WLTP - Start Value'!$B$5*'NEFZ + EPA + WLTP - Start Value'!$B$4)*E282/3600,0)</f>
        <v>1.002630253232461</v>
      </c>
    </row>
    <row r="283" ht="20.35" customHeight="1">
      <c r="A283" s="15">
        <v>280</v>
      </c>
      <c r="B283" s="15">
        <v>44.2</v>
      </c>
      <c r="C283" s="95">
        <f>'NEFZ + EPA + WLTP - Constants'!$B$5*B283/3.6</f>
        <v>19.759168</v>
      </c>
      <c r="D283" s="95">
        <f>(C283+C282)/2</f>
        <v>19.826224</v>
      </c>
      <c r="E283" s="95">
        <f>(D283*(A283-A282))</f>
        <v>19.826224</v>
      </c>
      <c r="F283" s="95">
        <f>(0.5*((C283^2)-(C282^2))*'NEFZ + EPA + WLTP - Start Value'!$B$3)/3600</f>
        <v>-1.155897937661861</v>
      </c>
      <c r="G283" s="95">
        <f>E283*'NEFZ + EPA + WLTP - Start Value'!$B$3*'NEFZ + EPA + WLTP - Start Value'!$B$6*'NEFZ + EPA + WLTP - Constants'!$B$4/3600</f>
        <v>0.6764112842080001</v>
      </c>
      <c r="H283" s="95">
        <f>IF(E283&gt;0,(((C282)^3+(C283)^3)/2/D283)*0.5*'NEFZ + EPA + WLTP - Constants'!$B$3*('NEFZ + EPA + WLTP - Start Value'!$B$5*'NEFZ + EPA + WLTP - Start Value'!$B$4)*E283/3600,0)</f>
        <v>0.9858831748840559</v>
      </c>
    </row>
    <row r="284" ht="20.35" customHeight="1">
      <c r="A284" s="15">
        <v>281</v>
      </c>
      <c r="B284" s="15">
        <v>43.5</v>
      </c>
      <c r="C284" s="95">
        <f>'NEFZ + EPA + WLTP - Constants'!$B$5*B284/3.6</f>
        <v>19.44624</v>
      </c>
      <c r="D284" s="95">
        <f>(C284+C283)/2</f>
        <v>19.602704</v>
      </c>
      <c r="E284" s="95">
        <f>(D284*(A284-A283))</f>
        <v>19.602704</v>
      </c>
      <c r="F284" s="95">
        <f>(0.5*((C284^2)-(C283^2))*'NEFZ + EPA + WLTP - Start Value'!$B$3)/3600</f>
        <v>-2.6666882522759</v>
      </c>
      <c r="G284" s="95">
        <f>E284*'NEFZ + EPA + WLTP - Start Value'!$B$3*'NEFZ + EPA + WLTP - Start Value'!$B$6*'NEFZ + EPA + WLTP - Constants'!$B$4/3600</f>
        <v>0.6687854523680001</v>
      </c>
      <c r="H284" s="95">
        <f>IF(E284&gt;0,(((C283)^3+(C284)^3)/2/D284)*0.5*'NEFZ + EPA + WLTP - Constants'!$B$3*('NEFZ + EPA + WLTP - Start Value'!$B$5*'NEFZ + EPA + WLTP - Start Value'!$B$4)*E284/3600,0)</f>
        <v>0.9530626906581976</v>
      </c>
    </row>
    <row r="285" ht="20.35" customHeight="1">
      <c r="A285" s="15">
        <v>282</v>
      </c>
      <c r="B285" s="15">
        <v>42.8</v>
      </c>
      <c r="C285" s="95">
        <f>'NEFZ + EPA + WLTP - Constants'!$B$5*B285/3.6</f>
        <v>19.133312</v>
      </c>
      <c r="D285" s="95">
        <f>(C285+C284)/2</f>
        <v>19.289776</v>
      </c>
      <c r="E285" s="95">
        <f>(D285*(A285-A284))</f>
        <v>19.289776</v>
      </c>
      <c r="F285" s="95">
        <f>(0.5*((C285^2)-(C284^2))*'NEFZ + EPA + WLTP - Start Value'!$B$3)/3600</f>
        <v>-2.624118542433482</v>
      </c>
      <c r="G285" s="95">
        <f>E285*'NEFZ + EPA + WLTP - Start Value'!$B$3*'NEFZ + EPA + WLTP - Start Value'!$B$6*'NEFZ + EPA + WLTP - Constants'!$B$4/3600</f>
        <v>0.658109287792</v>
      </c>
      <c r="H285" s="95">
        <f>IF(E285&gt;0,(((C284)^3+(C285)^3)/2/D285)*0.5*'NEFZ + EPA + WLTP - Constants'!$B$3*('NEFZ + EPA + WLTP - Start Value'!$B$5*'NEFZ + EPA + WLTP - Start Value'!$B$4)*E285/3600,0)</f>
        <v>0.908150424104075</v>
      </c>
    </row>
    <row r="286" ht="20.35" customHeight="1">
      <c r="A286" s="15">
        <v>283</v>
      </c>
      <c r="B286" s="15">
        <v>42</v>
      </c>
      <c r="C286" s="95">
        <f>'NEFZ + EPA + WLTP - Constants'!$B$5*B286/3.6</f>
        <v>18.77568</v>
      </c>
      <c r="D286" s="95">
        <f>(C286+C285)/2</f>
        <v>18.954496</v>
      </c>
      <c r="E286" s="95">
        <f>(D286*(A286-A285))</f>
        <v>18.954496</v>
      </c>
      <c r="F286" s="95">
        <f>(0.5*((C286^2)-(C285^2))*'NEFZ + EPA + WLTP - Start Value'!$B$3)/3600</f>
        <v>-2.946866444606528</v>
      </c>
      <c r="G286" s="95">
        <f>E286*'NEFZ + EPA + WLTP - Start Value'!$B$3*'NEFZ + EPA + WLTP - Start Value'!$B$6*'NEFZ + EPA + WLTP - Constants'!$B$4/3600</f>
        <v>0.646670540032</v>
      </c>
      <c r="H286" s="95">
        <f>IF(E286&gt;0,(((C285)^3+(C286)^3)/2/D286)*0.5*'NEFZ + EPA + WLTP - Constants'!$B$3*('NEFZ + EPA + WLTP - Start Value'!$B$5*'NEFZ + EPA + WLTP - Start Value'!$B$4)*E286/3600,0)</f>
        <v>0.8616743977282886</v>
      </c>
    </row>
    <row r="287" ht="20.35" customHeight="1">
      <c r="A287" s="15">
        <v>284</v>
      </c>
      <c r="B287" s="15">
        <v>40.1</v>
      </c>
      <c r="C287" s="95">
        <f>'NEFZ + EPA + WLTP - Constants'!$B$5*B287/3.6</f>
        <v>17.926304</v>
      </c>
      <c r="D287" s="95">
        <f>(C287+C286)/2</f>
        <v>18.350992</v>
      </c>
      <c r="E287" s="95">
        <f>(D287*(A287-A286))</f>
        <v>18.350992</v>
      </c>
      <c r="F287" s="95">
        <f>(0.5*((C287^2)-(C286^2))*'NEFZ + EPA + WLTP - Start Value'!$B$3)/3600</f>
        <v>-6.775968406459027</v>
      </c>
      <c r="G287" s="95">
        <f>E287*'NEFZ + EPA + WLTP - Start Value'!$B$3*'NEFZ + EPA + WLTP - Start Value'!$B$6*'NEFZ + EPA + WLTP - Constants'!$B$4/3600</f>
        <v>0.6260807940640002</v>
      </c>
      <c r="H287" s="95">
        <f>IF(E287&gt;0,(((C286)^3+(C287)^3)/2/D287)*0.5*'NEFZ + EPA + WLTP - Constants'!$B$3*('NEFZ + EPA + WLTP - Start Value'!$B$5*'NEFZ + EPA + WLTP - Start Value'!$B$4)*E287/3600,0)</f>
        <v>0.7830083546008431</v>
      </c>
    </row>
    <row r="288" ht="20.35" customHeight="1">
      <c r="A288" s="15">
        <v>285</v>
      </c>
      <c r="B288" s="15">
        <v>38.6</v>
      </c>
      <c r="C288" s="95">
        <f>'NEFZ + EPA + WLTP - Constants'!$B$5*B288/3.6</f>
        <v>17.255744</v>
      </c>
      <c r="D288" s="95">
        <f>(C288+C287)/2</f>
        <v>17.591024</v>
      </c>
      <c r="E288" s="95">
        <f>(D288*(A288-A287))</f>
        <v>17.591024</v>
      </c>
      <c r="F288" s="95">
        <f>(0.5*((C288^2)-(C287^2))*'NEFZ + EPA + WLTP - Start Value'!$B$3)/3600</f>
        <v>-5.127912496842647</v>
      </c>
      <c r="G288" s="95">
        <f>E288*'NEFZ + EPA + WLTP - Start Value'!$B$3*'NEFZ + EPA + WLTP - Start Value'!$B$6*'NEFZ + EPA + WLTP - Constants'!$B$4/3600</f>
        <v>0.6001529658080001</v>
      </c>
      <c r="H288" s="95">
        <f>IF(E288&gt;0,(((C287)^3+(C288)^3)/2/D288)*0.5*'NEFZ + EPA + WLTP - Constants'!$B$3*('NEFZ + EPA + WLTP - Start Value'!$B$5*'NEFZ + EPA + WLTP - Start Value'!$B$4)*E288/3600,0)</f>
        <v>0.6893454818961513</v>
      </c>
    </row>
    <row r="289" ht="20.35" customHeight="1">
      <c r="A289" s="15">
        <v>286</v>
      </c>
      <c r="B289" s="15">
        <v>37.5</v>
      </c>
      <c r="C289" s="95">
        <f>'NEFZ + EPA + WLTP - Constants'!$B$5*B289/3.6</f>
        <v>16.764</v>
      </c>
      <c r="D289" s="95">
        <f>(C289+C288)/2</f>
        <v>17.009872</v>
      </c>
      <c r="E289" s="95">
        <f>(D289*(A289-A288))</f>
        <v>17.009872</v>
      </c>
      <c r="F289" s="95">
        <f>(0.5*((C289^2)-(C288^2))*'NEFZ + EPA + WLTP - Start Value'!$B$3)/3600</f>
        <v>-3.636235113178316</v>
      </c>
      <c r="G289" s="95">
        <f>E289*'NEFZ + EPA + WLTP - Start Value'!$B$3*'NEFZ + EPA + WLTP - Start Value'!$B$6*'NEFZ + EPA + WLTP - Constants'!$B$4/3600</f>
        <v>0.5803258030240001</v>
      </c>
      <c r="H289" s="95">
        <f>IF(E289&gt;0,(((C288)^3+(C289)^3)/2/D289)*0.5*'NEFZ + EPA + WLTP - Constants'!$B$3*('NEFZ + EPA + WLTP - Start Value'!$B$5*'NEFZ + EPA + WLTP - Start Value'!$B$4)*E289/3600,0)</f>
        <v>0.6229680846703248</v>
      </c>
    </row>
    <row r="290" ht="20.35" customHeight="1">
      <c r="A290" s="15">
        <v>287</v>
      </c>
      <c r="B290" s="15">
        <v>35.8</v>
      </c>
      <c r="C290" s="95">
        <f>'NEFZ + EPA + WLTP - Constants'!$B$5*B290/3.6</f>
        <v>16.004032</v>
      </c>
      <c r="D290" s="95">
        <f>(C290+C289)/2</f>
        <v>16.384016</v>
      </c>
      <c r="E290" s="95">
        <f>(D290*(A290-A289))</f>
        <v>16.384016</v>
      </c>
      <c r="F290" s="95">
        <f>(0.5*((C290^2)-(C289^2))*'NEFZ + EPA + WLTP - Start Value'!$B$3)/3600</f>
        <v>-5.412868921910788</v>
      </c>
      <c r="G290" s="95">
        <f>E290*'NEFZ + EPA + WLTP - Start Value'!$B$3*'NEFZ + EPA + WLTP - Start Value'!$B$6*'NEFZ + EPA + WLTP - Constants'!$B$4/3600</f>
        <v>0.5589734738720001</v>
      </c>
      <c r="H290" s="95">
        <f>IF(E290&gt;0,(((C289)^3+(C290)^3)/2/D290)*0.5*'NEFZ + EPA + WLTP - Constants'!$B$3*('NEFZ + EPA + WLTP - Start Value'!$B$5*'NEFZ + EPA + WLTP - Start Value'!$B$4)*E290/3600,0)</f>
        <v>0.5572522787902789</v>
      </c>
    </row>
    <row r="291" ht="20.35" customHeight="1">
      <c r="A291" s="15">
        <v>288</v>
      </c>
      <c r="B291" s="15">
        <v>34.7</v>
      </c>
      <c r="C291" s="95">
        <f>'NEFZ + EPA + WLTP - Constants'!$B$5*B291/3.6</f>
        <v>15.512288</v>
      </c>
      <c r="D291" s="95">
        <f>(C291+C290)/2</f>
        <v>15.75816</v>
      </c>
      <c r="E291" s="95">
        <f>(D291*(A291-A290))</f>
        <v>15.75816</v>
      </c>
      <c r="F291" s="95">
        <f>(0.5*((C291^2)-(C290^2))*'NEFZ + EPA + WLTP - Start Value'!$B$3)/3600</f>
        <v>-3.368654079882635</v>
      </c>
      <c r="G291" s="95">
        <f>E291*'NEFZ + EPA + WLTP - Start Value'!$B$3*'NEFZ + EPA + WLTP - Start Value'!$B$6*'NEFZ + EPA + WLTP - Constants'!$B$4/3600</f>
        <v>0.537621144720</v>
      </c>
      <c r="H291" s="95">
        <f>IF(E291&gt;0,(((C290)^3+(C291)^3)/2/D291)*0.5*'NEFZ + EPA + WLTP - Constants'!$B$3*('NEFZ + EPA + WLTP - Start Value'!$B$5*'NEFZ + EPA + WLTP - Start Value'!$B$4)*E291/3600,0)</f>
        <v>0.4953636241868312</v>
      </c>
    </row>
    <row r="292" ht="20.35" customHeight="1">
      <c r="A292" s="15">
        <v>289</v>
      </c>
      <c r="B292" s="15">
        <v>34</v>
      </c>
      <c r="C292" s="95">
        <f>'NEFZ + EPA + WLTP - Constants'!$B$5*B292/3.6</f>
        <v>15.19936</v>
      </c>
      <c r="D292" s="95">
        <f>(C292+C291)/2</f>
        <v>15.355824</v>
      </c>
      <c r="E292" s="95">
        <f>(D292*(A292-A291))</f>
        <v>15.355824</v>
      </c>
      <c r="F292" s="95">
        <f>(0.5*((C292^2)-(C291^2))*'NEFZ + EPA + WLTP - Start Value'!$B$3)/3600</f>
        <v>-2.088956475842158</v>
      </c>
      <c r="G292" s="95">
        <f>E292*'NEFZ + EPA + WLTP - Start Value'!$B$3*'NEFZ + EPA + WLTP - Start Value'!$B$6*'NEFZ + EPA + WLTP - Constants'!$B$4/3600</f>
        <v>0.5238946474080001</v>
      </c>
      <c r="H292" s="95">
        <f>IF(E292&gt;0,(((C291)^3+(C292)^3)/2/D292)*0.5*'NEFZ + EPA + WLTP - Constants'!$B$3*('NEFZ + EPA + WLTP - Start Value'!$B$5*'NEFZ + EPA + WLTP - Start Value'!$B$4)*E292/3600,0)</f>
        <v>0.4581895160781123</v>
      </c>
    </row>
    <row r="293" ht="20.35" customHeight="1">
      <c r="A293" s="15">
        <v>290</v>
      </c>
      <c r="B293" s="15">
        <v>33.3</v>
      </c>
      <c r="C293" s="95">
        <f>'NEFZ + EPA + WLTP - Constants'!$B$5*B293/3.6</f>
        <v>14.886432</v>
      </c>
      <c r="D293" s="95">
        <f>(C293+C292)/2</f>
        <v>15.042896</v>
      </c>
      <c r="E293" s="95">
        <f>(D293*(A293-A292))</f>
        <v>15.042896</v>
      </c>
      <c r="F293" s="95">
        <f>(0.5*((C293^2)-(C292^2))*'NEFZ + EPA + WLTP - Start Value'!$B$3)/3600</f>
        <v>-2.046386765999654</v>
      </c>
      <c r="G293" s="95">
        <f>E293*'NEFZ + EPA + WLTP - Start Value'!$B$3*'NEFZ + EPA + WLTP - Start Value'!$B$6*'NEFZ + EPA + WLTP - Constants'!$B$4/3600</f>
        <v>0.513218482832</v>
      </c>
      <c r="H293" s="95">
        <f>IF(E293&gt;0,(((C292)^3+(C293)^3)/2/D293)*0.5*'NEFZ + EPA + WLTP - Constants'!$B$3*('NEFZ + EPA + WLTP - Start Value'!$B$5*'NEFZ + EPA + WLTP - Start Value'!$B$4)*E293/3600,0)</f>
        <v>0.4307505232893085</v>
      </c>
    </row>
    <row r="294" ht="20.35" customHeight="1">
      <c r="A294" s="15">
        <v>291</v>
      </c>
      <c r="B294" s="15">
        <v>32.5</v>
      </c>
      <c r="C294" s="95">
        <f>'NEFZ + EPA + WLTP - Constants'!$B$5*B294/3.6</f>
        <v>14.5288</v>
      </c>
      <c r="D294" s="95">
        <f>(C294+C293)/2</f>
        <v>14.707616</v>
      </c>
      <c r="E294" s="95">
        <f>(D294*(A294-A293))</f>
        <v>14.707616</v>
      </c>
      <c r="F294" s="95">
        <f>(0.5*((C294^2)-(C293^2))*'NEFZ + EPA + WLTP - Start Value'!$B$3)/3600</f>
        <v>-2.28660155725368</v>
      </c>
      <c r="G294" s="95">
        <f>E294*'NEFZ + EPA + WLTP - Start Value'!$B$3*'NEFZ + EPA + WLTP - Start Value'!$B$6*'NEFZ + EPA + WLTP - Constants'!$B$4/3600</f>
        <v>0.501779735072</v>
      </c>
      <c r="H294" s="95">
        <f>IF(E294&gt;0,(((C293)^3+(C294)^3)/2/D294)*0.5*'NEFZ + EPA + WLTP - Constants'!$B$3*('NEFZ + EPA + WLTP - Start Value'!$B$5*'NEFZ + EPA + WLTP - Start Value'!$B$4)*E294/3600,0)</f>
        <v>0.4026335126669447</v>
      </c>
    </row>
    <row r="295" ht="20.35" customHeight="1">
      <c r="A295" s="15">
        <v>292</v>
      </c>
      <c r="B295" s="15">
        <v>31.7</v>
      </c>
      <c r="C295" s="95">
        <f>'NEFZ + EPA + WLTP - Constants'!$B$5*B295/3.6</f>
        <v>14.171168</v>
      </c>
      <c r="D295" s="95">
        <f>(C295+C294)/2</f>
        <v>14.349984</v>
      </c>
      <c r="E295" s="95">
        <f>(D295*(A295-A294))</f>
        <v>14.349984</v>
      </c>
      <c r="F295" s="95">
        <f>(0.5*((C295^2)-(C294^2))*'NEFZ + EPA + WLTP - Start Value'!$B$3)/3600</f>
        <v>-2.231000303581858</v>
      </c>
      <c r="G295" s="95">
        <f>E295*'NEFZ + EPA + WLTP - Start Value'!$B$3*'NEFZ + EPA + WLTP - Start Value'!$B$6*'NEFZ + EPA + WLTP - Constants'!$B$4/3600</f>
        <v>0.4895784041280001</v>
      </c>
      <c r="H295" s="95">
        <f>IF(E295&gt;0,(((C294)^3+(C295)^3)/2/D295)*0.5*'NEFZ + EPA + WLTP - Constants'!$B$3*('NEFZ + EPA + WLTP - Start Value'!$B$5*'NEFZ + EPA + WLTP - Start Value'!$B$4)*E295/3600,0)</f>
        <v>0.3739788467691355</v>
      </c>
    </row>
    <row r="296" ht="20.35" customHeight="1">
      <c r="A296" s="15">
        <v>293</v>
      </c>
      <c r="B296" s="15">
        <v>30.6</v>
      </c>
      <c r="C296" s="95">
        <f>'NEFZ + EPA + WLTP - Constants'!$B$5*B296/3.6</f>
        <v>13.679424</v>
      </c>
      <c r="D296" s="95">
        <f>(C296+C295)/2</f>
        <v>13.925296</v>
      </c>
      <c r="E296" s="95">
        <f>(D296*(A296-A295))</f>
        <v>13.925296</v>
      </c>
      <c r="F296" s="95">
        <f>(0.5*((C296^2)-(C295^2))*'NEFZ + EPA + WLTP - Start Value'!$B$3)/3600</f>
        <v>-2.976838995414036</v>
      </c>
      <c r="G296" s="95">
        <f>E296*'NEFZ + EPA + WLTP - Start Value'!$B$3*'NEFZ + EPA + WLTP - Start Value'!$B$6*'NEFZ + EPA + WLTP - Constants'!$B$4/3600</f>
        <v>0.4750893236320002</v>
      </c>
      <c r="H296" s="95">
        <f>IF(E296&gt;0,(((C295)^3+(C296)^3)/2/D296)*0.5*'NEFZ + EPA + WLTP - Constants'!$B$3*('NEFZ + EPA + WLTP - Start Value'!$B$5*'NEFZ + EPA + WLTP - Start Value'!$B$4)*E296/3600,0)</f>
        <v>0.3419084376772026</v>
      </c>
    </row>
    <row r="297" ht="20.35" customHeight="1">
      <c r="A297" s="15">
        <v>294</v>
      </c>
      <c r="B297" s="15">
        <v>29.6</v>
      </c>
      <c r="C297" s="95">
        <f>'NEFZ + EPA + WLTP - Constants'!$B$5*B297/3.6</f>
        <v>13.232384</v>
      </c>
      <c r="D297" s="95">
        <f>(C297+C296)/2</f>
        <v>13.455904</v>
      </c>
      <c r="E297" s="95">
        <f>(D297*(A297-A296))</f>
        <v>13.455904</v>
      </c>
      <c r="F297" s="95">
        <f>(0.5*((C297^2)-(C296^2))*'NEFZ + EPA + WLTP - Start Value'!$B$3)/3600</f>
        <v>-2.6149964617529</v>
      </c>
      <c r="G297" s="95">
        <f>E297*'NEFZ + EPA + WLTP - Start Value'!$B$3*'NEFZ + EPA + WLTP - Start Value'!$B$6*'NEFZ + EPA + WLTP - Constants'!$B$4/3600</f>
        <v>0.4590750767680001</v>
      </c>
      <c r="H297" s="95">
        <f>IF(E297&gt;0,(((C296)^3+(C297)^3)/2/D297)*0.5*'NEFZ + EPA + WLTP - Constants'!$B$3*('NEFZ + EPA + WLTP - Start Value'!$B$5*'NEFZ + EPA + WLTP - Start Value'!$B$4)*E297/3600,0)</f>
        <v>0.3084526659585431</v>
      </c>
    </row>
    <row r="298" ht="20.35" customHeight="1">
      <c r="A298" s="15">
        <v>295</v>
      </c>
      <c r="B298" s="15">
        <v>28.8</v>
      </c>
      <c r="C298" s="95">
        <f>'NEFZ + EPA + WLTP - Constants'!$B$5*B298/3.6</f>
        <v>12.874752</v>
      </c>
      <c r="D298" s="95">
        <f>(C298+C297)/2</f>
        <v>13.053568</v>
      </c>
      <c r="E298" s="95">
        <f>(D298*(A298-A297))</f>
        <v>13.053568</v>
      </c>
      <c r="F298" s="95">
        <f>(0.5*((C298^2)-(C297^2))*'NEFZ + EPA + WLTP - Start Value'!$B$3)/3600</f>
        <v>-2.029445759021514</v>
      </c>
      <c r="G298" s="95">
        <f>E298*'NEFZ + EPA + WLTP - Start Value'!$B$3*'NEFZ + EPA + WLTP - Start Value'!$B$6*'NEFZ + EPA + WLTP - Constants'!$B$4/3600</f>
        <v>0.4453485794560001</v>
      </c>
      <c r="H298" s="95">
        <f>IF(E298&gt;0,(((C297)^3+(C298)^3)/2/D298)*0.5*'NEFZ + EPA + WLTP - Constants'!$B$3*('NEFZ + EPA + WLTP - Start Value'!$B$5*'NEFZ + EPA + WLTP - Start Value'!$B$4)*E298/3600,0)</f>
        <v>0.2815286862241557</v>
      </c>
    </row>
    <row r="299" ht="20.35" customHeight="1">
      <c r="A299" s="15">
        <v>296</v>
      </c>
      <c r="B299" s="15">
        <v>28.4</v>
      </c>
      <c r="C299" s="95">
        <f>'NEFZ + EPA + WLTP - Constants'!$B$5*B299/3.6</f>
        <v>12.695936</v>
      </c>
      <c r="D299" s="95">
        <f>(C299+C298)/2</f>
        <v>12.785344</v>
      </c>
      <c r="E299" s="95">
        <f>(D299*(A299-A298))</f>
        <v>12.785344</v>
      </c>
      <c r="F299" s="95">
        <f>(0.5*((C299^2)-(C298^2))*'NEFZ + EPA + WLTP - Start Value'!$B$3)/3600</f>
        <v>-0.9938724093838291</v>
      </c>
      <c r="G299" s="95">
        <f>E299*'NEFZ + EPA + WLTP - Start Value'!$B$3*'NEFZ + EPA + WLTP - Start Value'!$B$6*'NEFZ + EPA + WLTP - Constants'!$B$4/3600</f>
        <v>0.436197581248</v>
      </c>
      <c r="H299" s="95">
        <f>IF(E299&gt;0,(((C298)^3+(C299)^3)/2/D299)*0.5*'NEFZ + EPA + WLTP - Constants'!$B$3*('NEFZ + EPA + WLTP - Start Value'!$B$5*'NEFZ + EPA + WLTP - Start Value'!$B$4)*E299/3600,0)</f>
        <v>0.2644182869659634</v>
      </c>
    </row>
    <row r="300" ht="20.35" customHeight="1">
      <c r="A300" s="15">
        <v>297</v>
      </c>
      <c r="B300" s="15">
        <v>28.6</v>
      </c>
      <c r="C300" s="95">
        <f>'NEFZ + EPA + WLTP - Constants'!$B$5*B300/3.6</f>
        <v>12.785344</v>
      </c>
      <c r="D300" s="95">
        <f>(C300+C299)/2</f>
        <v>12.74064</v>
      </c>
      <c r="E300" s="95">
        <f>(D300*(A300-A299))</f>
        <v>12.74064</v>
      </c>
      <c r="F300" s="95">
        <f>(0.5*((C300^2)-(C299^2))*'NEFZ + EPA + WLTP - Start Value'!$B$3)/3600</f>
        <v>0.4951986655146796</v>
      </c>
      <c r="G300" s="95">
        <f>E300*'NEFZ + EPA + WLTP - Start Value'!$B$3*'NEFZ + EPA + WLTP - Start Value'!$B$6*'NEFZ + EPA + WLTP - Constants'!$B$4/3600</f>
        <v>0.4346724148800001</v>
      </c>
      <c r="H300" s="95">
        <f>IF(E300&gt;0,(((C299)^3+(C300)^3)/2/D300)*0.5*'NEFZ + EPA + WLTP - Constants'!$B$3*('NEFZ + EPA + WLTP - Start Value'!$B$5*'NEFZ + EPA + WLTP - Start Value'!$B$4)*E300/3600,0)</f>
        <v>0.2616256371261378</v>
      </c>
    </row>
    <row r="301" ht="20.35" customHeight="1">
      <c r="A301" s="15">
        <v>298</v>
      </c>
      <c r="B301" s="15">
        <v>29.5</v>
      </c>
      <c r="C301" s="95">
        <f>'NEFZ + EPA + WLTP - Constants'!$B$5*B301/3.6</f>
        <v>13.18768</v>
      </c>
      <c r="D301" s="95">
        <f>(C301+C300)/2</f>
        <v>12.986512</v>
      </c>
      <c r="E301" s="95">
        <f>(D301*(A301-A300))</f>
        <v>12.986512</v>
      </c>
      <c r="F301" s="95">
        <f>(0.5*((C301^2)-(C300^2))*'NEFZ + EPA + WLTP - Start Value'!$B$3)/3600</f>
        <v>2.2713980894528</v>
      </c>
      <c r="G301" s="95">
        <f>E301*'NEFZ + EPA + WLTP - Start Value'!$B$3*'NEFZ + EPA + WLTP - Start Value'!$B$6*'NEFZ + EPA + WLTP - Constants'!$B$4/3600</f>
        <v>0.4430608299040001</v>
      </c>
      <c r="H301" s="95">
        <f>IF(E301&gt;0,(((C300)^3+(C301)^3)/2/D301)*0.5*'NEFZ + EPA + WLTP - Constants'!$B$3*('NEFZ + EPA + WLTP - Start Value'!$B$5*'NEFZ + EPA + WLTP - Start Value'!$B$4)*E301/3600,0)</f>
        <v>0.2772557821135446</v>
      </c>
    </row>
    <row r="302" ht="20.35" customHeight="1">
      <c r="A302" s="15">
        <v>299</v>
      </c>
      <c r="B302" s="15">
        <v>31.4</v>
      </c>
      <c r="C302" s="95">
        <f>'NEFZ + EPA + WLTP - Constants'!$B$5*B302/3.6</f>
        <v>14.037056</v>
      </c>
      <c r="D302" s="95">
        <f>(C302+C301)/2</f>
        <v>13.612368</v>
      </c>
      <c r="E302" s="95">
        <f>(D302*(A302-A301))</f>
        <v>13.612368</v>
      </c>
      <c r="F302" s="95">
        <f>(0.5*((C302^2)-(C301^2))*'NEFZ + EPA + WLTP - Start Value'!$B$3)/3600</f>
        <v>5.026266454973856</v>
      </c>
      <c r="G302" s="95">
        <f>E302*'NEFZ + EPA + WLTP - Start Value'!$B$3*'NEFZ + EPA + WLTP - Start Value'!$B$6*'NEFZ + EPA + WLTP - Constants'!$B$4/3600</f>
        <v>0.4644131590560001</v>
      </c>
      <c r="H302" s="95">
        <f>IF(E302&gt;0,(((C301)^3+(C302)^3)/2/D302)*0.5*'NEFZ + EPA + WLTP - Constants'!$B$3*('NEFZ + EPA + WLTP - Start Value'!$B$5*'NEFZ + EPA + WLTP - Start Value'!$B$4)*E302/3600,0)</f>
        <v>0.3200058323980405</v>
      </c>
    </row>
    <row r="303" ht="20.35" customHeight="1">
      <c r="A303" s="15">
        <v>300</v>
      </c>
      <c r="B303" s="15">
        <v>33.4</v>
      </c>
      <c r="C303" s="95">
        <f>'NEFZ + EPA + WLTP - Constants'!$B$5*B303/3.6</f>
        <v>14.931136</v>
      </c>
      <c r="D303" s="95">
        <f>(C303+C302)/2</f>
        <v>14.484096</v>
      </c>
      <c r="E303" s="95">
        <f>(D303*(A303-A302))</f>
        <v>14.484096</v>
      </c>
      <c r="F303" s="95">
        <f>(0.5*((C303^2)-(C302^2))*'NEFZ + EPA + WLTP - Start Value'!$B$3)/3600</f>
        <v>5.629626934271989</v>
      </c>
      <c r="G303" s="95">
        <f>E303*'NEFZ + EPA + WLTP - Start Value'!$B$3*'NEFZ + EPA + WLTP - Start Value'!$B$6*'NEFZ + EPA + WLTP - Constants'!$B$4/3600</f>
        <v>0.494153903232</v>
      </c>
      <c r="H303" s="95">
        <f>IF(E303&gt;0,(((C302)^3+(C303)^3)/2/D303)*0.5*'NEFZ + EPA + WLTP - Constants'!$B$3*('NEFZ + EPA + WLTP - Start Value'!$B$5*'NEFZ + EPA + WLTP - Start Value'!$B$4)*E303/3600,0)</f>
        <v>0.3854819652546383</v>
      </c>
    </row>
    <row r="304" ht="20.35" customHeight="1">
      <c r="A304" s="15">
        <v>301</v>
      </c>
      <c r="B304" s="15">
        <v>35.6</v>
      </c>
      <c r="C304" s="95">
        <f>'NEFZ + EPA + WLTP - Constants'!$B$5*B304/3.6</f>
        <v>15.914624</v>
      </c>
      <c r="D304" s="95">
        <f>(C304+C303)/2</f>
        <v>15.42288</v>
      </c>
      <c r="E304" s="95">
        <f>(D304*(A304-A303))</f>
        <v>15.42288</v>
      </c>
      <c r="F304" s="95">
        <f>(0.5*((C304^2)-(C303^2))*'NEFZ + EPA + WLTP - Start Value'!$B$3)/3600</f>
        <v>6.593961177642694</v>
      </c>
      <c r="G304" s="95">
        <f>E304*'NEFZ + EPA + WLTP - Start Value'!$B$3*'NEFZ + EPA + WLTP - Start Value'!$B$6*'NEFZ + EPA + WLTP - Constants'!$B$4/3600</f>
        <v>0.526182396960</v>
      </c>
      <c r="H304" s="95">
        <f>IF(E304&gt;0,(((C303)^3+(C304)^3)/2/D304)*0.5*'NEFZ + EPA + WLTP - Constants'!$B$3*('NEFZ + EPA + WLTP - Start Value'!$B$5*'NEFZ + EPA + WLTP - Start Value'!$B$4)*E304/3600,0)</f>
        <v>0.4654890302280732</v>
      </c>
    </row>
    <row r="305" ht="20.35" customHeight="1">
      <c r="A305" s="15">
        <v>302</v>
      </c>
      <c r="B305" s="15">
        <v>37.5</v>
      </c>
      <c r="C305" s="95">
        <f>'NEFZ + EPA + WLTP - Constants'!$B$5*B305/3.6</f>
        <v>16.764</v>
      </c>
      <c r="D305" s="95">
        <f>(C305+C304)/2</f>
        <v>16.339312</v>
      </c>
      <c r="E305" s="95">
        <f>(D305*(A305-A304))</f>
        <v>16.339312</v>
      </c>
      <c r="F305" s="95">
        <f>(0.5*((C305^2)-(C304^2))*'NEFZ + EPA + WLTP - Start Value'!$B$3)/3600</f>
        <v>6.033170408187035</v>
      </c>
      <c r="G305" s="95">
        <f>E305*'NEFZ + EPA + WLTP - Start Value'!$B$3*'NEFZ + EPA + WLTP - Start Value'!$B$6*'NEFZ + EPA + WLTP - Constants'!$B$4/3600</f>
        <v>0.5574483075040001</v>
      </c>
      <c r="H305" s="95">
        <f>IF(E305&gt;0,(((C304)^3+(C305)^3)/2/D305)*0.5*'NEFZ + EPA + WLTP - Constants'!$B$3*('NEFZ + EPA + WLTP - Start Value'!$B$5*'NEFZ + EPA + WLTP - Start Value'!$B$4)*E305/3600,0)</f>
        <v>0.5529312366509811</v>
      </c>
    </row>
    <row r="306" ht="20.35" customHeight="1">
      <c r="A306" s="15">
        <v>303</v>
      </c>
      <c r="B306" s="15">
        <v>39.1</v>
      </c>
      <c r="C306" s="95">
        <f>'NEFZ + EPA + WLTP - Constants'!$B$5*B306/3.6</f>
        <v>17.479264</v>
      </c>
      <c r="D306" s="95">
        <f>(C306+C305)/2</f>
        <v>17.121632</v>
      </c>
      <c r="E306" s="95">
        <f>(D306*(A306-A305))</f>
        <v>17.121632</v>
      </c>
      <c r="F306" s="95">
        <f>(0.5*((C306^2)-(C305^2))*'NEFZ + EPA + WLTP - Start Value'!$B$3)/3600</f>
        <v>5.323820039076958</v>
      </c>
      <c r="G306" s="95">
        <f>E306*'NEFZ + EPA + WLTP - Start Value'!$B$3*'NEFZ + EPA + WLTP - Start Value'!$B$6*'NEFZ + EPA + WLTP - Constants'!$B$4/3600</f>
        <v>0.584138718944</v>
      </c>
      <c r="H306" s="95">
        <f>IF(E306&gt;0,(((C305)^3+(C306)^3)/2/D306)*0.5*'NEFZ + EPA + WLTP - Constants'!$B$3*('NEFZ + EPA + WLTP - Start Value'!$B$5*'NEFZ + EPA + WLTP - Start Value'!$B$4)*E306/3600,0)</f>
        <v>0.6357612785918341</v>
      </c>
    </row>
    <row r="307" ht="20.35" customHeight="1">
      <c r="A307" s="15">
        <v>304</v>
      </c>
      <c r="B307" s="15">
        <v>40.2</v>
      </c>
      <c r="C307" s="95">
        <f>'NEFZ + EPA + WLTP - Constants'!$B$5*B307/3.6</f>
        <v>17.971008</v>
      </c>
      <c r="D307" s="95">
        <f>(C307+C306)/2</f>
        <v>17.725136</v>
      </c>
      <c r="E307" s="95">
        <f>(D307*(A307-A306))</f>
        <v>17.725136</v>
      </c>
      <c r="F307" s="95">
        <f>(0.5*((C307^2)-(C306^2))*'NEFZ + EPA + WLTP - Start Value'!$B$3)/3600</f>
        <v>3.789138560775821</v>
      </c>
      <c r="G307" s="95">
        <f>E307*'NEFZ + EPA + WLTP - Start Value'!$B$3*'NEFZ + EPA + WLTP - Start Value'!$B$6*'NEFZ + EPA + WLTP - Constants'!$B$4/3600</f>
        <v>0.6047284649120001</v>
      </c>
      <c r="H307" s="95">
        <f>IF(E307&gt;0,(((C306)^3+(C307)^3)/2/D307)*0.5*'NEFZ + EPA + WLTP - Constants'!$B$3*('NEFZ + EPA + WLTP - Start Value'!$B$5*'NEFZ + EPA + WLTP - Start Value'!$B$4)*E307/3600,0)</f>
        <v>0.7048713777356247</v>
      </c>
    </row>
    <row r="308" ht="20.35" customHeight="1">
      <c r="A308" s="15">
        <v>305</v>
      </c>
      <c r="B308" s="15">
        <v>41.1</v>
      </c>
      <c r="C308" s="95">
        <f>'NEFZ + EPA + WLTP - Constants'!$B$5*B308/3.6</f>
        <v>18.373344</v>
      </c>
      <c r="D308" s="95">
        <f>(C308+C307)/2</f>
        <v>18.172176</v>
      </c>
      <c r="E308" s="95">
        <f>(D308*(A308-A307))</f>
        <v>18.172176</v>
      </c>
      <c r="F308" s="95">
        <f>(0.5*((C308^2)-(C307^2))*'NEFZ + EPA + WLTP - Start Value'!$B$3)/3600</f>
        <v>3.178393539974417</v>
      </c>
      <c r="G308" s="95">
        <f>E308*'NEFZ + EPA + WLTP - Start Value'!$B$3*'NEFZ + EPA + WLTP - Start Value'!$B$6*'NEFZ + EPA + WLTP - Constants'!$B$4/3600</f>
        <v>0.6199801285920001</v>
      </c>
      <c r="H308" s="95">
        <f>IF(E308&gt;0,(((C307)^3+(C308)^3)/2/D308)*0.5*'NEFZ + EPA + WLTP - Constants'!$B$3*('NEFZ + EPA + WLTP - Start Value'!$B$5*'NEFZ + EPA + WLTP - Start Value'!$B$4)*E308/3600,0)</f>
        <v>0.7594006493765821</v>
      </c>
    </row>
    <row r="309" ht="20.35" customHeight="1">
      <c r="A309" s="15">
        <v>306</v>
      </c>
      <c r="B309" s="15">
        <v>41.8</v>
      </c>
      <c r="C309" s="95">
        <f>'NEFZ + EPA + WLTP - Constants'!$B$5*B309/3.6</f>
        <v>18.686272</v>
      </c>
      <c r="D309" s="95">
        <f>(C309+C308)/2</f>
        <v>18.529808</v>
      </c>
      <c r="E309" s="95">
        <f>(D309*(A309-A308))</f>
        <v>18.529808</v>
      </c>
      <c r="F309" s="95">
        <f>(0.5*((C309^2)-(C308^2))*'NEFZ + EPA + WLTP - Start Value'!$B$3)/3600</f>
        <v>2.520734961387347</v>
      </c>
      <c r="G309" s="95">
        <f>E309*'NEFZ + EPA + WLTP - Start Value'!$B$3*'NEFZ + EPA + WLTP - Start Value'!$B$6*'NEFZ + EPA + WLTP - Constants'!$B$4/3600</f>
        <v>0.6321814595360001</v>
      </c>
      <c r="H309" s="95">
        <f>IF(E309&gt;0,(((C308)^3+(C309)^3)/2/D309)*0.5*'NEFZ + EPA + WLTP - Constants'!$B$3*('NEFZ + EPA + WLTP - Start Value'!$B$5*'NEFZ + EPA + WLTP - Start Value'!$B$4)*E309/3600,0)</f>
        <v>0.8050005342468022</v>
      </c>
    </row>
    <row r="310" ht="20.35" customHeight="1">
      <c r="A310" s="15">
        <v>307</v>
      </c>
      <c r="B310" s="15">
        <v>42.4</v>
      </c>
      <c r="C310" s="95">
        <f>'NEFZ + EPA + WLTP - Constants'!$B$5*B310/3.6</f>
        <v>18.954496</v>
      </c>
      <c r="D310" s="95">
        <f>(C310+C309)/2</f>
        <v>18.820384</v>
      </c>
      <c r="E310" s="95">
        <f>(D310*(A310-A309))</f>
        <v>18.820384</v>
      </c>
      <c r="F310" s="95">
        <f>(0.5*((C310^2)-(C309^2))*'NEFZ + EPA + WLTP - Start Value'!$B$3)/3600</f>
        <v>2.194511980859732</v>
      </c>
      <c r="G310" s="95">
        <f>E310*'NEFZ + EPA + WLTP - Start Value'!$B$3*'NEFZ + EPA + WLTP - Start Value'!$B$6*'NEFZ + EPA + WLTP - Constants'!$B$4/3600</f>
        <v>0.6420950409279998</v>
      </c>
      <c r="H310" s="95">
        <f>IF(E310&gt;0,(((C309)^3+(C310)^3)/2/D310)*0.5*'NEFZ + EPA + WLTP - Constants'!$B$3*('NEFZ + EPA + WLTP - Start Value'!$B$5*'NEFZ + EPA + WLTP - Start Value'!$B$4)*E310/3600,0)</f>
        <v>0.8434165515095076</v>
      </c>
    </row>
    <row r="311" ht="20.35" customHeight="1">
      <c r="A311" s="15">
        <v>308</v>
      </c>
      <c r="B311" s="15">
        <v>42.8</v>
      </c>
      <c r="C311" s="95">
        <f>'NEFZ + EPA + WLTP - Constants'!$B$5*B311/3.6</f>
        <v>19.133312</v>
      </c>
      <c r="D311" s="95">
        <f>(C311+C310)/2</f>
        <v>19.043904</v>
      </c>
      <c r="E311" s="95">
        <f>(D311*(A311-A310))</f>
        <v>19.043904</v>
      </c>
      <c r="F311" s="95">
        <f>(0.5*((C311^2)-(C310^2))*'NEFZ + EPA + WLTP - Start Value'!$B$3)/3600</f>
        <v>1.480383379012241</v>
      </c>
      <c r="G311" s="95">
        <f>E311*'NEFZ + EPA + WLTP - Start Value'!$B$3*'NEFZ + EPA + WLTP - Start Value'!$B$6*'NEFZ + EPA + WLTP - Constants'!$B$4/3600</f>
        <v>0.6497208727680001</v>
      </c>
      <c r="H311" s="95">
        <f>IF(E311&gt;0,(((C310)^3+(C311)^3)/2/D311)*0.5*'NEFZ + EPA + WLTP - Constants'!$B$3*('NEFZ + EPA + WLTP - Start Value'!$B$5*'NEFZ + EPA + WLTP - Start Value'!$B$4)*E311/3600,0)</f>
        <v>0.8737500078487691</v>
      </c>
    </row>
    <row r="312" ht="20.35" customHeight="1">
      <c r="A312" s="15">
        <v>309</v>
      </c>
      <c r="B312" s="15">
        <v>43.3</v>
      </c>
      <c r="C312" s="95">
        <f>'NEFZ + EPA + WLTP - Constants'!$B$5*B312/3.6</f>
        <v>19.356832</v>
      </c>
      <c r="D312" s="95">
        <f>(C312+C311)/2</f>
        <v>19.245072</v>
      </c>
      <c r="E312" s="95">
        <f>(D312*(A312-A311))</f>
        <v>19.245072</v>
      </c>
      <c r="F312" s="95">
        <f>(0.5*((C312^2)-(C311^2))*'NEFZ + EPA + WLTP - Start Value'!$B$3)/3600</f>
        <v>1.870026539509377</v>
      </c>
      <c r="G312" s="95">
        <f>E312*'NEFZ + EPA + WLTP - Start Value'!$B$3*'NEFZ + EPA + WLTP - Start Value'!$B$6*'NEFZ + EPA + WLTP - Constants'!$B$4/3600</f>
        <v>0.6565841214240001</v>
      </c>
      <c r="H312" s="95">
        <f>IF(E312&gt;0,(((C311)^3+(C312)^3)/2/D312)*0.5*'NEFZ + EPA + WLTP - Constants'!$B$3*('NEFZ + EPA + WLTP - Start Value'!$B$5*'NEFZ + EPA + WLTP - Start Value'!$B$4)*E312/3600,0)</f>
        <v>0.9017643910645115</v>
      </c>
    </row>
    <row r="313" ht="20.35" customHeight="1">
      <c r="A313" s="15">
        <v>310</v>
      </c>
      <c r="B313" s="15">
        <v>43.8</v>
      </c>
      <c r="C313" s="95">
        <f>'NEFZ + EPA + WLTP - Constants'!$B$5*B313/3.6</f>
        <v>19.580352</v>
      </c>
      <c r="D313" s="95">
        <f>(C313+C312)/2</f>
        <v>19.468592</v>
      </c>
      <c r="E313" s="95">
        <f>(D313*(A313-A312))</f>
        <v>19.468592</v>
      </c>
      <c r="F313" s="95">
        <f>(0.5*((C313^2)-(C312^2))*'NEFZ + EPA + WLTP - Start Value'!$B$3)/3600</f>
        <v>1.891745779224889</v>
      </c>
      <c r="G313" s="95">
        <f>E313*'NEFZ + EPA + WLTP - Start Value'!$B$3*'NEFZ + EPA + WLTP - Start Value'!$B$6*'NEFZ + EPA + WLTP - Constants'!$B$4/3600</f>
        <v>0.664209953264</v>
      </c>
      <c r="H313" s="95">
        <f>IF(E313&gt;0,(((C312)^3+(C313)^3)/2/D313)*0.5*'NEFZ + EPA + WLTP - Constants'!$B$3*('NEFZ + EPA + WLTP - Start Value'!$B$5*'NEFZ + EPA + WLTP - Start Value'!$B$4)*E313/3600,0)</f>
        <v>0.933548938584284</v>
      </c>
    </row>
    <row r="314" ht="20.35" customHeight="1">
      <c r="A314" s="15">
        <v>311</v>
      </c>
      <c r="B314" s="15">
        <v>44.3</v>
      </c>
      <c r="C314" s="95">
        <f>'NEFZ + EPA + WLTP - Constants'!$B$5*B314/3.6</f>
        <v>19.803872</v>
      </c>
      <c r="D314" s="95">
        <f>(C314+C313)/2</f>
        <v>19.692112</v>
      </c>
      <c r="E314" s="95">
        <f>(D314*(A314-A313))</f>
        <v>19.692112</v>
      </c>
      <c r="F314" s="95">
        <f>(0.5*((C314^2)-(C313^2))*'NEFZ + EPA + WLTP - Start Value'!$B$3)/3600</f>
        <v>1.913465018940425</v>
      </c>
      <c r="G314" s="95">
        <f>E314*'NEFZ + EPA + WLTP - Start Value'!$B$3*'NEFZ + EPA + WLTP - Start Value'!$B$6*'NEFZ + EPA + WLTP - Constants'!$B$4/3600</f>
        <v>0.6718357851040001</v>
      </c>
      <c r="H314" s="95">
        <f>IF(E314&gt;0,(((C313)^3+(C314)^3)/2/D314)*0.5*'NEFZ + EPA + WLTP - Constants'!$B$3*('NEFZ + EPA + WLTP - Start Value'!$B$5*'NEFZ + EPA + WLTP - Start Value'!$B$4)*E314/3600,0)</f>
        <v>0.9660717456941407</v>
      </c>
    </row>
    <row r="315" ht="20.35" customHeight="1">
      <c r="A315" s="15">
        <v>312</v>
      </c>
      <c r="B315" s="15">
        <v>44.7</v>
      </c>
      <c r="C315" s="95">
        <f>'NEFZ + EPA + WLTP - Constants'!$B$5*B315/3.6</f>
        <v>19.982688</v>
      </c>
      <c r="D315" s="95">
        <f>(C315+C314)/2</f>
        <v>19.89328</v>
      </c>
      <c r="E315" s="95">
        <f>(D315*(A315-A314))</f>
        <v>19.89328</v>
      </c>
      <c r="F315" s="95">
        <f>(0.5*((C315^2)-(C314^2))*'NEFZ + EPA + WLTP - Start Value'!$B$3)/3600</f>
        <v>1.546409867747566</v>
      </c>
      <c r="G315" s="95">
        <f>E315*'NEFZ + EPA + WLTP - Start Value'!$B$3*'NEFZ + EPA + WLTP - Start Value'!$B$6*'NEFZ + EPA + WLTP - Constants'!$B$4/3600</f>
        <v>0.6786990337599998</v>
      </c>
      <c r="H315" s="95">
        <f>IF(E315&gt;0,(((C314)^3+(C315)^3)/2/D315)*0.5*'NEFZ + EPA + WLTP - Constants'!$B$3*('NEFZ + EPA + WLTP - Start Value'!$B$5*'NEFZ + EPA + WLTP - Start Value'!$B$4)*E315/3600,0)</f>
        <v>0.9959465430768957</v>
      </c>
    </row>
    <row r="316" ht="20.35" customHeight="1">
      <c r="A316" s="15">
        <v>313</v>
      </c>
      <c r="B316" s="15">
        <v>45</v>
      </c>
      <c r="C316" s="95">
        <f>'NEFZ + EPA + WLTP - Constants'!$B$5*B316/3.6</f>
        <v>20.1168</v>
      </c>
      <c r="D316" s="95">
        <f>(C316+C315)/2</f>
        <v>20.049744</v>
      </c>
      <c r="E316" s="95">
        <f>(D316*(A316-A315))</f>
        <v>20.049744</v>
      </c>
      <c r="F316" s="95">
        <f>(0.5*((C316^2)-(C315^2))*'NEFZ + EPA + WLTP - Start Value'!$B$3)/3600</f>
        <v>1.168929481491186</v>
      </c>
      <c r="G316" s="95">
        <f>E316*'NEFZ + EPA + WLTP - Start Value'!$B$3*'NEFZ + EPA + WLTP - Start Value'!$B$6*'NEFZ + EPA + WLTP - Constants'!$B$4/3600</f>
        <v>0.684037116048</v>
      </c>
      <c r="H316" s="95">
        <f>IF(E316&gt;0,(((C315)^3+(C316)^3)/2/D316)*0.5*'NEFZ + EPA + WLTP - Constants'!$B$3*('NEFZ + EPA + WLTP - Start Value'!$B$5*'NEFZ + EPA + WLTP - Start Value'!$B$4)*E316/3600,0)</f>
        <v>1.01960414933782</v>
      </c>
    </row>
    <row r="317" ht="20.35" customHeight="1">
      <c r="A317" s="15">
        <v>314</v>
      </c>
      <c r="B317" s="15">
        <v>45.2</v>
      </c>
      <c r="C317" s="95">
        <f>'NEFZ + EPA + WLTP - Constants'!$B$5*B317/3.6</f>
        <v>20.206208</v>
      </c>
      <c r="D317" s="95">
        <f>(C317+C316)/2</f>
        <v>20.161504</v>
      </c>
      <c r="E317" s="95">
        <f>(D317*(A317-A316))</f>
        <v>20.161504</v>
      </c>
      <c r="F317" s="95">
        <f>(0.5*((C317^2)-(C316^2))*'NEFZ + EPA + WLTP - Start Value'!$B$3)/3600</f>
        <v>0.7836301689372852</v>
      </c>
      <c r="G317" s="95">
        <f>E317*'NEFZ + EPA + WLTP - Start Value'!$B$3*'NEFZ + EPA + WLTP - Start Value'!$B$6*'NEFZ + EPA + WLTP - Constants'!$B$4/3600</f>
        <v>0.6878500319680001</v>
      </c>
      <c r="H317" s="95">
        <f>IF(E317&gt;0,(((C316)^3+(C317)^3)/2/D317)*0.5*'NEFZ + EPA + WLTP - Constants'!$B$3*('NEFZ + EPA + WLTP - Start Value'!$B$5*'NEFZ + EPA + WLTP - Start Value'!$B$4)*E317/3600,0)</f>
        <v>1.036730104881137</v>
      </c>
    </row>
    <row r="318" ht="20.35" customHeight="1">
      <c r="A318" s="15">
        <v>315</v>
      </c>
      <c r="B318" s="15">
        <v>45.4</v>
      </c>
      <c r="C318" s="95">
        <f>'NEFZ + EPA + WLTP - Constants'!$B$5*B318/3.6</f>
        <v>20.295616</v>
      </c>
      <c r="D318" s="95">
        <f>(C318+C317)/2</f>
        <v>20.250912</v>
      </c>
      <c r="E318" s="95">
        <f>(D318*(A318-A317))</f>
        <v>20.250912</v>
      </c>
      <c r="F318" s="95">
        <f>(0.5*((C318^2)-(C317^2))*'NEFZ + EPA + WLTP - Start Value'!$B$3)/3600</f>
        <v>0.7871052472917306</v>
      </c>
      <c r="G318" s="95">
        <f>E318*'NEFZ + EPA + WLTP - Start Value'!$B$3*'NEFZ + EPA + WLTP - Start Value'!$B$6*'NEFZ + EPA + WLTP - Constants'!$B$4/3600</f>
        <v>0.6909003647040001</v>
      </c>
      <c r="H318" s="95">
        <f>IF(E318&gt;0,(((C317)^3+(C318)^3)/2/D318)*0.5*'NEFZ + EPA + WLTP - Constants'!$B$3*('NEFZ + EPA + WLTP - Start Value'!$B$5*'NEFZ + EPA + WLTP - Start Value'!$B$4)*E318/3600,0)</f>
        <v>1.050583640737739</v>
      </c>
    </row>
    <row r="319" ht="20.35" customHeight="1">
      <c r="A319" s="15">
        <v>316</v>
      </c>
      <c r="B319" s="15">
        <v>45.5</v>
      </c>
      <c r="C319" s="95">
        <f>'NEFZ + EPA + WLTP - Constants'!$B$5*B319/3.6</f>
        <v>20.34032</v>
      </c>
      <c r="D319" s="95">
        <f>(C319+C318)/2</f>
        <v>20.317968</v>
      </c>
      <c r="E319" s="95">
        <f>(D319*(A319-A318))</f>
        <v>20.317968</v>
      </c>
      <c r="F319" s="95">
        <f>(0.5*((C319^2)-(C318^2))*'NEFZ + EPA + WLTP - Start Value'!$B$3)/3600</f>
        <v>0.3948557780287915</v>
      </c>
      <c r="G319" s="95">
        <f>E319*'NEFZ + EPA + WLTP - Start Value'!$B$3*'NEFZ + EPA + WLTP - Start Value'!$B$6*'NEFZ + EPA + WLTP - Constants'!$B$4/3600</f>
        <v>0.6931881142560001</v>
      </c>
      <c r="H319" s="95">
        <f>IF(E319&gt;0,(((C318)^3+(C319)^3)/2/D319)*0.5*'NEFZ + EPA + WLTP - Constants'!$B$3*('NEFZ + EPA + WLTP - Start Value'!$B$5*'NEFZ + EPA + WLTP - Start Value'!$B$4)*E319/3600,0)</f>
        <v>1.061042838125263</v>
      </c>
    </row>
    <row r="320" ht="20.35" customHeight="1">
      <c r="A320" s="15">
        <v>317</v>
      </c>
      <c r="B320" s="15">
        <v>45.8</v>
      </c>
      <c r="C320" s="95">
        <f>'NEFZ + EPA + WLTP - Constants'!$B$5*B320/3.6</f>
        <v>20.474432</v>
      </c>
      <c r="D320" s="95">
        <f>(C320+C319)/2</f>
        <v>20.407376</v>
      </c>
      <c r="E320" s="95">
        <f>(D320*(A320-A319))</f>
        <v>20.407376</v>
      </c>
      <c r="F320" s="95">
        <f>(0.5*((C320^2)-(C319^2))*'NEFZ + EPA + WLTP - Start Value'!$B$3)/3600</f>
        <v>1.189779951618116</v>
      </c>
      <c r="G320" s="95">
        <f>E320*'NEFZ + EPA + WLTP - Start Value'!$B$3*'NEFZ + EPA + WLTP - Start Value'!$B$6*'NEFZ + EPA + WLTP - Constants'!$B$4/3600</f>
        <v>0.696238446992</v>
      </c>
      <c r="H320" s="95">
        <f>IF(E320&gt;0,(((C319)^3+(C320)^3)/2/D320)*0.5*'NEFZ + EPA + WLTP - Constants'!$B$3*('NEFZ + EPA + WLTP - Start Value'!$B$5*'NEFZ + EPA + WLTP - Start Value'!$B$4)*E320/3600,0)</f>
        <v>1.075142652634556</v>
      </c>
    </row>
    <row r="321" ht="20.35" customHeight="1">
      <c r="A321" s="15">
        <v>318</v>
      </c>
      <c r="B321" s="15">
        <v>46</v>
      </c>
      <c r="C321" s="95">
        <f>'NEFZ + EPA + WLTP - Constants'!$B$5*B321/3.6</f>
        <v>20.56384</v>
      </c>
      <c r="D321" s="95">
        <f>(C321+C320)/2</f>
        <v>20.519136</v>
      </c>
      <c r="E321" s="95">
        <f>(D321*(A321-A320))</f>
        <v>20.519136</v>
      </c>
      <c r="F321" s="95">
        <f>(0.5*((C321^2)-(C320^2))*'NEFZ + EPA + WLTP - Start Value'!$B$3)/3600</f>
        <v>0.7975304823552268</v>
      </c>
      <c r="G321" s="95">
        <f>E321*'NEFZ + EPA + WLTP - Start Value'!$B$3*'NEFZ + EPA + WLTP - Start Value'!$B$6*'NEFZ + EPA + WLTP - Constants'!$B$4/3600</f>
        <v>0.7000513629120001</v>
      </c>
      <c r="H321" s="95">
        <f>IF(E321&gt;0,(((C320)^3+(C321)^3)/2/D321)*0.5*'NEFZ + EPA + WLTP - Constants'!$B$3*('NEFZ + EPA + WLTP - Start Value'!$B$5*'NEFZ + EPA + WLTP - Start Value'!$B$4)*E321/3600,0)</f>
        <v>1.092883626729612</v>
      </c>
    </row>
    <row r="322" ht="20.35" customHeight="1">
      <c r="A322" s="15">
        <v>319</v>
      </c>
      <c r="B322" s="15">
        <v>46.1</v>
      </c>
      <c r="C322" s="95">
        <f>'NEFZ + EPA + WLTP - Constants'!$B$5*B322/3.6</f>
        <v>20.608544</v>
      </c>
      <c r="D322" s="95">
        <f>(C322+C321)/2</f>
        <v>20.586192</v>
      </c>
      <c r="E322" s="95">
        <f>(D322*(A322-A321))</f>
        <v>20.586192</v>
      </c>
      <c r="F322" s="95">
        <f>(0.5*((C322^2)-(C321^2))*'NEFZ + EPA + WLTP - Start Value'!$B$3)/3600</f>
        <v>0.4000683955605212</v>
      </c>
      <c r="G322" s="95">
        <f>E322*'NEFZ + EPA + WLTP - Start Value'!$B$3*'NEFZ + EPA + WLTP - Start Value'!$B$6*'NEFZ + EPA + WLTP - Constants'!$B$4/3600</f>
        <v>0.7023391124640002</v>
      </c>
      <c r="H322" s="95">
        <f>IF(E322&gt;0,(((C321)^3+(C322)^3)/2/D322)*0.5*'NEFZ + EPA + WLTP - Constants'!$B$3*('NEFZ + EPA + WLTP - Start Value'!$B$5*'NEFZ + EPA + WLTP - Start Value'!$B$4)*E322/3600,0)</f>
        <v>1.103621413281395</v>
      </c>
    </row>
    <row r="323" ht="20.35" customHeight="1">
      <c r="A323" s="15">
        <v>320</v>
      </c>
      <c r="B323" s="15">
        <v>46.5</v>
      </c>
      <c r="C323" s="95">
        <f>'NEFZ + EPA + WLTP - Constants'!$B$5*B323/3.6</f>
        <v>20.78736</v>
      </c>
      <c r="D323" s="95">
        <f>(C323+C322)/2</f>
        <v>20.697952</v>
      </c>
      <c r="E323" s="95">
        <f>(D323*(A323-A322))</f>
        <v>20.697952</v>
      </c>
      <c r="F323" s="95">
        <f>(0.5*((C323^2)-(C322^2))*'NEFZ + EPA + WLTP - Start Value'!$B$3)/3600</f>
        <v>1.608961278128334</v>
      </c>
      <c r="G323" s="95">
        <f>E323*'NEFZ + EPA + WLTP - Start Value'!$B$3*'NEFZ + EPA + WLTP - Start Value'!$B$6*'NEFZ + EPA + WLTP - Constants'!$B$4/3600</f>
        <v>0.7061520283840002</v>
      </c>
      <c r="H323" s="95">
        <f>IF(E323&gt;0,(((C322)^3+(C323)^3)/2/D323)*0.5*'NEFZ + EPA + WLTP - Constants'!$B$3*('NEFZ + EPA + WLTP - Start Value'!$B$5*'NEFZ + EPA + WLTP - Start Value'!$B$4)*E323/3600,0)</f>
        <v>1.121752283371214</v>
      </c>
    </row>
    <row r="324" ht="20.35" customHeight="1">
      <c r="A324" s="15">
        <v>321</v>
      </c>
      <c r="B324" s="15">
        <v>46.8</v>
      </c>
      <c r="C324" s="95">
        <f>'NEFZ + EPA + WLTP - Constants'!$B$5*B324/3.6</f>
        <v>20.921472</v>
      </c>
      <c r="D324" s="95">
        <f>(C324+C323)/2</f>
        <v>20.854416</v>
      </c>
      <c r="E324" s="95">
        <f>(D324*(A324-A323))</f>
        <v>20.854416</v>
      </c>
      <c r="F324" s="95">
        <f>(0.5*((C324^2)-(C323^2))*'NEFZ + EPA + WLTP - Start Value'!$B$3)/3600</f>
        <v>1.215843039276789</v>
      </c>
      <c r="G324" s="95">
        <f>E324*'NEFZ + EPA + WLTP - Start Value'!$B$3*'NEFZ + EPA + WLTP - Start Value'!$B$6*'NEFZ + EPA + WLTP - Constants'!$B$4/3600</f>
        <v>0.7114901106720001</v>
      </c>
      <c r="H324" s="95">
        <f>IF(E324&gt;0,(((C323)^3+(C324)^3)/2/D324)*0.5*'NEFZ + EPA + WLTP - Constants'!$B$3*('NEFZ + EPA + WLTP - Start Value'!$B$5*'NEFZ + EPA + WLTP - Start Value'!$B$4)*E324/3600,0)</f>
        <v>1.147355741878004</v>
      </c>
    </row>
    <row r="325" ht="20.35" customHeight="1">
      <c r="A325" s="15">
        <v>322</v>
      </c>
      <c r="B325" s="15">
        <v>47.1</v>
      </c>
      <c r="C325" s="95">
        <f>'NEFZ + EPA + WLTP - Constants'!$B$5*B325/3.6</f>
        <v>21.055584</v>
      </c>
      <c r="D325" s="95">
        <f>(C325+C324)/2</f>
        <v>20.988528</v>
      </c>
      <c r="E325" s="95">
        <f>(D325*(A325-A324))</f>
        <v>20.988528</v>
      </c>
      <c r="F325" s="95">
        <f>(0.5*((C325^2)-(C324^2))*'NEFZ + EPA + WLTP - Start Value'!$B$3)/3600</f>
        <v>1.223661965574446</v>
      </c>
      <c r="G325" s="95">
        <f>E325*'NEFZ + EPA + WLTP - Start Value'!$B$3*'NEFZ + EPA + WLTP - Start Value'!$B$6*'NEFZ + EPA + WLTP - Constants'!$B$4/3600</f>
        <v>0.7160656097760001</v>
      </c>
      <c r="H325" s="95">
        <f>IF(E325&gt;0,(((C324)^3+(C325)^3)/2/D325)*0.5*'NEFZ + EPA + WLTP - Constants'!$B$3*('NEFZ + EPA + WLTP - Start Value'!$B$5*'NEFZ + EPA + WLTP - Start Value'!$B$4)*E325/3600,0)</f>
        <v>1.169633415802795</v>
      </c>
    </row>
    <row r="326" ht="20.35" customHeight="1">
      <c r="A326" s="15">
        <v>323</v>
      </c>
      <c r="B326" s="15">
        <v>47.7</v>
      </c>
      <c r="C326" s="95">
        <f>'NEFZ + EPA + WLTP - Constants'!$B$5*B326/3.6</f>
        <v>21.323808</v>
      </c>
      <c r="D326" s="95">
        <f>(C326+C325)/2</f>
        <v>21.189696</v>
      </c>
      <c r="E326" s="95">
        <f>(D326*(A326-A325))</f>
        <v>21.189696</v>
      </c>
      <c r="F326" s="95">
        <f>(0.5*((C326^2)-(C325^2))*'NEFZ + EPA + WLTP - Start Value'!$B$3)/3600</f>
        <v>2.470780710041601</v>
      </c>
      <c r="G326" s="95">
        <f>E326*'NEFZ + EPA + WLTP - Start Value'!$B$3*'NEFZ + EPA + WLTP - Start Value'!$B$6*'NEFZ + EPA + WLTP - Constants'!$B$4/3600</f>
        <v>0.7229288584320001</v>
      </c>
      <c r="H326" s="95">
        <f>IF(E326&gt;0,(((C325)^3+(C326)^3)/2/D326)*0.5*'NEFZ + EPA + WLTP - Constants'!$B$3*('NEFZ + EPA + WLTP - Start Value'!$B$5*'NEFZ + EPA + WLTP - Start Value'!$B$4)*E326/3600,0)</f>
        <v>1.203696204729303</v>
      </c>
    </row>
    <row r="327" ht="20.35" customHeight="1">
      <c r="A327" s="15">
        <v>324</v>
      </c>
      <c r="B327" s="15">
        <v>48.3</v>
      </c>
      <c r="C327" s="95">
        <f>'NEFZ + EPA + WLTP - Constants'!$B$5*B327/3.6</f>
        <v>21.592032</v>
      </c>
      <c r="D327" s="95">
        <f>(C327+C326)/2</f>
        <v>21.45792</v>
      </c>
      <c r="E327" s="95">
        <f>(D327*(A327-A326))</f>
        <v>21.45792</v>
      </c>
      <c r="F327" s="95">
        <f>(0.5*((C327^2)-(C326^2))*'NEFZ + EPA + WLTP - Start Value'!$B$3)/3600</f>
        <v>2.502056415231966</v>
      </c>
      <c r="G327" s="95">
        <f>E327*'NEFZ + EPA + WLTP - Start Value'!$B$3*'NEFZ + EPA + WLTP - Start Value'!$B$6*'NEFZ + EPA + WLTP - Constants'!$B$4/3600</f>
        <v>0.732079856640</v>
      </c>
      <c r="H327" s="95">
        <f>IF(E327&gt;0,(((C326)^3+(C327)^3)/2/D327)*0.5*'NEFZ + EPA + WLTP - Constants'!$B$3*('NEFZ + EPA + WLTP - Start Value'!$B$5*'NEFZ + EPA + WLTP - Start Value'!$B$4)*E327/3600,0)</f>
        <v>1.249983504491623</v>
      </c>
    </row>
    <row r="328" ht="20.35" customHeight="1">
      <c r="A328" s="15">
        <v>325</v>
      </c>
      <c r="B328" s="15">
        <v>49</v>
      </c>
      <c r="C328" s="95">
        <f>'NEFZ + EPA + WLTP - Constants'!$B$5*B328/3.6</f>
        <v>21.90496</v>
      </c>
      <c r="D328" s="95">
        <f>(C328+C327)/2</f>
        <v>21.748496</v>
      </c>
      <c r="E328" s="95">
        <f>(D328*(A328-A327))</f>
        <v>21.748496</v>
      </c>
      <c r="F328" s="95">
        <f>(0.5*((C328^2)-(C327^2))*'NEFZ + EPA + WLTP - Start Value'!$B$3)/3600</f>
        <v>2.958594834052982</v>
      </c>
      <c r="G328" s="95">
        <f>E328*'NEFZ + EPA + WLTP - Start Value'!$B$3*'NEFZ + EPA + WLTP - Start Value'!$B$6*'NEFZ + EPA + WLTP - Constants'!$B$4/3600</f>
        <v>0.7419934380320001</v>
      </c>
      <c r="H328" s="95">
        <f>IF(E328&gt;0,(((C327)^3+(C328)^3)/2/D328)*0.5*'NEFZ + EPA + WLTP - Constants'!$B$3*('NEFZ + EPA + WLTP - Start Value'!$B$5*'NEFZ + EPA + WLTP - Start Value'!$B$4)*E328/3600,0)</f>
        <v>1.301504400794318</v>
      </c>
    </row>
    <row r="329" ht="20.35" customHeight="1">
      <c r="A329" s="15">
        <v>326</v>
      </c>
      <c r="B329" s="15">
        <v>49.7</v>
      </c>
      <c r="C329" s="95">
        <f>'NEFZ + EPA + WLTP - Constants'!$B$5*B329/3.6</f>
        <v>22.217888</v>
      </c>
      <c r="D329" s="95">
        <f>(C329+C328)/2</f>
        <v>22.061424</v>
      </c>
      <c r="E329" s="95">
        <f>(D329*(A329-A328))</f>
        <v>22.061424</v>
      </c>
      <c r="F329" s="95">
        <f>(0.5*((C329^2)-(C328^2))*'NEFZ + EPA + WLTP - Start Value'!$B$3)/3600</f>
        <v>3.001164543895486</v>
      </c>
      <c r="G329" s="95">
        <f>E329*'NEFZ + EPA + WLTP - Start Value'!$B$3*'NEFZ + EPA + WLTP - Start Value'!$B$6*'NEFZ + EPA + WLTP - Constants'!$B$4/3600</f>
        <v>0.7526696026080001</v>
      </c>
      <c r="H329" s="95">
        <f>IF(E329&gt;0,(((C328)^3+(C329)^3)/2/D329)*0.5*'NEFZ + EPA + WLTP - Constants'!$B$3*('NEFZ + EPA + WLTP - Start Value'!$B$5*'NEFZ + EPA + WLTP - Start Value'!$B$4)*E329/3600,0)</f>
        <v>1.358490729186276</v>
      </c>
    </row>
    <row r="330" ht="20.35" customHeight="1">
      <c r="A330" s="15">
        <v>327</v>
      </c>
      <c r="B330" s="15">
        <v>50.3</v>
      </c>
      <c r="C330" s="95">
        <f>'NEFZ + EPA + WLTP - Constants'!$B$5*B330/3.6</f>
        <v>22.486112</v>
      </c>
      <c r="D330" s="95">
        <f>(C330+C329)/2</f>
        <v>22.352</v>
      </c>
      <c r="E330" s="95">
        <f>(D330*(A330-A329))</f>
        <v>22.352</v>
      </c>
      <c r="F330" s="95">
        <f>(0.5*((C330^2)-(C329^2))*'NEFZ + EPA + WLTP - Start Value'!$B$3)/3600</f>
        <v>2.606308765866633</v>
      </c>
      <c r="G330" s="95">
        <f>E330*'NEFZ + EPA + WLTP - Start Value'!$B$3*'NEFZ + EPA + WLTP - Start Value'!$B$6*'NEFZ + EPA + WLTP - Constants'!$B$4/3600</f>
        <v>0.762583184</v>
      </c>
      <c r="H330" s="95">
        <f>IF(E330&gt;0,(((C329)^3+(C330)^3)/2/D330)*0.5*'NEFZ + EPA + WLTP - Constants'!$B$3*('NEFZ + EPA + WLTP - Start Value'!$B$5*'NEFZ + EPA + WLTP - Start Value'!$B$4)*E330/3600,0)</f>
        <v>1.412819215691263</v>
      </c>
    </row>
    <row r="331" ht="20.35" customHeight="1">
      <c r="A331" s="15">
        <v>328</v>
      </c>
      <c r="B331" s="15">
        <v>51</v>
      </c>
      <c r="C331" s="95">
        <f>'NEFZ + EPA + WLTP - Constants'!$B$5*B331/3.6</f>
        <v>22.79904</v>
      </c>
      <c r="D331" s="95">
        <f>(C331+C330)/2</f>
        <v>22.642576</v>
      </c>
      <c r="E331" s="95">
        <f>(D331*(A331-A330))</f>
        <v>22.642576</v>
      </c>
      <c r="F331" s="95">
        <f>(0.5*((C331^2)-(C330^2))*'NEFZ + EPA + WLTP - Start Value'!$B$3)/3600</f>
        <v>3.08022257646011</v>
      </c>
      <c r="G331" s="95">
        <f>E331*'NEFZ + EPA + WLTP - Start Value'!$B$3*'NEFZ + EPA + WLTP - Start Value'!$B$6*'NEFZ + EPA + WLTP - Constants'!$B$4/3600</f>
        <v>0.7724967653920001</v>
      </c>
      <c r="H331" s="95">
        <f>IF(E331&gt;0,(((C330)^3+(C331)^3)/2/D331)*0.5*'NEFZ + EPA + WLTP - Constants'!$B$3*('NEFZ + EPA + WLTP - Start Value'!$B$5*'NEFZ + EPA + WLTP - Start Value'!$B$4)*E331/3600,0)</f>
        <v>1.468690334175531</v>
      </c>
    </row>
    <row r="332" ht="20.35" customHeight="1">
      <c r="A332" s="15">
        <v>329</v>
      </c>
      <c r="B332" s="15">
        <v>51.7</v>
      </c>
      <c r="C332" s="95">
        <f>'NEFZ + EPA + WLTP - Constants'!$B$5*B332/3.6</f>
        <v>23.111968</v>
      </c>
      <c r="D332" s="95">
        <f>(C332+C331)/2</f>
        <v>22.955504</v>
      </c>
      <c r="E332" s="95">
        <f>(D332*(A332-A331))</f>
        <v>22.955504</v>
      </c>
      <c r="F332" s="95">
        <f>(0.5*((C332^2)-(C331^2))*'NEFZ + EPA + WLTP - Start Value'!$B$3)/3600</f>
        <v>3.122792286302626</v>
      </c>
      <c r="G332" s="95">
        <f>E332*'NEFZ + EPA + WLTP - Start Value'!$B$3*'NEFZ + EPA + WLTP - Start Value'!$B$6*'NEFZ + EPA + WLTP - Constants'!$B$4/3600</f>
        <v>0.7831729299680004</v>
      </c>
      <c r="H332" s="95">
        <f>IF(E332&gt;0,(((C331)^3+(C332)^3)/2/D332)*0.5*'NEFZ + EPA + WLTP - Constants'!$B$3*('NEFZ + EPA + WLTP - Start Value'!$B$5*'NEFZ + EPA + WLTP - Start Value'!$B$4)*E332/3600,0)</f>
        <v>1.530423222503738</v>
      </c>
    </row>
    <row r="333" ht="20.35" customHeight="1">
      <c r="A333" s="15">
        <v>330</v>
      </c>
      <c r="B333" s="15">
        <v>52.4</v>
      </c>
      <c r="C333" s="95">
        <f>'NEFZ + EPA + WLTP - Constants'!$B$5*B333/3.6</f>
        <v>23.424896</v>
      </c>
      <c r="D333" s="95">
        <f>(C333+C332)/2</f>
        <v>23.268432</v>
      </c>
      <c r="E333" s="95">
        <f>(D333*(A333-A332))</f>
        <v>23.268432</v>
      </c>
      <c r="F333" s="95">
        <f>(0.5*((C333^2)-(C332^2))*'NEFZ + EPA + WLTP - Start Value'!$B$3)/3600</f>
        <v>3.165361996145019</v>
      </c>
      <c r="G333" s="95">
        <f>E333*'NEFZ + EPA + WLTP - Start Value'!$B$3*'NEFZ + EPA + WLTP - Start Value'!$B$6*'NEFZ + EPA + WLTP - Constants'!$B$4/3600</f>
        <v>0.7938490945440002</v>
      </c>
      <c r="H333" s="95">
        <f>IF(E333&gt;0,(((C332)^3+(C333)^3)/2/D333)*0.5*'NEFZ + EPA + WLTP - Constants'!$B$3*('NEFZ + EPA + WLTP - Start Value'!$B$5*'NEFZ + EPA + WLTP - Start Value'!$B$4)*E333/3600,0)</f>
        <v>1.593862261801029</v>
      </c>
    </row>
    <row r="334" ht="20.35" customHeight="1">
      <c r="A334" s="15">
        <v>331</v>
      </c>
      <c r="B334" s="15">
        <v>53.1</v>
      </c>
      <c r="C334" s="95">
        <f>'NEFZ + EPA + WLTP - Constants'!$B$5*B334/3.6</f>
        <v>23.737824</v>
      </c>
      <c r="D334" s="95">
        <f>(C334+C333)/2</f>
        <v>23.58136</v>
      </c>
      <c r="E334" s="95">
        <f>(D334*(A334-A333))</f>
        <v>23.58136</v>
      </c>
      <c r="F334" s="95">
        <f>(0.5*((C334^2)-(C333^2))*'NEFZ + EPA + WLTP - Start Value'!$B$3)/3600</f>
        <v>3.207931705987585</v>
      </c>
      <c r="G334" s="95">
        <f>E334*'NEFZ + EPA + WLTP - Start Value'!$B$3*'NEFZ + EPA + WLTP - Start Value'!$B$6*'NEFZ + EPA + WLTP - Constants'!$B$4/3600</f>
        <v>0.8045252591200002</v>
      </c>
      <c r="H334" s="95">
        <f>IF(E334&gt;0,(((C333)^3+(C334)^3)/2/D334)*0.5*'NEFZ + EPA + WLTP - Constants'!$B$3*('NEFZ + EPA + WLTP - Start Value'!$B$5*'NEFZ + EPA + WLTP - Start Value'!$B$4)*E334/3600,0)</f>
        <v>1.659030710211093</v>
      </c>
    </row>
    <row r="335" ht="20.35" customHeight="1">
      <c r="A335" s="15">
        <v>332</v>
      </c>
      <c r="B335" s="15">
        <v>53.8</v>
      </c>
      <c r="C335" s="95">
        <f>'NEFZ + EPA + WLTP - Constants'!$B$5*B335/3.6</f>
        <v>24.050752</v>
      </c>
      <c r="D335" s="95">
        <f>(C335+C334)/2</f>
        <v>23.894288</v>
      </c>
      <c r="E335" s="95">
        <f>(D335*(A335-A334))</f>
        <v>23.894288</v>
      </c>
      <c r="F335" s="95">
        <f>(0.5*((C335^2)-(C334^2))*'NEFZ + EPA + WLTP - Start Value'!$B$3)/3600</f>
        <v>3.250501415830002</v>
      </c>
      <c r="G335" s="95">
        <f>E335*'NEFZ + EPA + WLTP - Start Value'!$B$3*'NEFZ + EPA + WLTP - Start Value'!$B$6*'NEFZ + EPA + WLTP - Constants'!$B$4/3600</f>
        <v>0.815201423696</v>
      </c>
      <c r="H335" s="95">
        <f>IF(E335&gt;0,(((C334)^3+(C335)^3)/2/D335)*0.5*'NEFZ + EPA + WLTP - Constants'!$B$3*('NEFZ + EPA + WLTP - Start Value'!$B$5*'NEFZ + EPA + WLTP - Start Value'!$B$4)*E335/3600,0)</f>
        <v>1.725951825877617</v>
      </c>
    </row>
    <row r="336" ht="20.35" customHeight="1">
      <c r="A336" s="15">
        <v>333</v>
      </c>
      <c r="B336" s="15">
        <v>54.5</v>
      </c>
      <c r="C336" s="95">
        <f>'NEFZ + EPA + WLTP - Constants'!$B$5*B336/3.6</f>
        <v>24.36368</v>
      </c>
      <c r="D336" s="95">
        <f>(C336+C335)/2</f>
        <v>24.207216</v>
      </c>
      <c r="E336" s="95">
        <f>(D336*(A336-A335))</f>
        <v>24.207216</v>
      </c>
      <c r="F336" s="95">
        <f>(0.5*((C336^2)-(C335^2))*'NEFZ + EPA + WLTP - Start Value'!$B$3)/3600</f>
        <v>3.293071125672518</v>
      </c>
      <c r="G336" s="95">
        <f>E336*'NEFZ + EPA + WLTP - Start Value'!$B$3*'NEFZ + EPA + WLTP - Start Value'!$B$6*'NEFZ + EPA + WLTP - Constants'!$B$4/3600</f>
        <v>0.8258775882719999</v>
      </c>
      <c r="H336" s="95">
        <f>IF(E336&gt;0,(((C335)^3+(C336)^3)/2/D336)*0.5*'NEFZ + EPA + WLTP - Constants'!$B$3*('NEFZ + EPA + WLTP - Start Value'!$B$5*'NEFZ + EPA + WLTP - Start Value'!$B$4)*E336/3600,0)</f>
        <v>1.794648866944288</v>
      </c>
    </row>
    <row r="337" ht="20.35" customHeight="1">
      <c r="A337" s="15">
        <v>334</v>
      </c>
      <c r="B337" s="15">
        <v>55.2</v>
      </c>
      <c r="C337" s="95">
        <f>'NEFZ + EPA + WLTP - Constants'!$B$5*B337/3.6</f>
        <v>24.67660800000001</v>
      </c>
      <c r="D337" s="95">
        <f>(C337+C336)/2</f>
        <v>24.520144</v>
      </c>
      <c r="E337" s="95">
        <f>(D337*(A337-A336))</f>
        <v>24.520144</v>
      </c>
      <c r="F337" s="95">
        <f>(0.5*((C337^2)-(C336^2))*'NEFZ + EPA + WLTP - Start Value'!$B$3)/3600</f>
        <v>3.335640835515109</v>
      </c>
      <c r="G337" s="95">
        <f>E337*'NEFZ + EPA + WLTP - Start Value'!$B$3*'NEFZ + EPA + WLTP - Start Value'!$B$6*'NEFZ + EPA + WLTP - Constants'!$B$4/3600</f>
        <v>0.836553752848</v>
      </c>
      <c r="H337" s="95">
        <f>IF(E337&gt;0,(((C336)^3+(C337)^3)/2/D337)*0.5*'NEFZ + EPA + WLTP - Constants'!$B$3*('NEFZ + EPA + WLTP - Start Value'!$B$5*'NEFZ + EPA + WLTP - Start Value'!$B$4)*E337/3600,0)</f>
        <v>1.865145091554796</v>
      </c>
    </row>
    <row r="338" ht="20.35" customHeight="1">
      <c r="A338" s="15">
        <v>335</v>
      </c>
      <c r="B338" s="15">
        <v>55.8</v>
      </c>
      <c r="C338" s="95">
        <f>'NEFZ + EPA + WLTP - Constants'!$B$5*B338/3.6</f>
        <v>24.944832</v>
      </c>
      <c r="D338" s="95">
        <f>(C338+C337)/2</f>
        <v>24.81072</v>
      </c>
      <c r="E338" s="95">
        <f>(D338*(A338-A337))</f>
        <v>24.81072</v>
      </c>
      <c r="F338" s="95">
        <f>(0.5*((C338^2)-(C337^2))*'NEFZ + EPA + WLTP - Start Value'!$B$3)/3600</f>
        <v>2.893002730111923</v>
      </c>
      <c r="G338" s="95">
        <f>E338*'NEFZ + EPA + WLTP - Start Value'!$B$3*'NEFZ + EPA + WLTP - Start Value'!$B$6*'NEFZ + EPA + WLTP - Constants'!$B$4/3600</f>
        <v>0.8464673342400002</v>
      </c>
      <c r="H338" s="95">
        <f>IF(E338&gt;0,(((C337)^3+(C338)^3)/2/D338)*0.5*'NEFZ + EPA + WLTP - Constants'!$B$3*('NEFZ + EPA + WLTP - Start Value'!$B$5*'NEFZ + EPA + WLTP - Start Value'!$B$4)*E338/3600,0)</f>
        <v>1.932176050529178</v>
      </c>
    </row>
    <row r="339" ht="20.35" customHeight="1">
      <c r="A339" s="15">
        <v>336</v>
      </c>
      <c r="B339" s="15">
        <v>56.4</v>
      </c>
      <c r="C339" s="95">
        <f>'NEFZ + EPA + WLTP - Constants'!$B$5*B339/3.6</f>
        <v>25.213056</v>
      </c>
      <c r="D339" s="95">
        <f>(C339+C338)/2</f>
        <v>25.078944</v>
      </c>
      <c r="E339" s="95">
        <f>(D339*(A339-A338))</f>
        <v>25.078944</v>
      </c>
      <c r="F339" s="95">
        <f>(0.5*((C339^2)-(C338^2))*'NEFZ + EPA + WLTP - Start Value'!$B$3)/3600</f>
        <v>2.9242784353024</v>
      </c>
      <c r="G339" s="95">
        <f>E339*'NEFZ + EPA + WLTP - Start Value'!$B$3*'NEFZ + EPA + WLTP - Start Value'!$B$6*'NEFZ + EPA + WLTP - Constants'!$B$4/3600</f>
        <v>0.855618332448</v>
      </c>
      <c r="H339" s="95">
        <f>IF(E339&gt;0,(((C338)^3+(C339)^3)/2/D339)*0.5*'NEFZ + EPA + WLTP - Constants'!$B$3*('NEFZ + EPA + WLTP - Start Value'!$B$5*'NEFZ + EPA + WLTP - Start Value'!$B$4)*E339/3600,0)</f>
        <v>1.995517401102447</v>
      </c>
    </row>
    <row r="340" ht="20.35" customHeight="1">
      <c r="A340" s="15">
        <v>337</v>
      </c>
      <c r="B340" s="15">
        <v>56.9</v>
      </c>
      <c r="C340" s="95">
        <f>'NEFZ + EPA + WLTP - Constants'!$B$5*B340/3.6</f>
        <v>25.436576</v>
      </c>
      <c r="D340" s="95">
        <f>(C340+C339)/2</f>
        <v>25.324816</v>
      </c>
      <c r="E340" s="95">
        <f>(D340*(A340-A339))</f>
        <v>25.324816</v>
      </c>
      <c r="F340" s="95">
        <f>(0.5*((C340^2)-(C339^2))*'NEFZ + EPA + WLTP - Start Value'!$B$3)/3600</f>
        <v>2.460789859772444</v>
      </c>
      <c r="G340" s="95">
        <f>E340*'NEFZ + EPA + WLTP - Start Value'!$B$3*'NEFZ + EPA + WLTP - Start Value'!$B$6*'NEFZ + EPA + WLTP - Constants'!$B$4/3600</f>
        <v>0.864006747472</v>
      </c>
      <c r="H340" s="95">
        <f>IF(E340&gt;0,(((C339)^3+(C340)^3)/2/D340)*0.5*'NEFZ + EPA + WLTP - Constants'!$B$3*('NEFZ + EPA + WLTP - Start Value'!$B$5*'NEFZ + EPA + WLTP - Start Value'!$B$4)*E340/3600,0)</f>
        <v>2.054730154288501</v>
      </c>
    </row>
    <row r="341" ht="20.35" customHeight="1">
      <c r="A341" s="15">
        <v>338</v>
      </c>
      <c r="B341" s="15">
        <v>57</v>
      </c>
      <c r="C341" s="95">
        <f>'NEFZ + EPA + WLTP - Constants'!$B$5*B341/3.6</f>
        <v>25.48128</v>
      </c>
      <c r="D341" s="95">
        <f>(C341+C340)/2</f>
        <v>25.458928</v>
      </c>
      <c r="E341" s="95">
        <f>(D341*(A341-A340))</f>
        <v>25.458928</v>
      </c>
      <c r="F341" s="95">
        <f>(0.5*((C341^2)-(C340^2))*'NEFZ + EPA + WLTP - Start Value'!$B$3)/3600</f>
        <v>0.4947642807203585</v>
      </c>
      <c r="G341" s="95">
        <f>E341*'NEFZ + EPA + WLTP - Start Value'!$B$3*'NEFZ + EPA + WLTP - Start Value'!$B$6*'NEFZ + EPA + WLTP - Constants'!$B$4/3600</f>
        <v>0.8685822465760001</v>
      </c>
      <c r="H341" s="95">
        <f>IF(E341&gt;0,(((C340)^3+(C341)^3)/2/D341)*0.5*'NEFZ + EPA + WLTP - Constants'!$B$3*('NEFZ + EPA + WLTP - Start Value'!$B$5*'NEFZ + EPA + WLTP - Start Value'!$B$4)*E341/3600,0)</f>
        <v>2.087429748153317</v>
      </c>
    </row>
    <row r="342" ht="20.35" customHeight="1">
      <c r="A342" s="15">
        <v>339</v>
      </c>
      <c r="B342" s="15">
        <v>57.1</v>
      </c>
      <c r="C342" s="95">
        <f>'NEFZ + EPA + WLTP - Constants'!$B$5*B342/3.6</f>
        <v>25.525984</v>
      </c>
      <c r="D342" s="95">
        <f>(C342+C341)/2</f>
        <v>25.503632</v>
      </c>
      <c r="E342" s="95">
        <f>(D342*(A342-A341))</f>
        <v>25.503632</v>
      </c>
      <c r="F342" s="95">
        <f>(0.5*((C342^2)-(C341^2))*'NEFZ + EPA + WLTP - Start Value'!$B$3)/3600</f>
        <v>0.4956330503090378</v>
      </c>
      <c r="G342" s="95">
        <f>E342*'NEFZ + EPA + WLTP - Start Value'!$B$3*'NEFZ + EPA + WLTP - Start Value'!$B$6*'NEFZ + EPA + WLTP - Constants'!$B$4/3600</f>
        <v>0.8701074129440003</v>
      </c>
      <c r="H342" s="95">
        <f>IF(E342&gt;0,(((C341)^3+(C342)^3)/2/D342)*0.5*'NEFZ + EPA + WLTP - Constants'!$B$3*('NEFZ + EPA + WLTP - Start Value'!$B$5*'NEFZ + EPA + WLTP - Start Value'!$B$4)*E342/3600,0)</f>
        <v>2.098445168906704</v>
      </c>
    </row>
    <row r="343" ht="20.35" customHeight="1">
      <c r="A343" s="15">
        <v>340</v>
      </c>
      <c r="B343" s="15">
        <v>57.3</v>
      </c>
      <c r="C343" s="95">
        <f>'NEFZ + EPA + WLTP - Constants'!$B$5*B343/3.6</f>
        <v>25.615392</v>
      </c>
      <c r="D343" s="95">
        <f>(C343+C342)/2</f>
        <v>25.570688</v>
      </c>
      <c r="E343" s="95">
        <f>(D343*(A343-A342))</f>
        <v>25.570688</v>
      </c>
      <c r="F343" s="95">
        <f>(0.5*((C343^2)-(C342^2))*'NEFZ + EPA + WLTP - Start Value'!$B$3)/3600</f>
        <v>0.9938724093837674</v>
      </c>
      <c r="G343" s="95">
        <f>E343*'NEFZ + EPA + WLTP - Start Value'!$B$3*'NEFZ + EPA + WLTP - Start Value'!$B$6*'NEFZ + EPA + WLTP - Constants'!$B$4/3600</f>
        <v>0.8723951624960001</v>
      </c>
      <c r="H343" s="95">
        <f>IF(E343&gt;0,(((C342)^3+(C343)^3)/2/D343)*0.5*'NEFZ + EPA + WLTP - Constants'!$B$3*('NEFZ + EPA + WLTP - Start Value'!$B$5*'NEFZ + EPA + WLTP - Start Value'!$B$4)*E343/3600,0)</f>
        <v>2.115055399411614</v>
      </c>
    </row>
    <row r="344" ht="20.35" customHeight="1">
      <c r="A344" s="15">
        <v>341</v>
      </c>
      <c r="B344" s="15">
        <v>57.6</v>
      </c>
      <c r="C344" s="95">
        <f>'NEFZ + EPA + WLTP - Constants'!$B$5*B344/3.6</f>
        <v>25.749504</v>
      </c>
      <c r="D344" s="95">
        <f>(C344+C343)/2</f>
        <v>25.682448</v>
      </c>
      <c r="E344" s="95">
        <f>(D344*(A344-A343))</f>
        <v>25.682448</v>
      </c>
      <c r="F344" s="95">
        <f>(0.5*((C344^2)-(C343^2))*'NEFZ + EPA + WLTP - Start Value'!$B$3)/3600</f>
        <v>1.497324385990424</v>
      </c>
      <c r="G344" s="95">
        <f>E344*'NEFZ + EPA + WLTP - Start Value'!$B$3*'NEFZ + EPA + WLTP - Start Value'!$B$6*'NEFZ + EPA + WLTP - Constants'!$B$4/3600</f>
        <v>0.876208078416</v>
      </c>
      <c r="H344" s="95">
        <f>IF(E344&gt;0,(((C343)^3+(C344)^3)/2/D344)*0.5*'NEFZ + EPA + WLTP - Constants'!$B$3*('NEFZ + EPA + WLTP - Start Value'!$B$5*'NEFZ + EPA + WLTP - Start Value'!$B$4)*E344/3600,0)</f>
        <v>2.142933330330521</v>
      </c>
    </row>
    <row r="345" ht="20.35" customHeight="1">
      <c r="A345" s="15">
        <v>342</v>
      </c>
      <c r="B345" s="15">
        <v>57.8</v>
      </c>
      <c r="C345" s="95">
        <f>'NEFZ + EPA + WLTP - Constants'!$B$5*B345/3.6</f>
        <v>25.838912</v>
      </c>
      <c r="D345" s="95">
        <f>(C345+C344)/2</f>
        <v>25.794208</v>
      </c>
      <c r="E345" s="95">
        <f>(D345*(A345-A344))</f>
        <v>25.794208</v>
      </c>
      <c r="F345" s="95">
        <f>(0.5*((C345^2)-(C344^2))*'NEFZ + EPA + WLTP - Start Value'!$B$3)/3600</f>
        <v>1.002560105270041</v>
      </c>
      <c r="G345" s="95">
        <f>E345*'NEFZ + EPA + WLTP - Start Value'!$B$3*'NEFZ + EPA + WLTP - Start Value'!$B$6*'NEFZ + EPA + WLTP - Constants'!$B$4/3600</f>
        <v>0.8800209943360001</v>
      </c>
      <c r="H345" s="95">
        <f>IF(E345&gt;0,(((C344)^3+(C345)^3)/2/D345)*0.5*'NEFZ + EPA + WLTP - Constants'!$B$3*('NEFZ + EPA + WLTP - Start Value'!$B$5*'NEFZ + EPA + WLTP - Start Value'!$B$4)*E345/3600,0)</f>
        <v>2.171006039726814</v>
      </c>
    </row>
    <row r="346" ht="20.35" customHeight="1">
      <c r="A346" s="15">
        <v>343</v>
      </c>
      <c r="B346" s="15">
        <v>58</v>
      </c>
      <c r="C346" s="95">
        <f>'NEFZ + EPA + WLTP - Constants'!$B$5*B346/3.6</f>
        <v>25.92832</v>
      </c>
      <c r="D346" s="95">
        <f>(C346+C345)/2</f>
        <v>25.883616</v>
      </c>
      <c r="E346" s="95">
        <f>(D346*(A346-A345))</f>
        <v>25.883616</v>
      </c>
      <c r="F346" s="95">
        <f>(0.5*((C346^2)-(C345^2))*'NEFZ + EPA + WLTP - Start Value'!$B$3)/3600</f>
        <v>1.006035183624511</v>
      </c>
      <c r="G346" s="95">
        <f>E346*'NEFZ + EPA + WLTP - Start Value'!$B$3*'NEFZ + EPA + WLTP - Start Value'!$B$6*'NEFZ + EPA + WLTP - Constants'!$B$4/3600</f>
        <v>0.8830713270720001</v>
      </c>
      <c r="H346" s="95">
        <f>IF(E346&gt;0,(((C345)^3+(C346)^3)/2/D346)*0.5*'NEFZ + EPA + WLTP - Constants'!$B$3*('NEFZ + EPA + WLTP - Start Value'!$B$5*'NEFZ + EPA + WLTP - Start Value'!$B$4)*E346/3600,0)</f>
        <v>2.193659697705222</v>
      </c>
    </row>
    <row r="347" ht="20.35" customHeight="1">
      <c r="A347" s="15">
        <v>344</v>
      </c>
      <c r="B347" s="15">
        <v>58.1</v>
      </c>
      <c r="C347" s="95">
        <f>'NEFZ + EPA + WLTP - Constants'!$B$5*B347/3.6</f>
        <v>25.973024</v>
      </c>
      <c r="D347" s="95">
        <f>(C347+C346)/2</f>
        <v>25.950672</v>
      </c>
      <c r="E347" s="95">
        <f>(D347*(A347-A346))</f>
        <v>25.950672</v>
      </c>
      <c r="F347" s="95">
        <f>(0.5*((C347^2)-(C346^2))*'NEFZ + EPA + WLTP - Start Value'!$B$3)/3600</f>
        <v>0.5043207461952374</v>
      </c>
      <c r="G347" s="95">
        <f>E347*'NEFZ + EPA + WLTP - Start Value'!$B$3*'NEFZ + EPA + WLTP - Start Value'!$B$6*'NEFZ + EPA + WLTP - Constants'!$B$4/3600</f>
        <v>0.8853590766240002</v>
      </c>
      <c r="H347" s="95">
        <f>IF(E347&gt;0,(((C346)^3+(C347)^3)/2/D347)*0.5*'NEFZ + EPA + WLTP - Constants'!$B$3*('NEFZ + EPA + WLTP - Start Value'!$B$5*'NEFZ + EPA + WLTP - Start Value'!$B$4)*E347/3600,0)</f>
        <v>2.210738210251843</v>
      </c>
    </row>
    <row r="348" ht="20.35" customHeight="1">
      <c r="A348" s="15">
        <v>345</v>
      </c>
      <c r="B348" s="15">
        <v>58.4</v>
      </c>
      <c r="C348" s="95">
        <f>'NEFZ + EPA + WLTP - Constants'!$B$5*B348/3.6</f>
        <v>26.107136</v>
      </c>
      <c r="D348" s="95">
        <f>(C348+C347)/2</f>
        <v>26.04008</v>
      </c>
      <c r="E348" s="95">
        <f>(D348*(A348-A347))</f>
        <v>26.04008</v>
      </c>
      <c r="F348" s="95">
        <f>(0.5*((C348^2)-(C347^2))*'NEFZ + EPA + WLTP - Start Value'!$B$3)/3600</f>
        <v>1.518174856117318</v>
      </c>
      <c r="G348" s="95">
        <f>E348*'NEFZ + EPA + WLTP - Start Value'!$B$3*'NEFZ + EPA + WLTP - Start Value'!$B$6*'NEFZ + EPA + WLTP - Constants'!$B$4/3600</f>
        <v>0.8884094093600002</v>
      </c>
      <c r="H348" s="95">
        <f>IF(E348&gt;0,(((C347)^3+(C348)^3)/2/D348)*0.5*'NEFZ + EPA + WLTP - Constants'!$B$3*('NEFZ + EPA + WLTP - Start Value'!$B$5*'NEFZ + EPA + WLTP - Start Value'!$B$4)*E348/3600,0)</f>
        <v>2.233706497346025</v>
      </c>
    </row>
    <row r="349" ht="20.35" customHeight="1">
      <c r="A349" s="15">
        <v>346</v>
      </c>
      <c r="B349" s="15">
        <v>58.7</v>
      </c>
      <c r="C349" s="95">
        <f>'NEFZ + EPA + WLTP - Constants'!$B$5*B349/3.6</f>
        <v>26.241248</v>
      </c>
      <c r="D349" s="95">
        <f>(C349+C348)/2</f>
        <v>26.174192</v>
      </c>
      <c r="E349" s="95">
        <f>(D349*(A349-A348))</f>
        <v>26.174192</v>
      </c>
      <c r="F349" s="95">
        <f>(0.5*((C349^2)-(C348^2))*'NEFZ + EPA + WLTP - Start Value'!$B$3)/3600</f>
        <v>1.525993782414937</v>
      </c>
      <c r="G349" s="95">
        <f>E349*'NEFZ + EPA + WLTP - Start Value'!$B$3*'NEFZ + EPA + WLTP - Start Value'!$B$6*'NEFZ + EPA + WLTP - Constants'!$B$4/3600</f>
        <v>0.8929849084640001</v>
      </c>
      <c r="H349" s="95">
        <f>IF(E349&gt;0,(((C348)^3+(C349)^3)/2/D349)*0.5*'NEFZ + EPA + WLTP - Constants'!$B$3*('NEFZ + EPA + WLTP - Start Value'!$B$5*'NEFZ + EPA + WLTP - Start Value'!$B$4)*E349/3600,0)</f>
        <v>2.268396289888111</v>
      </c>
    </row>
    <row r="350" ht="20.35" customHeight="1">
      <c r="A350" s="15">
        <v>347</v>
      </c>
      <c r="B350" s="15">
        <v>58.8</v>
      </c>
      <c r="C350" s="95">
        <f>'NEFZ + EPA + WLTP - Constants'!$B$5*B350/3.6</f>
        <v>26.285952</v>
      </c>
      <c r="D350" s="95">
        <f>(C350+C349)/2</f>
        <v>26.2636</v>
      </c>
      <c r="E350" s="95">
        <f>(D350*(A350-A349))</f>
        <v>26.2636</v>
      </c>
      <c r="F350" s="95">
        <f>(0.5*((C350^2)-(C349^2))*'NEFZ + EPA + WLTP - Start Value'!$B$3)/3600</f>
        <v>0.5104021333155228</v>
      </c>
      <c r="G350" s="95">
        <f>E350*'NEFZ + EPA + WLTP - Start Value'!$B$3*'NEFZ + EPA + WLTP - Start Value'!$B$6*'NEFZ + EPA + WLTP - Constants'!$B$4/3600</f>
        <v>0.8960352412</v>
      </c>
      <c r="H350" s="95">
        <f>IF(E350&gt;0,(((C349)^3+(C350)^3)/2/D350)*0.5*'NEFZ + EPA + WLTP - Constants'!$B$3*('NEFZ + EPA + WLTP - Start Value'!$B$5*'NEFZ + EPA + WLTP - Start Value'!$B$4)*E350/3600,0)</f>
        <v>2.291681375954039</v>
      </c>
    </row>
    <row r="351" ht="20.35" customHeight="1">
      <c r="A351" s="15">
        <v>348</v>
      </c>
      <c r="B351" s="15">
        <v>58.9</v>
      </c>
      <c r="C351" s="95">
        <f>'NEFZ + EPA + WLTP - Constants'!$B$5*B351/3.6</f>
        <v>26.330656</v>
      </c>
      <c r="D351" s="95">
        <f>(C351+C350)/2</f>
        <v>26.308304</v>
      </c>
      <c r="E351" s="95">
        <f>(D351*(A351-A350))</f>
        <v>26.308304</v>
      </c>
      <c r="F351" s="95">
        <f>(0.5*((C351^2)-(C350^2))*'NEFZ + EPA + WLTP - Start Value'!$B$3)/3600</f>
        <v>0.5112709029041772</v>
      </c>
      <c r="G351" s="95">
        <f>E351*'NEFZ + EPA + WLTP - Start Value'!$B$3*'NEFZ + EPA + WLTP - Start Value'!$B$6*'NEFZ + EPA + WLTP - Constants'!$B$4/3600</f>
        <v>0.897560407568</v>
      </c>
      <c r="H351" s="95">
        <f>IF(E351&gt;0,(((C350)^3+(C351)^3)/2/D351)*0.5*'NEFZ + EPA + WLTP - Constants'!$B$3*('NEFZ + EPA + WLTP - Start Value'!$B$5*'NEFZ + EPA + WLTP - Start Value'!$B$4)*E351/3600,0)</f>
        <v>2.303403491673933</v>
      </c>
    </row>
    <row r="352" ht="20.35" customHeight="1">
      <c r="A352" s="15">
        <v>349</v>
      </c>
      <c r="B352" s="15">
        <v>59</v>
      </c>
      <c r="C352" s="95">
        <f>'NEFZ + EPA + WLTP - Constants'!$B$5*B352/3.6</f>
        <v>26.37536</v>
      </c>
      <c r="D352" s="95">
        <f>(C352+C351)/2</f>
        <v>26.353008</v>
      </c>
      <c r="E352" s="95">
        <f>(D352*(A352-A351))</f>
        <v>26.353008</v>
      </c>
      <c r="F352" s="95">
        <f>(0.5*((C352^2)-(C351^2))*'NEFZ + EPA + WLTP - Start Value'!$B$3)/3600</f>
        <v>0.5121396724928565</v>
      </c>
      <c r="G352" s="95">
        <f>E352*'NEFZ + EPA + WLTP - Start Value'!$B$3*'NEFZ + EPA + WLTP - Start Value'!$B$6*'NEFZ + EPA + WLTP - Constants'!$B$4/3600</f>
        <v>0.8990855739360001</v>
      </c>
      <c r="H352" s="95">
        <f>IF(E352&gt;0,(((C351)^3+(C352)^3)/2/D352)*0.5*'NEFZ + EPA + WLTP - Constants'!$B$3*('NEFZ + EPA + WLTP - Start Value'!$B$5*'NEFZ + EPA + WLTP - Start Value'!$B$4)*E352/3600,0)</f>
        <v>2.315165512401293</v>
      </c>
    </row>
    <row r="353" ht="20.35" customHeight="1">
      <c r="A353" s="15">
        <v>350</v>
      </c>
      <c r="B353" s="15">
        <v>59</v>
      </c>
      <c r="C353" s="95">
        <f>'NEFZ + EPA + WLTP - Constants'!$B$5*B353/3.6</f>
        <v>26.37536</v>
      </c>
      <c r="D353" s="95">
        <f>(C353+C352)/2</f>
        <v>26.37536</v>
      </c>
      <c r="E353" s="95">
        <f>(D353*(A353-A352))</f>
        <v>26.37536</v>
      </c>
      <c r="F353" s="95">
        <f>(0.5*((C353^2)-(C352^2))*'NEFZ + EPA + WLTP - Start Value'!$B$3)/3600</f>
        <v>0</v>
      </c>
      <c r="G353" s="95">
        <f>E353*'NEFZ + EPA + WLTP - Start Value'!$B$3*'NEFZ + EPA + WLTP - Start Value'!$B$6*'NEFZ + EPA + WLTP - Constants'!$B$4/3600</f>
        <v>0.8998481571200002</v>
      </c>
      <c r="H353" s="95">
        <f>IF(E353&gt;0,(((C352)^3+(C353)^3)/2/D353)*0.5*'NEFZ + EPA + WLTP - Constants'!$B$3*('NEFZ + EPA + WLTP - Start Value'!$B$5*'NEFZ + EPA + WLTP - Start Value'!$B$4)*E353/3600,0)</f>
        <v>2.321056507492839</v>
      </c>
    </row>
    <row r="354" ht="20.35" customHeight="1">
      <c r="A354" s="15">
        <v>351</v>
      </c>
      <c r="B354" s="15">
        <v>58.9</v>
      </c>
      <c r="C354" s="95">
        <f>'NEFZ + EPA + WLTP - Constants'!$B$5*B354/3.6</f>
        <v>26.330656</v>
      </c>
      <c r="D354" s="95">
        <f>(C354+C353)/2</f>
        <v>26.353008</v>
      </c>
      <c r="E354" s="95">
        <f>(D354*(A354-A353))</f>
        <v>26.353008</v>
      </c>
      <c r="F354" s="95">
        <f>(0.5*((C354^2)-(C353^2))*'NEFZ + EPA + WLTP - Start Value'!$B$3)/3600</f>
        <v>-0.5121396724928565</v>
      </c>
      <c r="G354" s="95">
        <f>E354*'NEFZ + EPA + WLTP - Start Value'!$B$3*'NEFZ + EPA + WLTP - Start Value'!$B$6*'NEFZ + EPA + WLTP - Constants'!$B$4/3600</f>
        <v>0.8990855739360001</v>
      </c>
      <c r="H354" s="95">
        <f>IF(E354&gt;0,(((C353)^3+(C354)^3)/2/D354)*0.5*'NEFZ + EPA + WLTP - Constants'!$B$3*('NEFZ + EPA + WLTP - Start Value'!$B$5*'NEFZ + EPA + WLTP - Start Value'!$B$4)*E354/3600,0)</f>
        <v>2.315165512401293</v>
      </c>
    </row>
    <row r="355" ht="20.35" customHeight="1">
      <c r="A355" s="15">
        <v>352</v>
      </c>
      <c r="B355" s="15">
        <v>58.8</v>
      </c>
      <c r="C355" s="95">
        <f>'NEFZ + EPA + WLTP - Constants'!$B$5*B355/3.6</f>
        <v>26.285952</v>
      </c>
      <c r="D355" s="95">
        <f>(C355+C354)/2</f>
        <v>26.308304</v>
      </c>
      <c r="E355" s="95">
        <f>(D355*(A355-A354))</f>
        <v>26.308304</v>
      </c>
      <c r="F355" s="95">
        <f>(0.5*((C355^2)-(C354^2))*'NEFZ + EPA + WLTP - Start Value'!$B$3)/3600</f>
        <v>-0.5112709029041772</v>
      </c>
      <c r="G355" s="95">
        <f>E355*'NEFZ + EPA + WLTP - Start Value'!$B$3*'NEFZ + EPA + WLTP - Start Value'!$B$6*'NEFZ + EPA + WLTP - Constants'!$B$4/3600</f>
        <v>0.897560407568</v>
      </c>
      <c r="H355" s="95">
        <f>IF(E355&gt;0,(((C354)^3+(C355)^3)/2/D355)*0.5*'NEFZ + EPA + WLTP - Constants'!$B$3*('NEFZ + EPA + WLTP - Start Value'!$B$5*'NEFZ + EPA + WLTP - Start Value'!$B$4)*E355/3600,0)</f>
        <v>2.303403491673933</v>
      </c>
    </row>
    <row r="356" ht="20.35" customHeight="1">
      <c r="A356" s="15">
        <v>353</v>
      </c>
      <c r="B356" s="15">
        <v>58.6</v>
      </c>
      <c r="C356" s="95">
        <f>'NEFZ + EPA + WLTP - Constants'!$B$5*B356/3.6</f>
        <v>26.196544</v>
      </c>
      <c r="D356" s="95">
        <f>(C356+C355)/2</f>
        <v>26.241248</v>
      </c>
      <c r="E356" s="95">
        <f>(D356*(A356-A355))</f>
        <v>26.241248</v>
      </c>
      <c r="F356" s="95">
        <f>(0.5*((C356^2)-(C355^2))*'NEFZ + EPA + WLTP - Start Value'!$B$3)/3600</f>
        <v>-1.01993549704249</v>
      </c>
      <c r="G356" s="95">
        <f>E356*'NEFZ + EPA + WLTP - Start Value'!$B$3*'NEFZ + EPA + WLTP - Start Value'!$B$6*'NEFZ + EPA + WLTP - Constants'!$B$4/3600</f>
        <v>0.895272658016</v>
      </c>
      <c r="H356" s="95">
        <f>IF(E356&gt;0,(((C355)^3+(C356)^3)/2/D356)*0.5*'NEFZ + EPA + WLTP - Constants'!$B$3*('NEFZ + EPA + WLTP - Start Value'!$B$5*'NEFZ + EPA + WLTP - Start Value'!$B$4)*E356/3600,0)</f>
        <v>2.285850187517689</v>
      </c>
    </row>
    <row r="357" ht="20.35" customHeight="1">
      <c r="A357" s="15">
        <v>354</v>
      </c>
      <c r="B357" s="15">
        <v>58.4</v>
      </c>
      <c r="C357" s="95">
        <f>'NEFZ + EPA + WLTP - Constants'!$B$5*B357/3.6</f>
        <v>26.107136</v>
      </c>
      <c r="D357" s="95">
        <f>(C357+C356)/2</f>
        <v>26.15184</v>
      </c>
      <c r="E357" s="95">
        <f>(D357*(A357-A356))</f>
        <v>26.15184</v>
      </c>
      <c r="F357" s="95">
        <f>(0.5*((C357^2)-(C356^2))*'NEFZ + EPA + WLTP - Start Value'!$B$3)/3600</f>
        <v>-1.01646041868797</v>
      </c>
      <c r="G357" s="95">
        <f>E357*'NEFZ + EPA + WLTP - Start Value'!$B$3*'NEFZ + EPA + WLTP - Start Value'!$B$6*'NEFZ + EPA + WLTP - Constants'!$B$4/3600</f>
        <v>0.8922223252800001</v>
      </c>
      <c r="H357" s="95">
        <f>IF(E357&gt;0,(((C356)^3+(C357)^3)/2/D357)*0.5*'NEFZ + EPA + WLTP - Constants'!$B$3*('NEFZ + EPA + WLTP - Start Value'!$B$5*'NEFZ + EPA + WLTP - Start Value'!$B$4)*E357/3600,0)</f>
        <v>2.262565101451762</v>
      </c>
    </row>
    <row r="358" ht="20.35" customHeight="1">
      <c r="A358" s="15">
        <v>355</v>
      </c>
      <c r="B358" s="15">
        <v>58.2</v>
      </c>
      <c r="C358" s="95">
        <f>'NEFZ + EPA + WLTP - Constants'!$B$5*B358/3.6</f>
        <v>26.017728</v>
      </c>
      <c r="D358" s="95">
        <f>(C358+C357)/2</f>
        <v>26.062432</v>
      </c>
      <c r="E358" s="95">
        <f>(D358*(A358-A357))</f>
        <v>26.062432</v>
      </c>
      <c r="F358" s="95">
        <f>(0.5*((C358^2)-(C357^2))*'NEFZ + EPA + WLTP - Start Value'!$B$3)/3600</f>
        <v>-1.0129853403335</v>
      </c>
      <c r="G358" s="95">
        <f>E358*'NEFZ + EPA + WLTP - Start Value'!$B$3*'NEFZ + EPA + WLTP - Start Value'!$B$6*'NEFZ + EPA + WLTP - Constants'!$B$4/3600</f>
        <v>0.8891719925440001</v>
      </c>
      <c r="H358" s="95">
        <f>IF(E358&gt;0,(((C357)^3+(C358)^3)/2/D358)*0.5*'NEFZ + EPA + WLTP - Constants'!$B$3*('NEFZ + EPA + WLTP - Start Value'!$B$5*'NEFZ + EPA + WLTP - Start Value'!$B$4)*E358/3600,0)</f>
        <v>2.239438686103704</v>
      </c>
    </row>
    <row r="359" ht="20.35" customHeight="1">
      <c r="A359" s="15">
        <v>356</v>
      </c>
      <c r="B359" s="15">
        <v>58.1</v>
      </c>
      <c r="C359" s="95">
        <f>'NEFZ + EPA + WLTP - Constants'!$B$5*B359/3.6</f>
        <v>25.973024</v>
      </c>
      <c r="D359" s="95">
        <f>(C359+C358)/2</f>
        <v>25.995376</v>
      </c>
      <c r="E359" s="95">
        <f>(D359*(A359-A358))</f>
        <v>25.995376</v>
      </c>
      <c r="F359" s="95">
        <f>(0.5*((C359^2)-(C358^2))*'NEFZ + EPA + WLTP - Start Value'!$B$3)/3600</f>
        <v>-0.5051895157838178</v>
      </c>
      <c r="G359" s="95">
        <f>E359*'NEFZ + EPA + WLTP - Start Value'!$B$3*'NEFZ + EPA + WLTP - Start Value'!$B$6*'NEFZ + EPA + WLTP - Constants'!$B$4/3600</f>
        <v>0.8868842429920001</v>
      </c>
      <c r="H359" s="95">
        <f>IF(E359&gt;0,(((C358)^3+(C359)^3)/2/D359)*0.5*'NEFZ + EPA + WLTP - Constants'!$B$3*('NEFZ + EPA + WLTP - Start Value'!$B$5*'NEFZ + EPA + WLTP - Start Value'!$B$4)*E359/3600,0)</f>
        <v>2.222182889543465</v>
      </c>
    </row>
    <row r="360" ht="20.35" customHeight="1">
      <c r="A360" s="15">
        <v>357</v>
      </c>
      <c r="B360" s="15">
        <v>58</v>
      </c>
      <c r="C360" s="95">
        <f>'NEFZ + EPA + WLTP - Constants'!$B$5*B360/3.6</f>
        <v>25.92832</v>
      </c>
      <c r="D360" s="95">
        <f>(C360+C359)/2</f>
        <v>25.950672</v>
      </c>
      <c r="E360" s="95">
        <f>(D360*(A360-A359))</f>
        <v>25.950672</v>
      </c>
      <c r="F360" s="95">
        <f>(0.5*((C360^2)-(C359^2))*'NEFZ + EPA + WLTP - Start Value'!$B$3)/3600</f>
        <v>-0.5043207461952374</v>
      </c>
      <c r="G360" s="95">
        <f>E360*'NEFZ + EPA + WLTP - Start Value'!$B$3*'NEFZ + EPA + WLTP - Start Value'!$B$6*'NEFZ + EPA + WLTP - Constants'!$B$4/3600</f>
        <v>0.8853590766240002</v>
      </c>
      <c r="H360" s="95">
        <f>IF(E360&gt;0,(((C359)^3+(C360)^3)/2/D360)*0.5*'NEFZ + EPA + WLTP - Constants'!$B$3*('NEFZ + EPA + WLTP - Start Value'!$B$5*'NEFZ + EPA + WLTP - Start Value'!$B$4)*E360/3600,0)</f>
        <v>2.210738210251843</v>
      </c>
    </row>
    <row r="361" ht="20.35" customHeight="1">
      <c r="A361" s="15">
        <v>358</v>
      </c>
      <c r="B361" s="15">
        <v>57.9</v>
      </c>
      <c r="C361" s="95">
        <f>'NEFZ + EPA + WLTP - Constants'!$B$5*B361/3.6</f>
        <v>25.883616</v>
      </c>
      <c r="D361" s="95">
        <f>(C361+C360)/2</f>
        <v>25.905968</v>
      </c>
      <c r="E361" s="95">
        <f>(D361*(A361-A360))</f>
        <v>25.905968</v>
      </c>
      <c r="F361" s="95">
        <f>(0.5*((C361^2)-(C360^2))*'NEFZ + EPA + WLTP - Start Value'!$B$3)/3600</f>
        <v>-0.5034519766065582</v>
      </c>
      <c r="G361" s="95">
        <f>E361*'NEFZ + EPA + WLTP - Start Value'!$B$3*'NEFZ + EPA + WLTP - Start Value'!$B$6*'NEFZ + EPA + WLTP - Constants'!$B$4/3600</f>
        <v>0.8838339102560001</v>
      </c>
      <c r="H361" s="95">
        <f>IF(E361&gt;0,(((C360)^3+(C361)^3)/2/D361)*0.5*'NEFZ + EPA + WLTP - Constants'!$B$3*('NEFZ + EPA + WLTP - Start Value'!$B$5*'NEFZ + EPA + WLTP - Start Value'!$B$4)*E361/3600,0)</f>
        <v>2.199332893503693</v>
      </c>
    </row>
    <row r="362" ht="20.35" customHeight="1">
      <c r="A362" s="15">
        <v>359</v>
      </c>
      <c r="B362" s="15">
        <v>57.6</v>
      </c>
      <c r="C362" s="95">
        <f>'NEFZ + EPA + WLTP - Constants'!$B$5*B362/3.6</f>
        <v>25.749504</v>
      </c>
      <c r="D362" s="95">
        <f>(C362+C361)/2</f>
        <v>25.81656</v>
      </c>
      <c r="E362" s="95">
        <f>(D362*(A362-A361))</f>
        <v>25.81656</v>
      </c>
      <c r="F362" s="95">
        <f>(0.5*((C362^2)-(C361^2))*'NEFZ + EPA + WLTP - Start Value'!$B$3)/3600</f>
        <v>-1.505143312287994</v>
      </c>
      <c r="G362" s="95">
        <f>E362*'NEFZ + EPA + WLTP - Start Value'!$B$3*'NEFZ + EPA + WLTP - Start Value'!$B$6*'NEFZ + EPA + WLTP - Constants'!$B$4/3600</f>
        <v>0.8807835775200001</v>
      </c>
      <c r="H362" s="95">
        <f>IF(E362&gt;0,(((C361)^3+(C362)^3)/2/D362)*0.5*'NEFZ + EPA + WLTP - Constants'!$B$3*('NEFZ + EPA + WLTP - Start Value'!$B$5*'NEFZ + EPA + WLTP - Start Value'!$B$4)*E362/3600,0)</f>
        <v>2.176679235525285</v>
      </c>
    </row>
    <row r="363" ht="20.35" customHeight="1">
      <c r="A363" s="15">
        <v>360</v>
      </c>
      <c r="B363" s="15">
        <v>57.4</v>
      </c>
      <c r="C363" s="95">
        <f>'NEFZ + EPA + WLTP - Constants'!$B$5*B363/3.6</f>
        <v>25.660096</v>
      </c>
      <c r="D363" s="95">
        <f>(C363+C362)/2</f>
        <v>25.7048</v>
      </c>
      <c r="E363" s="95">
        <f>(D363*(A363-A362))</f>
        <v>25.7048</v>
      </c>
      <c r="F363" s="95">
        <f>(0.5*((C363^2)-(C362^2))*'NEFZ + EPA + WLTP - Start Value'!$B$3)/3600</f>
        <v>-0.9990850269155465</v>
      </c>
      <c r="G363" s="95">
        <f>E363*'NEFZ + EPA + WLTP - Start Value'!$B$3*'NEFZ + EPA + WLTP - Start Value'!$B$6*'NEFZ + EPA + WLTP - Constants'!$B$4/3600</f>
        <v>0.8769706616000001</v>
      </c>
      <c r="H363" s="95">
        <f>IF(E363&gt;0,(((C362)^3+(C363)^3)/2/D363)*0.5*'NEFZ + EPA + WLTP - Constants'!$B$3*('NEFZ + EPA + WLTP - Start Value'!$B$5*'NEFZ + EPA + WLTP - Start Value'!$B$4)*E363/3600,0)</f>
        <v>2.148508882610304</v>
      </c>
    </row>
    <row r="364" ht="20.35" customHeight="1">
      <c r="A364" s="15">
        <v>361</v>
      </c>
      <c r="B364" s="15">
        <v>57.2</v>
      </c>
      <c r="C364" s="95">
        <f>'NEFZ + EPA + WLTP - Constants'!$B$5*B364/3.6</f>
        <v>25.570688</v>
      </c>
      <c r="D364" s="95">
        <f>(C364+C363)/2</f>
        <v>25.615392</v>
      </c>
      <c r="E364" s="95">
        <f>(D364*(A364-A363))</f>
        <v>25.615392</v>
      </c>
      <c r="F364" s="95">
        <f>(0.5*((C364^2)-(C363^2))*'NEFZ + EPA + WLTP - Start Value'!$B$3)/3600</f>
        <v>-0.9956099485610518</v>
      </c>
      <c r="G364" s="95">
        <f>E364*'NEFZ + EPA + WLTP - Start Value'!$B$3*'NEFZ + EPA + WLTP - Start Value'!$B$6*'NEFZ + EPA + WLTP - Constants'!$B$4/3600</f>
        <v>0.8739203288640002</v>
      </c>
      <c r="H364" s="95">
        <f>IF(E364&gt;0,(((C363)^3+(C364)^3)/2/D364)*0.5*'NEFZ + EPA + WLTP - Constants'!$B$3*('NEFZ + EPA + WLTP - Start Value'!$B$5*'NEFZ + EPA + WLTP - Start Value'!$B$4)*E364/3600,0)</f>
        <v>2.1261676838917</v>
      </c>
    </row>
    <row r="365" ht="20.35" customHeight="1">
      <c r="A365" s="15">
        <v>362</v>
      </c>
      <c r="B365" s="15">
        <v>57.1</v>
      </c>
      <c r="C365" s="95">
        <f>'NEFZ + EPA + WLTP - Constants'!$B$5*B365/3.6</f>
        <v>25.525984</v>
      </c>
      <c r="D365" s="95">
        <f>(C365+C364)/2</f>
        <v>25.54833600000001</v>
      </c>
      <c r="E365" s="95">
        <f>(D365*(A365-A364))</f>
        <v>25.54833600000001</v>
      </c>
      <c r="F365" s="95">
        <f>(0.5*((C365^2)-(C364^2))*'NEFZ + EPA + WLTP - Start Value'!$B$3)/3600</f>
        <v>-0.4965018198975935</v>
      </c>
      <c r="G365" s="95">
        <f>E365*'NEFZ + EPA + WLTP - Start Value'!$B$3*'NEFZ + EPA + WLTP - Start Value'!$B$6*'NEFZ + EPA + WLTP - Constants'!$B$4/3600</f>
        <v>0.8716325793120004</v>
      </c>
      <c r="H365" s="95">
        <f>IF(E365&gt;0,(((C364)^3+(C365)^3)/2/D365)*0.5*'NEFZ + EPA + WLTP - Constants'!$B$3*('NEFZ + EPA + WLTP - Start Value'!$B$5*'NEFZ + EPA + WLTP - Start Value'!$B$4)*E365/3600,0)</f>
        <v>2.109499274123572</v>
      </c>
    </row>
    <row r="366" ht="20.35" customHeight="1">
      <c r="A366" s="15">
        <v>363</v>
      </c>
      <c r="B366" s="15">
        <v>57</v>
      </c>
      <c r="C366" s="95">
        <f>'NEFZ + EPA + WLTP - Constants'!$B$5*B366/3.6</f>
        <v>25.48128</v>
      </c>
      <c r="D366" s="95">
        <f>(C366+C365)/2</f>
        <v>25.503632</v>
      </c>
      <c r="E366" s="95">
        <f>(D366*(A366-A365))</f>
        <v>25.503632</v>
      </c>
      <c r="F366" s="95">
        <f>(0.5*((C366^2)-(C365^2))*'NEFZ + EPA + WLTP - Start Value'!$B$3)/3600</f>
        <v>-0.4956330503090378</v>
      </c>
      <c r="G366" s="95">
        <f>E366*'NEFZ + EPA + WLTP - Start Value'!$B$3*'NEFZ + EPA + WLTP - Start Value'!$B$6*'NEFZ + EPA + WLTP - Constants'!$B$4/3600</f>
        <v>0.8701074129440003</v>
      </c>
      <c r="H366" s="95">
        <f>IF(E366&gt;0,(((C365)^3+(C366)^3)/2/D366)*0.5*'NEFZ + EPA + WLTP - Constants'!$B$3*('NEFZ + EPA + WLTP - Start Value'!$B$5*'NEFZ + EPA + WLTP - Start Value'!$B$4)*E366/3600,0)</f>
        <v>2.098445168906704</v>
      </c>
    </row>
    <row r="367" ht="20.35" customHeight="1">
      <c r="A367" s="15">
        <v>364</v>
      </c>
      <c r="B367" s="15">
        <v>57</v>
      </c>
      <c r="C367" s="95">
        <f>'NEFZ + EPA + WLTP - Constants'!$B$5*B367/3.6</f>
        <v>25.48128</v>
      </c>
      <c r="D367" s="95">
        <f>(C367+C366)/2</f>
        <v>25.48128</v>
      </c>
      <c r="E367" s="95">
        <f>(D367*(A367-A366))</f>
        <v>25.48128</v>
      </c>
      <c r="F367" s="95">
        <f>(0.5*((C367^2)-(C366^2))*'NEFZ + EPA + WLTP - Start Value'!$B$3)/3600</f>
        <v>0</v>
      </c>
      <c r="G367" s="95">
        <f>E367*'NEFZ + EPA + WLTP - Start Value'!$B$3*'NEFZ + EPA + WLTP - Start Value'!$B$6*'NEFZ + EPA + WLTP - Constants'!$B$4/3600</f>
        <v>0.8693448297599999</v>
      </c>
      <c r="H367" s="95">
        <f>IF(E367&gt;0,(((C366)^3+(C367)^3)/2/D367)*0.5*'NEFZ + EPA + WLTP - Constants'!$B$3*('NEFZ + EPA + WLTP - Start Value'!$B$5*'NEFZ + EPA + WLTP - Start Value'!$B$4)*E367/3600,0)</f>
        <v>2.09292779589014</v>
      </c>
    </row>
    <row r="368" ht="20.35" customHeight="1">
      <c r="A368" s="15">
        <v>365</v>
      </c>
      <c r="B368" s="15">
        <v>56.9</v>
      </c>
      <c r="C368" s="95">
        <f>'NEFZ + EPA + WLTP - Constants'!$B$5*B368/3.6</f>
        <v>25.436576</v>
      </c>
      <c r="D368" s="95">
        <f>(C368+C367)/2</f>
        <v>25.458928</v>
      </c>
      <c r="E368" s="95">
        <f>(D368*(A368-A367))</f>
        <v>25.458928</v>
      </c>
      <c r="F368" s="95">
        <f>(0.5*((C368^2)-(C367^2))*'NEFZ + EPA + WLTP - Start Value'!$B$3)/3600</f>
        <v>-0.4947642807203585</v>
      </c>
      <c r="G368" s="95">
        <f>E368*'NEFZ + EPA + WLTP - Start Value'!$B$3*'NEFZ + EPA + WLTP - Start Value'!$B$6*'NEFZ + EPA + WLTP - Constants'!$B$4/3600</f>
        <v>0.8685822465760001</v>
      </c>
      <c r="H368" s="95">
        <f>IF(E368&gt;0,(((C367)^3+(C368)^3)/2/D368)*0.5*'NEFZ + EPA + WLTP - Constants'!$B$3*('NEFZ + EPA + WLTP - Start Value'!$B$5*'NEFZ + EPA + WLTP - Start Value'!$B$4)*E368/3600,0)</f>
        <v>2.087429748153317</v>
      </c>
    </row>
    <row r="369" ht="20.35" customHeight="1">
      <c r="A369" s="15">
        <v>366</v>
      </c>
      <c r="B369" s="15">
        <v>56.9</v>
      </c>
      <c r="C369" s="95">
        <f>'NEFZ + EPA + WLTP - Constants'!$B$5*B369/3.6</f>
        <v>25.436576</v>
      </c>
      <c r="D369" s="95">
        <f>(C369+C368)/2</f>
        <v>25.436576</v>
      </c>
      <c r="E369" s="95">
        <f>(D369*(A369-A368))</f>
        <v>25.436576</v>
      </c>
      <c r="F369" s="95">
        <f>(0.5*((C369^2)-(C368^2))*'NEFZ + EPA + WLTP - Start Value'!$B$3)/3600</f>
        <v>0</v>
      </c>
      <c r="G369" s="95">
        <f>E369*'NEFZ + EPA + WLTP - Start Value'!$B$3*'NEFZ + EPA + WLTP - Start Value'!$B$6*'NEFZ + EPA + WLTP - Constants'!$B$4/3600</f>
        <v>0.867819663392</v>
      </c>
      <c r="H369" s="95">
        <f>IF(E369&gt;0,(((C368)^3+(C369)^3)/2/D369)*0.5*'NEFZ + EPA + WLTP - Constants'!$B$3*('NEFZ + EPA + WLTP - Start Value'!$B$5*'NEFZ + EPA + WLTP - Start Value'!$B$4)*E369/3600,0)</f>
        <v>2.081931700416494</v>
      </c>
    </row>
    <row r="370" ht="20.35" customHeight="1">
      <c r="A370" s="15">
        <v>367</v>
      </c>
      <c r="B370" s="15">
        <v>56.9</v>
      </c>
      <c r="C370" s="95">
        <f>'NEFZ + EPA + WLTP - Constants'!$B$5*B370/3.6</f>
        <v>25.436576</v>
      </c>
      <c r="D370" s="95">
        <f>(C370+C369)/2</f>
        <v>25.436576</v>
      </c>
      <c r="E370" s="95">
        <f>(D370*(A370-A369))</f>
        <v>25.436576</v>
      </c>
      <c r="F370" s="95">
        <f>(0.5*((C370^2)-(C369^2))*'NEFZ + EPA + WLTP - Start Value'!$B$3)/3600</f>
        <v>0</v>
      </c>
      <c r="G370" s="95">
        <f>E370*'NEFZ + EPA + WLTP - Start Value'!$B$3*'NEFZ + EPA + WLTP - Start Value'!$B$6*'NEFZ + EPA + WLTP - Constants'!$B$4/3600</f>
        <v>0.867819663392</v>
      </c>
      <c r="H370" s="95">
        <f>IF(E370&gt;0,(((C369)^3+(C370)^3)/2/D370)*0.5*'NEFZ + EPA + WLTP - Constants'!$B$3*('NEFZ + EPA + WLTP - Start Value'!$B$5*'NEFZ + EPA + WLTP - Start Value'!$B$4)*E370/3600,0)</f>
        <v>2.081931700416494</v>
      </c>
    </row>
    <row r="371" ht="20.35" customHeight="1">
      <c r="A371" s="15">
        <v>368</v>
      </c>
      <c r="B371" s="15">
        <v>57</v>
      </c>
      <c r="C371" s="95">
        <f>'NEFZ + EPA + WLTP - Constants'!$B$5*B371/3.6</f>
        <v>25.48128</v>
      </c>
      <c r="D371" s="95">
        <f>(C371+C370)/2</f>
        <v>25.458928</v>
      </c>
      <c r="E371" s="95">
        <f>(D371*(A371-A370))</f>
        <v>25.458928</v>
      </c>
      <c r="F371" s="95">
        <f>(0.5*((C371^2)-(C370^2))*'NEFZ + EPA + WLTP - Start Value'!$B$3)/3600</f>
        <v>0.4947642807203585</v>
      </c>
      <c r="G371" s="95">
        <f>E371*'NEFZ + EPA + WLTP - Start Value'!$B$3*'NEFZ + EPA + WLTP - Start Value'!$B$6*'NEFZ + EPA + WLTP - Constants'!$B$4/3600</f>
        <v>0.8685822465760001</v>
      </c>
      <c r="H371" s="95">
        <f>IF(E371&gt;0,(((C370)^3+(C371)^3)/2/D371)*0.5*'NEFZ + EPA + WLTP - Constants'!$B$3*('NEFZ + EPA + WLTP - Start Value'!$B$5*'NEFZ + EPA + WLTP - Start Value'!$B$4)*E371/3600,0)</f>
        <v>2.087429748153317</v>
      </c>
    </row>
    <row r="372" ht="20.35" customHeight="1">
      <c r="A372" s="15">
        <v>369</v>
      </c>
      <c r="B372" s="15">
        <v>57</v>
      </c>
      <c r="C372" s="95">
        <f>'NEFZ + EPA + WLTP - Constants'!$B$5*B372/3.6</f>
        <v>25.48128</v>
      </c>
      <c r="D372" s="95">
        <f>(C372+C371)/2</f>
        <v>25.48128</v>
      </c>
      <c r="E372" s="95">
        <f>(D372*(A372-A371))</f>
        <v>25.48128</v>
      </c>
      <c r="F372" s="95">
        <f>(0.5*((C372^2)-(C371^2))*'NEFZ + EPA + WLTP - Start Value'!$B$3)/3600</f>
        <v>0</v>
      </c>
      <c r="G372" s="95">
        <f>E372*'NEFZ + EPA + WLTP - Start Value'!$B$3*'NEFZ + EPA + WLTP - Start Value'!$B$6*'NEFZ + EPA + WLTP - Constants'!$B$4/3600</f>
        <v>0.8693448297599999</v>
      </c>
      <c r="H372" s="95">
        <f>IF(E372&gt;0,(((C371)^3+(C372)^3)/2/D372)*0.5*'NEFZ + EPA + WLTP - Constants'!$B$3*('NEFZ + EPA + WLTP - Start Value'!$B$5*'NEFZ + EPA + WLTP - Start Value'!$B$4)*E372/3600,0)</f>
        <v>2.09292779589014</v>
      </c>
    </row>
    <row r="373" ht="20.35" customHeight="1">
      <c r="A373" s="15">
        <v>370</v>
      </c>
      <c r="B373" s="15">
        <v>57</v>
      </c>
      <c r="C373" s="95">
        <f>'NEFZ + EPA + WLTP - Constants'!$B$5*B373/3.6</f>
        <v>25.48128</v>
      </c>
      <c r="D373" s="95">
        <f>(C373+C372)/2</f>
        <v>25.48128</v>
      </c>
      <c r="E373" s="95">
        <f>(D373*(A373-A372))</f>
        <v>25.48128</v>
      </c>
      <c r="F373" s="95">
        <f>(0.5*((C373^2)-(C372^2))*'NEFZ + EPA + WLTP - Start Value'!$B$3)/3600</f>
        <v>0</v>
      </c>
      <c r="G373" s="95">
        <f>E373*'NEFZ + EPA + WLTP - Start Value'!$B$3*'NEFZ + EPA + WLTP - Start Value'!$B$6*'NEFZ + EPA + WLTP - Constants'!$B$4/3600</f>
        <v>0.8693448297599999</v>
      </c>
      <c r="H373" s="95">
        <f>IF(E373&gt;0,(((C372)^3+(C373)^3)/2/D373)*0.5*'NEFZ + EPA + WLTP - Constants'!$B$3*('NEFZ + EPA + WLTP - Start Value'!$B$5*'NEFZ + EPA + WLTP - Start Value'!$B$4)*E373/3600,0)</f>
        <v>2.09292779589014</v>
      </c>
    </row>
    <row r="374" ht="20.35" customHeight="1">
      <c r="A374" s="15">
        <v>371</v>
      </c>
      <c r="B374" s="15">
        <v>57</v>
      </c>
      <c r="C374" s="95">
        <f>'NEFZ + EPA + WLTP - Constants'!$B$5*B374/3.6</f>
        <v>25.48128</v>
      </c>
      <c r="D374" s="95">
        <f>(C374+C373)/2</f>
        <v>25.48128</v>
      </c>
      <c r="E374" s="95">
        <f>(D374*(A374-A373))</f>
        <v>25.48128</v>
      </c>
      <c r="F374" s="95">
        <f>(0.5*((C374^2)-(C373^2))*'NEFZ + EPA + WLTP - Start Value'!$B$3)/3600</f>
        <v>0</v>
      </c>
      <c r="G374" s="95">
        <f>E374*'NEFZ + EPA + WLTP - Start Value'!$B$3*'NEFZ + EPA + WLTP - Start Value'!$B$6*'NEFZ + EPA + WLTP - Constants'!$B$4/3600</f>
        <v>0.8693448297599999</v>
      </c>
      <c r="H374" s="95">
        <f>IF(E374&gt;0,(((C373)^3+(C374)^3)/2/D374)*0.5*'NEFZ + EPA + WLTP - Constants'!$B$3*('NEFZ + EPA + WLTP - Start Value'!$B$5*'NEFZ + EPA + WLTP - Start Value'!$B$4)*E374/3600,0)</f>
        <v>2.09292779589014</v>
      </c>
    </row>
    <row r="375" ht="20.35" customHeight="1">
      <c r="A375" s="15">
        <v>372</v>
      </c>
      <c r="B375" s="15">
        <v>57</v>
      </c>
      <c r="C375" s="95">
        <f>'NEFZ + EPA + WLTP - Constants'!$B$5*B375/3.6</f>
        <v>25.48128</v>
      </c>
      <c r="D375" s="95">
        <f>(C375+C374)/2</f>
        <v>25.48128</v>
      </c>
      <c r="E375" s="95">
        <f>(D375*(A375-A374))</f>
        <v>25.48128</v>
      </c>
      <c r="F375" s="95">
        <f>(0.5*((C375^2)-(C374^2))*'NEFZ + EPA + WLTP - Start Value'!$B$3)/3600</f>
        <v>0</v>
      </c>
      <c r="G375" s="95">
        <f>E375*'NEFZ + EPA + WLTP - Start Value'!$B$3*'NEFZ + EPA + WLTP - Start Value'!$B$6*'NEFZ + EPA + WLTP - Constants'!$B$4/3600</f>
        <v>0.8693448297599999</v>
      </c>
      <c r="H375" s="95">
        <f>IF(E375&gt;0,(((C374)^3+(C375)^3)/2/D375)*0.5*'NEFZ + EPA + WLTP - Constants'!$B$3*('NEFZ + EPA + WLTP - Start Value'!$B$5*'NEFZ + EPA + WLTP - Start Value'!$B$4)*E375/3600,0)</f>
        <v>2.09292779589014</v>
      </c>
    </row>
    <row r="376" ht="20.35" customHeight="1">
      <c r="A376" s="15">
        <v>373</v>
      </c>
      <c r="B376" s="15">
        <v>57</v>
      </c>
      <c r="C376" s="95">
        <f>'NEFZ + EPA + WLTP - Constants'!$B$5*B376/3.6</f>
        <v>25.48128</v>
      </c>
      <c r="D376" s="95">
        <f>(C376+C375)/2</f>
        <v>25.48128</v>
      </c>
      <c r="E376" s="95">
        <f>(D376*(A376-A375))</f>
        <v>25.48128</v>
      </c>
      <c r="F376" s="95">
        <f>(0.5*((C376^2)-(C375^2))*'NEFZ + EPA + WLTP - Start Value'!$B$3)/3600</f>
        <v>0</v>
      </c>
      <c r="G376" s="95">
        <f>E376*'NEFZ + EPA + WLTP - Start Value'!$B$3*'NEFZ + EPA + WLTP - Start Value'!$B$6*'NEFZ + EPA + WLTP - Constants'!$B$4/3600</f>
        <v>0.8693448297599999</v>
      </c>
      <c r="H376" s="95">
        <f>IF(E376&gt;0,(((C375)^3+(C376)^3)/2/D376)*0.5*'NEFZ + EPA + WLTP - Constants'!$B$3*('NEFZ + EPA + WLTP - Start Value'!$B$5*'NEFZ + EPA + WLTP - Start Value'!$B$4)*E376/3600,0)</f>
        <v>2.09292779589014</v>
      </c>
    </row>
    <row r="377" ht="20.35" customHeight="1">
      <c r="A377" s="15">
        <v>374</v>
      </c>
      <c r="B377" s="15">
        <v>57</v>
      </c>
      <c r="C377" s="95">
        <f>'NEFZ + EPA + WLTP - Constants'!$B$5*B377/3.6</f>
        <v>25.48128</v>
      </c>
      <c r="D377" s="95">
        <f>(C377+C376)/2</f>
        <v>25.48128</v>
      </c>
      <c r="E377" s="95">
        <f>(D377*(A377-A376))</f>
        <v>25.48128</v>
      </c>
      <c r="F377" s="95">
        <f>(0.5*((C377^2)-(C376^2))*'NEFZ + EPA + WLTP - Start Value'!$B$3)/3600</f>
        <v>0</v>
      </c>
      <c r="G377" s="95">
        <f>E377*'NEFZ + EPA + WLTP - Start Value'!$B$3*'NEFZ + EPA + WLTP - Start Value'!$B$6*'NEFZ + EPA + WLTP - Constants'!$B$4/3600</f>
        <v>0.8693448297599999</v>
      </c>
      <c r="H377" s="95">
        <f>IF(E377&gt;0,(((C376)^3+(C377)^3)/2/D377)*0.5*'NEFZ + EPA + WLTP - Constants'!$B$3*('NEFZ + EPA + WLTP - Start Value'!$B$5*'NEFZ + EPA + WLTP - Start Value'!$B$4)*E377/3600,0)</f>
        <v>2.09292779589014</v>
      </c>
    </row>
    <row r="378" ht="20.35" customHeight="1">
      <c r="A378" s="15">
        <v>375</v>
      </c>
      <c r="B378" s="15">
        <v>57</v>
      </c>
      <c r="C378" s="95">
        <f>'NEFZ + EPA + WLTP - Constants'!$B$5*B378/3.6</f>
        <v>25.48128</v>
      </c>
      <c r="D378" s="95">
        <f>(C378+C377)/2</f>
        <v>25.48128</v>
      </c>
      <c r="E378" s="95">
        <f>(D378*(A378-A377))</f>
        <v>25.48128</v>
      </c>
      <c r="F378" s="95">
        <f>(0.5*((C378^2)-(C377^2))*'NEFZ + EPA + WLTP - Start Value'!$B$3)/3600</f>
        <v>0</v>
      </c>
      <c r="G378" s="95">
        <f>E378*'NEFZ + EPA + WLTP - Start Value'!$B$3*'NEFZ + EPA + WLTP - Start Value'!$B$6*'NEFZ + EPA + WLTP - Constants'!$B$4/3600</f>
        <v>0.8693448297599999</v>
      </c>
      <c r="H378" s="95">
        <f>IF(E378&gt;0,(((C377)^3+(C378)^3)/2/D378)*0.5*'NEFZ + EPA + WLTP - Constants'!$B$3*('NEFZ + EPA + WLTP - Start Value'!$B$5*'NEFZ + EPA + WLTP - Start Value'!$B$4)*E378/3600,0)</f>
        <v>2.09292779589014</v>
      </c>
    </row>
    <row r="379" ht="20.35" customHeight="1">
      <c r="A379" s="15">
        <v>376</v>
      </c>
      <c r="B379" s="15">
        <v>57</v>
      </c>
      <c r="C379" s="95">
        <f>'NEFZ + EPA + WLTP - Constants'!$B$5*B379/3.6</f>
        <v>25.48128</v>
      </c>
      <c r="D379" s="95">
        <f>(C379+C378)/2</f>
        <v>25.48128</v>
      </c>
      <c r="E379" s="95">
        <f>(D379*(A379-A378))</f>
        <v>25.48128</v>
      </c>
      <c r="F379" s="95">
        <f>(0.5*((C379^2)-(C378^2))*'NEFZ + EPA + WLTP - Start Value'!$B$3)/3600</f>
        <v>0</v>
      </c>
      <c r="G379" s="95">
        <f>E379*'NEFZ + EPA + WLTP - Start Value'!$B$3*'NEFZ + EPA + WLTP - Start Value'!$B$6*'NEFZ + EPA + WLTP - Constants'!$B$4/3600</f>
        <v>0.8693448297599999</v>
      </c>
      <c r="H379" s="95">
        <f>IF(E379&gt;0,(((C378)^3+(C379)^3)/2/D379)*0.5*'NEFZ + EPA + WLTP - Constants'!$B$3*('NEFZ + EPA + WLTP - Start Value'!$B$5*'NEFZ + EPA + WLTP - Start Value'!$B$4)*E379/3600,0)</f>
        <v>2.09292779589014</v>
      </c>
    </row>
    <row r="380" ht="20.35" customHeight="1">
      <c r="A380" s="15">
        <v>377</v>
      </c>
      <c r="B380" s="15">
        <v>56.9</v>
      </c>
      <c r="C380" s="95">
        <f>'NEFZ + EPA + WLTP - Constants'!$B$5*B380/3.6</f>
        <v>25.436576</v>
      </c>
      <c r="D380" s="95">
        <f>(C380+C379)/2</f>
        <v>25.458928</v>
      </c>
      <c r="E380" s="95">
        <f>(D380*(A380-A379))</f>
        <v>25.458928</v>
      </c>
      <c r="F380" s="95">
        <f>(0.5*((C380^2)-(C379^2))*'NEFZ + EPA + WLTP - Start Value'!$B$3)/3600</f>
        <v>-0.4947642807203585</v>
      </c>
      <c r="G380" s="95">
        <f>E380*'NEFZ + EPA + WLTP - Start Value'!$B$3*'NEFZ + EPA + WLTP - Start Value'!$B$6*'NEFZ + EPA + WLTP - Constants'!$B$4/3600</f>
        <v>0.8685822465760001</v>
      </c>
      <c r="H380" s="95">
        <f>IF(E380&gt;0,(((C379)^3+(C380)^3)/2/D380)*0.5*'NEFZ + EPA + WLTP - Constants'!$B$3*('NEFZ + EPA + WLTP - Start Value'!$B$5*'NEFZ + EPA + WLTP - Start Value'!$B$4)*E380/3600,0)</f>
        <v>2.087429748153317</v>
      </c>
    </row>
    <row r="381" ht="20.35" customHeight="1">
      <c r="A381" s="15">
        <v>378</v>
      </c>
      <c r="B381" s="15">
        <v>56.8</v>
      </c>
      <c r="C381" s="95">
        <f>'NEFZ + EPA + WLTP - Constants'!$B$5*B381/3.6</f>
        <v>25.391872</v>
      </c>
      <c r="D381" s="95">
        <f>(C381+C380)/2</f>
        <v>25.414224</v>
      </c>
      <c r="E381" s="95">
        <f>(D381*(A381-A380))</f>
        <v>25.414224</v>
      </c>
      <c r="F381" s="95">
        <f>(0.5*((C381^2)-(C380^2))*'NEFZ + EPA + WLTP - Start Value'!$B$3)/3600</f>
        <v>-0.4938955111317287</v>
      </c>
      <c r="G381" s="95">
        <f>E381*'NEFZ + EPA + WLTP - Start Value'!$B$3*'NEFZ + EPA + WLTP - Start Value'!$B$6*'NEFZ + EPA + WLTP - Constants'!$B$4/3600</f>
        <v>0.867057080208</v>
      </c>
      <c r="H381" s="95">
        <f>IF(E381&gt;0,(((C380)^3+(C381)^3)/2/D381)*0.5*'NEFZ + EPA + WLTP - Constants'!$B$3*('NEFZ + EPA + WLTP - Start Value'!$B$5*'NEFZ + EPA + WLTP - Start Value'!$B$4)*E381/3600,0)</f>
        <v>2.076452944055411</v>
      </c>
    </row>
    <row r="382" ht="20.35" customHeight="1">
      <c r="A382" s="15">
        <v>379</v>
      </c>
      <c r="B382" s="15">
        <v>56.5</v>
      </c>
      <c r="C382" s="95">
        <f>'NEFZ + EPA + WLTP - Constants'!$B$5*B382/3.6</f>
        <v>25.25776</v>
      </c>
      <c r="D382" s="95">
        <f>(C382+C381)/2</f>
        <v>25.324816</v>
      </c>
      <c r="E382" s="95">
        <f>(D382*(A382-A381))</f>
        <v>25.324816</v>
      </c>
      <c r="F382" s="95">
        <f>(0.5*((C382^2)-(C381^2))*'NEFZ + EPA + WLTP - Start Value'!$B$3)/3600</f>
        <v>-1.476473915863432</v>
      </c>
      <c r="G382" s="95">
        <f>E382*'NEFZ + EPA + WLTP - Start Value'!$B$3*'NEFZ + EPA + WLTP - Start Value'!$B$6*'NEFZ + EPA + WLTP - Constants'!$B$4/3600</f>
        <v>0.864006747472</v>
      </c>
      <c r="H382" s="95">
        <f>IF(E382&gt;0,(((C381)^3+(C382)^3)/2/D382)*0.5*'NEFZ + EPA + WLTP - Constants'!$B$3*('NEFZ + EPA + WLTP - Start Value'!$B$5*'NEFZ + EPA + WLTP - Start Value'!$B$4)*E382/3600,0)</f>
        <v>2.054653327825533</v>
      </c>
    </row>
    <row r="383" ht="20.35" customHeight="1">
      <c r="A383" s="15">
        <v>380</v>
      </c>
      <c r="B383" s="15">
        <v>56.2</v>
      </c>
      <c r="C383" s="95">
        <f>'NEFZ + EPA + WLTP - Constants'!$B$5*B383/3.6</f>
        <v>25.123648</v>
      </c>
      <c r="D383" s="95">
        <f>(C383+C382)/2</f>
        <v>25.190704</v>
      </c>
      <c r="E383" s="95">
        <f>(D383*(A383-A382))</f>
        <v>25.190704</v>
      </c>
      <c r="F383" s="95">
        <f>(0.5*((C383^2)-(C382^2))*'NEFZ + EPA + WLTP - Start Value'!$B$3)/3600</f>
        <v>-1.468654989565862</v>
      </c>
      <c r="G383" s="95">
        <f>E383*'NEFZ + EPA + WLTP - Start Value'!$B$3*'NEFZ + EPA + WLTP - Start Value'!$B$6*'NEFZ + EPA + WLTP - Constants'!$B$4/3600</f>
        <v>0.8594312483680001</v>
      </c>
      <c r="H383" s="95">
        <f>IF(E383&gt;0,(((C382)^3+(C383)^3)/2/D383)*0.5*'NEFZ + EPA + WLTP - Constants'!$B$3*('NEFZ + EPA + WLTP - Start Value'!$B$5*'NEFZ + EPA + WLTP - Start Value'!$B$4)*E383/3600,0)</f>
        <v>2.022184009925625</v>
      </c>
    </row>
    <row r="384" ht="20.35" customHeight="1">
      <c r="A384" s="15">
        <v>381</v>
      </c>
      <c r="B384" s="15">
        <v>56</v>
      </c>
      <c r="C384" s="95">
        <f>'NEFZ + EPA + WLTP - Constants'!$B$5*B384/3.6</f>
        <v>25.03424</v>
      </c>
      <c r="D384" s="95">
        <f>(C384+C383)/2</f>
        <v>25.078944</v>
      </c>
      <c r="E384" s="95">
        <f>(D384*(A384-A383))</f>
        <v>25.078944</v>
      </c>
      <c r="F384" s="95">
        <f>(0.5*((C384^2)-(C383^2))*'NEFZ + EPA + WLTP - Start Value'!$B$3)/3600</f>
        <v>-0.974759478434158</v>
      </c>
      <c r="G384" s="95">
        <f>E384*'NEFZ + EPA + WLTP - Start Value'!$B$3*'NEFZ + EPA + WLTP - Start Value'!$B$6*'NEFZ + EPA + WLTP - Constants'!$B$4/3600</f>
        <v>0.855618332448</v>
      </c>
      <c r="H384" s="95">
        <f>IF(E384&gt;0,(((C383)^3+(C384)^3)/2/D384)*0.5*'NEFZ + EPA + WLTP - Constants'!$B$3*('NEFZ + EPA + WLTP - Start Value'!$B$5*'NEFZ + EPA + WLTP - Start Value'!$B$4)*E384/3600,0)</f>
        <v>1.995365239952491</v>
      </c>
    </row>
    <row r="385" ht="20.35" customHeight="1">
      <c r="A385" s="15">
        <v>382</v>
      </c>
      <c r="B385" s="15">
        <v>56</v>
      </c>
      <c r="C385" s="95">
        <f>'NEFZ + EPA + WLTP - Constants'!$B$5*B385/3.6</f>
        <v>25.03424</v>
      </c>
      <c r="D385" s="95">
        <f>(C385+C384)/2</f>
        <v>25.03424</v>
      </c>
      <c r="E385" s="95">
        <f>(D385*(A385-A384))</f>
        <v>25.03424</v>
      </c>
      <c r="F385" s="95">
        <f>(0.5*((C385^2)-(C384^2))*'NEFZ + EPA + WLTP - Start Value'!$B$3)/3600</f>
        <v>0</v>
      </c>
      <c r="G385" s="95">
        <f>E385*'NEFZ + EPA + WLTP - Start Value'!$B$3*'NEFZ + EPA + WLTP - Start Value'!$B$6*'NEFZ + EPA + WLTP - Constants'!$B$4/3600</f>
        <v>0.8540931660800001</v>
      </c>
      <c r="H385" s="95">
        <f>IF(E385&gt;0,(((C384)^3+(C385)^3)/2/D385)*0.5*'NEFZ + EPA + WLTP - Constants'!$B$3*('NEFZ + EPA + WLTP - Start Value'!$B$5*'NEFZ + EPA + WLTP - Start Value'!$B$4)*E385/3600,0)</f>
        <v>1.98469492801047</v>
      </c>
    </row>
    <row r="386" ht="20.35" customHeight="1">
      <c r="A386" s="15">
        <v>383</v>
      </c>
      <c r="B386" s="15">
        <v>56</v>
      </c>
      <c r="C386" s="95">
        <f>'NEFZ + EPA + WLTP - Constants'!$B$5*B386/3.6</f>
        <v>25.03424</v>
      </c>
      <c r="D386" s="95">
        <f>(C386+C385)/2</f>
        <v>25.03424</v>
      </c>
      <c r="E386" s="95">
        <f>(D386*(A386-A385))</f>
        <v>25.03424</v>
      </c>
      <c r="F386" s="95">
        <f>(0.5*((C386^2)-(C385^2))*'NEFZ + EPA + WLTP - Start Value'!$B$3)/3600</f>
        <v>0</v>
      </c>
      <c r="G386" s="95">
        <f>E386*'NEFZ + EPA + WLTP - Start Value'!$B$3*'NEFZ + EPA + WLTP - Start Value'!$B$6*'NEFZ + EPA + WLTP - Constants'!$B$4/3600</f>
        <v>0.8540931660800001</v>
      </c>
      <c r="H386" s="95">
        <f>IF(E386&gt;0,(((C385)^3+(C386)^3)/2/D386)*0.5*'NEFZ + EPA + WLTP - Constants'!$B$3*('NEFZ + EPA + WLTP - Start Value'!$B$5*'NEFZ + EPA + WLTP - Start Value'!$B$4)*E386/3600,0)</f>
        <v>1.98469492801047</v>
      </c>
    </row>
    <row r="387" ht="20.35" customHeight="1">
      <c r="A387" s="15">
        <v>384</v>
      </c>
      <c r="B387" s="15">
        <v>56.1</v>
      </c>
      <c r="C387" s="95">
        <f>'NEFZ + EPA + WLTP - Constants'!$B$5*B387/3.6</f>
        <v>25.078944</v>
      </c>
      <c r="D387" s="95">
        <f>(C387+C386)/2</f>
        <v>25.056592</v>
      </c>
      <c r="E387" s="95">
        <f>(D387*(A387-A386))</f>
        <v>25.056592</v>
      </c>
      <c r="F387" s="95">
        <f>(0.5*((C387^2)-(C386^2))*'NEFZ + EPA + WLTP - Start Value'!$B$3)/3600</f>
        <v>0.4869453544227393</v>
      </c>
      <c r="G387" s="95">
        <f>E387*'NEFZ + EPA + WLTP - Start Value'!$B$3*'NEFZ + EPA + WLTP - Start Value'!$B$6*'NEFZ + EPA + WLTP - Constants'!$B$4/3600</f>
        <v>0.8548557492640001</v>
      </c>
      <c r="H387" s="95">
        <f>IF(E387&gt;0,(((C386)^3+(C387)^3)/2/D387)*0.5*'NEFZ + EPA + WLTP - Constants'!$B$3*('NEFZ + EPA + WLTP - Start Value'!$B$5*'NEFZ + EPA + WLTP - Start Value'!$B$4)*E387/3600,0)</f>
        <v>1.990020573909608</v>
      </c>
    </row>
    <row r="388" ht="20.35" customHeight="1">
      <c r="A388" s="15">
        <v>385</v>
      </c>
      <c r="B388" s="15">
        <v>56.4</v>
      </c>
      <c r="C388" s="95">
        <f>'NEFZ + EPA + WLTP - Constants'!$B$5*B388/3.6</f>
        <v>25.213056</v>
      </c>
      <c r="D388" s="95">
        <f>(C388+C387)/2</f>
        <v>25.146</v>
      </c>
      <c r="E388" s="95">
        <f>(D388*(A388-A387))</f>
        <v>25.146</v>
      </c>
      <c r="F388" s="95">
        <f>(0.5*((C388^2)-(C387^2))*'NEFZ + EPA + WLTP - Start Value'!$B$3)/3600</f>
        <v>1.466048680799997</v>
      </c>
      <c r="G388" s="95">
        <f>E388*'NEFZ + EPA + WLTP - Start Value'!$B$3*'NEFZ + EPA + WLTP - Start Value'!$B$6*'NEFZ + EPA + WLTP - Constants'!$B$4/3600</f>
        <v>0.8579060820000001</v>
      </c>
      <c r="H388" s="95">
        <f>IF(E388&gt;0,(((C387)^3+(C388)^3)/2/D388)*0.5*'NEFZ + EPA + WLTP - Constants'!$B$3*('NEFZ + EPA + WLTP - Start Value'!$B$5*'NEFZ + EPA + WLTP - Start Value'!$B$4)*E388/3600,0)</f>
        <v>2.011437413984627</v>
      </c>
    </row>
    <row r="389" ht="20.35" customHeight="1">
      <c r="A389" s="15">
        <v>386</v>
      </c>
      <c r="B389" s="15">
        <v>56.7</v>
      </c>
      <c r="C389" s="95">
        <f>'NEFZ + EPA + WLTP - Constants'!$B$5*B389/3.6</f>
        <v>25.347168</v>
      </c>
      <c r="D389" s="95">
        <f>(C389+C388)/2</f>
        <v>25.280112</v>
      </c>
      <c r="E389" s="95">
        <f>(D389*(A389-A388))</f>
        <v>25.280112</v>
      </c>
      <c r="F389" s="95">
        <f>(0.5*((C389^2)-(C388^2))*'NEFZ + EPA + WLTP - Start Value'!$B$3)/3600</f>
        <v>1.473867607097616</v>
      </c>
      <c r="G389" s="95">
        <f>E389*'NEFZ + EPA + WLTP - Start Value'!$B$3*'NEFZ + EPA + WLTP - Start Value'!$B$6*'NEFZ + EPA + WLTP - Constants'!$B$4/3600</f>
        <v>0.8624815811040002</v>
      </c>
      <c r="H389" s="95">
        <f>IF(E389&gt;0,(((C388)^3+(C389)^3)/2/D389)*0.5*'NEFZ + EPA + WLTP - Constants'!$B$3*('NEFZ + EPA + WLTP - Start Value'!$B$5*'NEFZ + EPA + WLTP - Start Value'!$B$4)*E389/3600,0)</f>
        <v>2.043791899038078</v>
      </c>
    </row>
    <row r="390" ht="20.35" customHeight="1">
      <c r="A390" s="15">
        <v>387</v>
      </c>
      <c r="B390" s="15">
        <v>56.9</v>
      </c>
      <c r="C390" s="95">
        <f>'NEFZ + EPA + WLTP - Constants'!$B$5*B390/3.6</f>
        <v>25.436576</v>
      </c>
      <c r="D390" s="95">
        <f>(C390+C389)/2</f>
        <v>25.391872</v>
      </c>
      <c r="E390" s="95">
        <f>(D390*(A390-A389))</f>
        <v>25.391872</v>
      </c>
      <c r="F390" s="95">
        <f>(0.5*((C390^2)-(C389^2))*'NEFZ + EPA + WLTP - Start Value'!$B$3)/3600</f>
        <v>0.9869222526748276</v>
      </c>
      <c r="G390" s="95">
        <f>E390*'NEFZ + EPA + WLTP - Start Value'!$B$3*'NEFZ + EPA + WLTP - Start Value'!$B$6*'NEFZ + EPA + WLTP - Constants'!$B$4/3600</f>
        <v>0.866294497024</v>
      </c>
      <c r="H390" s="95">
        <f>IF(E390&gt;0,(((C389)^3+(C390)^3)/2/D390)*0.5*'NEFZ + EPA + WLTP - Constants'!$B$3*('NEFZ + EPA + WLTP - Start Value'!$B$5*'NEFZ + EPA + WLTP - Start Value'!$B$4)*E390/3600,0)</f>
        <v>2.070993445166071</v>
      </c>
    </row>
    <row r="391" ht="20.35" customHeight="1">
      <c r="A391" s="15">
        <v>388</v>
      </c>
      <c r="B391" s="15">
        <v>57.1</v>
      </c>
      <c r="C391" s="95">
        <f>'NEFZ + EPA + WLTP - Constants'!$B$5*B391/3.6</f>
        <v>25.525984</v>
      </c>
      <c r="D391" s="95">
        <f>(C391+C390)/2</f>
        <v>25.48128</v>
      </c>
      <c r="E391" s="95">
        <f>(D391*(A391-A390))</f>
        <v>25.48128</v>
      </c>
      <c r="F391" s="95">
        <f>(0.5*((C391^2)-(C390^2))*'NEFZ + EPA + WLTP - Start Value'!$B$3)/3600</f>
        <v>0.9903973310293962</v>
      </c>
      <c r="G391" s="95">
        <f>E391*'NEFZ + EPA + WLTP - Start Value'!$B$3*'NEFZ + EPA + WLTP - Start Value'!$B$6*'NEFZ + EPA + WLTP - Constants'!$B$4/3600</f>
        <v>0.8693448297600002</v>
      </c>
      <c r="H391" s="95">
        <f>IF(E391&gt;0,(((C390)^3+(C391)^3)/2/D391)*0.5*'NEFZ + EPA + WLTP - Constants'!$B$3*('NEFZ + EPA + WLTP - Start Value'!$B$5*'NEFZ + EPA + WLTP - Start Value'!$B$4)*E391/3600,0)</f>
        <v>2.09294712116988</v>
      </c>
    </row>
    <row r="392" ht="20.35" customHeight="1">
      <c r="A392" s="15">
        <v>389</v>
      </c>
      <c r="B392" s="15">
        <v>57.3</v>
      </c>
      <c r="C392" s="95">
        <f>'NEFZ + EPA + WLTP - Constants'!$B$5*B392/3.6</f>
        <v>25.615392</v>
      </c>
      <c r="D392" s="95">
        <f>(C392+C391)/2</f>
        <v>25.570688</v>
      </c>
      <c r="E392" s="95">
        <f>(D392*(A392-A391))</f>
        <v>25.570688</v>
      </c>
      <c r="F392" s="95">
        <f>(0.5*((C392^2)-(C391^2))*'NEFZ + EPA + WLTP - Start Value'!$B$3)/3600</f>
        <v>0.9938724093837674</v>
      </c>
      <c r="G392" s="95">
        <f>E392*'NEFZ + EPA + WLTP - Start Value'!$B$3*'NEFZ + EPA + WLTP - Start Value'!$B$6*'NEFZ + EPA + WLTP - Constants'!$B$4/3600</f>
        <v>0.8723951624960001</v>
      </c>
      <c r="H392" s="95">
        <f>IF(E392&gt;0,(((C391)^3+(C392)^3)/2/D392)*0.5*'NEFZ + EPA + WLTP - Constants'!$B$3*('NEFZ + EPA + WLTP - Start Value'!$B$5*'NEFZ + EPA + WLTP - Start Value'!$B$4)*E392/3600,0)</f>
        <v>2.115055399411614</v>
      </c>
    </row>
    <row r="393" ht="20.35" customHeight="1">
      <c r="A393" s="15">
        <v>390</v>
      </c>
      <c r="B393" s="15">
        <v>57.4</v>
      </c>
      <c r="C393" s="95">
        <f>'NEFZ + EPA + WLTP - Constants'!$B$5*B393/3.6</f>
        <v>25.660096</v>
      </c>
      <c r="D393" s="95">
        <f>(C393+C392)/2</f>
        <v>25.637744</v>
      </c>
      <c r="E393" s="95">
        <f>(D393*(A393-A392))</f>
        <v>25.637744</v>
      </c>
      <c r="F393" s="95">
        <f>(0.5*((C393^2)-(C392^2))*'NEFZ + EPA + WLTP - Start Value'!$B$3)/3600</f>
        <v>0.4982393590748779</v>
      </c>
      <c r="G393" s="95">
        <f>E393*'NEFZ + EPA + WLTP - Start Value'!$B$3*'NEFZ + EPA + WLTP - Start Value'!$B$6*'NEFZ + EPA + WLTP - Constants'!$B$4/3600</f>
        <v>0.8746829120480001</v>
      </c>
      <c r="H393" s="95">
        <f>IF(E393&gt;0,(((C392)^3+(C393)^3)/2/D393)*0.5*'NEFZ + EPA + WLTP - Constants'!$B$3*('NEFZ + EPA + WLTP - Start Value'!$B$5*'NEFZ + EPA + WLTP - Start Value'!$B$4)*E393/3600,0)</f>
        <v>2.131723809179743</v>
      </c>
    </row>
    <row r="394" ht="20.35" customHeight="1">
      <c r="A394" s="15">
        <v>391</v>
      </c>
      <c r="B394" s="15">
        <v>57.4</v>
      </c>
      <c r="C394" s="95">
        <f>'NEFZ + EPA + WLTP - Constants'!$B$5*B394/3.6</f>
        <v>25.660096</v>
      </c>
      <c r="D394" s="95">
        <f>(C394+C393)/2</f>
        <v>25.660096</v>
      </c>
      <c r="E394" s="95">
        <f>(D394*(A394-A393))</f>
        <v>25.660096</v>
      </c>
      <c r="F394" s="95">
        <f>(0.5*((C394^2)-(C393^2))*'NEFZ + EPA + WLTP - Start Value'!$B$3)/3600</f>
        <v>0</v>
      </c>
      <c r="G394" s="95">
        <f>E394*'NEFZ + EPA + WLTP - Start Value'!$B$3*'NEFZ + EPA + WLTP - Start Value'!$B$6*'NEFZ + EPA + WLTP - Constants'!$B$4/3600</f>
        <v>0.8754454952320001</v>
      </c>
      <c r="H394" s="95">
        <f>IF(E394&gt;0,(((C393)^3+(C394)^3)/2/D394)*0.5*'NEFZ + EPA + WLTP - Constants'!$B$3*('NEFZ + EPA + WLTP - Start Value'!$B$5*'NEFZ + EPA + WLTP - Start Value'!$B$4)*E394/3600,0)</f>
        <v>2.137299361459525</v>
      </c>
    </row>
    <row r="395" ht="20.35" customHeight="1">
      <c r="A395" s="15">
        <v>392</v>
      </c>
      <c r="B395" s="15">
        <v>57.2</v>
      </c>
      <c r="C395" s="95">
        <f>'NEFZ + EPA + WLTP - Constants'!$B$5*B395/3.6</f>
        <v>25.570688</v>
      </c>
      <c r="D395" s="95">
        <f>(C395+C394)/2</f>
        <v>25.615392</v>
      </c>
      <c r="E395" s="95">
        <f>(D395*(A395-A394))</f>
        <v>25.615392</v>
      </c>
      <c r="F395" s="95">
        <f>(0.5*((C395^2)-(C394^2))*'NEFZ + EPA + WLTP - Start Value'!$B$3)/3600</f>
        <v>-0.9956099485610518</v>
      </c>
      <c r="G395" s="95">
        <f>E395*'NEFZ + EPA + WLTP - Start Value'!$B$3*'NEFZ + EPA + WLTP - Start Value'!$B$6*'NEFZ + EPA + WLTP - Constants'!$B$4/3600</f>
        <v>0.8739203288640002</v>
      </c>
      <c r="H395" s="95">
        <f>IF(E395&gt;0,(((C394)^3+(C395)^3)/2/D395)*0.5*'NEFZ + EPA + WLTP - Constants'!$B$3*('NEFZ + EPA + WLTP - Start Value'!$B$5*'NEFZ + EPA + WLTP - Start Value'!$B$4)*E395/3600,0)</f>
        <v>2.1261676838917</v>
      </c>
    </row>
    <row r="396" ht="20.35" customHeight="1">
      <c r="A396" s="15">
        <v>393</v>
      </c>
      <c r="B396" s="15">
        <v>57</v>
      </c>
      <c r="C396" s="95">
        <f>'NEFZ + EPA + WLTP - Constants'!$B$5*B396/3.6</f>
        <v>25.48128</v>
      </c>
      <c r="D396" s="95">
        <f>(C396+C395)/2</f>
        <v>25.525984</v>
      </c>
      <c r="E396" s="95">
        <f>(D396*(A396-A395))</f>
        <v>25.525984</v>
      </c>
      <c r="F396" s="95">
        <f>(0.5*((C396^2)-(C395^2))*'NEFZ + EPA + WLTP - Start Value'!$B$3)/3600</f>
        <v>-0.9921348702066313</v>
      </c>
      <c r="G396" s="95">
        <f>E396*'NEFZ + EPA + WLTP - Start Value'!$B$3*'NEFZ + EPA + WLTP - Start Value'!$B$6*'NEFZ + EPA + WLTP - Constants'!$B$4/3600</f>
        <v>0.870869996128</v>
      </c>
      <c r="H396" s="95">
        <f>IF(E396&gt;0,(((C395)^3+(C396)^3)/2/D396)*0.5*'NEFZ + EPA + WLTP - Constants'!$B$3*('NEFZ + EPA + WLTP - Start Value'!$B$5*'NEFZ + EPA + WLTP - Start Value'!$B$4)*E396/3600,0)</f>
        <v>2.103981901107007</v>
      </c>
    </row>
    <row r="397" ht="20.35" customHeight="1">
      <c r="A397" s="15">
        <v>394</v>
      </c>
      <c r="B397" s="15">
        <v>56.9</v>
      </c>
      <c r="C397" s="95">
        <f>'NEFZ + EPA + WLTP - Constants'!$B$5*B397/3.6</f>
        <v>25.436576</v>
      </c>
      <c r="D397" s="95">
        <f>(C397+C396)/2</f>
        <v>25.458928</v>
      </c>
      <c r="E397" s="95">
        <f>(D397*(A397-A396))</f>
        <v>25.458928</v>
      </c>
      <c r="F397" s="95">
        <f>(0.5*((C397^2)-(C396^2))*'NEFZ + EPA + WLTP - Start Value'!$B$3)/3600</f>
        <v>-0.4947642807203585</v>
      </c>
      <c r="G397" s="95">
        <f>E397*'NEFZ + EPA + WLTP - Start Value'!$B$3*'NEFZ + EPA + WLTP - Start Value'!$B$6*'NEFZ + EPA + WLTP - Constants'!$B$4/3600</f>
        <v>0.8685822465760001</v>
      </c>
      <c r="H397" s="95">
        <f>IF(E397&gt;0,(((C396)^3+(C397)^3)/2/D397)*0.5*'NEFZ + EPA + WLTP - Constants'!$B$3*('NEFZ + EPA + WLTP - Start Value'!$B$5*'NEFZ + EPA + WLTP - Start Value'!$B$4)*E397/3600,0)</f>
        <v>2.087429748153317</v>
      </c>
    </row>
    <row r="398" ht="20.35" customHeight="1">
      <c r="A398" s="15">
        <v>395</v>
      </c>
      <c r="B398" s="15">
        <v>56.6</v>
      </c>
      <c r="C398" s="95">
        <f>'NEFZ + EPA + WLTP - Constants'!$B$5*B398/3.6</f>
        <v>25.302464</v>
      </c>
      <c r="D398" s="95">
        <f>(C398+C397)/2</f>
        <v>25.36952</v>
      </c>
      <c r="E398" s="95">
        <f>(D398*(A398-A397))</f>
        <v>25.36952</v>
      </c>
      <c r="F398" s="95">
        <f>(0.5*((C398^2)-(C397^2))*'NEFZ + EPA + WLTP - Start Value'!$B$3)/3600</f>
        <v>-1.479080224629321</v>
      </c>
      <c r="G398" s="95">
        <f>E398*'NEFZ + EPA + WLTP - Start Value'!$B$3*'NEFZ + EPA + WLTP - Start Value'!$B$6*'NEFZ + EPA + WLTP - Constants'!$B$4/3600</f>
        <v>0.8655319138400002</v>
      </c>
      <c r="H398" s="95">
        <f>IF(E398&gt;0,(((C397)^3+(C398)^3)/2/D398)*0.5*'NEFZ + EPA + WLTP - Constants'!$B$3*('NEFZ + EPA + WLTP - Start Value'!$B$5*'NEFZ + EPA + WLTP - Start Value'!$B$4)*E398/3600,0)</f>
        <v>2.065553169844472</v>
      </c>
    </row>
    <row r="399" ht="20.35" customHeight="1">
      <c r="A399" s="15">
        <v>396</v>
      </c>
      <c r="B399" s="15">
        <v>56.3</v>
      </c>
      <c r="C399" s="95">
        <f>'NEFZ + EPA + WLTP - Constants'!$B$5*B399/3.6</f>
        <v>25.168352</v>
      </c>
      <c r="D399" s="95">
        <f>(C399+C398)/2</f>
        <v>25.235408</v>
      </c>
      <c r="E399" s="95">
        <f>(D399*(A399-A398))</f>
        <v>25.235408</v>
      </c>
      <c r="F399" s="95">
        <f>(0.5*((C399^2)-(C398^2))*'NEFZ + EPA + WLTP - Start Value'!$B$3)/3600</f>
        <v>-1.471261298331751</v>
      </c>
      <c r="G399" s="95">
        <f>E399*'NEFZ + EPA + WLTP - Start Value'!$B$3*'NEFZ + EPA + WLTP - Start Value'!$B$6*'NEFZ + EPA + WLTP - Constants'!$B$4/3600</f>
        <v>0.8609564147360002</v>
      </c>
      <c r="H399" s="95">
        <f>IF(E399&gt;0,(((C398)^3+(C399)^3)/2/D399)*0.5*'NEFZ + EPA + WLTP - Constants'!$B$3*('NEFZ + EPA + WLTP - Start Value'!$B$5*'NEFZ + EPA + WLTP - Start Value'!$B$4)*E399/3600,0)</f>
        <v>2.032968815674109</v>
      </c>
    </row>
    <row r="400" ht="20.35" customHeight="1">
      <c r="A400" s="15">
        <v>397</v>
      </c>
      <c r="B400" s="15">
        <v>56.1</v>
      </c>
      <c r="C400" s="95">
        <f>'NEFZ + EPA + WLTP - Constants'!$B$5*B400/3.6</f>
        <v>25.078944</v>
      </c>
      <c r="D400" s="95">
        <f>(C400+C399)/2</f>
        <v>25.123648</v>
      </c>
      <c r="E400" s="95">
        <f>(D400*(A400-A399))</f>
        <v>25.123648</v>
      </c>
      <c r="F400" s="95">
        <f>(0.5*((C400^2)-(C399^2))*'NEFZ + EPA + WLTP - Start Value'!$B$3)/3600</f>
        <v>-0.9764970176113683</v>
      </c>
      <c r="G400" s="95">
        <f>E400*'NEFZ + EPA + WLTP - Start Value'!$B$3*'NEFZ + EPA + WLTP - Start Value'!$B$6*'NEFZ + EPA + WLTP - Constants'!$B$4/3600</f>
        <v>0.857143498816</v>
      </c>
      <c r="H400" s="95">
        <f>IF(E400&gt;0,(((C399)^3+(C400)^3)/2/D400)*0.5*'NEFZ + EPA + WLTP - Constants'!$B$3*('NEFZ + EPA + WLTP - Start Value'!$B$5*'NEFZ + EPA + WLTP - Start Value'!$B$4)*E400/3600,0)</f>
        <v>2.006054605942257</v>
      </c>
    </row>
    <row r="401" ht="20.35" customHeight="1">
      <c r="A401" s="15">
        <v>398</v>
      </c>
      <c r="B401" s="15">
        <v>56.4</v>
      </c>
      <c r="C401" s="95">
        <f>'NEFZ + EPA + WLTP - Constants'!$B$5*B401/3.6</f>
        <v>25.213056</v>
      </c>
      <c r="D401" s="95">
        <f>(C401+C400)/2</f>
        <v>25.146</v>
      </c>
      <c r="E401" s="95">
        <f>(D401*(A401-A400))</f>
        <v>25.146</v>
      </c>
      <c r="F401" s="95">
        <f>(0.5*((C401^2)-(C400^2))*'NEFZ + EPA + WLTP - Start Value'!$B$3)/3600</f>
        <v>1.466048680799997</v>
      </c>
      <c r="G401" s="95">
        <f>E401*'NEFZ + EPA + WLTP - Start Value'!$B$3*'NEFZ + EPA + WLTP - Start Value'!$B$6*'NEFZ + EPA + WLTP - Constants'!$B$4/3600</f>
        <v>0.8579060820000001</v>
      </c>
      <c r="H401" s="95">
        <f>IF(E401&gt;0,(((C400)^3+(C401)^3)/2/D401)*0.5*'NEFZ + EPA + WLTP - Constants'!$B$3*('NEFZ + EPA + WLTP - Start Value'!$B$5*'NEFZ + EPA + WLTP - Start Value'!$B$4)*E401/3600,0)</f>
        <v>2.011437413984627</v>
      </c>
    </row>
    <row r="402" ht="20.35" customHeight="1">
      <c r="A402" s="15">
        <v>399</v>
      </c>
      <c r="B402" s="15">
        <v>56.7</v>
      </c>
      <c r="C402" s="95">
        <f>'NEFZ + EPA + WLTP - Constants'!$B$5*B402/3.6</f>
        <v>25.347168</v>
      </c>
      <c r="D402" s="95">
        <f>(C402+C401)/2</f>
        <v>25.280112</v>
      </c>
      <c r="E402" s="95">
        <f>(D402*(A402-A401))</f>
        <v>25.280112</v>
      </c>
      <c r="F402" s="95">
        <f>(0.5*((C402^2)-(C401^2))*'NEFZ + EPA + WLTP - Start Value'!$B$3)/3600</f>
        <v>1.473867607097616</v>
      </c>
      <c r="G402" s="95">
        <f>E402*'NEFZ + EPA + WLTP - Start Value'!$B$3*'NEFZ + EPA + WLTP - Start Value'!$B$6*'NEFZ + EPA + WLTP - Constants'!$B$4/3600</f>
        <v>0.8624815811040002</v>
      </c>
      <c r="H402" s="95">
        <f>IF(E402&gt;0,(((C401)^3+(C402)^3)/2/D402)*0.5*'NEFZ + EPA + WLTP - Constants'!$B$3*('NEFZ + EPA + WLTP - Start Value'!$B$5*'NEFZ + EPA + WLTP - Start Value'!$B$4)*E402/3600,0)</f>
        <v>2.043791899038078</v>
      </c>
    </row>
    <row r="403" ht="20.35" customHeight="1">
      <c r="A403" s="15">
        <v>400</v>
      </c>
      <c r="B403" s="15">
        <v>57.1</v>
      </c>
      <c r="C403" s="95">
        <f>'NEFZ + EPA + WLTP - Constants'!$B$5*B403/3.6</f>
        <v>25.525984</v>
      </c>
      <c r="D403" s="95">
        <f>(C403+C402)/2</f>
        <v>25.436576</v>
      </c>
      <c r="E403" s="95">
        <f>(D403*(A403-A402))</f>
        <v>25.436576</v>
      </c>
      <c r="F403" s="95">
        <f>(0.5*((C403^2)-(C402^2))*'NEFZ + EPA + WLTP - Start Value'!$B$3)/3600</f>
        <v>1.977319583704224</v>
      </c>
      <c r="G403" s="95">
        <f>E403*'NEFZ + EPA + WLTP - Start Value'!$B$3*'NEFZ + EPA + WLTP - Start Value'!$B$6*'NEFZ + EPA + WLTP - Constants'!$B$4/3600</f>
        <v>0.8678196633920001</v>
      </c>
      <c r="H403" s="95">
        <f>IF(E403&gt;0,(((C402)^3+(C403)^3)/2/D403)*0.5*'NEFZ + EPA + WLTP - Constants'!$B$3*('NEFZ + EPA + WLTP - Start Value'!$B$5*'NEFZ + EPA + WLTP - Start Value'!$B$4)*E403/3600,0)</f>
        <v>2.082008865919458</v>
      </c>
    </row>
    <row r="404" ht="20.35" customHeight="1">
      <c r="A404" s="15">
        <v>401</v>
      </c>
      <c r="B404" s="15">
        <v>57.5</v>
      </c>
      <c r="C404" s="95">
        <f>'NEFZ + EPA + WLTP - Constants'!$B$5*B404/3.6</f>
        <v>25.7048</v>
      </c>
      <c r="D404" s="95">
        <f>(C404+C403)/2</f>
        <v>25.615392</v>
      </c>
      <c r="E404" s="95">
        <f>(D404*(A404-A403))</f>
        <v>25.615392</v>
      </c>
      <c r="F404" s="95">
        <f>(0.5*((C404^2)-(C403^2))*'NEFZ + EPA + WLTP - Start Value'!$B$3)/3600</f>
        <v>1.991219897122104</v>
      </c>
      <c r="G404" s="95">
        <f>E404*'NEFZ + EPA + WLTP - Start Value'!$B$3*'NEFZ + EPA + WLTP - Start Value'!$B$6*'NEFZ + EPA + WLTP - Constants'!$B$4/3600</f>
        <v>0.8739203288640002</v>
      </c>
      <c r="H404" s="95">
        <f>IF(E404&gt;0,(((C403)^3+(C404)^3)/2/D404)*0.5*'NEFZ + EPA + WLTP - Constants'!$B$3*('NEFZ + EPA + WLTP - Start Value'!$B$5*'NEFZ + EPA + WLTP - Start Value'!$B$4)*E404/3600,0)</f>
        <v>2.126225964866917</v>
      </c>
    </row>
    <row r="405" ht="20.35" customHeight="1">
      <c r="A405" s="15">
        <v>402</v>
      </c>
      <c r="B405" s="15">
        <v>57.8</v>
      </c>
      <c r="C405" s="95">
        <f>'NEFZ + EPA + WLTP - Constants'!$B$5*B405/3.6</f>
        <v>25.838912</v>
      </c>
      <c r="D405" s="95">
        <f>(C405+C404)/2</f>
        <v>25.771856</v>
      </c>
      <c r="E405" s="95">
        <f>(D405*(A405-A404))</f>
        <v>25.771856</v>
      </c>
      <c r="F405" s="95">
        <f>(0.5*((C405^2)-(C404^2))*'NEFZ + EPA + WLTP - Start Value'!$B$3)/3600</f>
        <v>1.502537003522129</v>
      </c>
      <c r="G405" s="95">
        <f>E405*'NEFZ + EPA + WLTP - Start Value'!$B$3*'NEFZ + EPA + WLTP - Start Value'!$B$6*'NEFZ + EPA + WLTP - Constants'!$B$4/3600</f>
        <v>0.879258411152</v>
      </c>
      <c r="H405" s="95">
        <f>IF(E405&gt;0,(((C404)^3+(C405)^3)/2/D405)*0.5*'NEFZ + EPA + WLTP - Constants'!$B$3*('NEFZ + EPA + WLTP - Start Value'!$B$5*'NEFZ + EPA + WLTP - Start Value'!$B$4)*E405/3600,0)</f>
        <v>2.165391531751555</v>
      </c>
    </row>
    <row r="406" ht="20.35" customHeight="1">
      <c r="A406" s="15">
        <v>403</v>
      </c>
      <c r="B406" s="15">
        <v>58</v>
      </c>
      <c r="C406" s="95">
        <f>'NEFZ + EPA + WLTP - Constants'!$B$5*B406/3.6</f>
        <v>25.92832</v>
      </c>
      <c r="D406" s="95">
        <f>(C406+C405)/2</f>
        <v>25.883616</v>
      </c>
      <c r="E406" s="95">
        <f>(D406*(A406-A405))</f>
        <v>25.883616</v>
      </c>
      <c r="F406" s="95">
        <f>(0.5*((C406^2)-(C405^2))*'NEFZ + EPA + WLTP - Start Value'!$B$3)/3600</f>
        <v>1.006035183624511</v>
      </c>
      <c r="G406" s="95">
        <f>E406*'NEFZ + EPA + WLTP - Start Value'!$B$3*'NEFZ + EPA + WLTP - Start Value'!$B$6*'NEFZ + EPA + WLTP - Constants'!$B$4/3600</f>
        <v>0.8830713270720001</v>
      </c>
      <c r="H406" s="95">
        <f>IF(E406&gt;0,(((C405)^3+(C406)^3)/2/D406)*0.5*'NEFZ + EPA + WLTP - Constants'!$B$3*('NEFZ + EPA + WLTP - Start Value'!$B$5*'NEFZ + EPA + WLTP - Start Value'!$B$4)*E406/3600,0)</f>
        <v>2.193659697705222</v>
      </c>
    </row>
    <row r="407" ht="20.35" customHeight="1">
      <c r="A407" s="15">
        <v>404</v>
      </c>
      <c r="B407" s="15">
        <v>58</v>
      </c>
      <c r="C407" s="95">
        <f>'NEFZ + EPA + WLTP - Constants'!$B$5*B407/3.6</f>
        <v>25.92832</v>
      </c>
      <c r="D407" s="95">
        <f>(C407+C406)/2</f>
        <v>25.92832</v>
      </c>
      <c r="E407" s="95">
        <f>(D407*(A407-A406))</f>
        <v>25.92832</v>
      </c>
      <c r="F407" s="95">
        <f>(0.5*((C407^2)-(C406^2))*'NEFZ + EPA + WLTP - Start Value'!$B$3)/3600</f>
        <v>0</v>
      </c>
      <c r="G407" s="95">
        <f>E407*'NEFZ + EPA + WLTP - Start Value'!$B$3*'NEFZ + EPA + WLTP - Start Value'!$B$6*'NEFZ + EPA + WLTP - Constants'!$B$4/3600</f>
        <v>0.8845964934400001</v>
      </c>
      <c r="H407" s="95">
        <f>IF(E407&gt;0,(((C406)^3+(C407)^3)/2/D407)*0.5*'NEFZ + EPA + WLTP - Constants'!$B$3*('NEFZ + EPA + WLTP - Start Value'!$B$5*'NEFZ + EPA + WLTP - Start Value'!$B$4)*E407/3600,0)</f>
        <v>2.2050257197179</v>
      </c>
    </row>
    <row r="408" ht="20.35" customHeight="1">
      <c r="A408" s="15">
        <v>405</v>
      </c>
      <c r="B408" s="15">
        <v>58</v>
      </c>
      <c r="C408" s="95">
        <f>'NEFZ + EPA + WLTP - Constants'!$B$5*B408/3.6</f>
        <v>25.92832</v>
      </c>
      <c r="D408" s="95">
        <f>(C408+C407)/2</f>
        <v>25.92832</v>
      </c>
      <c r="E408" s="95">
        <f>(D408*(A408-A407))</f>
        <v>25.92832</v>
      </c>
      <c r="F408" s="95">
        <f>(0.5*((C408^2)-(C407^2))*'NEFZ + EPA + WLTP - Start Value'!$B$3)/3600</f>
        <v>0</v>
      </c>
      <c r="G408" s="95">
        <f>E408*'NEFZ + EPA + WLTP - Start Value'!$B$3*'NEFZ + EPA + WLTP - Start Value'!$B$6*'NEFZ + EPA + WLTP - Constants'!$B$4/3600</f>
        <v>0.8845964934400001</v>
      </c>
      <c r="H408" s="95">
        <f>IF(E408&gt;0,(((C407)^3+(C408)^3)/2/D408)*0.5*'NEFZ + EPA + WLTP - Constants'!$B$3*('NEFZ + EPA + WLTP - Start Value'!$B$5*'NEFZ + EPA + WLTP - Start Value'!$B$4)*E408/3600,0)</f>
        <v>2.2050257197179</v>
      </c>
    </row>
    <row r="409" ht="20.35" customHeight="1">
      <c r="A409" s="15">
        <v>406</v>
      </c>
      <c r="B409" s="15">
        <v>58</v>
      </c>
      <c r="C409" s="95">
        <f>'NEFZ + EPA + WLTP - Constants'!$B$5*B409/3.6</f>
        <v>25.92832</v>
      </c>
      <c r="D409" s="95">
        <f>(C409+C408)/2</f>
        <v>25.92832</v>
      </c>
      <c r="E409" s="95">
        <f>(D409*(A409-A408))</f>
        <v>25.92832</v>
      </c>
      <c r="F409" s="95">
        <f>(0.5*((C409^2)-(C408^2))*'NEFZ + EPA + WLTP - Start Value'!$B$3)/3600</f>
        <v>0</v>
      </c>
      <c r="G409" s="95">
        <f>E409*'NEFZ + EPA + WLTP - Start Value'!$B$3*'NEFZ + EPA + WLTP - Start Value'!$B$6*'NEFZ + EPA + WLTP - Constants'!$B$4/3600</f>
        <v>0.8845964934400001</v>
      </c>
      <c r="H409" s="95">
        <f>IF(E409&gt;0,(((C408)^3+(C409)^3)/2/D409)*0.5*'NEFZ + EPA + WLTP - Constants'!$B$3*('NEFZ + EPA + WLTP - Start Value'!$B$5*'NEFZ + EPA + WLTP - Start Value'!$B$4)*E409/3600,0)</f>
        <v>2.2050257197179</v>
      </c>
    </row>
    <row r="410" ht="20.35" customHeight="1">
      <c r="A410" s="15">
        <v>407</v>
      </c>
      <c r="B410" s="15">
        <v>58</v>
      </c>
      <c r="C410" s="95">
        <f>'NEFZ + EPA + WLTP - Constants'!$B$5*B410/3.6</f>
        <v>25.92832</v>
      </c>
      <c r="D410" s="95">
        <f>(C410+C409)/2</f>
        <v>25.92832</v>
      </c>
      <c r="E410" s="95">
        <f>(D410*(A410-A409))</f>
        <v>25.92832</v>
      </c>
      <c r="F410" s="95">
        <f>(0.5*((C410^2)-(C409^2))*'NEFZ + EPA + WLTP - Start Value'!$B$3)/3600</f>
        <v>0</v>
      </c>
      <c r="G410" s="95">
        <f>E410*'NEFZ + EPA + WLTP - Start Value'!$B$3*'NEFZ + EPA + WLTP - Start Value'!$B$6*'NEFZ + EPA + WLTP - Constants'!$B$4/3600</f>
        <v>0.8845964934400001</v>
      </c>
      <c r="H410" s="95">
        <f>IF(E410&gt;0,(((C409)^3+(C410)^3)/2/D410)*0.5*'NEFZ + EPA + WLTP - Constants'!$B$3*('NEFZ + EPA + WLTP - Start Value'!$B$5*'NEFZ + EPA + WLTP - Start Value'!$B$4)*E410/3600,0)</f>
        <v>2.2050257197179</v>
      </c>
    </row>
    <row r="411" ht="20.35" customHeight="1">
      <c r="A411" s="15">
        <v>408</v>
      </c>
      <c r="B411" s="15">
        <v>58</v>
      </c>
      <c r="C411" s="95">
        <f>'NEFZ + EPA + WLTP - Constants'!$B$5*B411/3.6</f>
        <v>25.92832</v>
      </c>
      <c r="D411" s="95">
        <f>(C411+C410)/2</f>
        <v>25.92832</v>
      </c>
      <c r="E411" s="95">
        <f>(D411*(A411-A410))</f>
        <v>25.92832</v>
      </c>
      <c r="F411" s="95">
        <f>(0.5*((C411^2)-(C410^2))*'NEFZ + EPA + WLTP - Start Value'!$B$3)/3600</f>
        <v>0</v>
      </c>
      <c r="G411" s="95">
        <f>E411*'NEFZ + EPA + WLTP - Start Value'!$B$3*'NEFZ + EPA + WLTP - Start Value'!$B$6*'NEFZ + EPA + WLTP - Constants'!$B$4/3600</f>
        <v>0.8845964934400001</v>
      </c>
      <c r="H411" s="95">
        <f>IF(E411&gt;0,(((C410)^3+(C411)^3)/2/D411)*0.5*'NEFZ + EPA + WLTP - Constants'!$B$3*('NEFZ + EPA + WLTP - Start Value'!$B$5*'NEFZ + EPA + WLTP - Start Value'!$B$4)*E411/3600,0)</f>
        <v>2.2050257197179</v>
      </c>
    </row>
    <row r="412" ht="20.35" customHeight="1">
      <c r="A412" s="15">
        <v>409</v>
      </c>
      <c r="B412" s="15">
        <v>57.9</v>
      </c>
      <c r="C412" s="95">
        <f>'NEFZ + EPA + WLTP - Constants'!$B$5*B412/3.6</f>
        <v>25.883616</v>
      </c>
      <c r="D412" s="95">
        <f>(C412+C411)/2</f>
        <v>25.905968</v>
      </c>
      <c r="E412" s="95">
        <f>(D412*(A412-A411))</f>
        <v>25.905968</v>
      </c>
      <c r="F412" s="95">
        <f>(0.5*((C412^2)-(C411^2))*'NEFZ + EPA + WLTP - Start Value'!$B$3)/3600</f>
        <v>-0.5034519766065582</v>
      </c>
      <c r="G412" s="95">
        <f>E412*'NEFZ + EPA + WLTP - Start Value'!$B$3*'NEFZ + EPA + WLTP - Start Value'!$B$6*'NEFZ + EPA + WLTP - Constants'!$B$4/3600</f>
        <v>0.8838339102560001</v>
      </c>
      <c r="H412" s="95">
        <f>IF(E412&gt;0,(((C411)^3+(C412)^3)/2/D412)*0.5*'NEFZ + EPA + WLTP - Constants'!$B$3*('NEFZ + EPA + WLTP - Start Value'!$B$5*'NEFZ + EPA + WLTP - Start Value'!$B$4)*E412/3600,0)</f>
        <v>2.199332893503693</v>
      </c>
    </row>
    <row r="413" ht="20.35" customHeight="1">
      <c r="A413" s="15">
        <v>410</v>
      </c>
      <c r="B413" s="15">
        <v>57.8</v>
      </c>
      <c r="C413" s="95">
        <f>'NEFZ + EPA + WLTP - Constants'!$B$5*B413/3.6</f>
        <v>25.838912</v>
      </c>
      <c r="D413" s="95">
        <f>(C413+C412)/2</f>
        <v>25.861264</v>
      </c>
      <c r="E413" s="95">
        <f>(D413*(A413-A412))</f>
        <v>25.861264</v>
      </c>
      <c r="F413" s="95">
        <f>(0.5*((C413^2)-(C412^2))*'NEFZ + EPA + WLTP - Start Value'!$B$3)/3600</f>
        <v>-0.5025832070179529</v>
      </c>
      <c r="G413" s="95">
        <f>E413*'NEFZ + EPA + WLTP - Start Value'!$B$3*'NEFZ + EPA + WLTP - Start Value'!$B$6*'NEFZ + EPA + WLTP - Constants'!$B$4/3600</f>
        <v>0.882308743888</v>
      </c>
      <c r="H413" s="95">
        <f>IF(E413&gt;0,(((C412)^3+(C413)^3)/2/D413)*0.5*'NEFZ + EPA + WLTP - Constants'!$B$3*('NEFZ + EPA + WLTP - Start Value'!$B$5*'NEFZ + EPA + WLTP - Start Value'!$B$4)*E413/3600,0)</f>
        <v>2.187966871491015</v>
      </c>
    </row>
    <row r="414" ht="20.35" customHeight="1">
      <c r="A414" s="15">
        <v>411</v>
      </c>
      <c r="B414" s="15">
        <v>57.7</v>
      </c>
      <c r="C414" s="95">
        <f>'NEFZ + EPA + WLTP - Constants'!$B$5*B414/3.6</f>
        <v>25.794208</v>
      </c>
      <c r="D414" s="95">
        <f>(C414+C413)/2</f>
        <v>25.81656</v>
      </c>
      <c r="E414" s="95">
        <f>(D414*(A414-A413))</f>
        <v>25.81656</v>
      </c>
      <c r="F414" s="95">
        <f>(0.5*((C414^2)-(C413^2))*'NEFZ + EPA + WLTP - Start Value'!$B$3)/3600</f>
        <v>-0.5017144374292984</v>
      </c>
      <c r="G414" s="95">
        <f>E414*'NEFZ + EPA + WLTP - Start Value'!$B$3*'NEFZ + EPA + WLTP - Start Value'!$B$6*'NEFZ + EPA + WLTP - Constants'!$B$4/3600</f>
        <v>0.8807835775200001</v>
      </c>
      <c r="H414" s="95">
        <f>IF(E414&gt;0,(((C413)^3+(C414)^3)/2/D414)*0.5*'NEFZ + EPA + WLTP - Constants'!$B$3*('NEFZ + EPA + WLTP - Start Value'!$B$5*'NEFZ + EPA + WLTP - Start Value'!$B$4)*E414/3600,0)</f>
        <v>2.176640076405811</v>
      </c>
    </row>
    <row r="415" ht="20.35" customHeight="1">
      <c r="A415" s="15">
        <v>412</v>
      </c>
      <c r="B415" s="15">
        <v>57.7</v>
      </c>
      <c r="C415" s="95">
        <f>'NEFZ + EPA + WLTP - Constants'!$B$5*B415/3.6</f>
        <v>25.794208</v>
      </c>
      <c r="D415" s="95">
        <f>(C415+C414)/2</f>
        <v>25.794208</v>
      </c>
      <c r="E415" s="95">
        <f>(D415*(A415-A414))</f>
        <v>25.794208</v>
      </c>
      <c r="F415" s="95">
        <f>(0.5*((C415^2)-(C414^2))*'NEFZ + EPA + WLTP - Start Value'!$B$3)/3600</f>
        <v>0</v>
      </c>
      <c r="G415" s="95">
        <f>E415*'NEFZ + EPA + WLTP - Start Value'!$B$3*'NEFZ + EPA + WLTP - Start Value'!$B$6*'NEFZ + EPA + WLTP - Constants'!$B$4/3600</f>
        <v>0.8800209943360002</v>
      </c>
      <c r="H415" s="95">
        <f>IF(E415&gt;0,(((C414)^3+(C415)^3)/2/D415)*0.5*'NEFZ + EPA + WLTP - Constants'!$B$3*('NEFZ + EPA + WLTP - Start Value'!$B$5*'NEFZ + EPA + WLTP - Start Value'!$B$4)*E415/3600,0)</f>
        <v>2.170986477119078</v>
      </c>
    </row>
    <row r="416" ht="20.35" customHeight="1">
      <c r="A416" s="15">
        <v>413</v>
      </c>
      <c r="B416" s="15">
        <v>57.8</v>
      </c>
      <c r="C416" s="95">
        <f>'NEFZ + EPA + WLTP - Constants'!$B$5*B416/3.6</f>
        <v>25.838912</v>
      </c>
      <c r="D416" s="95">
        <f>(C416+C415)/2</f>
        <v>25.81656</v>
      </c>
      <c r="E416" s="95">
        <f>(D416*(A416-A415))</f>
        <v>25.81656</v>
      </c>
      <c r="F416" s="95">
        <f>(0.5*((C416^2)-(C415^2))*'NEFZ + EPA + WLTP - Start Value'!$B$3)/3600</f>
        <v>0.5017144374292984</v>
      </c>
      <c r="G416" s="95">
        <f>E416*'NEFZ + EPA + WLTP - Start Value'!$B$3*'NEFZ + EPA + WLTP - Start Value'!$B$6*'NEFZ + EPA + WLTP - Constants'!$B$4/3600</f>
        <v>0.8807835775200001</v>
      </c>
      <c r="H416" s="95">
        <f>IF(E416&gt;0,(((C415)^3+(C416)^3)/2/D416)*0.5*'NEFZ + EPA + WLTP - Constants'!$B$3*('NEFZ + EPA + WLTP - Start Value'!$B$5*'NEFZ + EPA + WLTP - Start Value'!$B$4)*E416/3600,0)</f>
        <v>2.176640076405811</v>
      </c>
    </row>
    <row r="417" ht="20.35" customHeight="1">
      <c r="A417" s="15">
        <v>414</v>
      </c>
      <c r="B417" s="15">
        <v>57.9</v>
      </c>
      <c r="C417" s="95">
        <f>'NEFZ + EPA + WLTP - Constants'!$B$5*B417/3.6</f>
        <v>25.883616</v>
      </c>
      <c r="D417" s="95">
        <f>(C417+C416)/2</f>
        <v>25.861264</v>
      </c>
      <c r="E417" s="95">
        <f>(D417*(A417-A416))</f>
        <v>25.861264</v>
      </c>
      <c r="F417" s="95">
        <f>(0.5*((C417^2)-(C416^2))*'NEFZ + EPA + WLTP - Start Value'!$B$3)/3600</f>
        <v>0.5025832070179529</v>
      </c>
      <c r="G417" s="95">
        <f>E417*'NEFZ + EPA + WLTP - Start Value'!$B$3*'NEFZ + EPA + WLTP - Start Value'!$B$6*'NEFZ + EPA + WLTP - Constants'!$B$4/3600</f>
        <v>0.882308743888</v>
      </c>
      <c r="H417" s="95">
        <f>IF(E417&gt;0,(((C416)^3+(C417)^3)/2/D417)*0.5*'NEFZ + EPA + WLTP - Constants'!$B$3*('NEFZ + EPA + WLTP - Start Value'!$B$5*'NEFZ + EPA + WLTP - Start Value'!$B$4)*E417/3600,0)</f>
        <v>2.187966871491015</v>
      </c>
    </row>
    <row r="418" ht="20.35" customHeight="1">
      <c r="A418" s="15">
        <v>415</v>
      </c>
      <c r="B418" s="15">
        <v>58</v>
      </c>
      <c r="C418" s="95">
        <f>'NEFZ + EPA + WLTP - Constants'!$B$5*B418/3.6</f>
        <v>25.92832</v>
      </c>
      <c r="D418" s="95">
        <f>(C418+C417)/2</f>
        <v>25.905968</v>
      </c>
      <c r="E418" s="95">
        <f>(D418*(A418-A417))</f>
        <v>25.905968</v>
      </c>
      <c r="F418" s="95">
        <f>(0.5*((C418^2)-(C417^2))*'NEFZ + EPA + WLTP - Start Value'!$B$3)/3600</f>
        <v>0.5034519766065582</v>
      </c>
      <c r="G418" s="95">
        <f>E418*'NEFZ + EPA + WLTP - Start Value'!$B$3*'NEFZ + EPA + WLTP - Start Value'!$B$6*'NEFZ + EPA + WLTP - Constants'!$B$4/3600</f>
        <v>0.8838339102560001</v>
      </c>
      <c r="H418" s="95">
        <f>IF(E418&gt;0,(((C417)^3+(C418)^3)/2/D418)*0.5*'NEFZ + EPA + WLTP - Constants'!$B$3*('NEFZ + EPA + WLTP - Start Value'!$B$5*'NEFZ + EPA + WLTP - Start Value'!$B$4)*E418/3600,0)</f>
        <v>2.199332893503693</v>
      </c>
    </row>
    <row r="419" ht="20.35" customHeight="1">
      <c r="A419" s="15">
        <v>416</v>
      </c>
      <c r="B419" s="15">
        <v>58.1</v>
      </c>
      <c r="C419" s="95">
        <f>'NEFZ + EPA + WLTP - Constants'!$B$5*B419/3.6</f>
        <v>25.973024</v>
      </c>
      <c r="D419" s="95">
        <f>(C419+C418)/2</f>
        <v>25.950672</v>
      </c>
      <c r="E419" s="95">
        <f>(D419*(A419-A418))</f>
        <v>25.950672</v>
      </c>
      <c r="F419" s="95">
        <f>(0.5*((C419^2)-(C418^2))*'NEFZ + EPA + WLTP - Start Value'!$B$3)/3600</f>
        <v>0.5043207461952374</v>
      </c>
      <c r="G419" s="95">
        <f>E419*'NEFZ + EPA + WLTP - Start Value'!$B$3*'NEFZ + EPA + WLTP - Start Value'!$B$6*'NEFZ + EPA + WLTP - Constants'!$B$4/3600</f>
        <v>0.8853590766240002</v>
      </c>
      <c r="H419" s="95">
        <f>IF(E419&gt;0,(((C418)^3+(C419)^3)/2/D419)*0.5*'NEFZ + EPA + WLTP - Constants'!$B$3*('NEFZ + EPA + WLTP - Start Value'!$B$5*'NEFZ + EPA + WLTP - Start Value'!$B$4)*E419/3600,0)</f>
        <v>2.210738210251843</v>
      </c>
    </row>
    <row r="420" ht="20.35" customHeight="1">
      <c r="A420" s="15">
        <v>417</v>
      </c>
      <c r="B420" s="15">
        <v>58.4</v>
      </c>
      <c r="C420" s="95">
        <f>'NEFZ + EPA + WLTP - Constants'!$B$5*B420/3.6</f>
        <v>26.107136</v>
      </c>
      <c r="D420" s="95">
        <f>(C420+C419)/2</f>
        <v>26.04008</v>
      </c>
      <c r="E420" s="95">
        <f>(D420*(A420-A419))</f>
        <v>26.04008</v>
      </c>
      <c r="F420" s="95">
        <f>(0.5*((C420^2)-(C419^2))*'NEFZ + EPA + WLTP - Start Value'!$B$3)/3600</f>
        <v>1.518174856117318</v>
      </c>
      <c r="G420" s="95">
        <f>E420*'NEFZ + EPA + WLTP - Start Value'!$B$3*'NEFZ + EPA + WLTP - Start Value'!$B$6*'NEFZ + EPA + WLTP - Constants'!$B$4/3600</f>
        <v>0.8884094093600002</v>
      </c>
      <c r="H420" s="95">
        <f>IF(E420&gt;0,(((C419)^3+(C420)^3)/2/D420)*0.5*'NEFZ + EPA + WLTP - Constants'!$B$3*('NEFZ + EPA + WLTP - Start Value'!$B$5*'NEFZ + EPA + WLTP - Start Value'!$B$4)*E420/3600,0)</f>
        <v>2.233706497346025</v>
      </c>
    </row>
    <row r="421" ht="20.35" customHeight="1">
      <c r="A421" s="15">
        <v>418</v>
      </c>
      <c r="B421" s="15">
        <v>58.9</v>
      </c>
      <c r="C421" s="95">
        <f>'NEFZ + EPA + WLTP - Constants'!$B$5*B421/3.6</f>
        <v>26.330656</v>
      </c>
      <c r="D421" s="95">
        <f>(C421+C420)/2</f>
        <v>26.218896</v>
      </c>
      <c r="E421" s="95">
        <f>(D421*(A421-A420))</f>
        <v>26.218896</v>
      </c>
      <c r="F421" s="95">
        <f>(0.5*((C421^2)-(C420^2))*'NEFZ + EPA + WLTP - Start Value'!$B$3)/3600</f>
        <v>2.547666818634637</v>
      </c>
      <c r="G421" s="95">
        <f>E421*'NEFZ + EPA + WLTP - Start Value'!$B$3*'NEFZ + EPA + WLTP - Start Value'!$B$6*'NEFZ + EPA + WLTP - Constants'!$B$4/3600</f>
        <v>0.894510074832</v>
      </c>
      <c r="H421" s="95">
        <f>IF(E421&gt;0,(((C420)^3+(C421)^3)/2/D421)*0.5*'NEFZ + EPA + WLTP - Constants'!$B$3*('NEFZ + EPA + WLTP - Start Value'!$B$5*'NEFZ + EPA + WLTP - Start Value'!$B$4)*E421/3600,0)</f>
        <v>2.280118405608005</v>
      </c>
    </row>
    <row r="422" ht="20.35" customHeight="1">
      <c r="A422" s="15">
        <v>419</v>
      </c>
      <c r="B422" s="15">
        <v>59.1</v>
      </c>
      <c r="C422" s="95">
        <f>'NEFZ + EPA + WLTP - Constants'!$B$5*B422/3.6</f>
        <v>26.420064</v>
      </c>
      <c r="D422" s="95">
        <f>(C422+C421)/2</f>
        <v>26.37536</v>
      </c>
      <c r="E422" s="95">
        <f>(D422*(A422-A421))</f>
        <v>26.37536</v>
      </c>
      <c r="F422" s="95">
        <f>(0.5*((C422^2)-(C421^2))*'NEFZ + EPA + WLTP - Start Value'!$B$3)/3600</f>
        <v>1.025148114574269</v>
      </c>
      <c r="G422" s="95">
        <f>E422*'NEFZ + EPA + WLTP - Start Value'!$B$3*'NEFZ + EPA + WLTP - Start Value'!$B$6*'NEFZ + EPA + WLTP - Constants'!$B$4/3600</f>
        <v>0.8998481571200001</v>
      </c>
      <c r="H422" s="95">
        <f>IF(E422&gt;0,(((C421)^3+(C422)^3)/2/D422)*0.5*'NEFZ + EPA + WLTP - Constants'!$B$3*('NEFZ + EPA + WLTP - Start Value'!$B$5*'NEFZ + EPA + WLTP - Start Value'!$B$4)*E422/3600,0)</f>
        <v>2.321076510852569</v>
      </c>
    </row>
    <row r="423" ht="20.35" customHeight="1">
      <c r="A423" s="15">
        <v>420</v>
      </c>
      <c r="B423" s="15">
        <v>59.4</v>
      </c>
      <c r="C423" s="95">
        <f>'NEFZ + EPA + WLTP - Constants'!$B$5*B423/3.6</f>
        <v>26.554176</v>
      </c>
      <c r="D423" s="95">
        <f>(C423+C422)/2</f>
        <v>26.48712</v>
      </c>
      <c r="E423" s="95">
        <f>(D423*(A423-A422))</f>
        <v>26.48712</v>
      </c>
      <c r="F423" s="95">
        <f>(0.5*((C423^2)-(C422^2))*'NEFZ + EPA + WLTP - Start Value'!$B$3)/3600</f>
        <v>1.544237943775991</v>
      </c>
      <c r="G423" s="95">
        <f>E423*'NEFZ + EPA + WLTP - Start Value'!$B$3*'NEFZ + EPA + WLTP - Start Value'!$B$6*'NEFZ + EPA + WLTP - Constants'!$B$4/3600</f>
        <v>0.9036610730400001</v>
      </c>
      <c r="H423" s="95">
        <f>IF(E423&gt;0,(((C422)^3+(C423)^3)/2/D423)*0.5*'NEFZ + EPA + WLTP - Constants'!$B$3*('NEFZ + EPA + WLTP - Start Value'!$B$5*'NEFZ + EPA + WLTP - Start Value'!$B$4)*E423/3600,0)</f>
        <v>2.350731858947606</v>
      </c>
    </row>
    <row r="424" ht="20.35" customHeight="1">
      <c r="A424" s="15">
        <v>421</v>
      </c>
      <c r="B424" s="15">
        <v>59.8</v>
      </c>
      <c r="C424" s="95">
        <f>'NEFZ + EPA + WLTP - Constants'!$B$5*B424/3.6</f>
        <v>26.732992</v>
      </c>
      <c r="D424" s="95">
        <f>(C424+C423)/2</f>
        <v>26.643584</v>
      </c>
      <c r="E424" s="95">
        <f>(D424*(A424-A423))</f>
        <v>26.643584</v>
      </c>
      <c r="F424" s="95">
        <f>(0.5*((C424^2)-(C423^2))*'NEFZ + EPA + WLTP - Start Value'!$B$3)/3600</f>
        <v>2.071146699275357</v>
      </c>
      <c r="G424" s="95">
        <f>E424*'NEFZ + EPA + WLTP - Start Value'!$B$3*'NEFZ + EPA + WLTP - Start Value'!$B$6*'NEFZ + EPA + WLTP - Constants'!$B$4/3600</f>
        <v>0.9089991553280001</v>
      </c>
      <c r="H424" s="95">
        <f>IF(E424&gt;0,(((C423)^3+(C424)^3)/2/D424)*0.5*'NEFZ + EPA + WLTP - Constants'!$B$3*('NEFZ + EPA + WLTP - Start Value'!$B$5*'NEFZ + EPA + WLTP - Start Value'!$B$4)*E424/3600,0)</f>
        <v>2.392671790114982</v>
      </c>
    </row>
    <row r="425" ht="20.35" customHeight="1">
      <c r="A425" s="15">
        <v>422</v>
      </c>
      <c r="B425" s="15">
        <v>59.9</v>
      </c>
      <c r="C425" s="95">
        <f>'NEFZ + EPA + WLTP - Constants'!$B$5*B425/3.6</f>
        <v>26.777696</v>
      </c>
      <c r="D425" s="95">
        <f>(C425+C424)/2</f>
        <v>26.755344</v>
      </c>
      <c r="E425" s="95">
        <f>(D425*(A425-A424))</f>
        <v>26.755344</v>
      </c>
      <c r="F425" s="95">
        <f>(0.5*((C425^2)-(C424^2))*'NEFZ + EPA + WLTP - Start Value'!$B$3)/3600</f>
        <v>0.5199585987903769</v>
      </c>
      <c r="G425" s="95">
        <f>E425*'NEFZ + EPA + WLTP - Start Value'!$B$3*'NEFZ + EPA + WLTP - Start Value'!$B$6*'NEFZ + EPA + WLTP - Constants'!$B$4/3600</f>
        <v>0.9128120712480002</v>
      </c>
      <c r="H425" s="95">
        <f>IF(E425&gt;0,(((C424)^3+(C425)^3)/2/D425)*0.5*'NEFZ + EPA + WLTP - Constants'!$B$3*('NEFZ + EPA + WLTP - Start Value'!$B$5*'NEFZ + EPA + WLTP - Start Value'!$B$4)*E425/3600,0)</f>
        <v>2.422830612603255</v>
      </c>
    </row>
    <row r="426" ht="20.35" customHeight="1">
      <c r="A426" s="15">
        <v>423</v>
      </c>
      <c r="B426" s="15">
        <v>59.9</v>
      </c>
      <c r="C426" s="95">
        <f>'NEFZ + EPA + WLTP - Constants'!$B$5*B426/3.6</f>
        <v>26.777696</v>
      </c>
      <c r="D426" s="95">
        <f>(C426+C425)/2</f>
        <v>26.777696</v>
      </c>
      <c r="E426" s="95">
        <f>(D426*(A426-A425))</f>
        <v>26.777696</v>
      </c>
      <c r="F426" s="95">
        <f>(0.5*((C426^2)-(C425^2))*'NEFZ + EPA + WLTP - Start Value'!$B$3)/3600</f>
        <v>0</v>
      </c>
      <c r="G426" s="95">
        <f>E426*'NEFZ + EPA + WLTP - Start Value'!$B$3*'NEFZ + EPA + WLTP - Start Value'!$B$6*'NEFZ + EPA + WLTP - Constants'!$B$4/3600</f>
        <v>0.913574654432</v>
      </c>
      <c r="H426" s="95">
        <f>IF(E426&gt;0,(((C425)^3+(C426)^3)/2/D426)*0.5*'NEFZ + EPA + WLTP - Constants'!$B$3*('NEFZ + EPA + WLTP - Start Value'!$B$5*'NEFZ + EPA + WLTP - Start Value'!$B$4)*E426/3600,0)</f>
        <v>2.428902858476366</v>
      </c>
    </row>
    <row r="427" ht="20.35" customHeight="1">
      <c r="A427" s="15">
        <v>424</v>
      </c>
      <c r="B427" s="15">
        <v>59.8</v>
      </c>
      <c r="C427" s="95">
        <f>'NEFZ + EPA + WLTP - Constants'!$B$5*B427/3.6</f>
        <v>26.732992</v>
      </c>
      <c r="D427" s="95">
        <f>(C427+C426)/2</f>
        <v>26.755344</v>
      </c>
      <c r="E427" s="95">
        <f>(D427*(A427-A426))</f>
        <v>26.755344</v>
      </c>
      <c r="F427" s="95">
        <f>(0.5*((C427^2)-(C426^2))*'NEFZ + EPA + WLTP - Start Value'!$B$3)/3600</f>
        <v>-0.5199585987903769</v>
      </c>
      <c r="G427" s="95">
        <f>E427*'NEFZ + EPA + WLTP - Start Value'!$B$3*'NEFZ + EPA + WLTP - Start Value'!$B$6*'NEFZ + EPA + WLTP - Constants'!$B$4/3600</f>
        <v>0.9128120712480002</v>
      </c>
      <c r="H427" s="95">
        <f>IF(E427&gt;0,(((C426)^3+(C427)^3)/2/D427)*0.5*'NEFZ + EPA + WLTP - Constants'!$B$3*('NEFZ + EPA + WLTP - Start Value'!$B$5*'NEFZ + EPA + WLTP - Start Value'!$B$4)*E427/3600,0)</f>
        <v>2.422830612603255</v>
      </c>
    </row>
    <row r="428" ht="20.35" customHeight="1">
      <c r="A428" s="15">
        <v>425</v>
      </c>
      <c r="B428" s="15">
        <v>59.6</v>
      </c>
      <c r="C428" s="95">
        <f>'NEFZ + EPA + WLTP - Constants'!$B$5*B428/3.6</f>
        <v>26.643584</v>
      </c>
      <c r="D428" s="95">
        <f>(C428+C427)/2</f>
        <v>26.688288</v>
      </c>
      <c r="E428" s="95">
        <f>(D428*(A428-A427))</f>
        <v>26.688288</v>
      </c>
      <c r="F428" s="95">
        <f>(0.5*((C428^2)-(C427^2))*'NEFZ + EPA + WLTP - Start Value'!$B$3)/3600</f>
        <v>-1.037310888814889</v>
      </c>
      <c r="G428" s="95">
        <f>E428*'NEFZ + EPA + WLTP - Start Value'!$B$3*'NEFZ + EPA + WLTP - Start Value'!$B$6*'NEFZ + EPA + WLTP - Constants'!$B$4/3600</f>
        <v>0.9105243216960002</v>
      </c>
      <c r="H428" s="95">
        <f>IF(E428&gt;0,(((C427)^3+(C428)^3)/2/D428)*0.5*'NEFZ + EPA + WLTP - Constants'!$B$3*('NEFZ + EPA + WLTP - Start Value'!$B$5*'NEFZ + EPA + WLTP - Start Value'!$B$4)*E428/3600,0)</f>
        <v>2.404674664855106</v>
      </c>
    </row>
    <row r="429" ht="20.35" customHeight="1">
      <c r="A429" s="15">
        <v>426</v>
      </c>
      <c r="B429" s="15">
        <v>59.4</v>
      </c>
      <c r="C429" s="95">
        <f>'NEFZ + EPA + WLTP - Constants'!$B$5*B429/3.6</f>
        <v>26.554176</v>
      </c>
      <c r="D429" s="95">
        <f>(C429+C428)/2</f>
        <v>26.59888</v>
      </c>
      <c r="E429" s="95">
        <f>(D429*(A429-A428))</f>
        <v>26.59888</v>
      </c>
      <c r="F429" s="95">
        <f>(0.5*((C429^2)-(C428^2))*'NEFZ + EPA + WLTP - Start Value'!$B$3)/3600</f>
        <v>-1.033835810460468</v>
      </c>
      <c r="G429" s="95">
        <f>E429*'NEFZ + EPA + WLTP - Start Value'!$B$3*'NEFZ + EPA + WLTP - Start Value'!$B$6*'NEFZ + EPA + WLTP - Constants'!$B$4/3600</f>
        <v>0.9074739889600002</v>
      </c>
      <c r="H429" s="95">
        <f>IF(E429&gt;0,(((C428)^3+(C429)^3)/2/D429)*0.5*'NEFZ + EPA + WLTP - Constants'!$B$3*('NEFZ + EPA + WLTP - Start Value'!$B$5*'NEFZ + EPA + WLTP - Start Value'!$B$4)*E429/3600,0)</f>
        <v>2.380588088239944</v>
      </c>
    </row>
    <row r="430" ht="20.35" customHeight="1">
      <c r="A430" s="15">
        <v>427</v>
      </c>
      <c r="B430" s="15">
        <v>59.2</v>
      </c>
      <c r="C430" s="95">
        <f>'NEFZ + EPA + WLTP - Constants'!$B$5*B430/3.6</f>
        <v>26.464768</v>
      </c>
      <c r="D430" s="95">
        <f>(C430+C429)/2</f>
        <v>26.509472</v>
      </c>
      <c r="E430" s="95">
        <f>(D430*(A430-A429))</f>
        <v>26.509472</v>
      </c>
      <c r="F430" s="95">
        <f>(0.5*((C430^2)-(C429^2))*'NEFZ + EPA + WLTP - Start Value'!$B$3)/3600</f>
        <v>-1.030360732105949</v>
      </c>
      <c r="G430" s="95">
        <f>E430*'NEFZ + EPA + WLTP - Start Value'!$B$3*'NEFZ + EPA + WLTP - Start Value'!$B$6*'NEFZ + EPA + WLTP - Constants'!$B$4/3600</f>
        <v>0.9044236562240001</v>
      </c>
      <c r="H430" s="95">
        <f>IF(E430&gt;0,(((C429)^3+(C430)^3)/2/D430)*0.5*'NEFZ + EPA + WLTP - Constants'!$B$3*('NEFZ + EPA + WLTP - Start Value'!$B$5*'NEFZ + EPA + WLTP - Start Value'!$B$4)*E430/3600,0)</f>
        <v>2.356662894662613</v>
      </c>
    </row>
    <row r="431" ht="20.35" customHeight="1">
      <c r="A431" s="15">
        <v>428</v>
      </c>
      <c r="B431" s="15">
        <v>59.1</v>
      </c>
      <c r="C431" s="95">
        <f>'NEFZ + EPA + WLTP - Constants'!$B$5*B431/3.6</f>
        <v>26.420064</v>
      </c>
      <c r="D431" s="95">
        <f>(C431+C430)/2</f>
        <v>26.442416</v>
      </c>
      <c r="E431" s="95">
        <f>(D431*(A431-A430))</f>
        <v>26.442416</v>
      </c>
      <c r="F431" s="95">
        <f>(0.5*((C431^2)-(C430^2))*'NEFZ + EPA + WLTP - Start Value'!$B$3)/3600</f>
        <v>-0.5138772116700421</v>
      </c>
      <c r="G431" s="95">
        <f>E431*'NEFZ + EPA + WLTP - Start Value'!$B$3*'NEFZ + EPA + WLTP - Start Value'!$B$6*'NEFZ + EPA + WLTP - Constants'!$B$4/3600</f>
        <v>0.9021359066719999</v>
      </c>
      <c r="H431" s="95">
        <f>IF(E431&gt;0,(((C430)^3+(C431)^3)/2/D431)*0.5*'NEFZ + EPA + WLTP - Constants'!$B$3*('NEFZ + EPA + WLTP - Start Value'!$B$5*'NEFZ + EPA + WLTP - Start Value'!$B$4)*E431/3600,0)</f>
        <v>2.338809540110399</v>
      </c>
    </row>
    <row r="432" ht="20.35" customHeight="1">
      <c r="A432" s="15">
        <v>429</v>
      </c>
      <c r="B432" s="15">
        <v>59</v>
      </c>
      <c r="C432" s="95">
        <f>'NEFZ + EPA + WLTP - Constants'!$B$5*B432/3.6</f>
        <v>26.37536</v>
      </c>
      <c r="D432" s="95">
        <f>(C432+C431)/2</f>
        <v>26.39771200000001</v>
      </c>
      <c r="E432" s="95">
        <f>(D432*(A432-A431))</f>
        <v>26.39771200000001</v>
      </c>
      <c r="F432" s="95">
        <f>(0.5*((C432^2)-(C431^2))*'NEFZ + EPA + WLTP - Start Value'!$B$3)/3600</f>
        <v>-0.5130084420814122</v>
      </c>
      <c r="G432" s="95">
        <f>E432*'NEFZ + EPA + WLTP - Start Value'!$B$3*'NEFZ + EPA + WLTP - Start Value'!$B$6*'NEFZ + EPA + WLTP - Constants'!$B$4/3600</f>
        <v>0.9006107403040002</v>
      </c>
      <c r="H432" s="95">
        <f>IF(E432&gt;0,(((C431)^3+(C432)^3)/2/D432)*0.5*'NEFZ + EPA + WLTP - Constants'!$B$3*('NEFZ + EPA + WLTP - Start Value'!$B$5*'NEFZ + EPA + WLTP - Start Value'!$B$4)*E432/3600,0)</f>
        <v>2.326967505944115</v>
      </c>
    </row>
    <row r="433" ht="20.35" customHeight="1">
      <c r="A433" s="15">
        <v>430</v>
      </c>
      <c r="B433" s="15">
        <v>58.9</v>
      </c>
      <c r="C433" s="95">
        <f>'NEFZ + EPA + WLTP - Constants'!$B$5*B433/3.6</f>
        <v>26.330656</v>
      </c>
      <c r="D433" s="95">
        <f>(C433+C432)/2</f>
        <v>26.353008</v>
      </c>
      <c r="E433" s="95">
        <f>(D433*(A433-A432))</f>
        <v>26.353008</v>
      </c>
      <c r="F433" s="95">
        <f>(0.5*((C433^2)-(C432^2))*'NEFZ + EPA + WLTP - Start Value'!$B$3)/3600</f>
        <v>-0.5121396724928565</v>
      </c>
      <c r="G433" s="95">
        <f>E433*'NEFZ + EPA + WLTP - Start Value'!$B$3*'NEFZ + EPA + WLTP - Start Value'!$B$6*'NEFZ + EPA + WLTP - Constants'!$B$4/3600</f>
        <v>0.8990855739360001</v>
      </c>
      <c r="H433" s="95">
        <f>IF(E433&gt;0,(((C432)^3+(C433)^3)/2/D433)*0.5*'NEFZ + EPA + WLTP - Constants'!$B$3*('NEFZ + EPA + WLTP - Start Value'!$B$5*'NEFZ + EPA + WLTP - Start Value'!$B$4)*E433/3600,0)</f>
        <v>2.315165512401293</v>
      </c>
    </row>
    <row r="434" ht="20.35" customHeight="1">
      <c r="A434" s="15">
        <v>431</v>
      </c>
      <c r="B434" s="15">
        <v>58.7</v>
      </c>
      <c r="C434" s="95">
        <f>'NEFZ + EPA + WLTP - Constants'!$B$5*B434/3.6</f>
        <v>26.241248</v>
      </c>
      <c r="D434" s="95">
        <f>(C434+C433)/2</f>
        <v>26.285952</v>
      </c>
      <c r="E434" s="95">
        <f>(D434*(A434-A433))</f>
        <v>26.285952</v>
      </c>
      <c r="F434" s="95">
        <f>(0.5*((C434^2)-(C433^2))*'NEFZ + EPA + WLTP - Start Value'!$B$3)/3600</f>
        <v>-1.0216730362197</v>
      </c>
      <c r="G434" s="95">
        <f>E434*'NEFZ + EPA + WLTP - Start Value'!$B$3*'NEFZ + EPA + WLTP - Start Value'!$B$6*'NEFZ + EPA + WLTP - Constants'!$B$4/3600</f>
        <v>0.8967978243840001</v>
      </c>
      <c r="H434" s="95">
        <f>IF(E434&gt;0,(((C433)^3+(C434)^3)/2/D434)*0.5*'NEFZ + EPA + WLTP - Constants'!$B$3*('NEFZ + EPA + WLTP - Start Value'!$B$5*'NEFZ + EPA + WLTP - Start Value'!$B$4)*E434/3600,0)</f>
        <v>2.297552401589852</v>
      </c>
    </row>
    <row r="435" ht="20.35" customHeight="1">
      <c r="A435" s="15">
        <v>432</v>
      </c>
      <c r="B435" s="15">
        <v>58.6</v>
      </c>
      <c r="C435" s="95">
        <f>'NEFZ + EPA + WLTP - Constants'!$B$5*B435/3.6</f>
        <v>26.196544</v>
      </c>
      <c r="D435" s="95">
        <f>(C435+C434)/2</f>
        <v>26.218896</v>
      </c>
      <c r="E435" s="95">
        <f>(D435*(A435-A434))</f>
        <v>26.218896</v>
      </c>
      <c r="F435" s="95">
        <f>(0.5*((C435^2)-(C434^2))*'NEFZ + EPA + WLTP - Start Value'!$B$3)/3600</f>
        <v>-0.509533363726967</v>
      </c>
      <c r="G435" s="95">
        <f>E435*'NEFZ + EPA + WLTP - Start Value'!$B$3*'NEFZ + EPA + WLTP - Start Value'!$B$6*'NEFZ + EPA + WLTP - Constants'!$B$4/3600</f>
        <v>0.894510074832</v>
      </c>
      <c r="H435" s="95">
        <f>IF(E435&gt;0,(((C434)^3+(C435)^3)/2/D435)*0.5*'NEFZ + EPA + WLTP - Constants'!$B$3*('NEFZ + EPA + WLTP - Start Value'!$B$5*'NEFZ + EPA + WLTP - Start Value'!$B$4)*E435/3600,0)</f>
        <v>2.279999097433608</v>
      </c>
    </row>
    <row r="436" ht="20.35" customHeight="1">
      <c r="A436" s="15">
        <v>433</v>
      </c>
      <c r="B436" s="15">
        <v>58.5</v>
      </c>
      <c r="C436" s="95">
        <f>'NEFZ + EPA + WLTP - Constants'!$B$5*B436/3.6</f>
        <v>26.15184</v>
      </c>
      <c r="D436" s="95">
        <f>(C436+C435)/2</f>
        <v>26.174192</v>
      </c>
      <c r="E436" s="95">
        <f>(D436*(A436-A435))</f>
        <v>26.174192</v>
      </c>
      <c r="F436" s="95">
        <f>(0.5*((C436^2)-(C435^2))*'NEFZ + EPA + WLTP - Start Value'!$B$3)/3600</f>
        <v>-0.5086645941382877</v>
      </c>
      <c r="G436" s="95">
        <f>E436*'NEFZ + EPA + WLTP - Start Value'!$B$3*'NEFZ + EPA + WLTP - Start Value'!$B$6*'NEFZ + EPA + WLTP - Constants'!$B$4/3600</f>
        <v>0.892984908464</v>
      </c>
      <c r="H436" s="95">
        <f>IF(E436&gt;0,(((C435)^3+(C436)^3)/2/D436)*0.5*'NEFZ + EPA + WLTP - Constants'!$B$3*('NEFZ + EPA + WLTP - Start Value'!$B$5*'NEFZ + EPA + WLTP - Start Value'!$B$4)*E436/3600,0)</f>
        <v>2.268356588304644</v>
      </c>
    </row>
    <row r="437" ht="20.35" customHeight="1">
      <c r="A437" s="15">
        <v>434</v>
      </c>
      <c r="B437" s="15">
        <v>58.4</v>
      </c>
      <c r="C437" s="95">
        <f>'NEFZ + EPA + WLTP - Constants'!$B$5*B437/3.6</f>
        <v>26.107136</v>
      </c>
      <c r="D437" s="95">
        <f>(C437+C436)/2</f>
        <v>26.129488</v>
      </c>
      <c r="E437" s="95">
        <f>(D437*(A437-A436))</f>
        <v>26.129488</v>
      </c>
      <c r="F437" s="95">
        <f>(0.5*((C437^2)-(C436^2))*'NEFZ + EPA + WLTP - Start Value'!$B$3)/3600</f>
        <v>-0.5077958245496826</v>
      </c>
      <c r="G437" s="95">
        <f>E437*'NEFZ + EPA + WLTP - Start Value'!$B$3*'NEFZ + EPA + WLTP - Start Value'!$B$6*'NEFZ + EPA + WLTP - Constants'!$B$4/3600</f>
        <v>0.8914597420960001</v>
      </c>
      <c r="H437" s="95">
        <f>IF(E437&gt;0,(((C436)^3+(C437)^3)/2/D437)*0.5*'NEFZ + EPA + WLTP - Constants'!$B$3*('NEFZ + EPA + WLTP - Start Value'!$B$5*'NEFZ + EPA + WLTP - Start Value'!$B$4)*E437/3600,0)</f>
        <v>2.256753780759146</v>
      </c>
    </row>
    <row r="438" ht="20.35" customHeight="1">
      <c r="A438" s="15">
        <v>435</v>
      </c>
      <c r="B438" s="15">
        <v>58.4</v>
      </c>
      <c r="C438" s="95">
        <f>'NEFZ + EPA + WLTP - Constants'!$B$5*B438/3.6</f>
        <v>26.107136</v>
      </c>
      <c r="D438" s="95">
        <f>(C438+C437)/2</f>
        <v>26.107136</v>
      </c>
      <c r="E438" s="95">
        <f>(D438*(A438-A437))</f>
        <v>26.107136</v>
      </c>
      <c r="F438" s="95">
        <f>(0.5*((C438^2)-(C437^2))*'NEFZ + EPA + WLTP - Start Value'!$B$3)/3600</f>
        <v>0</v>
      </c>
      <c r="G438" s="95">
        <f>E438*'NEFZ + EPA + WLTP - Start Value'!$B$3*'NEFZ + EPA + WLTP - Start Value'!$B$6*'NEFZ + EPA + WLTP - Constants'!$B$4/3600</f>
        <v>0.8906971589120001</v>
      </c>
      <c r="H438" s="95">
        <f>IF(E438&gt;0,(((C437)^3+(C438)^3)/2/D438)*0.5*'NEFZ + EPA + WLTP - Constants'!$B$3*('NEFZ + EPA + WLTP - Start Value'!$B$5*'NEFZ + EPA + WLTP - Start Value'!$B$4)*E438/3600,0)</f>
        <v>2.250962293906265</v>
      </c>
    </row>
    <row r="439" ht="20.35" customHeight="1">
      <c r="A439" s="15">
        <v>436</v>
      </c>
      <c r="B439" s="15">
        <v>58.3</v>
      </c>
      <c r="C439" s="95">
        <f>'NEFZ + EPA + WLTP - Constants'!$B$5*B439/3.6</f>
        <v>26.062432</v>
      </c>
      <c r="D439" s="95">
        <f>(C439+C438)/2</f>
        <v>26.084784</v>
      </c>
      <c r="E439" s="95">
        <f>(D439*(A439-A438))</f>
        <v>26.084784</v>
      </c>
      <c r="F439" s="95">
        <f>(0.5*((C439^2)-(C438^2))*'NEFZ + EPA + WLTP - Start Value'!$B$3)/3600</f>
        <v>-0.5069270549611021</v>
      </c>
      <c r="G439" s="95">
        <f>E439*'NEFZ + EPA + WLTP - Start Value'!$B$3*'NEFZ + EPA + WLTP - Start Value'!$B$6*'NEFZ + EPA + WLTP - Constants'!$B$4/3600</f>
        <v>0.8899345757280001</v>
      </c>
      <c r="H439" s="95">
        <f>IF(E439&gt;0,(((C438)^3+(C439)^3)/2/D439)*0.5*'NEFZ + EPA + WLTP - Constants'!$B$3*('NEFZ + EPA + WLTP - Start Value'!$B$5*'NEFZ + EPA + WLTP - Start Value'!$B$4)*E439/3600,0)</f>
        <v>2.245190606989117</v>
      </c>
    </row>
    <row r="440" ht="20.35" customHeight="1">
      <c r="A440" s="15">
        <v>437</v>
      </c>
      <c r="B440" s="15">
        <v>58.2</v>
      </c>
      <c r="C440" s="95">
        <f>'NEFZ + EPA + WLTP - Constants'!$B$5*B440/3.6</f>
        <v>26.017728</v>
      </c>
      <c r="D440" s="95">
        <f>(C440+C439)/2</f>
        <v>26.04008</v>
      </c>
      <c r="E440" s="95">
        <f>(D440*(A440-A439))</f>
        <v>26.04008</v>
      </c>
      <c r="F440" s="95">
        <f>(0.5*((C440^2)-(C439^2))*'NEFZ + EPA + WLTP - Start Value'!$B$3)/3600</f>
        <v>-0.5060582853723982</v>
      </c>
      <c r="G440" s="95">
        <f>E440*'NEFZ + EPA + WLTP - Start Value'!$B$3*'NEFZ + EPA + WLTP - Start Value'!$B$6*'NEFZ + EPA + WLTP - Constants'!$B$4/3600</f>
        <v>0.888409409360</v>
      </c>
      <c r="H440" s="95">
        <f>IF(E440&gt;0,(((C439)^3+(C440)^3)/2/D440)*0.5*'NEFZ + EPA + WLTP - Constants'!$B$3*('NEFZ + EPA + WLTP - Start Value'!$B$5*'NEFZ + EPA + WLTP - Start Value'!$B$4)*E440/3600,0)</f>
        <v>2.233666999186555</v>
      </c>
    </row>
    <row r="441" ht="20.35" customHeight="1">
      <c r="A441" s="15">
        <v>438</v>
      </c>
      <c r="B441" s="15">
        <v>58.1</v>
      </c>
      <c r="C441" s="95">
        <f>'NEFZ + EPA + WLTP - Constants'!$B$5*B441/3.6</f>
        <v>25.973024</v>
      </c>
      <c r="D441" s="95">
        <f>(C441+C440)/2</f>
        <v>25.995376</v>
      </c>
      <c r="E441" s="95">
        <f>(D441*(A441-A440))</f>
        <v>25.995376</v>
      </c>
      <c r="F441" s="95">
        <f>(0.5*((C441^2)-(C440^2))*'NEFZ + EPA + WLTP - Start Value'!$B$3)/3600</f>
        <v>-0.5051895157838178</v>
      </c>
      <c r="G441" s="95">
        <f>E441*'NEFZ + EPA + WLTP - Start Value'!$B$3*'NEFZ + EPA + WLTP - Start Value'!$B$6*'NEFZ + EPA + WLTP - Constants'!$B$4/3600</f>
        <v>0.8868842429920001</v>
      </c>
      <c r="H441" s="95">
        <f>IF(E441&gt;0,(((C440)^3+(C441)^3)/2/D441)*0.5*'NEFZ + EPA + WLTP - Constants'!$B$3*('NEFZ + EPA + WLTP - Start Value'!$B$5*'NEFZ + EPA + WLTP - Start Value'!$B$4)*E441/3600,0)</f>
        <v>2.222182889543465</v>
      </c>
    </row>
    <row r="442" ht="20.35" customHeight="1">
      <c r="A442" s="15">
        <v>439</v>
      </c>
      <c r="B442" s="15">
        <v>58</v>
      </c>
      <c r="C442" s="95">
        <f>'NEFZ + EPA + WLTP - Constants'!$B$5*B442/3.6</f>
        <v>25.92832</v>
      </c>
      <c r="D442" s="95">
        <f>(C442+C441)/2</f>
        <v>25.950672</v>
      </c>
      <c r="E442" s="95">
        <f>(D442*(A442-A441))</f>
        <v>25.950672</v>
      </c>
      <c r="F442" s="95">
        <f>(0.5*((C442^2)-(C441^2))*'NEFZ + EPA + WLTP - Start Value'!$B$3)/3600</f>
        <v>-0.5043207461952374</v>
      </c>
      <c r="G442" s="95">
        <f>E442*'NEFZ + EPA + WLTP - Start Value'!$B$3*'NEFZ + EPA + WLTP - Start Value'!$B$6*'NEFZ + EPA + WLTP - Constants'!$B$4/3600</f>
        <v>0.8853590766240002</v>
      </c>
      <c r="H442" s="95">
        <f>IF(E442&gt;0,(((C441)^3+(C442)^3)/2/D442)*0.5*'NEFZ + EPA + WLTP - Constants'!$B$3*('NEFZ + EPA + WLTP - Start Value'!$B$5*'NEFZ + EPA + WLTP - Start Value'!$B$4)*E442/3600,0)</f>
        <v>2.210738210251843</v>
      </c>
    </row>
    <row r="443" ht="20.35" customHeight="1">
      <c r="A443" s="15">
        <v>440</v>
      </c>
      <c r="B443" s="15">
        <v>57.9</v>
      </c>
      <c r="C443" s="95">
        <f>'NEFZ + EPA + WLTP - Constants'!$B$5*B443/3.6</f>
        <v>25.883616</v>
      </c>
      <c r="D443" s="95">
        <f>(C443+C442)/2</f>
        <v>25.905968</v>
      </c>
      <c r="E443" s="95">
        <f>(D443*(A443-A442))</f>
        <v>25.905968</v>
      </c>
      <c r="F443" s="95">
        <f>(0.5*((C443^2)-(C442^2))*'NEFZ + EPA + WLTP - Start Value'!$B$3)/3600</f>
        <v>-0.5034519766065582</v>
      </c>
      <c r="G443" s="95">
        <f>E443*'NEFZ + EPA + WLTP - Start Value'!$B$3*'NEFZ + EPA + WLTP - Start Value'!$B$6*'NEFZ + EPA + WLTP - Constants'!$B$4/3600</f>
        <v>0.8838339102560001</v>
      </c>
      <c r="H443" s="95">
        <f>IF(E443&gt;0,(((C442)^3+(C443)^3)/2/D443)*0.5*'NEFZ + EPA + WLTP - Constants'!$B$3*('NEFZ + EPA + WLTP - Start Value'!$B$5*'NEFZ + EPA + WLTP - Start Value'!$B$4)*E443/3600,0)</f>
        <v>2.199332893503693</v>
      </c>
    </row>
    <row r="444" ht="20.35" customHeight="1">
      <c r="A444" s="15">
        <v>441</v>
      </c>
      <c r="B444" s="15">
        <v>57.9</v>
      </c>
      <c r="C444" s="95">
        <f>'NEFZ + EPA + WLTP - Constants'!$B$5*B444/3.6</f>
        <v>25.883616</v>
      </c>
      <c r="D444" s="95">
        <f>(C444+C443)/2</f>
        <v>25.883616</v>
      </c>
      <c r="E444" s="95">
        <f>(D444*(A444-A443))</f>
        <v>25.883616</v>
      </c>
      <c r="F444" s="95">
        <f>(0.5*((C444^2)-(C443^2))*'NEFZ + EPA + WLTP - Start Value'!$B$3)/3600</f>
        <v>0</v>
      </c>
      <c r="G444" s="95">
        <f>E444*'NEFZ + EPA + WLTP - Start Value'!$B$3*'NEFZ + EPA + WLTP - Start Value'!$B$6*'NEFZ + EPA + WLTP - Constants'!$B$4/3600</f>
        <v>0.8830713270720001</v>
      </c>
      <c r="H444" s="95">
        <f>IF(E444&gt;0,(((C443)^3+(C444)^3)/2/D444)*0.5*'NEFZ + EPA + WLTP - Constants'!$B$3*('NEFZ + EPA + WLTP - Start Value'!$B$5*'NEFZ + EPA + WLTP - Start Value'!$B$4)*E444/3600,0)</f>
        <v>2.193640067289485</v>
      </c>
    </row>
    <row r="445" ht="20.35" customHeight="1">
      <c r="A445" s="15">
        <v>442</v>
      </c>
      <c r="B445" s="15">
        <v>57.9</v>
      </c>
      <c r="C445" s="95">
        <f>'NEFZ + EPA + WLTP - Constants'!$B$5*B445/3.6</f>
        <v>25.883616</v>
      </c>
      <c r="D445" s="95">
        <f>(C445+C444)/2</f>
        <v>25.883616</v>
      </c>
      <c r="E445" s="95">
        <f>(D445*(A445-A444))</f>
        <v>25.883616</v>
      </c>
      <c r="F445" s="95">
        <f>(0.5*((C445^2)-(C444^2))*'NEFZ + EPA + WLTP - Start Value'!$B$3)/3600</f>
        <v>0</v>
      </c>
      <c r="G445" s="95">
        <f>E445*'NEFZ + EPA + WLTP - Start Value'!$B$3*'NEFZ + EPA + WLTP - Start Value'!$B$6*'NEFZ + EPA + WLTP - Constants'!$B$4/3600</f>
        <v>0.8830713270720001</v>
      </c>
      <c r="H445" s="95">
        <f>IF(E445&gt;0,(((C444)^3+(C445)^3)/2/D445)*0.5*'NEFZ + EPA + WLTP - Constants'!$B$3*('NEFZ + EPA + WLTP - Start Value'!$B$5*'NEFZ + EPA + WLTP - Start Value'!$B$4)*E445/3600,0)</f>
        <v>2.193640067289485</v>
      </c>
    </row>
    <row r="446" ht="20.35" customHeight="1">
      <c r="A446" s="15">
        <v>443</v>
      </c>
      <c r="B446" s="15">
        <v>57.9</v>
      </c>
      <c r="C446" s="95">
        <f>'NEFZ + EPA + WLTP - Constants'!$B$5*B446/3.6</f>
        <v>25.883616</v>
      </c>
      <c r="D446" s="95">
        <f>(C446+C445)/2</f>
        <v>25.883616</v>
      </c>
      <c r="E446" s="95">
        <f>(D446*(A446-A445))</f>
        <v>25.883616</v>
      </c>
      <c r="F446" s="95">
        <f>(0.5*((C446^2)-(C445^2))*'NEFZ + EPA + WLTP - Start Value'!$B$3)/3600</f>
        <v>0</v>
      </c>
      <c r="G446" s="95">
        <f>E446*'NEFZ + EPA + WLTP - Start Value'!$B$3*'NEFZ + EPA + WLTP - Start Value'!$B$6*'NEFZ + EPA + WLTP - Constants'!$B$4/3600</f>
        <v>0.8830713270720001</v>
      </c>
      <c r="H446" s="95">
        <f>IF(E446&gt;0,(((C445)^3+(C446)^3)/2/D446)*0.5*'NEFZ + EPA + WLTP - Constants'!$B$3*('NEFZ + EPA + WLTP - Start Value'!$B$5*'NEFZ + EPA + WLTP - Start Value'!$B$4)*E446/3600,0)</f>
        <v>2.193640067289485</v>
      </c>
    </row>
    <row r="447" ht="20.35" customHeight="1">
      <c r="A447" s="15">
        <v>444</v>
      </c>
      <c r="B447" s="15">
        <v>57.9</v>
      </c>
      <c r="C447" s="95">
        <f>'NEFZ + EPA + WLTP - Constants'!$B$5*B447/3.6</f>
        <v>25.883616</v>
      </c>
      <c r="D447" s="95">
        <f>(C447+C446)/2</f>
        <v>25.883616</v>
      </c>
      <c r="E447" s="95">
        <f>(D447*(A447-A446))</f>
        <v>25.883616</v>
      </c>
      <c r="F447" s="95">
        <f>(0.5*((C447^2)-(C446^2))*'NEFZ + EPA + WLTP - Start Value'!$B$3)/3600</f>
        <v>0</v>
      </c>
      <c r="G447" s="95">
        <f>E447*'NEFZ + EPA + WLTP - Start Value'!$B$3*'NEFZ + EPA + WLTP - Start Value'!$B$6*'NEFZ + EPA + WLTP - Constants'!$B$4/3600</f>
        <v>0.8830713270720001</v>
      </c>
      <c r="H447" s="95">
        <f>IF(E447&gt;0,(((C446)^3+(C447)^3)/2/D447)*0.5*'NEFZ + EPA + WLTP - Constants'!$B$3*('NEFZ + EPA + WLTP - Start Value'!$B$5*'NEFZ + EPA + WLTP - Start Value'!$B$4)*E447/3600,0)</f>
        <v>2.193640067289485</v>
      </c>
    </row>
    <row r="448" ht="20.35" customHeight="1">
      <c r="A448" s="15">
        <v>445</v>
      </c>
      <c r="B448" s="15">
        <v>58</v>
      </c>
      <c r="C448" s="95">
        <f>'NEFZ + EPA + WLTP - Constants'!$B$5*B448/3.6</f>
        <v>25.92832</v>
      </c>
      <c r="D448" s="95">
        <f>(C448+C447)/2</f>
        <v>25.905968</v>
      </c>
      <c r="E448" s="95">
        <f>(D448*(A448-A447))</f>
        <v>25.905968</v>
      </c>
      <c r="F448" s="95">
        <f>(0.5*((C448^2)-(C447^2))*'NEFZ + EPA + WLTP - Start Value'!$B$3)/3600</f>
        <v>0.5034519766065582</v>
      </c>
      <c r="G448" s="95">
        <f>E448*'NEFZ + EPA + WLTP - Start Value'!$B$3*'NEFZ + EPA + WLTP - Start Value'!$B$6*'NEFZ + EPA + WLTP - Constants'!$B$4/3600</f>
        <v>0.8838339102560001</v>
      </c>
      <c r="H448" s="95">
        <f>IF(E448&gt;0,(((C447)^3+(C448)^3)/2/D448)*0.5*'NEFZ + EPA + WLTP - Constants'!$B$3*('NEFZ + EPA + WLTP - Start Value'!$B$5*'NEFZ + EPA + WLTP - Start Value'!$B$4)*E448/3600,0)</f>
        <v>2.199332893503693</v>
      </c>
    </row>
    <row r="449" ht="20.35" customHeight="1">
      <c r="A449" s="15">
        <v>446</v>
      </c>
      <c r="B449" s="15">
        <v>58.1</v>
      </c>
      <c r="C449" s="95">
        <f>'NEFZ + EPA + WLTP - Constants'!$B$5*B449/3.6</f>
        <v>25.973024</v>
      </c>
      <c r="D449" s="95">
        <f>(C449+C448)/2</f>
        <v>25.950672</v>
      </c>
      <c r="E449" s="95">
        <f>(D449*(A449-A448))</f>
        <v>25.950672</v>
      </c>
      <c r="F449" s="95">
        <f>(0.5*((C449^2)-(C448^2))*'NEFZ + EPA + WLTP - Start Value'!$B$3)/3600</f>
        <v>0.5043207461952374</v>
      </c>
      <c r="G449" s="95">
        <f>E449*'NEFZ + EPA + WLTP - Start Value'!$B$3*'NEFZ + EPA + WLTP - Start Value'!$B$6*'NEFZ + EPA + WLTP - Constants'!$B$4/3600</f>
        <v>0.8853590766240002</v>
      </c>
      <c r="H449" s="95">
        <f>IF(E449&gt;0,(((C448)^3+(C449)^3)/2/D449)*0.5*'NEFZ + EPA + WLTP - Constants'!$B$3*('NEFZ + EPA + WLTP - Start Value'!$B$5*'NEFZ + EPA + WLTP - Start Value'!$B$4)*E449/3600,0)</f>
        <v>2.210738210251843</v>
      </c>
    </row>
    <row r="450" ht="20.35" customHeight="1">
      <c r="A450" s="15">
        <v>447</v>
      </c>
      <c r="B450" s="15">
        <v>58.1</v>
      </c>
      <c r="C450" s="95">
        <f>'NEFZ + EPA + WLTP - Constants'!$B$5*B450/3.6</f>
        <v>25.973024</v>
      </c>
      <c r="D450" s="95">
        <f>(C450+C449)/2</f>
        <v>25.973024</v>
      </c>
      <c r="E450" s="95">
        <f>(D450*(A450-A449))</f>
        <v>25.973024</v>
      </c>
      <c r="F450" s="95">
        <f>(0.5*((C450^2)-(C449^2))*'NEFZ + EPA + WLTP - Start Value'!$B$3)/3600</f>
        <v>0</v>
      </c>
      <c r="G450" s="95">
        <f>E450*'NEFZ + EPA + WLTP - Start Value'!$B$3*'NEFZ + EPA + WLTP - Start Value'!$B$6*'NEFZ + EPA + WLTP - Constants'!$B$4/3600</f>
        <v>0.8861216598080003</v>
      </c>
      <c r="H450" s="95">
        <f>IF(E450&gt;0,(((C449)^3+(C450)^3)/2/D450)*0.5*'NEFZ + EPA + WLTP - Constants'!$B$3*('NEFZ + EPA + WLTP - Start Value'!$B$5*'NEFZ + EPA + WLTP - Start Value'!$B$4)*E450/3600,0)</f>
        <v>2.216450700785786</v>
      </c>
    </row>
    <row r="451" ht="20.35" customHeight="1">
      <c r="A451" s="15">
        <v>448</v>
      </c>
      <c r="B451" s="15">
        <v>58.2</v>
      </c>
      <c r="C451" s="95">
        <f>'NEFZ + EPA + WLTP - Constants'!$B$5*B451/3.6</f>
        <v>26.017728</v>
      </c>
      <c r="D451" s="95">
        <f>(C451+C450)/2</f>
        <v>25.995376</v>
      </c>
      <c r="E451" s="95">
        <f>(D451*(A451-A450))</f>
        <v>25.995376</v>
      </c>
      <c r="F451" s="95">
        <f>(0.5*((C451^2)-(C450^2))*'NEFZ + EPA + WLTP - Start Value'!$B$3)/3600</f>
        <v>0.5051895157838178</v>
      </c>
      <c r="G451" s="95">
        <f>E451*'NEFZ + EPA + WLTP - Start Value'!$B$3*'NEFZ + EPA + WLTP - Start Value'!$B$6*'NEFZ + EPA + WLTP - Constants'!$B$4/3600</f>
        <v>0.8868842429920001</v>
      </c>
      <c r="H451" s="95">
        <f>IF(E451&gt;0,(((C450)^3+(C451)^3)/2/D451)*0.5*'NEFZ + EPA + WLTP - Constants'!$B$3*('NEFZ + EPA + WLTP - Start Value'!$B$5*'NEFZ + EPA + WLTP - Start Value'!$B$4)*E451/3600,0)</f>
        <v>2.222182889543465</v>
      </c>
    </row>
    <row r="452" ht="20.35" customHeight="1">
      <c r="A452" s="15">
        <v>449</v>
      </c>
      <c r="B452" s="15">
        <v>58.2</v>
      </c>
      <c r="C452" s="95">
        <f>'NEFZ + EPA + WLTP - Constants'!$B$5*B452/3.6</f>
        <v>26.017728</v>
      </c>
      <c r="D452" s="95">
        <f>(C452+C451)/2</f>
        <v>26.017728</v>
      </c>
      <c r="E452" s="95">
        <f>(D452*(A452-A451))</f>
        <v>26.017728</v>
      </c>
      <c r="F452" s="95">
        <f>(0.5*((C452^2)-(C451^2))*'NEFZ + EPA + WLTP - Start Value'!$B$3)/3600</f>
        <v>0</v>
      </c>
      <c r="G452" s="95">
        <f>E452*'NEFZ + EPA + WLTP - Start Value'!$B$3*'NEFZ + EPA + WLTP - Start Value'!$B$6*'NEFZ + EPA + WLTP - Constants'!$B$4/3600</f>
        <v>0.8876468261760002</v>
      </c>
      <c r="H452" s="95">
        <f>IF(E452&gt;0,(((C451)^3+(C452)^3)/2/D452)*0.5*'NEFZ + EPA + WLTP - Constants'!$B$3*('NEFZ + EPA + WLTP - Start Value'!$B$5*'NEFZ + EPA + WLTP - Start Value'!$B$4)*E452/3600,0)</f>
        <v>2.227915078301142</v>
      </c>
    </row>
    <row r="453" ht="20.35" customHeight="1">
      <c r="A453" s="15">
        <v>450</v>
      </c>
      <c r="B453" s="15">
        <v>58.2</v>
      </c>
      <c r="C453" s="95">
        <f>'NEFZ + EPA + WLTP - Constants'!$B$5*B453/3.6</f>
        <v>26.017728</v>
      </c>
      <c r="D453" s="95">
        <f>(C453+C452)/2</f>
        <v>26.017728</v>
      </c>
      <c r="E453" s="95">
        <f>(D453*(A453-A452))</f>
        <v>26.017728</v>
      </c>
      <c r="F453" s="95">
        <f>(0.5*((C453^2)-(C452^2))*'NEFZ + EPA + WLTP - Start Value'!$B$3)/3600</f>
        <v>0</v>
      </c>
      <c r="G453" s="95">
        <f>E453*'NEFZ + EPA + WLTP - Start Value'!$B$3*'NEFZ + EPA + WLTP - Start Value'!$B$6*'NEFZ + EPA + WLTP - Constants'!$B$4/3600</f>
        <v>0.8876468261760002</v>
      </c>
      <c r="H453" s="95">
        <f>IF(E453&gt;0,(((C452)^3+(C453)^3)/2/D453)*0.5*'NEFZ + EPA + WLTP - Constants'!$B$3*('NEFZ + EPA + WLTP - Start Value'!$B$5*'NEFZ + EPA + WLTP - Start Value'!$B$4)*E453/3600,0)</f>
        <v>2.227915078301142</v>
      </c>
    </row>
    <row r="454" ht="20.35" customHeight="1">
      <c r="A454" s="15">
        <v>451</v>
      </c>
      <c r="B454" s="15">
        <v>58.1</v>
      </c>
      <c r="C454" s="95">
        <f>'NEFZ + EPA + WLTP - Constants'!$B$5*B454/3.6</f>
        <v>25.973024</v>
      </c>
      <c r="D454" s="95">
        <f>(C454+C453)/2</f>
        <v>25.995376</v>
      </c>
      <c r="E454" s="95">
        <f>(D454*(A454-A453))</f>
        <v>25.995376</v>
      </c>
      <c r="F454" s="95">
        <f>(0.5*((C454^2)-(C453^2))*'NEFZ + EPA + WLTP - Start Value'!$B$3)/3600</f>
        <v>-0.5051895157838178</v>
      </c>
      <c r="G454" s="95">
        <f>E454*'NEFZ + EPA + WLTP - Start Value'!$B$3*'NEFZ + EPA + WLTP - Start Value'!$B$6*'NEFZ + EPA + WLTP - Constants'!$B$4/3600</f>
        <v>0.8868842429920001</v>
      </c>
      <c r="H454" s="95">
        <f>IF(E454&gt;0,(((C453)^3+(C454)^3)/2/D454)*0.5*'NEFZ + EPA + WLTP - Constants'!$B$3*('NEFZ + EPA + WLTP - Start Value'!$B$5*'NEFZ + EPA + WLTP - Start Value'!$B$4)*E454/3600,0)</f>
        <v>2.222182889543465</v>
      </c>
    </row>
    <row r="455" ht="20.35" customHeight="1">
      <c r="A455" s="15">
        <v>452</v>
      </c>
      <c r="B455" s="15">
        <v>58</v>
      </c>
      <c r="C455" s="95">
        <f>'NEFZ + EPA + WLTP - Constants'!$B$5*B455/3.6</f>
        <v>25.92832</v>
      </c>
      <c r="D455" s="95">
        <f>(C455+C454)/2</f>
        <v>25.950672</v>
      </c>
      <c r="E455" s="95">
        <f>(D455*(A455-A454))</f>
        <v>25.950672</v>
      </c>
      <c r="F455" s="95">
        <f>(0.5*((C455^2)-(C454^2))*'NEFZ + EPA + WLTP - Start Value'!$B$3)/3600</f>
        <v>-0.5043207461952374</v>
      </c>
      <c r="G455" s="95">
        <f>E455*'NEFZ + EPA + WLTP - Start Value'!$B$3*'NEFZ + EPA + WLTP - Start Value'!$B$6*'NEFZ + EPA + WLTP - Constants'!$B$4/3600</f>
        <v>0.8853590766240002</v>
      </c>
      <c r="H455" s="95">
        <f>IF(E455&gt;0,(((C454)^3+(C455)^3)/2/D455)*0.5*'NEFZ + EPA + WLTP - Constants'!$B$3*('NEFZ + EPA + WLTP - Start Value'!$B$5*'NEFZ + EPA + WLTP - Start Value'!$B$4)*E455/3600,0)</f>
        <v>2.210738210251843</v>
      </c>
    </row>
    <row r="456" ht="20.35" customHeight="1">
      <c r="A456" s="15">
        <v>453</v>
      </c>
      <c r="B456" s="15">
        <v>58</v>
      </c>
      <c r="C456" s="95">
        <f>'NEFZ + EPA + WLTP - Constants'!$B$5*B456/3.6</f>
        <v>25.92832</v>
      </c>
      <c r="D456" s="95">
        <f>(C456+C455)/2</f>
        <v>25.92832</v>
      </c>
      <c r="E456" s="95">
        <f>(D456*(A456-A455))</f>
        <v>25.92832</v>
      </c>
      <c r="F456" s="95">
        <f>(0.5*((C456^2)-(C455^2))*'NEFZ + EPA + WLTP - Start Value'!$B$3)/3600</f>
        <v>0</v>
      </c>
      <c r="G456" s="95">
        <f>E456*'NEFZ + EPA + WLTP - Start Value'!$B$3*'NEFZ + EPA + WLTP - Start Value'!$B$6*'NEFZ + EPA + WLTP - Constants'!$B$4/3600</f>
        <v>0.8845964934400001</v>
      </c>
      <c r="H456" s="95">
        <f>IF(E456&gt;0,(((C455)^3+(C456)^3)/2/D456)*0.5*'NEFZ + EPA + WLTP - Constants'!$B$3*('NEFZ + EPA + WLTP - Start Value'!$B$5*'NEFZ + EPA + WLTP - Start Value'!$B$4)*E456/3600,0)</f>
        <v>2.2050257197179</v>
      </c>
    </row>
    <row r="457" ht="20.35" customHeight="1">
      <c r="A457" s="15">
        <v>454</v>
      </c>
      <c r="B457" s="15">
        <v>58</v>
      </c>
      <c r="C457" s="95">
        <f>'NEFZ + EPA + WLTP - Constants'!$B$5*B457/3.6</f>
        <v>25.92832</v>
      </c>
      <c r="D457" s="95">
        <f>(C457+C456)/2</f>
        <v>25.92832</v>
      </c>
      <c r="E457" s="95">
        <f>(D457*(A457-A456))</f>
        <v>25.92832</v>
      </c>
      <c r="F457" s="95">
        <f>(0.5*((C457^2)-(C456^2))*'NEFZ + EPA + WLTP - Start Value'!$B$3)/3600</f>
        <v>0</v>
      </c>
      <c r="G457" s="95">
        <f>E457*'NEFZ + EPA + WLTP - Start Value'!$B$3*'NEFZ + EPA + WLTP - Start Value'!$B$6*'NEFZ + EPA + WLTP - Constants'!$B$4/3600</f>
        <v>0.8845964934400001</v>
      </c>
      <c r="H457" s="95">
        <f>IF(E457&gt;0,(((C456)^3+(C457)^3)/2/D457)*0.5*'NEFZ + EPA + WLTP - Constants'!$B$3*('NEFZ + EPA + WLTP - Start Value'!$B$5*'NEFZ + EPA + WLTP - Start Value'!$B$4)*E457/3600,0)</f>
        <v>2.2050257197179</v>
      </c>
    </row>
    <row r="458" ht="20.35" customHeight="1">
      <c r="A458" s="15">
        <v>455</v>
      </c>
      <c r="B458" s="15">
        <v>58</v>
      </c>
      <c r="C458" s="95">
        <f>'NEFZ + EPA + WLTP - Constants'!$B$5*B458/3.6</f>
        <v>25.92832</v>
      </c>
      <c r="D458" s="95">
        <f>(C458+C457)/2</f>
        <v>25.92832</v>
      </c>
      <c r="E458" s="95">
        <f>(D458*(A458-A457))</f>
        <v>25.92832</v>
      </c>
      <c r="F458" s="95">
        <f>(0.5*((C458^2)-(C457^2))*'NEFZ + EPA + WLTP - Start Value'!$B$3)/3600</f>
        <v>0</v>
      </c>
      <c r="G458" s="95">
        <f>E458*'NEFZ + EPA + WLTP - Start Value'!$B$3*'NEFZ + EPA + WLTP - Start Value'!$B$6*'NEFZ + EPA + WLTP - Constants'!$B$4/3600</f>
        <v>0.8845964934400001</v>
      </c>
      <c r="H458" s="95">
        <f>IF(E458&gt;0,(((C457)^3+(C458)^3)/2/D458)*0.5*'NEFZ + EPA + WLTP - Constants'!$B$3*('NEFZ + EPA + WLTP - Start Value'!$B$5*'NEFZ + EPA + WLTP - Start Value'!$B$4)*E458/3600,0)</f>
        <v>2.2050257197179</v>
      </c>
    </row>
    <row r="459" ht="20.35" customHeight="1">
      <c r="A459" s="15">
        <v>456</v>
      </c>
      <c r="B459" s="15">
        <v>58</v>
      </c>
      <c r="C459" s="95">
        <f>'NEFZ + EPA + WLTP - Constants'!$B$5*B459/3.6</f>
        <v>25.92832</v>
      </c>
      <c r="D459" s="95">
        <f>(C459+C458)/2</f>
        <v>25.92832</v>
      </c>
      <c r="E459" s="95">
        <f>(D459*(A459-A458))</f>
        <v>25.92832</v>
      </c>
      <c r="F459" s="95">
        <f>(0.5*((C459^2)-(C458^2))*'NEFZ + EPA + WLTP - Start Value'!$B$3)/3600</f>
        <v>0</v>
      </c>
      <c r="G459" s="95">
        <f>E459*'NEFZ + EPA + WLTP - Start Value'!$B$3*'NEFZ + EPA + WLTP - Start Value'!$B$6*'NEFZ + EPA + WLTP - Constants'!$B$4/3600</f>
        <v>0.8845964934400001</v>
      </c>
      <c r="H459" s="95">
        <f>IF(E459&gt;0,(((C458)^3+(C459)^3)/2/D459)*0.5*'NEFZ + EPA + WLTP - Constants'!$B$3*('NEFZ + EPA + WLTP - Start Value'!$B$5*'NEFZ + EPA + WLTP - Start Value'!$B$4)*E459/3600,0)</f>
        <v>2.2050257197179</v>
      </c>
    </row>
    <row r="460" ht="20.35" customHeight="1">
      <c r="A460" s="15">
        <v>457</v>
      </c>
      <c r="B460" s="15">
        <v>58</v>
      </c>
      <c r="C460" s="95">
        <f>'NEFZ + EPA + WLTP - Constants'!$B$5*B460/3.6</f>
        <v>25.92832</v>
      </c>
      <c r="D460" s="95">
        <f>(C460+C459)/2</f>
        <v>25.92832</v>
      </c>
      <c r="E460" s="95">
        <f>(D460*(A460-A459))</f>
        <v>25.92832</v>
      </c>
      <c r="F460" s="95">
        <f>(0.5*((C460^2)-(C459^2))*'NEFZ + EPA + WLTP - Start Value'!$B$3)/3600</f>
        <v>0</v>
      </c>
      <c r="G460" s="95">
        <f>E460*'NEFZ + EPA + WLTP - Start Value'!$B$3*'NEFZ + EPA + WLTP - Start Value'!$B$6*'NEFZ + EPA + WLTP - Constants'!$B$4/3600</f>
        <v>0.8845964934400001</v>
      </c>
      <c r="H460" s="95">
        <f>IF(E460&gt;0,(((C459)^3+(C460)^3)/2/D460)*0.5*'NEFZ + EPA + WLTP - Constants'!$B$3*('NEFZ + EPA + WLTP - Start Value'!$B$5*'NEFZ + EPA + WLTP - Start Value'!$B$4)*E460/3600,0)</f>
        <v>2.2050257197179</v>
      </c>
    </row>
    <row r="461" ht="20.35" customHeight="1">
      <c r="A461" s="15">
        <v>458</v>
      </c>
      <c r="B461" s="15">
        <v>57.9</v>
      </c>
      <c r="C461" s="95">
        <f>'NEFZ + EPA + WLTP - Constants'!$B$5*B461/3.6</f>
        <v>25.883616</v>
      </c>
      <c r="D461" s="95">
        <f>(C461+C460)/2</f>
        <v>25.905968</v>
      </c>
      <c r="E461" s="95">
        <f>(D461*(A461-A460))</f>
        <v>25.905968</v>
      </c>
      <c r="F461" s="95">
        <f>(0.5*((C461^2)-(C460^2))*'NEFZ + EPA + WLTP - Start Value'!$B$3)/3600</f>
        <v>-0.5034519766065582</v>
      </c>
      <c r="G461" s="95">
        <f>E461*'NEFZ + EPA + WLTP - Start Value'!$B$3*'NEFZ + EPA + WLTP - Start Value'!$B$6*'NEFZ + EPA + WLTP - Constants'!$B$4/3600</f>
        <v>0.8838339102560001</v>
      </c>
      <c r="H461" s="95">
        <f>IF(E461&gt;0,(((C460)^3+(C461)^3)/2/D461)*0.5*'NEFZ + EPA + WLTP - Constants'!$B$3*('NEFZ + EPA + WLTP - Start Value'!$B$5*'NEFZ + EPA + WLTP - Start Value'!$B$4)*E461/3600,0)</f>
        <v>2.199332893503693</v>
      </c>
    </row>
    <row r="462" ht="20.35" customHeight="1">
      <c r="A462" s="15">
        <v>459</v>
      </c>
      <c r="B462" s="15">
        <v>57.9</v>
      </c>
      <c r="C462" s="95">
        <f>'NEFZ + EPA + WLTP - Constants'!$B$5*B462/3.6</f>
        <v>25.883616</v>
      </c>
      <c r="D462" s="95">
        <f>(C462+C461)/2</f>
        <v>25.883616</v>
      </c>
      <c r="E462" s="95">
        <f>(D462*(A462-A461))</f>
        <v>25.883616</v>
      </c>
      <c r="F462" s="95">
        <f>(0.5*((C462^2)-(C461^2))*'NEFZ + EPA + WLTP - Start Value'!$B$3)/3600</f>
        <v>0</v>
      </c>
      <c r="G462" s="95">
        <f>E462*'NEFZ + EPA + WLTP - Start Value'!$B$3*'NEFZ + EPA + WLTP - Start Value'!$B$6*'NEFZ + EPA + WLTP - Constants'!$B$4/3600</f>
        <v>0.8830713270720001</v>
      </c>
      <c r="H462" s="95">
        <f>IF(E462&gt;0,(((C461)^3+(C462)^3)/2/D462)*0.5*'NEFZ + EPA + WLTP - Constants'!$B$3*('NEFZ + EPA + WLTP - Start Value'!$B$5*'NEFZ + EPA + WLTP - Start Value'!$B$4)*E462/3600,0)</f>
        <v>2.193640067289485</v>
      </c>
    </row>
    <row r="463" ht="20.35" customHeight="1">
      <c r="A463" s="15">
        <v>460</v>
      </c>
      <c r="B463" s="15">
        <v>58</v>
      </c>
      <c r="C463" s="95">
        <f>'NEFZ + EPA + WLTP - Constants'!$B$5*B463/3.6</f>
        <v>25.92832</v>
      </c>
      <c r="D463" s="95">
        <f>(C463+C462)/2</f>
        <v>25.905968</v>
      </c>
      <c r="E463" s="95">
        <f>(D463*(A463-A462))</f>
        <v>25.905968</v>
      </c>
      <c r="F463" s="95">
        <f>(0.5*((C463^2)-(C462^2))*'NEFZ + EPA + WLTP - Start Value'!$B$3)/3600</f>
        <v>0.5034519766065582</v>
      </c>
      <c r="G463" s="95">
        <f>E463*'NEFZ + EPA + WLTP - Start Value'!$B$3*'NEFZ + EPA + WLTP - Start Value'!$B$6*'NEFZ + EPA + WLTP - Constants'!$B$4/3600</f>
        <v>0.8838339102560001</v>
      </c>
      <c r="H463" s="95">
        <f>IF(E463&gt;0,(((C462)^3+(C463)^3)/2/D463)*0.5*'NEFZ + EPA + WLTP - Constants'!$B$3*('NEFZ + EPA + WLTP - Start Value'!$B$5*'NEFZ + EPA + WLTP - Start Value'!$B$4)*E463/3600,0)</f>
        <v>2.199332893503693</v>
      </c>
    </row>
    <row r="464" ht="20.35" customHeight="1">
      <c r="A464" s="15">
        <v>461</v>
      </c>
      <c r="B464" s="15">
        <v>58.1</v>
      </c>
      <c r="C464" s="95">
        <f>'NEFZ + EPA + WLTP - Constants'!$B$5*B464/3.6</f>
        <v>25.973024</v>
      </c>
      <c r="D464" s="95">
        <f>(C464+C463)/2</f>
        <v>25.950672</v>
      </c>
      <c r="E464" s="95">
        <f>(D464*(A464-A463))</f>
        <v>25.950672</v>
      </c>
      <c r="F464" s="95">
        <f>(0.5*((C464^2)-(C463^2))*'NEFZ + EPA + WLTP - Start Value'!$B$3)/3600</f>
        <v>0.5043207461952374</v>
      </c>
      <c r="G464" s="95">
        <f>E464*'NEFZ + EPA + WLTP - Start Value'!$B$3*'NEFZ + EPA + WLTP - Start Value'!$B$6*'NEFZ + EPA + WLTP - Constants'!$B$4/3600</f>
        <v>0.8853590766240002</v>
      </c>
      <c r="H464" s="95">
        <f>IF(E464&gt;0,(((C463)^3+(C464)^3)/2/D464)*0.5*'NEFZ + EPA + WLTP - Constants'!$B$3*('NEFZ + EPA + WLTP - Start Value'!$B$5*'NEFZ + EPA + WLTP - Start Value'!$B$4)*E464/3600,0)</f>
        <v>2.210738210251843</v>
      </c>
    </row>
    <row r="465" ht="20.35" customHeight="1">
      <c r="A465" s="15">
        <v>462</v>
      </c>
      <c r="B465" s="15">
        <v>58.1</v>
      </c>
      <c r="C465" s="95">
        <f>'NEFZ + EPA + WLTP - Constants'!$B$5*B465/3.6</f>
        <v>25.973024</v>
      </c>
      <c r="D465" s="95">
        <f>(C465+C464)/2</f>
        <v>25.973024</v>
      </c>
      <c r="E465" s="95">
        <f>(D465*(A465-A464))</f>
        <v>25.973024</v>
      </c>
      <c r="F465" s="95">
        <f>(0.5*((C465^2)-(C464^2))*'NEFZ + EPA + WLTP - Start Value'!$B$3)/3600</f>
        <v>0</v>
      </c>
      <c r="G465" s="95">
        <f>E465*'NEFZ + EPA + WLTP - Start Value'!$B$3*'NEFZ + EPA + WLTP - Start Value'!$B$6*'NEFZ + EPA + WLTP - Constants'!$B$4/3600</f>
        <v>0.8861216598080003</v>
      </c>
      <c r="H465" s="95">
        <f>IF(E465&gt;0,(((C464)^3+(C465)^3)/2/D465)*0.5*'NEFZ + EPA + WLTP - Constants'!$B$3*('NEFZ + EPA + WLTP - Start Value'!$B$5*'NEFZ + EPA + WLTP - Start Value'!$B$4)*E465/3600,0)</f>
        <v>2.216450700785786</v>
      </c>
    </row>
    <row r="466" ht="20.35" customHeight="1">
      <c r="A466" s="15">
        <v>463</v>
      </c>
      <c r="B466" s="15">
        <v>58.2</v>
      </c>
      <c r="C466" s="95">
        <f>'NEFZ + EPA + WLTP - Constants'!$B$5*B466/3.6</f>
        <v>26.017728</v>
      </c>
      <c r="D466" s="95">
        <f>(C466+C465)/2</f>
        <v>25.995376</v>
      </c>
      <c r="E466" s="95">
        <f>(D466*(A466-A465))</f>
        <v>25.995376</v>
      </c>
      <c r="F466" s="95">
        <f>(0.5*((C466^2)-(C465^2))*'NEFZ + EPA + WLTP - Start Value'!$B$3)/3600</f>
        <v>0.5051895157838178</v>
      </c>
      <c r="G466" s="95">
        <f>E466*'NEFZ + EPA + WLTP - Start Value'!$B$3*'NEFZ + EPA + WLTP - Start Value'!$B$6*'NEFZ + EPA + WLTP - Constants'!$B$4/3600</f>
        <v>0.8868842429920001</v>
      </c>
      <c r="H466" s="95">
        <f>IF(E466&gt;0,(((C465)^3+(C466)^3)/2/D466)*0.5*'NEFZ + EPA + WLTP - Constants'!$B$3*('NEFZ + EPA + WLTP - Start Value'!$B$5*'NEFZ + EPA + WLTP - Start Value'!$B$4)*E466/3600,0)</f>
        <v>2.222182889543465</v>
      </c>
    </row>
    <row r="467" ht="20.35" customHeight="1">
      <c r="A467" s="15">
        <v>464</v>
      </c>
      <c r="B467" s="15">
        <v>58.3</v>
      </c>
      <c r="C467" s="95">
        <f>'NEFZ + EPA + WLTP - Constants'!$B$5*B467/3.6</f>
        <v>26.062432</v>
      </c>
      <c r="D467" s="95">
        <f>(C467+C466)/2</f>
        <v>26.04008</v>
      </c>
      <c r="E467" s="95">
        <f>(D467*(A467-A466))</f>
        <v>26.04008</v>
      </c>
      <c r="F467" s="95">
        <f>(0.5*((C467^2)-(C466^2))*'NEFZ + EPA + WLTP - Start Value'!$B$3)/3600</f>
        <v>0.5060582853723982</v>
      </c>
      <c r="G467" s="95">
        <f>E467*'NEFZ + EPA + WLTP - Start Value'!$B$3*'NEFZ + EPA + WLTP - Start Value'!$B$6*'NEFZ + EPA + WLTP - Constants'!$B$4/3600</f>
        <v>0.888409409360</v>
      </c>
      <c r="H467" s="95">
        <f>IF(E467&gt;0,(((C466)^3+(C467)^3)/2/D467)*0.5*'NEFZ + EPA + WLTP - Constants'!$B$3*('NEFZ + EPA + WLTP - Start Value'!$B$5*'NEFZ + EPA + WLTP - Start Value'!$B$4)*E467/3600,0)</f>
        <v>2.233666999186555</v>
      </c>
    </row>
    <row r="468" ht="20.35" customHeight="1">
      <c r="A468" s="15">
        <v>465</v>
      </c>
      <c r="B468" s="15">
        <v>58.3</v>
      </c>
      <c r="C468" s="95">
        <f>'NEFZ + EPA + WLTP - Constants'!$B$5*B468/3.6</f>
        <v>26.062432</v>
      </c>
      <c r="D468" s="95">
        <f>(C468+C467)/2</f>
        <v>26.062432</v>
      </c>
      <c r="E468" s="95">
        <f>(D468*(A468-A467))</f>
        <v>26.062432</v>
      </c>
      <c r="F468" s="95">
        <f>(0.5*((C468^2)-(C467^2))*'NEFZ + EPA + WLTP - Start Value'!$B$3)/3600</f>
        <v>0</v>
      </c>
      <c r="G468" s="95">
        <f>E468*'NEFZ + EPA + WLTP - Start Value'!$B$3*'NEFZ + EPA + WLTP - Start Value'!$B$6*'NEFZ + EPA + WLTP - Constants'!$B$4/3600</f>
        <v>0.889171992544</v>
      </c>
      <c r="H468" s="95">
        <f>IF(E468&gt;0,(((C467)^3+(C468)^3)/2/D468)*0.5*'NEFZ + EPA + WLTP - Constants'!$B$3*('NEFZ + EPA + WLTP - Start Value'!$B$5*'NEFZ + EPA + WLTP - Start Value'!$B$4)*E468/3600,0)</f>
        <v>2.239418920071969</v>
      </c>
    </row>
    <row r="469" ht="20.35" customHeight="1">
      <c r="A469" s="15">
        <v>466</v>
      </c>
      <c r="B469" s="15">
        <v>58.3</v>
      </c>
      <c r="C469" s="95">
        <f>'NEFZ + EPA + WLTP - Constants'!$B$5*B469/3.6</f>
        <v>26.062432</v>
      </c>
      <c r="D469" s="95">
        <f>(C469+C468)/2</f>
        <v>26.062432</v>
      </c>
      <c r="E469" s="95">
        <f>(D469*(A469-A468))</f>
        <v>26.062432</v>
      </c>
      <c r="F469" s="95">
        <f>(0.5*((C469^2)-(C468^2))*'NEFZ + EPA + WLTP - Start Value'!$B$3)/3600</f>
        <v>0</v>
      </c>
      <c r="G469" s="95">
        <f>E469*'NEFZ + EPA + WLTP - Start Value'!$B$3*'NEFZ + EPA + WLTP - Start Value'!$B$6*'NEFZ + EPA + WLTP - Constants'!$B$4/3600</f>
        <v>0.889171992544</v>
      </c>
      <c r="H469" s="95">
        <f>IF(E469&gt;0,(((C468)^3+(C469)^3)/2/D469)*0.5*'NEFZ + EPA + WLTP - Constants'!$B$3*('NEFZ + EPA + WLTP - Start Value'!$B$5*'NEFZ + EPA + WLTP - Start Value'!$B$4)*E469/3600,0)</f>
        <v>2.239418920071969</v>
      </c>
    </row>
    <row r="470" ht="20.35" customHeight="1">
      <c r="A470" s="15">
        <v>467</v>
      </c>
      <c r="B470" s="15">
        <v>58.2</v>
      </c>
      <c r="C470" s="95">
        <f>'NEFZ + EPA + WLTP - Constants'!$B$5*B470/3.6</f>
        <v>26.017728</v>
      </c>
      <c r="D470" s="95">
        <f>(C470+C469)/2</f>
        <v>26.04008</v>
      </c>
      <c r="E470" s="95">
        <f>(D470*(A470-A469))</f>
        <v>26.04008</v>
      </c>
      <c r="F470" s="95">
        <f>(0.5*((C470^2)-(C469^2))*'NEFZ + EPA + WLTP - Start Value'!$B$3)/3600</f>
        <v>-0.5060582853723982</v>
      </c>
      <c r="G470" s="95">
        <f>E470*'NEFZ + EPA + WLTP - Start Value'!$B$3*'NEFZ + EPA + WLTP - Start Value'!$B$6*'NEFZ + EPA + WLTP - Constants'!$B$4/3600</f>
        <v>0.888409409360</v>
      </c>
      <c r="H470" s="95">
        <f>IF(E470&gt;0,(((C469)^3+(C470)^3)/2/D470)*0.5*'NEFZ + EPA + WLTP - Constants'!$B$3*('NEFZ + EPA + WLTP - Start Value'!$B$5*'NEFZ + EPA + WLTP - Start Value'!$B$4)*E470/3600,0)</f>
        <v>2.233666999186555</v>
      </c>
    </row>
    <row r="471" ht="20.35" customHeight="1">
      <c r="A471" s="15">
        <v>468</v>
      </c>
      <c r="B471" s="15">
        <v>58.1</v>
      </c>
      <c r="C471" s="95">
        <f>'NEFZ + EPA + WLTP - Constants'!$B$5*B471/3.6</f>
        <v>25.973024</v>
      </c>
      <c r="D471" s="95">
        <f>(C471+C470)/2</f>
        <v>25.995376</v>
      </c>
      <c r="E471" s="95">
        <f>(D471*(A471-A470))</f>
        <v>25.995376</v>
      </c>
      <c r="F471" s="95">
        <f>(0.5*((C471^2)-(C470^2))*'NEFZ + EPA + WLTP - Start Value'!$B$3)/3600</f>
        <v>-0.5051895157838178</v>
      </c>
      <c r="G471" s="95">
        <f>E471*'NEFZ + EPA + WLTP - Start Value'!$B$3*'NEFZ + EPA + WLTP - Start Value'!$B$6*'NEFZ + EPA + WLTP - Constants'!$B$4/3600</f>
        <v>0.8868842429920001</v>
      </c>
      <c r="H471" s="95">
        <f>IF(E471&gt;0,(((C470)^3+(C471)^3)/2/D471)*0.5*'NEFZ + EPA + WLTP - Constants'!$B$3*('NEFZ + EPA + WLTP - Start Value'!$B$5*'NEFZ + EPA + WLTP - Start Value'!$B$4)*E471/3600,0)</f>
        <v>2.222182889543465</v>
      </c>
    </row>
    <row r="472" ht="20.35" customHeight="1">
      <c r="A472" s="15">
        <v>469</v>
      </c>
      <c r="B472" s="15">
        <v>58</v>
      </c>
      <c r="C472" s="95">
        <f>'NEFZ + EPA + WLTP - Constants'!$B$5*B472/3.6</f>
        <v>25.92832</v>
      </c>
      <c r="D472" s="95">
        <f>(C472+C471)/2</f>
        <v>25.950672</v>
      </c>
      <c r="E472" s="95">
        <f>(D472*(A472-A471))</f>
        <v>25.950672</v>
      </c>
      <c r="F472" s="95">
        <f>(0.5*((C472^2)-(C471^2))*'NEFZ + EPA + WLTP - Start Value'!$B$3)/3600</f>
        <v>-0.5043207461952374</v>
      </c>
      <c r="G472" s="95">
        <f>E472*'NEFZ + EPA + WLTP - Start Value'!$B$3*'NEFZ + EPA + WLTP - Start Value'!$B$6*'NEFZ + EPA + WLTP - Constants'!$B$4/3600</f>
        <v>0.8853590766240002</v>
      </c>
      <c r="H472" s="95">
        <f>IF(E472&gt;0,(((C471)^3+(C472)^3)/2/D472)*0.5*'NEFZ + EPA + WLTP - Constants'!$B$3*('NEFZ + EPA + WLTP - Start Value'!$B$5*'NEFZ + EPA + WLTP - Start Value'!$B$4)*E472/3600,0)</f>
        <v>2.210738210251843</v>
      </c>
    </row>
    <row r="473" ht="20.35" customHeight="1">
      <c r="A473" s="15">
        <v>470</v>
      </c>
      <c r="B473" s="15">
        <v>57.8</v>
      </c>
      <c r="C473" s="95">
        <f>'NEFZ + EPA + WLTP - Constants'!$B$5*B473/3.6</f>
        <v>25.838912</v>
      </c>
      <c r="D473" s="95">
        <f>(C473+C472)/2</f>
        <v>25.883616</v>
      </c>
      <c r="E473" s="95">
        <f>(D473*(A473-A472))</f>
        <v>25.883616</v>
      </c>
      <c r="F473" s="95">
        <f>(0.5*((C473^2)-(C472^2))*'NEFZ + EPA + WLTP - Start Value'!$B$3)/3600</f>
        <v>-1.006035183624511</v>
      </c>
      <c r="G473" s="95">
        <f>E473*'NEFZ + EPA + WLTP - Start Value'!$B$3*'NEFZ + EPA + WLTP - Start Value'!$B$6*'NEFZ + EPA + WLTP - Constants'!$B$4/3600</f>
        <v>0.8830713270720001</v>
      </c>
      <c r="H473" s="95">
        <f>IF(E473&gt;0,(((C472)^3+(C473)^3)/2/D473)*0.5*'NEFZ + EPA + WLTP - Constants'!$B$3*('NEFZ + EPA + WLTP - Start Value'!$B$5*'NEFZ + EPA + WLTP - Start Value'!$B$4)*E473/3600,0)</f>
        <v>2.193659697705222</v>
      </c>
    </row>
    <row r="474" ht="20.35" customHeight="1">
      <c r="A474" s="15">
        <v>471</v>
      </c>
      <c r="B474" s="15">
        <v>57.5</v>
      </c>
      <c r="C474" s="95">
        <f>'NEFZ + EPA + WLTP - Constants'!$B$5*B474/3.6</f>
        <v>25.7048</v>
      </c>
      <c r="D474" s="95">
        <f>(C474+C473)/2</f>
        <v>25.771856</v>
      </c>
      <c r="E474" s="95">
        <f>(D474*(A474-A473))</f>
        <v>25.771856</v>
      </c>
      <c r="F474" s="95">
        <f>(0.5*((C474^2)-(C473^2))*'NEFZ + EPA + WLTP - Start Value'!$B$3)/3600</f>
        <v>-1.502537003522129</v>
      </c>
      <c r="G474" s="95">
        <f>E474*'NEFZ + EPA + WLTP - Start Value'!$B$3*'NEFZ + EPA + WLTP - Start Value'!$B$6*'NEFZ + EPA + WLTP - Constants'!$B$4/3600</f>
        <v>0.879258411152</v>
      </c>
      <c r="H474" s="95">
        <f>IF(E474&gt;0,(((C473)^3+(C474)^3)/2/D474)*0.5*'NEFZ + EPA + WLTP - Constants'!$B$3*('NEFZ + EPA + WLTP - Start Value'!$B$5*'NEFZ + EPA + WLTP - Start Value'!$B$4)*E474/3600,0)</f>
        <v>2.165391531751555</v>
      </c>
    </row>
    <row r="475" ht="20.35" customHeight="1">
      <c r="A475" s="15">
        <v>472</v>
      </c>
      <c r="B475" s="15">
        <v>57.1</v>
      </c>
      <c r="C475" s="95">
        <f>'NEFZ + EPA + WLTP - Constants'!$B$5*B475/3.6</f>
        <v>25.525984</v>
      </c>
      <c r="D475" s="95">
        <f>(C475+C474)/2</f>
        <v>25.615392</v>
      </c>
      <c r="E475" s="95">
        <f>(D475*(A475-A474))</f>
        <v>25.615392</v>
      </c>
      <c r="F475" s="95">
        <f>(0.5*((C475^2)-(C474^2))*'NEFZ + EPA + WLTP - Start Value'!$B$3)/3600</f>
        <v>-1.991219897122104</v>
      </c>
      <c r="G475" s="95">
        <f>E475*'NEFZ + EPA + WLTP - Start Value'!$B$3*'NEFZ + EPA + WLTP - Start Value'!$B$6*'NEFZ + EPA + WLTP - Constants'!$B$4/3600</f>
        <v>0.8739203288640002</v>
      </c>
      <c r="H475" s="95">
        <f>IF(E475&gt;0,(((C474)^3+(C475)^3)/2/D475)*0.5*'NEFZ + EPA + WLTP - Constants'!$B$3*('NEFZ + EPA + WLTP - Start Value'!$B$5*'NEFZ + EPA + WLTP - Start Value'!$B$4)*E475/3600,0)</f>
        <v>2.126225964866917</v>
      </c>
    </row>
    <row r="476" ht="20.35" customHeight="1">
      <c r="A476" s="15">
        <v>473</v>
      </c>
      <c r="B476" s="15">
        <v>57</v>
      </c>
      <c r="C476" s="95">
        <f>'NEFZ + EPA + WLTP - Constants'!$B$5*B476/3.6</f>
        <v>25.48128</v>
      </c>
      <c r="D476" s="95">
        <f>(C476+C475)/2</f>
        <v>25.503632</v>
      </c>
      <c r="E476" s="95">
        <f>(D476*(A476-A475))</f>
        <v>25.503632</v>
      </c>
      <c r="F476" s="95">
        <f>(0.5*((C476^2)-(C475^2))*'NEFZ + EPA + WLTP - Start Value'!$B$3)/3600</f>
        <v>-0.4956330503090378</v>
      </c>
      <c r="G476" s="95">
        <f>E476*'NEFZ + EPA + WLTP - Start Value'!$B$3*'NEFZ + EPA + WLTP - Start Value'!$B$6*'NEFZ + EPA + WLTP - Constants'!$B$4/3600</f>
        <v>0.8701074129440003</v>
      </c>
      <c r="H476" s="95">
        <f>IF(E476&gt;0,(((C475)^3+(C476)^3)/2/D476)*0.5*'NEFZ + EPA + WLTP - Constants'!$B$3*('NEFZ + EPA + WLTP - Start Value'!$B$5*'NEFZ + EPA + WLTP - Start Value'!$B$4)*E476/3600,0)</f>
        <v>2.098445168906704</v>
      </c>
    </row>
    <row r="477" ht="20.35" customHeight="1">
      <c r="A477" s="15">
        <v>474</v>
      </c>
      <c r="B477" s="15">
        <v>56.6</v>
      </c>
      <c r="C477" s="95">
        <f>'NEFZ + EPA + WLTP - Constants'!$B$5*B477/3.6</f>
        <v>25.302464</v>
      </c>
      <c r="D477" s="95">
        <f>(C477+C476)/2</f>
        <v>25.391872</v>
      </c>
      <c r="E477" s="95">
        <f>(D477*(A477-A476))</f>
        <v>25.391872</v>
      </c>
      <c r="F477" s="95">
        <f>(0.5*((C477^2)-(C476^2))*'NEFZ + EPA + WLTP - Start Value'!$B$3)/3600</f>
        <v>-1.97384450534968</v>
      </c>
      <c r="G477" s="95">
        <f>E477*'NEFZ + EPA + WLTP - Start Value'!$B$3*'NEFZ + EPA + WLTP - Start Value'!$B$6*'NEFZ + EPA + WLTP - Constants'!$B$4/3600</f>
        <v>0.866294497024</v>
      </c>
      <c r="H477" s="95">
        <f>IF(E477&gt;0,(((C476)^3+(C477)^3)/2/D477)*0.5*'NEFZ + EPA + WLTP - Constants'!$B$3*('NEFZ + EPA + WLTP - Start Value'!$B$5*'NEFZ + EPA + WLTP - Start Value'!$B$4)*E477/3600,0)</f>
        <v>2.071051217581295</v>
      </c>
    </row>
    <row r="478" ht="20.35" customHeight="1">
      <c r="A478" s="15">
        <v>475</v>
      </c>
      <c r="B478" s="15">
        <v>56.1</v>
      </c>
      <c r="C478" s="95">
        <f>'NEFZ + EPA + WLTP - Constants'!$B$5*B478/3.6</f>
        <v>25.078944</v>
      </c>
      <c r="D478" s="95">
        <f>(C478+C477)/2</f>
        <v>25.190704</v>
      </c>
      <c r="E478" s="95">
        <f>(D478*(A478-A477))</f>
        <v>25.190704</v>
      </c>
      <c r="F478" s="95">
        <f>(0.5*((C478^2)-(C477^2))*'NEFZ + EPA + WLTP - Start Value'!$B$3)/3600</f>
        <v>-2.44775831594312</v>
      </c>
      <c r="G478" s="95">
        <f>E478*'NEFZ + EPA + WLTP - Start Value'!$B$3*'NEFZ + EPA + WLTP - Start Value'!$B$6*'NEFZ + EPA + WLTP - Constants'!$B$4/3600</f>
        <v>0.8594312483680001</v>
      </c>
      <c r="H478" s="95">
        <f>IF(E478&gt;0,(((C477)^3+(C478)^3)/2/D478)*0.5*'NEFZ + EPA + WLTP - Constants'!$B$3*('NEFZ + EPA + WLTP - Start Value'!$B$5*'NEFZ + EPA + WLTP - Start Value'!$B$4)*E478/3600,0)</f>
        <v>2.022260429540599</v>
      </c>
    </row>
    <row r="479" ht="20.35" customHeight="1">
      <c r="A479" s="15">
        <v>476</v>
      </c>
      <c r="B479" s="15">
        <v>56</v>
      </c>
      <c r="C479" s="95">
        <f>'NEFZ + EPA + WLTP - Constants'!$B$5*B479/3.6</f>
        <v>25.03424</v>
      </c>
      <c r="D479" s="95">
        <f>(C479+C478)/2</f>
        <v>25.056592</v>
      </c>
      <c r="E479" s="95">
        <f>(D479*(A479-A478))</f>
        <v>25.056592</v>
      </c>
      <c r="F479" s="95">
        <f>(0.5*((C479^2)-(C478^2))*'NEFZ + EPA + WLTP - Start Value'!$B$3)/3600</f>
        <v>-0.4869453544227393</v>
      </c>
      <c r="G479" s="95">
        <f>E479*'NEFZ + EPA + WLTP - Start Value'!$B$3*'NEFZ + EPA + WLTP - Start Value'!$B$6*'NEFZ + EPA + WLTP - Constants'!$B$4/3600</f>
        <v>0.8548557492640001</v>
      </c>
      <c r="H479" s="95">
        <f>IF(E479&gt;0,(((C478)^3+(C479)^3)/2/D479)*0.5*'NEFZ + EPA + WLTP - Constants'!$B$3*('NEFZ + EPA + WLTP - Start Value'!$B$5*'NEFZ + EPA + WLTP - Start Value'!$B$4)*E479/3600,0)</f>
        <v>1.990020573909608</v>
      </c>
    </row>
    <row r="480" ht="20.35" customHeight="1">
      <c r="A480" s="15">
        <v>477</v>
      </c>
      <c r="B480" s="15">
        <v>55.8</v>
      </c>
      <c r="C480" s="95">
        <f>'NEFZ + EPA + WLTP - Constants'!$B$5*B480/3.6</f>
        <v>24.944832</v>
      </c>
      <c r="D480" s="95">
        <f>(C480+C479)/2</f>
        <v>24.989536</v>
      </c>
      <c r="E480" s="95">
        <f>(D480*(A480-A479))</f>
        <v>24.989536</v>
      </c>
      <c r="F480" s="95">
        <f>(0.5*((C480^2)-(C479^2))*'NEFZ + EPA + WLTP - Start Value'!$B$3)/3600</f>
        <v>-0.9712844000796633</v>
      </c>
      <c r="G480" s="95">
        <f>E480*'NEFZ + EPA + WLTP - Start Value'!$B$3*'NEFZ + EPA + WLTP - Start Value'!$B$6*'NEFZ + EPA + WLTP - Constants'!$B$4/3600</f>
        <v>0.852567999712</v>
      </c>
      <c r="H480" s="95">
        <f>IF(E480&gt;0,(((C479)^3+(C480)^3)/2/D480)*0.5*'NEFZ + EPA + WLTP - Constants'!$B$3*('NEFZ + EPA + WLTP - Start Value'!$B$5*'NEFZ + EPA + WLTP - Start Value'!$B$4)*E480/3600,0)</f>
        <v>1.974100561027428</v>
      </c>
    </row>
    <row r="481" ht="20.35" customHeight="1">
      <c r="A481" s="15">
        <v>478</v>
      </c>
      <c r="B481" s="15">
        <v>55.5</v>
      </c>
      <c r="C481" s="95">
        <f>'NEFZ + EPA + WLTP - Constants'!$B$5*B481/3.6</f>
        <v>24.81072</v>
      </c>
      <c r="D481" s="95">
        <f>(C481+C480)/2</f>
        <v>24.877776</v>
      </c>
      <c r="E481" s="95">
        <f>(D481*(A481-A480))</f>
        <v>24.877776</v>
      </c>
      <c r="F481" s="95">
        <f>(0.5*((C481^2)-(C480^2))*'NEFZ + EPA + WLTP - Start Value'!$B$3)/3600</f>
        <v>-1.450410828204759</v>
      </c>
      <c r="G481" s="95">
        <f>E481*'NEFZ + EPA + WLTP - Start Value'!$B$3*'NEFZ + EPA + WLTP - Start Value'!$B$6*'NEFZ + EPA + WLTP - Constants'!$B$4/3600</f>
        <v>0.8487550837920002</v>
      </c>
      <c r="H481" s="95">
        <f>IF(E481&gt;0,(((C480)^3+(C481)^3)/2/D481)*0.5*'NEFZ + EPA + WLTP - Constants'!$B$3*('NEFZ + EPA + WLTP - Start Value'!$B$5*'NEFZ + EPA + WLTP - Start Value'!$B$4)*E481/3600,0)</f>
        <v>1.947756447047919</v>
      </c>
    </row>
    <row r="482" ht="20.35" customHeight="1">
      <c r="A482" s="15">
        <v>479</v>
      </c>
      <c r="B482" s="15">
        <v>55.2</v>
      </c>
      <c r="C482" s="95">
        <f>'NEFZ + EPA + WLTP - Constants'!$B$5*B482/3.6</f>
        <v>24.67660800000001</v>
      </c>
      <c r="D482" s="95">
        <f>(C482+C481)/2</f>
        <v>24.743664</v>
      </c>
      <c r="E482" s="95">
        <f>(D482*(A482-A481))</f>
        <v>24.743664</v>
      </c>
      <c r="F482" s="95">
        <f>(0.5*((C482^2)-(C481^2))*'NEFZ + EPA + WLTP - Start Value'!$B$3)/3600</f>
        <v>-1.442591901907164</v>
      </c>
      <c r="G482" s="95">
        <f>E482*'NEFZ + EPA + WLTP - Start Value'!$B$3*'NEFZ + EPA + WLTP - Start Value'!$B$6*'NEFZ + EPA + WLTP - Constants'!$B$4/3600</f>
        <v>0.8441795846880003</v>
      </c>
      <c r="H482" s="95">
        <f>IF(E482&gt;0,(((C481)^3+(C482)^3)/2/D482)*0.5*'NEFZ + EPA + WLTP - Constants'!$B$3*('NEFZ + EPA + WLTP - Start Value'!$B$5*'NEFZ + EPA + WLTP - Start Value'!$B$4)*E482/3600,0)</f>
        <v>1.916426303532712</v>
      </c>
    </row>
    <row r="483" ht="20.35" customHeight="1">
      <c r="A483" s="15">
        <v>480</v>
      </c>
      <c r="B483" s="15">
        <v>55.1</v>
      </c>
      <c r="C483" s="95">
        <f>'NEFZ + EPA + WLTP - Constants'!$B$5*B483/3.6</f>
        <v>24.631904</v>
      </c>
      <c r="D483" s="95">
        <f>(C483+C482)/2</f>
        <v>24.654256</v>
      </c>
      <c r="E483" s="95">
        <f>(D483*(A483-A482))</f>
        <v>24.654256</v>
      </c>
      <c r="F483" s="95">
        <f>(0.5*((C483^2)-(C482^2))*'NEFZ + EPA + WLTP - Start Value'!$B$3)/3600</f>
        <v>-0.4791264281251943</v>
      </c>
      <c r="G483" s="95">
        <f>E483*'NEFZ + EPA + WLTP - Start Value'!$B$3*'NEFZ + EPA + WLTP - Start Value'!$B$6*'NEFZ + EPA + WLTP - Constants'!$B$4/3600</f>
        <v>0.8411292519520003</v>
      </c>
      <c r="H483" s="95">
        <f>IF(E483&gt;0,(((C482)^3+(C483)^3)/2/D483)*0.5*'NEFZ + EPA + WLTP - Constants'!$B$3*('NEFZ + EPA + WLTP - Start Value'!$B$5*'NEFZ + EPA + WLTP - Start Value'!$B$4)*E483/3600,0)</f>
        <v>1.895689916728552</v>
      </c>
    </row>
    <row r="484" ht="20.35" customHeight="1">
      <c r="A484" s="15">
        <v>481</v>
      </c>
      <c r="B484" s="15">
        <v>55</v>
      </c>
      <c r="C484" s="95">
        <f>'NEFZ + EPA + WLTP - Constants'!$B$5*B484/3.6</f>
        <v>24.5872</v>
      </c>
      <c r="D484" s="95">
        <f>(C484+C483)/2</f>
        <v>24.609552</v>
      </c>
      <c r="E484" s="95">
        <f>(D484*(A484-A483))</f>
        <v>24.609552</v>
      </c>
      <c r="F484" s="95">
        <f>(0.5*((C484^2)-(C483^2))*'NEFZ + EPA + WLTP - Start Value'!$B$3)/3600</f>
        <v>-0.4782576585365151</v>
      </c>
      <c r="G484" s="95">
        <f>E484*'NEFZ + EPA + WLTP - Start Value'!$B$3*'NEFZ + EPA + WLTP - Start Value'!$B$6*'NEFZ + EPA + WLTP - Constants'!$B$4/3600</f>
        <v>0.839604085584</v>
      </c>
      <c r="H484" s="95">
        <f>IF(E484&gt;0,(((C483)^3+(C484)^3)/2/D484)*0.5*'NEFZ + EPA + WLTP - Constants'!$B$3*('NEFZ + EPA + WLTP - Start Value'!$B$5*'NEFZ + EPA + WLTP - Start Value'!$B$4)*E484/3600,0)</f>
        <v>1.885396617261467</v>
      </c>
    </row>
    <row r="485" ht="20.35" customHeight="1">
      <c r="A485" s="15">
        <v>482</v>
      </c>
      <c r="B485" s="15">
        <v>54.9</v>
      </c>
      <c r="C485" s="95">
        <f>'NEFZ + EPA + WLTP - Constants'!$B$5*B485/3.6</f>
        <v>24.542496</v>
      </c>
      <c r="D485" s="95">
        <f>(C485+C484)/2</f>
        <v>24.564848</v>
      </c>
      <c r="E485" s="95">
        <f>(D485*(A485-A484))</f>
        <v>24.564848</v>
      </c>
      <c r="F485" s="95">
        <f>(0.5*((C485^2)-(C484^2))*'NEFZ + EPA + WLTP - Start Value'!$B$3)/3600</f>
        <v>-0.4773888889479593</v>
      </c>
      <c r="G485" s="95">
        <f>E485*'NEFZ + EPA + WLTP - Start Value'!$B$3*'NEFZ + EPA + WLTP - Start Value'!$B$6*'NEFZ + EPA + WLTP - Constants'!$B$4/3600</f>
        <v>0.8380789192160002</v>
      </c>
      <c r="H485" s="95">
        <f>IF(E485&gt;0,(((C484)^3+(C485)^3)/2/D485)*0.5*'NEFZ + EPA + WLTP - Constants'!$B$3*('NEFZ + EPA + WLTP - Start Value'!$B$5*'NEFZ + EPA + WLTP - Start Value'!$B$4)*E485/3600,0)</f>
        <v>1.87514064609788</v>
      </c>
    </row>
    <row r="486" ht="20.35" customHeight="1">
      <c r="A486" s="15">
        <v>483</v>
      </c>
      <c r="B486" s="15">
        <v>54.9</v>
      </c>
      <c r="C486" s="95">
        <f>'NEFZ + EPA + WLTP - Constants'!$B$5*B486/3.6</f>
        <v>24.542496</v>
      </c>
      <c r="D486" s="95">
        <f>(C486+C485)/2</f>
        <v>24.542496</v>
      </c>
      <c r="E486" s="95">
        <f>(D486*(A486-A485))</f>
        <v>24.542496</v>
      </c>
      <c r="F486" s="95">
        <f>(0.5*((C486^2)-(C485^2))*'NEFZ + EPA + WLTP - Start Value'!$B$3)/3600</f>
        <v>0</v>
      </c>
      <c r="G486" s="95">
        <f>E486*'NEFZ + EPA + WLTP - Start Value'!$B$3*'NEFZ + EPA + WLTP - Start Value'!$B$6*'NEFZ + EPA + WLTP - Constants'!$B$4/3600</f>
        <v>0.8373163360320002</v>
      </c>
      <c r="H486" s="95">
        <f>IF(E486&gt;0,(((C485)^3+(C486)^3)/2/D486)*0.5*'NEFZ + EPA + WLTP - Constants'!$B$3*('NEFZ + EPA + WLTP - Start Value'!$B$5*'NEFZ + EPA + WLTP - Start Value'!$B$4)*E486/3600,0)</f>
        <v>1.870021984115961</v>
      </c>
    </row>
    <row r="487" ht="20.35" customHeight="1">
      <c r="A487" s="15">
        <v>484</v>
      </c>
      <c r="B487" s="15">
        <v>54.9</v>
      </c>
      <c r="C487" s="95">
        <f>'NEFZ + EPA + WLTP - Constants'!$B$5*B487/3.6</f>
        <v>24.542496</v>
      </c>
      <c r="D487" s="95">
        <f>(C487+C486)/2</f>
        <v>24.542496</v>
      </c>
      <c r="E487" s="95">
        <f>(D487*(A487-A486))</f>
        <v>24.542496</v>
      </c>
      <c r="F487" s="95">
        <f>(0.5*((C487^2)-(C486^2))*'NEFZ + EPA + WLTP - Start Value'!$B$3)/3600</f>
        <v>0</v>
      </c>
      <c r="G487" s="95">
        <f>E487*'NEFZ + EPA + WLTP - Start Value'!$B$3*'NEFZ + EPA + WLTP - Start Value'!$B$6*'NEFZ + EPA + WLTP - Constants'!$B$4/3600</f>
        <v>0.8373163360320002</v>
      </c>
      <c r="H487" s="95">
        <f>IF(E487&gt;0,(((C486)^3+(C487)^3)/2/D487)*0.5*'NEFZ + EPA + WLTP - Constants'!$B$3*('NEFZ + EPA + WLTP - Start Value'!$B$5*'NEFZ + EPA + WLTP - Start Value'!$B$4)*E487/3600,0)</f>
        <v>1.870021984115961</v>
      </c>
    </row>
    <row r="488" ht="20.35" customHeight="1">
      <c r="A488" s="15">
        <v>485</v>
      </c>
      <c r="B488" s="15">
        <v>54.9</v>
      </c>
      <c r="C488" s="95">
        <f>'NEFZ + EPA + WLTP - Constants'!$B$5*B488/3.6</f>
        <v>24.542496</v>
      </c>
      <c r="D488" s="95">
        <f>(C488+C487)/2</f>
        <v>24.542496</v>
      </c>
      <c r="E488" s="95">
        <f>(D488*(A488-A487))</f>
        <v>24.542496</v>
      </c>
      <c r="F488" s="95">
        <f>(0.5*((C488^2)-(C487^2))*'NEFZ + EPA + WLTP - Start Value'!$B$3)/3600</f>
        <v>0</v>
      </c>
      <c r="G488" s="95">
        <f>E488*'NEFZ + EPA + WLTP - Start Value'!$B$3*'NEFZ + EPA + WLTP - Start Value'!$B$6*'NEFZ + EPA + WLTP - Constants'!$B$4/3600</f>
        <v>0.8373163360320002</v>
      </c>
      <c r="H488" s="95">
        <f>IF(E488&gt;0,(((C487)^3+(C488)^3)/2/D488)*0.5*'NEFZ + EPA + WLTP - Constants'!$B$3*('NEFZ + EPA + WLTP - Start Value'!$B$5*'NEFZ + EPA + WLTP - Start Value'!$B$4)*E488/3600,0)</f>
        <v>1.870021984115961</v>
      </c>
    </row>
    <row r="489" ht="20.35" customHeight="1">
      <c r="A489" s="15">
        <v>486</v>
      </c>
      <c r="B489" s="15">
        <v>54.9</v>
      </c>
      <c r="C489" s="95">
        <f>'NEFZ + EPA + WLTP - Constants'!$B$5*B489/3.6</f>
        <v>24.542496</v>
      </c>
      <c r="D489" s="95">
        <f>(C489+C488)/2</f>
        <v>24.542496</v>
      </c>
      <c r="E489" s="95">
        <f>(D489*(A489-A488))</f>
        <v>24.542496</v>
      </c>
      <c r="F489" s="95">
        <f>(0.5*((C489^2)-(C488^2))*'NEFZ + EPA + WLTP - Start Value'!$B$3)/3600</f>
        <v>0</v>
      </c>
      <c r="G489" s="95">
        <f>E489*'NEFZ + EPA + WLTP - Start Value'!$B$3*'NEFZ + EPA + WLTP - Start Value'!$B$6*'NEFZ + EPA + WLTP - Constants'!$B$4/3600</f>
        <v>0.8373163360320002</v>
      </c>
      <c r="H489" s="95">
        <f>IF(E489&gt;0,(((C488)^3+(C489)^3)/2/D489)*0.5*'NEFZ + EPA + WLTP - Constants'!$B$3*('NEFZ + EPA + WLTP - Start Value'!$B$5*'NEFZ + EPA + WLTP - Start Value'!$B$4)*E489/3600,0)</f>
        <v>1.870021984115961</v>
      </c>
    </row>
    <row r="490" ht="20.35" customHeight="1">
      <c r="A490" s="15">
        <v>487</v>
      </c>
      <c r="B490" s="15">
        <v>54.9</v>
      </c>
      <c r="C490" s="95">
        <f>'NEFZ + EPA + WLTP - Constants'!$B$5*B490/3.6</f>
        <v>24.542496</v>
      </c>
      <c r="D490" s="95">
        <f>(C490+C489)/2</f>
        <v>24.542496</v>
      </c>
      <c r="E490" s="95">
        <f>(D490*(A490-A489))</f>
        <v>24.542496</v>
      </c>
      <c r="F490" s="95">
        <f>(0.5*((C490^2)-(C489^2))*'NEFZ + EPA + WLTP - Start Value'!$B$3)/3600</f>
        <v>0</v>
      </c>
      <c r="G490" s="95">
        <f>E490*'NEFZ + EPA + WLTP - Start Value'!$B$3*'NEFZ + EPA + WLTP - Start Value'!$B$6*'NEFZ + EPA + WLTP - Constants'!$B$4/3600</f>
        <v>0.8373163360320002</v>
      </c>
      <c r="H490" s="95">
        <f>IF(E490&gt;0,(((C489)^3+(C490)^3)/2/D490)*0.5*'NEFZ + EPA + WLTP - Constants'!$B$3*('NEFZ + EPA + WLTP - Start Value'!$B$5*'NEFZ + EPA + WLTP - Start Value'!$B$4)*E490/3600,0)</f>
        <v>1.870021984115961</v>
      </c>
    </row>
    <row r="491" ht="20.35" customHeight="1">
      <c r="A491" s="15">
        <v>488</v>
      </c>
      <c r="B491" s="15">
        <v>55</v>
      </c>
      <c r="C491" s="95">
        <f>'NEFZ + EPA + WLTP - Constants'!$B$5*B491/3.6</f>
        <v>24.5872</v>
      </c>
      <c r="D491" s="95">
        <f>(C491+C490)/2</f>
        <v>24.564848</v>
      </c>
      <c r="E491" s="95">
        <f>(D491*(A491-A490))</f>
        <v>24.564848</v>
      </c>
      <c r="F491" s="95">
        <f>(0.5*((C491^2)-(C490^2))*'NEFZ + EPA + WLTP - Start Value'!$B$3)/3600</f>
        <v>0.4773888889479593</v>
      </c>
      <c r="G491" s="95">
        <f>E491*'NEFZ + EPA + WLTP - Start Value'!$B$3*'NEFZ + EPA + WLTP - Start Value'!$B$6*'NEFZ + EPA + WLTP - Constants'!$B$4/3600</f>
        <v>0.8380789192160002</v>
      </c>
      <c r="H491" s="95">
        <f>IF(E491&gt;0,(((C490)^3+(C491)^3)/2/D491)*0.5*'NEFZ + EPA + WLTP - Constants'!$B$3*('NEFZ + EPA + WLTP - Start Value'!$B$5*'NEFZ + EPA + WLTP - Start Value'!$B$4)*E491/3600,0)</f>
        <v>1.87514064609788</v>
      </c>
    </row>
    <row r="492" ht="20.35" customHeight="1">
      <c r="A492" s="15">
        <v>489</v>
      </c>
      <c r="B492" s="15">
        <v>55</v>
      </c>
      <c r="C492" s="95">
        <f>'NEFZ + EPA + WLTP - Constants'!$B$5*B492/3.6</f>
        <v>24.5872</v>
      </c>
      <c r="D492" s="95">
        <f>(C492+C491)/2</f>
        <v>24.5872</v>
      </c>
      <c r="E492" s="95">
        <f>(D492*(A492-A491))</f>
        <v>24.5872</v>
      </c>
      <c r="F492" s="95">
        <f>(0.5*((C492^2)-(C491^2))*'NEFZ + EPA + WLTP - Start Value'!$B$3)/3600</f>
        <v>0</v>
      </c>
      <c r="G492" s="95">
        <f>E492*'NEFZ + EPA + WLTP - Start Value'!$B$3*'NEFZ + EPA + WLTP - Start Value'!$B$6*'NEFZ + EPA + WLTP - Constants'!$B$4/3600</f>
        <v>0.8388415024000003</v>
      </c>
      <c r="H492" s="95">
        <f>IF(E492&gt;0,(((C491)^3+(C492)^3)/2/D492)*0.5*'NEFZ + EPA + WLTP - Constants'!$B$3*('NEFZ + EPA + WLTP - Start Value'!$B$5*'NEFZ + EPA + WLTP - Start Value'!$B$4)*E492/3600,0)</f>
        <v>1.880259308079799</v>
      </c>
    </row>
    <row r="493" ht="20.35" customHeight="1">
      <c r="A493" s="15">
        <v>490</v>
      </c>
      <c r="B493" s="15">
        <v>55</v>
      </c>
      <c r="C493" s="95">
        <f>'NEFZ + EPA + WLTP - Constants'!$B$5*B493/3.6</f>
        <v>24.5872</v>
      </c>
      <c r="D493" s="95">
        <f>(C493+C492)/2</f>
        <v>24.5872</v>
      </c>
      <c r="E493" s="95">
        <f>(D493*(A493-A492))</f>
        <v>24.5872</v>
      </c>
      <c r="F493" s="95">
        <f>(0.5*((C493^2)-(C492^2))*'NEFZ + EPA + WLTP - Start Value'!$B$3)/3600</f>
        <v>0</v>
      </c>
      <c r="G493" s="95">
        <f>E493*'NEFZ + EPA + WLTP - Start Value'!$B$3*'NEFZ + EPA + WLTP - Start Value'!$B$6*'NEFZ + EPA + WLTP - Constants'!$B$4/3600</f>
        <v>0.8388415024000003</v>
      </c>
      <c r="H493" s="95">
        <f>IF(E493&gt;0,(((C492)^3+(C493)^3)/2/D493)*0.5*'NEFZ + EPA + WLTP - Constants'!$B$3*('NEFZ + EPA + WLTP - Start Value'!$B$5*'NEFZ + EPA + WLTP - Start Value'!$B$4)*E493/3600,0)</f>
        <v>1.880259308079799</v>
      </c>
    </row>
    <row r="494" ht="20.35" customHeight="1">
      <c r="A494" s="15">
        <v>491</v>
      </c>
      <c r="B494" s="15">
        <v>55</v>
      </c>
      <c r="C494" s="95">
        <f>'NEFZ + EPA + WLTP - Constants'!$B$5*B494/3.6</f>
        <v>24.5872</v>
      </c>
      <c r="D494" s="95">
        <f>(C494+C493)/2</f>
        <v>24.5872</v>
      </c>
      <c r="E494" s="95">
        <f>(D494*(A494-A493))</f>
        <v>24.5872</v>
      </c>
      <c r="F494" s="95">
        <f>(0.5*((C494^2)-(C493^2))*'NEFZ + EPA + WLTP - Start Value'!$B$3)/3600</f>
        <v>0</v>
      </c>
      <c r="G494" s="95">
        <f>E494*'NEFZ + EPA + WLTP - Start Value'!$B$3*'NEFZ + EPA + WLTP - Start Value'!$B$6*'NEFZ + EPA + WLTP - Constants'!$B$4/3600</f>
        <v>0.8388415024000003</v>
      </c>
      <c r="H494" s="95">
        <f>IF(E494&gt;0,(((C493)^3+(C494)^3)/2/D494)*0.5*'NEFZ + EPA + WLTP - Constants'!$B$3*('NEFZ + EPA + WLTP - Start Value'!$B$5*'NEFZ + EPA + WLTP - Start Value'!$B$4)*E494/3600,0)</f>
        <v>1.880259308079799</v>
      </c>
    </row>
    <row r="495" ht="20.35" customHeight="1">
      <c r="A495" s="15">
        <v>492</v>
      </c>
      <c r="B495" s="15">
        <v>55</v>
      </c>
      <c r="C495" s="95">
        <f>'NEFZ + EPA + WLTP - Constants'!$B$5*B495/3.6</f>
        <v>24.5872</v>
      </c>
      <c r="D495" s="95">
        <f>(C495+C494)/2</f>
        <v>24.5872</v>
      </c>
      <c r="E495" s="95">
        <f>(D495*(A495-A494))</f>
        <v>24.5872</v>
      </c>
      <c r="F495" s="95">
        <f>(0.5*((C495^2)-(C494^2))*'NEFZ + EPA + WLTP - Start Value'!$B$3)/3600</f>
        <v>0</v>
      </c>
      <c r="G495" s="95">
        <f>E495*'NEFZ + EPA + WLTP - Start Value'!$B$3*'NEFZ + EPA + WLTP - Start Value'!$B$6*'NEFZ + EPA + WLTP - Constants'!$B$4/3600</f>
        <v>0.8388415024000003</v>
      </c>
      <c r="H495" s="95">
        <f>IF(E495&gt;0,(((C494)^3+(C495)^3)/2/D495)*0.5*'NEFZ + EPA + WLTP - Constants'!$B$3*('NEFZ + EPA + WLTP - Start Value'!$B$5*'NEFZ + EPA + WLTP - Start Value'!$B$4)*E495/3600,0)</f>
        <v>1.880259308079799</v>
      </c>
    </row>
    <row r="496" ht="20.35" customHeight="1">
      <c r="A496" s="15">
        <v>493</v>
      </c>
      <c r="B496" s="15">
        <v>55</v>
      </c>
      <c r="C496" s="95">
        <f>'NEFZ + EPA + WLTP - Constants'!$B$5*B496/3.6</f>
        <v>24.5872</v>
      </c>
      <c r="D496" s="95">
        <f>(C496+C495)/2</f>
        <v>24.5872</v>
      </c>
      <c r="E496" s="95">
        <f>(D496*(A496-A495))</f>
        <v>24.5872</v>
      </c>
      <c r="F496" s="95">
        <f>(0.5*((C496^2)-(C495^2))*'NEFZ + EPA + WLTP - Start Value'!$B$3)/3600</f>
        <v>0</v>
      </c>
      <c r="G496" s="95">
        <f>E496*'NEFZ + EPA + WLTP - Start Value'!$B$3*'NEFZ + EPA + WLTP - Start Value'!$B$6*'NEFZ + EPA + WLTP - Constants'!$B$4/3600</f>
        <v>0.8388415024000003</v>
      </c>
      <c r="H496" s="95">
        <f>IF(E496&gt;0,(((C495)^3+(C496)^3)/2/D496)*0.5*'NEFZ + EPA + WLTP - Constants'!$B$3*('NEFZ + EPA + WLTP - Start Value'!$B$5*'NEFZ + EPA + WLTP - Start Value'!$B$4)*E496/3600,0)</f>
        <v>1.880259308079799</v>
      </c>
    </row>
    <row r="497" ht="20.35" customHeight="1">
      <c r="A497" s="15">
        <v>494</v>
      </c>
      <c r="B497" s="15">
        <v>55.1</v>
      </c>
      <c r="C497" s="95">
        <f>'NEFZ + EPA + WLTP - Constants'!$B$5*B497/3.6</f>
        <v>24.631904</v>
      </c>
      <c r="D497" s="95">
        <f>(C497+C496)/2</f>
        <v>24.609552</v>
      </c>
      <c r="E497" s="95">
        <f>(D497*(A497-A496))</f>
        <v>24.609552</v>
      </c>
      <c r="F497" s="95">
        <f>(0.5*((C497^2)-(C496^2))*'NEFZ + EPA + WLTP - Start Value'!$B$3)/3600</f>
        <v>0.4782576585365151</v>
      </c>
      <c r="G497" s="95">
        <f>E497*'NEFZ + EPA + WLTP - Start Value'!$B$3*'NEFZ + EPA + WLTP - Start Value'!$B$6*'NEFZ + EPA + WLTP - Constants'!$B$4/3600</f>
        <v>0.839604085584</v>
      </c>
      <c r="H497" s="95">
        <f>IF(E497&gt;0,(((C496)^3+(C497)^3)/2/D497)*0.5*'NEFZ + EPA + WLTP - Constants'!$B$3*('NEFZ + EPA + WLTP - Start Value'!$B$5*'NEFZ + EPA + WLTP - Start Value'!$B$4)*E497/3600,0)</f>
        <v>1.885396617261467</v>
      </c>
    </row>
    <row r="498" ht="20.35" customHeight="1">
      <c r="A498" s="15">
        <v>495</v>
      </c>
      <c r="B498" s="15">
        <v>55.1</v>
      </c>
      <c r="C498" s="95">
        <f>'NEFZ + EPA + WLTP - Constants'!$B$5*B498/3.6</f>
        <v>24.631904</v>
      </c>
      <c r="D498" s="95">
        <f>(C498+C497)/2</f>
        <v>24.631904</v>
      </c>
      <c r="E498" s="95">
        <f>(D498*(A498-A497))</f>
        <v>24.631904</v>
      </c>
      <c r="F498" s="95">
        <f>(0.5*((C498^2)-(C497^2))*'NEFZ + EPA + WLTP - Start Value'!$B$3)/3600</f>
        <v>0</v>
      </c>
      <c r="G498" s="95">
        <f>E498*'NEFZ + EPA + WLTP - Start Value'!$B$3*'NEFZ + EPA + WLTP - Start Value'!$B$6*'NEFZ + EPA + WLTP - Constants'!$B$4/3600</f>
        <v>0.8403666687680001</v>
      </c>
      <c r="H498" s="95">
        <f>IF(E498&gt;0,(((C497)^3+(C498)^3)/2/D498)*0.5*'NEFZ + EPA + WLTP - Constants'!$B$3*('NEFZ + EPA + WLTP - Start Value'!$B$5*'NEFZ + EPA + WLTP - Start Value'!$B$4)*E498/3600,0)</f>
        <v>1.890533926443135</v>
      </c>
    </row>
    <row r="499" ht="20.35" customHeight="1">
      <c r="A499" s="15">
        <v>496</v>
      </c>
      <c r="B499" s="15">
        <v>55</v>
      </c>
      <c r="C499" s="95">
        <f>'NEFZ + EPA + WLTP - Constants'!$B$5*B499/3.6</f>
        <v>24.5872</v>
      </c>
      <c r="D499" s="95">
        <f>(C499+C498)/2</f>
        <v>24.609552</v>
      </c>
      <c r="E499" s="95">
        <f>(D499*(A499-A498))</f>
        <v>24.609552</v>
      </c>
      <c r="F499" s="95">
        <f>(0.5*((C499^2)-(C498^2))*'NEFZ + EPA + WLTP - Start Value'!$B$3)/3600</f>
        <v>-0.4782576585365151</v>
      </c>
      <c r="G499" s="95">
        <f>E499*'NEFZ + EPA + WLTP - Start Value'!$B$3*'NEFZ + EPA + WLTP - Start Value'!$B$6*'NEFZ + EPA + WLTP - Constants'!$B$4/3600</f>
        <v>0.839604085584</v>
      </c>
      <c r="H499" s="95">
        <f>IF(E499&gt;0,(((C498)^3+(C499)^3)/2/D499)*0.5*'NEFZ + EPA + WLTP - Constants'!$B$3*('NEFZ + EPA + WLTP - Start Value'!$B$5*'NEFZ + EPA + WLTP - Start Value'!$B$4)*E499/3600,0)</f>
        <v>1.885396617261467</v>
      </c>
    </row>
    <row r="500" ht="20.35" customHeight="1">
      <c r="A500" s="15">
        <v>497</v>
      </c>
      <c r="B500" s="15">
        <v>54.9</v>
      </c>
      <c r="C500" s="95">
        <f>'NEFZ + EPA + WLTP - Constants'!$B$5*B500/3.6</f>
        <v>24.542496</v>
      </c>
      <c r="D500" s="95">
        <f>(C500+C499)/2</f>
        <v>24.564848</v>
      </c>
      <c r="E500" s="95">
        <f>(D500*(A500-A499))</f>
        <v>24.564848</v>
      </c>
      <c r="F500" s="95">
        <f>(0.5*((C500^2)-(C499^2))*'NEFZ + EPA + WLTP - Start Value'!$B$3)/3600</f>
        <v>-0.4773888889479593</v>
      </c>
      <c r="G500" s="95">
        <f>E500*'NEFZ + EPA + WLTP - Start Value'!$B$3*'NEFZ + EPA + WLTP - Start Value'!$B$6*'NEFZ + EPA + WLTP - Constants'!$B$4/3600</f>
        <v>0.8380789192160002</v>
      </c>
      <c r="H500" s="95">
        <f>IF(E500&gt;0,(((C499)^3+(C500)^3)/2/D500)*0.5*'NEFZ + EPA + WLTP - Constants'!$B$3*('NEFZ + EPA + WLTP - Start Value'!$B$5*'NEFZ + EPA + WLTP - Start Value'!$B$4)*E500/3600,0)</f>
        <v>1.87514064609788</v>
      </c>
    </row>
    <row r="501" ht="20.35" customHeight="1">
      <c r="A501" s="15">
        <v>498</v>
      </c>
      <c r="B501" s="15">
        <v>54.9</v>
      </c>
      <c r="C501" s="95">
        <f>'NEFZ + EPA + WLTP - Constants'!$B$5*B501/3.6</f>
        <v>24.542496</v>
      </c>
      <c r="D501" s="95">
        <f>(C501+C500)/2</f>
        <v>24.542496</v>
      </c>
      <c r="E501" s="95">
        <f>(D501*(A501-A500))</f>
        <v>24.542496</v>
      </c>
      <c r="F501" s="95">
        <f>(0.5*((C501^2)-(C500^2))*'NEFZ + EPA + WLTP - Start Value'!$B$3)/3600</f>
        <v>0</v>
      </c>
      <c r="G501" s="95">
        <f>E501*'NEFZ + EPA + WLTP - Start Value'!$B$3*'NEFZ + EPA + WLTP - Start Value'!$B$6*'NEFZ + EPA + WLTP - Constants'!$B$4/3600</f>
        <v>0.8373163360320002</v>
      </c>
      <c r="H501" s="95">
        <f>IF(E501&gt;0,(((C500)^3+(C501)^3)/2/D501)*0.5*'NEFZ + EPA + WLTP - Constants'!$B$3*('NEFZ + EPA + WLTP - Start Value'!$B$5*'NEFZ + EPA + WLTP - Start Value'!$B$4)*E501/3600,0)</f>
        <v>1.870021984115961</v>
      </c>
    </row>
    <row r="502" ht="20.35" customHeight="1">
      <c r="A502" s="15">
        <v>499</v>
      </c>
      <c r="B502" s="15">
        <v>54.8</v>
      </c>
      <c r="C502" s="95">
        <f>'NEFZ + EPA + WLTP - Constants'!$B$5*B502/3.6</f>
        <v>24.497792</v>
      </c>
      <c r="D502" s="95">
        <f>(C502+C501)/2</f>
        <v>24.520144</v>
      </c>
      <c r="E502" s="95">
        <f>(D502*(A502-A501))</f>
        <v>24.520144</v>
      </c>
      <c r="F502" s="95">
        <f>(0.5*((C502^2)-(C501^2))*'NEFZ + EPA + WLTP - Start Value'!$B$3)/3600</f>
        <v>-0.4765201193593048</v>
      </c>
      <c r="G502" s="95">
        <f>E502*'NEFZ + EPA + WLTP - Start Value'!$B$3*'NEFZ + EPA + WLTP - Start Value'!$B$6*'NEFZ + EPA + WLTP - Constants'!$B$4/3600</f>
        <v>0.836553752848</v>
      </c>
      <c r="H502" s="95">
        <f>IF(E502&gt;0,(((C501)^3+(C502)^3)/2/D502)*0.5*'NEFZ + EPA + WLTP - Constants'!$B$3*('NEFZ + EPA + WLTP - Start Value'!$B$5*'NEFZ + EPA + WLTP - Start Value'!$B$4)*E502/3600,0)</f>
        <v>1.864921935429792</v>
      </c>
    </row>
    <row r="503" ht="20.35" customHeight="1">
      <c r="A503" s="15">
        <v>500</v>
      </c>
      <c r="B503" s="15">
        <v>54.7</v>
      </c>
      <c r="C503" s="95">
        <f>'NEFZ + EPA + WLTP - Constants'!$B$5*B503/3.6</f>
        <v>24.453088</v>
      </c>
      <c r="D503" s="95">
        <f>(C503+C502)/2</f>
        <v>24.47544</v>
      </c>
      <c r="E503" s="95">
        <f>(D503*(A503-A502))</f>
        <v>24.47544</v>
      </c>
      <c r="F503" s="95">
        <f>(0.5*((C503^2)-(C502^2))*'NEFZ + EPA + WLTP - Start Value'!$B$3)/3600</f>
        <v>-0.4756513497706256</v>
      </c>
      <c r="G503" s="95">
        <f>E503*'NEFZ + EPA + WLTP - Start Value'!$B$3*'NEFZ + EPA + WLTP - Start Value'!$B$6*'NEFZ + EPA + WLTP - Constants'!$B$4/3600</f>
        <v>0.835028586480</v>
      </c>
      <c r="H503" s="95">
        <f>IF(E503&gt;0,(((C502)^3+(C503)^3)/2/D503)*0.5*'NEFZ + EPA + WLTP - Constants'!$B$3*('NEFZ + EPA + WLTP - Start Value'!$B$5*'NEFZ + EPA + WLTP - Start Value'!$B$4)*E503/3600,0)</f>
        <v>1.854740417449206</v>
      </c>
    </row>
    <row r="504" ht="20.35" customHeight="1">
      <c r="A504" s="15">
        <v>501</v>
      </c>
      <c r="B504" s="15">
        <v>54.6</v>
      </c>
      <c r="C504" s="95">
        <f>'NEFZ + EPA + WLTP - Constants'!$B$5*B504/3.6</f>
        <v>24.408384</v>
      </c>
      <c r="D504" s="95">
        <f>(C504+C503)/2</f>
        <v>24.430736</v>
      </c>
      <c r="E504" s="95">
        <f>(D504*(A504-A503))</f>
        <v>24.430736</v>
      </c>
      <c r="F504" s="95">
        <f>(0.5*((C504^2)-(C503^2))*'NEFZ + EPA + WLTP - Start Value'!$B$3)/3600</f>
        <v>-0.4747825801820451</v>
      </c>
      <c r="G504" s="95">
        <f>E504*'NEFZ + EPA + WLTP - Start Value'!$B$3*'NEFZ + EPA + WLTP - Start Value'!$B$6*'NEFZ + EPA + WLTP - Constants'!$B$4/3600</f>
        <v>0.8335034201120001</v>
      </c>
      <c r="H504" s="95">
        <f>IF(E504&gt;0,(((C503)^3+(C504)^3)/2/D504)*0.5*'NEFZ + EPA + WLTP - Constants'!$B$3*('NEFZ + EPA + WLTP - Start Value'!$B$5*'NEFZ + EPA + WLTP - Start Value'!$B$4)*E504/3600,0)</f>
        <v>1.844596024348121</v>
      </c>
    </row>
    <row r="505" ht="20.35" customHeight="1">
      <c r="A505" s="15">
        <v>502</v>
      </c>
      <c r="B505" s="15">
        <v>54.4</v>
      </c>
      <c r="C505" s="95">
        <f>'NEFZ + EPA + WLTP - Constants'!$B$5*B505/3.6</f>
        <v>24.318976</v>
      </c>
      <c r="D505" s="95">
        <f>(C505+C504)/2</f>
        <v>24.36368</v>
      </c>
      <c r="E505" s="95">
        <f>(D505*(A505-A504))</f>
        <v>24.36368</v>
      </c>
      <c r="F505" s="95">
        <f>(0.5*((C505^2)-(C504^2))*'NEFZ + EPA + WLTP - Start Value'!$B$3)/3600</f>
        <v>-0.9469588515982501</v>
      </c>
      <c r="G505" s="95">
        <f>E505*'NEFZ + EPA + WLTP - Start Value'!$B$3*'NEFZ + EPA + WLTP - Start Value'!$B$6*'NEFZ + EPA + WLTP - Constants'!$B$4/3600</f>
        <v>0.8312156705600001</v>
      </c>
      <c r="H505" s="95">
        <f>IF(E505&gt;0,(((C504)^3+(C505)^3)/2/D505)*0.5*'NEFZ + EPA + WLTP - Constants'!$B$3*('NEFZ + EPA + WLTP - Start Value'!$B$5*'NEFZ + EPA + WLTP - Start Value'!$B$4)*E505/3600,0)</f>
        <v>1.829462753775374</v>
      </c>
    </row>
    <row r="506" ht="20.35" customHeight="1">
      <c r="A506" s="15">
        <v>503</v>
      </c>
      <c r="B506" s="15">
        <v>54.3</v>
      </c>
      <c r="C506" s="95">
        <f>'NEFZ + EPA + WLTP - Constants'!$B$5*B506/3.6</f>
        <v>24.274272</v>
      </c>
      <c r="D506" s="95">
        <f>(C506+C505)/2</f>
        <v>24.296624</v>
      </c>
      <c r="E506" s="95">
        <f>(D506*(A506-A505))</f>
        <v>24.296624</v>
      </c>
      <c r="F506" s="95">
        <f>(0.5*((C506^2)-(C505^2))*'NEFZ + EPA + WLTP - Start Value'!$B$3)/3600</f>
        <v>-0.4721762714161803</v>
      </c>
      <c r="G506" s="95">
        <f>E506*'NEFZ + EPA + WLTP - Start Value'!$B$3*'NEFZ + EPA + WLTP - Start Value'!$B$6*'NEFZ + EPA + WLTP - Constants'!$B$4/3600</f>
        <v>0.8289279210080001</v>
      </c>
      <c r="H506" s="95">
        <f>IF(E506&gt;0,(((C505)^3+(C506)^3)/2/D506)*0.5*'NEFZ + EPA + WLTP - Constants'!$B$3*('NEFZ + EPA + WLTP - Start Value'!$B$5*'NEFZ + EPA + WLTP - Start Value'!$B$4)*E506/3600,0)</f>
        <v>1.814384916241883</v>
      </c>
    </row>
    <row r="507" ht="20.35" customHeight="1">
      <c r="A507" s="15">
        <v>504</v>
      </c>
      <c r="B507" s="15">
        <v>54.3</v>
      </c>
      <c r="C507" s="95">
        <f>'NEFZ + EPA + WLTP - Constants'!$B$5*B507/3.6</f>
        <v>24.274272</v>
      </c>
      <c r="D507" s="95">
        <f>(C507+C506)/2</f>
        <v>24.274272</v>
      </c>
      <c r="E507" s="95">
        <f>(D507*(A507-A506))</f>
        <v>24.274272</v>
      </c>
      <c r="F507" s="95">
        <f>(0.5*((C507^2)-(C506^2))*'NEFZ + EPA + WLTP - Start Value'!$B$3)/3600</f>
        <v>0</v>
      </c>
      <c r="G507" s="95">
        <f>E507*'NEFZ + EPA + WLTP - Start Value'!$B$3*'NEFZ + EPA + WLTP - Start Value'!$B$6*'NEFZ + EPA + WLTP - Constants'!$B$4/3600</f>
        <v>0.828165337824</v>
      </c>
      <c r="H507" s="95">
        <f>IF(E507&gt;0,(((C506)^3+(C507)^3)/2/D507)*0.5*'NEFZ + EPA + WLTP - Constants'!$B$3*('NEFZ + EPA + WLTP - Start Value'!$B$5*'NEFZ + EPA + WLTP - Start Value'!$B$4)*E507/3600,0)</f>
        <v>1.809377425474471</v>
      </c>
    </row>
    <row r="508" ht="20.35" customHeight="1">
      <c r="A508" s="15">
        <v>505</v>
      </c>
      <c r="B508" s="15">
        <v>54.2</v>
      </c>
      <c r="C508" s="95">
        <f>'NEFZ + EPA + WLTP - Constants'!$B$5*B508/3.6</f>
        <v>24.229568</v>
      </c>
      <c r="D508" s="95">
        <f>(C508+C507)/2</f>
        <v>24.25192</v>
      </c>
      <c r="E508" s="95">
        <f>(D508*(A508-A507))</f>
        <v>24.25192</v>
      </c>
      <c r="F508" s="95">
        <f>(0.5*((C508^2)-(C507^2))*'NEFZ + EPA + WLTP - Start Value'!$B$3)/3600</f>
        <v>-0.4713075018275504</v>
      </c>
      <c r="G508" s="95">
        <f>E508*'NEFZ + EPA + WLTP - Start Value'!$B$3*'NEFZ + EPA + WLTP - Start Value'!$B$6*'NEFZ + EPA + WLTP - Constants'!$B$4/3600</f>
        <v>0.8274027546399999</v>
      </c>
      <c r="H508" s="95">
        <f>IF(E508&gt;0,(((C507)^3+(C508)^3)/2/D508)*0.5*'NEFZ + EPA + WLTP - Constants'!$B$3*('NEFZ + EPA + WLTP - Start Value'!$B$5*'NEFZ + EPA + WLTP - Start Value'!$B$4)*E508/3600,0)</f>
        <v>1.804388344578812</v>
      </c>
    </row>
    <row r="509" ht="20.35" customHeight="1">
      <c r="A509" s="15">
        <v>506</v>
      </c>
      <c r="B509" s="15">
        <v>54.1</v>
      </c>
      <c r="C509" s="95">
        <f>'NEFZ + EPA + WLTP - Constants'!$B$5*B509/3.6</f>
        <v>24.184864</v>
      </c>
      <c r="D509" s="95">
        <f>(C509+C508)/2</f>
        <v>24.207216</v>
      </c>
      <c r="E509" s="95">
        <f>(D509*(A509-A508))</f>
        <v>24.207216</v>
      </c>
      <c r="F509" s="95">
        <f>(0.5*((C509^2)-(C508^2))*'NEFZ + EPA + WLTP - Start Value'!$B$3)/3600</f>
        <v>-0.4704387322389206</v>
      </c>
      <c r="G509" s="95">
        <f>E509*'NEFZ + EPA + WLTP - Start Value'!$B$3*'NEFZ + EPA + WLTP - Start Value'!$B$6*'NEFZ + EPA + WLTP - Constants'!$B$4/3600</f>
        <v>0.8258775882720002</v>
      </c>
      <c r="H509" s="95">
        <f>IF(E509&gt;0,(((C508)^3+(C509)^3)/2/D509)*0.5*'NEFZ + EPA + WLTP - Constants'!$B$3*('NEFZ + EPA + WLTP - Start Value'!$B$5*'NEFZ + EPA + WLTP - Start Value'!$B$4)*E509/3600,0)</f>
        <v>1.794428558755248</v>
      </c>
    </row>
    <row r="510" ht="20.35" customHeight="1">
      <c r="A510" s="15">
        <v>507</v>
      </c>
      <c r="B510" s="15">
        <v>54.1</v>
      </c>
      <c r="C510" s="95">
        <f>'NEFZ + EPA + WLTP - Constants'!$B$5*B510/3.6</f>
        <v>24.184864</v>
      </c>
      <c r="D510" s="95">
        <f>(C510+C509)/2</f>
        <v>24.184864</v>
      </c>
      <c r="E510" s="95">
        <f>(D510*(A510-A509))</f>
        <v>24.184864</v>
      </c>
      <c r="F510" s="95">
        <f>(0.5*((C510^2)-(C509^2))*'NEFZ + EPA + WLTP - Start Value'!$B$3)/3600</f>
        <v>0</v>
      </c>
      <c r="G510" s="95">
        <f>E510*'NEFZ + EPA + WLTP - Start Value'!$B$3*'NEFZ + EPA + WLTP - Start Value'!$B$6*'NEFZ + EPA + WLTP - Constants'!$B$4/3600</f>
        <v>0.8251150050880002</v>
      </c>
      <c r="H510" s="95">
        <f>IF(E510&gt;0,(((C509)^3+(C510)^3)/2/D510)*0.5*'NEFZ + EPA + WLTP - Constants'!$B$3*('NEFZ + EPA + WLTP - Start Value'!$B$5*'NEFZ + EPA + WLTP - Start Value'!$B$4)*E510/3600,0)</f>
        <v>1.789457853827342</v>
      </c>
    </row>
    <row r="511" ht="20.35" customHeight="1">
      <c r="A511" s="15">
        <v>508</v>
      </c>
      <c r="B511" s="15">
        <v>54.1</v>
      </c>
      <c r="C511" s="95">
        <f>'NEFZ + EPA + WLTP - Constants'!$B$5*B511/3.6</f>
        <v>24.184864</v>
      </c>
      <c r="D511" s="95">
        <f>(C511+C510)/2</f>
        <v>24.184864</v>
      </c>
      <c r="E511" s="95">
        <f>(D511*(A511-A510))</f>
        <v>24.184864</v>
      </c>
      <c r="F511" s="95">
        <f>(0.5*((C511^2)-(C510^2))*'NEFZ + EPA + WLTP - Start Value'!$B$3)/3600</f>
        <v>0</v>
      </c>
      <c r="G511" s="95">
        <f>E511*'NEFZ + EPA + WLTP - Start Value'!$B$3*'NEFZ + EPA + WLTP - Start Value'!$B$6*'NEFZ + EPA + WLTP - Constants'!$B$4/3600</f>
        <v>0.8251150050880002</v>
      </c>
      <c r="H511" s="95">
        <f>IF(E511&gt;0,(((C510)^3+(C511)^3)/2/D511)*0.5*'NEFZ + EPA + WLTP - Constants'!$B$3*('NEFZ + EPA + WLTP - Start Value'!$B$5*'NEFZ + EPA + WLTP - Start Value'!$B$4)*E511/3600,0)</f>
        <v>1.789457853827342</v>
      </c>
    </row>
    <row r="512" ht="20.35" customHeight="1">
      <c r="A512" s="15">
        <v>509</v>
      </c>
      <c r="B512" s="15">
        <v>54</v>
      </c>
      <c r="C512" s="95">
        <f>'NEFZ + EPA + WLTP - Constants'!$B$5*B512/3.6</f>
        <v>24.14016</v>
      </c>
      <c r="D512" s="95">
        <f>(C512+C511)/2</f>
        <v>24.162512</v>
      </c>
      <c r="E512" s="95">
        <f>(D512*(A512-A511))</f>
        <v>24.162512</v>
      </c>
      <c r="F512" s="95">
        <f>(0.5*((C512^2)-(C511^2))*'NEFZ + EPA + WLTP - Start Value'!$B$3)/3600</f>
        <v>-0.4695699626502908</v>
      </c>
      <c r="G512" s="95">
        <f>E512*'NEFZ + EPA + WLTP - Start Value'!$B$3*'NEFZ + EPA + WLTP - Start Value'!$B$6*'NEFZ + EPA + WLTP - Constants'!$B$4/3600</f>
        <v>0.824352421904</v>
      </c>
      <c r="H512" s="95">
        <f>IF(E512&gt;0,(((C511)^3+(C512)^3)/2/D512)*0.5*'NEFZ + EPA + WLTP - Constants'!$B$3*('NEFZ + EPA + WLTP - Start Value'!$B$5*'NEFZ + EPA + WLTP - Start Value'!$B$4)*E512/3600,0)</f>
        <v>1.78450549096319</v>
      </c>
    </row>
    <row r="513" ht="20.35" customHeight="1">
      <c r="A513" s="15">
        <v>510</v>
      </c>
      <c r="B513" s="15">
        <v>54</v>
      </c>
      <c r="C513" s="95">
        <f>'NEFZ + EPA + WLTP - Constants'!$B$5*B513/3.6</f>
        <v>24.14016</v>
      </c>
      <c r="D513" s="95">
        <f>(C513+C512)/2</f>
        <v>24.14016</v>
      </c>
      <c r="E513" s="95">
        <f>(D513*(A513-A512))</f>
        <v>24.14016</v>
      </c>
      <c r="F513" s="95">
        <f>(0.5*((C513^2)-(C512^2))*'NEFZ + EPA + WLTP - Start Value'!$B$3)/3600</f>
        <v>0</v>
      </c>
      <c r="G513" s="95">
        <f>E513*'NEFZ + EPA + WLTP - Start Value'!$B$3*'NEFZ + EPA + WLTP - Start Value'!$B$6*'NEFZ + EPA + WLTP - Constants'!$B$4/3600</f>
        <v>0.8235898387200001</v>
      </c>
      <c r="H513" s="95">
        <f>IF(E513&gt;0,(((C512)^3+(C513)^3)/2/D513)*0.5*'NEFZ + EPA + WLTP - Constants'!$B$3*('NEFZ + EPA + WLTP - Start Value'!$B$5*'NEFZ + EPA + WLTP - Start Value'!$B$4)*E513/3600,0)</f>
        <v>1.779553128099038</v>
      </c>
    </row>
    <row r="514" ht="20.35" customHeight="1">
      <c r="A514" s="15">
        <v>511</v>
      </c>
      <c r="B514" s="15">
        <v>54</v>
      </c>
      <c r="C514" s="95">
        <f>'NEFZ + EPA + WLTP - Constants'!$B$5*B514/3.6</f>
        <v>24.14016</v>
      </c>
      <c r="D514" s="95">
        <f>(C514+C513)/2</f>
        <v>24.14016</v>
      </c>
      <c r="E514" s="95">
        <f>(D514*(A514-A513))</f>
        <v>24.14016</v>
      </c>
      <c r="F514" s="95">
        <f>(0.5*((C514^2)-(C513^2))*'NEFZ + EPA + WLTP - Start Value'!$B$3)/3600</f>
        <v>0</v>
      </c>
      <c r="G514" s="95">
        <f>E514*'NEFZ + EPA + WLTP - Start Value'!$B$3*'NEFZ + EPA + WLTP - Start Value'!$B$6*'NEFZ + EPA + WLTP - Constants'!$B$4/3600</f>
        <v>0.8235898387200001</v>
      </c>
      <c r="H514" s="95">
        <f>IF(E514&gt;0,(((C513)^3+(C514)^3)/2/D514)*0.5*'NEFZ + EPA + WLTP - Constants'!$B$3*('NEFZ + EPA + WLTP - Start Value'!$B$5*'NEFZ + EPA + WLTP - Start Value'!$B$4)*E514/3600,0)</f>
        <v>1.779553128099038</v>
      </c>
    </row>
    <row r="515" ht="20.35" customHeight="1">
      <c r="A515" s="15">
        <v>512</v>
      </c>
      <c r="B515" s="15">
        <v>54</v>
      </c>
      <c r="C515" s="95">
        <f>'NEFZ + EPA + WLTP - Constants'!$B$5*B515/3.6</f>
        <v>24.14016</v>
      </c>
      <c r="D515" s="95">
        <f>(C515+C514)/2</f>
        <v>24.14016</v>
      </c>
      <c r="E515" s="95">
        <f>(D515*(A515-A514))</f>
        <v>24.14016</v>
      </c>
      <c r="F515" s="95">
        <f>(0.5*((C515^2)-(C514^2))*'NEFZ + EPA + WLTP - Start Value'!$B$3)/3600</f>
        <v>0</v>
      </c>
      <c r="G515" s="95">
        <f>E515*'NEFZ + EPA + WLTP - Start Value'!$B$3*'NEFZ + EPA + WLTP - Start Value'!$B$6*'NEFZ + EPA + WLTP - Constants'!$B$4/3600</f>
        <v>0.8235898387200001</v>
      </c>
      <c r="H515" s="95">
        <f>IF(E515&gt;0,(((C514)^3+(C515)^3)/2/D515)*0.5*'NEFZ + EPA + WLTP - Constants'!$B$3*('NEFZ + EPA + WLTP - Start Value'!$B$5*'NEFZ + EPA + WLTP - Start Value'!$B$4)*E515/3600,0)</f>
        <v>1.779553128099038</v>
      </c>
    </row>
    <row r="516" ht="20.35" customHeight="1">
      <c r="A516" s="15">
        <v>513</v>
      </c>
      <c r="B516" s="15">
        <v>54</v>
      </c>
      <c r="C516" s="95">
        <f>'NEFZ + EPA + WLTP - Constants'!$B$5*B516/3.6</f>
        <v>24.14016</v>
      </c>
      <c r="D516" s="95">
        <f>(C516+C515)/2</f>
        <v>24.14016</v>
      </c>
      <c r="E516" s="95">
        <f>(D516*(A516-A515))</f>
        <v>24.14016</v>
      </c>
      <c r="F516" s="95">
        <f>(0.5*((C516^2)-(C515^2))*'NEFZ + EPA + WLTP - Start Value'!$B$3)/3600</f>
        <v>0</v>
      </c>
      <c r="G516" s="95">
        <f>E516*'NEFZ + EPA + WLTP - Start Value'!$B$3*'NEFZ + EPA + WLTP - Start Value'!$B$6*'NEFZ + EPA + WLTP - Constants'!$B$4/3600</f>
        <v>0.8235898387200001</v>
      </c>
      <c r="H516" s="95">
        <f>IF(E516&gt;0,(((C515)^3+(C516)^3)/2/D516)*0.5*'NEFZ + EPA + WLTP - Constants'!$B$3*('NEFZ + EPA + WLTP - Start Value'!$B$5*'NEFZ + EPA + WLTP - Start Value'!$B$4)*E516/3600,0)</f>
        <v>1.779553128099038</v>
      </c>
    </row>
    <row r="517" ht="20.35" customHeight="1">
      <c r="A517" s="15">
        <v>514</v>
      </c>
      <c r="B517" s="15">
        <v>54</v>
      </c>
      <c r="C517" s="95">
        <f>'NEFZ + EPA + WLTP - Constants'!$B$5*B517/3.6</f>
        <v>24.14016</v>
      </c>
      <c r="D517" s="95">
        <f>(C517+C516)/2</f>
        <v>24.14016</v>
      </c>
      <c r="E517" s="95">
        <f>(D517*(A517-A516))</f>
        <v>24.14016</v>
      </c>
      <c r="F517" s="95">
        <f>(0.5*((C517^2)-(C516^2))*'NEFZ + EPA + WLTP - Start Value'!$B$3)/3600</f>
        <v>0</v>
      </c>
      <c r="G517" s="95">
        <f>E517*'NEFZ + EPA + WLTP - Start Value'!$B$3*'NEFZ + EPA + WLTP - Start Value'!$B$6*'NEFZ + EPA + WLTP - Constants'!$B$4/3600</f>
        <v>0.8235898387200001</v>
      </c>
      <c r="H517" s="95">
        <f>IF(E517&gt;0,(((C516)^3+(C517)^3)/2/D517)*0.5*'NEFZ + EPA + WLTP - Constants'!$B$3*('NEFZ + EPA + WLTP - Start Value'!$B$5*'NEFZ + EPA + WLTP - Start Value'!$B$4)*E517/3600,0)</f>
        <v>1.779553128099038</v>
      </c>
    </row>
    <row r="518" ht="20.35" customHeight="1">
      <c r="A518" s="15">
        <v>515</v>
      </c>
      <c r="B518" s="15">
        <v>54</v>
      </c>
      <c r="C518" s="95">
        <f>'NEFZ + EPA + WLTP - Constants'!$B$5*B518/3.6</f>
        <v>24.14016</v>
      </c>
      <c r="D518" s="95">
        <f>(C518+C517)/2</f>
        <v>24.14016</v>
      </c>
      <c r="E518" s="95">
        <f>(D518*(A518-A517))</f>
        <v>24.14016</v>
      </c>
      <c r="F518" s="95">
        <f>(0.5*((C518^2)-(C517^2))*'NEFZ + EPA + WLTP - Start Value'!$B$3)/3600</f>
        <v>0</v>
      </c>
      <c r="G518" s="95">
        <f>E518*'NEFZ + EPA + WLTP - Start Value'!$B$3*'NEFZ + EPA + WLTP - Start Value'!$B$6*'NEFZ + EPA + WLTP - Constants'!$B$4/3600</f>
        <v>0.8235898387200001</v>
      </c>
      <c r="H518" s="95">
        <f>IF(E518&gt;0,(((C517)^3+(C518)^3)/2/D518)*0.5*'NEFZ + EPA + WLTP - Constants'!$B$3*('NEFZ + EPA + WLTP - Start Value'!$B$5*'NEFZ + EPA + WLTP - Start Value'!$B$4)*E518/3600,0)</f>
        <v>1.779553128099038</v>
      </c>
    </row>
    <row r="519" ht="20.35" customHeight="1">
      <c r="A519" s="15">
        <v>516</v>
      </c>
      <c r="B519" s="15">
        <v>54</v>
      </c>
      <c r="C519" s="95">
        <f>'NEFZ + EPA + WLTP - Constants'!$B$5*B519/3.6</f>
        <v>24.14016</v>
      </c>
      <c r="D519" s="95">
        <f>(C519+C518)/2</f>
        <v>24.14016</v>
      </c>
      <c r="E519" s="95">
        <f>(D519*(A519-A518))</f>
        <v>24.14016</v>
      </c>
      <c r="F519" s="95">
        <f>(0.5*((C519^2)-(C518^2))*'NEFZ + EPA + WLTP - Start Value'!$B$3)/3600</f>
        <v>0</v>
      </c>
      <c r="G519" s="95">
        <f>E519*'NEFZ + EPA + WLTP - Start Value'!$B$3*'NEFZ + EPA + WLTP - Start Value'!$B$6*'NEFZ + EPA + WLTP - Constants'!$B$4/3600</f>
        <v>0.8235898387200001</v>
      </c>
      <c r="H519" s="95">
        <f>IF(E519&gt;0,(((C518)^3+(C519)^3)/2/D519)*0.5*'NEFZ + EPA + WLTP - Constants'!$B$3*('NEFZ + EPA + WLTP - Start Value'!$B$5*'NEFZ + EPA + WLTP - Start Value'!$B$4)*E519/3600,0)</f>
        <v>1.779553128099038</v>
      </c>
    </row>
    <row r="520" ht="20.35" customHeight="1">
      <c r="A520" s="15">
        <v>517</v>
      </c>
      <c r="B520" s="15">
        <v>54.1</v>
      </c>
      <c r="C520" s="95">
        <f>'NEFZ + EPA + WLTP - Constants'!$B$5*B520/3.6</f>
        <v>24.184864</v>
      </c>
      <c r="D520" s="95">
        <f>(C520+C519)/2</f>
        <v>24.162512</v>
      </c>
      <c r="E520" s="95">
        <f>(D520*(A520-A519))</f>
        <v>24.162512</v>
      </c>
      <c r="F520" s="95">
        <f>(0.5*((C520^2)-(C519^2))*'NEFZ + EPA + WLTP - Start Value'!$B$3)/3600</f>
        <v>0.4695699626502908</v>
      </c>
      <c r="G520" s="95">
        <f>E520*'NEFZ + EPA + WLTP - Start Value'!$B$3*'NEFZ + EPA + WLTP - Start Value'!$B$6*'NEFZ + EPA + WLTP - Constants'!$B$4/3600</f>
        <v>0.824352421904</v>
      </c>
      <c r="H520" s="95">
        <f>IF(E520&gt;0,(((C519)^3+(C520)^3)/2/D520)*0.5*'NEFZ + EPA + WLTP - Constants'!$B$3*('NEFZ + EPA + WLTP - Start Value'!$B$5*'NEFZ + EPA + WLTP - Start Value'!$B$4)*E520/3600,0)</f>
        <v>1.78450549096319</v>
      </c>
    </row>
    <row r="521" ht="20.35" customHeight="1">
      <c r="A521" s="15">
        <v>518</v>
      </c>
      <c r="B521" s="15">
        <v>54.2</v>
      </c>
      <c r="C521" s="95">
        <f>'NEFZ + EPA + WLTP - Constants'!$B$5*B521/3.6</f>
        <v>24.229568</v>
      </c>
      <c r="D521" s="95">
        <f>(C521+C520)/2</f>
        <v>24.207216</v>
      </c>
      <c r="E521" s="95">
        <f>(D521*(A521-A520))</f>
        <v>24.207216</v>
      </c>
      <c r="F521" s="95">
        <f>(0.5*((C521^2)-(C520^2))*'NEFZ + EPA + WLTP - Start Value'!$B$3)/3600</f>
        <v>0.4704387322389206</v>
      </c>
      <c r="G521" s="95">
        <f>E521*'NEFZ + EPA + WLTP - Start Value'!$B$3*'NEFZ + EPA + WLTP - Start Value'!$B$6*'NEFZ + EPA + WLTP - Constants'!$B$4/3600</f>
        <v>0.8258775882720002</v>
      </c>
      <c r="H521" s="95">
        <f>IF(E521&gt;0,(((C520)^3+(C521)^3)/2/D521)*0.5*'NEFZ + EPA + WLTP - Constants'!$B$3*('NEFZ + EPA + WLTP - Start Value'!$B$5*'NEFZ + EPA + WLTP - Start Value'!$B$4)*E521/3600,0)</f>
        <v>1.794428558755248</v>
      </c>
    </row>
    <row r="522" ht="20.35" customHeight="1">
      <c r="A522" s="15">
        <v>519</v>
      </c>
      <c r="B522" s="15">
        <v>54.5</v>
      </c>
      <c r="C522" s="95">
        <f>'NEFZ + EPA + WLTP - Constants'!$B$5*B522/3.6</f>
        <v>24.36368</v>
      </c>
      <c r="D522" s="95">
        <f>(C522+C521)/2</f>
        <v>24.296624</v>
      </c>
      <c r="E522" s="95">
        <f>(D522*(A522-A521))</f>
        <v>24.296624</v>
      </c>
      <c r="F522" s="95">
        <f>(0.5*((C522^2)-(C521^2))*'NEFZ + EPA + WLTP - Start Value'!$B$3)/3600</f>
        <v>1.416528814248516</v>
      </c>
      <c r="G522" s="95">
        <f>E522*'NEFZ + EPA + WLTP - Start Value'!$B$3*'NEFZ + EPA + WLTP - Start Value'!$B$6*'NEFZ + EPA + WLTP - Constants'!$B$4/3600</f>
        <v>0.8289279210080001</v>
      </c>
      <c r="H522" s="95">
        <f>IF(E522&gt;0,(((C521)^3+(C522)^3)/2/D522)*0.5*'NEFZ + EPA + WLTP - Constants'!$B$3*('NEFZ + EPA + WLTP - Start Value'!$B$5*'NEFZ + EPA + WLTP - Start Value'!$B$4)*E522/3600,0)</f>
        <v>1.814421769889387</v>
      </c>
    </row>
    <row r="523" ht="20.35" customHeight="1">
      <c r="A523" s="15">
        <v>520</v>
      </c>
      <c r="B523" s="15">
        <v>54.8</v>
      </c>
      <c r="C523" s="95">
        <f>'NEFZ + EPA + WLTP - Constants'!$B$5*B523/3.6</f>
        <v>24.497792</v>
      </c>
      <c r="D523" s="95">
        <f>(C523+C522)/2</f>
        <v>24.430736</v>
      </c>
      <c r="E523" s="95">
        <f>(D523*(A523-A522))</f>
        <v>24.430736</v>
      </c>
      <c r="F523" s="95">
        <f>(0.5*((C523^2)-(C522^2))*'NEFZ + EPA + WLTP - Start Value'!$B$3)/3600</f>
        <v>1.424347740546135</v>
      </c>
      <c r="G523" s="95">
        <f>E523*'NEFZ + EPA + WLTP - Start Value'!$B$3*'NEFZ + EPA + WLTP - Start Value'!$B$6*'NEFZ + EPA + WLTP - Constants'!$B$4/3600</f>
        <v>0.833503420112</v>
      </c>
      <c r="H523" s="95">
        <f>IF(E523&gt;0,(((C522)^3+(C523)^3)/2/D523)*0.5*'NEFZ + EPA + WLTP - Constants'!$B$3*('NEFZ + EPA + WLTP - Start Value'!$B$5*'NEFZ + EPA + WLTP - Start Value'!$B$4)*E523/3600,0)</f>
        <v>1.844633081419622</v>
      </c>
    </row>
    <row r="524" ht="20.35" customHeight="1">
      <c r="A524" s="15">
        <v>521</v>
      </c>
      <c r="B524" s="15">
        <v>54.9</v>
      </c>
      <c r="C524" s="95">
        <f>'NEFZ + EPA + WLTP - Constants'!$B$5*B524/3.6</f>
        <v>24.542496</v>
      </c>
      <c r="D524" s="95">
        <f>(C524+C523)/2</f>
        <v>24.520144</v>
      </c>
      <c r="E524" s="95">
        <f>(D524*(A524-A523))</f>
        <v>24.520144</v>
      </c>
      <c r="F524" s="95">
        <f>(0.5*((C524^2)-(C523^2))*'NEFZ + EPA + WLTP - Start Value'!$B$3)/3600</f>
        <v>0.4765201193593048</v>
      </c>
      <c r="G524" s="95">
        <f>E524*'NEFZ + EPA + WLTP - Start Value'!$B$3*'NEFZ + EPA + WLTP - Start Value'!$B$6*'NEFZ + EPA + WLTP - Constants'!$B$4/3600</f>
        <v>0.836553752848</v>
      </c>
      <c r="H524" s="95">
        <f>IF(E524&gt;0,(((C523)^3+(C524)^3)/2/D524)*0.5*'NEFZ + EPA + WLTP - Constants'!$B$3*('NEFZ + EPA + WLTP - Start Value'!$B$5*'NEFZ + EPA + WLTP - Start Value'!$B$4)*E524/3600,0)</f>
        <v>1.864921935429792</v>
      </c>
    </row>
    <row r="525" ht="20.35" customHeight="1">
      <c r="A525" s="15">
        <v>522</v>
      </c>
      <c r="B525" s="15">
        <v>55</v>
      </c>
      <c r="C525" s="95">
        <f>'NEFZ + EPA + WLTP - Constants'!$B$5*B525/3.6</f>
        <v>24.5872</v>
      </c>
      <c r="D525" s="95">
        <f>(C525+C524)/2</f>
        <v>24.564848</v>
      </c>
      <c r="E525" s="95">
        <f>(D525*(A525-A524))</f>
        <v>24.564848</v>
      </c>
      <c r="F525" s="95">
        <f>(0.5*((C525^2)-(C524^2))*'NEFZ + EPA + WLTP - Start Value'!$B$3)/3600</f>
        <v>0.4773888889479593</v>
      </c>
      <c r="G525" s="95">
        <f>E525*'NEFZ + EPA + WLTP - Start Value'!$B$3*'NEFZ + EPA + WLTP - Start Value'!$B$6*'NEFZ + EPA + WLTP - Constants'!$B$4/3600</f>
        <v>0.8380789192160002</v>
      </c>
      <c r="H525" s="95">
        <f>IF(E525&gt;0,(((C524)^3+(C525)^3)/2/D525)*0.5*'NEFZ + EPA + WLTP - Constants'!$B$3*('NEFZ + EPA + WLTP - Start Value'!$B$5*'NEFZ + EPA + WLTP - Start Value'!$B$4)*E525/3600,0)</f>
        <v>1.87514064609788</v>
      </c>
    </row>
    <row r="526" ht="20.35" customHeight="1">
      <c r="A526" s="15">
        <v>523</v>
      </c>
      <c r="B526" s="15">
        <v>55.1</v>
      </c>
      <c r="C526" s="95">
        <f>'NEFZ + EPA + WLTP - Constants'!$B$5*B526/3.6</f>
        <v>24.631904</v>
      </c>
      <c r="D526" s="95">
        <f>(C526+C525)/2</f>
        <v>24.609552</v>
      </c>
      <c r="E526" s="95">
        <f>(D526*(A526-A525))</f>
        <v>24.609552</v>
      </c>
      <c r="F526" s="95">
        <f>(0.5*((C526^2)-(C525^2))*'NEFZ + EPA + WLTP - Start Value'!$B$3)/3600</f>
        <v>0.4782576585365151</v>
      </c>
      <c r="G526" s="95">
        <f>E526*'NEFZ + EPA + WLTP - Start Value'!$B$3*'NEFZ + EPA + WLTP - Start Value'!$B$6*'NEFZ + EPA + WLTP - Constants'!$B$4/3600</f>
        <v>0.839604085584</v>
      </c>
      <c r="H526" s="95">
        <f>IF(E526&gt;0,(((C525)^3+(C526)^3)/2/D526)*0.5*'NEFZ + EPA + WLTP - Constants'!$B$3*('NEFZ + EPA + WLTP - Start Value'!$B$5*'NEFZ + EPA + WLTP - Start Value'!$B$4)*E526/3600,0)</f>
        <v>1.885396617261467</v>
      </c>
    </row>
    <row r="527" ht="20.35" customHeight="1">
      <c r="A527" s="15">
        <v>524</v>
      </c>
      <c r="B527" s="15">
        <v>55.2</v>
      </c>
      <c r="C527" s="95">
        <f>'NEFZ + EPA + WLTP - Constants'!$B$5*B527/3.6</f>
        <v>24.67660800000001</v>
      </c>
      <c r="D527" s="95">
        <f>(C527+C526)/2</f>
        <v>24.654256</v>
      </c>
      <c r="E527" s="95">
        <f>(D527*(A527-A526))</f>
        <v>24.654256</v>
      </c>
      <c r="F527" s="95">
        <f>(0.5*((C527^2)-(C526^2))*'NEFZ + EPA + WLTP - Start Value'!$B$3)/3600</f>
        <v>0.4791264281251943</v>
      </c>
      <c r="G527" s="95">
        <f>E527*'NEFZ + EPA + WLTP - Start Value'!$B$3*'NEFZ + EPA + WLTP - Start Value'!$B$6*'NEFZ + EPA + WLTP - Constants'!$B$4/3600</f>
        <v>0.8411292519520003</v>
      </c>
      <c r="H527" s="95">
        <f>IF(E527&gt;0,(((C526)^3+(C527)^3)/2/D527)*0.5*'NEFZ + EPA + WLTP - Constants'!$B$3*('NEFZ + EPA + WLTP - Start Value'!$B$5*'NEFZ + EPA + WLTP - Start Value'!$B$4)*E527/3600,0)</f>
        <v>1.895689916728552</v>
      </c>
    </row>
    <row r="528" ht="20.35" customHeight="1">
      <c r="A528" s="15">
        <v>525</v>
      </c>
      <c r="B528" s="15">
        <v>55.2</v>
      </c>
      <c r="C528" s="95">
        <f>'NEFZ + EPA + WLTP - Constants'!$B$5*B528/3.6</f>
        <v>24.67660800000001</v>
      </c>
      <c r="D528" s="95">
        <f>(C528+C527)/2</f>
        <v>24.67660800000001</v>
      </c>
      <c r="E528" s="95">
        <f>(D528*(A528-A527))</f>
        <v>24.67660800000001</v>
      </c>
      <c r="F528" s="95">
        <f>(0.5*((C528^2)-(C527^2))*'NEFZ + EPA + WLTP - Start Value'!$B$3)/3600</f>
        <v>0</v>
      </c>
      <c r="G528" s="95">
        <f>E528*'NEFZ + EPA + WLTP - Start Value'!$B$3*'NEFZ + EPA + WLTP - Start Value'!$B$6*'NEFZ + EPA + WLTP - Constants'!$B$4/3600</f>
        <v>0.8418918351360002</v>
      </c>
      <c r="H528" s="95">
        <f>IF(E528&gt;0,(((C527)^3+(C528)^3)/2/D528)*0.5*'NEFZ + EPA + WLTP - Constants'!$B$3*('NEFZ + EPA + WLTP - Start Value'!$B$5*'NEFZ + EPA + WLTP - Start Value'!$B$4)*E528/3600,0)</f>
        <v>1.90084590701397</v>
      </c>
    </row>
    <row r="529" ht="20.35" customHeight="1">
      <c r="A529" s="15">
        <v>526</v>
      </c>
      <c r="B529" s="15">
        <v>55.3</v>
      </c>
      <c r="C529" s="95">
        <f>'NEFZ + EPA + WLTP - Constants'!$B$5*B529/3.6</f>
        <v>24.721312</v>
      </c>
      <c r="D529" s="95">
        <f>(C529+C528)/2</f>
        <v>24.69896</v>
      </c>
      <c r="E529" s="95">
        <f>(D529*(A529-A528))</f>
        <v>24.69896</v>
      </c>
      <c r="F529" s="95">
        <f>(0.5*((C529^2)-(C528^2))*'NEFZ + EPA + WLTP - Start Value'!$B$3)/3600</f>
        <v>0.4799951977137253</v>
      </c>
      <c r="G529" s="95">
        <f>E529*'NEFZ + EPA + WLTP - Start Value'!$B$3*'NEFZ + EPA + WLTP - Start Value'!$B$6*'NEFZ + EPA + WLTP - Constants'!$B$4/3600</f>
        <v>0.8426544183200003</v>
      </c>
      <c r="H529" s="95">
        <f>IF(E529&gt;0,(((C528)^3+(C529)^3)/2/D529)*0.5*'NEFZ + EPA + WLTP - Constants'!$B$3*('NEFZ + EPA + WLTP - Start Value'!$B$5*'NEFZ + EPA + WLTP - Start Value'!$B$4)*E529/3600,0)</f>
        <v>1.906020612307135</v>
      </c>
    </row>
    <row r="530" ht="20.35" customHeight="1">
      <c r="A530" s="15">
        <v>527</v>
      </c>
      <c r="B530" s="15">
        <v>55.4</v>
      </c>
      <c r="C530" s="95">
        <f>'NEFZ + EPA + WLTP - Constants'!$B$5*B530/3.6</f>
        <v>24.766016</v>
      </c>
      <c r="D530" s="95">
        <f>(C530+C529)/2</f>
        <v>24.743664</v>
      </c>
      <c r="E530" s="95">
        <f>(D530*(A530-A529))</f>
        <v>24.743664</v>
      </c>
      <c r="F530" s="95">
        <f>(0.5*((C530^2)-(C529^2))*'NEFZ + EPA + WLTP - Start Value'!$B$3)/3600</f>
        <v>0.4808639673024045</v>
      </c>
      <c r="G530" s="95">
        <f>E530*'NEFZ + EPA + WLTP - Start Value'!$B$3*'NEFZ + EPA + WLTP - Start Value'!$B$6*'NEFZ + EPA + WLTP - Constants'!$B$4/3600</f>
        <v>0.8441795846880003</v>
      </c>
      <c r="H530" s="95">
        <f>IF(E530&gt;0,(((C529)^3+(C530)^3)/2/D530)*0.5*'NEFZ + EPA + WLTP - Constants'!$B$3*('NEFZ + EPA + WLTP - Start Value'!$B$5*'NEFZ + EPA + WLTP - Start Value'!$B$4)*E530/3600,0)</f>
        <v>1.916388771805215</v>
      </c>
    </row>
    <row r="531" ht="20.35" customHeight="1">
      <c r="A531" s="15">
        <v>528</v>
      </c>
      <c r="B531" s="15">
        <v>55.5</v>
      </c>
      <c r="C531" s="95">
        <f>'NEFZ + EPA + WLTP - Constants'!$B$5*B531/3.6</f>
        <v>24.81072</v>
      </c>
      <c r="D531" s="95">
        <f>(C531+C530)/2</f>
        <v>24.788368</v>
      </c>
      <c r="E531" s="95">
        <f>(D531*(A531-A530))</f>
        <v>24.788368</v>
      </c>
      <c r="F531" s="95">
        <f>(0.5*((C531^2)-(C530^2))*'NEFZ + EPA + WLTP - Start Value'!$B$3)/3600</f>
        <v>0.4817327368910344</v>
      </c>
      <c r="G531" s="95">
        <f>E531*'NEFZ + EPA + WLTP - Start Value'!$B$3*'NEFZ + EPA + WLTP - Start Value'!$B$6*'NEFZ + EPA + WLTP - Constants'!$B$4/3600</f>
        <v>0.8457047510560003</v>
      </c>
      <c r="H531" s="95">
        <f>IF(E531&gt;0,(((C530)^3+(C531)^3)/2/D531)*0.5*'NEFZ + EPA + WLTP - Constants'!$B$3*('NEFZ + EPA + WLTP - Start Value'!$B$5*'NEFZ + EPA + WLTP - Start Value'!$B$4)*E531/3600,0)</f>
        <v>1.92679446303079</v>
      </c>
    </row>
    <row r="532" ht="20.35" customHeight="1">
      <c r="A532" s="15">
        <v>529</v>
      </c>
      <c r="B532" s="15">
        <v>55.6</v>
      </c>
      <c r="C532" s="95">
        <f>'NEFZ + EPA + WLTP - Constants'!$B$5*B532/3.6</f>
        <v>24.855424</v>
      </c>
      <c r="D532" s="95">
        <f>(C532+C531)/2</f>
        <v>24.833072</v>
      </c>
      <c r="E532" s="95">
        <f>(D532*(A532-A531))</f>
        <v>24.833072</v>
      </c>
      <c r="F532" s="95">
        <f>(0.5*((C532^2)-(C531^2))*'NEFZ + EPA + WLTP - Start Value'!$B$3)/3600</f>
        <v>0.4826015064796396</v>
      </c>
      <c r="G532" s="95">
        <f>E532*'NEFZ + EPA + WLTP - Start Value'!$B$3*'NEFZ + EPA + WLTP - Start Value'!$B$6*'NEFZ + EPA + WLTP - Constants'!$B$4/3600</f>
        <v>0.8472299174240001</v>
      </c>
      <c r="H532" s="95">
        <f>IF(E532&gt;0,(((C531)^3+(C532)^3)/2/D532)*0.5*'NEFZ + EPA + WLTP - Constants'!$B$3*('NEFZ + EPA + WLTP - Start Value'!$B$5*'NEFZ + EPA + WLTP - Start Value'!$B$4)*E532/3600,0)</f>
        <v>1.937237753791861</v>
      </c>
    </row>
    <row r="533" ht="20.35" customHeight="1">
      <c r="A533" s="15">
        <v>530</v>
      </c>
      <c r="B533" s="15">
        <v>55.7</v>
      </c>
      <c r="C533" s="95">
        <f>'NEFZ + EPA + WLTP - Constants'!$B$5*B533/3.6</f>
        <v>24.900128</v>
      </c>
      <c r="D533" s="95">
        <f>(C533+C532)/2</f>
        <v>24.877776</v>
      </c>
      <c r="E533" s="95">
        <f>(D533*(A533-A532))</f>
        <v>24.877776</v>
      </c>
      <c r="F533" s="95">
        <f>(0.5*((C533^2)-(C532^2))*'NEFZ + EPA + WLTP - Start Value'!$B$3)/3600</f>
        <v>0.4834702760682694</v>
      </c>
      <c r="G533" s="95">
        <f>E533*'NEFZ + EPA + WLTP - Start Value'!$B$3*'NEFZ + EPA + WLTP - Start Value'!$B$6*'NEFZ + EPA + WLTP - Constants'!$B$4/3600</f>
        <v>0.8487550837920003</v>
      </c>
      <c r="H533" s="95">
        <f>IF(E533&gt;0,(((C532)^3+(C533)^3)/2/D533)*0.5*'NEFZ + EPA + WLTP - Constants'!$B$3*('NEFZ + EPA + WLTP - Start Value'!$B$5*'NEFZ + EPA + WLTP - Start Value'!$B$4)*E533/3600,0)</f>
        <v>1.947718711896427</v>
      </c>
    </row>
    <row r="534" ht="20.35" customHeight="1">
      <c r="A534" s="15">
        <v>531</v>
      </c>
      <c r="B534" s="15">
        <v>55.8</v>
      </c>
      <c r="C534" s="95">
        <f>'NEFZ + EPA + WLTP - Constants'!$B$5*B534/3.6</f>
        <v>24.944832</v>
      </c>
      <c r="D534" s="95">
        <f>(C534+C533)/2</f>
        <v>24.92248</v>
      </c>
      <c r="E534" s="95">
        <f>(D534*(A534-A533))</f>
        <v>24.92248</v>
      </c>
      <c r="F534" s="95">
        <f>(0.5*((C534^2)-(C533^2))*'NEFZ + EPA + WLTP - Start Value'!$B$3)/3600</f>
        <v>0.4843390456568499</v>
      </c>
      <c r="G534" s="95">
        <f>E534*'NEFZ + EPA + WLTP - Start Value'!$B$3*'NEFZ + EPA + WLTP - Start Value'!$B$6*'NEFZ + EPA + WLTP - Constants'!$B$4/3600</f>
        <v>0.8502802501600002</v>
      </c>
      <c r="H534" s="95">
        <f>IF(E534&gt;0,(((C533)^3+(C534)^3)/2/D534)*0.5*'NEFZ + EPA + WLTP - Constants'!$B$3*('NEFZ + EPA + WLTP - Start Value'!$B$5*'NEFZ + EPA + WLTP - Start Value'!$B$4)*E534/3600,0)</f>
        <v>1.958237405152484</v>
      </c>
    </row>
    <row r="535" ht="20.35" customHeight="1">
      <c r="A535" s="15">
        <v>532</v>
      </c>
      <c r="B535" s="15">
        <v>55.9</v>
      </c>
      <c r="C535" s="95">
        <f>'NEFZ + EPA + WLTP - Constants'!$B$5*B535/3.6</f>
        <v>24.989536</v>
      </c>
      <c r="D535" s="95">
        <f>(C535+C534)/2</f>
        <v>24.967184</v>
      </c>
      <c r="E535" s="95">
        <f>(D535*(A535-A534))</f>
        <v>24.967184</v>
      </c>
      <c r="F535" s="95">
        <f>(0.5*((C535^2)-(C534^2))*'NEFZ + EPA + WLTP - Start Value'!$B$3)/3600</f>
        <v>0.4852078152455291</v>
      </c>
      <c r="G535" s="95">
        <f>E535*'NEFZ + EPA + WLTP - Start Value'!$B$3*'NEFZ + EPA + WLTP - Start Value'!$B$6*'NEFZ + EPA + WLTP - Constants'!$B$4/3600</f>
        <v>0.851805416528</v>
      </c>
      <c r="H535" s="95">
        <f>IF(E535&gt;0,(((C534)^3+(C535)^3)/2/D535)*0.5*'NEFZ + EPA + WLTP - Constants'!$B$3*('NEFZ + EPA + WLTP - Start Value'!$B$5*'NEFZ + EPA + WLTP - Start Value'!$B$4)*E535/3600,0)</f>
        <v>1.968793901368034</v>
      </c>
    </row>
    <row r="536" ht="20.35" customHeight="1">
      <c r="A536" s="15">
        <v>533</v>
      </c>
      <c r="B536" s="15">
        <v>56</v>
      </c>
      <c r="C536" s="95">
        <f>'NEFZ + EPA + WLTP - Constants'!$B$5*B536/3.6</f>
        <v>25.03424</v>
      </c>
      <c r="D536" s="95">
        <f>(C536+C535)/2</f>
        <v>25.011888</v>
      </c>
      <c r="E536" s="95">
        <f>(D536*(A536-A535))</f>
        <v>25.011888</v>
      </c>
      <c r="F536" s="95">
        <f>(0.5*((C536^2)-(C535^2))*'NEFZ + EPA + WLTP - Start Value'!$B$3)/3600</f>
        <v>0.4860765848341342</v>
      </c>
      <c r="G536" s="95">
        <f>E536*'NEFZ + EPA + WLTP - Start Value'!$B$3*'NEFZ + EPA + WLTP - Start Value'!$B$6*'NEFZ + EPA + WLTP - Constants'!$B$4/3600</f>
        <v>0.8533305828960001</v>
      </c>
      <c r="H536" s="95">
        <f>IF(E536&gt;0,(((C535)^3+(C536)^3)/2/D536)*0.5*'NEFZ + EPA + WLTP - Constants'!$B$3*('NEFZ + EPA + WLTP - Start Value'!$B$5*'NEFZ + EPA + WLTP - Start Value'!$B$4)*E536/3600,0)</f>
        <v>1.979388268351076</v>
      </c>
    </row>
    <row r="537" ht="20.35" customHeight="1">
      <c r="A537" s="15">
        <v>534</v>
      </c>
      <c r="B537" s="15">
        <v>56</v>
      </c>
      <c r="C537" s="95">
        <f>'NEFZ + EPA + WLTP - Constants'!$B$5*B537/3.6</f>
        <v>25.03424</v>
      </c>
      <c r="D537" s="95">
        <f>(C537+C536)/2</f>
        <v>25.03424</v>
      </c>
      <c r="E537" s="95">
        <f>(D537*(A537-A536))</f>
        <v>25.03424</v>
      </c>
      <c r="F537" s="95">
        <f>(0.5*((C537^2)-(C536^2))*'NEFZ + EPA + WLTP - Start Value'!$B$3)/3600</f>
        <v>0</v>
      </c>
      <c r="G537" s="95">
        <f>E537*'NEFZ + EPA + WLTP - Start Value'!$B$3*'NEFZ + EPA + WLTP - Start Value'!$B$6*'NEFZ + EPA + WLTP - Constants'!$B$4/3600</f>
        <v>0.8540931660800001</v>
      </c>
      <c r="H537" s="95">
        <f>IF(E537&gt;0,(((C536)^3+(C537)^3)/2/D537)*0.5*'NEFZ + EPA + WLTP - Constants'!$B$3*('NEFZ + EPA + WLTP - Start Value'!$B$5*'NEFZ + EPA + WLTP - Start Value'!$B$4)*E537/3600,0)</f>
        <v>1.98469492801047</v>
      </c>
    </row>
    <row r="538" ht="20.35" customHeight="1">
      <c r="A538" s="15">
        <v>535</v>
      </c>
      <c r="B538" s="15">
        <v>56</v>
      </c>
      <c r="C538" s="95">
        <f>'NEFZ + EPA + WLTP - Constants'!$B$5*B538/3.6</f>
        <v>25.03424</v>
      </c>
      <c r="D538" s="95">
        <f>(C538+C537)/2</f>
        <v>25.03424</v>
      </c>
      <c r="E538" s="95">
        <f>(D538*(A538-A537))</f>
        <v>25.03424</v>
      </c>
      <c r="F538" s="95">
        <f>(0.5*((C538^2)-(C537^2))*'NEFZ + EPA + WLTP - Start Value'!$B$3)/3600</f>
        <v>0</v>
      </c>
      <c r="G538" s="95">
        <f>E538*'NEFZ + EPA + WLTP - Start Value'!$B$3*'NEFZ + EPA + WLTP - Start Value'!$B$6*'NEFZ + EPA + WLTP - Constants'!$B$4/3600</f>
        <v>0.8540931660800001</v>
      </c>
      <c r="H538" s="95">
        <f>IF(E538&gt;0,(((C537)^3+(C538)^3)/2/D538)*0.5*'NEFZ + EPA + WLTP - Constants'!$B$3*('NEFZ + EPA + WLTP - Start Value'!$B$5*'NEFZ + EPA + WLTP - Start Value'!$B$4)*E538/3600,0)</f>
        <v>1.98469492801047</v>
      </c>
    </row>
    <row r="539" ht="20.35" customHeight="1">
      <c r="A539" s="15">
        <v>536</v>
      </c>
      <c r="B539" s="15">
        <v>56</v>
      </c>
      <c r="C539" s="95">
        <f>'NEFZ + EPA + WLTP - Constants'!$B$5*B539/3.6</f>
        <v>25.03424</v>
      </c>
      <c r="D539" s="95">
        <f>(C539+C538)/2</f>
        <v>25.03424</v>
      </c>
      <c r="E539" s="95">
        <f>(D539*(A539-A538))</f>
        <v>25.03424</v>
      </c>
      <c r="F539" s="95">
        <f>(0.5*((C539^2)-(C538^2))*'NEFZ + EPA + WLTP - Start Value'!$B$3)/3600</f>
        <v>0</v>
      </c>
      <c r="G539" s="95">
        <f>E539*'NEFZ + EPA + WLTP - Start Value'!$B$3*'NEFZ + EPA + WLTP - Start Value'!$B$6*'NEFZ + EPA + WLTP - Constants'!$B$4/3600</f>
        <v>0.8540931660800001</v>
      </c>
      <c r="H539" s="95">
        <f>IF(E539&gt;0,(((C538)^3+(C539)^3)/2/D539)*0.5*'NEFZ + EPA + WLTP - Constants'!$B$3*('NEFZ + EPA + WLTP - Start Value'!$B$5*'NEFZ + EPA + WLTP - Start Value'!$B$4)*E539/3600,0)</f>
        <v>1.98469492801047</v>
      </c>
    </row>
    <row r="540" ht="20.35" customHeight="1">
      <c r="A540" s="15">
        <v>537</v>
      </c>
      <c r="B540" s="15">
        <v>56</v>
      </c>
      <c r="C540" s="95">
        <f>'NEFZ + EPA + WLTP - Constants'!$B$5*B540/3.6</f>
        <v>25.03424</v>
      </c>
      <c r="D540" s="95">
        <f>(C540+C539)/2</f>
        <v>25.03424</v>
      </c>
      <c r="E540" s="95">
        <f>(D540*(A540-A539))</f>
        <v>25.03424</v>
      </c>
      <c r="F540" s="95">
        <f>(0.5*((C540^2)-(C539^2))*'NEFZ + EPA + WLTP - Start Value'!$B$3)/3600</f>
        <v>0</v>
      </c>
      <c r="G540" s="95">
        <f>E540*'NEFZ + EPA + WLTP - Start Value'!$B$3*'NEFZ + EPA + WLTP - Start Value'!$B$6*'NEFZ + EPA + WLTP - Constants'!$B$4/3600</f>
        <v>0.8540931660800001</v>
      </c>
      <c r="H540" s="95">
        <f>IF(E540&gt;0,(((C539)^3+(C540)^3)/2/D540)*0.5*'NEFZ + EPA + WLTP - Constants'!$B$3*('NEFZ + EPA + WLTP - Start Value'!$B$5*'NEFZ + EPA + WLTP - Start Value'!$B$4)*E540/3600,0)</f>
        <v>1.98469492801047</v>
      </c>
    </row>
    <row r="541" ht="20.35" customHeight="1">
      <c r="A541" s="15">
        <v>538</v>
      </c>
      <c r="B541" s="15">
        <v>56</v>
      </c>
      <c r="C541" s="95">
        <f>'NEFZ + EPA + WLTP - Constants'!$B$5*B541/3.6</f>
        <v>25.03424</v>
      </c>
      <c r="D541" s="95">
        <f>(C541+C540)/2</f>
        <v>25.03424</v>
      </c>
      <c r="E541" s="95">
        <f>(D541*(A541-A540))</f>
        <v>25.03424</v>
      </c>
      <c r="F541" s="95">
        <f>(0.5*((C541^2)-(C540^2))*'NEFZ + EPA + WLTP - Start Value'!$B$3)/3600</f>
        <v>0</v>
      </c>
      <c r="G541" s="95">
        <f>E541*'NEFZ + EPA + WLTP - Start Value'!$B$3*'NEFZ + EPA + WLTP - Start Value'!$B$6*'NEFZ + EPA + WLTP - Constants'!$B$4/3600</f>
        <v>0.8540931660800001</v>
      </c>
      <c r="H541" s="95">
        <f>IF(E541&gt;0,(((C540)^3+(C541)^3)/2/D541)*0.5*'NEFZ + EPA + WLTP - Constants'!$B$3*('NEFZ + EPA + WLTP - Start Value'!$B$5*'NEFZ + EPA + WLTP - Start Value'!$B$4)*E541/3600,0)</f>
        <v>1.98469492801047</v>
      </c>
    </row>
    <row r="542" ht="20.35" customHeight="1">
      <c r="A542" s="15">
        <v>539</v>
      </c>
      <c r="B542" s="15">
        <v>56</v>
      </c>
      <c r="C542" s="95">
        <f>'NEFZ + EPA + WLTP - Constants'!$B$5*B542/3.6</f>
        <v>25.03424</v>
      </c>
      <c r="D542" s="95">
        <f>(C542+C541)/2</f>
        <v>25.03424</v>
      </c>
      <c r="E542" s="95">
        <f>(D542*(A542-A541))</f>
        <v>25.03424</v>
      </c>
      <c r="F542" s="95">
        <f>(0.5*((C542^2)-(C541^2))*'NEFZ + EPA + WLTP - Start Value'!$B$3)/3600</f>
        <v>0</v>
      </c>
      <c r="G542" s="95">
        <f>E542*'NEFZ + EPA + WLTP - Start Value'!$B$3*'NEFZ + EPA + WLTP - Start Value'!$B$6*'NEFZ + EPA + WLTP - Constants'!$B$4/3600</f>
        <v>0.8540931660800001</v>
      </c>
      <c r="H542" s="95">
        <f>IF(E542&gt;0,(((C541)^3+(C542)^3)/2/D542)*0.5*'NEFZ + EPA + WLTP - Constants'!$B$3*('NEFZ + EPA + WLTP - Start Value'!$B$5*'NEFZ + EPA + WLTP - Start Value'!$B$4)*E542/3600,0)</f>
        <v>1.98469492801047</v>
      </c>
    </row>
    <row r="543" ht="20.35" customHeight="1">
      <c r="A543" s="15">
        <v>540</v>
      </c>
      <c r="B543" s="15">
        <v>56</v>
      </c>
      <c r="C543" s="95">
        <f>'NEFZ + EPA + WLTP - Constants'!$B$5*B543/3.6</f>
        <v>25.03424</v>
      </c>
      <c r="D543" s="95">
        <f>(C543+C542)/2</f>
        <v>25.03424</v>
      </c>
      <c r="E543" s="95">
        <f>(D543*(A543-A542))</f>
        <v>25.03424</v>
      </c>
      <c r="F543" s="95">
        <f>(0.5*((C543^2)-(C542^2))*'NEFZ + EPA + WLTP - Start Value'!$B$3)/3600</f>
        <v>0</v>
      </c>
      <c r="G543" s="95">
        <f>E543*'NEFZ + EPA + WLTP - Start Value'!$B$3*'NEFZ + EPA + WLTP - Start Value'!$B$6*'NEFZ + EPA + WLTP - Constants'!$B$4/3600</f>
        <v>0.8540931660800001</v>
      </c>
      <c r="H543" s="95">
        <f>IF(E543&gt;0,(((C542)^3+(C543)^3)/2/D543)*0.5*'NEFZ + EPA + WLTP - Constants'!$B$3*('NEFZ + EPA + WLTP - Start Value'!$B$5*'NEFZ + EPA + WLTP - Start Value'!$B$4)*E543/3600,0)</f>
        <v>1.98469492801047</v>
      </c>
    </row>
    <row r="544" ht="20.35" customHeight="1">
      <c r="A544" s="15">
        <v>541</v>
      </c>
      <c r="B544" s="15">
        <v>56</v>
      </c>
      <c r="C544" s="95">
        <f>'NEFZ + EPA + WLTP - Constants'!$B$5*B544/3.6</f>
        <v>25.03424</v>
      </c>
      <c r="D544" s="95">
        <f>(C544+C543)/2</f>
        <v>25.03424</v>
      </c>
      <c r="E544" s="95">
        <f>(D544*(A544-A543))</f>
        <v>25.03424</v>
      </c>
      <c r="F544" s="95">
        <f>(0.5*((C544^2)-(C543^2))*'NEFZ + EPA + WLTP - Start Value'!$B$3)/3600</f>
        <v>0</v>
      </c>
      <c r="G544" s="95">
        <f>E544*'NEFZ + EPA + WLTP - Start Value'!$B$3*'NEFZ + EPA + WLTP - Start Value'!$B$6*'NEFZ + EPA + WLTP - Constants'!$B$4/3600</f>
        <v>0.8540931660800001</v>
      </c>
      <c r="H544" s="95">
        <f>IF(E544&gt;0,(((C543)^3+(C544)^3)/2/D544)*0.5*'NEFZ + EPA + WLTP - Constants'!$B$3*('NEFZ + EPA + WLTP - Start Value'!$B$5*'NEFZ + EPA + WLTP - Start Value'!$B$4)*E544/3600,0)</f>
        <v>1.98469492801047</v>
      </c>
    </row>
    <row r="545" ht="20.35" customHeight="1">
      <c r="A545" s="15">
        <v>542</v>
      </c>
      <c r="B545" s="15">
        <v>56</v>
      </c>
      <c r="C545" s="95">
        <f>'NEFZ + EPA + WLTP - Constants'!$B$5*B545/3.6</f>
        <v>25.03424</v>
      </c>
      <c r="D545" s="95">
        <f>(C545+C544)/2</f>
        <v>25.03424</v>
      </c>
      <c r="E545" s="95">
        <f>(D545*(A545-A544))</f>
        <v>25.03424</v>
      </c>
      <c r="F545" s="95">
        <f>(0.5*((C545^2)-(C544^2))*'NEFZ + EPA + WLTP - Start Value'!$B$3)/3600</f>
        <v>0</v>
      </c>
      <c r="G545" s="95">
        <f>E545*'NEFZ + EPA + WLTP - Start Value'!$B$3*'NEFZ + EPA + WLTP - Start Value'!$B$6*'NEFZ + EPA + WLTP - Constants'!$B$4/3600</f>
        <v>0.8540931660800001</v>
      </c>
      <c r="H545" s="95">
        <f>IF(E545&gt;0,(((C544)^3+(C545)^3)/2/D545)*0.5*'NEFZ + EPA + WLTP - Constants'!$B$3*('NEFZ + EPA + WLTP - Start Value'!$B$5*'NEFZ + EPA + WLTP - Start Value'!$B$4)*E545/3600,0)</f>
        <v>1.98469492801047</v>
      </c>
    </row>
    <row r="546" ht="20.35" customHeight="1">
      <c r="A546" s="15">
        <v>543</v>
      </c>
      <c r="B546" s="15">
        <v>56</v>
      </c>
      <c r="C546" s="95">
        <f>'NEFZ + EPA + WLTP - Constants'!$B$5*B546/3.6</f>
        <v>25.03424</v>
      </c>
      <c r="D546" s="95">
        <f>(C546+C545)/2</f>
        <v>25.03424</v>
      </c>
      <c r="E546" s="95">
        <f>(D546*(A546-A545))</f>
        <v>25.03424</v>
      </c>
      <c r="F546" s="95">
        <f>(0.5*((C546^2)-(C545^2))*'NEFZ + EPA + WLTP - Start Value'!$B$3)/3600</f>
        <v>0</v>
      </c>
      <c r="G546" s="95">
        <f>E546*'NEFZ + EPA + WLTP - Start Value'!$B$3*'NEFZ + EPA + WLTP - Start Value'!$B$6*'NEFZ + EPA + WLTP - Constants'!$B$4/3600</f>
        <v>0.8540931660800001</v>
      </c>
      <c r="H546" s="95">
        <f>IF(E546&gt;0,(((C545)^3+(C546)^3)/2/D546)*0.5*'NEFZ + EPA + WLTP - Constants'!$B$3*('NEFZ + EPA + WLTP - Start Value'!$B$5*'NEFZ + EPA + WLTP - Start Value'!$B$4)*E546/3600,0)</f>
        <v>1.98469492801047</v>
      </c>
    </row>
    <row r="547" ht="20.35" customHeight="1">
      <c r="A547" s="15">
        <v>544</v>
      </c>
      <c r="B547" s="15">
        <v>56</v>
      </c>
      <c r="C547" s="95">
        <f>'NEFZ + EPA + WLTP - Constants'!$B$5*B547/3.6</f>
        <v>25.03424</v>
      </c>
      <c r="D547" s="95">
        <f>(C547+C546)/2</f>
        <v>25.03424</v>
      </c>
      <c r="E547" s="95">
        <f>(D547*(A547-A546))</f>
        <v>25.03424</v>
      </c>
      <c r="F547" s="95">
        <f>(0.5*((C547^2)-(C546^2))*'NEFZ + EPA + WLTP - Start Value'!$B$3)/3600</f>
        <v>0</v>
      </c>
      <c r="G547" s="95">
        <f>E547*'NEFZ + EPA + WLTP - Start Value'!$B$3*'NEFZ + EPA + WLTP - Start Value'!$B$6*'NEFZ + EPA + WLTP - Constants'!$B$4/3600</f>
        <v>0.8540931660800001</v>
      </c>
      <c r="H547" s="95">
        <f>IF(E547&gt;0,(((C546)^3+(C547)^3)/2/D547)*0.5*'NEFZ + EPA + WLTP - Constants'!$B$3*('NEFZ + EPA + WLTP - Start Value'!$B$5*'NEFZ + EPA + WLTP - Start Value'!$B$4)*E547/3600,0)</f>
        <v>1.98469492801047</v>
      </c>
    </row>
    <row r="548" ht="20.35" customHeight="1">
      <c r="A548" s="15">
        <v>545</v>
      </c>
      <c r="B548" s="15">
        <v>56</v>
      </c>
      <c r="C548" s="95">
        <f>'NEFZ + EPA + WLTP - Constants'!$B$5*B548/3.6</f>
        <v>25.03424</v>
      </c>
      <c r="D548" s="95">
        <f>(C548+C547)/2</f>
        <v>25.03424</v>
      </c>
      <c r="E548" s="95">
        <f>(D548*(A548-A547))</f>
        <v>25.03424</v>
      </c>
      <c r="F548" s="95">
        <f>(0.5*((C548^2)-(C547^2))*'NEFZ + EPA + WLTP - Start Value'!$B$3)/3600</f>
        <v>0</v>
      </c>
      <c r="G548" s="95">
        <f>E548*'NEFZ + EPA + WLTP - Start Value'!$B$3*'NEFZ + EPA + WLTP - Start Value'!$B$6*'NEFZ + EPA + WLTP - Constants'!$B$4/3600</f>
        <v>0.8540931660800001</v>
      </c>
      <c r="H548" s="95">
        <f>IF(E548&gt;0,(((C547)^3+(C548)^3)/2/D548)*0.5*'NEFZ + EPA + WLTP - Constants'!$B$3*('NEFZ + EPA + WLTP - Start Value'!$B$5*'NEFZ + EPA + WLTP - Start Value'!$B$4)*E548/3600,0)</f>
        <v>1.98469492801047</v>
      </c>
    </row>
    <row r="549" ht="20.35" customHeight="1">
      <c r="A549" s="15">
        <v>546</v>
      </c>
      <c r="B549" s="15">
        <v>56</v>
      </c>
      <c r="C549" s="95">
        <f>'NEFZ + EPA + WLTP - Constants'!$B$5*B549/3.6</f>
        <v>25.03424</v>
      </c>
      <c r="D549" s="95">
        <f>(C549+C548)/2</f>
        <v>25.03424</v>
      </c>
      <c r="E549" s="95">
        <f>(D549*(A549-A548))</f>
        <v>25.03424</v>
      </c>
      <c r="F549" s="95">
        <f>(0.5*((C549^2)-(C548^2))*'NEFZ + EPA + WLTP - Start Value'!$B$3)/3600</f>
        <v>0</v>
      </c>
      <c r="G549" s="95">
        <f>E549*'NEFZ + EPA + WLTP - Start Value'!$B$3*'NEFZ + EPA + WLTP - Start Value'!$B$6*'NEFZ + EPA + WLTP - Constants'!$B$4/3600</f>
        <v>0.8540931660800001</v>
      </c>
      <c r="H549" s="95">
        <f>IF(E549&gt;0,(((C548)^3+(C549)^3)/2/D549)*0.5*'NEFZ + EPA + WLTP - Constants'!$B$3*('NEFZ + EPA + WLTP - Start Value'!$B$5*'NEFZ + EPA + WLTP - Start Value'!$B$4)*E549/3600,0)</f>
        <v>1.98469492801047</v>
      </c>
    </row>
    <row r="550" ht="20.35" customHeight="1">
      <c r="A550" s="15">
        <v>547</v>
      </c>
      <c r="B550" s="15">
        <v>55.9</v>
      </c>
      <c r="C550" s="95">
        <f>'NEFZ + EPA + WLTP - Constants'!$B$5*B550/3.6</f>
        <v>24.989536</v>
      </c>
      <c r="D550" s="95">
        <f>(C550+C549)/2</f>
        <v>25.011888</v>
      </c>
      <c r="E550" s="95">
        <f>(D550*(A550-A549))</f>
        <v>25.011888</v>
      </c>
      <c r="F550" s="95">
        <f>(0.5*((C550^2)-(C549^2))*'NEFZ + EPA + WLTP - Start Value'!$B$3)/3600</f>
        <v>-0.4860765848341342</v>
      </c>
      <c r="G550" s="95">
        <f>E550*'NEFZ + EPA + WLTP - Start Value'!$B$3*'NEFZ + EPA + WLTP - Start Value'!$B$6*'NEFZ + EPA + WLTP - Constants'!$B$4/3600</f>
        <v>0.8533305828960001</v>
      </c>
      <c r="H550" s="95">
        <f>IF(E550&gt;0,(((C549)^3+(C550)^3)/2/D550)*0.5*'NEFZ + EPA + WLTP - Constants'!$B$3*('NEFZ + EPA + WLTP - Start Value'!$B$5*'NEFZ + EPA + WLTP - Start Value'!$B$4)*E550/3600,0)</f>
        <v>1.979388268351076</v>
      </c>
    </row>
    <row r="551" ht="20.35" customHeight="1">
      <c r="A551" s="15">
        <v>548</v>
      </c>
      <c r="B551" s="15">
        <v>55.9</v>
      </c>
      <c r="C551" s="95">
        <f>'NEFZ + EPA + WLTP - Constants'!$B$5*B551/3.6</f>
        <v>24.989536</v>
      </c>
      <c r="D551" s="95">
        <f>(C551+C550)/2</f>
        <v>24.989536</v>
      </c>
      <c r="E551" s="95">
        <f>(D551*(A551-A550))</f>
        <v>24.989536</v>
      </c>
      <c r="F551" s="95">
        <f>(0.5*((C551^2)-(C550^2))*'NEFZ + EPA + WLTP - Start Value'!$B$3)/3600</f>
        <v>0</v>
      </c>
      <c r="G551" s="95">
        <f>E551*'NEFZ + EPA + WLTP - Start Value'!$B$3*'NEFZ + EPA + WLTP - Start Value'!$B$6*'NEFZ + EPA + WLTP - Constants'!$B$4/3600</f>
        <v>0.852567999712</v>
      </c>
      <c r="H551" s="95">
        <f>IF(E551&gt;0,(((C550)^3+(C551)^3)/2/D551)*0.5*'NEFZ + EPA + WLTP - Constants'!$B$3*('NEFZ + EPA + WLTP - Start Value'!$B$5*'NEFZ + EPA + WLTP - Start Value'!$B$4)*E551/3600,0)</f>
        <v>1.974081608691683</v>
      </c>
    </row>
    <row r="552" ht="20.35" customHeight="1">
      <c r="A552" s="15">
        <v>549</v>
      </c>
      <c r="B552" s="15">
        <v>55.9</v>
      </c>
      <c r="C552" s="95">
        <f>'NEFZ + EPA + WLTP - Constants'!$B$5*B552/3.6</f>
        <v>24.989536</v>
      </c>
      <c r="D552" s="95">
        <f>(C552+C551)/2</f>
        <v>24.989536</v>
      </c>
      <c r="E552" s="95">
        <f>(D552*(A552-A551))</f>
        <v>24.989536</v>
      </c>
      <c r="F552" s="95">
        <f>(0.5*((C552^2)-(C551^2))*'NEFZ + EPA + WLTP - Start Value'!$B$3)/3600</f>
        <v>0</v>
      </c>
      <c r="G552" s="95">
        <f>E552*'NEFZ + EPA + WLTP - Start Value'!$B$3*'NEFZ + EPA + WLTP - Start Value'!$B$6*'NEFZ + EPA + WLTP - Constants'!$B$4/3600</f>
        <v>0.852567999712</v>
      </c>
      <c r="H552" s="95">
        <f>IF(E552&gt;0,(((C551)^3+(C552)^3)/2/D552)*0.5*'NEFZ + EPA + WLTP - Constants'!$B$3*('NEFZ + EPA + WLTP - Start Value'!$B$5*'NEFZ + EPA + WLTP - Start Value'!$B$4)*E552/3600,0)</f>
        <v>1.974081608691683</v>
      </c>
    </row>
    <row r="553" ht="20.35" customHeight="1">
      <c r="A553" s="15">
        <v>550</v>
      </c>
      <c r="B553" s="15">
        <v>55.8</v>
      </c>
      <c r="C553" s="95">
        <f>'NEFZ + EPA + WLTP - Constants'!$B$5*B553/3.6</f>
        <v>24.944832</v>
      </c>
      <c r="D553" s="95">
        <f>(C553+C552)/2</f>
        <v>24.967184</v>
      </c>
      <c r="E553" s="95">
        <f>(D553*(A553-A552))</f>
        <v>24.967184</v>
      </c>
      <c r="F553" s="95">
        <f>(0.5*((C553^2)-(C552^2))*'NEFZ + EPA + WLTP - Start Value'!$B$3)/3600</f>
        <v>-0.4852078152455291</v>
      </c>
      <c r="G553" s="95">
        <f>E553*'NEFZ + EPA + WLTP - Start Value'!$B$3*'NEFZ + EPA + WLTP - Start Value'!$B$6*'NEFZ + EPA + WLTP - Constants'!$B$4/3600</f>
        <v>0.851805416528</v>
      </c>
      <c r="H553" s="95">
        <f>IF(E553&gt;0,(((C552)^3+(C553)^3)/2/D553)*0.5*'NEFZ + EPA + WLTP - Constants'!$B$3*('NEFZ + EPA + WLTP - Start Value'!$B$5*'NEFZ + EPA + WLTP - Start Value'!$B$4)*E553/3600,0)</f>
        <v>1.968793901368034</v>
      </c>
    </row>
    <row r="554" ht="20.35" customHeight="1">
      <c r="A554" s="15">
        <v>551</v>
      </c>
      <c r="B554" s="15">
        <v>55.6</v>
      </c>
      <c r="C554" s="95">
        <f>'NEFZ + EPA + WLTP - Constants'!$B$5*B554/3.6</f>
        <v>24.855424</v>
      </c>
      <c r="D554" s="95">
        <f>(C554+C553)/2</f>
        <v>24.900128</v>
      </c>
      <c r="E554" s="95">
        <f>(D554*(A554-A553))</f>
        <v>24.900128</v>
      </c>
      <c r="F554" s="95">
        <f>(0.5*((C554^2)-(C553^2))*'NEFZ + EPA + WLTP - Start Value'!$B$3)/3600</f>
        <v>-0.9678093217251192</v>
      </c>
      <c r="G554" s="95">
        <f>E554*'NEFZ + EPA + WLTP - Start Value'!$B$3*'NEFZ + EPA + WLTP - Start Value'!$B$6*'NEFZ + EPA + WLTP - Constants'!$B$4/3600</f>
        <v>0.8495176669760002</v>
      </c>
      <c r="H554" s="95">
        <f>IF(E554&gt;0,(((C553)^3+(C554)^3)/2/D554)*0.5*'NEFZ + EPA + WLTP - Constants'!$B$3*('NEFZ + EPA + WLTP - Start Value'!$B$5*'NEFZ + EPA + WLTP - Start Value'!$B$4)*E554/3600,0)</f>
        <v>1.952987500788328</v>
      </c>
    </row>
    <row r="555" ht="20.35" customHeight="1">
      <c r="A555" s="15">
        <v>552</v>
      </c>
      <c r="B555" s="15">
        <v>55.4</v>
      </c>
      <c r="C555" s="95">
        <f>'NEFZ + EPA + WLTP - Constants'!$B$5*B555/3.6</f>
        <v>24.766016</v>
      </c>
      <c r="D555" s="95">
        <f>(C555+C554)/2</f>
        <v>24.81072</v>
      </c>
      <c r="E555" s="95">
        <f>(D555*(A555-A554))</f>
        <v>24.81072</v>
      </c>
      <c r="F555" s="95">
        <f>(0.5*((C555^2)-(C554^2))*'NEFZ + EPA + WLTP - Start Value'!$B$3)/3600</f>
        <v>-0.964334243370674</v>
      </c>
      <c r="G555" s="95">
        <f>E555*'NEFZ + EPA + WLTP - Start Value'!$B$3*'NEFZ + EPA + WLTP - Start Value'!$B$6*'NEFZ + EPA + WLTP - Constants'!$B$4/3600</f>
        <v>0.8464673342400002</v>
      </c>
      <c r="H555" s="95">
        <f>IF(E555&gt;0,(((C554)^3+(C555)^3)/2/D555)*0.5*'NEFZ + EPA + WLTP - Constants'!$B$3*('NEFZ + EPA + WLTP - Start Value'!$B$5*'NEFZ + EPA + WLTP - Start Value'!$B$4)*E555/3600,0)</f>
        <v>1.932025516771199</v>
      </c>
    </row>
    <row r="556" ht="20.35" customHeight="1">
      <c r="A556" s="15">
        <v>553</v>
      </c>
      <c r="B556" s="15">
        <v>55.2</v>
      </c>
      <c r="C556" s="95">
        <f>'NEFZ + EPA + WLTP - Constants'!$B$5*B556/3.6</f>
        <v>24.67660800000001</v>
      </c>
      <c r="D556" s="95">
        <f>(C556+C555)/2</f>
        <v>24.721312</v>
      </c>
      <c r="E556" s="95">
        <f>(D556*(A556-A555))</f>
        <v>24.721312</v>
      </c>
      <c r="F556" s="95">
        <f>(0.5*((C556^2)-(C555^2))*'NEFZ + EPA + WLTP - Start Value'!$B$3)/3600</f>
        <v>-0.9608591650161299</v>
      </c>
      <c r="G556" s="95">
        <f>E556*'NEFZ + EPA + WLTP - Start Value'!$B$3*'NEFZ + EPA + WLTP - Start Value'!$B$6*'NEFZ + EPA + WLTP - Constants'!$B$4/3600</f>
        <v>0.8434170015040002</v>
      </c>
      <c r="H556" s="95">
        <f>IF(E556&gt;0,(((C555)^3+(C556)^3)/2/D556)*0.5*'NEFZ + EPA + WLTP - Constants'!$B$3*('NEFZ + EPA + WLTP - Start Value'!$B$5*'NEFZ + EPA + WLTP - Start Value'!$B$4)*E556/3600,0)</f>
        <v>1.911214066512049</v>
      </c>
    </row>
    <row r="557" ht="20.35" customHeight="1">
      <c r="A557" s="15">
        <v>554</v>
      </c>
      <c r="B557" s="15">
        <v>55.1</v>
      </c>
      <c r="C557" s="95">
        <f>'NEFZ + EPA + WLTP - Constants'!$B$5*B557/3.6</f>
        <v>24.631904</v>
      </c>
      <c r="D557" s="95">
        <f>(C557+C556)/2</f>
        <v>24.654256</v>
      </c>
      <c r="E557" s="95">
        <f>(D557*(A557-A556))</f>
        <v>24.654256</v>
      </c>
      <c r="F557" s="95">
        <f>(0.5*((C557^2)-(C556^2))*'NEFZ + EPA + WLTP - Start Value'!$B$3)/3600</f>
        <v>-0.4791264281251943</v>
      </c>
      <c r="G557" s="95">
        <f>E557*'NEFZ + EPA + WLTP - Start Value'!$B$3*'NEFZ + EPA + WLTP - Start Value'!$B$6*'NEFZ + EPA + WLTP - Constants'!$B$4/3600</f>
        <v>0.8411292519520003</v>
      </c>
      <c r="H557" s="95">
        <f>IF(E557&gt;0,(((C556)^3+(C557)^3)/2/D557)*0.5*'NEFZ + EPA + WLTP - Constants'!$B$3*('NEFZ + EPA + WLTP - Start Value'!$B$5*'NEFZ + EPA + WLTP - Start Value'!$B$4)*E557/3600,0)</f>
        <v>1.895689916728552</v>
      </c>
    </row>
    <row r="558" ht="20.35" customHeight="1">
      <c r="A558" s="15">
        <v>555</v>
      </c>
      <c r="B558" s="15">
        <v>55</v>
      </c>
      <c r="C558" s="95">
        <f>'NEFZ + EPA + WLTP - Constants'!$B$5*B558/3.6</f>
        <v>24.5872</v>
      </c>
      <c r="D558" s="95">
        <f>(C558+C557)/2</f>
        <v>24.609552</v>
      </c>
      <c r="E558" s="95">
        <f>(D558*(A558-A557))</f>
        <v>24.609552</v>
      </c>
      <c r="F558" s="95">
        <f>(0.5*((C558^2)-(C557^2))*'NEFZ + EPA + WLTP - Start Value'!$B$3)/3600</f>
        <v>-0.4782576585365151</v>
      </c>
      <c r="G558" s="95">
        <f>E558*'NEFZ + EPA + WLTP - Start Value'!$B$3*'NEFZ + EPA + WLTP - Start Value'!$B$6*'NEFZ + EPA + WLTP - Constants'!$B$4/3600</f>
        <v>0.839604085584</v>
      </c>
      <c r="H558" s="95">
        <f>IF(E558&gt;0,(((C557)^3+(C558)^3)/2/D558)*0.5*'NEFZ + EPA + WLTP - Constants'!$B$3*('NEFZ + EPA + WLTP - Start Value'!$B$5*'NEFZ + EPA + WLTP - Start Value'!$B$4)*E558/3600,0)</f>
        <v>1.885396617261467</v>
      </c>
    </row>
    <row r="559" ht="20.35" customHeight="1">
      <c r="A559" s="15">
        <v>556</v>
      </c>
      <c r="B559" s="15">
        <v>54.9</v>
      </c>
      <c r="C559" s="95">
        <f>'NEFZ + EPA + WLTP - Constants'!$B$5*B559/3.6</f>
        <v>24.542496</v>
      </c>
      <c r="D559" s="95">
        <f>(C559+C558)/2</f>
        <v>24.564848</v>
      </c>
      <c r="E559" s="95">
        <f>(D559*(A559-A558))</f>
        <v>24.564848</v>
      </c>
      <c r="F559" s="95">
        <f>(0.5*((C559^2)-(C558^2))*'NEFZ + EPA + WLTP - Start Value'!$B$3)/3600</f>
        <v>-0.4773888889479593</v>
      </c>
      <c r="G559" s="95">
        <f>E559*'NEFZ + EPA + WLTP - Start Value'!$B$3*'NEFZ + EPA + WLTP - Start Value'!$B$6*'NEFZ + EPA + WLTP - Constants'!$B$4/3600</f>
        <v>0.8380789192160002</v>
      </c>
      <c r="H559" s="95">
        <f>IF(E559&gt;0,(((C558)^3+(C559)^3)/2/D559)*0.5*'NEFZ + EPA + WLTP - Constants'!$B$3*('NEFZ + EPA + WLTP - Start Value'!$B$5*'NEFZ + EPA + WLTP - Start Value'!$B$4)*E559/3600,0)</f>
        <v>1.87514064609788</v>
      </c>
    </row>
    <row r="560" ht="20.35" customHeight="1">
      <c r="A560" s="15">
        <v>557</v>
      </c>
      <c r="B560" s="15">
        <v>54.6</v>
      </c>
      <c r="C560" s="95">
        <f>'NEFZ + EPA + WLTP - Constants'!$B$5*B560/3.6</f>
        <v>24.408384</v>
      </c>
      <c r="D560" s="95">
        <f>(C560+C559)/2</f>
        <v>24.47544</v>
      </c>
      <c r="E560" s="95">
        <f>(D560*(A560-A559))</f>
        <v>24.47544</v>
      </c>
      <c r="F560" s="95">
        <f>(0.5*((C560^2)-(C559^2))*'NEFZ + EPA + WLTP - Start Value'!$B$3)/3600</f>
        <v>-1.426954049311975</v>
      </c>
      <c r="G560" s="95">
        <f>E560*'NEFZ + EPA + WLTP - Start Value'!$B$3*'NEFZ + EPA + WLTP - Start Value'!$B$6*'NEFZ + EPA + WLTP - Constants'!$B$4/3600</f>
        <v>0.835028586480</v>
      </c>
      <c r="H560" s="95">
        <f>IF(E560&gt;0,(((C559)^3+(C560)^3)/2/D560)*0.5*'NEFZ + EPA + WLTP - Constants'!$B$3*('NEFZ + EPA + WLTP - Start Value'!$B$5*'NEFZ + EPA + WLTP - Start Value'!$B$4)*E560/3600,0)</f>
        <v>1.854777542328707</v>
      </c>
    </row>
    <row r="561" ht="20.35" customHeight="1">
      <c r="A561" s="15">
        <v>558</v>
      </c>
      <c r="B561" s="15">
        <v>54.4</v>
      </c>
      <c r="C561" s="95">
        <f>'NEFZ + EPA + WLTP - Constants'!$B$5*B561/3.6</f>
        <v>24.318976</v>
      </c>
      <c r="D561" s="95">
        <f>(C561+C560)/2</f>
        <v>24.36368</v>
      </c>
      <c r="E561" s="95">
        <f>(D561*(A561-A560))</f>
        <v>24.36368</v>
      </c>
      <c r="F561" s="95">
        <f>(0.5*((C561^2)-(C560^2))*'NEFZ + EPA + WLTP - Start Value'!$B$3)/3600</f>
        <v>-0.9469588515982501</v>
      </c>
      <c r="G561" s="95">
        <f>E561*'NEFZ + EPA + WLTP - Start Value'!$B$3*'NEFZ + EPA + WLTP - Start Value'!$B$6*'NEFZ + EPA + WLTP - Constants'!$B$4/3600</f>
        <v>0.8312156705600001</v>
      </c>
      <c r="H561" s="95">
        <f>IF(E561&gt;0,(((C560)^3+(C561)^3)/2/D561)*0.5*'NEFZ + EPA + WLTP - Constants'!$B$3*('NEFZ + EPA + WLTP - Start Value'!$B$5*'NEFZ + EPA + WLTP - Start Value'!$B$4)*E561/3600,0)</f>
        <v>1.829462753775374</v>
      </c>
    </row>
    <row r="562" ht="20.35" customHeight="1">
      <c r="A562" s="15">
        <v>559</v>
      </c>
      <c r="B562" s="15">
        <v>54.2</v>
      </c>
      <c r="C562" s="95">
        <f>'NEFZ + EPA + WLTP - Constants'!$B$5*B562/3.6</f>
        <v>24.229568</v>
      </c>
      <c r="D562" s="95">
        <f>(C562+C561)/2</f>
        <v>24.274272</v>
      </c>
      <c r="E562" s="95">
        <f>(D562*(A562-A561))</f>
        <v>24.274272</v>
      </c>
      <c r="F562" s="95">
        <f>(0.5*((C562^2)-(C561^2))*'NEFZ + EPA + WLTP - Start Value'!$B$3)/3600</f>
        <v>-0.9434837732437307</v>
      </c>
      <c r="G562" s="95">
        <f>E562*'NEFZ + EPA + WLTP - Start Value'!$B$3*'NEFZ + EPA + WLTP - Start Value'!$B$6*'NEFZ + EPA + WLTP - Constants'!$B$4/3600</f>
        <v>0.828165337824</v>
      </c>
      <c r="H562" s="95">
        <f>IF(E562&gt;0,(((C561)^3+(C562)^3)/2/D562)*0.5*'NEFZ + EPA + WLTP - Constants'!$B$3*('NEFZ + EPA + WLTP - Start Value'!$B$5*'NEFZ + EPA + WLTP - Start Value'!$B$4)*E562/3600,0)</f>
        <v>1.809395835346224</v>
      </c>
    </row>
    <row r="563" ht="20.35" customHeight="1">
      <c r="A563" s="15">
        <v>560</v>
      </c>
      <c r="B563" s="15">
        <v>54.1</v>
      </c>
      <c r="C563" s="95">
        <f>'NEFZ + EPA + WLTP - Constants'!$B$5*B563/3.6</f>
        <v>24.184864</v>
      </c>
      <c r="D563" s="95">
        <f>(C563+C562)/2</f>
        <v>24.207216</v>
      </c>
      <c r="E563" s="95">
        <f>(D563*(A563-A562))</f>
        <v>24.207216</v>
      </c>
      <c r="F563" s="95">
        <f>(0.5*((C563^2)-(C562^2))*'NEFZ + EPA + WLTP - Start Value'!$B$3)/3600</f>
        <v>-0.4704387322389206</v>
      </c>
      <c r="G563" s="95">
        <f>E563*'NEFZ + EPA + WLTP - Start Value'!$B$3*'NEFZ + EPA + WLTP - Start Value'!$B$6*'NEFZ + EPA + WLTP - Constants'!$B$4/3600</f>
        <v>0.8258775882720002</v>
      </c>
      <c r="H563" s="95">
        <f>IF(E563&gt;0,(((C562)^3+(C563)^3)/2/D563)*0.5*'NEFZ + EPA + WLTP - Constants'!$B$3*('NEFZ + EPA + WLTP - Start Value'!$B$5*'NEFZ + EPA + WLTP - Start Value'!$B$4)*E563/3600,0)</f>
        <v>1.794428558755248</v>
      </c>
    </row>
    <row r="564" ht="20.35" customHeight="1">
      <c r="A564" s="15">
        <v>561</v>
      </c>
      <c r="B564" s="15">
        <v>53.8</v>
      </c>
      <c r="C564" s="95">
        <f>'NEFZ + EPA + WLTP - Constants'!$B$5*B564/3.6</f>
        <v>24.050752</v>
      </c>
      <c r="D564" s="95">
        <f>(C564+C563)/2</f>
        <v>24.117808</v>
      </c>
      <c r="E564" s="95">
        <f>(D564*(A564-A563))</f>
        <v>24.117808</v>
      </c>
      <c r="F564" s="95">
        <f>(0.5*((C564^2)-(C563^2))*'NEFZ + EPA + WLTP - Start Value'!$B$3)/3600</f>
        <v>-1.406103579185082</v>
      </c>
      <c r="G564" s="95">
        <f>E564*'NEFZ + EPA + WLTP - Start Value'!$B$3*'NEFZ + EPA + WLTP - Start Value'!$B$6*'NEFZ + EPA + WLTP - Constants'!$B$4/3600</f>
        <v>0.822827255536</v>
      </c>
      <c r="H564" s="95">
        <f>IF(E564&gt;0,(((C563)^3+(C564)^3)/2/D564)*0.5*'NEFZ + EPA + WLTP - Constants'!$B$3*('NEFZ + EPA + WLTP - Start Value'!$B$5*'NEFZ + EPA + WLTP - Start Value'!$B$4)*E564/3600,0)</f>
        <v>1.774655655810148</v>
      </c>
    </row>
    <row r="565" ht="20.35" customHeight="1">
      <c r="A565" s="15">
        <v>562</v>
      </c>
      <c r="B565" s="15">
        <v>53.4</v>
      </c>
      <c r="C565" s="95">
        <f>'NEFZ + EPA + WLTP - Constants'!$B$5*B565/3.6</f>
        <v>23.871936</v>
      </c>
      <c r="D565" s="95">
        <f>(C565+C564)/2</f>
        <v>23.961344</v>
      </c>
      <c r="E565" s="95">
        <f>(D565*(A565-A564))</f>
        <v>23.961344</v>
      </c>
      <c r="F565" s="95">
        <f>(0.5*((C565^2)-(C564^2))*'NEFZ + EPA + WLTP - Start Value'!$B$3)/3600</f>
        <v>-1.862641998006024</v>
      </c>
      <c r="G565" s="95">
        <f>E565*'NEFZ + EPA + WLTP - Start Value'!$B$3*'NEFZ + EPA + WLTP - Start Value'!$B$6*'NEFZ + EPA + WLTP - Constants'!$B$4/3600</f>
        <v>0.8174891732480002</v>
      </c>
      <c r="H565" s="95">
        <f>IF(E565&gt;0,(((C564)^3+(C565)^3)/2/D565)*0.5*'NEFZ + EPA + WLTP - Constants'!$B$3*('NEFZ + EPA + WLTP - Start Value'!$B$5*'NEFZ + EPA + WLTP - Start Value'!$B$4)*E565/3600,0)</f>
        <v>1.740372400475936</v>
      </c>
    </row>
    <row r="566" ht="20.35" customHeight="1">
      <c r="A566" s="15">
        <v>563</v>
      </c>
      <c r="B566" s="15">
        <v>53.3</v>
      </c>
      <c r="C566" s="95">
        <f>'NEFZ + EPA + WLTP - Constants'!$B$5*B566/3.6</f>
        <v>23.827232</v>
      </c>
      <c r="D566" s="95">
        <f>(C566+C565)/2</f>
        <v>23.849584</v>
      </c>
      <c r="E566" s="95">
        <f>(D566*(A566-A565))</f>
        <v>23.849584</v>
      </c>
      <c r="F566" s="95">
        <f>(0.5*((C566^2)-(C565^2))*'NEFZ + EPA + WLTP - Start Value'!$B$3)/3600</f>
        <v>-0.463488575529956</v>
      </c>
      <c r="G566" s="95">
        <f>E566*'NEFZ + EPA + WLTP - Start Value'!$B$3*'NEFZ + EPA + WLTP - Start Value'!$B$6*'NEFZ + EPA + WLTP - Constants'!$B$4/3600</f>
        <v>0.8136762573280001</v>
      </c>
      <c r="H566" s="95">
        <f>IF(E566&gt;0,(((C565)^3+(C566)^3)/2/D566)*0.5*'NEFZ + EPA + WLTP - Constants'!$B$3*('NEFZ + EPA + WLTP - Start Value'!$B$5*'NEFZ + EPA + WLTP - Start Value'!$B$4)*E566/3600,0)</f>
        <v>1.716066425429053</v>
      </c>
    </row>
    <row r="567" ht="20.35" customHeight="1">
      <c r="A567" s="15">
        <v>564</v>
      </c>
      <c r="B567" s="15">
        <v>53.1</v>
      </c>
      <c r="C567" s="95">
        <f>'NEFZ + EPA + WLTP - Constants'!$B$5*B567/3.6</f>
        <v>23.737824</v>
      </c>
      <c r="D567" s="95">
        <f>(C567+C566)/2</f>
        <v>23.782528</v>
      </c>
      <c r="E567" s="95">
        <f>(D567*(A567-A566))</f>
        <v>23.782528</v>
      </c>
      <c r="F567" s="95">
        <f>(0.5*((C567^2)-(C566^2))*'NEFZ + EPA + WLTP - Start Value'!$B$3)/3600</f>
        <v>-0.9243708422940224</v>
      </c>
      <c r="G567" s="95">
        <f>E567*'NEFZ + EPA + WLTP - Start Value'!$B$3*'NEFZ + EPA + WLTP - Start Value'!$B$6*'NEFZ + EPA + WLTP - Constants'!$B$4/3600</f>
        <v>0.8113885077760001</v>
      </c>
      <c r="H567" s="95">
        <f>IF(E567&gt;0,(((C566)^3+(C567)^3)/2/D567)*0.5*'NEFZ + EPA + WLTP - Constants'!$B$3*('NEFZ + EPA + WLTP - Start Value'!$B$5*'NEFZ + EPA + WLTP - Start Value'!$B$4)*E567/3600,0)</f>
        <v>1.701645850830735</v>
      </c>
    </row>
    <row r="568" ht="20.35" customHeight="1">
      <c r="A568" s="15">
        <v>565</v>
      </c>
      <c r="B568" s="15">
        <v>52.9</v>
      </c>
      <c r="C568" s="95">
        <f>'NEFZ + EPA + WLTP - Constants'!$B$5*B568/3.6</f>
        <v>23.648416</v>
      </c>
      <c r="D568" s="95">
        <f>(C568+C567)/2</f>
        <v>23.69312</v>
      </c>
      <c r="E568" s="95">
        <f>(D568*(A568-A567))</f>
        <v>23.69312</v>
      </c>
      <c r="F568" s="95">
        <f>(0.5*((C568^2)-(C567^2))*'NEFZ + EPA + WLTP - Start Value'!$B$3)/3600</f>
        <v>-0.9208957639396267</v>
      </c>
      <c r="G568" s="95">
        <f>E568*'NEFZ + EPA + WLTP - Start Value'!$B$3*'NEFZ + EPA + WLTP - Start Value'!$B$6*'NEFZ + EPA + WLTP - Constants'!$B$4/3600</f>
        <v>0.8083381750400001</v>
      </c>
      <c r="H568" s="95">
        <f>IF(E568&gt;0,(((C567)^3+(C568)^3)/2/D568)*0.5*'NEFZ + EPA + WLTP - Constants'!$B$3*('NEFZ + EPA + WLTP - Start Value'!$B$5*'NEFZ + EPA + WLTP - Start Value'!$B$4)*E568/3600,0)</f>
        <v>1.682526549188857</v>
      </c>
    </row>
    <row r="569" ht="20.35" customHeight="1">
      <c r="A569" s="15">
        <v>566</v>
      </c>
      <c r="B569" s="15">
        <v>52.6</v>
      </c>
      <c r="C569" s="95">
        <f>'NEFZ + EPA + WLTP - Constants'!$B$5*B569/3.6</f>
        <v>23.514304</v>
      </c>
      <c r="D569" s="95">
        <f>(C569+C568)/2</f>
        <v>23.58136</v>
      </c>
      <c r="E569" s="95">
        <f>(D569*(A569-A568))</f>
        <v>23.58136</v>
      </c>
      <c r="F569" s="95">
        <f>(0.5*((C569^2)-(C568^2))*'NEFZ + EPA + WLTP - Start Value'!$B$3)/3600</f>
        <v>-1.37482787399463</v>
      </c>
      <c r="G569" s="95">
        <f>E569*'NEFZ + EPA + WLTP - Start Value'!$B$3*'NEFZ + EPA + WLTP - Start Value'!$B$6*'NEFZ + EPA + WLTP - Constants'!$B$4/3600</f>
        <v>0.8045252591199999</v>
      </c>
      <c r="H569" s="95">
        <f>IF(E569&gt;0,(((C568)^3+(C569)^3)/2/D569)*0.5*'NEFZ + EPA + WLTP - Constants'!$B$3*('NEFZ + EPA + WLTP - Start Value'!$B$5*'NEFZ + EPA + WLTP - Start Value'!$B$4)*E569/3600,0)</f>
        <v>1.658851866613495</v>
      </c>
    </row>
    <row r="570" ht="20.35" customHeight="1">
      <c r="A570" s="15">
        <v>567</v>
      </c>
      <c r="B570" s="15">
        <v>52.4</v>
      </c>
      <c r="C570" s="95">
        <f>'NEFZ + EPA + WLTP - Constants'!$B$5*B570/3.6</f>
        <v>23.424896</v>
      </c>
      <c r="D570" s="95">
        <f>(C570+C569)/2</f>
        <v>23.4696</v>
      </c>
      <c r="E570" s="95">
        <f>(D570*(A570-A569))</f>
        <v>23.4696</v>
      </c>
      <c r="F570" s="95">
        <f>(0.5*((C570^2)-(C569^2))*'NEFZ + EPA + WLTP - Start Value'!$B$3)/3600</f>
        <v>-0.9122080680533282</v>
      </c>
      <c r="G570" s="95">
        <f>E570*'NEFZ + EPA + WLTP - Start Value'!$B$3*'NEFZ + EPA + WLTP - Start Value'!$B$6*'NEFZ + EPA + WLTP - Constants'!$B$4/3600</f>
        <v>0.8007123432</v>
      </c>
      <c r="H570" s="95">
        <f>IF(E570&gt;0,(((C569)^3+(C570)^3)/2/D570)*0.5*'NEFZ + EPA + WLTP - Constants'!$B$3*('NEFZ + EPA + WLTP - Start Value'!$B$5*'NEFZ + EPA + WLTP - Start Value'!$B$4)*E570/3600,0)</f>
        <v>1.635356027635731</v>
      </c>
    </row>
    <row r="571" ht="20.35" customHeight="1">
      <c r="A571" s="15">
        <v>568</v>
      </c>
      <c r="B571" s="15">
        <v>52.2</v>
      </c>
      <c r="C571" s="95">
        <f>'NEFZ + EPA + WLTP - Constants'!$B$5*B571/3.6</f>
        <v>23.335488</v>
      </c>
      <c r="D571" s="95">
        <f>(C571+C570)/2</f>
        <v>23.380192</v>
      </c>
      <c r="E571" s="95">
        <f>(D571*(A571-A570))</f>
        <v>23.380192</v>
      </c>
      <c r="F571" s="95">
        <f>(0.5*((C571^2)-(C570^2))*'NEFZ + EPA + WLTP - Start Value'!$B$3)/3600</f>
        <v>-0.9087329896988335</v>
      </c>
      <c r="G571" s="95">
        <f>E571*'NEFZ + EPA + WLTP - Start Value'!$B$3*'NEFZ + EPA + WLTP - Start Value'!$B$6*'NEFZ + EPA + WLTP - Constants'!$B$4/3600</f>
        <v>0.7976620104640001</v>
      </c>
      <c r="H571" s="95">
        <f>IF(E571&gt;0,(((C570)^3+(C571)^3)/2/D571)*0.5*'NEFZ + EPA + WLTP - Constants'!$B$3*('NEFZ + EPA + WLTP - Start Value'!$B$5*'NEFZ + EPA + WLTP - Start Value'!$B$4)*E571/3600,0)</f>
        <v>1.616737488067128</v>
      </c>
    </row>
    <row r="572" ht="20.35" customHeight="1">
      <c r="A572" s="15">
        <v>569</v>
      </c>
      <c r="B572" s="15">
        <v>52.1</v>
      </c>
      <c r="C572" s="95">
        <f>'NEFZ + EPA + WLTP - Constants'!$B$5*B572/3.6</f>
        <v>23.290784</v>
      </c>
      <c r="D572" s="95">
        <f>(C572+C571)/2</f>
        <v>23.313136</v>
      </c>
      <c r="E572" s="95">
        <f>(D572*(A572-A571))</f>
        <v>23.313136</v>
      </c>
      <c r="F572" s="95">
        <f>(0.5*((C572^2)-(C571^2))*'NEFZ + EPA + WLTP - Start Value'!$B$3)/3600</f>
        <v>-0.4530633404664721</v>
      </c>
      <c r="G572" s="95">
        <f>E572*'NEFZ + EPA + WLTP - Start Value'!$B$3*'NEFZ + EPA + WLTP - Start Value'!$B$6*'NEFZ + EPA + WLTP - Constants'!$B$4/3600</f>
        <v>0.795374260912</v>
      </c>
      <c r="H572" s="95">
        <f>IF(E572&gt;0,(((C571)^3+(C572)^3)/2/D572)*0.5*'NEFZ + EPA + WLTP - Constants'!$B$3*('NEFZ + EPA + WLTP - Start Value'!$B$5*'NEFZ + EPA + WLTP - Start Value'!$B$4)*E572/3600,0)</f>
        <v>1.602853444261603</v>
      </c>
    </row>
    <row r="573" ht="20.35" customHeight="1">
      <c r="A573" s="15">
        <v>570</v>
      </c>
      <c r="B573" s="15">
        <v>52</v>
      </c>
      <c r="C573" s="95">
        <f>'NEFZ + EPA + WLTP - Constants'!$B$5*B573/3.6</f>
        <v>23.24608</v>
      </c>
      <c r="D573" s="95">
        <f>(C573+C572)/2</f>
        <v>23.268432</v>
      </c>
      <c r="E573" s="95">
        <f>(D573*(A573-A572))</f>
        <v>23.268432</v>
      </c>
      <c r="F573" s="95">
        <f>(0.5*((C573^2)-(C572^2))*'NEFZ + EPA + WLTP - Start Value'!$B$3)/3600</f>
        <v>-0.4521945708778669</v>
      </c>
      <c r="G573" s="95">
        <f>E573*'NEFZ + EPA + WLTP - Start Value'!$B$3*'NEFZ + EPA + WLTP - Start Value'!$B$6*'NEFZ + EPA + WLTP - Constants'!$B$4/3600</f>
        <v>0.7938490945440002</v>
      </c>
      <c r="H573" s="95">
        <f>IF(E573&gt;0,(((C572)^3+(C573)^3)/2/D573)*0.5*'NEFZ + EPA + WLTP - Constants'!$B$3*('NEFZ + EPA + WLTP - Start Value'!$B$5*'NEFZ + EPA + WLTP - Start Value'!$B$4)*E573/3600,0)</f>
        <v>1.593650497419874</v>
      </c>
    </row>
    <row r="574" ht="20.35" customHeight="1">
      <c r="A574" s="15">
        <v>571</v>
      </c>
      <c r="B574" s="15">
        <v>52</v>
      </c>
      <c r="C574" s="95">
        <f>'NEFZ + EPA + WLTP - Constants'!$B$5*B574/3.6</f>
        <v>23.24608</v>
      </c>
      <c r="D574" s="95">
        <f>(C574+C573)/2</f>
        <v>23.24608</v>
      </c>
      <c r="E574" s="95">
        <f>(D574*(A574-A573))</f>
        <v>23.24608</v>
      </c>
      <c r="F574" s="95">
        <f>(0.5*((C574^2)-(C573^2))*'NEFZ + EPA + WLTP - Start Value'!$B$3)/3600</f>
        <v>0</v>
      </c>
      <c r="G574" s="95">
        <f>E574*'NEFZ + EPA + WLTP - Start Value'!$B$3*'NEFZ + EPA + WLTP - Start Value'!$B$6*'NEFZ + EPA + WLTP - Constants'!$B$4/3600</f>
        <v>0.7930865113600002</v>
      </c>
      <c r="H574" s="95">
        <f>IF(E574&gt;0,(((C573)^3+(C574)^3)/2/D574)*0.5*'NEFZ + EPA + WLTP - Constants'!$B$3*('NEFZ + EPA + WLTP - Start Value'!$B$5*'NEFZ + EPA + WLTP - Start Value'!$B$4)*E574/3600,0)</f>
        <v>1.58905785599089</v>
      </c>
    </row>
    <row r="575" ht="20.35" customHeight="1">
      <c r="A575" s="15">
        <v>572</v>
      </c>
      <c r="B575" s="15">
        <v>52</v>
      </c>
      <c r="C575" s="95">
        <f>'NEFZ + EPA + WLTP - Constants'!$B$5*B575/3.6</f>
        <v>23.24608</v>
      </c>
      <c r="D575" s="95">
        <f>(C575+C574)/2</f>
        <v>23.24608</v>
      </c>
      <c r="E575" s="95">
        <f>(D575*(A575-A574))</f>
        <v>23.24608</v>
      </c>
      <c r="F575" s="95">
        <f>(0.5*((C575^2)-(C574^2))*'NEFZ + EPA + WLTP - Start Value'!$B$3)/3600</f>
        <v>0</v>
      </c>
      <c r="G575" s="95">
        <f>E575*'NEFZ + EPA + WLTP - Start Value'!$B$3*'NEFZ + EPA + WLTP - Start Value'!$B$6*'NEFZ + EPA + WLTP - Constants'!$B$4/3600</f>
        <v>0.7930865113600002</v>
      </c>
      <c r="H575" s="95">
        <f>IF(E575&gt;0,(((C574)^3+(C575)^3)/2/D575)*0.5*'NEFZ + EPA + WLTP - Constants'!$B$3*('NEFZ + EPA + WLTP - Start Value'!$B$5*'NEFZ + EPA + WLTP - Start Value'!$B$4)*E575/3600,0)</f>
        <v>1.58905785599089</v>
      </c>
    </row>
    <row r="576" ht="20.35" customHeight="1">
      <c r="A576" s="15">
        <v>573</v>
      </c>
      <c r="B576" s="15">
        <v>52</v>
      </c>
      <c r="C576" s="95">
        <f>'NEFZ + EPA + WLTP - Constants'!$B$5*B576/3.6</f>
        <v>23.24608</v>
      </c>
      <c r="D576" s="95">
        <f>(C576+C575)/2</f>
        <v>23.24608</v>
      </c>
      <c r="E576" s="95">
        <f>(D576*(A576-A575))</f>
        <v>23.24608</v>
      </c>
      <c r="F576" s="95">
        <f>(0.5*((C576^2)-(C575^2))*'NEFZ + EPA + WLTP - Start Value'!$B$3)/3600</f>
        <v>0</v>
      </c>
      <c r="G576" s="95">
        <f>E576*'NEFZ + EPA + WLTP - Start Value'!$B$3*'NEFZ + EPA + WLTP - Start Value'!$B$6*'NEFZ + EPA + WLTP - Constants'!$B$4/3600</f>
        <v>0.7930865113600002</v>
      </c>
      <c r="H576" s="95">
        <f>IF(E576&gt;0,(((C575)^3+(C576)^3)/2/D576)*0.5*'NEFZ + EPA + WLTP - Constants'!$B$3*('NEFZ + EPA + WLTP - Start Value'!$B$5*'NEFZ + EPA + WLTP - Start Value'!$B$4)*E576/3600,0)</f>
        <v>1.58905785599089</v>
      </c>
    </row>
    <row r="577" ht="20.35" customHeight="1">
      <c r="A577" s="15">
        <v>574</v>
      </c>
      <c r="B577" s="15">
        <v>52.1</v>
      </c>
      <c r="C577" s="95">
        <f>'NEFZ + EPA + WLTP - Constants'!$B$5*B577/3.6</f>
        <v>23.290784</v>
      </c>
      <c r="D577" s="95">
        <f>(C577+C576)/2</f>
        <v>23.268432</v>
      </c>
      <c r="E577" s="95">
        <f>(D577*(A577-A576))</f>
        <v>23.268432</v>
      </c>
      <c r="F577" s="95">
        <f>(0.5*((C577^2)-(C576^2))*'NEFZ + EPA + WLTP - Start Value'!$B$3)/3600</f>
        <v>0.4521945708778669</v>
      </c>
      <c r="G577" s="95">
        <f>E577*'NEFZ + EPA + WLTP - Start Value'!$B$3*'NEFZ + EPA + WLTP - Start Value'!$B$6*'NEFZ + EPA + WLTP - Constants'!$B$4/3600</f>
        <v>0.7938490945440002</v>
      </c>
      <c r="H577" s="95">
        <f>IF(E577&gt;0,(((C576)^3+(C577)^3)/2/D577)*0.5*'NEFZ + EPA + WLTP - Constants'!$B$3*('NEFZ + EPA + WLTP - Start Value'!$B$5*'NEFZ + EPA + WLTP - Start Value'!$B$4)*E577/3600,0)</f>
        <v>1.593650497419874</v>
      </c>
    </row>
    <row r="578" ht="20.35" customHeight="1">
      <c r="A578" s="15">
        <v>575</v>
      </c>
      <c r="B578" s="15">
        <v>52</v>
      </c>
      <c r="C578" s="95">
        <f>'NEFZ + EPA + WLTP - Constants'!$B$5*B578/3.6</f>
        <v>23.24608</v>
      </c>
      <c r="D578" s="95">
        <f>(C578+C577)/2</f>
        <v>23.268432</v>
      </c>
      <c r="E578" s="95">
        <f>(D578*(A578-A577))</f>
        <v>23.268432</v>
      </c>
      <c r="F578" s="95">
        <f>(0.5*((C578^2)-(C577^2))*'NEFZ + EPA + WLTP - Start Value'!$B$3)/3600</f>
        <v>-0.4521945708778669</v>
      </c>
      <c r="G578" s="95">
        <f>E578*'NEFZ + EPA + WLTP - Start Value'!$B$3*'NEFZ + EPA + WLTP - Start Value'!$B$6*'NEFZ + EPA + WLTP - Constants'!$B$4/3600</f>
        <v>0.7938490945440002</v>
      </c>
      <c r="H578" s="95">
        <f>IF(E578&gt;0,(((C577)^3+(C578)^3)/2/D578)*0.5*'NEFZ + EPA + WLTP - Constants'!$B$3*('NEFZ + EPA + WLTP - Start Value'!$B$5*'NEFZ + EPA + WLTP - Start Value'!$B$4)*E578/3600,0)</f>
        <v>1.593650497419874</v>
      </c>
    </row>
    <row r="579" ht="20.35" customHeight="1">
      <c r="A579" s="15">
        <v>576</v>
      </c>
      <c r="B579" s="15">
        <v>52</v>
      </c>
      <c r="C579" s="95">
        <f>'NEFZ + EPA + WLTP - Constants'!$B$5*B579/3.6</f>
        <v>23.24608</v>
      </c>
      <c r="D579" s="95">
        <f>(C579+C578)/2</f>
        <v>23.24608</v>
      </c>
      <c r="E579" s="95">
        <f>(D579*(A579-A578))</f>
        <v>23.24608</v>
      </c>
      <c r="F579" s="95">
        <f>(0.5*((C579^2)-(C578^2))*'NEFZ + EPA + WLTP - Start Value'!$B$3)/3600</f>
        <v>0</v>
      </c>
      <c r="G579" s="95">
        <f>E579*'NEFZ + EPA + WLTP - Start Value'!$B$3*'NEFZ + EPA + WLTP - Start Value'!$B$6*'NEFZ + EPA + WLTP - Constants'!$B$4/3600</f>
        <v>0.7930865113600002</v>
      </c>
      <c r="H579" s="95">
        <f>IF(E579&gt;0,(((C578)^3+(C579)^3)/2/D579)*0.5*'NEFZ + EPA + WLTP - Constants'!$B$3*('NEFZ + EPA + WLTP - Start Value'!$B$5*'NEFZ + EPA + WLTP - Start Value'!$B$4)*E579/3600,0)</f>
        <v>1.58905785599089</v>
      </c>
    </row>
    <row r="580" ht="20.35" customHeight="1">
      <c r="A580" s="15">
        <v>577</v>
      </c>
      <c r="B580" s="15">
        <v>51.9</v>
      </c>
      <c r="C580" s="95">
        <f>'NEFZ + EPA + WLTP - Constants'!$B$5*B580/3.6</f>
        <v>23.201376</v>
      </c>
      <c r="D580" s="95">
        <f>(C580+C579)/2</f>
        <v>23.223728</v>
      </c>
      <c r="E580" s="95">
        <f>(D580*(A580-A579))</f>
        <v>23.223728</v>
      </c>
      <c r="F580" s="95">
        <f>(0.5*((C580^2)-(C579^2))*'NEFZ + EPA + WLTP - Start Value'!$B$3)/3600</f>
        <v>-0.4513258012892865</v>
      </c>
      <c r="G580" s="95">
        <f>E580*'NEFZ + EPA + WLTP - Start Value'!$B$3*'NEFZ + EPA + WLTP - Start Value'!$B$6*'NEFZ + EPA + WLTP - Constants'!$B$4/3600</f>
        <v>0.7923239281760002</v>
      </c>
      <c r="H580" s="95">
        <f>IF(E580&gt;0,(((C579)^3+(C580)^3)/2/D580)*0.5*'NEFZ + EPA + WLTP - Constants'!$B$3*('NEFZ + EPA + WLTP - Start Value'!$B$5*'NEFZ + EPA + WLTP - Start Value'!$B$4)*E580/3600,0)</f>
        <v>1.58448284464167</v>
      </c>
    </row>
    <row r="581" ht="20.35" customHeight="1">
      <c r="A581" s="15">
        <v>578</v>
      </c>
      <c r="B581" s="15">
        <v>51.6</v>
      </c>
      <c r="C581" s="95">
        <f>'NEFZ + EPA + WLTP - Constants'!$B$5*B581/3.6</f>
        <v>23.067264</v>
      </c>
      <c r="D581" s="95">
        <f>(C581+C580)/2</f>
        <v>23.13432</v>
      </c>
      <c r="E581" s="95">
        <f>(D581*(A581-A580))</f>
        <v>23.13432</v>
      </c>
      <c r="F581" s="95">
        <f>(0.5*((C581^2)-(C580^2))*'NEFZ + EPA + WLTP - Start Value'!$B$3)/3600</f>
        <v>-1.348764786335982</v>
      </c>
      <c r="G581" s="95">
        <f>E581*'NEFZ + EPA + WLTP - Start Value'!$B$3*'NEFZ + EPA + WLTP - Start Value'!$B$6*'NEFZ + EPA + WLTP - Constants'!$B$4/3600</f>
        <v>0.7892735954400001</v>
      </c>
      <c r="H581" s="95">
        <f>IF(E581&gt;0,(((C580)^3+(C581)^3)/2/D581)*0.5*'NEFZ + EPA + WLTP - Constants'!$B$3*('NEFZ + EPA + WLTP - Start Value'!$B$5*'NEFZ + EPA + WLTP - Start Value'!$B$4)*E581/3600,0)</f>
        <v>1.566288240683372</v>
      </c>
    </row>
    <row r="582" ht="20.35" customHeight="1">
      <c r="A582" s="15">
        <v>579</v>
      </c>
      <c r="B582" s="15">
        <v>51.4</v>
      </c>
      <c r="C582" s="95">
        <f>'NEFZ + EPA + WLTP - Constants'!$B$5*B582/3.6</f>
        <v>22.977856</v>
      </c>
      <c r="D582" s="95">
        <f>(C582+C581)/2</f>
        <v>23.02256</v>
      </c>
      <c r="E582" s="95">
        <f>(D582*(A582-A581))</f>
        <v>23.02256</v>
      </c>
      <c r="F582" s="95">
        <f>(0.5*((C582^2)-(C581^2))*'NEFZ + EPA + WLTP - Start Value'!$B$3)/3600</f>
        <v>-0.8948326762808796</v>
      </c>
      <c r="G582" s="95">
        <f>E582*'NEFZ + EPA + WLTP - Start Value'!$B$3*'NEFZ + EPA + WLTP - Start Value'!$B$6*'NEFZ + EPA + WLTP - Constants'!$B$4/3600</f>
        <v>0.7854606795200001</v>
      </c>
      <c r="H582" s="95">
        <f>IF(E582&gt;0,(((C581)^3+(C582)^3)/2/D582)*0.5*'NEFZ + EPA + WLTP - Constants'!$B$3*('NEFZ + EPA + WLTP - Start Value'!$B$5*'NEFZ + EPA + WLTP - Start Value'!$B$4)*E582/3600,0)</f>
        <v>1.543676448493736</v>
      </c>
    </row>
    <row r="583" ht="20.35" customHeight="1">
      <c r="A583" s="15">
        <v>580</v>
      </c>
      <c r="B583" s="15">
        <v>51.1</v>
      </c>
      <c r="C583" s="95">
        <f>'NEFZ + EPA + WLTP - Constants'!$B$5*B583/3.6</f>
        <v>22.843744</v>
      </c>
      <c r="D583" s="95">
        <f>(C583+C582)/2</f>
        <v>22.9108</v>
      </c>
      <c r="E583" s="95">
        <f>(D583*(A583-A582))</f>
        <v>22.9108</v>
      </c>
      <c r="F583" s="95">
        <f>(0.5*((C583^2)-(C582^2))*'NEFZ + EPA + WLTP - Start Value'!$B$3)/3600</f>
        <v>-1.335733242506633</v>
      </c>
      <c r="G583" s="95">
        <f>E583*'NEFZ + EPA + WLTP - Start Value'!$B$3*'NEFZ + EPA + WLTP - Start Value'!$B$6*'NEFZ + EPA + WLTP - Constants'!$B$4/3600</f>
        <v>0.7816477636000002</v>
      </c>
      <c r="H583" s="95">
        <f>IF(E583&gt;0,(((C582)^3+(C583)^3)/2/D583)*0.5*'NEFZ + EPA + WLTP - Constants'!$B$3*('NEFZ + EPA + WLTP - Start Value'!$B$5*'NEFZ + EPA + WLTP - Start Value'!$B$4)*E583/3600,0)</f>
        <v>1.521326564700581</v>
      </c>
    </row>
    <row r="584" ht="20.35" customHeight="1">
      <c r="A584" s="15">
        <v>581</v>
      </c>
      <c r="B584" s="15">
        <v>50.7</v>
      </c>
      <c r="C584" s="95">
        <f>'NEFZ + EPA + WLTP - Constants'!$B$5*B584/3.6</f>
        <v>22.664928</v>
      </c>
      <c r="D584" s="95">
        <f>(C584+C583)/2</f>
        <v>22.754336</v>
      </c>
      <c r="E584" s="95">
        <f>(D584*(A584-A583))</f>
        <v>22.754336</v>
      </c>
      <c r="F584" s="95">
        <f>(0.5*((C584^2)-(C583^2))*'NEFZ + EPA + WLTP - Start Value'!$B$3)/3600</f>
        <v>-1.76881488243489</v>
      </c>
      <c r="G584" s="95">
        <f>E584*'NEFZ + EPA + WLTP - Start Value'!$B$3*'NEFZ + EPA + WLTP - Start Value'!$B$6*'NEFZ + EPA + WLTP - Constants'!$B$4/3600</f>
        <v>0.7763096813120002</v>
      </c>
      <c r="H584" s="95">
        <f>IF(E584&gt;0,(((C583)^3+(C584)^3)/2/D584)*0.5*'NEFZ + EPA + WLTP - Constants'!$B$3*('NEFZ + EPA + WLTP - Start Value'!$B$5*'NEFZ + EPA + WLTP - Start Value'!$B$4)*E584/3600,0)</f>
        <v>1.490401025865271</v>
      </c>
    </row>
    <row r="585" ht="20.35" customHeight="1">
      <c r="A585" s="15">
        <v>582</v>
      </c>
      <c r="B585" s="15">
        <v>50.3</v>
      </c>
      <c r="C585" s="95">
        <f>'NEFZ + EPA + WLTP - Constants'!$B$5*B585/3.6</f>
        <v>22.486112</v>
      </c>
      <c r="D585" s="95">
        <f>(C585+C584)/2</f>
        <v>22.57552</v>
      </c>
      <c r="E585" s="95">
        <f>(D585*(A585-A584))</f>
        <v>22.57552</v>
      </c>
      <c r="F585" s="95">
        <f>(0.5*((C585^2)-(C584^2))*'NEFZ + EPA + WLTP - Start Value'!$B$3)/3600</f>
        <v>-1.754914569016912</v>
      </c>
      <c r="G585" s="95">
        <f>E585*'NEFZ + EPA + WLTP - Start Value'!$B$3*'NEFZ + EPA + WLTP - Start Value'!$B$6*'NEFZ + EPA + WLTP - Constants'!$B$4/3600</f>
        <v>0.7702090158399999</v>
      </c>
      <c r="H585" s="95">
        <f>IF(E585&gt;0,(((C584)^3+(C585)^3)/2/D585)*0.5*'NEFZ + EPA + WLTP - Constants'!$B$3*('NEFZ + EPA + WLTP - Start Value'!$B$5*'NEFZ + EPA + WLTP - Start Value'!$B$4)*E585/3600,0)</f>
        <v>1.455540345864147</v>
      </c>
    </row>
    <row r="586" ht="20.35" customHeight="1">
      <c r="A586" s="15">
        <v>583</v>
      </c>
      <c r="B586" s="15">
        <v>49.8</v>
      </c>
      <c r="C586" s="95">
        <f>'NEFZ + EPA + WLTP - Constants'!$B$5*B586/3.6</f>
        <v>22.262592</v>
      </c>
      <c r="D586" s="95">
        <f>(C586+C585)/2</f>
        <v>22.374352</v>
      </c>
      <c r="E586" s="95">
        <f>(D586*(A586-A585))</f>
        <v>22.374352</v>
      </c>
      <c r="F586" s="95">
        <f>(0.5*((C586^2)-(C585^2))*'NEFZ + EPA + WLTP - Start Value'!$B$3)/3600</f>
        <v>-2.174095895527079</v>
      </c>
      <c r="G586" s="95">
        <f>E586*'NEFZ + EPA + WLTP - Start Value'!$B$3*'NEFZ + EPA + WLTP - Start Value'!$B$6*'NEFZ + EPA + WLTP - Constants'!$B$4/3600</f>
        <v>0.7633457671839999</v>
      </c>
      <c r="H586" s="95">
        <f>IF(E586&gt;0,(((C585)^3+(C586)^3)/2/D586)*0.5*'NEFZ + EPA + WLTP - Constants'!$B$3*('NEFZ + EPA + WLTP - Start Value'!$B$5*'NEFZ + EPA + WLTP - Start Value'!$B$4)*E586/3600,0)</f>
        <v>1.417014942997577</v>
      </c>
    </row>
    <row r="587" ht="20.35" customHeight="1">
      <c r="A587" s="15">
        <v>584</v>
      </c>
      <c r="B587" s="15">
        <v>49.3</v>
      </c>
      <c r="C587" s="95">
        <f>'NEFZ + EPA + WLTP - Constants'!$B$5*B587/3.6</f>
        <v>22.039072</v>
      </c>
      <c r="D587" s="95">
        <f>(C587+C586)/2</f>
        <v>22.150832</v>
      </c>
      <c r="E587" s="95">
        <f>(D587*(A587-A586))</f>
        <v>22.150832</v>
      </c>
      <c r="F587" s="95">
        <f>(0.5*((C587^2)-(C586^2))*'NEFZ + EPA + WLTP - Start Value'!$B$3)/3600</f>
        <v>-2.152376655811556</v>
      </c>
      <c r="G587" s="95">
        <f>E587*'NEFZ + EPA + WLTP - Start Value'!$B$3*'NEFZ + EPA + WLTP - Start Value'!$B$6*'NEFZ + EPA + WLTP - Constants'!$B$4/3600</f>
        <v>0.7557199353440001</v>
      </c>
      <c r="H587" s="95">
        <f>IF(E587&gt;0,(((C586)^3+(C587)^3)/2/D587)*0.5*'NEFZ + EPA + WLTP - Constants'!$B$3*('NEFZ + EPA + WLTP - Start Value'!$B$5*'NEFZ + EPA + WLTP - Start Value'!$B$4)*E587/3600,0)</f>
        <v>1.374971892815585</v>
      </c>
    </row>
    <row r="588" ht="20.35" customHeight="1">
      <c r="A588" s="15">
        <v>585</v>
      </c>
      <c r="B588" s="15">
        <v>48.7</v>
      </c>
      <c r="C588" s="95">
        <f>'NEFZ + EPA + WLTP - Constants'!$B$5*B588/3.6</f>
        <v>21.770848</v>
      </c>
      <c r="D588" s="95">
        <f>(C588+C587)/2</f>
        <v>21.90496</v>
      </c>
      <c r="E588" s="95">
        <f>(D588*(A588-A587))</f>
        <v>21.90496</v>
      </c>
      <c r="F588" s="95">
        <f>(0.5*((C588^2)-(C587^2))*'NEFZ + EPA + WLTP - Start Value'!$B$3)/3600</f>
        <v>-2.554182590549336</v>
      </c>
      <c r="G588" s="95">
        <f>E588*'NEFZ + EPA + WLTP - Start Value'!$B$3*'NEFZ + EPA + WLTP - Start Value'!$B$6*'NEFZ + EPA + WLTP - Constants'!$B$4/3600</f>
        <v>0.7473315203200002</v>
      </c>
      <c r="H588" s="95">
        <f>IF(E588&gt;0,(((C587)^3+(C588)^3)/2/D588)*0.5*'NEFZ + EPA + WLTP - Constants'!$B$3*('NEFZ + EPA + WLTP - Start Value'!$B$5*'NEFZ + EPA + WLTP - Start Value'!$B$4)*E588/3600,0)</f>
        <v>1.329740064113756</v>
      </c>
    </row>
    <row r="589" ht="20.35" customHeight="1">
      <c r="A589" s="15">
        <v>586</v>
      </c>
      <c r="B589" s="15">
        <v>48.2</v>
      </c>
      <c r="C589" s="95">
        <f>'NEFZ + EPA + WLTP - Constants'!$B$5*B589/3.6</f>
        <v>21.547328</v>
      </c>
      <c r="D589" s="95">
        <f>(C589+C588)/2</f>
        <v>21.659088</v>
      </c>
      <c r="E589" s="95">
        <f>(D589*(A589-A588))</f>
        <v>21.659088</v>
      </c>
      <c r="F589" s="95">
        <f>(0.5*((C589^2)-(C588^2))*'NEFZ + EPA + WLTP - Start Value'!$B$3)/3600</f>
        <v>-2.104594328437309</v>
      </c>
      <c r="G589" s="95">
        <f>E589*'NEFZ + EPA + WLTP - Start Value'!$B$3*'NEFZ + EPA + WLTP - Start Value'!$B$6*'NEFZ + EPA + WLTP - Constants'!$B$4/3600</f>
        <v>0.7389431052960003</v>
      </c>
      <c r="H589" s="95">
        <f>IF(E589&gt;0,(((C588)^3+(C589)^3)/2/D589)*0.5*'NEFZ + EPA + WLTP - Constants'!$B$3*('NEFZ + EPA + WLTP - Start Value'!$B$5*'NEFZ + EPA + WLTP - Start Value'!$B$4)*E589/3600,0)</f>
        <v>1.285421948199654</v>
      </c>
    </row>
    <row r="590" ht="20.35" customHeight="1">
      <c r="A590" s="15">
        <v>587</v>
      </c>
      <c r="B590" s="15">
        <v>48.1</v>
      </c>
      <c r="C590" s="95">
        <f>'NEFZ + EPA + WLTP - Constants'!$B$5*B590/3.6</f>
        <v>21.502624</v>
      </c>
      <c r="D590" s="95">
        <f>(C590+C589)/2</f>
        <v>21.524976</v>
      </c>
      <c r="E590" s="95">
        <f>(D590*(A590-A589))</f>
        <v>21.524976</v>
      </c>
      <c r="F590" s="95">
        <f>(0.5*((C590^2)-(C589^2))*'NEFZ + EPA + WLTP - Start Value'!$B$3)/3600</f>
        <v>-0.4183125569216243</v>
      </c>
      <c r="G590" s="95">
        <f>E590*'NEFZ + EPA + WLTP - Start Value'!$B$3*'NEFZ + EPA + WLTP - Start Value'!$B$6*'NEFZ + EPA + WLTP - Constants'!$B$4/3600</f>
        <v>0.7343676061920001</v>
      </c>
      <c r="H590" s="95">
        <f>IF(E590&gt;0,(((C589)^3+(C590)^3)/2/D590)*0.5*'NEFZ + EPA + WLTP - Constants'!$B$3*('NEFZ + EPA + WLTP - Start Value'!$B$5*'NEFZ + EPA + WLTP - Start Value'!$B$4)*E590/3600,0)</f>
        <v>1.261594997111671</v>
      </c>
    </row>
    <row r="591" ht="20.35" customHeight="1">
      <c r="A591" s="15">
        <v>588</v>
      </c>
      <c r="B591" s="15">
        <v>48</v>
      </c>
      <c r="C591" s="95">
        <f>'NEFZ + EPA + WLTP - Constants'!$B$5*B591/3.6</f>
        <v>21.45792</v>
      </c>
      <c r="D591" s="95">
        <f>(C591+C590)/2</f>
        <v>21.480272</v>
      </c>
      <c r="E591" s="95">
        <f>(D591*(A591-A590))</f>
        <v>21.480272</v>
      </c>
      <c r="F591" s="95">
        <f>(0.5*((C591^2)-(C590^2))*'NEFZ + EPA + WLTP - Start Value'!$B$3)/3600</f>
        <v>-0.4174437873329698</v>
      </c>
      <c r="G591" s="95">
        <f>E591*'NEFZ + EPA + WLTP - Start Value'!$B$3*'NEFZ + EPA + WLTP - Start Value'!$B$6*'NEFZ + EPA + WLTP - Constants'!$B$4/3600</f>
        <v>0.732842439824</v>
      </c>
      <c r="H591" s="95">
        <f>IF(E591&gt;0,(((C590)^3+(C591)^3)/2/D591)*0.5*'NEFZ + EPA + WLTP - Constants'!$B$3*('NEFZ + EPA + WLTP - Start Value'!$B$5*'NEFZ + EPA + WLTP - Start Value'!$B$4)*E591/3600,0)</f>
        <v>1.25375092257169</v>
      </c>
    </row>
    <row r="592" ht="20.35" customHeight="1">
      <c r="A592" s="15">
        <v>589</v>
      </c>
      <c r="B592" s="15">
        <v>48</v>
      </c>
      <c r="C592" s="95">
        <f>'NEFZ + EPA + WLTP - Constants'!$B$5*B592/3.6</f>
        <v>21.45792</v>
      </c>
      <c r="D592" s="95">
        <f>(C592+C591)/2</f>
        <v>21.45792</v>
      </c>
      <c r="E592" s="95">
        <f>(D592*(A592-A591))</f>
        <v>21.45792</v>
      </c>
      <c r="F592" s="95">
        <f>(0.5*((C592^2)-(C591^2))*'NEFZ + EPA + WLTP - Start Value'!$B$3)/3600</f>
        <v>0</v>
      </c>
      <c r="G592" s="95">
        <f>E592*'NEFZ + EPA + WLTP - Start Value'!$B$3*'NEFZ + EPA + WLTP - Start Value'!$B$6*'NEFZ + EPA + WLTP - Constants'!$B$4/3600</f>
        <v>0.732079856640</v>
      </c>
      <c r="H592" s="95">
        <f>IF(E592&gt;0,(((C591)^3+(C592)^3)/2/D592)*0.5*'NEFZ + EPA + WLTP - Constants'!$B$3*('NEFZ + EPA + WLTP - Start Value'!$B$5*'NEFZ + EPA + WLTP - Start Value'!$B$4)*E592/3600,0)</f>
        <v>1.24983703921359</v>
      </c>
    </row>
    <row r="593" ht="20.35" customHeight="1">
      <c r="A593" s="15">
        <v>590</v>
      </c>
      <c r="B593" s="15">
        <v>48.1</v>
      </c>
      <c r="C593" s="95">
        <f>'NEFZ + EPA + WLTP - Constants'!$B$5*B593/3.6</f>
        <v>21.502624</v>
      </c>
      <c r="D593" s="95">
        <f>(C593+C592)/2</f>
        <v>21.480272</v>
      </c>
      <c r="E593" s="95">
        <f>(D593*(A593-A592))</f>
        <v>21.480272</v>
      </c>
      <c r="F593" s="95">
        <f>(0.5*((C593^2)-(C592^2))*'NEFZ + EPA + WLTP - Start Value'!$B$3)/3600</f>
        <v>0.4174437873329698</v>
      </c>
      <c r="G593" s="95">
        <f>E593*'NEFZ + EPA + WLTP - Start Value'!$B$3*'NEFZ + EPA + WLTP - Start Value'!$B$6*'NEFZ + EPA + WLTP - Constants'!$B$4/3600</f>
        <v>0.732842439824</v>
      </c>
      <c r="H593" s="95">
        <f>IF(E593&gt;0,(((C592)^3+(C593)^3)/2/D593)*0.5*'NEFZ + EPA + WLTP - Constants'!$B$3*('NEFZ + EPA + WLTP - Start Value'!$B$5*'NEFZ + EPA + WLTP - Start Value'!$B$4)*E593/3600,0)</f>
        <v>1.25375092257169</v>
      </c>
    </row>
    <row r="594" ht="20.35" customHeight="1">
      <c r="A594" s="15">
        <v>591</v>
      </c>
      <c r="B594" s="15">
        <v>48.4</v>
      </c>
      <c r="C594" s="95">
        <f>'NEFZ + EPA + WLTP - Constants'!$B$5*B594/3.6</f>
        <v>21.636736</v>
      </c>
      <c r="D594" s="95">
        <f>(C594+C593)/2</f>
        <v>21.56968</v>
      </c>
      <c r="E594" s="95">
        <f>(D594*(A594-A593))</f>
        <v>21.56968</v>
      </c>
      <c r="F594" s="95">
        <f>(0.5*((C594^2)-(C593^2))*'NEFZ + EPA + WLTP - Start Value'!$B$3)/3600</f>
        <v>1.257543979530651</v>
      </c>
      <c r="G594" s="95">
        <f>E594*'NEFZ + EPA + WLTP - Start Value'!$B$3*'NEFZ + EPA + WLTP - Start Value'!$B$6*'NEFZ + EPA + WLTP - Constants'!$B$4/3600</f>
        <v>0.735892772560</v>
      </c>
      <c r="H594" s="95">
        <f>IF(E594&gt;0,(((C593)^3+(C594)^3)/2/D594)*0.5*'NEFZ + EPA + WLTP - Constants'!$B$3*('NEFZ + EPA + WLTP - Start Value'!$B$5*'NEFZ + EPA + WLTP - Start Value'!$B$4)*E594/3600,0)</f>
        <v>1.269504438562773</v>
      </c>
    </row>
    <row r="595" ht="20.35" customHeight="1">
      <c r="A595" s="15">
        <v>592</v>
      </c>
      <c r="B595" s="15">
        <v>48.9</v>
      </c>
      <c r="C595" s="95">
        <f>'NEFZ + EPA + WLTP - Constants'!$B$5*B595/3.6</f>
        <v>21.860256</v>
      </c>
      <c r="D595" s="95">
        <f>(C595+C594)/2</f>
        <v>21.748496</v>
      </c>
      <c r="E595" s="95">
        <f>(D595*(A595-A594))</f>
        <v>21.748496</v>
      </c>
      <c r="F595" s="95">
        <f>(0.5*((C595^2)-(C594^2))*'NEFZ + EPA + WLTP - Start Value'!$B$3)/3600</f>
        <v>2.113282024323559</v>
      </c>
      <c r="G595" s="95">
        <f>E595*'NEFZ + EPA + WLTP - Start Value'!$B$3*'NEFZ + EPA + WLTP - Start Value'!$B$6*'NEFZ + EPA + WLTP - Constants'!$B$4/3600</f>
        <v>0.7419934380320001</v>
      </c>
      <c r="H595" s="95">
        <f>IF(E595&gt;0,(((C594)^3+(C595)^3)/2/D595)*0.5*'NEFZ + EPA + WLTP - Constants'!$B$3*('NEFZ + EPA + WLTP - Start Value'!$B$5*'NEFZ + EPA + WLTP - Start Value'!$B$4)*E595/3600,0)</f>
        <v>1.301405435019648</v>
      </c>
    </row>
    <row r="596" ht="20.35" customHeight="1">
      <c r="A596" s="15">
        <v>593</v>
      </c>
      <c r="B596" s="15">
        <v>49</v>
      </c>
      <c r="C596" s="95">
        <f>'NEFZ + EPA + WLTP - Constants'!$B$5*B596/3.6</f>
        <v>21.90496</v>
      </c>
      <c r="D596" s="95">
        <f>(C596+C595)/2</f>
        <v>21.882608</v>
      </c>
      <c r="E596" s="95">
        <f>(D596*(A596-A595))</f>
        <v>21.882608</v>
      </c>
      <c r="F596" s="95">
        <f>(0.5*((C596^2)-(C595^2))*'NEFZ + EPA + WLTP - Start Value'!$B$3)/3600</f>
        <v>0.4252627136305765</v>
      </c>
      <c r="G596" s="95">
        <f>E596*'NEFZ + EPA + WLTP - Start Value'!$B$3*'NEFZ + EPA + WLTP - Start Value'!$B$6*'NEFZ + EPA + WLTP - Constants'!$B$4/3600</f>
        <v>0.7465689371359999</v>
      </c>
      <c r="H596" s="95">
        <f>IF(E596&gt;0,(((C595)^3+(C596)^3)/2/D596)*0.5*'NEFZ + EPA + WLTP - Constants'!$B$3*('NEFZ + EPA + WLTP - Start Value'!$B$5*'NEFZ + EPA + WLTP - Start Value'!$B$4)*E596/3600,0)</f>
        <v>1.325528673159651</v>
      </c>
    </row>
    <row r="597" ht="20.35" customHeight="1">
      <c r="A597" s="15">
        <v>594</v>
      </c>
      <c r="B597" s="15">
        <v>49.1</v>
      </c>
      <c r="C597" s="95">
        <f>'NEFZ + EPA + WLTP - Constants'!$B$5*B597/3.6</f>
        <v>21.949664</v>
      </c>
      <c r="D597" s="95">
        <f>(C597+C596)/2</f>
        <v>21.927312</v>
      </c>
      <c r="E597" s="95">
        <f>(D597*(A597-A596))</f>
        <v>21.927312</v>
      </c>
      <c r="F597" s="95">
        <f>(0.5*((C597^2)-(C596^2))*'NEFZ + EPA + WLTP - Start Value'!$B$3)/3600</f>
        <v>0.4261314832192187</v>
      </c>
      <c r="G597" s="95">
        <f>E597*'NEFZ + EPA + WLTP - Start Value'!$B$3*'NEFZ + EPA + WLTP - Start Value'!$B$6*'NEFZ + EPA + WLTP - Constants'!$B$4/3600</f>
        <v>0.7480941035040001</v>
      </c>
      <c r="H597" s="95">
        <f>IF(E597&gt;0,(((C596)^3+(C597)^3)/2/D597)*0.5*'NEFZ + EPA + WLTP - Constants'!$B$3*('NEFZ + EPA + WLTP - Start Value'!$B$5*'NEFZ + EPA + WLTP - Start Value'!$B$4)*E597/3600,0)</f>
        <v>1.333669034751653</v>
      </c>
    </row>
    <row r="598" ht="20.35" customHeight="1">
      <c r="A598" s="15">
        <v>595</v>
      </c>
      <c r="B598" s="15">
        <v>49.1</v>
      </c>
      <c r="C598" s="95">
        <f>'NEFZ + EPA + WLTP - Constants'!$B$5*B598/3.6</f>
        <v>21.949664</v>
      </c>
      <c r="D598" s="95">
        <f>(C598+C597)/2</f>
        <v>21.949664</v>
      </c>
      <c r="E598" s="95">
        <f>(D598*(A598-A597))</f>
        <v>21.949664</v>
      </c>
      <c r="F598" s="95">
        <f>(0.5*((C598^2)-(C597^2))*'NEFZ + EPA + WLTP - Start Value'!$B$3)/3600</f>
        <v>0</v>
      </c>
      <c r="G598" s="95">
        <f>E598*'NEFZ + EPA + WLTP - Start Value'!$B$3*'NEFZ + EPA + WLTP - Start Value'!$B$6*'NEFZ + EPA + WLTP - Constants'!$B$4/3600</f>
        <v>0.7488566866880002</v>
      </c>
      <c r="H598" s="95">
        <f>IF(E598&gt;0,(((C597)^3+(C598)^3)/2/D598)*0.5*'NEFZ + EPA + WLTP - Constants'!$B$3*('NEFZ + EPA + WLTP - Start Value'!$B$5*'NEFZ + EPA + WLTP - Start Value'!$B$4)*E598/3600,0)</f>
        <v>1.337747522027542</v>
      </c>
    </row>
    <row r="599" ht="20.35" customHeight="1">
      <c r="A599" s="15">
        <v>596</v>
      </c>
      <c r="B599" s="15">
        <v>49</v>
      </c>
      <c r="C599" s="95">
        <f>'NEFZ + EPA + WLTP - Constants'!$B$5*B599/3.6</f>
        <v>21.90496</v>
      </c>
      <c r="D599" s="95">
        <f>(C599+C598)/2</f>
        <v>21.927312</v>
      </c>
      <c r="E599" s="95">
        <f>(D599*(A599-A598))</f>
        <v>21.927312</v>
      </c>
      <c r="F599" s="95">
        <f>(0.5*((C599^2)-(C598^2))*'NEFZ + EPA + WLTP - Start Value'!$B$3)/3600</f>
        <v>-0.4261314832192187</v>
      </c>
      <c r="G599" s="95">
        <f>E599*'NEFZ + EPA + WLTP - Start Value'!$B$3*'NEFZ + EPA + WLTP - Start Value'!$B$6*'NEFZ + EPA + WLTP - Constants'!$B$4/3600</f>
        <v>0.7480941035040001</v>
      </c>
      <c r="H599" s="95">
        <f>IF(E599&gt;0,(((C598)^3+(C599)^3)/2/D599)*0.5*'NEFZ + EPA + WLTP - Constants'!$B$3*('NEFZ + EPA + WLTP - Start Value'!$B$5*'NEFZ + EPA + WLTP - Start Value'!$B$4)*E599/3600,0)</f>
        <v>1.333669034751653</v>
      </c>
    </row>
    <row r="600" ht="20.35" customHeight="1">
      <c r="A600" s="15">
        <v>597</v>
      </c>
      <c r="B600" s="15">
        <v>49</v>
      </c>
      <c r="C600" s="95">
        <f>'NEFZ + EPA + WLTP - Constants'!$B$5*B600/3.6</f>
        <v>21.90496</v>
      </c>
      <c r="D600" s="95">
        <f>(C600+C599)/2</f>
        <v>21.90496</v>
      </c>
      <c r="E600" s="95">
        <f>(D600*(A600-A599))</f>
        <v>21.90496</v>
      </c>
      <c r="F600" s="95">
        <f>(0.5*((C600^2)-(C599^2))*'NEFZ + EPA + WLTP - Start Value'!$B$3)/3600</f>
        <v>0</v>
      </c>
      <c r="G600" s="95">
        <f>E600*'NEFZ + EPA + WLTP - Start Value'!$B$3*'NEFZ + EPA + WLTP - Start Value'!$B$6*'NEFZ + EPA + WLTP - Constants'!$B$4/3600</f>
        <v>0.7473315203200001</v>
      </c>
      <c r="H600" s="95">
        <f>IF(E600&gt;0,(((C599)^3+(C600)^3)/2/D600)*0.5*'NEFZ + EPA + WLTP - Constants'!$B$3*('NEFZ + EPA + WLTP - Start Value'!$B$5*'NEFZ + EPA + WLTP - Start Value'!$B$4)*E600/3600,0)</f>
        <v>1.329590547475763</v>
      </c>
    </row>
    <row r="601" ht="20.35" customHeight="1">
      <c r="A601" s="15">
        <v>598</v>
      </c>
      <c r="B601" s="15">
        <v>48.9</v>
      </c>
      <c r="C601" s="95">
        <f>'NEFZ + EPA + WLTP - Constants'!$B$5*B601/3.6</f>
        <v>21.860256</v>
      </c>
      <c r="D601" s="95">
        <f>(C601+C600)/2</f>
        <v>21.882608</v>
      </c>
      <c r="E601" s="95">
        <f>(D601*(A601-A600))</f>
        <v>21.882608</v>
      </c>
      <c r="F601" s="95">
        <f>(0.5*((C601^2)-(C600^2))*'NEFZ + EPA + WLTP - Start Value'!$B$3)/3600</f>
        <v>-0.4252627136305765</v>
      </c>
      <c r="G601" s="95">
        <f>E601*'NEFZ + EPA + WLTP - Start Value'!$B$3*'NEFZ + EPA + WLTP - Start Value'!$B$6*'NEFZ + EPA + WLTP - Constants'!$B$4/3600</f>
        <v>0.7465689371359999</v>
      </c>
      <c r="H601" s="95">
        <f>IF(E601&gt;0,(((C600)^3+(C601)^3)/2/D601)*0.5*'NEFZ + EPA + WLTP - Constants'!$B$3*('NEFZ + EPA + WLTP - Start Value'!$B$5*'NEFZ + EPA + WLTP - Start Value'!$B$4)*E601/3600,0)</f>
        <v>1.325528673159651</v>
      </c>
    </row>
    <row r="602" ht="20.35" customHeight="1">
      <c r="A602" s="15">
        <v>599</v>
      </c>
      <c r="B602" s="15">
        <v>48.6</v>
      </c>
      <c r="C602" s="95">
        <f>'NEFZ + EPA + WLTP - Constants'!$B$5*B602/3.6</f>
        <v>21.726144</v>
      </c>
      <c r="D602" s="95">
        <f>(C602+C601)/2</f>
        <v>21.7932</v>
      </c>
      <c r="E602" s="95">
        <f>(D602*(A602-A601))</f>
        <v>21.7932</v>
      </c>
      <c r="F602" s="95">
        <f>(0.5*((C602^2)-(C601^2))*'NEFZ + EPA + WLTP - Start Value'!$B$3)/3600</f>
        <v>-1.270575523359988</v>
      </c>
      <c r="G602" s="95">
        <f>E602*'NEFZ + EPA + WLTP - Start Value'!$B$3*'NEFZ + EPA + WLTP - Start Value'!$B$6*'NEFZ + EPA + WLTP - Constants'!$B$4/3600</f>
        <v>0.7435186044000001</v>
      </c>
      <c r="H602" s="95">
        <f>IF(E602&gt;0,(((C601)^3+(C602)^3)/2/D602)*0.5*'NEFZ + EPA + WLTP - Constants'!$B$3*('NEFZ + EPA + WLTP - Start Value'!$B$5*'NEFZ + EPA + WLTP - Start Value'!$B$4)*E602/3600,0)</f>
        <v>1.309380514613869</v>
      </c>
    </row>
    <row r="603" ht="20.35" customHeight="1">
      <c r="A603" s="15">
        <v>600</v>
      </c>
      <c r="B603" s="15">
        <v>48.3</v>
      </c>
      <c r="C603" s="95">
        <f>'NEFZ + EPA + WLTP - Constants'!$B$5*B603/3.6</f>
        <v>21.592032</v>
      </c>
      <c r="D603" s="95">
        <f>(C603+C602)/2</f>
        <v>21.659088</v>
      </c>
      <c r="E603" s="95">
        <f>(D603*(A603-A602))</f>
        <v>21.659088</v>
      </c>
      <c r="F603" s="95">
        <f>(0.5*((C603^2)-(C602^2))*'NEFZ + EPA + WLTP - Start Value'!$B$3)/3600</f>
        <v>-1.262756597062418</v>
      </c>
      <c r="G603" s="95">
        <f>E603*'NEFZ + EPA + WLTP - Start Value'!$B$3*'NEFZ + EPA + WLTP - Start Value'!$B$6*'NEFZ + EPA + WLTP - Constants'!$B$4/3600</f>
        <v>0.7389431052959999</v>
      </c>
      <c r="H603" s="95">
        <f>IF(E603&gt;0,(((C602)^3+(C603)^3)/2/D603)*0.5*'NEFZ + EPA + WLTP - Constants'!$B$3*('NEFZ + EPA + WLTP - Start Value'!$B$5*'NEFZ + EPA + WLTP - Start Value'!$B$4)*E603/3600,0)</f>
        <v>1.285356242248536</v>
      </c>
    </row>
    <row r="604" ht="20.35" customHeight="1">
      <c r="A604" s="15">
        <v>601</v>
      </c>
      <c r="B604" s="15">
        <v>48</v>
      </c>
      <c r="C604" s="95">
        <f>'NEFZ + EPA + WLTP - Constants'!$B$5*B604/3.6</f>
        <v>21.45792</v>
      </c>
      <c r="D604" s="95">
        <f>(C604+C603)/2</f>
        <v>21.524976</v>
      </c>
      <c r="E604" s="95">
        <f>(D604*(A604-A603))</f>
        <v>21.524976</v>
      </c>
      <c r="F604" s="95">
        <f>(0.5*((C604^2)-(C603^2))*'NEFZ + EPA + WLTP - Start Value'!$B$3)/3600</f>
        <v>-1.254937670764774</v>
      </c>
      <c r="G604" s="95">
        <f>E604*'NEFZ + EPA + WLTP - Start Value'!$B$3*'NEFZ + EPA + WLTP - Start Value'!$B$6*'NEFZ + EPA + WLTP - Constants'!$B$4/3600</f>
        <v>0.7343676061920001</v>
      </c>
      <c r="H604" s="95">
        <f>IF(E604&gt;0,(((C603)^3+(C604)^3)/2/D604)*0.5*'NEFZ + EPA + WLTP - Constants'!$B$3*('NEFZ + EPA + WLTP - Start Value'!$B$5*'NEFZ + EPA + WLTP - Start Value'!$B$4)*E604/3600,0)</f>
        <v>1.261627646663232</v>
      </c>
    </row>
    <row r="605" ht="20.35" customHeight="1">
      <c r="A605" s="15">
        <v>602</v>
      </c>
      <c r="B605" s="15">
        <v>47.9</v>
      </c>
      <c r="C605" s="95">
        <f>'NEFZ + EPA + WLTP - Constants'!$B$5*B605/3.6</f>
        <v>21.413216</v>
      </c>
      <c r="D605" s="95">
        <f>(C605+C604)/2</f>
        <v>21.435568</v>
      </c>
      <c r="E605" s="95">
        <f>(D605*(A605-A604))</f>
        <v>21.435568</v>
      </c>
      <c r="F605" s="95">
        <f>(0.5*((C605^2)-(C604^2))*'NEFZ + EPA + WLTP - Start Value'!$B$3)/3600</f>
        <v>-0.4165750177443522</v>
      </c>
      <c r="G605" s="95">
        <f>E605*'NEFZ + EPA + WLTP - Start Value'!$B$3*'NEFZ + EPA + WLTP - Start Value'!$B$6*'NEFZ + EPA + WLTP - Constants'!$B$4/3600</f>
        <v>0.7313172734560002</v>
      </c>
      <c r="H605" s="95">
        <f>IF(E605&gt;0,(((C604)^3+(C605)^3)/2/D605)*0.5*'NEFZ + EPA + WLTP - Constants'!$B$3*('NEFZ + EPA + WLTP - Start Value'!$B$5*'NEFZ + EPA + WLTP - Start Value'!$B$4)*E605/3600,0)</f>
        <v>1.245939429775272</v>
      </c>
    </row>
    <row r="606" ht="20.35" customHeight="1">
      <c r="A606" s="15">
        <v>603</v>
      </c>
      <c r="B606" s="15">
        <v>47.8</v>
      </c>
      <c r="C606" s="95">
        <f>'NEFZ + EPA + WLTP - Constants'!$B$5*B606/3.6</f>
        <v>21.368512</v>
      </c>
      <c r="D606" s="95">
        <f>(C606+C605)/2</f>
        <v>21.390864</v>
      </c>
      <c r="E606" s="95">
        <f>(D606*(A606-A605))</f>
        <v>21.390864</v>
      </c>
      <c r="F606" s="95">
        <f>(0.5*((C606^2)-(C605^2))*'NEFZ + EPA + WLTP - Start Value'!$B$3)/3600</f>
        <v>-0.4157062481557595</v>
      </c>
      <c r="G606" s="95">
        <f>E606*'NEFZ + EPA + WLTP - Start Value'!$B$3*'NEFZ + EPA + WLTP - Start Value'!$B$6*'NEFZ + EPA + WLTP - Constants'!$B$4/3600</f>
        <v>0.7297921070880001</v>
      </c>
      <c r="H606" s="95">
        <f>IF(E606&gt;0,(((C605)^3+(C606)^3)/2/D606)*0.5*'NEFZ + EPA + WLTP - Constants'!$B$3*('NEFZ + EPA + WLTP - Start Value'!$B$5*'NEFZ + EPA + WLTP - Start Value'!$B$4)*E606/3600,0)</f>
        <v>1.238160450914417</v>
      </c>
    </row>
    <row r="607" ht="20.35" customHeight="1">
      <c r="A607" s="15">
        <v>604</v>
      </c>
      <c r="B607" s="15">
        <v>47.7</v>
      </c>
      <c r="C607" s="95">
        <f>'NEFZ + EPA + WLTP - Constants'!$B$5*B607/3.6</f>
        <v>21.323808</v>
      </c>
      <c r="D607" s="95">
        <f>(C607+C606)/2</f>
        <v>21.34616</v>
      </c>
      <c r="E607" s="95">
        <f>(D607*(A607-A606))</f>
        <v>21.34616</v>
      </c>
      <c r="F607" s="95">
        <f>(0.5*((C607^2)-(C606^2))*'NEFZ + EPA + WLTP - Start Value'!$B$3)/3600</f>
        <v>-0.4148374785670802</v>
      </c>
      <c r="G607" s="95">
        <f>E607*'NEFZ + EPA + WLTP - Start Value'!$B$3*'NEFZ + EPA + WLTP - Start Value'!$B$6*'NEFZ + EPA + WLTP - Constants'!$B$4/3600</f>
        <v>0.7282669407200001</v>
      </c>
      <c r="H607" s="95">
        <f>IF(E607&gt;0,(((C606)^3+(C607)^3)/2/D607)*0.5*'NEFZ + EPA + WLTP - Constants'!$B$3*('NEFZ + EPA + WLTP - Start Value'!$B$5*'NEFZ + EPA + WLTP - Start Value'!$B$4)*E607/3600,0)</f>
        <v>1.230413918181127</v>
      </c>
    </row>
    <row r="608" ht="20.35" customHeight="1">
      <c r="A608" s="15">
        <v>605</v>
      </c>
      <c r="B608" s="15">
        <v>47.9</v>
      </c>
      <c r="C608" s="95">
        <f>'NEFZ + EPA + WLTP - Constants'!$B$5*B608/3.6</f>
        <v>21.413216</v>
      </c>
      <c r="D608" s="95">
        <f>(C608+C607)/2</f>
        <v>21.368512</v>
      </c>
      <c r="E608" s="95">
        <f>(D608*(A608-A607))</f>
        <v>21.368512</v>
      </c>
      <c r="F608" s="95">
        <f>(0.5*((C608^2)-(C607^2))*'NEFZ + EPA + WLTP - Start Value'!$B$3)/3600</f>
        <v>0.8305437267228396</v>
      </c>
      <c r="G608" s="95">
        <f>E608*'NEFZ + EPA + WLTP - Start Value'!$B$3*'NEFZ + EPA + WLTP - Start Value'!$B$6*'NEFZ + EPA + WLTP - Constants'!$B$4/3600</f>
        <v>0.7290295239040001</v>
      </c>
      <c r="H608" s="95">
        <f>IF(E608&gt;0,(((C607)^3+(C608)^3)/2/D608)*0.5*'NEFZ + EPA + WLTP - Constants'!$B$3*('NEFZ + EPA + WLTP - Start Value'!$B$5*'NEFZ + EPA + WLTP - Start Value'!$B$4)*E608/3600,0)</f>
        <v>1.234295287603663</v>
      </c>
    </row>
    <row r="609" ht="20.35" customHeight="1">
      <c r="A609" s="15">
        <v>606</v>
      </c>
      <c r="B609" s="15">
        <v>48.3</v>
      </c>
      <c r="C609" s="95">
        <f>'NEFZ + EPA + WLTP - Constants'!$B$5*B609/3.6</f>
        <v>21.592032</v>
      </c>
      <c r="D609" s="95">
        <f>(C609+C608)/2</f>
        <v>21.502624</v>
      </c>
      <c r="E609" s="95">
        <f>(D609*(A609-A608))</f>
        <v>21.502624</v>
      </c>
      <c r="F609" s="95">
        <f>(0.5*((C609^2)-(C608^2))*'NEFZ + EPA + WLTP - Start Value'!$B$3)/3600</f>
        <v>1.671512688509126</v>
      </c>
      <c r="G609" s="95">
        <f>E609*'NEFZ + EPA + WLTP - Start Value'!$B$3*'NEFZ + EPA + WLTP - Start Value'!$B$6*'NEFZ + EPA + WLTP - Constants'!$B$4/3600</f>
        <v>0.733605023008</v>
      </c>
      <c r="H609" s="95">
        <f>IF(E609&gt;0,(((C608)^3+(C609)^3)/2/D609)*0.5*'NEFZ + EPA + WLTP - Constants'!$B$3*('NEFZ + EPA + WLTP - Start Value'!$B$5*'NEFZ + EPA + WLTP - Start Value'!$B$4)*E609/3600,0)</f>
        <v>1.257730037224914</v>
      </c>
    </row>
    <row r="610" ht="20.35" customHeight="1">
      <c r="A610" s="15">
        <v>607</v>
      </c>
      <c r="B610" s="15">
        <v>49</v>
      </c>
      <c r="C610" s="95">
        <f>'NEFZ + EPA + WLTP - Constants'!$B$5*B610/3.6</f>
        <v>21.90496</v>
      </c>
      <c r="D610" s="95">
        <f>(C610+C609)/2</f>
        <v>21.748496</v>
      </c>
      <c r="E610" s="95">
        <f>(D610*(A610-A609))</f>
        <v>21.748496</v>
      </c>
      <c r="F610" s="95">
        <f>(0.5*((C610^2)-(C609^2))*'NEFZ + EPA + WLTP - Start Value'!$B$3)/3600</f>
        <v>2.958594834052982</v>
      </c>
      <c r="G610" s="95">
        <f>E610*'NEFZ + EPA + WLTP - Start Value'!$B$3*'NEFZ + EPA + WLTP - Start Value'!$B$6*'NEFZ + EPA + WLTP - Constants'!$B$4/3600</f>
        <v>0.7419934380320001</v>
      </c>
      <c r="H610" s="95">
        <f>IF(E610&gt;0,(((C609)^3+(C610)^3)/2/D610)*0.5*'NEFZ + EPA + WLTP - Constants'!$B$3*('NEFZ + EPA + WLTP - Start Value'!$B$5*'NEFZ + EPA + WLTP - Start Value'!$B$4)*E610/3600,0)</f>
        <v>1.301504400794318</v>
      </c>
    </row>
    <row r="611" ht="20.35" customHeight="1">
      <c r="A611" s="15">
        <v>608</v>
      </c>
      <c r="B611" s="15">
        <v>49.1</v>
      </c>
      <c r="C611" s="95">
        <f>'NEFZ + EPA + WLTP - Constants'!$B$5*B611/3.6</f>
        <v>21.949664</v>
      </c>
      <c r="D611" s="95">
        <f>(C611+C610)/2</f>
        <v>21.927312</v>
      </c>
      <c r="E611" s="95">
        <f>(D611*(A611-A610))</f>
        <v>21.927312</v>
      </c>
      <c r="F611" s="95">
        <f>(0.5*((C611^2)-(C610^2))*'NEFZ + EPA + WLTP - Start Value'!$B$3)/3600</f>
        <v>0.4261314832192187</v>
      </c>
      <c r="G611" s="95">
        <f>E611*'NEFZ + EPA + WLTP - Start Value'!$B$3*'NEFZ + EPA + WLTP - Start Value'!$B$6*'NEFZ + EPA + WLTP - Constants'!$B$4/3600</f>
        <v>0.7480941035040001</v>
      </c>
      <c r="H611" s="95">
        <f>IF(E611&gt;0,(((C610)^3+(C611)^3)/2/D611)*0.5*'NEFZ + EPA + WLTP - Constants'!$B$3*('NEFZ + EPA + WLTP - Start Value'!$B$5*'NEFZ + EPA + WLTP - Start Value'!$B$4)*E611/3600,0)</f>
        <v>1.333669034751653</v>
      </c>
    </row>
    <row r="612" ht="20.35" customHeight="1">
      <c r="A612" s="15">
        <v>609</v>
      </c>
      <c r="B612" s="15">
        <v>49</v>
      </c>
      <c r="C612" s="95">
        <f>'NEFZ + EPA + WLTP - Constants'!$B$5*B612/3.6</f>
        <v>21.90496</v>
      </c>
      <c r="D612" s="95">
        <f>(C612+C611)/2</f>
        <v>21.927312</v>
      </c>
      <c r="E612" s="95">
        <f>(D612*(A612-A611))</f>
        <v>21.927312</v>
      </c>
      <c r="F612" s="95">
        <f>(0.5*((C612^2)-(C611^2))*'NEFZ + EPA + WLTP - Start Value'!$B$3)/3600</f>
        <v>-0.4261314832192187</v>
      </c>
      <c r="G612" s="95">
        <f>E612*'NEFZ + EPA + WLTP - Start Value'!$B$3*'NEFZ + EPA + WLTP - Start Value'!$B$6*'NEFZ + EPA + WLTP - Constants'!$B$4/3600</f>
        <v>0.7480941035040001</v>
      </c>
      <c r="H612" s="95">
        <f>IF(E612&gt;0,(((C611)^3+(C612)^3)/2/D612)*0.5*'NEFZ + EPA + WLTP - Constants'!$B$3*('NEFZ + EPA + WLTP - Start Value'!$B$5*'NEFZ + EPA + WLTP - Start Value'!$B$4)*E612/3600,0)</f>
        <v>1.333669034751653</v>
      </c>
    </row>
    <row r="613" ht="20.35" customHeight="1">
      <c r="A613" s="15">
        <v>610</v>
      </c>
      <c r="B613" s="15">
        <v>48.9</v>
      </c>
      <c r="C613" s="95">
        <f>'NEFZ + EPA + WLTP - Constants'!$B$5*B613/3.6</f>
        <v>21.860256</v>
      </c>
      <c r="D613" s="95">
        <f>(C613+C612)/2</f>
        <v>21.882608</v>
      </c>
      <c r="E613" s="95">
        <f>(D613*(A613-A612))</f>
        <v>21.882608</v>
      </c>
      <c r="F613" s="95">
        <f>(0.5*((C613^2)-(C612^2))*'NEFZ + EPA + WLTP - Start Value'!$B$3)/3600</f>
        <v>-0.4252627136305765</v>
      </c>
      <c r="G613" s="95">
        <f>E613*'NEFZ + EPA + WLTP - Start Value'!$B$3*'NEFZ + EPA + WLTP - Start Value'!$B$6*'NEFZ + EPA + WLTP - Constants'!$B$4/3600</f>
        <v>0.7465689371359999</v>
      </c>
      <c r="H613" s="95">
        <f>IF(E613&gt;0,(((C612)^3+(C613)^3)/2/D613)*0.5*'NEFZ + EPA + WLTP - Constants'!$B$3*('NEFZ + EPA + WLTP - Start Value'!$B$5*'NEFZ + EPA + WLTP - Start Value'!$B$4)*E613/3600,0)</f>
        <v>1.325528673159651</v>
      </c>
    </row>
    <row r="614" ht="20.35" customHeight="1">
      <c r="A614" s="15">
        <v>611</v>
      </c>
      <c r="B614" s="15">
        <v>48</v>
      </c>
      <c r="C614" s="95">
        <f>'NEFZ + EPA + WLTP - Constants'!$B$5*B614/3.6</f>
        <v>21.45792</v>
      </c>
      <c r="D614" s="95">
        <f>(C614+C613)/2</f>
        <v>21.659088</v>
      </c>
      <c r="E614" s="95">
        <f>(D614*(A614-A613))</f>
        <v>21.659088</v>
      </c>
      <c r="F614" s="95">
        <f>(0.5*((C614^2)-(C613^2))*'NEFZ + EPA + WLTP - Start Value'!$B$3)/3600</f>
        <v>-3.788269791187179</v>
      </c>
      <c r="G614" s="95">
        <f>E614*'NEFZ + EPA + WLTP - Start Value'!$B$3*'NEFZ + EPA + WLTP - Start Value'!$B$6*'NEFZ + EPA + WLTP - Constants'!$B$4/3600</f>
        <v>0.7389431052959999</v>
      </c>
      <c r="H614" s="95">
        <f>IF(E614&gt;0,(((C613)^3+(C614)^3)/2/D614)*0.5*'NEFZ + EPA + WLTP - Constants'!$B$3*('NEFZ + EPA + WLTP - Start Value'!$B$5*'NEFZ + EPA + WLTP - Start Value'!$B$4)*E614/3600,0)</f>
        <v>1.285651919028565</v>
      </c>
    </row>
    <row r="615" ht="20.35" customHeight="1">
      <c r="A615" s="15">
        <v>612</v>
      </c>
      <c r="B615" s="15">
        <v>47.1</v>
      </c>
      <c r="C615" s="95">
        <f>'NEFZ + EPA + WLTP - Constants'!$B$5*B615/3.6</f>
        <v>21.055584</v>
      </c>
      <c r="D615" s="95">
        <f>(C615+C614)/2</f>
        <v>21.256752</v>
      </c>
      <c r="E615" s="95">
        <f>(D615*(A615-A614))</f>
        <v>21.256752</v>
      </c>
      <c r="F615" s="95">
        <f>(0.5*((C615^2)-(C614^2))*'NEFZ + EPA + WLTP - Start Value'!$B$3)/3600</f>
        <v>-3.717899454508792</v>
      </c>
      <c r="G615" s="95">
        <f>E615*'NEFZ + EPA + WLTP - Start Value'!$B$3*'NEFZ + EPA + WLTP - Start Value'!$B$6*'NEFZ + EPA + WLTP - Constants'!$B$4/3600</f>
        <v>0.7252166079840002</v>
      </c>
      <c r="H615" s="95">
        <f>IF(E615&gt;0,(((C614)^3+(C615)^3)/2/D615)*0.5*'NEFZ + EPA + WLTP - Constants'!$B$3*('NEFZ + EPA + WLTP - Start Value'!$B$5*'NEFZ + EPA + WLTP - Start Value'!$B$4)*E615/3600,0)</f>
        <v>1.215340346900911</v>
      </c>
    </row>
    <row r="616" ht="20.35" customHeight="1">
      <c r="A616" s="15">
        <v>613</v>
      </c>
      <c r="B616" s="15">
        <v>46.2</v>
      </c>
      <c r="C616" s="95">
        <f>'NEFZ + EPA + WLTP - Constants'!$B$5*B616/3.6</f>
        <v>20.653248</v>
      </c>
      <c r="D616" s="95">
        <f>(C616+C615)/2</f>
        <v>20.854416</v>
      </c>
      <c r="E616" s="95">
        <f>(D616*(A616-A615))</f>
        <v>20.854416</v>
      </c>
      <c r="F616" s="95">
        <f>(0.5*((C616^2)-(C615^2))*'NEFZ + EPA + WLTP - Start Value'!$B$3)/3600</f>
        <v>-3.647529117830418</v>
      </c>
      <c r="G616" s="95">
        <f>E616*'NEFZ + EPA + WLTP - Start Value'!$B$3*'NEFZ + EPA + WLTP - Start Value'!$B$6*'NEFZ + EPA + WLTP - Constants'!$B$4/3600</f>
        <v>0.7114901106720001</v>
      </c>
      <c r="H616" s="95">
        <f>IF(E616&gt;0,(((C615)^3+(C616)^3)/2/D616)*0.5*'NEFZ + EPA + WLTP - Constants'!$B$3*('NEFZ + EPA + WLTP - Start Value'!$B$5*'NEFZ + EPA + WLTP - Start Value'!$B$4)*E616/3600,0)</f>
        <v>1.147640433762181</v>
      </c>
    </row>
    <row r="617" ht="20.35" customHeight="1">
      <c r="A617" s="15">
        <v>614</v>
      </c>
      <c r="B617" s="15">
        <v>46.1</v>
      </c>
      <c r="C617" s="95">
        <f>'NEFZ + EPA + WLTP - Constants'!$B$5*B617/3.6</f>
        <v>20.608544</v>
      </c>
      <c r="D617" s="95">
        <f>(C617+C616)/2</f>
        <v>20.630896</v>
      </c>
      <c r="E617" s="95">
        <f>(D617*(A617-A616))</f>
        <v>20.630896</v>
      </c>
      <c r="F617" s="95">
        <f>(0.5*((C617^2)-(C616^2))*'NEFZ + EPA + WLTP - Start Value'!$B$3)/3600</f>
        <v>-0.400937165149151</v>
      </c>
      <c r="G617" s="95">
        <f>E617*'NEFZ + EPA + WLTP - Start Value'!$B$3*'NEFZ + EPA + WLTP - Start Value'!$B$6*'NEFZ + EPA + WLTP - Constants'!$B$4/3600</f>
        <v>0.7038642788320001</v>
      </c>
      <c r="H617" s="95">
        <f>IF(E617&gt;0,(((C616)^3+(C617)^3)/2/D617)*0.5*'NEFZ + EPA + WLTP - Constants'!$B$3*('NEFZ + EPA + WLTP - Start Value'!$B$5*'NEFZ + EPA + WLTP - Start Value'!$B$4)*E617/3600,0)</f>
        <v>1.110826736469954</v>
      </c>
    </row>
    <row r="618" ht="20.35" customHeight="1">
      <c r="A618" s="15">
        <v>615</v>
      </c>
      <c r="B618" s="15">
        <v>46.1</v>
      </c>
      <c r="C618" s="95">
        <f>'NEFZ + EPA + WLTP - Constants'!$B$5*B618/3.6</f>
        <v>20.608544</v>
      </c>
      <c r="D618" s="95">
        <f>(C618+C617)/2</f>
        <v>20.608544</v>
      </c>
      <c r="E618" s="95">
        <f>(D618*(A618-A617))</f>
        <v>20.608544</v>
      </c>
      <c r="F618" s="95">
        <f>(0.5*((C618^2)-(C617^2))*'NEFZ + EPA + WLTP - Start Value'!$B$3)/3600</f>
        <v>0</v>
      </c>
      <c r="G618" s="95">
        <f>E618*'NEFZ + EPA + WLTP - Start Value'!$B$3*'NEFZ + EPA + WLTP - Start Value'!$B$6*'NEFZ + EPA + WLTP - Constants'!$B$4/3600</f>
        <v>0.7031016956480001</v>
      </c>
      <c r="H618" s="95">
        <f>IF(E618&gt;0,(((C617)^3+(C618)^3)/2/D618)*0.5*'NEFZ + EPA + WLTP - Constants'!$B$3*('NEFZ + EPA + WLTP - Start Value'!$B$5*'NEFZ + EPA + WLTP - Start Value'!$B$4)*E618/3600,0)</f>
        <v>1.107216260003779</v>
      </c>
    </row>
    <row r="619" ht="20.35" customHeight="1">
      <c r="A619" s="15">
        <v>616</v>
      </c>
      <c r="B619" s="15">
        <v>46.2</v>
      </c>
      <c r="C619" s="95">
        <f>'NEFZ + EPA + WLTP - Constants'!$B$5*B619/3.6</f>
        <v>20.653248</v>
      </c>
      <c r="D619" s="95">
        <f>(C619+C618)/2</f>
        <v>20.630896</v>
      </c>
      <c r="E619" s="95">
        <f>(D619*(A619-A618))</f>
        <v>20.630896</v>
      </c>
      <c r="F619" s="95">
        <f>(0.5*((C619^2)-(C618^2))*'NEFZ + EPA + WLTP - Start Value'!$B$3)/3600</f>
        <v>0.400937165149151</v>
      </c>
      <c r="G619" s="95">
        <f>E619*'NEFZ + EPA + WLTP - Start Value'!$B$3*'NEFZ + EPA + WLTP - Start Value'!$B$6*'NEFZ + EPA + WLTP - Constants'!$B$4/3600</f>
        <v>0.7038642788320001</v>
      </c>
      <c r="H619" s="95">
        <f>IF(E619&gt;0,(((C618)^3+(C619)^3)/2/D619)*0.5*'NEFZ + EPA + WLTP - Constants'!$B$3*('NEFZ + EPA + WLTP - Start Value'!$B$5*'NEFZ + EPA + WLTP - Start Value'!$B$4)*E619/3600,0)</f>
        <v>1.110826736469954</v>
      </c>
    </row>
    <row r="620" ht="20.35" customHeight="1">
      <c r="A620" s="15">
        <v>617</v>
      </c>
      <c r="B620" s="15">
        <v>46.9</v>
      </c>
      <c r="C620" s="95">
        <f>'NEFZ + EPA + WLTP - Constants'!$B$5*B620/3.6</f>
        <v>20.966176</v>
      </c>
      <c r="D620" s="95">
        <f>(C620+C619)/2</f>
        <v>20.809712</v>
      </c>
      <c r="E620" s="95">
        <f>(D620*(A620-A619))</f>
        <v>20.809712</v>
      </c>
      <c r="F620" s="95">
        <f>(0.5*((C620^2)-(C619^2))*'NEFZ + EPA + WLTP - Start Value'!$B$3)/3600</f>
        <v>2.830885704525482</v>
      </c>
      <c r="G620" s="95">
        <f>E620*'NEFZ + EPA + WLTP - Start Value'!$B$3*'NEFZ + EPA + WLTP - Start Value'!$B$6*'NEFZ + EPA + WLTP - Constants'!$B$4/3600</f>
        <v>0.7099649443039999</v>
      </c>
      <c r="H620" s="95">
        <f>IF(E620&gt;0,(((C619)^3+(C620)^3)/2/D620)*0.5*'NEFZ + EPA + WLTP - Constants'!$B$3*('NEFZ + EPA + WLTP - Start Value'!$B$5*'NEFZ + EPA + WLTP - Start Value'!$B$4)*E620/3600,0)</f>
        <v>1.140151028961436</v>
      </c>
    </row>
    <row r="621" ht="20.35" customHeight="1">
      <c r="A621" s="15">
        <v>618</v>
      </c>
      <c r="B621" s="15">
        <v>47.8</v>
      </c>
      <c r="C621" s="95">
        <f>'NEFZ + EPA + WLTP - Constants'!$B$5*B621/3.6</f>
        <v>21.368512</v>
      </c>
      <c r="D621" s="95">
        <f>(C621+C620)/2</f>
        <v>21.167344</v>
      </c>
      <c r="E621" s="95">
        <f>(D621*(A621-A620))</f>
        <v>21.167344</v>
      </c>
      <c r="F621" s="95">
        <f>(0.5*((C621^2)-(C620^2))*'NEFZ + EPA + WLTP - Start Value'!$B$3)/3600</f>
        <v>3.702261601913616</v>
      </c>
      <c r="G621" s="95">
        <f>E621*'NEFZ + EPA + WLTP - Start Value'!$B$3*'NEFZ + EPA + WLTP - Start Value'!$B$6*'NEFZ + EPA + WLTP - Constants'!$B$4/3600</f>
        <v>0.7221662752480001</v>
      </c>
      <c r="H621" s="95">
        <f>IF(E621&gt;0,(((C620)^3+(C621)^3)/2/D621)*0.5*'NEFZ + EPA + WLTP - Constants'!$B$3*('NEFZ + EPA + WLTP - Start Value'!$B$5*'NEFZ + EPA + WLTP - Start Value'!$B$4)*E621/3600,0)</f>
        <v>1.200071963239312</v>
      </c>
    </row>
    <row r="622" ht="20.35" customHeight="1">
      <c r="A622" s="15">
        <v>619</v>
      </c>
      <c r="B622" s="15">
        <v>49</v>
      </c>
      <c r="C622" s="95">
        <f>'NEFZ + EPA + WLTP - Constants'!$B$5*B622/3.6</f>
        <v>21.90496</v>
      </c>
      <c r="D622" s="95">
        <f>(C622+C621)/2</f>
        <v>21.636736</v>
      </c>
      <c r="E622" s="95">
        <f>(D622*(A622-A621))</f>
        <v>21.636736</v>
      </c>
      <c r="F622" s="95">
        <f>(0.5*((C622^2)-(C621^2))*'NEFZ + EPA + WLTP - Start Value'!$B$3)/3600</f>
        <v>5.045813770717867</v>
      </c>
      <c r="G622" s="95">
        <f>E622*'NEFZ + EPA + WLTP - Start Value'!$B$3*'NEFZ + EPA + WLTP - Start Value'!$B$6*'NEFZ + EPA + WLTP - Constants'!$B$4/3600</f>
        <v>0.7381805221119999</v>
      </c>
      <c r="H622" s="95">
        <f>IF(E622&gt;0,(((C621)^3+(C622)^3)/2/D622)*0.5*'NEFZ + EPA + WLTP - Constants'!$B$3*('NEFZ + EPA + WLTP - Start Value'!$B$5*'NEFZ + EPA + WLTP - Start Value'!$B$4)*E622/3600,0)</f>
        <v>1.281934814483822</v>
      </c>
    </row>
    <row r="623" ht="20.35" customHeight="1">
      <c r="A623" s="15">
        <v>620</v>
      </c>
      <c r="B623" s="15">
        <v>49.7</v>
      </c>
      <c r="C623" s="95">
        <f>'NEFZ + EPA + WLTP - Constants'!$B$5*B623/3.6</f>
        <v>22.217888</v>
      </c>
      <c r="D623" s="95">
        <f>(C623+C622)/2</f>
        <v>22.061424</v>
      </c>
      <c r="E623" s="95">
        <f>(D623*(A623-A622))</f>
        <v>22.061424</v>
      </c>
      <c r="F623" s="95">
        <f>(0.5*((C623^2)-(C622^2))*'NEFZ + EPA + WLTP - Start Value'!$B$3)/3600</f>
        <v>3.001164543895486</v>
      </c>
      <c r="G623" s="95">
        <f>E623*'NEFZ + EPA + WLTP - Start Value'!$B$3*'NEFZ + EPA + WLTP - Start Value'!$B$6*'NEFZ + EPA + WLTP - Constants'!$B$4/3600</f>
        <v>0.7526696026080001</v>
      </c>
      <c r="H623" s="95">
        <f>IF(E623&gt;0,(((C622)^3+(C623)^3)/2/D623)*0.5*'NEFZ + EPA + WLTP - Constants'!$B$3*('NEFZ + EPA + WLTP - Start Value'!$B$5*'NEFZ + EPA + WLTP - Start Value'!$B$4)*E623/3600,0)</f>
        <v>1.358490729186276</v>
      </c>
    </row>
    <row r="624" ht="20.35" customHeight="1">
      <c r="A624" s="15">
        <v>621</v>
      </c>
      <c r="B624" s="15">
        <v>50.6</v>
      </c>
      <c r="C624" s="95">
        <f>'NEFZ + EPA + WLTP - Constants'!$B$5*B624/3.6</f>
        <v>22.620224</v>
      </c>
      <c r="D624" s="95">
        <f>(C624+C623)/2</f>
        <v>22.419056</v>
      </c>
      <c r="E624" s="95">
        <f>(D624*(A624-A623))</f>
        <v>22.419056</v>
      </c>
      <c r="F624" s="95">
        <f>(0.5*((C624^2)-(C623^2))*'NEFZ + EPA + WLTP - Start Value'!$B$3)/3600</f>
        <v>3.921191538246384</v>
      </c>
      <c r="G624" s="95">
        <f>E624*'NEFZ + EPA + WLTP - Start Value'!$B$3*'NEFZ + EPA + WLTP - Start Value'!$B$6*'NEFZ + EPA + WLTP - Constants'!$B$4/3600</f>
        <v>0.764870933552</v>
      </c>
      <c r="H624" s="95">
        <f>IF(E624&gt;0,(((C623)^3+(C624)^3)/2/D624)*0.5*'NEFZ + EPA + WLTP - Constants'!$B$3*('NEFZ + EPA + WLTP - Start Value'!$B$5*'NEFZ + EPA + WLTP - Start Value'!$B$4)*E624/3600,0)</f>
        <v>1.425763135493415</v>
      </c>
    </row>
    <row r="625" ht="20.35" customHeight="1">
      <c r="A625" s="15">
        <v>622</v>
      </c>
      <c r="B625" s="15">
        <v>51.5</v>
      </c>
      <c r="C625" s="95">
        <f>'NEFZ + EPA + WLTP - Constants'!$B$5*B625/3.6</f>
        <v>23.02256</v>
      </c>
      <c r="D625" s="95">
        <f>(C625+C624)/2</f>
        <v>22.821392</v>
      </c>
      <c r="E625" s="95">
        <f>(D625*(A625-A624))</f>
        <v>22.821392</v>
      </c>
      <c r="F625" s="95">
        <f>(0.5*((C625^2)-(C624^2))*'NEFZ + EPA + WLTP - Start Value'!$B$3)/3600</f>
        <v>3.99156187492482</v>
      </c>
      <c r="G625" s="95">
        <f>E625*'NEFZ + EPA + WLTP - Start Value'!$B$3*'NEFZ + EPA + WLTP - Start Value'!$B$6*'NEFZ + EPA + WLTP - Constants'!$B$4/3600</f>
        <v>0.7785974308640002</v>
      </c>
      <c r="H625" s="95">
        <f>IF(E625&gt;0,(((C624)^3+(C625)^3)/2/D625)*0.5*'NEFZ + EPA + WLTP - Constants'!$B$3*('NEFZ + EPA + WLTP - Start Value'!$B$5*'NEFZ + EPA + WLTP - Start Value'!$B$4)*E625/3600,0)</f>
        <v>1.503897174012006</v>
      </c>
    </row>
    <row r="626" ht="20.35" customHeight="1">
      <c r="A626" s="15">
        <v>623</v>
      </c>
      <c r="B626" s="15">
        <v>52.2</v>
      </c>
      <c r="C626" s="95">
        <f>'NEFZ + EPA + WLTP - Constants'!$B$5*B626/3.6</f>
        <v>23.335488</v>
      </c>
      <c r="D626" s="95">
        <f>(C626+C625)/2</f>
        <v>23.179024</v>
      </c>
      <c r="E626" s="95">
        <f>(D626*(A626-A625))</f>
        <v>23.179024</v>
      </c>
      <c r="F626" s="95">
        <f>(0.5*((C626^2)-(C625^2))*'NEFZ + EPA + WLTP - Start Value'!$B$3)/3600</f>
        <v>3.153199221904349</v>
      </c>
      <c r="G626" s="95">
        <f>E626*'NEFZ + EPA + WLTP - Start Value'!$B$3*'NEFZ + EPA + WLTP - Start Value'!$B$6*'NEFZ + EPA + WLTP - Constants'!$B$4/3600</f>
        <v>0.7907987618080002</v>
      </c>
      <c r="H626" s="95">
        <f>IF(E626&gt;0,(((C625)^3+(C626)^3)/2/D626)*0.5*'NEFZ + EPA + WLTP - Constants'!$B$3*('NEFZ + EPA + WLTP - Start Value'!$B$5*'NEFZ + EPA + WLTP - Start Value'!$B$4)*E626/3600,0)</f>
        <v>1.57556136880416</v>
      </c>
    </row>
    <row r="627" ht="20.35" customHeight="1">
      <c r="A627" s="15">
        <v>624</v>
      </c>
      <c r="B627" s="15">
        <v>52.7</v>
      </c>
      <c r="C627" s="95">
        <f>'NEFZ + EPA + WLTP - Constants'!$B$5*B627/3.6</f>
        <v>23.559008</v>
      </c>
      <c r="D627" s="95">
        <f>(C627+C626)/2</f>
        <v>23.447248</v>
      </c>
      <c r="E627" s="95">
        <f>(D627*(A627-A626))</f>
        <v>23.447248</v>
      </c>
      <c r="F627" s="95">
        <f>(0.5*((C627^2)-(C626^2))*'NEFZ + EPA + WLTP - Start Value'!$B$3)/3600</f>
        <v>2.278348246161783</v>
      </c>
      <c r="G627" s="95">
        <f>E627*'NEFZ + EPA + WLTP - Start Value'!$B$3*'NEFZ + EPA + WLTP - Start Value'!$B$6*'NEFZ + EPA + WLTP - Constants'!$B$4/3600</f>
        <v>0.7999497600160002</v>
      </c>
      <c r="H627" s="95">
        <f>IF(E627&gt;0,(((C626)^3+(C627)^3)/2/D627)*0.5*'NEFZ + EPA + WLTP - Constants'!$B$3*('NEFZ + EPA + WLTP - Start Value'!$B$5*'NEFZ + EPA + WLTP - Start Value'!$B$4)*E627/3600,0)</f>
        <v>1.630781423134506</v>
      </c>
    </row>
    <row r="628" ht="20.35" customHeight="1">
      <c r="A628" s="15">
        <v>625</v>
      </c>
      <c r="B628" s="15">
        <v>53</v>
      </c>
      <c r="C628" s="95">
        <f>'NEFZ + EPA + WLTP - Constants'!$B$5*B628/3.6</f>
        <v>23.69312</v>
      </c>
      <c r="D628" s="95">
        <f>(C628+C627)/2</f>
        <v>23.626064</v>
      </c>
      <c r="E628" s="95">
        <f>(D628*(A628-A627))</f>
        <v>23.626064</v>
      </c>
      <c r="F628" s="95">
        <f>(0.5*((C628^2)-(C627^2))*'NEFZ + EPA + WLTP - Start Value'!$B$3)/3600</f>
        <v>1.377434182760519</v>
      </c>
      <c r="G628" s="95">
        <f>E628*'NEFZ + EPA + WLTP - Start Value'!$B$3*'NEFZ + EPA + WLTP - Start Value'!$B$6*'NEFZ + EPA + WLTP - Constants'!$B$4/3600</f>
        <v>0.8060504254880001</v>
      </c>
      <c r="H628" s="95">
        <f>IF(E628&gt;0,(((C627)^3+(C628)^3)/2/D628)*0.5*'NEFZ + EPA + WLTP - Constants'!$B$3*('NEFZ + EPA + WLTP - Start Value'!$B$5*'NEFZ + EPA + WLTP - Start Value'!$B$4)*E628/3600,0)</f>
        <v>1.66830383833188</v>
      </c>
    </row>
    <row r="629" ht="20.35" customHeight="1">
      <c r="A629" s="15">
        <v>626</v>
      </c>
      <c r="B629" s="15">
        <v>53.6</v>
      </c>
      <c r="C629" s="95">
        <f>'NEFZ + EPA + WLTP - Constants'!$B$5*B629/3.6</f>
        <v>23.961344</v>
      </c>
      <c r="D629" s="95">
        <f>(C629+C628)/2</f>
        <v>23.827232</v>
      </c>
      <c r="E629" s="95">
        <f>(D629*(A629-A628))</f>
        <v>23.827232</v>
      </c>
      <c r="F629" s="95">
        <f>(0.5*((C629^2)-(C628^2))*'NEFZ + EPA + WLTP - Start Value'!$B$3)/3600</f>
        <v>2.778325144413896</v>
      </c>
      <c r="G629" s="95">
        <f>E629*'NEFZ + EPA + WLTP - Start Value'!$B$3*'NEFZ + EPA + WLTP - Start Value'!$B$6*'NEFZ + EPA + WLTP - Constants'!$B$4/3600</f>
        <v>0.8129136741440002</v>
      </c>
      <c r="H629" s="95">
        <f>IF(E629&gt;0,(((C628)^3+(C629)^3)/2/D629)*0.5*'NEFZ + EPA + WLTP - Constants'!$B$3*('NEFZ + EPA + WLTP - Start Value'!$B$5*'NEFZ + EPA + WLTP - Start Value'!$B$4)*E629/3600,0)</f>
        <v>1.711404145185005</v>
      </c>
    </row>
    <row r="630" ht="20.35" customHeight="1">
      <c r="A630" s="15">
        <v>627</v>
      </c>
      <c r="B630" s="15">
        <v>54</v>
      </c>
      <c r="C630" s="95">
        <f>'NEFZ + EPA + WLTP - Constants'!$B$5*B630/3.6</f>
        <v>24.14016</v>
      </c>
      <c r="D630" s="95">
        <f>(C630+C629)/2</f>
        <v>24.050752</v>
      </c>
      <c r="E630" s="95">
        <f>(D630*(A630-A629))</f>
        <v>24.050752</v>
      </c>
      <c r="F630" s="95">
        <f>(0.5*((C630^2)-(C629^2))*'NEFZ + EPA + WLTP - Start Value'!$B$3)/3600</f>
        <v>1.869592154715013</v>
      </c>
      <c r="G630" s="95">
        <f>E630*'NEFZ + EPA + WLTP - Start Value'!$B$3*'NEFZ + EPA + WLTP - Start Value'!$B$6*'NEFZ + EPA + WLTP - Constants'!$B$4/3600</f>
        <v>0.8205395059840003</v>
      </c>
      <c r="H630" s="95">
        <f>IF(E630&gt;0,(((C629)^3+(C630)^3)/2/D630)*0.5*'NEFZ + EPA + WLTP - Constants'!$B$3*('NEFZ + EPA + WLTP - Start Value'!$B$5*'NEFZ + EPA + WLTP - Start Value'!$B$4)*E630/3600,0)</f>
        <v>1.759926419199976</v>
      </c>
    </row>
    <row r="631" ht="20.35" customHeight="1">
      <c r="A631" s="15">
        <v>628</v>
      </c>
      <c r="B631" s="15">
        <v>54.1</v>
      </c>
      <c r="C631" s="95">
        <f>'NEFZ + EPA + WLTP - Constants'!$B$5*B631/3.6</f>
        <v>24.184864</v>
      </c>
      <c r="D631" s="95">
        <f>(C631+C630)/2</f>
        <v>24.162512</v>
      </c>
      <c r="E631" s="95">
        <f>(D631*(A631-A630))</f>
        <v>24.162512</v>
      </c>
      <c r="F631" s="95">
        <f>(0.5*((C631^2)-(C630^2))*'NEFZ + EPA + WLTP - Start Value'!$B$3)/3600</f>
        <v>0.4695699626502908</v>
      </c>
      <c r="G631" s="95">
        <f>E631*'NEFZ + EPA + WLTP - Start Value'!$B$3*'NEFZ + EPA + WLTP - Start Value'!$B$6*'NEFZ + EPA + WLTP - Constants'!$B$4/3600</f>
        <v>0.824352421904</v>
      </c>
      <c r="H631" s="95">
        <f>IF(E631&gt;0,(((C630)^3+(C631)^3)/2/D631)*0.5*'NEFZ + EPA + WLTP - Constants'!$B$3*('NEFZ + EPA + WLTP - Start Value'!$B$5*'NEFZ + EPA + WLTP - Start Value'!$B$4)*E631/3600,0)</f>
        <v>1.78450549096319</v>
      </c>
    </row>
    <row r="632" ht="20.35" customHeight="1">
      <c r="A632" s="15">
        <v>629</v>
      </c>
      <c r="B632" s="15">
        <v>54.4</v>
      </c>
      <c r="C632" s="95">
        <f>'NEFZ + EPA + WLTP - Constants'!$B$5*B632/3.6</f>
        <v>24.318976</v>
      </c>
      <c r="D632" s="95">
        <f>(C632+C631)/2</f>
        <v>24.25192</v>
      </c>
      <c r="E632" s="95">
        <f>(D632*(A632-A631))</f>
        <v>24.25192</v>
      </c>
      <c r="F632" s="95">
        <f>(0.5*((C632^2)-(C631^2))*'NEFZ + EPA + WLTP - Start Value'!$B$3)/3600</f>
        <v>1.413922505482651</v>
      </c>
      <c r="G632" s="95">
        <f>E632*'NEFZ + EPA + WLTP - Start Value'!$B$3*'NEFZ + EPA + WLTP - Start Value'!$B$6*'NEFZ + EPA + WLTP - Constants'!$B$4/3600</f>
        <v>0.8274027546399999</v>
      </c>
      <c r="H632" s="95">
        <f>IF(E632&gt;0,(((C631)^3+(C632)^3)/2/D632)*0.5*'NEFZ + EPA + WLTP - Constants'!$B$3*('NEFZ + EPA + WLTP - Start Value'!$B$5*'NEFZ + EPA + WLTP - Start Value'!$B$4)*E632/3600,0)</f>
        <v>1.804425130418318</v>
      </c>
    </row>
    <row r="633" ht="20.35" customHeight="1">
      <c r="A633" s="15">
        <v>630</v>
      </c>
      <c r="B633" s="15">
        <v>54.7</v>
      </c>
      <c r="C633" s="95">
        <f>'NEFZ + EPA + WLTP - Constants'!$B$5*B633/3.6</f>
        <v>24.453088</v>
      </c>
      <c r="D633" s="95">
        <f>(C633+C632)/2</f>
        <v>24.386032</v>
      </c>
      <c r="E633" s="95">
        <f>(D633*(A633-A632))</f>
        <v>24.386032</v>
      </c>
      <c r="F633" s="95">
        <f>(0.5*((C633^2)-(C632^2))*'NEFZ + EPA + WLTP - Start Value'!$B$3)/3600</f>
        <v>1.421741431780295</v>
      </c>
      <c r="G633" s="95">
        <f>E633*'NEFZ + EPA + WLTP - Start Value'!$B$3*'NEFZ + EPA + WLTP - Start Value'!$B$6*'NEFZ + EPA + WLTP - Constants'!$B$4/3600</f>
        <v>0.8319782537439999</v>
      </c>
      <c r="H633" s="95">
        <f>IF(E633&gt;0,(((C632)^3+(C633)^3)/2/D633)*0.5*'NEFZ + EPA + WLTP - Constants'!$B$3*('NEFZ + EPA + WLTP - Start Value'!$B$5*'NEFZ + EPA + WLTP - Start Value'!$B$4)*E633/3600,0)</f>
        <v>1.834525677582041</v>
      </c>
    </row>
    <row r="634" ht="20.35" customHeight="1">
      <c r="A634" s="15">
        <v>631</v>
      </c>
      <c r="B634" s="15">
        <v>55.1</v>
      </c>
      <c r="C634" s="95">
        <f>'NEFZ + EPA + WLTP - Constants'!$B$5*B634/3.6</f>
        <v>24.631904</v>
      </c>
      <c r="D634" s="95">
        <f>(C634+C633)/2</f>
        <v>24.542496</v>
      </c>
      <c r="E634" s="95">
        <f>(D634*(A634-A633))</f>
        <v>24.542496</v>
      </c>
      <c r="F634" s="95">
        <f>(0.5*((C634^2)-(C633^2))*'NEFZ + EPA + WLTP - Start Value'!$B$3)/3600</f>
        <v>1.907818016614405</v>
      </c>
      <c r="G634" s="95">
        <f>E634*'NEFZ + EPA + WLTP - Start Value'!$B$3*'NEFZ + EPA + WLTP - Start Value'!$B$6*'NEFZ + EPA + WLTP - Constants'!$B$4/3600</f>
        <v>0.8373163360320002</v>
      </c>
      <c r="H634" s="95">
        <f>IF(E634&gt;0,(((C633)^3+(C634)^3)/2/D634)*0.5*'NEFZ + EPA + WLTP - Constants'!$B$3*('NEFZ + EPA + WLTP - Start Value'!$B$5*'NEFZ + EPA + WLTP - Start Value'!$B$4)*E634/3600,0)</f>
        <v>1.870096437298961</v>
      </c>
    </row>
    <row r="635" ht="20.35" customHeight="1">
      <c r="A635" s="15">
        <v>632</v>
      </c>
      <c r="B635" s="15">
        <v>55.4</v>
      </c>
      <c r="C635" s="95">
        <f>'NEFZ + EPA + WLTP - Constants'!$B$5*B635/3.6</f>
        <v>24.766016</v>
      </c>
      <c r="D635" s="95">
        <f>(C635+C634)/2</f>
        <v>24.69896</v>
      </c>
      <c r="E635" s="95">
        <f>(D635*(A635-A634))</f>
        <v>24.69896</v>
      </c>
      <c r="F635" s="95">
        <f>(0.5*((C635^2)-(C634^2))*'NEFZ + EPA + WLTP - Start Value'!$B$3)/3600</f>
        <v>1.439985593141324</v>
      </c>
      <c r="G635" s="95">
        <f>E635*'NEFZ + EPA + WLTP - Start Value'!$B$3*'NEFZ + EPA + WLTP - Start Value'!$B$6*'NEFZ + EPA + WLTP - Constants'!$B$4/3600</f>
        <v>0.8426544183200002</v>
      </c>
      <c r="H635" s="95">
        <f>IF(E635&gt;0,(((C634)^3+(C635)^3)/2/D635)*0.5*'NEFZ + EPA + WLTP - Constants'!$B$3*('NEFZ + EPA + WLTP - Start Value'!$B$5*'NEFZ + EPA + WLTP - Start Value'!$B$4)*E635/3600,0)</f>
        <v>1.906058076226632</v>
      </c>
    </row>
    <row r="636" ht="20.35" customHeight="1">
      <c r="A636" s="15">
        <v>633</v>
      </c>
      <c r="B636" s="15">
        <v>55.4</v>
      </c>
      <c r="C636" s="95">
        <f>'NEFZ + EPA + WLTP - Constants'!$B$5*B636/3.6</f>
        <v>24.766016</v>
      </c>
      <c r="D636" s="95">
        <f>(C636+C635)/2</f>
        <v>24.766016</v>
      </c>
      <c r="E636" s="95">
        <f>(D636*(A636-A635))</f>
        <v>24.766016</v>
      </c>
      <c r="F636" s="95">
        <f>(0.5*((C636^2)-(C635^2))*'NEFZ + EPA + WLTP - Start Value'!$B$3)/3600</f>
        <v>0</v>
      </c>
      <c r="G636" s="95">
        <f>E636*'NEFZ + EPA + WLTP - Start Value'!$B$3*'NEFZ + EPA + WLTP - Start Value'!$B$6*'NEFZ + EPA + WLTP - Constants'!$B$4/3600</f>
        <v>0.844942167872</v>
      </c>
      <c r="H636" s="95">
        <f>IF(E636&gt;0,(((C635)^3+(C636)^3)/2/D636)*0.5*'NEFZ + EPA + WLTP - Constants'!$B$3*('NEFZ + EPA + WLTP - Start Value'!$B$5*'NEFZ + EPA + WLTP - Start Value'!$B$4)*E636/3600,0)</f>
        <v>1.921582226010129</v>
      </c>
    </row>
    <row r="637" ht="20.35" customHeight="1">
      <c r="A637" s="15">
        <v>634</v>
      </c>
      <c r="B637" s="15">
        <v>55</v>
      </c>
      <c r="C637" s="95">
        <f>'NEFZ + EPA + WLTP - Constants'!$B$5*B637/3.6</f>
        <v>24.5872</v>
      </c>
      <c r="D637" s="95">
        <f>(C637+C636)/2</f>
        <v>24.676608</v>
      </c>
      <c r="E637" s="95">
        <f>(D637*(A637-A636))</f>
        <v>24.676608</v>
      </c>
      <c r="F637" s="95">
        <f>(0.5*((C637^2)-(C636^2))*'NEFZ + EPA + WLTP - Start Value'!$B$3)/3600</f>
        <v>-1.918243251677839</v>
      </c>
      <c r="G637" s="95">
        <f>E637*'NEFZ + EPA + WLTP - Start Value'!$B$3*'NEFZ + EPA + WLTP - Start Value'!$B$6*'NEFZ + EPA + WLTP - Constants'!$B$4/3600</f>
        <v>0.8418918351360002</v>
      </c>
      <c r="H637" s="95">
        <f>IF(E637&gt;0,(((C636)^3+(C637)^3)/2/D637)*0.5*'NEFZ + EPA + WLTP - Constants'!$B$3*('NEFZ + EPA + WLTP - Start Value'!$B$5*'NEFZ + EPA + WLTP - Start Value'!$B$4)*E637/3600,0)</f>
        <v>1.900920767044964</v>
      </c>
    </row>
    <row r="638" ht="20.35" customHeight="1">
      <c r="A638" s="15">
        <v>635</v>
      </c>
      <c r="B638" s="15">
        <v>54.5</v>
      </c>
      <c r="C638" s="95">
        <f>'NEFZ + EPA + WLTP - Constants'!$B$5*B638/3.6</f>
        <v>24.36368</v>
      </c>
      <c r="D638" s="95">
        <f>(C638+C637)/2</f>
        <v>24.47544</v>
      </c>
      <c r="E638" s="95">
        <f>(D638*(A638-A637))</f>
        <v>24.47544</v>
      </c>
      <c r="F638" s="95">
        <f>(0.5*((C638^2)-(C637^2))*'NEFZ + EPA + WLTP - Start Value'!$B$3)/3600</f>
        <v>-2.3782567488534</v>
      </c>
      <c r="G638" s="95">
        <f>E638*'NEFZ + EPA + WLTP - Start Value'!$B$3*'NEFZ + EPA + WLTP - Start Value'!$B$6*'NEFZ + EPA + WLTP - Constants'!$B$4/3600</f>
        <v>0.835028586480</v>
      </c>
      <c r="H638" s="95">
        <f>IF(E638&gt;0,(((C637)^3+(C638)^3)/2/D638)*0.5*'NEFZ + EPA + WLTP - Constants'!$B$3*('NEFZ + EPA + WLTP - Start Value'!$B$5*'NEFZ + EPA + WLTP - Start Value'!$B$4)*E638/3600,0)</f>
        <v>1.85485179208771</v>
      </c>
    </row>
    <row r="639" ht="20.35" customHeight="1">
      <c r="A639" s="15">
        <v>636</v>
      </c>
      <c r="B639" s="15">
        <v>53.6</v>
      </c>
      <c r="C639" s="95">
        <f>'NEFZ + EPA + WLTP - Constants'!$B$5*B639/3.6</f>
        <v>23.961344</v>
      </c>
      <c r="D639" s="95">
        <f>(C639+C638)/2</f>
        <v>24.162512</v>
      </c>
      <c r="E639" s="95">
        <f>(D639*(A639-A638))</f>
        <v>24.162512</v>
      </c>
      <c r="F639" s="95">
        <f>(0.5*((C639^2)-(C638^2))*'NEFZ + EPA + WLTP - Start Value'!$B$3)/3600</f>
        <v>-4.22612966385274</v>
      </c>
      <c r="G639" s="95">
        <f>E639*'NEFZ + EPA + WLTP - Start Value'!$B$3*'NEFZ + EPA + WLTP - Start Value'!$B$6*'NEFZ + EPA + WLTP - Constants'!$B$4/3600</f>
        <v>0.824352421904</v>
      </c>
      <c r="H639" s="95">
        <f>IF(E639&gt;0,(((C638)^3+(C639)^3)/2/D639)*0.5*'NEFZ + EPA + WLTP - Constants'!$B$3*('NEFZ + EPA + WLTP - Start Value'!$B$5*'NEFZ + EPA + WLTP - Start Value'!$B$4)*E639/3600,0)</f>
        <v>1.784871993198267</v>
      </c>
    </row>
    <row r="640" ht="20.35" customHeight="1">
      <c r="A640" s="15">
        <v>637</v>
      </c>
      <c r="B640" s="15">
        <v>52.5</v>
      </c>
      <c r="C640" s="95">
        <f>'NEFZ + EPA + WLTP - Constants'!$B$5*B640/3.6</f>
        <v>23.4696</v>
      </c>
      <c r="D640" s="95">
        <f>(C640+C639)/2</f>
        <v>23.715472</v>
      </c>
      <c r="E640" s="95">
        <f>(D640*(A640-A639))</f>
        <v>23.715472</v>
      </c>
      <c r="F640" s="95">
        <f>(0.5*((C640^2)-(C639^2))*'NEFZ + EPA + WLTP - Start Value'!$B$3)/3600</f>
        <v>-5.069704934405003</v>
      </c>
      <c r="G640" s="95">
        <f>E640*'NEFZ + EPA + WLTP - Start Value'!$B$3*'NEFZ + EPA + WLTP - Start Value'!$B$6*'NEFZ + EPA + WLTP - Constants'!$B$4/3600</f>
        <v>0.8091007582240001</v>
      </c>
      <c r="H640" s="95">
        <f>IF(E640&gt;0,(((C639)^3+(C640)^3)/2/D640)*0.5*'NEFZ + EPA + WLTP - Constants'!$B$3*('NEFZ + EPA + WLTP - Start Value'!$B$5*'NEFZ + EPA + WLTP - Start Value'!$B$4)*E640/3600,0)</f>
        <v>1.687818969168442</v>
      </c>
    </row>
    <row r="641" ht="20.35" customHeight="1">
      <c r="A641" s="15">
        <v>638</v>
      </c>
      <c r="B641" s="15">
        <v>50.2</v>
      </c>
      <c r="C641" s="95">
        <f>'NEFZ + EPA + WLTP - Constants'!$B$5*B641/3.6</f>
        <v>22.441408</v>
      </c>
      <c r="D641" s="95">
        <f>(C641+C640)/2</f>
        <v>22.955504</v>
      </c>
      <c r="E641" s="95">
        <f>(D641*(A641-A640))</f>
        <v>22.955504</v>
      </c>
      <c r="F641" s="95">
        <f>(0.5*((C641^2)-(C640^2))*'NEFZ + EPA + WLTP - Start Value'!$B$3)/3600</f>
        <v>-10.26060322642274</v>
      </c>
      <c r="G641" s="95">
        <f>E641*'NEFZ + EPA + WLTP - Start Value'!$B$3*'NEFZ + EPA + WLTP - Start Value'!$B$6*'NEFZ + EPA + WLTP - Constants'!$B$4/3600</f>
        <v>0.783172929968</v>
      </c>
      <c r="H641" s="95">
        <f>IF(E641&gt;0,(((C640)^3+(C641)^3)/2/D641)*0.5*'NEFZ + EPA + WLTP - Constants'!$B$3*('NEFZ + EPA + WLTP - Start Value'!$B$5*'NEFZ + EPA + WLTP - Start Value'!$B$4)*E641/3600,0)</f>
        <v>1.532512386955678</v>
      </c>
    </row>
    <row r="642" ht="20.35" customHeight="1">
      <c r="A642" s="15">
        <v>639</v>
      </c>
      <c r="B642" s="15">
        <v>48.2</v>
      </c>
      <c r="C642" s="95">
        <f>'NEFZ + EPA + WLTP - Constants'!$B$5*B642/3.6</f>
        <v>21.547328</v>
      </c>
      <c r="D642" s="95">
        <f>(C642+C641)/2</f>
        <v>21.994368</v>
      </c>
      <c r="E642" s="95">
        <f>(D642*(A642-A641))</f>
        <v>21.994368</v>
      </c>
      <c r="F642" s="95">
        <f>(0.5*((C642^2)-(C641^2))*'NEFZ + EPA + WLTP - Start Value'!$B$3)/3600</f>
        <v>-8.548692752042653</v>
      </c>
      <c r="G642" s="95">
        <f>E642*'NEFZ + EPA + WLTP - Start Value'!$B$3*'NEFZ + EPA + WLTP - Start Value'!$B$6*'NEFZ + EPA + WLTP - Constants'!$B$4/3600</f>
        <v>0.7503818530560002</v>
      </c>
      <c r="H642" s="95">
        <f>IF(E642&gt;0,(((C641)^3+(C642)^3)/2/D642)*0.5*'NEFZ + EPA + WLTP - Constants'!$B$3*('NEFZ + EPA + WLTP - Start Value'!$B$5*'NEFZ + EPA + WLTP - Start Value'!$B$4)*E642/3600,0)</f>
        <v>1.347605867084469</v>
      </c>
    </row>
    <row r="643" ht="20.35" customHeight="1">
      <c r="A643" s="15">
        <v>640</v>
      </c>
      <c r="B643" s="15">
        <v>46.5</v>
      </c>
      <c r="C643" s="95">
        <f>'NEFZ + EPA + WLTP - Constants'!$B$5*B643/3.6</f>
        <v>20.78736</v>
      </c>
      <c r="D643" s="95">
        <f>(C643+C642)/2</f>
        <v>21.167344</v>
      </c>
      <c r="E643" s="95">
        <f>(D643*(A643-A642))</f>
        <v>21.167344</v>
      </c>
      <c r="F643" s="95">
        <f>(0.5*((C643^2)-(C642^2))*'NEFZ + EPA + WLTP - Start Value'!$B$3)/3600</f>
        <v>-6.993160803614621</v>
      </c>
      <c r="G643" s="95">
        <f>E643*'NEFZ + EPA + WLTP - Start Value'!$B$3*'NEFZ + EPA + WLTP - Start Value'!$B$6*'NEFZ + EPA + WLTP - Constants'!$B$4/3600</f>
        <v>0.7221662752480001</v>
      </c>
      <c r="H643" s="95">
        <f>IF(E643&gt;0,(((C642)^3+(C643)^3)/2/D643)*0.5*'NEFZ + EPA + WLTP - Constants'!$B$3*('NEFZ + EPA + WLTP - Start Value'!$B$5*'NEFZ + EPA + WLTP - Start Value'!$B$4)*E643/3600,0)</f>
        <v>1.2009067475161</v>
      </c>
    </row>
    <row r="644" ht="20.35" customHeight="1">
      <c r="A644" s="15">
        <v>641</v>
      </c>
      <c r="B644" s="15">
        <v>46.2</v>
      </c>
      <c r="C644" s="95">
        <f>'NEFZ + EPA + WLTP - Constants'!$B$5*B644/3.6</f>
        <v>20.653248</v>
      </c>
      <c r="D644" s="95">
        <f>(C644+C643)/2</f>
        <v>20.720304</v>
      </c>
      <c r="E644" s="95">
        <f>(D644*(A644-A643))</f>
        <v>20.720304</v>
      </c>
      <c r="F644" s="95">
        <f>(0.5*((C644^2)-(C643^2))*'NEFZ + EPA + WLTP - Start Value'!$B$3)/3600</f>
        <v>-1.208024112979182</v>
      </c>
      <c r="G644" s="95">
        <f>E644*'NEFZ + EPA + WLTP - Start Value'!$B$3*'NEFZ + EPA + WLTP - Start Value'!$B$6*'NEFZ + EPA + WLTP - Constants'!$B$4/3600</f>
        <v>0.7069146115680001</v>
      </c>
      <c r="H644" s="95">
        <f>IF(E644&gt;0,(((C643)^3+(C644)^3)/2/D644)*0.5*'NEFZ + EPA + WLTP - Constants'!$B$3*('NEFZ + EPA + WLTP - Start Value'!$B$5*'NEFZ + EPA + WLTP - Start Value'!$B$4)*E644/3600,0)</f>
        <v>1.125362759837389</v>
      </c>
    </row>
    <row r="645" ht="20.35" customHeight="1">
      <c r="A645" s="15">
        <v>642</v>
      </c>
      <c r="B645" s="15">
        <v>46</v>
      </c>
      <c r="C645" s="95">
        <f>'NEFZ + EPA + WLTP - Constants'!$B$5*B645/3.6</f>
        <v>20.56384</v>
      </c>
      <c r="D645" s="95">
        <f>(C645+C644)/2</f>
        <v>20.608544</v>
      </c>
      <c r="E645" s="95">
        <f>(D645*(A645-A644))</f>
        <v>20.608544</v>
      </c>
      <c r="F645" s="95">
        <f>(0.5*((C645^2)-(C644^2))*'NEFZ + EPA + WLTP - Start Value'!$B$3)/3600</f>
        <v>-0.8010055607096721</v>
      </c>
      <c r="G645" s="95">
        <f>E645*'NEFZ + EPA + WLTP - Start Value'!$B$3*'NEFZ + EPA + WLTP - Start Value'!$B$6*'NEFZ + EPA + WLTP - Constants'!$B$4/3600</f>
        <v>0.7031016956480001</v>
      </c>
      <c r="H645" s="95">
        <f>IF(E645&gt;0,(((C644)^3+(C645)^3)/2/D645)*0.5*'NEFZ + EPA + WLTP - Constants'!$B$3*('NEFZ + EPA + WLTP - Start Value'!$B$5*'NEFZ + EPA + WLTP - Start Value'!$B$4)*E645/3600,0)</f>
        <v>1.10723188974757</v>
      </c>
    </row>
    <row r="646" ht="20.35" customHeight="1">
      <c r="A646" s="15">
        <v>643</v>
      </c>
      <c r="B646" s="15">
        <v>46</v>
      </c>
      <c r="C646" s="95">
        <f>'NEFZ + EPA + WLTP - Constants'!$B$5*B646/3.6</f>
        <v>20.56384</v>
      </c>
      <c r="D646" s="95">
        <f>(C646+C645)/2</f>
        <v>20.56384</v>
      </c>
      <c r="E646" s="95">
        <f>(D646*(A646-A645))</f>
        <v>20.56384</v>
      </c>
      <c r="F646" s="95">
        <f>(0.5*((C646^2)-(C645^2))*'NEFZ + EPA + WLTP - Start Value'!$B$3)/3600</f>
        <v>0</v>
      </c>
      <c r="G646" s="95">
        <f>E646*'NEFZ + EPA + WLTP - Start Value'!$B$3*'NEFZ + EPA + WLTP - Start Value'!$B$6*'NEFZ + EPA + WLTP - Constants'!$B$4/3600</f>
        <v>0.7015765292800002</v>
      </c>
      <c r="H646" s="95">
        <f>IF(E646&gt;0,(((C645)^3+(C646)^3)/2/D646)*0.5*'NEFZ + EPA + WLTP - Constants'!$B$3*('NEFZ + EPA + WLTP - Start Value'!$B$5*'NEFZ + EPA + WLTP - Start Value'!$B$4)*E646/3600,0)</f>
        <v>1.10002656655901</v>
      </c>
    </row>
    <row r="647" ht="20.35" customHeight="1">
      <c r="A647" s="15">
        <v>644</v>
      </c>
      <c r="B647" s="15">
        <v>46.3</v>
      </c>
      <c r="C647" s="95">
        <f>'NEFZ + EPA + WLTP - Constants'!$B$5*B647/3.6</f>
        <v>20.697952</v>
      </c>
      <c r="D647" s="95">
        <f>(C647+C646)/2</f>
        <v>20.630896</v>
      </c>
      <c r="E647" s="95">
        <f>(D647*(A647-A646))</f>
        <v>20.630896</v>
      </c>
      <c r="F647" s="95">
        <f>(0.5*((C647^2)-(C646^2))*'NEFZ + EPA + WLTP - Start Value'!$B$3)/3600</f>
        <v>1.202811495447416</v>
      </c>
      <c r="G647" s="95">
        <f>E647*'NEFZ + EPA + WLTP - Start Value'!$B$3*'NEFZ + EPA + WLTP - Start Value'!$B$6*'NEFZ + EPA + WLTP - Constants'!$B$4/3600</f>
        <v>0.7038642788320001</v>
      </c>
      <c r="H647" s="95">
        <f>IF(E647&gt;0,(((C646)^3+(C647)^3)/2/D647)*0.5*'NEFZ + EPA + WLTP - Constants'!$B$3*('NEFZ + EPA + WLTP - Start Value'!$B$5*'NEFZ + EPA + WLTP - Start Value'!$B$4)*E647/3600,0)</f>
        <v>1.110858029861534</v>
      </c>
    </row>
    <row r="648" ht="20.35" customHeight="1">
      <c r="A648" s="15">
        <v>645</v>
      </c>
      <c r="B648" s="15">
        <v>46.8</v>
      </c>
      <c r="C648" s="95">
        <f>'NEFZ + EPA + WLTP - Constants'!$B$5*B648/3.6</f>
        <v>20.921472</v>
      </c>
      <c r="D648" s="95">
        <f>(C648+C647)/2</f>
        <v>20.809712</v>
      </c>
      <c r="E648" s="95">
        <f>(D648*(A648-A647))</f>
        <v>20.809712</v>
      </c>
      <c r="F648" s="95">
        <f>(0.5*((C648^2)-(C647^2))*'NEFZ + EPA + WLTP - Start Value'!$B$3)/3600</f>
        <v>2.022061217518228</v>
      </c>
      <c r="G648" s="95">
        <f>E648*'NEFZ + EPA + WLTP - Start Value'!$B$3*'NEFZ + EPA + WLTP - Start Value'!$B$6*'NEFZ + EPA + WLTP - Constants'!$B$4/3600</f>
        <v>0.7099649443039999</v>
      </c>
      <c r="H648" s="95">
        <f>IF(E648&gt;0,(((C647)^3+(C648)^3)/2/D648)*0.5*'NEFZ + EPA + WLTP - Constants'!$B$3*('NEFZ + EPA + WLTP - Start Value'!$B$5*'NEFZ + EPA + WLTP - Start Value'!$B$4)*E648/3600,0)</f>
        <v>1.140056335090708</v>
      </c>
    </row>
    <row r="649" ht="20.35" customHeight="1">
      <c r="A649" s="15">
        <v>646</v>
      </c>
      <c r="B649" s="15">
        <v>47.5</v>
      </c>
      <c r="C649" s="95">
        <f>'NEFZ + EPA + WLTP - Constants'!$B$5*B649/3.6</f>
        <v>21.2344</v>
      </c>
      <c r="D649" s="95">
        <f>(C649+C648)/2</f>
        <v>21.077936</v>
      </c>
      <c r="E649" s="95">
        <f>(D649*(A649-A648))</f>
        <v>21.077936</v>
      </c>
      <c r="F649" s="95">
        <f>(0.5*((C649^2)-(C648^2))*'NEFZ + EPA + WLTP - Start Value'!$B$3)/3600</f>
        <v>2.867374027247676</v>
      </c>
      <c r="G649" s="95">
        <f>E649*'NEFZ + EPA + WLTP - Start Value'!$B$3*'NEFZ + EPA + WLTP - Start Value'!$B$6*'NEFZ + EPA + WLTP - Constants'!$B$4/3600</f>
        <v>0.7191159425120002</v>
      </c>
      <c r="H649" s="95">
        <f>IF(E649&gt;0,(((C648)^3+(C649)^3)/2/D649)*0.5*'NEFZ + EPA + WLTP - Constants'!$B$3*('NEFZ + EPA + WLTP - Start Value'!$B$5*'NEFZ + EPA + WLTP - Start Value'!$B$4)*E649/3600,0)</f>
        <v>1.184804122041706</v>
      </c>
    </row>
    <row r="650" ht="20.35" customHeight="1">
      <c r="A650" s="15">
        <v>647</v>
      </c>
      <c r="B650" s="15">
        <v>48.2</v>
      </c>
      <c r="C650" s="95">
        <f>'NEFZ + EPA + WLTP - Constants'!$B$5*B650/3.6</f>
        <v>21.547328</v>
      </c>
      <c r="D650" s="95">
        <f>(C650+C649)/2</f>
        <v>21.390864</v>
      </c>
      <c r="E650" s="95">
        <f>(D650*(A650-A649))</f>
        <v>21.390864</v>
      </c>
      <c r="F650" s="95">
        <f>(0.5*((C650^2)-(C649^2))*'NEFZ + EPA + WLTP - Start Value'!$B$3)/3600</f>
        <v>2.909943737090155</v>
      </c>
      <c r="G650" s="95">
        <f>E650*'NEFZ + EPA + WLTP - Start Value'!$B$3*'NEFZ + EPA + WLTP - Start Value'!$B$6*'NEFZ + EPA + WLTP - Constants'!$B$4/3600</f>
        <v>0.7297921070880001</v>
      </c>
      <c r="H650" s="95">
        <f>IF(E650&gt;0,(((C649)^3+(C650)^3)/2/D650)*0.5*'NEFZ + EPA + WLTP - Constants'!$B$3*('NEFZ + EPA + WLTP - Start Value'!$B$5*'NEFZ + EPA + WLTP - Start Value'!$B$4)*E650/3600,0)</f>
        <v>1.238355127679803</v>
      </c>
    </row>
    <row r="651" ht="20.35" customHeight="1">
      <c r="A651" s="15">
        <v>648</v>
      </c>
      <c r="B651" s="15">
        <v>48.8</v>
      </c>
      <c r="C651" s="95">
        <f>'NEFZ + EPA + WLTP - Constants'!$B$5*B651/3.6</f>
        <v>21.815552</v>
      </c>
      <c r="D651" s="95">
        <f>(C651+C650)/2</f>
        <v>21.68144</v>
      </c>
      <c r="E651" s="95">
        <f>(D651*(A651-A650))</f>
        <v>21.68144</v>
      </c>
      <c r="F651" s="95">
        <f>(0.5*((C651^2)-(C650^2))*'NEFZ + EPA + WLTP - Start Value'!$B$3)/3600</f>
        <v>2.528119502890601</v>
      </c>
      <c r="G651" s="95">
        <f>E651*'NEFZ + EPA + WLTP - Start Value'!$B$3*'NEFZ + EPA + WLTP - Start Value'!$B$6*'NEFZ + EPA + WLTP - Constants'!$B$4/3600</f>
        <v>0.7397056884800001</v>
      </c>
      <c r="H651" s="95">
        <f>IF(E651&gt;0,(((C650)^3+(C651)^3)/2/D651)*0.5*'NEFZ + EPA + WLTP - Constants'!$B$3*('NEFZ + EPA + WLTP - Start Value'!$B$5*'NEFZ + EPA + WLTP - Start Value'!$B$4)*E651/3600,0)</f>
        <v>1.289450698308211</v>
      </c>
    </row>
    <row r="652" ht="20.35" customHeight="1">
      <c r="A652" s="15">
        <v>649</v>
      </c>
      <c r="B652" s="15">
        <v>49.5</v>
      </c>
      <c r="C652" s="95">
        <f>'NEFZ + EPA + WLTP - Constants'!$B$5*B652/3.6</f>
        <v>22.12848</v>
      </c>
      <c r="D652" s="95">
        <f>(C652+C651)/2</f>
        <v>21.972016</v>
      </c>
      <c r="E652" s="95">
        <f>(D652*(A652-A651))</f>
        <v>21.972016</v>
      </c>
      <c r="F652" s="95">
        <f>(0.5*((C652^2)-(C651^2))*'NEFZ + EPA + WLTP - Start Value'!$B$3)/3600</f>
        <v>2.989001769654816</v>
      </c>
      <c r="G652" s="95">
        <f>E652*'NEFZ + EPA + WLTP - Start Value'!$B$3*'NEFZ + EPA + WLTP - Start Value'!$B$6*'NEFZ + EPA + WLTP - Constants'!$B$4/3600</f>
        <v>0.7496192698720001</v>
      </c>
      <c r="H652" s="95">
        <f>IF(E652&gt;0,(((C651)^3+(C652)^3)/2/D652)*0.5*'NEFZ + EPA + WLTP - Constants'!$B$3*('NEFZ + EPA + WLTP - Start Value'!$B$5*'NEFZ + EPA + WLTP - Start Value'!$B$4)*E652/3600,0)</f>
        <v>1.342042621956521</v>
      </c>
    </row>
    <row r="653" ht="20.35" customHeight="1">
      <c r="A653" s="15">
        <v>650</v>
      </c>
      <c r="B653" s="15">
        <v>50.2</v>
      </c>
      <c r="C653" s="95">
        <f>'NEFZ + EPA + WLTP - Constants'!$B$5*B653/3.6</f>
        <v>22.441408</v>
      </c>
      <c r="D653" s="95">
        <f>(C653+C652)/2</f>
        <v>22.284944</v>
      </c>
      <c r="E653" s="95">
        <f>(D653*(A653-A652))</f>
        <v>22.284944</v>
      </c>
      <c r="F653" s="95">
        <f>(0.5*((C653^2)-(C652^2))*'NEFZ + EPA + WLTP - Start Value'!$B$3)/3600</f>
        <v>3.031571479497233</v>
      </c>
      <c r="G653" s="95">
        <f>E653*'NEFZ + EPA + WLTP - Start Value'!$B$3*'NEFZ + EPA + WLTP - Start Value'!$B$6*'NEFZ + EPA + WLTP - Constants'!$B$4/3600</f>
        <v>0.7602954344480001</v>
      </c>
      <c r="H653" s="95">
        <f>IF(E653&gt;0,(((C652)^3+(C653)^3)/2/D653)*0.5*'NEFZ + EPA + WLTP - Constants'!$B$3*('NEFZ + EPA + WLTP - Start Value'!$B$5*'NEFZ + EPA + WLTP - Start Value'!$B$4)*E653/3600,0)</f>
        <v>1.40019779073278</v>
      </c>
    </row>
    <row r="654" ht="20.35" customHeight="1">
      <c r="A654" s="15">
        <v>651</v>
      </c>
      <c r="B654" s="15">
        <v>50.7</v>
      </c>
      <c r="C654" s="95">
        <f>'NEFZ + EPA + WLTP - Constants'!$B$5*B654/3.6</f>
        <v>22.664928</v>
      </c>
      <c r="D654" s="95">
        <f>(C654+C653)/2</f>
        <v>22.553168</v>
      </c>
      <c r="E654" s="95">
        <f>(D654*(A654-A653))</f>
        <v>22.553168</v>
      </c>
      <c r="F654" s="95">
        <f>(0.5*((C654^2)-(C653^2))*'NEFZ + EPA + WLTP - Start Value'!$B$3)/3600</f>
        <v>2.19147128729954</v>
      </c>
      <c r="G654" s="95">
        <f>E654*'NEFZ + EPA + WLTP - Start Value'!$B$3*'NEFZ + EPA + WLTP - Start Value'!$B$6*'NEFZ + EPA + WLTP - Constants'!$B$4/3600</f>
        <v>0.769446432656</v>
      </c>
      <c r="H654" s="95">
        <f>IF(E654&gt;0,(((C653)^3+(C654)^3)/2/D654)*0.5*'NEFZ + EPA + WLTP - Constants'!$B$3*('NEFZ + EPA + WLTP - Start Value'!$B$5*'NEFZ + EPA + WLTP - Start Value'!$B$4)*E654/3600,0)</f>
        <v>1.451259858558972</v>
      </c>
    </row>
    <row r="655" ht="20.35" customHeight="1">
      <c r="A655" s="15">
        <v>652</v>
      </c>
      <c r="B655" s="15">
        <v>51.1</v>
      </c>
      <c r="C655" s="95">
        <f>'NEFZ + EPA + WLTP - Constants'!$B$5*B655/3.6</f>
        <v>22.843744</v>
      </c>
      <c r="D655" s="95">
        <f>(C655+C654)/2</f>
        <v>22.754336</v>
      </c>
      <c r="E655" s="95">
        <f>(D655*(A655-A654))</f>
        <v>22.754336</v>
      </c>
      <c r="F655" s="95">
        <f>(0.5*((C655^2)-(C654^2))*'NEFZ + EPA + WLTP - Start Value'!$B$3)/3600</f>
        <v>1.76881488243489</v>
      </c>
      <c r="G655" s="95">
        <f>E655*'NEFZ + EPA + WLTP - Start Value'!$B$3*'NEFZ + EPA + WLTP - Start Value'!$B$6*'NEFZ + EPA + WLTP - Constants'!$B$4/3600</f>
        <v>0.7763096813120002</v>
      </c>
      <c r="H655" s="95">
        <f>IF(E655&gt;0,(((C654)^3+(C655)^3)/2/D655)*0.5*'NEFZ + EPA + WLTP - Constants'!$B$3*('NEFZ + EPA + WLTP - Start Value'!$B$5*'NEFZ + EPA + WLTP - Start Value'!$B$4)*E655/3600,0)</f>
        <v>1.490401025865271</v>
      </c>
    </row>
    <row r="656" ht="20.35" customHeight="1">
      <c r="A656" s="15">
        <v>653</v>
      </c>
      <c r="B656" s="15">
        <v>51.7</v>
      </c>
      <c r="C656" s="95">
        <f>'NEFZ + EPA + WLTP - Constants'!$B$5*B656/3.6</f>
        <v>23.111968</v>
      </c>
      <c r="D656" s="95">
        <f>(C656+C655)/2</f>
        <v>22.977856</v>
      </c>
      <c r="E656" s="95">
        <f>(D656*(A656-A655))</f>
        <v>22.977856</v>
      </c>
      <c r="F656" s="95">
        <f>(0.5*((C656^2)-(C655^2))*'NEFZ + EPA + WLTP - Start Value'!$B$3)/3600</f>
        <v>2.679285411310934</v>
      </c>
      <c r="G656" s="95">
        <f>E656*'NEFZ + EPA + WLTP - Start Value'!$B$3*'NEFZ + EPA + WLTP - Start Value'!$B$6*'NEFZ + EPA + WLTP - Constants'!$B$4/3600</f>
        <v>0.7839355131520001</v>
      </c>
      <c r="H656" s="95">
        <f>IF(E656&gt;0,(((C655)^3+(C656)^3)/2/D656)*0.5*'NEFZ + EPA + WLTP - Constants'!$B$3*('NEFZ + EPA + WLTP - Start Value'!$B$5*'NEFZ + EPA + WLTP - Start Value'!$B$4)*E656/3600,0)</f>
        <v>1.534841088815069</v>
      </c>
    </row>
    <row r="657" ht="20.35" customHeight="1">
      <c r="A657" s="15">
        <v>654</v>
      </c>
      <c r="B657" s="15">
        <v>52.2</v>
      </c>
      <c r="C657" s="95">
        <f>'NEFZ + EPA + WLTP - Constants'!$B$5*B657/3.6</f>
        <v>23.335488</v>
      </c>
      <c r="D657" s="95">
        <f>(C657+C656)/2</f>
        <v>23.223728</v>
      </c>
      <c r="E657" s="95">
        <f>(D657*(A657-A656))</f>
        <v>23.223728</v>
      </c>
      <c r="F657" s="95">
        <f>(0.5*((C657^2)-(C656^2))*'NEFZ + EPA + WLTP - Start Value'!$B$3)/3600</f>
        <v>2.256629006446185</v>
      </c>
      <c r="G657" s="95">
        <f>E657*'NEFZ + EPA + WLTP - Start Value'!$B$3*'NEFZ + EPA + WLTP - Start Value'!$B$6*'NEFZ + EPA + WLTP - Constants'!$B$4/3600</f>
        <v>0.7923239281760002</v>
      </c>
      <c r="H657" s="95">
        <f>IF(E657&gt;0,(((C656)^3+(C657)^3)/2/D657)*0.5*'NEFZ + EPA + WLTP - Constants'!$B$3*('NEFZ + EPA + WLTP - Start Value'!$B$5*'NEFZ + EPA + WLTP - Start Value'!$B$4)*E657/3600,0)</f>
        <v>1.584588523408251</v>
      </c>
    </row>
    <row r="658" ht="20.35" customHeight="1">
      <c r="A658" s="15">
        <v>655</v>
      </c>
      <c r="B658" s="15">
        <v>52.5</v>
      </c>
      <c r="C658" s="95">
        <f>'NEFZ + EPA + WLTP - Constants'!$B$5*B658/3.6</f>
        <v>23.4696</v>
      </c>
      <c r="D658" s="95">
        <f>(C658+C657)/2</f>
        <v>23.402544</v>
      </c>
      <c r="E658" s="95">
        <f>(D658*(A658-A657))</f>
        <v>23.402544</v>
      </c>
      <c r="F658" s="95">
        <f>(0.5*((C658^2)-(C657^2))*'NEFZ + EPA + WLTP - Start Value'!$B$3)/3600</f>
        <v>1.364402638931195</v>
      </c>
      <c r="G658" s="95">
        <f>E658*'NEFZ + EPA + WLTP - Start Value'!$B$3*'NEFZ + EPA + WLTP - Start Value'!$B$6*'NEFZ + EPA + WLTP - Constants'!$B$4/3600</f>
        <v>0.798424593648</v>
      </c>
      <c r="H658" s="95">
        <f>IF(E658&gt;0,(((C657)^3+(C658)^3)/2/D658)*0.5*'NEFZ + EPA + WLTP - Constants'!$B$3*('NEFZ + EPA + WLTP - Start Value'!$B$5*'NEFZ + EPA + WLTP - Start Value'!$B$4)*E658/3600,0)</f>
        <v>1.62140098885516</v>
      </c>
    </row>
    <row r="659" ht="20.35" customHeight="1">
      <c r="A659" s="15">
        <v>656</v>
      </c>
      <c r="B659" s="15">
        <v>52.1</v>
      </c>
      <c r="C659" s="95">
        <f>'NEFZ + EPA + WLTP - Constants'!$B$5*B659/3.6</f>
        <v>23.290784</v>
      </c>
      <c r="D659" s="95">
        <f>(C659+C658)/2</f>
        <v>23.380192</v>
      </c>
      <c r="E659" s="95">
        <f>(D659*(A659-A658))</f>
        <v>23.380192</v>
      </c>
      <c r="F659" s="95">
        <f>(0.5*((C659^2)-(C658^2))*'NEFZ + EPA + WLTP - Start Value'!$B$3)/3600</f>
        <v>-1.817465979397667</v>
      </c>
      <c r="G659" s="95">
        <f>E659*'NEFZ + EPA + WLTP - Start Value'!$B$3*'NEFZ + EPA + WLTP - Start Value'!$B$6*'NEFZ + EPA + WLTP - Constants'!$B$4/3600</f>
        <v>0.7976620104640001</v>
      </c>
      <c r="H659" s="95">
        <f>IF(E659&gt;0,(((C658)^3+(C659)^3)/2/D659)*0.5*'NEFZ + EPA + WLTP - Constants'!$B$3*('NEFZ + EPA + WLTP - Start Value'!$B$5*'NEFZ + EPA + WLTP - Start Value'!$B$4)*E659/3600,0)</f>
        <v>1.616790683442414</v>
      </c>
    </row>
    <row r="660" ht="20.35" customHeight="1">
      <c r="A660" s="15">
        <v>657</v>
      </c>
      <c r="B660" s="15">
        <v>51.6</v>
      </c>
      <c r="C660" s="95">
        <f>'NEFZ + EPA + WLTP - Constants'!$B$5*B660/3.6</f>
        <v>23.067264</v>
      </c>
      <c r="D660" s="95">
        <f>(C660+C659)/2</f>
        <v>23.179024</v>
      </c>
      <c r="E660" s="95">
        <f>(D660*(A660-A659))</f>
        <v>23.179024</v>
      </c>
      <c r="F660" s="95">
        <f>(0.5*((C660^2)-(C659^2))*'NEFZ + EPA + WLTP - Start Value'!$B$3)/3600</f>
        <v>-2.252285158503135</v>
      </c>
      <c r="G660" s="95">
        <f>E660*'NEFZ + EPA + WLTP - Start Value'!$B$3*'NEFZ + EPA + WLTP - Start Value'!$B$6*'NEFZ + EPA + WLTP - Constants'!$B$4/3600</f>
        <v>0.7907987618080002</v>
      </c>
      <c r="H660" s="95">
        <f>IF(E660&gt;0,(((C659)^3+(C660)^3)/2/D660)*0.5*'NEFZ + EPA + WLTP - Constants'!$B$3*('NEFZ + EPA + WLTP - Start Value'!$B$5*'NEFZ + EPA + WLTP - Start Value'!$B$4)*E660/3600,0)</f>
        <v>1.575455893461577</v>
      </c>
    </row>
    <row r="661" ht="20.35" customHeight="1">
      <c r="A661" s="15">
        <v>658</v>
      </c>
      <c r="B661" s="15">
        <v>51.1</v>
      </c>
      <c r="C661" s="95">
        <f>'NEFZ + EPA + WLTP - Constants'!$B$5*B661/3.6</f>
        <v>22.843744</v>
      </c>
      <c r="D661" s="95">
        <f>(C661+C660)/2</f>
        <v>22.955504</v>
      </c>
      <c r="E661" s="95">
        <f>(D661*(A661-A660))</f>
        <v>22.955504</v>
      </c>
      <c r="F661" s="95">
        <f>(0.5*((C661^2)-(C660^2))*'NEFZ + EPA + WLTP - Start Value'!$B$3)/3600</f>
        <v>-2.230565918787512</v>
      </c>
      <c r="G661" s="95">
        <f>E661*'NEFZ + EPA + WLTP - Start Value'!$B$3*'NEFZ + EPA + WLTP - Start Value'!$B$6*'NEFZ + EPA + WLTP - Constants'!$B$4/3600</f>
        <v>0.7831729299680004</v>
      </c>
      <c r="H661" s="95">
        <f>IF(E661&gt;0,(((C660)^3+(C661)^3)/2/D661)*0.5*'NEFZ + EPA + WLTP - Constants'!$B$3*('NEFZ + EPA + WLTP - Start Value'!$B$5*'NEFZ + EPA + WLTP - Start Value'!$B$4)*E661/3600,0)</f>
        <v>1.530318764281141</v>
      </c>
    </row>
    <row r="662" ht="20.35" customHeight="1">
      <c r="A662" s="15">
        <v>659</v>
      </c>
      <c r="B662" s="15">
        <v>51</v>
      </c>
      <c r="C662" s="95">
        <f>'NEFZ + EPA + WLTP - Constants'!$B$5*B662/3.6</f>
        <v>22.79904</v>
      </c>
      <c r="D662" s="95">
        <f>(C662+C661)/2</f>
        <v>22.821392</v>
      </c>
      <c r="E662" s="95">
        <f>(D662*(A662-A661))</f>
        <v>22.821392</v>
      </c>
      <c r="F662" s="95">
        <f>(0.5*((C662^2)-(C661^2))*'NEFZ + EPA + WLTP - Start Value'!$B$3)/3600</f>
        <v>-0.443506874991692</v>
      </c>
      <c r="G662" s="95">
        <f>E662*'NEFZ + EPA + WLTP - Start Value'!$B$3*'NEFZ + EPA + WLTP - Start Value'!$B$6*'NEFZ + EPA + WLTP - Constants'!$B$4/3600</f>
        <v>0.7785974308640002</v>
      </c>
      <c r="H662" s="95">
        <f>IF(E662&gt;0,(((C661)^3+(C662)^3)/2/D662)*0.5*'NEFZ + EPA + WLTP - Constants'!$B$3*('NEFZ + EPA + WLTP - Start Value'!$B$5*'NEFZ + EPA + WLTP - Start Value'!$B$4)*E662/3600,0)</f>
        <v>1.503551014176656</v>
      </c>
    </row>
    <row r="663" ht="20.35" customHeight="1">
      <c r="A663" s="15">
        <v>660</v>
      </c>
      <c r="B663" s="15">
        <v>51</v>
      </c>
      <c r="C663" s="95">
        <f>'NEFZ + EPA + WLTP - Constants'!$B$5*B663/3.6</f>
        <v>22.79904</v>
      </c>
      <c r="D663" s="95">
        <f>(C663+C662)/2</f>
        <v>22.79904</v>
      </c>
      <c r="E663" s="95">
        <f>(D663*(A663-A662))</f>
        <v>22.79904</v>
      </c>
      <c r="F663" s="95">
        <f>(0.5*((C663^2)-(C662^2))*'NEFZ + EPA + WLTP - Start Value'!$B$3)/3600</f>
        <v>0</v>
      </c>
      <c r="G663" s="95">
        <f>E663*'NEFZ + EPA + WLTP - Start Value'!$B$3*'NEFZ + EPA + WLTP - Start Value'!$B$6*'NEFZ + EPA + WLTP - Constants'!$B$4/3600</f>
        <v>0.7778348476800001</v>
      </c>
      <c r="H663" s="95">
        <f>IF(E663&gt;0,(((C662)^3+(C663)^3)/2/D663)*0.5*'NEFZ + EPA + WLTP - Constants'!$B$3*('NEFZ + EPA + WLTP - Start Value'!$B$5*'NEFZ + EPA + WLTP - Start Value'!$B$4)*E663/3600,0)</f>
        <v>1.499133147865324</v>
      </c>
    </row>
    <row r="664" ht="20.35" customHeight="1">
      <c r="A664" s="15">
        <v>661</v>
      </c>
      <c r="B664" s="15">
        <v>51.1</v>
      </c>
      <c r="C664" s="95">
        <f>'NEFZ + EPA + WLTP - Constants'!$B$5*B664/3.6</f>
        <v>22.843744</v>
      </c>
      <c r="D664" s="95">
        <f>(C664+C663)/2</f>
        <v>22.821392</v>
      </c>
      <c r="E664" s="95">
        <f>(D664*(A664-A663))</f>
        <v>22.821392</v>
      </c>
      <c r="F664" s="95">
        <f>(0.5*((C664^2)-(C663^2))*'NEFZ + EPA + WLTP - Start Value'!$B$3)/3600</f>
        <v>0.443506874991692</v>
      </c>
      <c r="G664" s="95">
        <f>E664*'NEFZ + EPA + WLTP - Start Value'!$B$3*'NEFZ + EPA + WLTP - Start Value'!$B$6*'NEFZ + EPA + WLTP - Constants'!$B$4/3600</f>
        <v>0.7785974308640002</v>
      </c>
      <c r="H664" s="95">
        <f>IF(E664&gt;0,(((C663)^3+(C664)^3)/2/D664)*0.5*'NEFZ + EPA + WLTP - Constants'!$B$3*('NEFZ + EPA + WLTP - Start Value'!$B$5*'NEFZ + EPA + WLTP - Start Value'!$B$4)*E664/3600,0)</f>
        <v>1.503551014176656</v>
      </c>
    </row>
    <row r="665" ht="20.35" customHeight="1">
      <c r="A665" s="15">
        <v>662</v>
      </c>
      <c r="B665" s="15">
        <v>51.4</v>
      </c>
      <c r="C665" s="95">
        <f>'NEFZ + EPA + WLTP - Constants'!$B$5*B665/3.6</f>
        <v>22.977856</v>
      </c>
      <c r="D665" s="95">
        <f>(C665+C664)/2</f>
        <v>22.9108</v>
      </c>
      <c r="E665" s="95">
        <f>(D665*(A665-A664))</f>
        <v>22.9108</v>
      </c>
      <c r="F665" s="95">
        <f>(0.5*((C665^2)-(C664^2))*'NEFZ + EPA + WLTP - Start Value'!$B$3)/3600</f>
        <v>1.335733242506633</v>
      </c>
      <c r="G665" s="95">
        <f>E665*'NEFZ + EPA + WLTP - Start Value'!$B$3*'NEFZ + EPA + WLTP - Start Value'!$B$6*'NEFZ + EPA + WLTP - Constants'!$B$4/3600</f>
        <v>0.7816477636000002</v>
      </c>
      <c r="H665" s="95">
        <f>IF(E665&gt;0,(((C664)^3+(C665)^3)/2/D665)*0.5*'NEFZ + EPA + WLTP - Constants'!$B$3*('NEFZ + EPA + WLTP - Start Value'!$B$5*'NEFZ + EPA + WLTP - Start Value'!$B$4)*E665/3600,0)</f>
        <v>1.521326564700581</v>
      </c>
    </row>
    <row r="666" ht="20.35" customHeight="1">
      <c r="A666" s="15">
        <v>663</v>
      </c>
      <c r="B666" s="15">
        <v>51.7</v>
      </c>
      <c r="C666" s="95">
        <f>'NEFZ + EPA + WLTP - Constants'!$B$5*B666/3.6</f>
        <v>23.111968</v>
      </c>
      <c r="D666" s="95">
        <f>(C666+C665)/2</f>
        <v>23.044912</v>
      </c>
      <c r="E666" s="95">
        <f>(D666*(A666-A665))</f>
        <v>23.044912</v>
      </c>
      <c r="F666" s="95">
        <f>(0.5*((C666^2)-(C665^2))*'NEFZ + EPA + WLTP - Start Value'!$B$3)/3600</f>
        <v>1.343552168804301</v>
      </c>
      <c r="G666" s="95">
        <f>E666*'NEFZ + EPA + WLTP - Start Value'!$B$3*'NEFZ + EPA + WLTP - Start Value'!$B$6*'NEFZ + EPA + WLTP - Constants'!$B$4/3600</f>
        <v>0.7862232627040002</v>
      </c>
      <c r="H666" s="95">
        <f>IF(E666&gt;0,(((C665)^3+(C666)^3)/2/D666)*0.5*'NEFZ + EPA + WLTP - Constants'!$B$3*('NEFZ + EPA + WLTP - Start Value'!$B$5*'NEFZ + EPA + WLTP - Start Value'!$B$4)*E666/3600,0)</f>
        <v>1.548198773027664</v>
      </c>
    </row>
    <row r="667" ht="20.35" customHeight="1">
      <c r="A667" s="15">
        <v>664</v>
      </c>
      <c r="B667" s="15">
        <v>52</v>
      </c>
      <c r="C667" s="95">
        <f>'NEFZ + EPA + WLTP - Constants'!$B$5*B667/3.6</f>
        <v>23.24608</v>
      </c>
      <c r="D667" s="95">
        <f>(C667+C666)/2</f>
        <v>23.17902400000001</v>
      </c>
      <c r="E667" s="95">
        <f>(D667*(A667-A666))</f>
        <v>23.17902400000001</v>
      </c>
      <c r="F667" s="95">
        <f>(0.5*((C667^2)-(C666^2))*'NEFZ + EPA + WLTP - Start Value'!$B$3)/3600</f>
        <v>1.351371095101846</v>
      </c>
      <c r="G667" s="95">
        <f>E667*'NEFZ + EPA + WLTP - Start Value'!$B$3*'NEFZ + EPA + WLTP - Start Value'!$B$6*'NEFZ + EPA + WLTP - Constants'!$B$4/3600</f>
        <v>0.7907987618080002</v>
      </c>
      <c r="H667" s="95">
        <f>IF(E667&gt;0,(((C666)^3+(C667)^3)/2/D667)*0.5*'NEFZ + EPA + WLTP - Constants'!$B$3*('NEFZ + EPA + WLTP - Start Value'!$B$5*'NEFZ + EPA + WLTP - Start Value'!$B$4)*E667/3600,0)</f>
        <v>1.575385576566521</v>
      </c>
    </row>
    <row r="668" ht="20.35" customHeight="1">
      <c r="A668" s="15">
        <v>665</v>
      </c>
      <c r="B668" s="15">
        <v>52.2</v>
      </c>
      <c r="C668" s="95">
        <f>'NEFZ + EPA + WLTP - Constants'!$B$5*B668/3.6</f>
        <v>23.335488</v>
      </c>
      <c r="D668" s="95">
        <f>(C668+C667)/2</f>
        <v>23.290784</v>
      </c>
      <c r="E668" s="95">
        <f>(D668*(A668-A667))</f>
        <v>23.290784</v>
      </c>
      <c r="F668" s="95">
        <f>(0.5*((C668^2)-(C667^2))*'NEFZ + EPA + WLTP - Start Value'!$B$3)/3600</f>
        <v>0.9052579113443389</v>
      </c>
      <c r="G668" s="95">
        <f>E668*'NEFZ + EPA + WLTP - Start Value'!$B$3*'NEFZ + EPA + WLTP - Start Value'!$B$6*'NEFZ + EPA + WLTP - Constants'!$B$4/3600</f>
        <v>0.7946116777280002</v>
      </c>
      <c r="H668" s="95">
        <f>IF(E668&gt;0,(((C667)^3+(C668)^3)/2/D668)*0.5*'NEFZ + EPA + WLTP - Constants'!$B$3*('NEFZ + EPA + WLTP - Start Value'!$B$5*'NEFZ + EPA + WLTP - Start Value'!$B$4)*E668/3600,0)</f>
        <v>1.59826080283262</v>
      </c>
    </row>
    <row r="669" ht="20.35" customHeight="1">
      <c r="A669" s="15">
        <v>666</v>
      </c>
      <c r="B669" s="15">
        <v>52.5</v>
      </c>
      <c r="C669" s="95">
        <f>'NEFZ + EPA + WLTP - Constants'!$B$5*B669/3.6</f>
        <v>23.4696</v>
      </c>
      <c r="D669" s="95">
        <f>(C669+C668)/2</f>
        <v>23.402544</v>
      </c>
      <c r="E669" s="95">
        <f>(D669*(A669-A668))</f>
        <v>23.402544</v>
      </c>
      <c r="F669" s="95">
        <f>(0.5*((C669^2)-(C668^2))*'NEFZ + EPA + WLTP - Start Value'!$B$3)/3600</f>
        <v>1.364402638931195</v>
      </c>
      <c r="G669" s="95">
        <f>E669*'NEFZ + EPA + WLTP - Start Value'!$B$3*'NEFZ + EPA + WLTP - Start Value'!$B$6*'NEFZ + EPA + WLTP - Constants'!$B$4/3600</f>
        <v>0.798424593648</v>
      </c>
      <c r="H669" s="95">
        <f>IF(E669&gt;0,(((C668)^3+(C669)^3)/2/D669)*0.5*'NEFZ + EPA + WLTP - Constants'!$B$3*('NEFZ + EPA + WLTP - Start Value'!$B$5*'NEFZ + EPA + WLTP - Start Value'!$B$4)*E669/3600,0)</f>
        <v>1.62140098885516</v>
      </c>
    </row>
    <row r="670" ht="20.35" customHeight="1">
      <c r="A670" s="15">
        <v>667</v>
      </c>
      <c r="B670" s="15">
        <v>52.8</v>
      </c>
      <c r="C670" s="95">
        <f>'NEFZ + EPA + WLTP - Constants'!$B$5*B670/3.6</f>
        <v>23.603712</v>
      </c>
      <c r="D670" s="95">
        <f>(C670+C669)/2</f>
        <v>23.536656</v>
      </c>
      <c r="E670" s="95">
        <f>(D670*(A670-A669))</f>
        <v>23.536656</v>
      </c>
      <c r="F670" s="95">
        <f>(0.5*((C670^2)-(C669^2))*'NEFZ + EPA + WLTP - Start Value'!$B$3)/3600</f>
        <v>1.372221565228765</v>
      </c>
      <c r="G670" s="95">
        <f>E670*'NEFZ + EPA + WLTP - Start Value'!$B$3*'NEFZ + EPA + WLTP - Start Value'!$B$6*'NEFZ + EPA + WLTP - Constants'!$B$4/3600</f>
        <v>0.803000092752</v>
      </c>
      <c r="H670" s="95">
        <f>IF(E670&gt;0,(((C669)^3+(C670)^3)/2/D670)*0.5*'NEFZ + EPA + WLTP - Constants'!$B$3*('NEFZ + EPA + WLTP - Start Value'!$B$5*'NEFZ + EPA + WLTP - Start Value'!$B$4)*E670/3600,0)</f>
        <v>1.649435663614629</v>
      </c>
    </row>
    <row r="671" ht="20.35" customHeight="1">
      <c r="A671" s="15">
        <v>668</v>
      </c>
      <c r="B671" s="15">
        <v>52.7</v>
      </c>
      <c r="C671" s="95">
        <f>'NEFZ + EPA + WLTP - Constants'!$B$5*B671/3.6</f>
        <v>23.559008</v>
      </c>
      <c r="D671" s="95">
        <f>(C671+C670)/2</f>
        <v>23.58136</v>
      </c>
      <c r="E671" s="95">
        <f>(D671*(A671-A670))</f>
        <v>23.58136</v>
      </c>
      <c r="F671" s="95">
        <f>(0.5*((C671^2)-(C670^2))*'NEFZ + EPA + WLTP - Start Value'!$B$3)/3600</f>
        <v>-0.4582759579981769</v>
      </c>
      <c r="G671" s="95">
        <f>E671*'NEFZ + EPA + WLTP - Start Value'!$B$3*'NEFZ + EPA + WLTP - Start Value'!$B$6*'NEFZ + EPA + WLTP - Constants'!$B$4/3600</f>
        <v>0.8045252591200001</v>
      </c>
      <c r="H671" s="95">
        <f>IF(E671&gt;0,(((C670)^3+(C671)^3)/2/D671)*0.5*'NEFZ + EPA + WLTP - Constants'!$B$3*('NEFZ + EPA + WLTP - Start Value'!$B$5*'NEFZ + EPA + WLTP - Start Value'!$B$4)*E671/3600,0)</f>
        <v>1.658816097893975</v>
      </c>
    </row>
    <row r="672" ht="20.35" customHeight="1">
      <c r="A672" s="15">
        <v>669</v>
      </c>
      <c r="B672" s="15">
        <v>52.6</v>
      </c>
      <c r="C672" s="95">
        <f>'NEFZ + EPA + WLTP - Constants'!$B$5*B672/3.6</f>
        <v>23.514304</v>
      </c>
      <c r="D672" s="95">
        <f>(C672+C671)/2</f>
        <v>23.536656</v>
      </c>
      <c r="E672" s="95">
        <f>(D672*(A672-A671))</f>
        <v>23.536656</v>
      </c>
      <c r="F672" s="95">
        <f>(0.5*((C672^2)-(C671^2))*'NEFZ + EPA + WLTP - Start Value'!$B$3)/3600</f>
        <v>-0.4574071884096212</v>
      </c>
      <c r="G672" s="95">
        <f>E672*'NEFZ + EPA + WLTP - Start Value'!$B$3*'NEFZ + EPA + WLTP - Start Value'!$B$6*'NEFZ + EPA + WLTP - Constants'!$B$4/3600</f>
        <v>0.803000092752</v>
      </c>
      <c r="H672" s="95">
        <f>IF(E672&gt;0,(((C671)^3+(C672)^3)/2/D672)*0.5*'NEFZ + EPA + WLTP - Constants'!$B$3*('NEFZ + EPA + WLTP - Start Value'!$B$5*'NEFZ + EPA + WLTP - Start Value'!$B$4)*E672/3600,0)</f>
        <v>1.649399962703109</v>
      </c>
    </row>
    <row r="673" ht="20.35" customHeight="1">
      <c r="A673" s="15">
        <v>670</v>
      </c>
      <c r="B673" s="15">
        <v>52.3</v>
      </c>
      <c r="C673" s="95">
        <f>'NEFZ + EPA + WLTP - Constants'!$B$5*B673/3.6</f>
        <v>23.380192</v>
      </c>
      <c r="D673" s="95">
        <f>(C673+C672)/2</f>
        <v>23.447248</v>
      </c>
      <c r="E673" s="95">
        <f>(D673*(A673-A672))</f>
        <v>23.447248</v>
      </c>
      <c r="F673" s="95">
        <f>(0.5*((C673^2)-(C672^2))*'NEFZ + EPA + WLTP - Start Value'!$B$3)/3600</f>
        <v>-1.367008947697085</v>
      </c>
      <c r="G673" s="95">
        <f>E673*'NEFZ + EPA + WLTP - Start Value'!$B$3*'NEFZ + EPA + WLTP - Start Value'!$B$6*'NEFZ + EPA + WLTP - Constants'!$B$4/3600</f>
        <v>0.799949760016</v>
      </c>
      <c r="H673" s="95">
        <f>IF(E673&gt;0,(((C672)^3+(C673)^3)/2/D673)*0.5*'NEFZ + EPA + WLTP - Constants'!$B$3*('NEFZ + EPA + WLTP - Start Value'!$B$5*'NEFZ + EPA + WLTP - Start Value'!$B$4)*E673/3600,0)</f>
        <v>1.630710292543461</v>
      </c>
    </row>
    <row r="674" ht="20.35" customHeight="1">
      <c r="A674" s="15">
        <v>671</v>
      </c>
      <c r="B674" s="15">
        <v>52.3</v>
      </c>
      <c r="C674" s="95">
        <f>'NEFZ + EPA + WLTP - Constants'!$B$5*B674/3.6</f>
        <v>23.380192</v>
      </c>
      <c r="D674" s="95">
        <f>(C674+C673)/2</f>
        <v>23.380192</v>
      </c>
      <c r="E674" s="95">
        <f>(D674*(A674-A673))</f>
        <v>23.380192</v>
      </c>
      <c r="F674" s="95">
        <f>(0.5*((C674^2)-(C673^2))*'NEFZ + EPA + WLTP - Start Value'!$B$3)/3600</f>
        <v>0</v>
      </c>
      <c r="G674" s="95">
        <f>E674*'NEFZ + EPA + WLTP - Start Value'!$B$3*'NEFZ + EPA + WLTP - Start Value'!$B$6*'NEFZ + EPA + WLTP - Constants'!$B$4/3600</f>
        <v>0.797662010464</v>
      </c>
      <c r="H674" s="95">
        <f>IF(E674&gt;0,(((C673)^3+(C674)^3)/2/D674)*0.5*'NEFZ + EPA + WLTP - Constants'!$B$3*('NEFZ + EPA + WLTP - Start Value'!$B$5*'NEFZ + EPA + WLTP - Start Value'!$B$4)*E674/3600,0)</f>
        <v>1.616719756275366</v>
      </c>
    </row>
    <row r="675" ht="20.35" customHeight="1">
      <c r="A675" s="15">
        <v>672</v>
      </c>
      <c r="B675" s="15">
        <v>52.4</v>
      </c>
      <c r="C675" s="95">
        <f>'NEFZ + EPA + WLTP - Constants'!$B$5*B675/3.6</f>
        <v>23.424896</v>
      </c>
      <c r="D675" s="95">
        <f>(C675+C674)/2</f>
        <v>23.402544</v>
      </c>
      <c r="E675" s="95">
        <f>(D675*(A675-A674))</f>
        <v>23.402544</v>
      </c>
      <c r="F675" s="95">
        <f>(0.5*((C675^2)-(C674^2))*'NEFZ + EPA + WLTP - Start Value'!$B$3)/3600</f>
        <v>0.4548008796437564</v>
      </c>
      <c r="G675" s="95">
        <f>E675*'NEFZ + EPA + WLTP - Start Value'!$B$3*'NEFZ + EPA + WLTP - Start Value'!$B$6*'NEFZ + EPA + WLTP - Constants'!$B$4/3600</f>
        <v>0.798424593648</v>
      </c>
      <c r="H675" s="95">
        <f>IF(E675&gt;0,(((C674)^3+(C675)^3)/2/D675)*0.5*'NEFZ + EPA + WLTP - Constants'!$B$3*('NEFZ + EPA + WLTP - Start Value'!$B$5*'NEFZ + EPA + WLTP - Start Value'!$B$4)*E675/3600,0)</f>
        <v>1.621365491367636</v>
      </c>
    </row>
    <row r="676" ht="20.35" customHeight="1">
      <c r="A676" s="15">
        <v>673</v>
      </c>
      <c r="B676" s="15">
        <v>52.5</v>
      </c>
      <c r="C676" s="95">
        <f>'NEFZ + EPA + WLTP - Constants'!$B$5*B676/3.6</f>
        <v>23.4696</v>
      </c>
      <c r="D676" s="95">
        <f>(C676+C675)/2</f>
        <v>23.447248</v>
      </c>
      <c r="E676" s="95">
        <f>(D676*(A676-A675))</f>
        <v>23.447248</v>
      </c>
      <c r="F676" s="95">
        <f>(0.5*((C676^2)-(C675^2))*'NEFZ + EPA + WLTP - Start Value'!$B$3)/3600</f>
        <v>0.4556696492323615</v>
      </c>
      <c r="G676" s="95">
        <f>E676*'NEFZ + EPA + WLTP - Start Value'!$B$3*'NEFZ + EPA + WLTP - Start Value'!$B$6*'NEFZ + EPA + WLTP - Constants'!$B$4/3600</f>
        <v>0.7999497600160002</v>
      </c>
      <c r="H676" s="95">
        <f>IF(E676&gt;0,(((C675)^3+(C676)^3)/2/D676)*0.5*'NEFZ + EPA + WLTP - Constants'!$B$3*('NEFZ + EPA + WLTP - Start Value'!$B$5*'NEFZ + EPA + WLTP - Start Value'!$B$4)*E676/3600,0)</f>
        <v>1.630674727247938</v>
      </c>
    </row>
    <row r="677" ht="20.35" customHeight="1">
      <c r="A677" s="15">
        <v>674</v>
      </c>
      <c r="B677" s="15">
        <v>52.7</v>
      </c>
      <c r="C677" s="95">
        <f>'NEFZ + EPA + WLTP - Constants'!$B$5*B677/3.6</f>
        <v>23.559008</v>
      </c>
      <c r="D677" s="95">
        <f>(C677+C676)/2</f>
        <v>23.514304</v>
      </c>
      <c r="E677" s="95">
        <f>(D677*(A677-A676))</f>
        <v>23.514304</v>
      </c>
      <c r="F677" s="95">
        <f>(0.5*((C677^2)-(C676^2))*'NEFZ + EPA + WLTP - Start Value'!$B$3)/3600</f>
        <v>0.9139456072305879</v>
      </c>
      <c r="G677" s="95">
        <f>E677*'NEFZ + EPA + WLTP - Start Value'!$B$3*'NEFZ + EPA + WLTP - Start Value'!$B$6*'NEFZ + EPA + WLTP - Constants'!$B$4/3600</f>
        <v>0.8022375095680001</v>
      </c>
      <c r="H677" s="95">
        <f>IF(E677&gt;0,(((C676)^3+(C677)^3)/2/D677)*0.5*'NEFZ + EPA + WLTP - Constants'!$B$3*('NEFZ + EPA + WLTP - Start Value'!$B$5*'NEFZ + EPA + WLTP - Start Value'!$B$4)*E677/3600,0)</f>
        <v>1.644718662315316</v>
      </c>
    </row>
    <row r="678" ht="20.35" customHeight="1">
      <c r="A678" s="15">
        <v>675</v>
      </c>
      <c r="B678" s="15">
        <v>52.7</v>
      </c>
      <c r="C678" s="95">
        <f>'NEFZ + EPA + WLTP - Constants'!$B$5*B678/3.6</f>
        <v>23.559008</v>
      </c>
      <c r="D678" s="95">
        <f>(C678+C677)/2</f>
        <v>23.559008</v>
      </c>
      <c r="E678" s="95">
        <f>(D678*(A678-A677))</f>
        <v>23.559008</v>
      </c>
      <c r="F678" s="95">
        <f>(0.5*((C678^2)-(C677^2))*'NEFZ + EPA + WLTP - Start Value'!$B$3)/3600</f>
        <v>0</v>
      </c>
      <c r="G678" s="95">
        <f>E678*'NEFZ + EPA + WLTP - Start Value'!$B$3*'NEFZ + EPA + WLTP - Start Value'!$B$6*'NEFZ + EPA + WLTP - Constants'!$B$4/3600</f>
        <v>0.803762675936</v>
      </c>
      <c r="H678" s="95">
        <f>IF(E678&gt;0,(((C677)^3+(C678)^3)/2/D678)*0.5*'NEFZ + EPA + WLTP - Constants'!$B$3*('NEFZ + EPA + WLTP - Start Value'!$B$5*'NEFZ + EPA + WLTP - Start Value'!$B$4)*E678/3600,0)</f>
        <v>1.654099096594662</v>
      </c>
    </row>
    <row r="679" ht="20.35" customHeight="1">
      <c r="A679" s="15">
        <v>676</v>
      </c>
      <c r="B679" s="15">
        <v>52.4</v>
      </c>
      <c r="C679" s="95">
        <f>'NEFZ + EPA + WLTP - Constants'!$B$5*B679/3.6</f>
        <v>23.424896</v>
      </c>
      <c r="D679" s="95">
        <f>(C679+C678)/2</f>
        <v>23.491952</v>
      </c>
      <c r="E679" s="95">
        <f>(D679*(A679-A678))</f>
        <v>23.491952</v>
      </c>
      <c r="F679" s="95">
        <f>(0.5*((C679^2)-(C678^2))*'NEFZ + EPA + WLTP - Start Value'!$B$3)/3600</f>
        <v>-1.36961525646295</v>
      </c>
      <c r="G679" s="95">
        <f>E679*'NEFZ + EPA + WLTP - Start Value'!$B$3*'NEFZ + EPA + WLTP - Start Value'!$B$6*'NEFZ + EPA + WLTP - Constants'!$B$4/3600</f>
        <v>0.8014749263840001</v>
      </c>
      <c r="H679" s="95">
        <f>IF(E679&gt;0,(((C678)^3+(C679)^3)/2/D679)*0.5*'NEFZ + EPA + WLTP - Constants'!$B$3*('NEFZ + EPA + WLTP - Start Value'!$B$5*'NEFZ + EPA + WLTP - Start Value'!$B$4)*E679/3600,0)</f>
        <v>1.640055161527284</v>
      </c>
    </row>
    <row r="680" ht="20.35" customHeight="1">
      <c r="A680" s="15">
        <v>677</v>
      </c>
      <c r="B680" s="15">
        <v>52.1</v>
      </c>
      <c r="C680" s="95">
        <f>'NEFZ + EPA + WLTP - Constants'!$B$5*B680/3.6</f>
        <v>23.290784</v>
      </c>
      <c r="D680" s="95">
        <f>(C680+C679)/2</f>
        <v>23.35784</v>
      </c>
      <c r="E680" s="95">
        <f>(D680*(A680-A679))</f>
        <v>23.35784</v>
      </c>
      <c r="F680" s="95">
        <f>(0.5*((C680^2)-(C679^2))*'NEFZ + EPA + WLTP - Start Value'!$B$3)/3600</f>
        <v>-1.361796330165306</v>
      </c>
      <c r="G680" s="95">
        <f>E680*'NEFZ + EPA + WLTP - Start Value'!$B$3*'NEFZ + EPA + WLTP - Start Value'!$B$6*'NEFZ + EPA + WLTP - Constants'!$B$4/3600</f>
        <v>0.7968994272800002</v>
      </c>
      <c r="H680" s="95">
        <f>IF(E680&gt;0,(((C679)^3+(C680)^3)/2/D680)*0.5*'NEFZ + EPA + WLTP - Constants'!$B$3*('NEFZ + EPA + WLTP - Start Value'!$B$5*'NEFZ + EPA + WLTP - Start Value'!$B$4)*E680/3600,0)</f>
        <v>1.612127182654382</v>
      </c>
    </row>
    <row r="681" ht="20.35" customHeight="1">
      <c r="A681" s="15">
        <v>678</v>
      </c>
      <c r="B681" s="15">
        <v>51.7</v>
      </c>
      <c r="C681" s="95">
        <f>'NEFZ + EPA + WLTP - Constants'!$B$5*B681/3.6</f>
        <v>23.111968</v>
      </c>
      <c r="D681" s="95">
        <f>(C681+C680)/2</f>
        <v>23.201376</v>
      </c>
      <c r="E681" s="95">
        <f>(D681*(A681-A680))</f>
        <v>23.201376</v>
      </c>
      <c r="F681" s="95">
        <f>(0.5*((C681^2)-(C680^2))*'NEFZ + EPA + WLTP - Start Value'!$B$3)/3600</f>
        <v>-1.803565665979713</v>
      </c>
      <c r="G681" s="95">
        <f>E681*'NEFZ + EPA + WLTP - Start Value'!$B$3*'NEFZ + EPA + WLTP - Start Value'!$B$6*'NEFZ + EPA + WLTP - Constants'!$B$4/3600</f>
        <v>0.791561344992</v>
      </c>
      <c r="H681" s="95">
        <f>IF(E681&gt;0,(((C680)^3+(C681)^3)/2/D681)*0.5*'NEFZ + EPA + WLTP - Constants'!$B$3*('NEFZ + EPA + WLTP - Start Value'!$B$5*'NEFZ + EPA + WLTP - Start Value'!$B$4)*E681/3600,0)</f>
        <v>1.579978217995505</v>
      </c>
    </row>
    <row r="682" ht="20.35" customHeight="1">
      <c r="A682" s="15">
        <v>679</v>
      </c>
      <c r="B682" s="15">
        <v>51.1</v>
      </c>
      <c r="C682" s="95">
        <f>'NEFZ + EPA + WLTP - Constants'!$B$5*B682/3.6</f>
        <v>22.843744</v>
      </c>
      <c r="D682" s="95">
        <f>(C682+C681)/2</f>
        <v>22.977856</v>
      </c>
      <c r="E682" s="95">
        <f>(D682*(A682-A681))</f>
        <v>22.977856</v>
      </c>
      <c r="F682" s="95">
        <f>(0.5*((C682^2)-(C681^2))*'NEFZ + EPA + WLTP - Start Value'!$B$3)/3600</f>
        <v>-2.679285411310934</v>
      </c>
      <c r="G682" s="95">
        <f>E682*'NEFZ + EPA + WLTP - Start Value'!$B$3*'NEFZ + EPA + WLTP - Start Value'!$B$6*'NEFZ + EPA + WLTP - Constants'!$B$4/3600</f>
        <v>0.7839355131520001</v>
      </c>
      <c r="H682" s="95">
        <f>IF(E682&gt;0,(((C681)^3+(C682)^3)/2/D682)*0.5*'NEFZ + EPA + WLTP - Constants'!$B$3*('NEFZ + EPA + WLTP - Start Value'!$B$5*'NEFZ + EPA + WLTP - Start Value'!$B$4)*E682/3600,0)</f>
        <v>1.534841088815069</v>
      </c>
    </row>
    <row r="683" ht="20.35" customHeight="1">
      <c r="A683" s="15">
        <v>680</v>
      </c>
      <c r="B683" s="15">
        <v>50.5</v>
      </c>
      <c r="C683" s="95">
        <f>'NEFZ + EPA + WLTP - Constants'!$B$5*B683/3.6</f>
        <v>22.57552</v>
      </c>
      <c r="D683" s="95">
        <f>(C683+C682)/2</f>
        <v>22.709632</v>
      </c>
      <c r="E683" s="95">
        <f>(D683*(A683-A682))</f>
        <v>22.709632</v>
      </c>
      <c r="F683" s="95">
        <f>(0.5*((C683^2)-(C682^2))*'NEFZ + EPA + WLTP - Start Value'!$B$3)/3600</f>
        <v>-2.648009706120581</v>
      </c>
      <c r="G683" s="95">
        <f>E683*'NEFZ + EPA + WLTP - Start Value'!$B$3*'NEFZ + EPA + WLTP - Start Value'!$B$6*'NEFZ + EPA + WLTP - Constants'!$B$4/3600</f>
        <v>0.7747845149440002</v>
      </c>
      <c r="H683" s="95">
        <f>IF(E683&gt;0,(((C682)^3+(C683)^3)/2/D683)*0.5*'NEFZ + EPA + WLTP - Constants'!$B$3*('NEFZ + EPA + WLTP - Start Value'!$B$5*'NEFZ + EPA + WLTP - Start Value'!$B$4)*E683/3600,0)</f>
        <v>1.481720370136527</v>
      </c>
    </row>
    <row r="684" ht="20.35" customHeight="1">
      <c r="A684" s="15">
        <v>681</v>
      </c>
      <c r="B684" s="15">
        <v>50.1</v>
      </c>
      <c r="C684" s="95">
        <f>'NEFZ + EPA + WLTP - Constants'!$B$5*B684/3.6</f>
        <v>22.396704</v>
      </c>
      <c r="D684" s="95">
        <f>(C684+C683)/2</f>
        <v>22.486112</v>
      </c>
      <c r="E684" s="95">
        <f>(D684*(A684-A683))</f>
        <v>22.486112</v>
      </c>
      <c r="F684" s="95">
        <f>(0.5*((C684^2)-(C683^2))*'NEFZ + EPA + WLTP - Start Value'!$B$3)/3600</f>
        <v>-1.747964412307885</v>
      </c>
      <c r="G684" s="95">
        <f>E684*'NEFZ + EPA + WLTP - Start Value'!$B$3*'NEFZ + EPA + WLTP - Start Value'!$B$6*'NEFZ + EPA + WLTP - Constants'!$B$4/3600</f>
        <v>0.7671586831040001</v>
      </c>
      <c r="H684" s="95">
        <f>IF(E684&gt;0,(((C683)^3+(C684)^3)/2/D684)*0.5*'NEFZ + EPA + WLTP - Constants'!$B$3*('NEFZ + EPA + WLTP - Start Value'!$B$5*'NEFZ + EPA + WLTP - Start Value'!$B$4)*E684/3600,0)</f>
        <v>1.438315735332823</v>
      </c>
    </row>
    <row r="685" ht="20.35" customHeight="1">
      <c r="A685" s="15">
        <v>682</v>
      </c>
      <c r="B685" s="15">
        <v>49.8</v>
      </c>
      <c r="C685" s="95">
        <f>'NEFZ + EPA + WLTP - Constants'!$B$5*B685/3.6</f>
        <v>22.262592</v>
      </c>
      <c r="D685" s="95">
        <f>(C685+C684)/2</f>
        <v>22.329648</v>
      </c>
      <c r="E685" s="95">
        <f>(D685*(A685-A684))</f>
        <v>22.329648</v>
      </c>
      <c r="F685" s="95">
        <f>(0.5*((C685^2)-(C684^2))*'NEFZ + EPA + WLTP - Start Value'!$B$3)/3600</f>
        <v>-1.301851228550415</v>
      </c>
      <c r="G685" s="95">
        <f>E685*'NEFZ + EPA + WLTP - Start Value'!$B$3*'NEFZ + EPA + WLTP - Start Value'!$B$6*'NEFZ + EPA + WLTP - Constants'!$B$4/3600</f>
        <v>0.7618206008160001</v>
      </c>
      <c r="H685" s="95">
        <f>IF(E685&gt;0,(((C684)^3+(C685)^3)/2/D685)*0.5*'NEFZ + EPA + WLTP - Constants'!$B$3*('NEFZ + EPA + WLTP - Start Value'!$B$5*'NEFZ + EPA + WLTP - Start Value'!$B$4)*E685/3600,0)</f>
        <v>1.408470988194997</v>
      </c>
    </row>
    <row r="686" ht="20.35" customHeight="1">
      <c r="A686" s="15">
        <v>683</v>
      </c>
      <c r="B686" s="15">
        <v>49.7</v>
      </c>
      <c r="C686" s="95">
        <f>'NEFZ + EPA + WLTP - Constants'!$B$5*B686/3.6</f>
        <v>22.217888</v>
      </c>
      <c r="D686" s="95">
        <f>(C686+C685)/2</f>
        <v>22.24024</v>
      </c>
      <c r="E686" s="95">
        <f>(D686*(A686-A685))</f>
        <v>22.24024</v>
      </c>
      <c r="F686" s="95">
        <f>(0.5*((C686^2)-(C685^2))*'NEFZ + EPA + WLTP - Start Value'!$B$3)/3600</f>
        <v>-0.4322128703395535</v>
      </c>
      <c r="G686" s="95">
        <f>E686*'NEFZ + EPA + WLTP - Start Value'!$B$3*'NEFZ + EPA + WLTP - Start Value'!$B$6*'NEFZ + EPA + WLTP - Constants'!$B$4/3600</f>
        <v>0.7587702680799999</v>
      </c>
      <c r="H686" s="95">
        <f>IF(E686&gt;0,(((C685)^3+(C686)^3)/2/D686)*0.5*'NEFZ + EPA + WLTP - Constants'!$B$3*('NEFZ + EPA + WLTP - Start Value'!$B$5*'NEFZ + EPA + WLTP - Start Value'!$B$4)*E686/3600,0)</f>
        <v>1.391586638203102</v>
      </c>
    </row>
    <row r="687" ht="20.35" customHeight="1">
      <c r="A687" s="15">
        <v>684</v>
      </c>
      <c r="B687" s="15">
        <v>49.6</v>
      </c>
      <c r="C687" s="95">
        <f>'NEFZ + EPA + WLTP - Constants'!$B$5*B687/3.6</f>
        <v>22.173184</v>
      </c>
      <c r="D687" s="95">
        <f>(C687+C686)/2</f>
        <v>22.195536</v>
      </c>
      <c r="E687" s="95">
        <f>(D687*(A687-A686))</f>
        <v>22.195536</v>
      </c>
      <c r="F687" s="95">
        <f>(0.5*((C687^2)-(C686^2))*'NEFZ + EPA + WLTP - Start Value'!$B$3)/3600</f>
        <v>-0.4313441007509236</v>
      </c>
      <c r="G687" s="95">
        <f>E687*'NEFZ + EPA + WLTP - Start Value'!$B$3*'NEFZ + EPA + WLTP - Start Value'!$B$6*'NEFZ + EPA + WLTP - Constants'!$B$4/3600</f>
        <v>0.7572451017120002</v>
      </c>
      <c r="H687" s="95">
        <f>IF(E687&gt;0,(((C686)^3+(C687)^3)/2/D687)*0.5*'NEFZ + EPA + WLTP - Constants'!$B$3*('NEFZ + EPA + WLTP - Start Value'!$B$5*'NEFZ + EPA + WLTP - Start Value'!$B$4)*E687/3600,0)</f>
        <v>1.383212033878247</v>
      </c>
    </row>
    <row r="688" ht="20.35" customHeight="1">
      <c r="A688" s="15">
        <v>685</v>
      </c>
      <c r="B688" s="15">
        <v>49.5</v>
      </c>
      <c r="C688" s="95">
        <f>'NEFZ + EPA + WLTP - Constants'!$B$5*B688/3.6</f>
        <v>22.12848</v>
      </c>
      <c r="D688" s="95">
        <f>(C688+C687)/2</f>
        <v>22.150832</v>
      </c>
      <c r="E688" s="95">
        <f>(D688*(A688-A687))</f>
        <v>22.150832</v>
      </c>
      <c r="F688" s="95">
        <f>(0.5*((C688^2)-(C687^2))*'NEFZ + EPA + WLTP - Start Value'!$B$3)/3600</f>
        <v>-0.4304753311623062</v>
      </c>
      <c r="G688" s="95">
        <f>E688*'NEFZ + EPA + WLTP - Start Value'!$B$3*'NEFZ + EPA + WLTP - Start Value'!$B$6*'NEFZ + EPA + WLTP - Constants'!$B$4/3600</f>
        <v>0.7557199353440001</v>
      </c>
      <c r="H688" s="95">
        <f>IF(E688&gt;0,(((C687)^3+(C688)^3)/2/D688)*0.5*'NEFZ + EPA + WLTP - Constants'!$B$3*('NEFZ + EPA + WLTP - Start Value'!$B$5*'NEFZ + EPA + WLTP - Start Value'!$B$4)*E688/3600,0)</f>
        <v>1.37487109622494</v>
      </c>
    </row>
    <row r="689" ht="20.35" customHeight="1">
      <c r="A689" s="15">
        <v>686</v>
      </c>
      <c r="B689" s="15">
        <v>49.5</v>
      </c>
      <c r="C689" s="95">
        <f>'NEFZ + EPA + WLTP - Constants'!$B$5*B689/3.6</f>
        <v>22.12848</v>
      </c>
      <c r="D689" s="95">
        <f>(C689+C688)/2</f>
        <v>22.12848</v>
      </c>
      <c r="E689" s="95">
        <f>(D689*(A689-A688))</f>
        <v>22.12848</v>
      </c>
      <c r="F689" s="95">
        <f>(0.5*((C689^2)-(C688^2))*'NEFZ + EPA + WLTP - Start Value'!$B$3)/3600</f>
        <v>0</v>
      </c>
      <c r="G689" s="95">
        <f>E689*'NEFZ + EPA + WLTP - Start Value'!$B$3*'NEFZ + EPA + WLTP - Start Value'!$B$6*'NEFZ + EPA + WLTP - Constants'!$B$4/3600</f>
        <v>0.7549573521600002</v>
      </c>
      <c r="H689" s="95">
        <f>IF(E689&gt;0,(((C688)^3+(C689)^3)/2/D689)*0.5*'NEFZ + EPA + WLTP - Constants'!$B$3*('NEFZ + EPA + WLTP - Start Value'!$B$5*'NEFZ + EPA + WLTP - Start Value'!$B$4)*E689/3600,0)</f>
        <v>1.370709035590173</v>
      </c>
    </row>
    <row r="690" ht="20.35" customHeight="1">
      <c r="A690" s="15">
        <v>687</v>
      </c>
      <c r="B690" s="15">
        <v>49.7</v>
      </c>
      <c r="C690" s="95">
        <f>'NEFZ + EPA + WLTP - Constants'!$B$5*B690/3.6</f>
        <v>22.217888</v>
      </c>
      <c r="D690" s="95">
        <f>(C690+C689)/2</f>
        <v>22.173184</v>
      </c>
      <c r="E690" s="95">
        <f>(D690*(A690-A689))</f>
        <v>22.173184</v>
      </c>
      <c r="F690" s="95">
        <f>(0.5*((C690^2)-(C689^2))*'NEFZ + EPA + WLTP - Start Value'!$B$3)/3600</f>
        <v>0.8618194319132298</v>
      </c>
      <c r="G690" s="95">
        <f>E690*'NEFZ + EPA + WLTP - Start Value'!$B$3*'NEFZ + EPA + WLTP - Start Value'!$B$6*'NEFZ + EPA + WLTP - Constants'!$B$4/3600</f>
        <v>0.7564825185280002</v>
      </c>
      <c r="H690" s="95">
        <f>IF(E690&gt;0,(((C689)^3+(C690)^3)/2/D690)*0.5*'NEFZ + EPA + WLTP - Constants'!$B$3*('NEFZ + EPA + WLTP - Start Value'!$B$5*'NEFZ + EPA + WLTP - Start Value'!$B$4)*E690/3600,0)</f>
        <v>1.379049973243481</v>
      </c>
    </row>
    <row r="691" ht="20.35" customHeight="1">
      <c r="A691" s="15">
        <v>688</v>
      </c>
      <c r="B691" s="15">
        <v>50</v>
      </c>
      <c r="C691" s="95">
        <f>'NEFZ + EPA + WLTP - Constants'!$B$5*B691/3.6</f>
        <v>22.352</v>
      </c>
      <c r="D691" s="95">
        <f>(C691+C690)/2</f>
        <v>22.284944</v>
      </c>
      <c r="E691" s="95">
        <f>(D691*(A691-A690))</f>
        <v>22.284944</v>
      </c>
      <c r="F691" s="95">
        <f>(0.5*((C691^2)-(C690^2))*'NEFZ + EPA + WLTP - Start Value'!$B$3)/3600</f>
        <v>1.299244919784525</v>
      </c>
      <c r="G691" s="95">
        <f>E691*'NEFZ + EPA + WLTP - Start Value'!$B$3*'NEFZ + EPA + WLTP - Start Value'!$B$6*'NEFZ + EPA + WLTP - Constants'!$B$4/3600</f>
        <v>0.7602954344480001</v>
      </c>
      <c r="H691" s="95">
        <f>IF(E691&gt;0,(((C690)^3+(C691)^3)/2/D691)*0.5*'NEFZ + EPA + WLTP - Constants'!$B$3*('NEFZ + EPA + WLTP - Start Value'!$B$5*'NEFZ + EPA + WLTP - Start Value'!$B$4)*E691/3600,0)</f>
        <v>1.40002877929505</v>
      </c>
    </row>
    <row r="692" ht="20.35" customHeight="1">
      <c r="A692" s="15">
        <v>689</v>
      </c>
      <c r="B692" s="15">
        <v>50.2</v>
      </c>
      <c r="C692" s="95">
        <f>'NEFZ + EPA + WLTP - Constants'!$B$5*B692/3.6</f>
        <v>22.441408</v>
      </c>
      <c r="D692" s="95">
        <f>(C692+C691)/2</f>
        <v>22.396704</v>
      </c>
      <c r="E692" s="95">
        <f>(D692*(A692-A691))</f>
        <v>22.396704</v>
      </c>
      <c r="F692" s="95">
        <f>(0.5*((C692^2)-(C691^2))*'NEFZ + EPA + WLTP - Start Value'!$B$3)/3600</f>
        <v>0.8705071277994788</v>
      </c>
      <c r="G692" s="95">
        <f>E692*'NEFZ + EPA + WLTP - Start Value'!$B$3*'NEFZ + EPA + WLTP - Start Value'!$B$6*'NEFZ + EPA + WLTP - Constants'!$B$4/3600</f>
        <v>0.7641083503680001</v>
      </c>
      <c r="H692" s="95">
        <f>IF(E692&gt;0,(((C691)^3+(C692)^3)/2/D692)*0.5*'NEFZ + EPA + WLTP - Constants'!$B$3*('NEFZ + EPA + WLTP - Start Value'!$B$5*'NEFZ + EPA + WLTP - Start Value'!$B$4)*E692/3600,0)</f>
        <v>1.421176596784349</v>
      </c>
    </row>
    <row r="693" ht="20.35" customHeight="1">
      <c r="A693" s="15">
        <v>690</v>
      </c>
      <c r="B693" s="15">
        <v>50.6</v>
      </c>
      <c r="C693" s="95">
        <f>'NEFZ + EPA + WLTP - Constants'!$B$5*B693/3.6</f>
        <v>22.620224</v>
      </c>
      <c r="D693" s="95">
        <f>(C693+C692)/2</f>
        <v>22.530816</v>
      </c>
      <c r="E693" s="95">
        <f>(D693*(A693-A692))</f>
        <v>22.530816</v>
      </c>
      <c r="F693" s="95">
        <f>(0.5*((C693^2)-(C692^2))*'NEFZ + EPA + WLTP - Start Value'!$B$3)/3600</f>
        <v>1.75143949066238</v>
      </c>
      <c r="G693" s="95">
        <f>E693*'NEFZ + EPA + WLTP - Start Value'!$B$3*'NEFZ + EPA + WLTP - Start Value'!$B$6*'NEFZ + EPA + WLTP - Constants'!$B$4/3600</f>
        <v>0.7686838494720002</v>
      </c>
      <c r="H693" s="95">
        <f>IF(E693&gt;0,(((C692)^3+(C693)^3)/2/D693)*0.5*'NEFZ + EPA + WLTP - Constants'!$B$3*('NEFZ + EPA + WLTP - Start Value'!$B$5*'NEFZ + EPA + WLTP - Start Value'!$B$4)*E693/3600,0)</f>
        <v>1.446910952982714</v>
      </c>
    </row>
    <row r="694" ht="20.35" customHeight="1">
      <c r="A694" s="15">
        <v>691</v>
      </c>
      <c r="B694" s="15">
        <v>51.1</v>
      </c>
      <c r="C694" s="95">
        <f>'NEFZ + EPA + WLTP - Constants'!$B$5*B694/3.6</f>
        <v>22.843744</v>
      </c>
      <c r="D694" s="95">
        <f>(C694+C693)/2</f>
        <v>22.731984</v>
      </c>
      <c r="E694" s="95">
        <f>(D694*(A694-A693))</f>
        <v>22.731984</v>
      </c>
      <c r="F694" s="95">
        <f>(0.5*((C694^2)-(C693^2))*'NEFZ + EPA + WLTP - Start Value'!$B$3)/3600</f>
        <v>2.20884667907205</v>
      </c>
      <c r="G694" s="95">
        <f>E694*'NEFZ + EPA + WLTP - Start Value'!$B$3*'NEFZ + EPA + WLTP - Start Value'!$B$6*'NEFZ + EPA + WLTP - Constants'!$B$4/3600</f>
        <v>0.7755470981280003</v>
      </c>
      <c r="H694" s="95">
        <f>IF(E694&gt;0,(((C693)^3+(C694)^3)/2/D694)*0.5*'NEFZ + EPA + WLTP - Constants'!$B$3*('NEFZ + EPA + WLTP - Start Value'!$B$5*'NEFZ + EPA + WLTP - Start Value'!$B$4)*E694/3600,0)</f>
        <v>1.486052120289014</v>
      </c>
    </row>
    <row r="695" ht="20.35" customHeight="1">
      <c r="A695" s="15">
        <v>692</v>
      </c>
      <c r="B695" s="15">
        <v>51.6</v>
      </c>
      <c r="C695" s="95">
        <f>'NEFZ + EPA + WLTP - Constants'!$B$5*B695/3.6</f>
        <v>23.067264</v>
      </c>
      <c r="D695" s="95">
        <f>(C695+C694)/2</f>
        <v>22.955504</v>
      </c>
      <c r="E695" s="95">
        <f>(D695*(A695-A694))</f>
        <v>22.955504</v>
      </c>
      <c r="F695" s="95">
        <f>(0.5*((C695^2)-(C694^2))*'NEFZ + EPA + WLTP - Start Value'!$B$3)/3600</f>
        <v>2.230565918787512</v>
      </c>
      <c r="G695" s="95">
        <f>E695*'NEFZ + EPA + WLTP - Start Value'!$B$3*'NEFZ + EPA + WLTP - Start Value'!$B$6*'NEFZ + EPA + WLTP - Constants'!$B$4/3600</f>
        <v>0.7831729299680004</v>
      </c>
      <c r="H695" s="95">
        <f>IF(E695&gt;0,(((C694)^3+(C695)^3)/2/D695)*0.5*'NEFZ + EPA + WLTP - Constants'!$B$3*('NEFZ + EPA + WLTP - Start Value'!$B$5*'NEFZ + EPA + WLTP - Start Value'!$B$4)*E695/3600,0)</f>
        <v>1.530318764281141</v>
      </c>
    </row>
    <row r="696" ht="20.35" customHeight="1">
      <c r="A696" s="15">
        <v>693</v>
      </c>
      <c r="B696" s="15">
        <v>51.9</v>
      </c>
      <c r="C696" s="95">
        <f>'NEFZ + EPA + WLTP - Constants'!$B$5*B696/3.6</f>
        <v>23.201376</v>
      </c>
      <c r="D696" s="95">
        <f>(C696+C695)/2</f>
        <v>23.13432</v>
      </c>
      <c r="E696" s="95">
        <f>(D696*(A696-A695))</f>
        <v>23.13432</v>
      </c>
      <c r="F696" s="95">
        <f>(0.5*((C696^2)-(C695^2))*'NEFZ + EPA + WLTP - Start Value'!$B$3)/3600</f>
        <v>1.348764786335982</v>
      </c>
      <c r="G696" s="95">
        <f>E696*'NEFZ + EPA + WLTP - Start Value'!$B$3*'NEFZ + EPA + WLTP - Start Value'!$B$6*'NEFZ + EPA + WLTP - Constants'!$B$4/3600</f>
        <v>0.7892735954400001</v>
      </c>
      <c r="H696" s="95">
        <f>IF(E696&gt;0,(((C695)^3+(C696)^3)/2/D696)*0.5*'NEFZ + EPA + WLTP - Constants'!$B$3*('NEFZ + EPA + WLTP - Start Value'!$B$5*'NEFZ + EPA + WLTP - Start Value'!$B$4)*E696/3600,0)</f>
        <v>1.566288240683372</v>
      </c>
    </row>
    <row r="697" ht="20.35" customHeight="1">
      <c r="A697" s="15">
        <v>694</v>
      </c>
      <c r="B697" s="15">
        <v>52</v>
      </c>
      <c r="C697" s="95">
        <f>'NEFZ + EPA + WLTP - Constants'!$B$5*B697/3.6</f>
        <v>23.24608</v>
      </c>
      <c r="D697" s="95">
        <f>(C697+C696)/2</f>
        <v>23.223728</v>
      </c>
      <c r="E697" s="95">
        <f>(D697*(A697-A696))</f>
        <v>23.223728</v>
      </c>
      <c r="F697" s="95">
        <f>(0.5*((C697^2)-(C696^2))*'NEFZ + EPA + WLTP - Start Value'!$B$3)/3600</f>
        <v>0.4513258012892865</v>
      </c>
      <c r="G697" s="95">
        <f>E697*'NEFZ + EPA + WLTP - Start Value'!$B$3*'NEFZ + EPA + WLTP - Start Value'!$B$6*'NEFZ + EPA + WLTP - Constants'!$B$4/3600</f>
        <v>0.7923239281760002</v>
      </c>
      <c r="H697" s="95">
        <f>IF(E697&gt;0,(((C696)^3+(C697)^3)/2/D697)*0.5*'NEFZ + EPA + WLTP - Constants'!$B$3*('NEFZ + EPA + WLTP - Start Value'!$B$5*'NEFZ + EPA + WLTP - Start Value'!$B$4)*E697/3600,0)</f>
        <v>1.58448284464167</v>
      </c>
    </row>
    <row r="698" ht="20.35" customHeight="1">
      <c r="A698" s="15">
        <v>695</v>
      </c>
      <c r="B698" s="15">
        <v>52.1</v>
      </c>
      <c r="C698" s="95">
        <f>'NEFZ + EPA + WLTP - Constants'!$B$5*B698/3.6</f>
        <v>23.290784</v>
      </c>
      <c r="D698" s="95">
        <f>(C698+C697)/2</f>
        <v>23.268432</v>
      </c>
      <c r="E698" s="95">
        <f>(D698*(A698-A697))</f>
        <v>23.268432</v>
      </c>
      <c r="F698" s="95">
        <f>(0.5*((C698^2)-(C697^2))*'NEFZ + EPA + WLTP - Start Value'!$B$3)/3600</f>
        <v>0.4521945708778669</v>
      </c>
      <c r="G698" s="95">
        <f>E698*'NEFZ + EPA + WLTP - Start Value'!$B$3*'NEFZ + EPA + WLTP - Start Value'!$B$6*'NEFZ + EPA + WLTP - Constants'!$B$4/3600</f>
        <v>0.7938490945440002</v>
      </c>
      <c r="H698" s="95">
        <f>IF(E698&gt;0,(((C697)^3+(C698)^3)/2/D698)*0.5*'NEFZ + EPA + WLTP - Constants'!$B$3*('NEFZ + EPA + WLTP - Start Value'!$B$5*'NEFZ + EPA + WLTP - Start Value'!$B$4)*E698/3600,0)</f>
        <v>1.593650497419874</v>
      </c>
    </row>
    <row r="699" ht="20.35" customHeight="1">
      <c r="A699" s="15">
        <v>696</v>
      </c>
      <c r="B699" s="15">
        <v>52.4</v>
      </c>
      <c r="C699" s="95">
        <f>'NEFZ + EPA + WLTP - Constants'!$B$5*B699/3.6</f>
        <v>23.424896</v>
      </c>
      <c r="D699" s="95">
        <f>(C699+C698)/2</f>
        <v>23.35784</v>
      </c>
      <c r="E699" s="95">
        <f>(D699*(A699-A698))</f>
        <v>23.35784</v>
      </c>
      <c r="F699" s="95">
        <f>(0.5*((C699^2)-(C698^2))*'NEFZ + EPA + WLTP - Start Value'!$B$3)/3600</f>
        <v>1.361796330165306</v>
      </c>
      <c r="G699" s="95">
        <f>E699*'NEFZ + EPA + WLTP - Start Value'!$B$3*'NEFZ + EPA + WLTP - Start Value'!$B$6*'NEFZ + EPA + WLTP - Constants'!$B$4/3600</f>
        <v>0.7968994272800002</v>
      </c>
      <c r="H699" s="95">
        <f>IF(E699&gt;0,(((C698)^3+(C699)^3)/2/D699)*0.5*'NEFZ + EPA + WLTP - Constants'!$B$3*('NEFZ + EPA + WLTP - Start Value'!$B$5*'NEFZ + EPA + WLTP - Start Value'!$B$4)*E699/3600,0)</f>
        <v>1.612127182654382</v>
      </c>
    </row>
    <row r="700" ht="20.35" customHeight="1">
      <c r="A700" s="15">
        <v>697</v>
      </c>
      <c r="B700" s="15">
        <v>52.9</v>
      </c>
      <c r="C700" s="95">
        <f>'NEFZ + EPA + WLTP - Constants'!$B$5*B700/3.6</f>
        <v>23.648416</v>
      </c>
      <c r="D700" s="95">
        <f>(C700+C699)/2</f>
        <v>23.536656</v>
      </c>
      <c r="E700" s="95">
        <f>(D700*(A700-A699))</f>
        <v>23.536656</v>
      </c>
      <c r="F700" s="95">
        <f>(0.5*((C700^2)-(C699^2))*'NEFZ + EPA + WLTP - Start Value'!$B$3)/3600</f>
        <v>2.287035942047958</v>
      </c>
      <c r="G700" s="95">
        <f>E700*'NEFZ + EPA + WLTP - Start Value'!$B$3*'NEFZ + EPA + WLTP - Start Value'!$B$6*'NEFZ + EPA + WLTP - Constants'!$B$4/3600</f>
        <v>0.803000092752</v>
      </c>
      <c r="H700" s="95">
        <f>IF(E700&gt;0,(((C699)^3+(C700)^3)/2/D700)*0.5*'NEFZ + EPA + WLTP - Constants'!$B$3*('NEFZ + EPA + WLTP - Start Value'!$B$5*'NEFZ + EPA + WLTP - Start Value'!$B$4)*E700/3600,0)</f>
        <v>1.64950706543767</v>
      </c>
    </row>
    <row r="701" ht="20.35" customHeight="1">
      <c r="A701" s="15">
        <v>698</v>
      </c>
      <c r="B701" s="15">
        <v>53.3</v>
      </c>
      <c r="C701" s="95">
        <f>'NEFZ + EPA + WLTP - Constants'!$B$5*B701/3.6</f>
        <v>23.827232</v>
      </c>
      <c r="D701" s="95">
        <f>(C701+C700)/2</f>
        <v>23.737824</v>
      </c>
      <c r="E701" s="95">
        <f>(D701*(A701-A700))</f>
        <v>23.737824</v>
      </c>
      <c r="F701" s="95">
        <f>(0.5*((C701^2)-(C700^2))*'NEFZ + EPA + WLTP - Start Value'!$B$3)/3600</f>
        <v>1.845266606233649</v>
      </c>
      <c r="G701" s="95">
        <f>E701*'NEFZ + EPA + WLTP - Start Value'!$B$3*'NEFZ + EPA + WLTP - Start Value'!$B$6*'NEFZ + EPA + WLTP - Constants'!$B$4/3600</f>
        <v>0.8098633414080001</v>
      </c>
      <c r="H701" s="95">
        <f>IF(E701&gt;0,(((C700)^3+(C701)^3)/2/D701)*0.5*'NEFZ + EPA + WLTP - Constants'!$B$3*('NEFZ + EPA + WLTP - Start Value'!$B$5*'NEFZ + EPA + WLTP - Start Value'!$B$4)*E701/3600,0)</f>
        <v>1.692122206057311</v>
      </c>
    </row>
    <row r="702" ht="20.35" customHeight="1">
      <c r="A702" s="15">
        <v>699</v>
      </c>
      <c r="B702" s="15">
        <v>53.7</v>
      </c>
      <c r="C702" s="95">
        <f>'NEFZ + EPA + WLTP - Constants'!$B$5*B702/3.6</f>
        <v>24.006048</v>
      </c>
      <c r="D702" s="95">
        <f>(C702+C701)/2</f>
        <v>23.91664</v>
      </c>
      <c r="E702" s="95">
        <f>(D702*(A702-A701))</f>
        <v>23.91664</v>
      </c>
      <c r="F702" s="95">
        <f>(0.5*((C702^2)-(C701^2))*'NEFZ + EPA + WLTP - Start Value'!$B$3)/3600</f>
        <v>1.859166919651578</v>
      </c>
      <c r="G702" s="95">
        <f>E702*'NEFZ + EPA + WLTP - Start Value'!$B$3*'NEFZ + EPA + WLTP - Start Value'!$B$6*'NEFZ + EPA + WLTP - Constants'!$B$4/3600</f>
        <v>0.8159640068800001</v>
      </c>
      <c r="H702" s="95">
        <f>IF(E702&gt;0,(((C701)^3+(C702)^3)/2/D702)*0.5*'NEFZ + EPA + WLTP - Constants'!$B$3*('NEFZ + EPA + WLTP - Start Value'!$B$5*'NEFZ + EPA + WLTP - Start Value'!$B$4)*E702/3600,0)</f>
        <v>1.730649942649184</v>
      </c>
    </row>
    <row r="703" ht="20.35" customHeight="1">
      <c r="A703" s="15">
        <v>700</v>
      </c>
      <c r="B703" s="15">
        <v>54.2</v>
      </c>
      <c r="C703" s="95">
        <f>'NEFZ + EPA + WLTP - Constants'!$B$5*B703/3.6</f>
        <v>24.229568</v>
      </c>
      <c r="D703" s="95">
        <f>(C703+C702)/2</f>
        <v>24.117808</v>
      </c>
      <c r="E703" s="95">
        <f>(D703*(A703-A702))</f>
        <v>24.117808</v>
      </c>
      <c r="F703" s="95">
        <f>(0.5*((C703^2)-(C702^2))*'NEFZ + EPA + WLTP - Start Value'!$B$3)/3600</f>
        <v>2.343505965308403</v>
      </c>
      <c r="G703" s="95">
        <f>E703*'NEFZ + EPA + WLTP - Start Value'!$B$3*'NEFZ + EPA + WLTP - Start Value'!$B$6*'NEFZ + EPA + WLTP - Constants'!$B$4/3600</f>
        <v>0.8228272555360001</v>
      </c>
      <c r="H703" s="95">
        <f>IF(E703&gt;0,(((C702)^3+(C703)^3)/2/D703)*0.5*'NEFZ + EPA + WLTP - Constants'!$B$3*('NEFZ + EPA + WLTP - Start Value'!$B$5*'NEFZ + EPA + WLTP - Start Value'!$B$4)*E703/3600,0)</f>
        <v>1.774728820641166</v>
      </c>
    </row>
    <row r="704" ht="20.35" customHeight="1">
      <c r="A704" s="15">
        <v>701</v>
      </c>
      <c r="B704" s="15">
        <v>54.5</v>
      </c>
      <c r="C704" s="95">
        <f>'NEFZ + EPA + WLTP - Constants'!$B$5*B704/3.6</f>
        <v>24.36368</v>
      </c>
      <c r="D704" s="95">
        <f>(C704+C703)/2</f>
        <v>24.296624</v>
      </c>
      <c r="E704" s="95">
        <f>(D704*(A704-A703))</f>
        <v>24.296624</v>
      </c>
      <c r="F704" s="95">
        <f>(0.5*((C704^2)-(C703^2))*'NEFZ + EPA + WLTP - Start Value'!$B$3)/3600</f>
        <v>1.416528814248516</v>
      </c>
      <c r="G704" s="95">
        <f>E704*'NEFZ + EPA + WLTP - Start Value'!$B$3*'NEFZ + EPA + WLTP - Start Value'!$B$6*'NEFZ + EPA + WLTP - Constants'!$B$4/3600</f>
        <v>0.8289279210080001</v>
      </c>
      <c r="H704" s="95">
        <f>IF(E704&gt;0,(((C703)^3+(C704)^3)/2/D704)*0.5*'NEFZ + EPA + WLTP - Constants'!$B$3*('NEFZ + EPA + WLTP - Start Value'!$B$5*'NEFZ + EPA + WLTP - Start Value'!$B$4)*E704/3600,0)</f>
        <v>1.814421769889387</v>
      </c>
    </row>
    <row r="705" ht="20.35" customHeight="1">
      <c r="A705" s="15">
        <v>702</v>
      </c>
      <c r="B705" s="15">
        <v>54.8</v>
      </c>
      <c r="C705" s="95">
        <f>'NEFZ + EPA + WLTP - Constants'!$B$5*B705/3.6</f>
        <v>24.497792</v>
      </c>
      <c r="D705" s="95">
        <f>(C705+C704)/2</f>
        <v>24.430736</v>
      </c>
      <c r="E705" s="95">
        <f>(D705*(A705-A704))</f>
        <v>24.430736</v>
      </c>
      <c r="F705" s="95">
        <f>(0.5*((C705^2)-(C704^2))*'NEFZ + EPA + WLTP - Start Value'!$B$3)/3600</f>
        <v>1.424347740546135</v>
      </c>
      <c r="G705" s="95">
        <f>E705*'NEFZ + EPA + WLTP - Start Value'!$B$3*'NEFZ + EPA + WLTP - Start Value'!$B$6*'NEFZ + EPA + WLTP - Constants'!$B$4/3600</f>
        <v>0.833503420112</v>
      </c>
      <c r="H705" s="95">
        <f>IF(E705&gt;0,(((C704)^3+(C705)^3)/2/D705)*0.5*'NEFZ + EPA + WLTP - Constants'!$B$3*('NEFZ + EPA + WLTP - Start Value'!$B$5*'NEFZ + EPA + WLTP - Start Value'!$B$4)*E705/3600,0)</f>
        <v>1.844633081419622</v>
      </c>
    </row>
    <row r="706" ht="20.35" customHeight="1">
      <c r="A706" s="15">
        <v>703</v>
      </c>
      <c r="B706" s="15">
        <v>55</v>
      </c>
      <c r="C706" s="95">
        <f>'NEFZ + EPA + WLTP - Constants'!$B$5*B706/3.6</f>
        <v>24.5872</v>
      </c>
      <c r="D706" s="95">
        <f>(C706+C705)/2</f>
        <v>24.542496</v>
      </c>
      <c r="E706" s="95">
        <f>(D706*(A706-A705))</f>
        <v>24.542496</v>
      </c>
      <c r="F706" s="95">
        <f>(0.5*((C706^2)-(C705^2))*'NEFZ + EPA + WLTP - Start Value'!$B$3)/3600</f>
        <v>0.9539090083072641</v>
      </c>
      <c r="G706" s="95">
        <f>E706*'NEFZ + EPA + WLTP - Start Value'!$B$3*'NEFZ + EPA + WLTP - Start Value'!$B$6*'NEFZ + EPA + WLTP - Constants'!$B$4/3600</f>
        <v>0.8373163360320002</v>
      </c>
      <c r="H706" s="95">
        <f>IF(E706&gt;0,(((C705)^3+(C706)^3)/2/D706)*0.5*'NEFZ + EPA + WLTP - Constants'!$B$3*('NEFZ + EPA + WLTP - Start Value'!$B$5*'NEFZ + EPA + WLTP - Start Value'!$B$4)*E706/3600,0)</f>
        <v>1.870040597411711</v>
      </c>
    </row>
    <row r="707" ht="20.35" customHeight="1">
      <c r="A707" s="15">
        <v>704</v>
      </c>
      <c r="B707" s="15">
        <v>55.5</v>
      </c>
      <c r="C707" s="95">
        <f>'NEFZ + EPA + WLTP - Constants'!$B$5*B707/3.6</f>
        <v>24.81072</v>
      </c>
      <c r="D707" s="95">
        <f>(C707+C706)/2</f>
        <v>24.69896</v>
      </c>
      <c r="E707" s="95">
        <f>(D707*(A707-A706))</f>
        <v>24.69896</v>
      </c>
      <c r="F707" s="95">
        <f>(0.5*((C707^2)-(C706^2))*'NEFZ + EPA + WLTP - Start Value'!$B$3)/3600</f>
        <v>2.399975988568874</v>
      </c>
      <c r="G707" s="95">
        <f>E707*'NEFZ + EPA + WLTP - Start Value'!$B$3*'NEFZ + EPA + WLTP - Start Value'!$B$6*'NEFZ + EPA + WLTP - Constants'!$B$4/3600</f>
        <v>0.8426544183200003</v>
      </c>
      <c r="H707" s="95">
        <f>IF(E707&gt;0,(((C706)^3+(C707)^3)/2/D707)*0.5*'NEFZ + EPA + WLTP - Constants'!$B$3*('NEFZ + EPA + WLTP - Start Value'!$B$5*'NEFZ + EPA + WLTP - Start Value'!$B$4)*E707/3600,0)</f>
        <v>1.906133004065626</v>
      </c>
    </row>
    <row r="708" ht="20.35" customHeight="1">
      <c r="A708" s="15">
        <v>705</v>
      </c>
      <c r="B708" s="15">
        <v>55.9</v>
      </c>
      <c r="C708" s="95">
        <f>'NEFZ + EPA + WLTP - Constants'!$B$5*B708/3.6</f>
        <v>24.989536</v>
      </c>
      <c r="D708" s="95">
        <f>(C708+C707)/2</f>
        <v>24.900128</v>
      </c>
      <c r="E708" s="95">
        <f>(D708*(A708-A707))</f>
        <v>24.900128</v>
      </c>
      <c r="F708" s="95">
        <f>(0.5*((C708^2)-(C707^2))*'NEFZ + EPA + WLTP - Start Value'!$B$3)/3600</f>
        <v>1.935618643450288</v>
      </c>
      <c r="G708" s="95">
        <f>E708*'NEFZ + EPA + WLTP - Start Value'!$B$3*'NEFZ + EPA + WLTP - Start Value'!$B$6*'NEFZ + EPA + WLTP - Constants'!$B$4/3600</f>
        <v>0.8495176669760002</v>
      </c>
      <c r="H708" s="95">
        <f>IF(E708&gt;0,(((C707)^3+(C708)^3)/2/D708)*0.5*'NEFZ + EPA + WLTP - Constants'!$B$3*('NEFZ + EPA + WLTP - Start Value'!$B$5*'NEFZ + EPA + WLTP - Start Value'!$B$4)*E708/3600,0)</f>
        <v>1.953044154371567</v>
      </c>
    </row>
    <row r="709" ht="20.35" customHeight="1">
      <c r="A709" s="15">
        <v>706</v>
      </c>
      <c r="B709" s="15">
        <v>56.1</v>
      </c>
      <c r="C709" s="95">
        <f>'NEFZ + EPA + WLTP - Constants'!$B$5*B709/3.6</f>
        <v>25.078944</v>
      </c>
      <c r="D709" s="95">
        <f>(C709+C708)/2</f>
        <v>25.03424</v>
      </c>
      <c r="E709" s="95">
        <f>(D709*(A709-A708))</f>
        <v>25.03424</v>
      </c>
      <c r="F709" s="95">
        <f>(0.5*((C709^2)-(C708^2))*'NEFZ + EPA + WLTP - Start Value'!$B$3)/3600</f>
        <v>0.9730219392568736</v>
      </c>
      <c r="G709" s="95">
        <f>E709*'NEFZ + EPA + WLTP - Start Value'!$B$3*'NEFZ + EPA + WLTP - Start Value'!$B$6*'NEFZ + EPA + WLTP - Constants'!$B$4/3600</f>
        <v>0.8540931660800001</v>
      </c>
      <c r="H709" s="95">
        <f>IF(E709&gt;0,(((C708)^3+(C709)^3)/2/D709)*0.5*'NEFZ + EPA + WLTP - Constants'!$B$3*('NEFZ + EPA + WLTP - Start Value'!$B$5*'NEFZ + EPA + WLTP - Start Value'!$B$4)*E709/3600,0)</f>
        <v>1.984713914250214</v>
      </c>
    </row>
    <row r="710" ht="20.35" customHeight="1">
      <c r="A710" s="15">
        <v>707</v>
      </c>
      <c r="B710" s="15">
        <v>56.3</v>
      </c>
      <c r="C710" s="95">
        <f>'NEFZ + EPA + WLTP - Constants'!$B$5*B710/3.6</f>
        <v>25.168352</v>
      </c>
      <c r="D710" s="95">
        <f>(C710+C709)/2</f>
        <v>25.123648</v>
      </c>
      <c r="E710" s="95">
        <f>(D710*(A710-A709))</f>
        <v>25.123648</v>
      </c>
      <c r="F710" s="95">
        <f>(0.5*((C710^2)-(C709^2))*'NEFZ + EPA + WLTP - Start Value'!$B$3)/3600</f>
        <v>0.9764970176113683</v>
      </c>
      <c r="G710" s="95">
        <f>E710*'NEFZ + EPA + WLTP - Start Value'!$B$3*'NEFZ + EPA + WLTP - Start Value'!$B$6*'NEFZ + EPA + WLTP - Constants'!$B$4/3600</f>
        <v>0.857143498816</v>
      </c>
      <c r="H710" s="95">
        <f>IF(E710&gt;0,(((C709)^3+(C710)^3)/2/D710)*0.5*'NEFZ + EPA + WLTP - Constants'!$B$3*('NEFZ + EPA + WLTP - Start Value'!$B$5*'NEFZ + EPA + WLTP - Start Value'!$B$4)*E710/3600,0)</f>
        <v>2.006054605942257</v>
      </c>
    </row>
    <row r="711" ht="20.35" customHeight="1">
      <c r="A711" s="15">
        <v>708</v>
      </c>
      <c r="B711" s="15">
        <v>56.4</v>
      </c>
      <c r="C711" s="95">
        <f>'NEFZ + EPA + WLTP - Constants'!$B$5*B711/3.6</f>
        <v>25.213056</v>
      </c>
      <c r="D711" s="95">
        <f>(C711+C710)/2</f>
        <v>25.190704</v>
      </c>
      <c r="E711" s="95">
        <f>(D711*(A711-A710))</f>
        <v>25.190704</v>
      </c>
      <c r="F711" s="95">
        <f>(0.5*((C711^2)-(C710^2))*'NEFZ + EPA + WLTP - Start Value'!$B$3)/3600</f>
        <v>0.4895516631886289</v>
      </c>
      <c r="G711" s="95">
        <f>E711*'NEFZ + EPA + WLTP - Start Value'!$B$3*'NEFZ + EPA + WLTP - Start Value'!$B$6*'NEFZ + EPA + WLTP - Constants'!$B$4/3600</f>
        <v>0.859431248368</v>
      </c>
      <c r="H711" s="95">
        <f>IF(E711&gt;0,(((C710)^3+(C711)^3)/2/D711)*0.5*'NEFZ + EPA + WLTP - Constants'!$B$3*('NEFZ + EPA + WLTP - Start Value'!$B$5*'NEFZ + EPA + WLTP - Start Value'!$B$4)*E711/3600,0)</f>
        <v>2.022145800118138</v>
      </c>
    </row>
    <row r="712" ht="20.35" customHeight="1">
      <c r="A712" s="15">
        <v>709</v>
      </c>
      <c r="B712" s="15">
        <v>56.5</v>
      </c>
      <c r="C712" s="95">
        <f>'NEFZ + EPA + WLTP - Constants'!$B$5*B712/3.6</f>
        <v>25.25776</v>
      </c>
      <c r="D712" s="95">
        <f>(C712+C711)/2</f>
        <v>25.235408</v>
      </c>
      <c r="E712" s="95">
        <f>(D712*(A712-A711))</f>
        <v>25.235408</v>
      </c>
      <c r="F712" s="95">
        <f>(0.5*((C712^2)-(C711^2))*'NEFZ + EPA + WLTP - Start Value'!$B$3)/3600</f>
        <v>0.4904204327772834</v>
      </c>
      <c r="G712" s="95">
        <f>E712*'NEFZ + EPA + WLTP - Start Value'!$B$3*'NEFZ + EPA + WLTP - Start Value'!$B$6*'NEFZ + EPA + WLTP - Constants'!$B$4/3600</f>
        <v>0.8609564147360002</v>
      </c>
      <c r="H712" s="95">
        <f>IF(E712&gt;0,(((C711)^3+(C712)^3)/2/D712)*0.5*'NEFZ + EPA + WLTP - Constants'!$B$3*('NEFZ + EPA + WLTP - Start Value'!$B$5*'NEFZ + EPA + WLTP - Start Value'!$B$4)*E712/3600,0)</f>
        <v>2.032930538058623</v>
      </c>
    </row>
    <row r="713" ht="20.35" customHeight="1">
      <c r="A713" s="15">
        <v>710</v>
      </c>
      <c r="B713" s="15">
        <v>56.7</v>
      </c>
      <c r="C713" s="95">
        <f>'NEFZ + EPA + WLTP - Constants'!$B$5*B713/3.6</f>
        <v>25.347168</v>
      </c>
      <c r="D713" s="95">
        <f>(C713+C712)/2</f>
        <v>25.302464</v>
      </c>
      <c r="E713" s="95">
        <f>(D713*(A713-A712))</f>
        <v>25.302464</v>
      </c>
      <c r="F713" s="95">
        <f>(0.5*((C713^2)-(C712^2))*'NEFZ + EPA + WLTP - Start Value'!$B$3)/3600</f>
        <v>0.9834471743203329</v>
      </c>
      <c r="G713" s="95">
        <f>E713*'NEFZ + EPA + WLTP - Start Value'!$B$3*'NEFZ + EPA + WLTP - Start Value'!$B$6*'NEFZ + EPA + WLTP - Constants'!$B$4/3600</f>
        <v>0.863244164288</v>
      </c>
      <c r="H713" s="95">
        <f>IF(E713&gt;0,(((C712)^3+(C713)^3)/2/D713)*0.5*'NEFZ + EPA + WLTP - Constants'!$B$3*('NEFZ + EPA + WLTP - Start Value'!$B$5*'NEFZ + EPA + WLTP - Start Value'!$B$4)*E713/3600,0)</f>
        <v>2.049193828936193</v>
      </c>
    </row>
    <row r="714" ht="20.35" customHeight="1">
      <c r="A714" s="15">
        <v>711</v>
      </c>
      <c r="B714" s="15">
        <v>56.9</v>
      </c>
      <c r="C714" s="95">
        <f>'NEFZ + EPA + WLTP - Constants'!$B$5*B714/3.6</f>
        <v>25.436576</v>
      </c>
      <c r="D714" s="95">
        <f>(C714+C713)/2</f>
        <v>25.391872</v>
      </c>
      <c r="E714" s="95">
        <f>(D714*(A714-A713))</f>
        <v>25.391872</v>
      </c>
      <c r="F714" s="95">
        <f>(0.5*((C714^2)-(C713^2))*'NEFZ + EPA + WLTP - Start Value'!$B$3)/3600</f>
        <v>0.9869222526748276</v>
      </c>
      <c r="G714" s="95">
        <f>E714*'NEFZ + EPA + WLTP - Start Value'!$B$3*'NEFZ + EPA + WLTP - Start Value'!$B$6*'NEFZ + EPA + WLTP - Constants'!$B$4/3600</f>
        <v>0.866294497024</v>
      </c>
      <c r="H714" s="95">
        <f>IF(E714&gt;0,(((C713)^3+(C714)^3)/2/D714)*0.5*'NEFZ + EPA + WLTP - Constants'!$B$3*('NEFZ + EPA + WLTP - Start Value'!$B$5*'NEFZ + EPA + WLTP - Start Value'!$B$4)*E714/3600,0)</f>
        <v>2.070993445166071</v>
      </c>
    </row>
    <row r="715" ht="20.35" customHeight="1">
      <c r="A715" s="15">
        <v>712</v>
      </c>
      <c r="B715" s="15">
        <v>57</v>
      </c>
      <c r="C715" s="95">
        <f>'NEFZ + EPA + WLTP - Constants'!$B$5*B715/3.6</f>
        <v>25.48128</v>
      </c>
      <c r="D715" s="95">
        <f>(C715+C714)/2</f>
        <v>25.458928</v>
      </c>
      <c r="E715" s="95">
        <f>(D715*(A715-A714))</f>
        <v>25.458928</v>
      </c>
      <c r="F715" s="95">
        <f>(0.5*((C715^2)-(C714^2))*'NEFZ + EPA + WLTP - Start Value'!$B$3)/3600</f>
        <v>0.4947642807203585</v>
      </c>
      <c r="G715" s="95">
        <f>E715*'NEFZ + EPA + WLTP - Start Value'!$B$3*'NEFZ + EPA + WLTP - Start Value'!$B$6*'NEFZ + EPA + WLTP - Constants'!$B$4/3600</f>
        <v>0.8685822465760001</v>
      </c>
      <c r="H715" s="95">
        <f>IF(E715&gt;0,(((C714)^3+(C715)^3)/2/D715)*0.5*'NEFZ + EPA + WLTP - Constants'!$B$3*('NEFZ + EPA + WLTP - Start Value'!$B$5*'NEFZ + EPA + WLTP - Start Value'!$B$4)*E715/3600,0)</f>
        <v>2.087429748153317</v>
      </c>
    </row>
    <row r="716" ht="20.35" customHeight="1">
      <c r="A716" s="15">
        <v>713</v>
      </c>
      <c r="B716" s="15">
        <v>57.3</v>
      </c>
      <c r="C716" s="95">
        <f>'NEFZ + EPA + WLTP - Constants'!$B$5*B716/3.6</f>
        <v>25.615392</v>
      </c>
      <c r="D716" s="95">
        <f>(C716+C715)/2</f>
        <v>25.548336</v>
      </c>
      <c r="E716" s="95">
        <f>(D716*(A716-A715))</f>
        <v>25.548336</v>
      </c>
      <c r="F716" s="95">
        <f>(0.5*((C716^2)-(C715^2))*'NEFZ + EPA + WLTP - Start Value'!$B$3)/3600</f>
        <v>1.489505459692805</v>
      </c>
      <c r="G716" s="95">
        <f>E716*'NEFZ + EPA + WLTP - Start Value'!$B$3*'NEFZ + EPA + WLTP - Start Value'!$B$6*'NEFZ + EPA + WLTP - Constants'!$B$4/3600</f>
        <v>0.871632579312</v>
      </c>
      <c r="H716" s="95">
        <f>IF(E716&gt;0,(((C715)^3+(C716)^3)/2/D716)*0.5*'NEFZ + EPA + WLTP - Constants'!$B$3*('NEFZ + EPA + WLTP - Start Value'!$B$5*'NEFZ + EPA + WLTP - Start Value'!$B$4)*E716/3600,0)</f>
        <v>2.10953802639505</v>
      </c>
    </row>
    <row r="717" ht="20.35" customHeight="1">
      <c r="A717" s="15">
        <v>714</v>
      </c>
      <c r="B717" s="15">
        <v>57.7</v>
      </c>
      <c r="C717" s="95">
        <f>'NEFZ + EPA + WLTP - Constants'!$B$5*B717/3.6</f>
        <v>25.794208</v>
      </c>
      <c r="D717" s="95">
        <f>(C717+C716)/2</f>
        <v>25.7048</v>
      </c>
      <c r="E717" s="95">
        <f>(D717*(A717-A716))</f>
        <v>25.7048</v>
      </c>
      <c r="F717" s="95">
        <f>(0.5*((C717^2)-(C716^2))*'NEFZ + EPA + WLTP - Start Value'!$B$3)/3600</f>
        <v>1.998170053831167</v>
      </c>
      <c r="G717" s="95">
        <f>E717*'NEFZ + EPA + WLTP - Start Value'!$B$3*'NEFZ + EPA + WLTP - Start Value'!$B$6*'NEFZ + EPA + WLTP - Constants'!$B$4/3600</f>
        <v>0.8769706616000001</v>
      </c>
      <c r="H717" s="95">
        <f>IF(E717&gt;0,(((C716)^3+(C717)^3)/2/D717)*0.5*'NEFZ + EPA + WLTP - Constants'!$B$3*('NEFZ + EPA + WLTP - Start Value'!$B$5*'NEFZ + EPA + WLTP - Start Value'!$B$4)*E717/3600,0)</f>
        <v>2.148567367009519</v>
      </c>
    </row>
    <row r="718" ht="20.35" customHeight="1">
      <c r="A718" s="15">
        <v>715</v>
      </c>
      <c r="B718" s="15">
        <v>58.2</v>
      </c>
      <c r="C718" s="95">
        <f>'NEFZ + EPA + WLTP - Constants'!$B$5*B718/3.6</f>
        <v>26.017728</v>
      </c>
      <c r="D718" s="95">
        <f>(C718+C717)/2</f>
        <v>25.905968</v>
      </c>
      <c r="E718" s="95">
        <f>(D718*(A718-A717))</f>
        <v>25.905968</v>
      </c>
      <c r="F718" s="95">
        <f>(0.5*((C718^2)-(C717^2))*'NEFZ + EPA + WLTP - Start Value'!$B$3)/3600</f>
        <v>2.517259883032865</v>
      </c>
      <c r="G718" s="95">
        <f>E718*'NEFZ + EPA + WLTP - Start Value'!$B$3*'NEFZ + EPA + WLTP - Start Value'!$B$6*'NEFZ + EPA + WLTP - Constants'!$B$4/3600</f>
        <v>0.8838339102560001</v>
      </c>
      <c r="H718" s="95">
        <f>IF(E718&gt;0,(((C717)^3+(C718)^3)/2/D718)*0.5*'NEFZ + EPA + WLTP - Constants'!$B$3*('NEFZ + EPA + WLTP - Start Value'!$B$5*'NEFZ + EPA + WLTP - Start Value'!$B$4)*E718/3600,0)</f>
        <v>2.199450777710111</v>
      </c>
    </row>
    <row r="719" ht="20.35" customHeight="1">
      <c r="A719" s="15">
        <v>716</v>
      </c>
      <c r="B719" s="15">
        <v>58.8</v>
      </c>
      <c r="C719" s="95">
        <f>'NEFZ + EPA + WLTP - Constants'!$B$5*B719/3.6</f>
        <v>26.285952</v>
      </c>
      <c r="D719" s="95">
        <f>(C719+C718)/2</f>
        <v>26.15184</v>
      </c>
      <c r="E719" s="95">
        <f>(D719*(A719-A718))</f>
        <v>26.15184</v>
      </c>
      <c r="F719" s="95">
        <f>(0.5*((C719^2)-(C718^2))*'NEFZ + EPA + WLTP - Start Value'!$B$3)/3600</f>
        <v>3.04938125606396</v>
      </c>
      <c r="G719" s="95">
        <f>E719*'NEFZ + EPA + WLTP - Start Value'!$B$3*'NEFZ + EPA + WLTP - Start Value'!$B$6*'NEFZ + EPA + WLTP - Constants'!$B$4/3600</f>
        <v>0.8922223252800001</v>
      </c>
      <c r="H719" s="95">
        <f>IF(E719&gt;0,(((C718)^3+(C719)^3)/2/D719)*0.5*'NEFZ + EPA + WLTP - Constants'!$B$3*('NEFZ + EPA + WLTP - Start Value'!$B$5*'NEFZ + EPA + WLTP - Start Value'!$B$4)*E719/3600,0)</f>
        <v>2.26272377216963</v>
      </c>
    </row>
    <row r="720" ht="20.35" customHeight="1">
      <c r="A720" s="15">
        <v>717</v>
      </c>
      <c r="B720" s="15">
        <v>59.1</v>
      </c>
      <c r="C720" s="95">
        <f>'NEFZ + EPA + WLTP - Constants'!$B$5*B720/3.6</f>
        <v>26.420064</v>
      </c>
      <c r="D720" s="95">
        <f>(C720+C719)/2</f>
        <v>26.353008</v>
      </c>
      <c r="E720" s="95">
        <f>(D720*(A720-A719))</f>
        <v>26.353008</v>
      </c>
      <c r="F720" s="95">
        <f>(0.5*((C720^2)-(C719^2))*'NEFZ + EPA + WLTP - Start Value'!$B$3)/3600</f>
        <v>1.536419017478446</v>
      </c>
      <c r="G720" s="95">
        <f>E720*'NEFZ + EPA + WLTP - Start Value'!$B$3*'NEFZ + EPA + WLTP - Start Value'!$B$6*'NEFZ + EPA + WLTP - Constants'!$B$4/3600</f>
        <v>0.8990855739360001</v>
      </c>
      <c r="H720" s="95">
        <f>IF(E720&gt;0,(((C719)^3+(C720)^3)/2/D720)*0.5*'NEFZ + EPA + WLTP - Constants'!$B$3*('NEFZ + EPA + WLTP - Start Value'!$B$5*'NEFZ + EPA + WLTP - Start Value'!$B$4)*E720/3600,0)</f>
        <v>2.315205485216756</v>
      </c>
    </row>
    <row r="721" ht="20.35" customHeight="1">
      <c r="A721" s="15">
        <v>718</v>
      </c>
      <c r="B721" s="15">
        <v>59.2</v>
      </c>
      <c r="C721" s="95">
        <f>'NEFZ + EPA + WLTP - Constants'!$B$5*B721/3.6</f>
        <v>26.464768</v>
      </c>
      <c r="D721" s="95">
        <f>(C721+C720)/2</f>
        <v>26.442416</v>
      </c>
      <c r="E721" s="95">
        <f>(D721*(A721-A720))</f>
        <v>26.442416</v>
      </c>
      <c r="F721" s="95">
        <f>(0.5*((C721^2)-(C720^2))*'NEFZ + EPA + WLTP - Start Value'!$B$3)/3600</f>
        <v>0.5138772116700421</v>
      </c>
      <c r="G721" s="95">
        <f>E721*'NEFZ + EPA + WLTP - Start Value'!$B$3*'NEFZ + EPA + WLTP - Start Value'!$B$6*'NEFZ + EPA + WLTP - Constants'!$B$4/3600</f>
        <v>0.9021359066719999</v>
      </c>
      <c r="H721" s="95">
        <f>IF(E721&gt;0,(((C720)^3+(C721)^3)/2/D721)*0.5*'NEFZ + EPA + WLTP - Constants'!$B$3*('NEFZ + EPA + WLTP - Start Value'!$B$5*'NEFZ + EPA + WLTP - Start Value'!$B$4)*E721/3600,0)</f>
        <v>2.338809540110399</v>
      </c>
    </row>
    <row r="722" ht="20.35" customHeight="1">
      <c r="A722" s="15">
        <v>719</v>
      </c>
      <c r="B722" s="15">
        <v>59.1</v>
      </c>
      <c r="C722" s="95">
        <f>'NEFZ + EPA + WLTP - Constants'!$B$5*B722/3.6</f>
        <v>26.420064</v>
      </c>
      <c r="D722" s="95">
        <f>(C722+C721)/2</f>
        <v>26.442416</v>
      </c>
      <c r="E722" s="95">
        <f>(D722*(A722-A721))</f>
        <v>26.442416</v>
      </c>
      <c r="F722" s="95">
        <f>(0.5*((C722^2)-(C721^2))*'NEFZ + EPA + WLTP - Start Value'!$B$3)/3600</f>
        <v>-0.5138772116700421</v>
      </c>
      <c r="G722" s="95">
        <f>E722*'NEFZ + EPA + WLTP - Start Value'!$B$3*'NEFZ + EPA + WLTP - Start Value'!$B$6*'NEFZ + EPA + WLTP - Constants'!$B$4/3600</f>
        <v>0.9021359066719999</v>
      </c>
      <c r="H722" s="95">
        <f>IF(E722&gt;0,(((C721)^3+(C722)^3)/2/D722)*0.5*'NEFZ + EPA + WLTP - Constants'!$B$3*('NEFZ + EPA + WLTP - Start Value'!$B$5*'NEFZ + EPA + WLTP - Start Value'!$B$4)*E722/3600,0)</f>
        <v>2.338809540110399</v>
      </c>
    </row>
    <row r="723" ht="20.35" customHeight="1">
      <c r="A723" s="15">
        <v>720</v>
      </c>
      <c r="B723" s="15">
        <v>58.8</v>
      </c>
      <c r="C723" s="95">
        <f>'NEFZ + EPA + WLTP - Constants'!$B$5*B723/3.6</f>
        <v>26.285952</v>
      </c>
      <c r="D723" s="95">
        <f>(C723+C722)/2</f>
        <v>26.353008</v>
      </c>
      <c r="E723" s="95">
        <f>(D723*(A723-A722))</f>
        <v>26.353008</v>
      </c>
      <c r="F723" s="95">
        <f>(0.5*((C723^2)-(C722^2))*'NEFZ + EPA + WLTP - Start Value'!$B$3)/3600</f>
        <v>-1.536419017478446</v>
      </c>
      <c r="G723" s="95">
        <f>E723*'NEFZ + EPA + WLTP - Start Value'!$B$3*'NEFZ + EPA + WLTP - Start Value'!$B$6*'NEFZ + EPA + WLTP - Constants'!$B$4/3600</f>
        <v>0.8990855739360001</v>
      </c>
      <c r="H723" s="95">
        <f>IF(E723&gt;0,(((C722)^3+(C723)^3)/2/D723)*0.5*'NEFZ + EPA + WLTP - Constants'!$B$3*('NEFZ + EPA + WLTP - Start Value'!$B$5*'NEFZ + EPA + WLTP - Start Value'!$B$4)*E723/3600,0)</f>
        <v>2.315205485216756</v>
      </c>
    </row>
    <row r="724" ht="20.35" customHeight="1">
      <c r="A724" s="15">
        <v>721</v>
      </c>
      <c r="B724" s="15">
        <v>58.5</v>
      </c>
      <c r="C724" s="95">
        <f>'NEFZ + EPA + WLTP - Constants'!$B$5*B724/3.6</f>
        <v>26.15184</v>
      </c>
      <c r="D724" s="95">
        <f>(C724+C723)/2</f>
        <v>26.218896</v>
      </c>
      <c r="E724" s="95">
        <f>(D724*(A724-A723))</f>
        <v>26.218896</v>
      </c>
      <c r="F724" s="95">
        <f>(0.5*((C724^2)-(C723^2))*'NEFZ + EPA + WLTP - Start Value'!$B$3)/3600</f>
        <v>-1.528600091180777</v>
      </c>
      <c r="G724" s="95">
        <f>E724*'NEFZ + EPA + WLTP - Start Value'!$B$3*'NEFZ + EPA + WLTP - Start Value'!$B$6*'NEFZ + EPA + WLTP - Constants'!$B$4/3600</f>
        <v>0.894510074832</v>
      </c>
      <c r="H724" s="95">
        <f>IF(E724&gt;0,(((C723)^3+(C724)^3)/2/D724)*0.5*'NEFZ + EPA + WLTP - Constants'!$B$3*('NEFZ + EPA + WLTP - Start Value'!$B$5*'NEFZ + EPA + WLTP - Start Value'!$B$4)*E724/3600,0)</f>
        <v>2.280038866825074</v>
      </c>
    </row>
    <row r="725" ht="20.35" customHeight="1">
      <c r="A725" s="15">
        <v>722</v>
      </c>
      <c r="B725" s="15">
        <v>58.1</v>
      </c>
      <c r="C725" s="95">
        <f>'NEFZ + EPA + WLTP - Constants'!$B$5*B725/3.6</f>
        <v>25.973024</v>
      </c>
      <c r="D725" s="95">
        <f>(C725+C724)/2</f>
        <v>26.062432</v>
      </c>
      <c r="E725" s="95">
        <f>(D725*(A725-A724))</f>
        <v>26.062432</v>
      </c>
      <c r="F725" s="95">
        <f>(0.5*((C725^2)-(C724^2))*'NEFZ + EPA + WLTP - Start Value'!$B$3)/3600</f>
        <v>-2.025970680667001</v>
      </c>
      <c r="G725" s="95">
        <f>E725*'NEFZ + EPA + WLTP - Start Value'!$B$3*'NEFZ + EPA + WLTP - Start Value'!$B$6*'NEFZ + EPA + WLTP - Constants'!$B$4/3600</f>
        <v>0.8891719925440001</v>
      </c>
      <c r="H725" s="95">
        <f>IF(E725&gt;0,(((C724)^3+(C725)^3)/2/D725)*0.5*'NEFZ + EPA + WLTP - Constants'!$B$3*('NEFZ + EPA + WLTP - Start Value'!$B$5*'NEFZ + EPA + WLTP - Start Value'!$B$4)*E725/3600,0)</f>
        <v>2.239497984198907</v>
      </c>
    </row>
    <row r="726" ht="20.35" customHeight="1">
      <c r="A726" s="15">
        <v>723</v>
      </c>
      <c r="B726" s="15">
        <v>57.7</v>
      </c>
      <c r="C726" s="95">
        <f>'NEFZ + EPA + WLTP - Constants'!$B$5*B726/3.6</f>
        <v>25.794208</v>
      </c>
      <c r="D726" s="95">
        <f>(C726+C725)/2</f>
        <v>25.883616</v>
      </c>
      <c r="E726" s="95">
        <f>(D726*(A726-A725))</f>
        <v>25.883616</v>
      </c>
      <c r="F726" s="95">
        <f>(0.5*((C726^2)-(C725^2))*'NEFZ + EPA + WLTP - Start Value'!$B$3)/3600</f>
        <v>-2.012070367249047</v>
      </c>
      <c r="G726" s="95">
        <f>E726*'NEFZ + EPA + WLTP - Start Value'!$B$3*'NEFZ + EPA + WLTP - Start Value'!$B$6*'NEFZ + EPA + WLTP - Constants'!$B$4/3600</f>
        <v>0.8830713270720001</v>
      </c>
      <c r="H726" s="95">
        <f>IF(E726&gt;0,(((C725)^3+(C726)^3)/2/D726)*0.5*'NEFZ + EPA + WLTP - Constants'!$B$3*('NEFZ + EPA + WLTP - Start Value'!$B$5*'NEFZ + EPA + WLTP - Start Value'!$B$4)*E726/3600,0)</f>
        <v>2.193718588952433</v>
      </c>
    </row>
    <row r="727" ht="20.35" customHeight="1">
      <c r="A727" s="15">
        <v>724</v>
      </c>
      <c r="B727" s="15">
        <v>57.3</v>
      </c>
      <c r="C727" s="95">
        <f>'NEFZ + EPA + WLTP - Constants'!$B$5*B727/3.6</f>
        <v>25.615392</v>
      </c>
      <c r="D727" s="95">
        <f>(C727+C726)/2</f>
        <v>25.7048</v>
      </c>
      <c r="E727" s="95">
        <f>(D727*(A727-A726))</f>
        <v>25.7048</v>
      </c>
      <c r="F727" s="95">
        <f>(0.5*((C727^2)-(C726^2))*'NEFZ + EPA + WLTP - Start Value'!$B$3)/3600</f>
        <v>-1.998170053831167</v>
      </c>
      <c r="G727" s="95">
        <f>E727*'NEFZ + EPA + WLTP - Start Value'!$B$3*'NEFZ + EPA + WLTP - Start Value'!$B$6*'NEFZ + EPA + WLTP - Constants'!$B$4/3600</f>
        <v>0.8769706616000001</v>
      </c>
      <c r="H727" s="95">
        <f>IF(E727&gt;0,(((C726)^3+(C727)^3)/2/D727)*0.5*'NEFZ + EPA + WLTP - Constants'!$B$3*('NEFZ + EPA + WLTP - Start Value'!$B$5*'NEFZ + EPA + WLTP - Start Value'!$B$4)*E727/3600,0)</f>
        <v>2.148567367009519</v>
      </c>
    </row>
    <row r="728" ht="20.35" customHeight="1">
      <c r="A728" s="15">
        <v>725</v>
      </c>
      <c r="B728" s="15">
        <v>57.1</v>
      </c>
      <c r="C728" s="95">
        <f>'NEFZ + EPA + WLTP - Constants'!$B$5*B728/3.6</f>
        <v>25.525984</v>
      </c>
      <c r="D728" s="95">
        <f>(C728+C727)/2</f>
        <v>25.570688</v>
      </c>
      <c r="E728" s="95">
        <f>(D728*(A728-A727))</f>
        <v>25.570688</v>
      </c>
      <c r="F728" s="95">
        <f>(0.5*((C728^2)-(C727^2))*'NEFZ + EPA + WLTP - Start Value'!$B$3)/3600</f>
        <v>-0.9938724093837674</v>
      </c>
      <c r="G728" s="95">
        <f>E728*'NEFZ + EPA + WLTP - Start Value'!$B$3*'NEFZ + EPA + WLTP - Start Value'!$B$6*'NEFZ + EPA + WLTP - Constants'!$B$4/3600</f>
        <v>0.8723951624960001</v>
      </c>
      <c r="H728" s="95">
        <f>IF(E728&gt;0,(((C727)^3+(C728)^3)/2/D728)*0.5*'NEFZ + EPA + WLTP - Constants'!$B$3*('NEFZ + EPA + WLTP - Start Value'!$B$5*'NEFZ + EPA + WLTP - Start Value'!$B$4)*E728/3600,0)</f>
        <v>2.115055399411614</v>
      </c>
    </row>
    <row r="729" ht="20.35" customHeight="1">
      <c r="A729" s="15">
        <v>726</v>
      </c>
      <c r="B729" s="15">
        <v>56.8</v>
      </c>
      <c r="C729" s="95">
        <f>'NEFZ + EPA + WLTP - Constants'!$B$5*B729/3.6</f>
        <v>25.391872</v>
      </c>
      <c r="D729" s="95">
        <f>(C729+C728)/2</f>
        <v>25.458928</v>
      </c>
      <c r="E729" s="95">
        <f>(D729*(A729-A728))</f>
        <v>25.458928</v>
      </c>
      <c r="F729" s="95">
        <f>(0.5*((C729^2)-(C728^2))*'NEFZ + EPA + WLTP - Start Value'!$B$3)/3600</f>
        <v>-1.484292842161125</v>
      </c>
      <c r="G729" s="95">
        <f>E729*'NEFZ + EPA + WLTP - Start Value'!$B$3*'NEFZ + EPA + WLTP - Start Value'!$B$6*'NEFZ + EPA + WLTP - Constants'!$B$4/3600</f>
        <v>0.8685822465760001</v>
      </c>
      <c r="H729" s="95">
        <f>IF(E729&gt;0,(((C728)^3+(C729)^3)/2/D729)*0.5*'NEFZ + EPA + WLTP - Constants'!$B$3*('NEFZ + EPA + WLTP - Start Value'!$B$5*'NEFZ + EPA + WLTP - Start Value'!$B$4)*E729/3600,0)</f>
        <v>2.087468364808799</v>
      </c>
    </row>
    <row r="730" ht="20.35" customHeight="1">
      <c r="A730" s="15">
        <v>727</v>
      </c>
      <c r="B730" s="15">
        <v>56.5</v>
      </c>
      <c r="C730" s="95">
        <f>'NEFZ + EPA + WLTP - Constants'!$B$5*B730/3.6</f>
        <v>25.25776</v>
      </c>
      <c r="D730" s="95">
        <f>(C730+C729)/2</f>
        <v>25.324816</v>
      </c>
      <c r="E730" s="95">
        <f>(D730*(A730-A729))</f>
        <v>25.324816</v>
      </c>
      <c r="F730" s="95">
        <f>(0.5*((C730^2)-(C729^2))*'NEFZ + EPA + WLTP - Start Value'!$B$3)/3600</f>
        <v>-1.476473915863432</v>
      </c>
      <c r="G730" s="95">
        <f>E730*'NEFZ + EPA + WLTP - Start Value'!$B$3*'NEFZ + EPA + WLTP - Start Value'!$B$6*'NEFZ + EPA + WLTP - Constants'!$B$4/3600</f>
        <v>0.864006747472</v>
      </c>
      <c r="H730" s="95">
        <f>IF(E730&gt;0,(((C729)^3+(C730)^3)/2/D730)*0.5*'NEFZ + EPA + WLTP - Constants'!$B$3*('NEFZ + EPA + WLTP - Start Value'!$B$5*'NEFZ + EPA + WLTP - Start Value'!$B$4)*E730/3600,0)</f>
        <v>2.054653327825533</v>
      </c>
    </row>
    <row r="731" ht="20.35" customHeight="1">
      <c r="A731" s="15">
        <v>728</v>
      </c>
      <c r="B731" s="15">
        <v>56.2</v>
      </c>
      <c r="C731" s="95">
        <f>'NEFZ + EPA + WLTP - Constants'!$B$5*B731/3.6</f>
        <v>25.123648</v>
      </c>
      <c r="D731" s="95">
        <f>(C731+C730)/2</f>
        <v>25.190704</v>
      </c>
      <c r="E731" s="95">
        <f>(D731*(A731-A730))</f>
        <v>25.190704</v>
      </c>
      <c r="F731" s="95">
        <f>(0.5*((C731^2)-(C730^2))*'NEFZ + EPA + WLTP - Start Value'!$B$3)/3600</f>
        <v>-1.468654989565862</v>
      </c>
      <c r="G731" s="95">
        <f>E731*'NEFZ + EPA + WLTP - Start Value'!$B$3*'NEFZ + EPA + WLTP - Start Value'!$B$6*'NEFZ + EPA + WLTP - Constants'!$B$4/3600</f>
        <v>0.8594312483680001</v>
      </c>
      <c r="H731" s="95">
        <f>IF(E731&gt;0,(((C730)^3+(C731)^3)/2/D731)*0.5*'NEFZ + EPA + WLTP - Constants'!$B$3*('NEFZ + EPA + WLTP - Start Value'!$B$5*'NEFZ + EPA + WLTP - Start Value'!$B$4)*E731/3600,0)</f>
        <v>2.022184009925625</v>
      </c>
    </row>
    <row r="732" ht="20.35" customHeight="1">
      <c r="A732" s="15">
        <v>729</v>
      </c>
      <c r="B732" s="15">
        <v>55.5</v>
      </c>
      <c r="C732" s="95">
        <f>'NEFZ + EPA + WLTP - Constants'!$B$5*B732/3.6</f>
        <v>24.81072</v>
      </c>
      <c r="D732" s="95">
        <f>(C732+C731)/2</f>
        <v>24.967184</v>
      </c>
      <c r="E732" s="95">
        <f>(D732*(A732-A731))</f>
        <v>24.967184</v>
      </c>
      <c r="F732" s="95">
        <f>(0.5*((C732^2)-(C731^2))*'NEFZ + EPA + WLTP - Start Value'!$B$3)/3600</f>
        <v>-3.39645470671858</v>
      </c>
      <c r="G732" s="95">
        <f>E732*'NEFZ + EPA + WLTP - Start Value'!$B$3*'NEFZ + EPA + WLTP - Start Value'!$B$6*'NEFZ + EPA + WLTP - Constants'!$B$4/3600</f>
        <v>0.8518054165280002</v>
      </c>
      <c r="H732" s="95">
        <f>IF(E732&gt;0,(((C731)^3+(C732)^3)/2/D732)*0.5*'NEFZ + EPA + WLTP - Constants'!$B$3*('NEFZ + EPA + WLTP - Start Value'!$B$5*'NEFZ + EPA + WLTP - Start Value'!$B$4)*E732/3600,0)</f>
        <v>1.969021125972983</v>
      </c>
    </row>
    <row r="733" ht="20.35" customHeight="1">
      <c r="A733" s="15">
        <v>730</v>
      </c>
      <c r="B733" s="15">
        <v>54.6</v>
      </c>
      <c r="C733" s="95">
        <f>'NEFZ + EPA + WLTP - Constants'!$B$5*B733/3.6</f>
        <v>24.408384</v>
      </c>
      <c r="D733" s="95">
        <f>(C733+C732)/2</f>
        <v>24.609552</v>
      </c>
      <c r="E733" s="95">
        <f>(D733*(A733-A732))</f>
        <v>24.609552</v>
      </c>
      <c r="F733" s="95">
        <f>(0.5*((C733^2)-(C732^2))*'NEFZ + EPA + WLTP - Start Value'!$B$3)/3600</f>
        <v>-4.304318926828809</v>
      </c>
      <c r="G733" s="95">
        <f>E733*'NEFZ + EPA + WLTP - Start Value'!$B$3*'NEFZ + EPA + WLTP - Start Value'!$B$6*'NEFZ + EPA + WLTP - Constants'!$B$4/3600</f>
        <v>0.839604085584</v>
      </c>
      <c r="H733" s="95">
        <f>IF(E733&gt;0,(((C732)^3+(C733)^3)/2/D733)*0.5*'NEFZ + EPA + WLTP - Constants'!$B$3*('NEFZ + EPA + WLTP - Start Value'!$B$5*'NEFZ + EPA + WLTP - Start Value'!$B$4)*E733/3600,0)</f>
        <v>1.885769900296454</v>
      </c>
    </row>
    <row r="734" ht="20.35" customHeight="1">
      <c r="A734" s="15">
        <v>731</v>
      </c>
      <c r="B734" s="15">
        <v>54.1</v>
      </c>
      <c r="C734" s="95">
        <f>'NEFZ + EPA + WLTP - Constants'!$B$5*B734/3.6</f>
        <v>24.184864</v>
      </c>
      <c r="D734" s="95">
        <f>(C734+C733)/2</f>
        <v>24.296624</v>
      </c>
      <c r="E734" s="95">
        <f>(D734*(A734-A733))</f>
        <v>24.296624</v>
      </c>
      <c r="F734" s="95">
        <f>(0.5*((C734^2)-(C733^2))*'NEFZ + EPA + WLTP - Start Value'!$B$3)/3600</f>
        <v>-2.360881357080901</v>
      </c>
      <c r="G734" s="95">
        <f>E734*'NEFZ + EPA + WLTP - Start Value'!$B$3*'NEFZ + EPA + WLTP - Start Value'!$B$6*'NEFZ + EPA + WLTP - Constants'!$B$4/3600</f>
        <v>0.8289279210080001</v>
      </c>
      <c r="H734" s="95">
        <f>IF(E734&gt;0,(((C733)^3+(C734)^3)/2/D734)*0.5*'NEFZ + EPA + WLTP - Constants'!$B$3*('NEFZ + EPA + WLTP - Start Value'!$B$5*'NEFZ + EPA + WLTP - Start Value'!$B$4)*E734/3600,0)</f>
        <v>1.814495477184398</v>
      </c>
    </row>
    <row r="735" ht="20.35" customHeight="1">
      <c r="A735" s="15">
        <v>732</v>
      </c>
      <c r="B735" s="15">
        <v>53.7</v>
      </c>
      <c r="C735" s="95">
        <f>'NEFZ + EPA + WLTP - Constants'!$B$5*B735/3.6</f>
        <v>24.006048</v>
      </c>
      <c r="D735" s="95">
        <f>(C735+C734)/2</f>
        <v>24.095456</v>
      </c>
      <c r="E735" s="95">
        <f>(D735*(A735-A734))</f>
        <v>24.095456</v>
      </c>
      <c r="F735" s="95">
        <f>(0.5*((C735^2)-(C734^2))*'NEFZ + EPA + WLTP - Start Value'!$B$3)/3600</f>
        <v>-1.873067233069483</v>
      </c>
      <c r="G735" s="95">
        <f>E735*'NEFZ + EPA + WLTP - Start Value'!$B$3*'NEFZ + EPA + WLTP - Start Value'!$B$6*'NEFZ + EPA + WLTP - Constants'!$B$4/3600</f>
        <v>0.8220646723520002</v>
      </c>
      <c r="H735" s="95">
        <f>IF(E735&gt;0,(((C734)^3+(C735)^3)/2/D735)*0.5*'NEFZ + EPA + WLTP - Constants'!$B$3*('NEFZ + EPA + WLTP - Start Value'!$B$5*'NEFZ + EPA + WLTP - Start Value'!$B$4)*E735/3600,0)</f>
        <v>1.76975811571326</v>
      </c>
    </row>
    <row r="736" ht="20.35" customHeight="1">
      <c r="A736" s="15">
        <v>733</v>
      </c>
      <c r="B736" s="15">
        <v>53.2</v>
      </c>
      <c r="C736" s="95">
        <f>'NEFZ + EPA + WLTP - Constants'!$B$5*B736/3.6</f>
        <v>23.782528</v>
      </c>
      <c r="D736" s="95">
        <f>(C736+C735)/2</f>
        <v>23.894288</v>
      </c>
      <c r="E736" s="95">
        <f>(D736*(A736-A735))</f>
        <v>23.894288</v>
      </c>
      <c r="F736" s="95">
        <f>(0.5*((C736^2)-(C735^2))*'NEFZ + EPA + WLTP - Start Value'!$B$3)/3600</f>
        <v>-2.321786725592904</v>
      </c>
      <c r="G736" s="95">
        <f>E736*'NEFZ + EPA + WLTP - Start Value'!$B$3*'NEFZ + EPA + WLTP - Start Value'!$B$6*'NEFZ + EPA + WLTP - Constants'!$B$4/3600</f>
        <v>0.815201423696</v>
      </c>
      <c r="H736" s="95">
        <f>IF(E736&gt;0,(((C735)^3+(C736)^3)/2/D736)*0.5*'NEFZ + EPA + WLTP - Constants'!$B$3*('NEFZ + EPA + WLTP - Start Value'!$B$5*'NEFZ + EPA + WLTP - Start Value'!$B$4)*E736/3600,0)</f>
        <v>1.725843095751078</v>
      </c>
    </row>
    <row r="737" ht="20.35" customHeight="1">
      <c r="A737" s="15">
        <v>734</v>
      </c>
      <c r="B737" s="15">
        <v>52.9</v>
      </c>
      <c r="C737" s="95">
        <f>'NEFZ + EPA + WLTP - Constants'!$B$5*B737/3.6</f>
        <v>23.648416</v>
      </c>
      <c r="D737" s="95">
        <f>(C737+C736)/2</f>
        <v>23.715472</v>
      </c>
      <c r="E737" s="95">
        <f>(D737*(A737-A736))</f>
        <v>23.715472</v>
      </c>
      <c r="F737" s="95">
        <f>(0.5*((C737^2)-(C736^2))*'NEFZ + EPA + WLTP - Start Value'!$B$3)/3600</f>
        <v>-1.382646800292323</v>
      </c>
      <c r="G737" s="95">
        <f>E737*'NEFZ + EPA + WLTP - Start Value'!$B$3*'NEFZ + EPA + WLTP - Start Value'!$B$6*'NEFZ + EPA + WLTP - Constants'!$B$4/3600</f>
        <v>0.8091007582240001</v>
      </c>
      <c r="H737" s="95">
        <f>IF(E737&gt;0,(((C736)^3+(C737)^3)/2/D737)*0.5*'NEFZ + EPA + WLTP - Constants'!$B$3*('NEFZ + EPA + WLTP - Start Value'!$B$5*'NEFZ + EPA + WLTP - Start Value'!$B$4)*E737/3600,0)</f>
        <v>1.687315359159205</v>
      </c>
    </row>
    <row r="738" ht="20.35" customHeight="1">
      <c r="A738" s="15">
        <v>735</v>
      </c>
      <c r="B738" s="15">
        <v>52.5</v>
      </c>
      <c r="C738" s="95">
        <f>'NEFZ + EPA + WLTP - Constants'!$B$5*B738/3.6</f>
        <v>23.4696</v>
      </c>
      <c r="D738" s="95">
        <f>(C738+C737)/2</f>
        <v>23.559008</v>
      </c>
      <c r="E738" s="95">
        <f>(D738*(A738-A737))</f>
        <v>23.559008</v>
      </c>
      <c r="F738" s="95">
        <f>(0.5*((C738^2)-(C737^2))*'NEFZ + EPA + WLTP - Start Value'!$B$3)/3600</f>
        <v>-1.831366292815596</v>
      </c>
      <c r="G738" s="95">
        <f>E738*'NEFZ + EPA + WLTP - Start Value'!$B$3*'NEFZ + EPA + WLTP - Start Value'!$B$6*'NEFZ + EPA + WLTP - Constants'!$B$4/3600</f>
        <v>0.8037626759359999</v>
      </c>
      <c r="H738" s="95">
        <f>IF(E738&gt;0,(((C737)^3+(C738)^3)/2/D738)*0.5*'NEFZ + EPA + WLTP - Constants'!$B$3*('NEFZ + EPA + WLTP - Start Value'!$B$5*'NEFZ + EPA + WLTP - Start Value'!$B$4)*E738/3600,0)</f>
        <v>1.654170566225702</v>
      </c>
    </row>
    <row r="739" ht="20.35" customHeight="1">
      <c r="A739" s="15">
        <v>736</v>
      </c>
      <c r="B739" s="15">
        <v>52</v>
      </c>
      <c r="C739" s="95">
        <f>'NEFZ + EPA + WLTP - Constants'!$B$5*B739/3.6</f>
        <v>23.24608</v>
      </c>
      <c r="D739" s="95">
        <f>(C739+C738)/2</f>
        <v>23.35784</v>
      </c>
      <c r="E739" s="95">
        <f>(D739*(A739-A738))</f>
        <v>23.35784</v>
      </c>
      <c r="F739" s="95">
        <f>(0.5*((C739^2)-(C738^2))*'NEFZ + EPA + WLTP - Start Value'!$B$3)/3600</f>
        <v>-2.269660550275534</v>
      </c>
      <c r="G739" s="95">
        <f>E739*'NEFZ + EPA + WLTP - Start Value'!$B$3*'NEFZ + EPA + WLTP - Start Value'!$B$6*'NEFZ + EPA + WLTP - Constants'!$B$4/3600</f>
        <v>0.7968994272800002</v>
      </c>
      <c r="H739" s="95">
        <f>IF(E739&gt;0,(((C738)^3+(C739)^3)/2/D739)*0.5*'NEFZ + EPA + WLTP - Constants'!$B$3*('NEFZ + EPA + WLTP - Start Value'!$B$5*'NEFZ + EPA + WLTP - Start Value'!$B$4)*E739/3600,0)</f>
        <v>1.61219804201343</v>
      </c>
    </row>
    <row r="740" ht="20.35" customHeight="1">
      <c r="A740" s="15">
        <v>737</v>
      </c>
      <c r="B740" s="15">
        <v>51.3</v>
      </c>
      <c r="C740" s="95">
        <f>'NEFZ + EPA + WLTP - Constants'!$B$5*B740/3.6</f>
        <v>22.933152</v>
      </c>
      <c r="D740" s="95">
        <f>(C740+C739)/2</f>
        <v>23.089616</v>
      </c>
      <c r="E740" s="95">
        <f>(D740*(A740-A739))</f>
        <v>23.089616</v>
      </c>
      <c r="F740" s="95">
        <f>(0.5*((C740^2)-(C739^2))*'NEFZ + EPA + WLTP - Start Value'!$B$3)/3600</f>
        <v>-3.14103644766368</v>
      </c>
      <c r="G740" s="95">
        <f>E740*'NEFZ + EPA + WLTP - Start Value'!$B$3*'NEFZ + EPA + WLTP - Start Value'!$B$6*'NEFZ + EPA + WLTP - Constants'!$B$4/3600</f>
        <v>0.7877484290720002</v>
      </c>
      <c r="H740" s="95">
        <f>IF(E740&gt;0,(((C739)^3+(C740)^3)/2/D740)*0.5*'NEFZ + EPA + WLTP - Constants'!$B$3*('NEFZ + EPA + WLTP - Start Value'!$B$5*'NEFZ + EPA + WLTP - Start Value'!$B$4)*E740/3600,0)</f>
        <v>1.557401109597401</v>
      </c>
    </row>
    <row r="741" ht="20.35" customHeight="1">
      <c r="A741" s="15">
        <v>738</v>
      </c>
      <c r="B741" s="15">
        <v>50.5</v>
      </c>
      <c r="C741" s="95">
        <f>'NEFZ + EPA + WLTP - Constants'!$B$5*B741/3.6</f>
        <v>22.57552</v>
      </c>
      <c r="D741" s="95">
        <f>(C741+C740)/2</f>
        <v>22.754336</v>
      </c>
      <c r="E741" s="95">
        <f>(D741*(A741-A740))</f>
        <v>22.754336</v>
      </c>
      <c r="F741" s="95">
        <f>(0.5*((C741^2)-(C740^2))*'NEFZ + EPA + WLTP - Start Value'!$B$3)/3600</f>
        <v>-3.537629764869682</v>
      </c>
      <c r="G741" s="95">
        <f>E741*'NEFZ + EPA + WLTP - Start Value'!$B$3*'NEFZ + EPA + WLTP - Start Value'!$B$6*'NEFZ + EPA + WLTP - Constants'!$B$4/3600</f>
        <v>0.7763096813120002</v>
      </c>
      <c r="H741" s="95">
        <f>IF(E741&gt;0,(((C740)^3+(C741)^3)/2/D741)*0.5*'NEFZ + EPA + WLTP - Constants'!$B$3*('NEFZ + EPA + WLTP - Start Value'!$B$5*'NEFZ + EPA + WLTP - Start Value'!$B$4)*E741/3600,0)</f>
        <v>1.49060811149449</v>
      </c>
    </row>
    <row r="742" ht="20.35" customHeight="1">
      <c r="A742" s="15">
        <v>739</v>
      </c>
      <c r="B742" s="15">
        <v>49.5</v>
      </c>
      <c r="C742" s="95">
        <f>'NEFZ + EPA + WLTP - Constants'!$B$5*B742/3.6</f>
        <v>22.12848</v>
      </c>
      <c r="D742" s="95">
        <f>(C742+C741)/2</f>
        <v>22.352</v>
      </c>
      <c r="E742" s="95">
        <f>(D742*(A742-A741))</f>
        <v>22.352</v>
      </c>
      <c r="F742" s="95">
        <f>(0.5*((C742^2)-(C741^2))*'NEFZ + EPA + WLTP - Start Value'!$B$3)/3600</f>
        <v>-4.343847943111084</v>
      </c>
      <c r="G742" s="95">
        <f>E742*'NEFZ + EPA + WLTP - Start Value'!$B$3*'NEFZ + EPA + WLTP - Start Value'!$B$6*'NEFZ + EPA + WLTP - Constants'!$B$4/3600</f>
        <v>0.7625831840000002</v>
      </c>
      <c r="H742" s="95">
        <f>IF(E742&gt;0,(((C741)^3+(C742)^3)/2/D742)*0.5*'NEFZ + EPA + WLTP - Constants'!$B$3*('NEFZ + EPA + WLTP - Start Value'!$B$5*'NEFZ + EPA + WLTP - Start Value'!$B$4)*E742/3600,0)</f>
        <v>1.41309044768762</v>
      </c>
    </row>
    <row r="743" ht="20.35" customHeight="1">
      <c r="A743" s="15">
        <v>740</v>
      </c>
      <c r="B743" s="15">
        <v>48.5</v>
      </c>
      <c r="C743" s="95">
        <f>'NEFZ + EPA + WLTP - Constants'!$B$5*B743/3.6</f>
        <v>21.68144</v>
      </c>
      <c r="D743" s="95">
        <f>(C743+C742)/2</f>
        <v>21.90496</v>
      </c>
      <c r="E743" s="95">
        <f>(D743*(A743-A742))</f>
        <v>21.90496</v>
      </c>
      <c r="F743" s="95">
        <f>(0.5*((C743^2)-(C742^2))*'NEFZ + EPA + WLTP - Start Value'!$B$3)/3600</f>
        <v>-4.256970984248939</v>
      </c>
      <c r="G743" s="95">
        <f>E743*'NEFZ + EPA + WLTP - Start Value'!$B$3*'NEFZ + EPA + WLTP - Start Value'!$B$6*'NEFZ + EPA + WLTP - Constants'!$B$4/3600</f>
        <v>0.7473315203200002</v>
      </c>
      <c r="H743" s="95">
        <f>IF(E743&gt;0,(((C742)^3+(C743)^3)/2/D743)*0.5*'NEFZ + EPA + WLTP - Constants'!$B$3*('NEFZ + EPA + WLTP - Start Value'!$B$5*'NEFZ + EPA + WLTP - Start Value'!$B$4)*E743/3600,0)</f>
        <v>1.330005871470186</v>
      </c>
    </row>
    <row r="744" ht="20.35" customHeight="1">
      <c r="A744" s="15">
        <v>741</v>
      </c>
      <c r="B744" s="15">
        <v>47.6</v>
      </c>
      <c r="C744" s="95">
        <f>'NEFZ + EPA + WLTP - Constants'!$B$5*B744/3.6</f>
        <v>21.279104</v>
      </c>
      <c r="D744" s="95">
        <f>(C744+C743)/2</f>
        <v>21.480272</v>
      </c>
      <c r="E744" s="95">
        <f>(D744*(A744-A743))</f>
        <v>21.480272</v>
      </c>
      <c r="F744" s="95">
        <f>(0.5*((C744^2)-(C743^2))*'NEFZ + EPA + WLTP - Start Value'!$B$3)/3600</f>
        <v>-3.75699408599674</v>
      </c>
      <c r="G744" s="95">
        <f>E744*'NEFZ + EPA + WLTP - Start Value'!$B$3*'NEFZ + EPA + WLTP - Start Value'!$B$6*'NEFZ + EPA + WLTP - Constants'!$B$4/3600</f>
        <v>0.732842439824</v>
      </c>
      <c r="H744" s="95">
        <f>IF(E744&gt;0,(((C743)^3+(C744)^3)/2/D744)*0.5*'NEFZ + EPA + WLTP - Constants'!$B$3*('NEFZ + EPA + WLTP - Start Value'!$B$5*'NEFZ + EPA + WLTP - Start Value'!$B$4)*E744/3600,0)</f>
        <v>1.254076740007314</v>
      </c>
    </row>
    <row r="745" ht="20.35" customHeight="1">
      <c r="A745" s="15">
        <v>742</v>
      </c>
      <c r="B745" s="15">
        <v>46.8</v>
      </c>
      <c r="C745" s="95">
        <f>'NEFZ + EPA + WLTP - Constants'!$B$5*B745/3.6</f>
        <v>20.921472</v>
      </c>
      <c r="D745" s="95">
        <f>(C745+C744)/2</f>
        <v>21.100288</v>
      </c>
      <c r="E745" s="95">
        <f>(D745*(A745-A744))</f>
        <v>21.100288</v>
      </c>
      <c r="F745" s="95">
        <f>(0.5*((C745^2)-(C744^2))*'NEFZ + EPA + WLTP - Start Value'!$B$3)/3600</f>
        <v>-3.280473966637571</v>
      </c>
      <c r="G745" s="95">
        <f>E745*'NEFZ + EPA + WLTP - Start Value'!$B$3*'NEFZ + EPA + WLTP - Start Value'!$B$6*'NEFZ + EPA + WLTP - Constants'!$B$4/3600</f>
        <v>0.719878525696</v>
      </c>
      <c r="H745" s="95">
        <f>IF(E745&gt;0,(((C744)^3+(C745)^3)/2/D745)*0.5*'NEFZ + EPA + WLTP - Constants'!$B$3*('NEFZ + EPA + WLTP - Start Value'!$B$5*'NEFZ + EPA + WLTP - Start Value'!$B$4)*E745/3600,0)</f>
        <v>1.188636974840894</v>
      </c>
    </row>
    <row r="746" ht="20.35" customHeight="1">
      <c r="A746" s="15">
        <v>743</v>
      </c>
      <c r="B746" s="15">
        <v>45.6</v>
      </c>
      <c r="C746" s="95">
        <f>'NEFZ + EPA + WLTP - Constants'!$B$5*B746/3.6</f>
        <v>20.385024</v>
      </c>
      <c r="D746" s="95">
        <f>(C746+C745)/2</f>
        <v>20.653248</v>
      </c>
      <c r="E746" s="95">
        <f>(D746*(A746-A745))</f>
        <v>20.653248</v>
      </c>
      <c r="F746" s="95">
        <f>(0.5*((C746^2)-(C745^2))*'NEFZ + EPA + WLTP - Start Value'!$B$3)/3600</f>
        <v>-4.816458599321566</v>
      </c>
      <c r="G746" s="95">
        <f>E746*'NEFZ + EPA + WLTP - Start Value'!$B$3*'NEFZ + EPA + WLTP - Start Value'!$B$6*'NEFZ + EPA + WLTP - Constants'!$B$4/3600</f>
        <v>0.704626862016</v>
      </c>
      <c r="H746" s="95">
        <f>IF(E746&gt;0,(((C745)^3+(C746)^3)/2/D746)*0.5*'NEFZ + EPA + WLTP - Constants'!$B$3*('NEFZ + EPA + WLTP - Start Value'!$B$5*'NEFZ + EPA + WLTP - Start Value'!$B$4)*E746/3600,0)</f>
        <v>1.115001104256555</v>
      </c>
    </row>
    <row r="747" ht="20.35" customHeight="1">
      <c r="A747" s="15">
        <v>744</v>
      </c>
      <c r="B747" s="15">
        <v>44.2</v>
      </c>
      <c r="C747" s="95">
        <f>'NEFZ + EPA + WLTP - Constants'!$B$5*B747/3.6</f>
        <v>19.759168</v>
      </c>
      <c r="D747" s="95">
        <f>(C747+C746)/2</f>
        <v>20.072096</v>
      </c>
      <c r="E747" s="95">
        <f>(D747*(A747-A746))</f>
        <v>20.072096</v>
      </c>
      <c r="F747" s="95">
        <f>(0.5*((C747^2)-(C746^2))*'NEFZ + EPA + WLTP - Start Value'!$B$3)/3600</f>
        <v>-5.461085634079287</v>
      </c>
      <c r="G747" s="95">
        <f>E747*'NEFZ + EPA + WLTP - Start Value'!$B$3*'NEFZ + EPA + WLTP - Start Value'!$B$6*'NEFZ + EPA + WLTP - Constants'!$B$4/3600</f>
        <v>0.6847996992320001</v>
      </c>
      <c r="H747" s="95">
        <f>IF(E747&gt;0,(((C746)^3+(C747)^3)/2/D747)*0.5*'NEFZ + EPA + WLTP - Constants'!$B$3*('NEFZ + EPA + WLTP - Start Value'!$B$5*'NEFZ + EPA + WLTP - Start Value'!$B$4)*E747/3600,0)</f>
        <v>1.023729593653079</v>
      </c>
    </row>
    <row r="748" ht="20.35" customHeight="1">
      <c r="A748" s="15">
        <v>745</v>
      </c>
      <c r="B748" s="15">
        <v>42.5</v>
      </c>
      <c r="C748" s="95">
        <f>'NEFZ + EPA + WLTP - Constants'!$B$5*B748/3.6</f>
        <v>18.9992</v>
      </c>
      <c r="D748" s="95">
        <f>(C748+C747)/2</f>
        <v>19.379184</v>
      </c>
      <c r="E748" s="95">
        <f>(D748*(A748-A747))</f>
        <v>19.379184</v>
      </c>
      <c r="F748" s="95">
        <f>(0.5*((C748^2)-(C747^2))*'NEFZ + EPA + WLTP - Start Value'!$B$3)/3600</f>
        <v>-6.402397483351493</v>
      </c>
      <c r="G748" s="95">
        <f>E748*'NEFZ + EPA + WLTP - Start Value'!$B$3*'NEFZ + EPA + WLTP - Start Value'!$B$6*'NEFZ + EPA + WLTP - Constants'!$B$4/3600</f>
        <v>0.6611596205280001</v>
      </c>
      <c r="H748" s="95">
        <f>IF(E748&gt;0,(((C747)^3+(C748)^3)/2/D748)*0.5*'NEFZ + EPA + WLTP - Constants'!$B$3*('NEFZ + EPA + WLTP - Start Value'!$B$5*'NEFZ + EPA + WLTP - Start Value'!$B$4)*E748/3600,0)</f>
        <v>0.9217170304125304</v>
      </c>
    </row>
    <row r="749" ht="20.35" customHeight="1">
      <c r="A749" s="15">
        <v>746</v>
      </c>
      <c r="B749" s="15">
        <v>39.2</v>
      </c>
      <c r="C749" s="95">
        <f>'NEFZ + EPA + WLTP - Constants'!$B$5*B749/3.6</f>
        <v>17.523968</v>
      </c>
      <c r="D749" s="95">
        <f>(C749+C748)/2</f>
        <v>18.261584</v>
      </c>
      <c r="E749" s="95">
        <f>(D749*(A749-A748))</f>
        <v>18.261584</v>
      </c>
      <c r="F749" s="95">
        <f>(0.5*((C749^2)-(C748^2))*'NEFZ + EPA + WLTP - Start Value'!$B$3)/3600</f>
        <v>-11.71144843942183</v>
      </c>
      <c r="G749" s="95">
        <f>E749*'NEFZ + EPA + WLTP - Start Value'!$B$3*'NEFZ + EPA + WLTP - Start Value'!$B$6*'NEFZ + EPA + WLTP - Constants'!$B$4/3600</f>
        <v>0.623030461328</v>
      </c>
      <c r="H749" s="95">
        <f>IF(E749&gt;0,(((C748)^3+(C749)^3)/2/D749)*0.5*'NEFZ + EPA + WLTP - Constants'!$B$3*('NEFZ + EPA + WLTP - Start Value'!$B$5*'NEFZ + EPA + WLTP - Start Value'!$B$4)*E749/3600,0)</f>
        <v>0.7741521326611229</v>
      </c>
    </row>
    <row r="750" ht="20.35" customHeight="1">
      <c r="A750" s="15">
        <v>747</v>
      </c>
      <c r="B750" s="15">
        <v>35.9</v>
      </c>
      <c r="C750" s="95">
        <f>'NEFZ + EPA + WLTP - Constants'!$B$5*B750/3.6</f>
        <v>16.048736</v>
      </c>
      <c r="D750" s="95">
        <f>(C750+C749)/2</f>
        <v>16.786352</v>
      </c>
      <c r="E750" s="95">
        <f>(D750*(A750-A749))</f>
        <v>16.786352</v>
      </c>
      <c r="F750" s="95">
        <f>(0.5*((C750^2)-(C749^2))*'NEFZ + EPA + WLTP - Start Value'!$B$3)/3600</f>
        <v>-10.76535835741228</v>
      </c>
      <c r="G750" s="95">
        <f>E750*'NEFZ + EPA + WLTP - Start Value'!$B$3*'NEFZ + EPA + WLTP - Start Value'!$B$6*'NEFZ + EPA + WLTP - Constants'!$B$4/3600</f>
        <v>0.5726999711840001</v>
      </c>
      <c r="H750" s="95">
        <f>IF(E750&gt;0,(((C749)^3+(C750)^3)/2/D750)*0.5*'NEFZ + EPA + WLTP - Constants'!$B$3*('NEFZ + EPA + WLTP - Start Value'!$B$5*'NEFZ + EPA + WLTP - Start Value'!$B$4)*E750/3600,0)</f>
        <v>0.6018217985116712</v>
      </c>
    </row>
    <row r="751" ht="20.35" customHeight="1">
      <c r="A751" s="15">
        <v>748</v>
      </c>
      <c r="B751" s="15">
        <v>32.6</v>
      </c>
      <c r="C751" s="95">
        <f>'NEFZ + EPA + WLTP - Constants'!$B$5*B751/3.6</f>
        <v>14.573504</v>
      </c>
      <c r="D751" s="95">
        <f>(C751+C750)/2</f>
        <v>15.31112</v>
      </c>
      <c r="E751" s="95">
        <f>(D751*(A751-A750))</f>
        <v>15.31112</v>
      </c>
      <c r="F751" s="95">
        <f>(0.5*((C751^2)-(C750^2))*'NEFZ + EPA + WLTP - Start Value'!$B$3)/3600</f>
        <v>-9.819268275402665</v>
      </c>
      <c r="G751" s="95">
        <f>E751*'NEFZ + EPA + WLTP - Start Value'!$B$3*'NEFZ + EPA + WLTP - Start Value'!$B$6*'NEFZ + EPA + WLTP - Constants'!$B$4/3600</f>
        <v>0.5223694810400001</v>
      </c>
      <c r="H751" s="95">
        <f>IF(E751&gt;0,(((C750)^3+(C751)^3)/2/D751)*0.5*'NEFZ + EPA + WLTP - Constants'!$B$3*('NEFZ + EPA + WLTP - Start Value'!$B$5*'NEFZ + EPA + WLTP - Start Value'!$B$4)*E751/3600,0)</f>
        <v>0.4572194774458074</v>
      </c>
    </row>
    <row r="752" ht="20.35" customHeight="1">
      <c r="A752" s="15">
        <v>749</v>
      </c>
      <c r="B752" s="15">
        <v>29.3</v>
      </c>
      <c r="C752" s="95">
        <f>'NEFZ + EPA + WLTP - Constants'!$B$5*B752/3.6</f>
        <v>13.098272</v>
      </c>
      <c r="D752" s="95">
        <f>(C752+C751)/2</f>
        <v>13.835888</v>
      </c>
      <c r="E752" s="95">
        <f>(D752*(A752-A751))</f>
        <v>13.835888</v>
      </c>
      <c r="F752" s="95">
        <f>(0.5*((C752^2)-(C751^2))*'NEFZ + EPA + WLTP - Start Value'!$B$3)/3600</f>
        <v>-8.87317819339308</v>
      </c>
      <c r="G752" s="95">
        <f>E752*'NEFZ + EPA + WLTP - Start Value'!$B$3*'NEFZ + EPA + WLTP - Start Value'!$B$6*'NEFZ + EPA + WLTP - Constants'!$B$4/3600</f>
        <v>0.472038990896</v>
      </c>
      <c r="H752" s="95">
        <f>IF(E752&gt;0,(((C751)^3+(C752)^3)/2/D752)*0.5*'NEFZ + EPA + WLTP - Constants'!$B$3*('NEFZ + EPA + WLTP - Start Value'!$B$5*'NEFZ + EPA + WLTP - Start Value'!$B$4)*E752/3600,0)</f>
        <v>0.3379083534002605</v>
      </c>
    </row>
    <row r="753" ht="20.35" customHeight="1">
      <c r="A753" s="15">
        <v>750</v>
      </c>
      <c r="B753" s="15">
        <v>26.8</v>
      </c>
      <c r="C753" s="95">
        <f>'NEFZ + EPA + WLTP - Constants'!$B$5*B753/3.6</f>
        <v>11.980672</v>
      </c>
      <c r="D753" s="95">
        <f>(C753+C752)/2</f>
        <v>12.539472</v>
      </c>
      <c r="E753" s="95">
        <f>(D753*(A753-A752))</f>
        <v>12.539472</v>
      </c>
      <c r="F753" s="95">
        <f>(0.5*((C753^2)-(C752^2))*'NEFZ + EPA + WLTP - Start Value'!$B$3)/3600</f>
        <v>-6.09224674021332</v>
      </c>
      <c r="G753" s="95">
        <f>E753*'NEFZ + EPA + WLTP - Start Value'!$B$3*'NEFZ + EPA + WLTP - Start Value'!$B$6*'NEFZ + EPA + WLTP - Constants'!$B$4/3600</f>
        <v>0.427809166224</v>
      </c>
      <c r="H753" s="95">
        <f>IF(E753&gt;0,(((C752)^3+(C753)^3)/2/D753)*0.5*'NEFZ + EPA + WLTP - Constants'!$B$3*('NEFZ + EPA + WLTP - Start Value'!$B$5*'NEFZ + EPA + WLTP - Start Value'!$B$4)*E753/3600,0)</f>
        <v>0.2509042262061358</v>
      </c>
    </row>
    <row r="754" ht="20.35" customHeight="1">
      <c r="A754" s="15">
        <v>751</v>
      </c>
      <c r="B754" s="15">
        <v>24.5</v>
      </c>
      <c r="C754" s="95">
        <f>'NEFZ + EPA + WLTP - Constants'!$B$5*B754/3.6</f>
        <v>10.95248</v>
      </c>
      <c r="D754" s="95">
        <f>(C754+C753)/2</f>
        <v>11.466576</v>
      </c>
      <c r="E754" s="95">
        <f>(D754*(A754-A753))</f>
        <v>11.466576</v>
      </c>
      <c r="F754" s="95">
        <f>(0.5*((C754^2)-(C753^2))*'NEFZ + EPA + WLTP - Start Value'!$B$3)/3600</f>
        <v>-5.12530618807681</v>
      </c>
      <c r="G754" s="95">
        <f>E754*'NEFZ + EPA + WLTP - Start Value'!$B$3*'NEFZ + EPA + WLTP - Start Value'!$B$6*'NEFZ + EPA + WLTP - Constants'!$B$4/3600</f>
        <v>0.3912051733919999</v>
      </c>
      <c r="H754" s="95">
        <f>IF(E754&gt;0,(((C753)^3+(C754)^3)/2/D754)*0.5*'NEFZ + EPA + WLTP - Constants'!$B$3*('NEFZ + EPA + WLTP - Start Value'!$B$5*'NEFZ + EPA + WLTP - Start Value'!$B$4)*E754/3600,0)</f>
        <v>0.1918681411110423</v>
      </c>
    </row>
    <row r="755" ht="20.35" customHeight="1">
      <c r="A755" s="15">
        <v>752</v>
      </c>
      <c r="B755" s="15">
        <v>21.5</v>
      </c>
      <c r="C755" s="95">
        <f>'NEFZ + EPA + WLTP - Constants'!$B$5*B755/3.6</f>
        <v>9.611360000000001</v>
      </c>
      <c r="D755" s="95">
        <f>(C755+C754)/2</f>
        <v>10.28192</v>
      </c>
      <c r="E755" s="95">
        <f>(D755*(A755-A754))</f>
        <v>10.28192</v>
      </c>
      <c r="F755" s="95">
        <f>(0.5*((C755^2)-(C754^2))*'NEFZ + EPA + WLTP - Start Value'!$B$3)/3600</f>
        <v>-5.994510161493328</v>
      </c>
      <c r="G755" s="95">
        <f>E755*'NEFZ + EPA + WLTP - Start Value'!$B$3*'NEFZ + EPA + WLTP - Start Value'!$B$6*'NEFZ + EPA + WLTP - Constants'!$B$4/3600</f>
        <v>0.350788264640</v>
      </c>
      <c r="H755" s="95">
        <f>IF(E755&gt;0,(((C754)^3+(C755)^3)/2/D755)*0.5*'NEFZ + EPA + WLTP - Constants'!$B$3*('NEFZ + EPA + WLTP - Start Value'!$B$5*'NEFZ + EPA + WLTP - Start Value'!$B$4)*E755/3600,0)</f>
        <v>0.1392578527963113</v>
      </c>
    </row>
    <row r="756" ht="20.35" customHeight="1">
      <c r="A756" s="15">
        <v>753</v>
      </c>
      <c r="B756" s="15">
        <v>19.5</v>
      </c>
      <c r="C756" s="95">
        <f>'NEFZ + EPA + WLTP - Constants'!$B$5*B756/3.6</f>
        <v>8.717280000000001</v>
      </c>
      <c r="D756" s="95">
        <f>(C756+C755)/2</f>
        <v>9.16432</v>
      </c>
      <c r="E756" s="95">
        <f>(D756*(A756-A755))</f>
        <v>9.16432</v>
      </c>
      <c r="F756" s="95">
        <f>(0.5*((C756^2)-(C755^2))*'NEFZ + EPA + WLTP - Start Value'!$B$3)/3600</f>
        <v>-3.561955313351113</v>
      </c>
      <c r="G756" s="95">
        <f>E756*'NEFZ + EPA + WLTP - Start Value'!$B$3*'NEFZ + EPA + WLTP - Start Value'!$B$6*'NEFZ + EPA + WLTP - Constants'!$B$4/3600</f>
        <v>0.312659105440</v>
      </c>
      <c r="H756" s="95">
        <f>IF(E756&gt;0,(((C755)^3+(C756)^3)/2/D756)*0.5*'NEFZ + EPA + WLTP - Constants'!$B$3*('NEFZ + EPA + WLTP - Start Value'!$B$5*'NEFZ + EPA + WLTP - Start Value'!$B$4)*E756/3600,0)</f>
        <v>0.09805743001633591</v>
      </c>
    </row>
    <row r="757" ht="20.35" customHeight="1">
      <c r="A757" s="15">
        <v>754</v>
      </c>
      <c r="B757" s="15">
        <v>17.4</v>
      </c>
      <c r="C757" s="95">
        <f>'NEFZ + EPA + WLTP - Constants'!$B$5*B757/3.6</f>
        <v>7.778496</v>
      </c>
      <c r="D757" s="95">
        <f>(C757+C756)/2</f>
        <v>8.247888</v>
      </c>
      <c r="E757" s="95">
        <f>(D757*(A757-A756))</f>
        <v>8.247888</v>
      </c>
      <c r="F757" s="95">
        <f>(0.5*((C757^2)-(C756^2))*'NEFZ + EPA + WLTP - Start Value'!$B$3)/3600</f>
        <v>-3.366047771116804</v>
      </c>
      <c r="G757" s="95">
        <f>E757*'NEFZ + EPA + WLTP - Start Value'!$B$3*'NEFZ + EPA + WLTP - Start Value'!$B$6*'NEFZ + EPA + WLTP - Constants'!$B$4/3600</f>
        <v>0.281393194896</v>
      </c>
      <c r="H757" s="95">
        <f>IF(E757&gt;0,(((C756)^3+(C757)^3)/2/D757)*0.5*'NEFZ + EPA + WLTP - Constants'!$B$3*('NEFZ + EPA + WLTP - Start Value'!$B$5*'NEFZ + EPA + WLTP - Start Value'!$B$4)*E757/3600,0)</f>
        <v>0.07166683365345143</v>
      </c>
    </row>
    <row r="758" ht="20.35" customHeight="1">
      <c r="A758" s="15">
        <v>755</v>
      </c>
      <c r="B758" s="15">
        <v>15.1</v>
      </c>
      <c r="C758" s="95">
        <f>'NEFZ + EPA + WLTP - Constants'!$B$5*B758/3.6</f>
        <v>6.750304</v>
      </c>
      <c r="D758" s="95">
        <f>(C758+C757)/2</f>
        <v>7.2644</v>
      </c>
      <c r="E758" s="95">
        <f>(D758*(A758-A757))</f>
        <v>7.2644</v>
      </c>
      <c r="F758" s="95">
        <f>(0.5*((C758^2)-(C757^2))*'NEFZ + EPA + WLTP - Start Value'!$B$3)/3600</f>
        <v>-3.247026337475554</v>
      </c>
      <c r="G758" s="95">
        <f>E758*'NEFZ + EPA + WLTP - Start Value'!$B$3*'NEFZ + EPA + WLTP - Start Value'!$B$6*'NEFZ + EPA + WLTP - Constants'!$B$4/3600</f>
        <v>0.2478395348</v>
      </c>
      <c r="H758" s="95">
        <f>IF(E758&gt;0,(((C757)^3+(C758)^3)/2/D758)*0.5*'NEFZ + EPA + WLTP - Constants'!$B$3*('NEFZ + EPA + WLTP - Start Value'!$B$5*'NEFZ + EPA + WLTP - Start Value'!$B$4)*E758/3600,0)</f>
        <v>0.04922281540556099</v>
      </c>
    </row>
    <row r="759" ht="20.35" customHeight="1">
      <c r="A759" s="15">
        <v>756</v>
      </c>
      <c r="B759" s="15">
        <v>12.4</v>
      </c>
      <c r="C759" s="95">
        <f>'NEFZ + EPA + WLTP - Constants'!$B$5*B759/3.6</f>
        <v>5.543296000000001</v>
      </c>
      <c r="D759" s="95">
        <f>(C759+C758)/2</f>
        <v>6.146800000000001</v>
      </c>
      <c r="E759" s="95">
        <f>(D759*(A759-A758))</f>
        <v>6.146800000000001</v>
      </c>
      <c r="F759" s="95">
        <f>(0.5*((C759^2)-(C758^2))*'NEFZ + EPA + WLTP - Start Value'!$B$3)/3600</f>
        <v>-3.225307097759998</v>
      </c>
      <c r="G759" s="95">
        <f>E759*'NEFZ + EPA + WLTP - Start Value'!$B$3*'NEFZ + EPA + WLTP - Start Value'!$B$6*'NEFZ + EPA + WLTP - Constants'!$B$4/3600</f>
        <v>0.2097103756000001</v>
      </c>
      <c r="H759" s="95">
        <f>IF(E759&gt;0,(((C758)^3+(C759)^3)/2/D759)*0.5*'NEFZ + EPA + WLTP - Constants'!$B$3*('NEFZ + EPA + WLTP - Start Value'!$B$5*'NEFZ + EPA + WLTP - Start Value'!$B$4)*E759/3600,0)</f>
        <v>0.03022866472733579</v>
      </c>
    </row>
    <row r="760" ht="20.35" customHeight="1">
      <c r="A760" s="15">
        <v>757</v>
      </c>
      <c r="B760" s="15">
        <v>9.699999999999999</v>
      </c>
      <c r="C760" s="95">
        <f>'NEFZ + EPA + WLTP - Constants'!$B$5*B760/3.6</f>
        <v>4.336288</v>
      </c>
      <c r="D760" s="95">
        <f>(C760+C759)/2</f>
        <v>4.939792000000001</v>
      </c>
      <c r="E760" s="95">
        <f>(D760*(A760-A759))</f>
        <v>4.939792000000001</v>
      </c>
      <c r="F760" s="95">
        <f>(0.5*((C760^2)-(C759^2))*'NEFZ + EPA + WLTP - Start Value'!$B$3)/3600</f>
        <v>-2.591974067654403</v>
      </c>
      <c r="G760" s="95">
        <f>E760*'NEFZ + EPA + WLTP - Start Value'!$B$3*'NEFZ + EPA + WLTP - Start Value'!$B$6*'NEFZ + EPA + WLTP - Constants'!$B$4/3600</f>
        <v>0.168530883664</v>
      </c>
      <c r="H760" s="95">
        <f>IF(E760&gt;0,(((C759)^3+(C760)^3)/2/D760)*0.5*'NEFZ + EPA + WLTP - Constants'!$B$3*('NEFZ + EPA + WLTP - Start Value'!$B$5*'NEFZ + EPA + WLTP - Start Value'!$B$4)*E760/3600,0)</f>
        <v>0.01593090736736725</v>
      </c>
    </row>
    <row r="761" ht="20.35" customHeight="1">
      <c r="A761" s="15">
        <v>758</v>
      </c>
      <c r="B761" s="15">
        <v>7</v>
      </c>
      <c r="C761" s="95">
        <f>'NEFZ + EPA + WLTP - Constants'!$B$5*B761/3.6</f>
        <v>3.12928</v>
      </c>
      <c r="D761" s="95">
        <f>(C761+C760)/2</f>
        <v>3.732784</v>
      </c>
      <c r="E761" s="95">
        <f>(D761*(A761-A760))</f>
        <v>3.732784</v>
      </c>
      <c r="F761" s="95">
        <f>(0.5*((C761^2)-(C760^2))*'NEFZ + EPA + WLTP - Start Value'!$B$3)/3600</f>
        <v>-1.958641037548799</v>
      </c>
      <c r="G761" s="95">
        <f>E761*'NEFZ + EPA + WLTP - Start Value'!$B$3*'NEFZ + EPA + WLTP - Start Value'!$B$6*'NEFZ + EPA + WLTP - Constants'!$B$4/3600</f>
        <v>0.127351391728</v>
      </c>
      <c r="H761" s="95">
        <f>IF(E761&gt;0,(((C760)^3+(C761)^3)/2/D761)*0.5*'NEFZ + EPA + WLTP - Constants'!$B$3*('NEFZ + EPA + WLTP - Start Value'!$B$5*'NEFZ + EPA + WLTP - Start Value'!$B$4)*E761/3600,0)</f>
        <v>0.007095389470036015</v>
      </c>
    </row>
    <row r="762" ht="20.35" customHeight="1">
      <c r="A762" s="15">
        <v>759</v>
      </c>
      <c r="B762" s="15">
        <v>5</v>
      </c>
      <c r="C762" s="95">
        <f>'NEFZ + EPA + WLTP - Constants'!$B$5*B762/3.6</f>
        <v>2.2352</v>
      </c>
      <c r="D762" s="95">
        <f>(C762+C761)/2</f>
        <v>2.68224</v>
      </c>
      <c r="E762" s="95">
        <f>(D762*(A762-A761))</f>
        <v>2.68224</v>
      </c>
      <c r="F762" s="95">
        <f>(0.5*((C762^2)-(C761^2))*'NEFZ + EPA + WLTP - Start Value'!$B$3)/3600</f>
        <v>-1.042523506346666</v>
      </c>
      <c r="G762" s="95">
        <f>E762*'NEFZ + EPA + WLTP - Start Value'!$B$3*'NEFZ + EPA + WLTP - Start Value'!$B$6*'NEFZ + EPA + WLTP - Constants'!$B$4/3600</f>
        <v>0.091509982080</v>
      </c>
      <c r="H762" s="95">
        <f>IF(E762&gt;0,(((C761)^3+(C762)^3)/2/D762)*0.5*'NEFZ + EPA + WLTP - Constants'!$B$3*('NEFZ + EPA + WLTP - Start Value'!$B$5*'NEFZ + EPA + WLTP - Start Value'!$B$4)*E762/3600,0)</f>
        <v>0.00264451196448188</v>
      </c>
    </row>
    <row r="763" ht="20.35" customHeight="1">
      <c r="A763" s="15">
        <v>760</v>
      </c>
      <c r="B763" s="15">
        <v>3.3</v>
      </c>
      <c r="C763" s="95">
        <f>'NEFZ + EPA + WLTP - Constants'!$B$5*B763/3.6</f>
        <v>1.475232</v>
      </c>
      <c r="D763" s="95">
        <f>(C763+C762)/2</f>
        <v>1.855216</v>
      </c>
      <c r="E763" s="95">
        <f>(D763*(A763-A762))</f>
        <v>1.855216</v>
      </c>
      <c r="F763" s="95">
        <f>(0.5*((C763^2)-(C762^2))*'NEFZ + EPA + WLTP - Start Value'!$B$3)/3600</f>
        <v>-0.6129169447729782</v>
      </c>
      <c r="G763" s="95">
        <f>E763*'NEFZ + EPA + WLTP - Start Value'!$B$3*'NEFZ + EPA + WLTP - Start Value'!$B$6*'NEFZ + EPA + WLTP - Constants'!$B$4/3600</f>
        <v>0.06329440427199999</v>
      </c>
      <c r="H763" s="95">
        <f>IF(E763&gt;0,(((C762)^3+(C763)^3)/2/D763)*0.5*'NEFZ + EPA + WLTP - Constants'!$B$3*('NEFZ + EPA + WLTP - Start Value'!$B$5*'NEFZ + EPA + WLTP - Start Value'!$B$4)*E763/3600,0)</f>
        <v>0.0009094013291192745</v>
      </c>
    </row>
    <row r="764" ht="20.35" customHeight="1">
      <c r="A764" s="15">
        <v>761</v>
      </c>
      <c r="B764" s="15">
        <v>2</v>
      </c>
      <c r="C764" s="95">
        <f>'NEFZ + EPA + WLTP - Constants'!$B$5*B764/3.6</f>
        <v>0.89408</v>
      </c>
      <c r="D764" s="95">
        <f>(C764+C763)/2</f>
        <v>1.184656</v>
      </c>
      <c r="E764" s="95">
        <f>(D764*(A764-A763))</f>
        <v>1.184656</v>
      </c>
      <c r="F764" s="95">
        <f>(0.5*((C764^2)-(C763^2))*'NEFZ + EPA + WLTP - Start Value'!$B$3)/3600</f>
        <v>-0.2992911232803555</v>
      </c>
      <c r="G764" s="95">
        <f>E764*'NEFZ + EPA + WLTP - Start Value'!$B$3*'NEFZ + EPA + WLTP - Start Value'!$B$6*'NEFZ + EPA + WLTP - Constants'!$B$4/3600</f>
        <v>0.040416908752</v>
      </c>
      <c r="H764" s="95">
        <f>IF(E764&gt;0,(((C763)^3+(C764)^3)/2/D764)*0.5*'NEFZ + EPA + WLTP - Constants'!$B$3*('NEFZ + EPA + WLTP - Start Value'!$B$5*'NEFZ + EPA + WLTP - Start Value'!$B$4)*E764/3600,0)</f>
        <v>0.0002482733379988041</v>
      </c>
    </row>
    <row r="765" ht="20.35" customHeight="1">
      <c r="A765" s="15">
        <v>762</v>
      </c>
      <c r="B765" s="15">
        <v>0.7</v>
      </c>
      <c r="C765" s="95">
        <f>'NEFZ + EPA + WLTP - Constants'!$B$5*B765/3.6</f>
        <v>0.312928</v>
      </c>
      <c r="D765" s="95">
        <f>(C765+C764)/2</f>
        <v>0.603504</v>
      </c>
      <c r="E765" s="95">
        <f>(D765*(A765-A764))</f>
        <v>0.603504</v>
      </c>
      <c r="F765" s="95">
        <f>(0.5*((C765^2)-(C764^2))*'NEFZ + EPA + WLTP - Start Value'!$B$3)/3600</f>
        <v>-0.1524690628032</v>
      </c>
      <c r="G765" s="95">
        <f>E765*'NEFZ + EPA + WLTP - Start Value'!$B$3*'NEFZ + EPA + WLTP - Start Value'!$B$6*'NEFZ + EPA + WLTP - Constants'!$B$4/3600</f>
        <v>0.020589745968</v>
      </c>
      <c r="H765" s="95">
        <f>IF(E765&gt;0,(((C764)^3+(C765)^3)/2/D765)*0.5*'NEFZ + EPA + WLTP - Constants'!$B$3*('NEFZ + EPA + WLTP - Start Value'!$B$5*'NEFZ + EPA + WLTP - Start Value'!$B$4)*E765/3600,0)</f>
        <v>4.714351136682121e-05</v>
      </c>
    </row>
    <row r="766" ht="20.35" customHeight="1">
      <c r="A766" s="15">
        <v>763</v>
      </c>
      <c r="B766" s="15">
        <v>0</v>
      </c>
      <c r="C766" s="95">
        <f>'NEFZ + EPA + WLTP - Constants'!$B$5*B766/3.6</f>
        <v>0</v>
      </c>
      <c r="D766" s="95">
        <f>(C766+C765)/2</f>
        <v>0.156464</v>
      </c>
      <c r="E766" s="95">
        <f>(D766*(A766-A765))</f>
        <v>0.156464</v>
      </c>
      <c r="F766" s="95">
        <f>(0.5*((C766^2)-(C765^2))*'NEFZ + EPA + WLTP - Start Value'!$B$3)/3600</f>
        <v>-0.02128485492124444</v>
      </c>
      <c r="G766" s="95">
        <f>E766*'NEFZ + EPA + WLTP - Start Value'!$B$3*'NEFZ + EPA + WLTP - Start Value'!$B$6*'NEFZ + EPA + WLTP - Constants'!$B$4/3600</f>
        <v>0.005338082288</v>
      </c>
      <c r="H766" s="95">
        <f>IF(E766&gt;0,(((C765)^3+(C766)^3)/2/D766)*0.5*'NEFZ + EPA + WLTP - Constants'!$B$3*('NEFZ + EPA + WLTP - Start Value'!$B$5*'NEFZ + EPA + WLTP - Start Value'!$B$4)*E766/3600,0)</f>
        <v>1.938178640635223e-06</v>
      </c>
    </row>
    <row r="767" ht="20.35" customHeight="1">
      <c r="A767" s="15">
        <v>764</v>
      </c>
      <c r="B767" s="15">
        <v>0</v>
      </c>
      <c r="C767" s="95">
        <f>'NEFZ + EPA + WLTP - Constants'!$B$5*B767/3.6</f>
        <v>0</v>
      </c>
      <c r="D767" s="95">
        <f>(C767+C766)/2</f>
        <v>0</v>
      </c>
      <c r="E767" s="95">
        <f>(D767*(A767-A766))</f>
        <v>0</v>
      </c>
      <c r="F767" s="95">
        <f>(0.5*((C767^2)-(C766^2))*'NEFZ + EPA + WLTP - Start Value'!$B$3)/3600</f>
        <v>0</v>
      </c>
      <c r="G767" s="95">
        <f>E767*'NEFZ + EPA + WLTP - Start Value'!$B$3*'NEFZ + EPA + WLTP - Start Value'!$B$6*'NEFZ + EPA + WLTP - Constants'!$B$4/3600</f>
        <v>0</v>
      </c>
      <c r="H767" s="95">
        <f>IF(E767&gt;0,(((C766)^3+(C767)^3)/2/D767)*0.5*'NEFZ + EPA + WLTP - Constants'!$B$3*('NEFZ + EPA + WLTP - Start Value'!$B$5*'NEFZ + EPA + WLTP - Start Value'!$B$4)*E767/3600,0)</f>
        <v>0</v>
      </c>
    </row>
    <row r="768" ht="20.35" customHeight="1">
      <c r="A768" s="15">
        <v>765</v>
      </c>
      <c r="B768" s="15">
        <v>0</v>
      </c>
      <c r="C768" s="95">
        <f>'NEFZ + EPA + WLTP - Constants'!$B$5*B768/3.6</f>
        <v>0</v>
      </c>
      <c r="D768" s="95">
        <f>(C768+C767)/2</f>
        <v>0</v>
      </c>
      <c r="E768" s="95">
        <f>(D768*(A768-A767))</f>
        <v>0</v>
      </c>
      <c r="F768" s="95">
        <f>(0.5*((C768^2)-(C767^2))*'NEFZ + EPA + WLTP - Start Value'!$B$3)/3600</f>
        <v>0</v>
      </c>
      <c r="G768" s="95">
        <f>E768*'NEFZ + EPA + WLTP - Start Value'!$B$3*'NEFZ + EPA + WLTP - Start Value'!$B$6*'NEFZ + EPA + WLTP - Constants'!$B$4/3600</f>
        <v>0</v>
      </c>
      <c r="H768" s="95">
        <f>IF(E768&gt;0,(((C767)^3+(C768)^3)/2/D768)*0.5*'NEFZ + EPA + WLTP - Constants'!$B$3*('NEFZ + EPA + WLTP - Start Value'!$B$5*'NEFZ + EPA + WLTP - Start Value'!$B$4)*E768/3600,0)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H60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1" customWidth="1"/>
    <col min="2" max="2" width="6.17188" style="131" customWidth="1"/>
    <col min="3" max="3" width="6.5" style="131" customWidth="1"/>
    <col min="4" max="4" width="6.5" style="131" customWidth="1"/>
    <col min="5" max="5" width="6.5" style="131" customWidth="1"/>
    <col min="6" max="6" width="7.35156" style="131" customWidth="1"/>
    <col min="7" max="7" width="6.17188" style="131" customWidth="1"/>
    <col min="8" max="8" width="5.67188" style="131" customWidth="1"/>
    <col min="9" max="256" width="16.3516" style="131" customWidth="1"/>
  </cols>
  <sheetData>
    <row r="1" ht="28" customHeight="1">
      <c r="A1" t="s" s="25">
        <v>162</v>
      </c>
      <c r="B1" s="25"/>
      <c r="C1" s="25"/>
      <c r="D1" s="25"/>
      <c r="E1" s="25"/>
      <c r="F1" s="25"/>
      <c r="G1" s="25"/>
      <c r="H1" s="25"/>
    </row>
    <row r="2" ht="32.55" customHeight="1">
      <c r="A2" t="s" s="7">
        <v>193</v>
      </c>
      <c r="B2" t="s" s="7">
        <v>201</v>
      </c>
      <c r="C2" t="s" s="7">
        <v>194</v>
      </c>
      <c r="D2" t="s" s="7">
        <v>195</v>
      </c>
      <c r="E2" t="s" s="7">
        <v>196</v>
      </c>
      <c r="F2" t="s" s="7">
        <v>197</v>
      </c>
      <c r="G2" t="s" s="7">
        <v>169</v>
      </c>
      <c r="H2" t="s" s="7">
        <v>198</v>
      </c>
    </row>
    <row r="3" ht="20.55" customHeight="1">
      <c r="A3" s="11">
        <v>0</v>
      </c>
      <c r="B3" s="11">
        <v>0</v>
      </c>
      <c r="C3" s="129">
        <f>'NEFZ + EPA + WLTP - Constants'!$B$5*B3/3.6</f>
        <v>0</v>
      </c>
      <c r="D3" s="11">
        <v>0</v>
      </c>
      <c r="E3" s="11">
        <v>0</v>
      </c>
      <c r="F3" s="11">
        <v>0</v>
      </c>
      <c r="G3" s="11">
        <v>0</v>
      </c>
      <c r="H3" s="11">
        <v>0</v>
      </c>
    </row>
    <row r="4" ht="20.35" customHeight="1">
      <c r="A4" s="94">
        <v>1</v>
      </c>
      <c r="B4" s="94">
        <v>0</v>
      </c>
      <c r="C4" s="95">
        <f>'NEFZ + EPA + WLTP - Constants'!$B$5*B4/3.6</f>
        <v>0</v>
      </c>
      <c r="D4" s="95">
        <f>(C4+C3)/2</f>
        <v>0</v>
      </c>
      <c r="E4" s="95">
        <f>(D4*(A4-A3))</f>
        <v>0</v>
      </c>
      <c r="F4" s="95">
        <f>(0.5*((C4^2)-(C3^2))*'NEFZ + EPA + WLTP - Start Value'!$B$3)/3600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'NEFZ + EPA + WLTP - Constants'!$B$5*B5/3.6</f>
        <v>0</v>
      </c>
      <c r="D5" s="95">
        <f>(C5+C4)/2</f>
        <v>0</v>
      </c>
      <c r="E5" s="95">
        <f>(D5*(A5-A4))</f>
        <v>0</v>
      </c>
      <c r="F5" s="95">
        <f>(0.5*((C5^2)-(C4^2))*'NEFZ + EPA + WLTP - Start Value'!$B$3)/3600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15">
        <v>3</v>
      </c>
      <c r="B6" s="15">
        <v>0</v>
      </c>
      <c r="C6" s="95">
        <f>'NEFZ + EPA + WLTP - Constants'!$B$5*B6/3.6</f>
        <v>0</v>
      </c>
      <c r="D6" s="95">
        <f>(C6+C5)/2</f>
        <v>0</v>
      </c>
      <c r="E6" s="95">
        <f>(D6*(A6-A5))</f>
        <v>0</v>
      </c>
      <c r="F6" s="95">
        <f>(0.5*((C6^2)-(C5^2))*'NEFZ + EPA + WLTP - Start Value'!$B$3)/3600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15">
        <v>4</v>
      </c>
      <c r="B7" s="15">
        <v>0</v>
      </c>
      <c r="C7" s="95">
        <f>'NEFZ + EPA + WLTP - Constants'!$B$5*B7/3.6</f>
        <v>0</v>
      </c>
      <c r="D7" s="95">
        <f>(C7+C6)/2</f>
        <v>0</v>
      </c>
      <c r="E7" s="95">
        <f>(D7*(A7-A6))</f>
        <v>0</v>
      </c>
      <c r="F7" s="95">
        <f>(0.5*((C7^2)-(C6^2))*'NEFZ + EPA + WLTP - Start Value'!$B$3)/3600</f>
        <v>0</v>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15">
        <v>5</v>
      </c>
      <c r="B8" s="15">
        <v>0</v>
      </c>
      <c r="C8" s="95">
        <f>'NEFZ + EPA + WLTP - Constants'!$B$5*B8/3.6</f>
        <v>0</v>
      </c>
      <c r="D8" s="95">
        <f>(C8+C7)/2</f>
        <v>0</v>
      </c>
      <c r="E8" s="95">
        <f>(D8*(A8-A7))</f>
        <v>0</v>
      </c>
      <c r="F8" s="95">
        <f>(0.5*((C8^2)-(C7^2))*'NEFZ + EPA + WLTP - Start Value'!$B$3)/3600</f>
        <v>0</v>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15">
        <v>6</v>
      </c>
      <c r="B9" s="15">
        <v>0.2</v>
      </c>
      <c r="C9" s="95">
        <f>'NEFZ + EPA + WLTP - Constants'!$B$5*B9/3.6</f>
        <v>0.08940800000000002</v>
      </c>
      <c r="D9" s="95">
        <f>(C9+C8)/2</f>
        <v>0.04470400000000001</v>
      </c>
      <c r="E9" s="95">
        <f>(D9*(A9-A8))</f>
        <v>0.04470400000000001</v>
      </c>
      <c r="F9" s="95">
        <f>(0.5*((C9^2)-(C8^2))*'NEFZ + EPA + WLTP - Start Value'!$B$3)/3600</f>
        <v>0.001737539177244445</v>
      </c>
      <c r="G9" s="95">
        <f>E9*'NEFZ + EPA + WLTP - Start Value'!$B$3*'NEFZ + EPA + WLTP - Start Value'!$B$6*'NEFZ + EPA + WLTP - Constants'!$B$4/3600</f>
        <v>0.001525166368</v>
      </c>
      <c r="H9" s="95">
        <f>IF(E9&gt;0,(((C8)^3+(C9)^3)/2/D9)*0.5*'NEFZ + EPA + WLTP - Constants'!$B$3*('NEFZ + EPA + WLTP - Start Value'!$B$5*'NEFZ + EPA + WLTP - Start Value'!$B$4)*E9/3600,0)</f>
        <v>4.5205332726186e-08</v>
      </c>
    </row>
    <row r="10" ht="20.35" customHeight="1">
      <c r="A10" s="15">
        <v>7</v>
      </c>
      <c r="B10" s="15">
        <v>0.7</v>
      </c>
      <c r="C10" s="95">
        <f>'NEFZ + EPA + WLTP - Constants'!$B$5*B10/3.6</f>
        <v>0.312928</v>
      </c>
      <c r="D10" s="95">
        <f>(C10+C9)/2</f>
        <v>0.201168</v>
      </c>
      <c r="E10" s="95">
        <f>(D10*(A10-A9))</f>
        <v>0.201168</v>
      </c>
      <c r="F10" s="95">
        <f>(0.5*((C10^2)-(C9^2))*'NEFZ + EPA + WLTP - Start Value'!$B$3)/3600</f>
        <v>0.01954731574399999</v>
      </c>
      <c r="G10" s="95">
        <f>E10*'NEFZ + EPA + WLTP - Start Value'!$B$3*'NEFZ + EPA + WLTP - Start Value'!$B$6*'NEFZ + EPA + WLTP - Constants'!$B$4/3600</f>
        <v>0.006863248656000001</v>
      </c>
      <c r="H10" s="95">
        <f>IF(E10&gt;0,(((C9)^3+(C10)^3)/2/D10)*0.5*'NEFZ + EPA + WLTP - Constants'!$B$3*('NEFZ + EPA + WLTP - Start Value'!$B$5*'NEFZ + EPA + WLTP - Start Value'!$B$4)*E10/3600,0)</f>
        <v>1.98338397336141e-06</v>
      </c>
    </row>
    <row r="11" ht="20.35" customHeight="1">
      <c r="A11" s="15">
        <v>8</v>
      </c>
      <c r="B11" s="15">
        <v>1.1</v>
      </c>
      <c r="C11" s="95">
        <f>'NEFZ + EPA + WLTP - Constants'!$B$5*B11/3.6</f>
        <v>0.4917440000000001</v>
      </c>
      <c r="D11" s="95">
        <f>(C11+C10)/2</f>
        <v>0.402336</v>
      </c>
      <c r="E11" s="95">
        <f>(D11*(A11-A10))</f>
        <v>0.402336</v>
      </c>
      <c r="F11" s="95">
        <f>(0.5*((C11^2)-(C10^2))*'NEFZ + EPA + WLTP - Start Value'!$B$3)/3600</f>
        <v>0.03127570519040002</v>
      </c>
      <c r="G11" s="95">
        <f>E11*'NEFZ + EPA + WLTP - Start Value'!$B$3*'NEFZ + EPA + WLTP - Start Value'!$B$6*'NEFZ + EPA + WLTP - Constants'!$B$4/3600</f>
        <v>0.013726497312</v>
      </c>
      <c r="H11" s="95">
        <f>IF(E11&gt;0,(((C10)^3+(C11)^3)/2/D11)*0.5*'NEFZ + EPA + WLTP - Constants'!$B$3*('NEFZ + EPA + WLTP - Start Value'!$B$5*'NEFZ + EPA + WLTP - Start Value'!$B$4)*E11/3600,0)</f>
        <v>9.459215872954421e-06</v>
      </c>
    </row>
    <row r="12" ht="20.35" customHeight="1">
      <c r="A12" s="15">
        <v>9</v>
      </c>
      <c r="B12" s="15">
        <v>1.7</v>
      </c>
      <c r="C12" s="95">
        <f>'NEFZ + EPA + WLTP - Constants'!$B$5*B12/3.6</f>
        <v>0.759968</v>
      </c>
      <c r="D12" s="95">
        <f>(C12+C11)/2</f>
        <v>0.625856</v>
      </c>
      <c r="E12" s="95">
        <f>(D12*(A12-A11))</f>
        <v>0.625856</v>
      </c>
      <c r="F12" s="95">
        <f>(0.5*((C12^2)-(C11^2))*'NEFZ + EPA + WLTP - Start Value'!$B$3)/3600</f>
        <v>0.07297664544426664</v>
      </c>
      <c r="G12" s="95">
        <f>E12*'NEFZ + EPA + WLTP - Start Value'!$B$3*'NEFZ + EPA + WLTP - Start Value'!$B$6*'NEFZ + EPA + WLTP - Constants'!$B$4/3600</f>
        <v>0.021352329152</v>
      </c>
      <c r="H12" s="95">
        <f>IF(E12&gt;0,(((C11)^3+(C12)^3)/2/D12)*0.5*'NEFZ + EPA + WLTP - Constants'!$B$3*('NEFZ + EPA + WLTP - Start Value'!$B$5*'NEFZ + EPA + WLTP - Start Value'!$B$4)*E12/3600,0)</f>
        <v>3.528276219278816e-05</v>
      </c>
    </row>
    <row r="13" ht="20.35" customHeight="1">
      <c r="A13" s="15">
        <v>10</v>
      </c>
      <c r="B13" s="15">
        <v>6</v>
      </c>
      <c r="C13" s="95">
        <f>'NEFZ + EPA + WLTP - Constants'!$B$5*B13/3.6</f>
        <v>2.68224</v>
      </c>
      <c r="D13" s="95">
        <f>(C13+C12)/2</f>
        <v>1.721104</v>
      </c>
      <c r="E13" s="95">
        <f>(D13*(A13-A12))</f>
        <v>1.721104</v>
      </c>
      <c r="F13" s="95">
        <f>(0.5*((C13^2)-(C12^2))*'NEFZ + EPA + WLTP - Start Value'!$B$3)/3600</f>
        <v>1.438248053964089</v>
      </c>
      <c r="G13" s="95">
        <f>E13*'NEFZ + EPA + WLTP - Start Value'!$B$3*'NEFZ + EPA + WLTP - Start Value'!$B$6*'NEFZ + EPA + WLTP - Constants'!$B$4/3600</f>
        <v>0.058718905168</v>
      </c>
      <c r="H13" s="95">
        <f>IF(E13&gt;0,(((C12)^3+(C13)^3)/2/D13)*0.5*'NEFZ + EPA + WLTP - Constants'!$B$3*('NEFZ + EPA + WLTP - Start Value'!$B$5*'NEFZ + EPA + WLTP - Start Value'!$B$4)*E13/3600,0)</f>
        <v>0.001248305708567491</v>
      </c>
    </row>
    <row r="14" ht="20.35" customHeight="1">
      <c r="A14" s="15">
        <v>11</v>
      </c>
      <c r="B14" s="15">
        <v>13.9</v>
      </c>
      <c r="C14" s="95">
        <f>'NEFZ + EPA + WLTP - Constants'!$B$5*B14/3.6</f>
        <v>6.213856000000001</v>
      </c>
      <c r="D14" s="95">
        <f>(C14+C13)/2</f>
        <v>4.448048</v>
      </c>
      <c r="E14" s="95">
        <f>(D14*(A14-A13))</f>
        <v>4.448048</v>
      </c>
      <c r="F14" s="95">
        <f>(0.5*((C14^2)-(C13^2))*'NEFZ + EPA + WLTP - Start Value'!$B$3)/3600</f>
        <v>6.828963351364978</v>
      </c>
      <c r="G14" s="95">
        <f>E14*'NEFZ + EPA + WLTP - Start Value'!$B$3*'NEFZ + EPA + WLTP - Start Value'!$B$6*'NEFZ + EPA + WLTP - Constants'!$B$4/3600</f>
        <v>0.151754053616</v>
      </c>
      <c r="H14" s="95">
        <f>IF(E14&gt;0,(((C13)^3+(C14)^3)/2/D14)*0.5*'NEFZ + EPA + WLTP - Constants'!$B$3*('NEFZ + EPA + WLTP - Start Value'!$B$5*'NEFZ + EPA + WLTP - Start Value'!$B$4)*E14/3600,0)</f>
        <v>0.01639608154245288</v>
      </c>
    </row>
    <row r="15" ht="20.35" customHeight="1">
      <c r="A15" s="15">
        <v>12</v>
      </c>
      <c r="B15" s="15">
        <v>20.5</v>
      </c>
      <c r="C15" s="95">
        <f>'NEFZ + EPA + WLTP - Constants'!$B$5*B15/3.6</f>
        <v>9.16432</v>
      </c>
      <c r="D15" s="95">
        <f>(C15+C14)/2</f>
        <v>7.689088</v>
      </c>
      <c r="E15" s="95">
        <f>(D15*(A15-A14))</f>
        <v>7.689088</v>
      </c>
      <c r="F15" s="95">
        <f>(0.5*((C15^2)-(C14^2))*'NEFZ + EPA + WLTP - Start Value'!$B$3)/3600</f>
        <v>9.862272370039465</v>
      </c>
      <c r="G15" s="95">
        <f>E15*'NEFZ + EPA + WLTP - Start Value'!$B$3*'NEFZ + EPA + WLTP - Start Value'!$B$6*'NEFZ + EPA + WLTP - Constants'!$B$4/3600</f>
        <v>0.262328615296</v>
      </c>
      <c r="H15" s="95">
        <f>IF(E15&gt;0,(((C14)^3+(C15)^3)/2/D15)*0.5*'NEFZ + EPA + WLTP - Constants'!$B$3*('NEFZ + EPA + WLTP - Start Value'!$B$5*'NEFZ + EPA + WLTP - Start Value'!$B$4)*E15/3600,0)</f>
        <v>0.06385673657168124</v>
      </c>
    </row>
    <row r="16" ht="20.35" customHeight="1">
      <c r="A16" s="15">
        <v>13</v>
      </c>
      <c r="B16" s="15">
        <v>25.7</v>
      </c>
      <c r="C16" s="95">
        <f>'NEFZ + EPA + WLTP - Constants'!$B$5*B16/3.6</f>
        <v>11.488928</v>
      </c>
      <c r="D16" s="95">
        <f>(C16+C15)/2</f>
        <v>10.326624</v>
      </c>
      <c r="E16" s="95">
        <f>(D16*(A16-A15))</f>
        <v>10.326624</v>
      </c>
      <c r="F16" s="95">
        <f>(0.5*((C16^2)-(C15^2))*'NEFZ + EPA + WLTP - Start Value'!$B$3)/3600</f>
        <v>10.43566029853014</v>
      </c>
      <c r="G16" s="95">
        <f>E16*'NEFZ + EPA + WLTP - Start Value'!$B$3*'NEFZ + EPA + WLTP - Start Value'!$B$6*'NEFZ + EPA + WLTP - Constants'!$B$4/3600</f>
        <v>0.3523134310080001</v>
      </c>
      <c r="H16" s="95">
        <f>IF(E16&gt;0,(((C15)^3+(C16)^3)/2/D16)*0.5*'NEFZ + EPA + WLTP - Constants'!$B$3*('NEFZ + EPA + WLTP - Start Value'!$B$5*'NEFZ + EPA + WLTP - Start Value'!$B$4)*E16/3600,0)</f>
        <v>0.1445989645699088</v>
      </c>
    </row>
    <row r="17" ht="20.35" customHeight="1">
      <c r="A17" s="15">
        <v>14</v>
      </c>
      <c r="B17" s="15">
        <v>25</v>
      </c>
      <c r="C17" s="95">
        <f>'NEFZ + EPA + WLTP - Constants'!$B$5*B17/3.6</f>
        <v>11.176</v>
      </c>
      <c r="D17" s="95">
        <f>(C17+C16)/2</f>
        <v>11.332464</v>
      </c>
      <c r="E17" s="95">
        <f>(D17*(A17-A16))</f>
        <v>11.332464</v>
      </c>
      <c r="F17" s="95">
        <f>(0.5*((C17^2)-(C16^2))*'NEFZ + EPA + WLTP - Start Value'!$B$3)/3600</f>
        <v>-1.541631635010135</v>
      </c>
      <c r="G17" s="95">
        <f>E17*'NEFZ + EPA + WLTP - Start Value'!$B$3*'NEFZ + EPA + WLTP - Start Value'!$B$6*'NEFZ + EPA + WLTP - Constants'!$B$4/3600</f>
        <v>0.3866296742880001</v>
      </c>
      <c r="H17" s="95">
        <f>IF(E17&gt;0,(((C16)^3+(C17)^3)/2/D17)*0.5*'NEFZ + EPA + WLTP - Constants'!$B$3*('NEFZ + EPA + WLTP - Start Value'!$B$5*'NEFZ + EPA + WLTP - Start Value'!$B$4)*E17/3600,0)</f>
        <v>0.1842094310379055</v>
      </c>
    </row>
    <row r="18" ht="20.35" customHeight="1">
      <c r="A18" s="15">
        <v>15</v>
      </c>
      <c r="B18" s="15">
        <v>28.4</v>
      </c>
      <c r="C18" s="95">
        <f>'NEFZ + EPA + WLTP - Constants'!$B$5*B18/3.6</f>
        <v>12.695936</v>
      </c>
      <c r="D18" s="95">
        <f>(C18+C17)/2</f>
        <v>11.935968</v>
      </c>
      <c r="E18" s="95">
        <f>(D18*(A18-A17))</f>
        <v>11.935968</v>
      </c>
      <c r="F18" s="95">
        <f>(0.5*((C18^2)-(C17^2))*'NEFZ + EPA + WLTP - Start Value'!$B$3)/3600</f>
        <v>7.886690325512528</v>
      </c>
      <c r="G18" s="95">
        <f>E18*'NEFZ + EPA + WLTP - Start Value'!$B$3*'NEFZ + EPA + WLTP - Start Value'!$B$6*'NEFZ + EPA + WLTP - Constants'!$B$4/3600</f>
        <v>0.407219420256</v>
      </c>
      <c r="H18" s="95">
        <f>IF(E18&gt;0,(((C17)^3+(C18)^3)/2/D18)*0.5*'NEFZ + EPA + WLTP - Constants'!$B$3*('NEFZ + EPA + WLTP - Start Value'!$B$5*'NEFZ + EPA + WLTP - Start Value'!$B$4)*E18/3600,0)</f>
        <v>0.2177275522117276</v>
      </c>
    </row>
    <row r="19" ht="20.35" customHeight="1">
      <c r="A19" s="15">
        <v>16</v>
      </c>
      <c r="B19" s="15">
        <v>32.3</v>
      </c>
      <c r="C19" s="95">
        <f>'NEFZ + EPA + WLTP - Constants'!$B$5*B19/3.6</f>
        <v>14.439392</v>
      </c>
      <c r="D19" s="95">
        <f>(C19+C18)/2</f>
        <v>13.567664</v>
      </c>
      <c r="E19" s="95">
        <f>(D19*(A19-A18))</f>
        <v>13.567664</v>
      </c>
      <c r="F19" s="95">
        <f>(0.5*((C19^2)-(C18^2))*'NEFZ + EPA + WLTP - Start Value'!$B$3)/3600</f>
        <v>10.28319123572692</v>
      </c>
      <c r="G19" s="95">
        <f>E19*'NEFZ + EPA + WLTP - Start Value'!$B$3*'NEFZ + EPA + WLTP - Start Value'!$B$6*'NEFZ + EPA + WLTP - Constants'!$B$4/3600</f>
        <v>0.462887992688</v>
      </c>
      <c r="H19" s="95">
        <f>IF(E19&gt;0,(((C18)^3+(C19)^3)/2/D19)*0.5*'NEFZ + EPA + WLTP - Constants'!$B$3*('NEFZ + EPA + WLTP - Start Value'!$B$5*'NEFZ + EPA + WLTP - Start Value'!$B$4)*E19/3600,0)</f>
        <v>0.3198535582347521</v>
      </c>
    </row>
    <row r="20" ht="20.35" customHeight="1">
      <c r="A20" s="15">
        <v>17</v>
      </c>
      <c r="B20" s="15">
        <v>34.6</v>
      </c>
      <c r="C20" s="95">
        <f>'NEFZ + EPA + WLTP - Constants'!$B$5*B20/3.6</f>
        <v>15.467584</v>
      </c>
      <c r="D20" s="95">
        <f>(C20+C19)/2</f>
        <v>14.953488</v>
      </c>
      <c r="E20" s="95">
        <f>(D20*(A20-A19))</f>
        <v>14.953488</v>
      </c>
      <c r="F20" s="95">
        <f>(0.5*((C20^2)-(C19^2))*'NEFZ + EPA + WLTP - Start Value'!$B$3)/3600</f>
        <v>6.683878830065097</v>
      </c>
      <c r="G20" s="95">
        <f>E20*'NEFZ + EPA + WLTP - Start Value'!$B$3*'NEFZ + EPA + WLTP - Start Value'!$B$6*'NEFZ + EPA + WLTP - Constants'!$B$4/3600</f>
        <v>0.510168150096</v>
      </c>
      <c r="H20" s="95">
        <f>IF(E20&gt;0,(((C19)^3+(C20)^3)/2/D20)*0.5*'NEFZ + EPA + WLTP - Constants'!$B$3*('NEFZ + EPA + WLTP - Start Value'!$B$5*'NEFZ + EPA + WLTP - Start Value'!$B$4)*E20/3600,0)</f>
        <v>0.4244780912508861</v>
      </c>
    </row>
    <row r="21" ht="20.35" customHeight="1">
      <c r="A21" s="15">
        <v>18</v>
      </c>
      <c r="B21" s="15">
        <v>36.5</v>
      </c>
      <c r="C21" s="95">
        <f>'NEFZ + EPA + WLTP - Constants'!$B$5*B21/3.6</f>
        <v>16.31696</v>
      </c>
      <c r="D21" s="95">
        <f>(C21+C20)/2</f>
        <v>15.892272</v>
      </c>
      <c r="E21" s="95">
        <f>(D21*(A21-A20))</f>
        <v>15.892272</v>
      </c>
      <c r="F21" s="95">
        <f>(0.5*((C21^2)-(C20^2))*'NEFZ + EPA + WLTP - Start Value'!$B$3)/3600</f>
        <v>5.868104186348774</v>
      </c>
      <c r="G21" s="95">
        <f>E21*'NEFZ + EPA + WLTP - Start Value'!$B$3*'NEFZ + EPA + WLTP - Start Value'!$B$6*'NEFZ + EPA + WLTP - Constants'!$B$4/3600</f>
        <v>0.542196643824</v>
      </c>
      <c r="H21" s="95">
        <f>IF(E21&gt;0,(((C20)^3+(C21)^3)/2/D21)*0.5*'NEFZ + EPA + WLTP - Constants'!$B$3*('NEFZ + EPA + WLTP - Start Value'!$B$5*'NEFZ + EPA + WLTP - Start Value'!$B$4)*E21/3600,0)</f>
        <v>0.5088360903898841</v>
      </c>
    </row>
    <row r="22" ht="20.35" customHeight="1">
      <c r="A22" s="15">
        <v>19</v>
      </c>
      <c r="B22" s="15">
        <v>38.4</v>
      </c>
      <c r="C22" s="95">
        <f>'NEFZ + EPA + WLTP - Constants'!$B$5*B22/3.6</f>
        <v>17.166336</v>
      </c>
      <c r="D22" s="95">
        <f>(C22+C21)/2</f>
        <v>16.741648</v>
      </c>
      <c r="E22" s="95">
        <f>(D22*(A22-A21))</f>
        <v>16.741648</v>
      </c>
      <c r="F22" s="95">
        <f>(0.5*((C22^2)-(C21^2))*'NEFZ + EPA + WLTP - Start Value'!$B$3)/3600</f>
        <v>6.181730007841415</v>
      </c>
      <c r="G22" s="95">
        <f>E22*'NEFZ + EPA + WLTP - Start Value'!$B$3*'NEFZ + EPA + WLTP - Start Value'!$B$6*'NEFZ + EPA + WLTP - Constants'!$B$4/3600</f>
        <v>0.5711748048159999</v>
      </c>
      <c r="H22" s="95">
        <f>IF(E22&gt;0,(((C21)^3+(C22)^3)/2/D22)*0.5*'NEFZ + EPA + WLTP - Constants'!$B$3*('NEFZ + EPA + WLTP - Start Value'!$B$5*'NEFZ + EPA + WLTP - Start Value'!$B$4)*E22/3600,0)</f>
        <v>0.5947339526815334</v>
      </c>
    </row>
    <row r="23" ht="20.35" customHeight="1">
      <c r="A23" s="15">
        <v>20</v>
      </c>
      <c r="B23" s="15">
        <v>39.9</v>
      </c>
      <c r="C23" s="95">
        <f>'NEFZ + EPA + WLTP - Constants'!$B$5*B23/3.6</f>
        <v>17.836896</v>
      </c>
      <c r="D23" s="95">
        <f>(C23+C22)/2</f>
        <v>17.501616</v>
      </c>
      <c r="E23" s="95">
        <f>(D23*(A23-A22))</f>
        <v>17.501616</v>
      </c>
      <c r="F23" s="95">
        <f>(0.5*((C23^2)-(C22^2))*'NEFZ + EPA + WLTP - Start Value'!$B$3)/3600</f>
        <v>5.101849409184011</v>
      </c>
      <c r="G23" s="95">
        <f>E23*'NEFZ + EPA + WLTP - Start Value'!$B$3*'NEFZ + EPA + WLTP - Start Value'!$B$6*'NEFZ + EPA + WLTP - Constants'!$B$4/3600</f>
        <v>0.5971026330720001</v>
      </c>
      <c r="H23" s="95">
        <f>IF(E23&gt;0,(((C22)^3+(C23)^3)/2/D23)*0.5*'NEFZ + EPA + WLTP - Constants'!$B$3*('NEFZ + EPA + WLTP - Start Value'!$B$5*'NEFZ + EPA + WLTP - Start Value'!$B$4)*E23/3600,0)</f>
        <v>0.6788953990338378</v>
      </c>
    </row>
    <row r="24" ht="20.35" customHeight="1">
      <c r="A24" s="15">
        <v>21</v>
      </c>
      <c r="B24" s="15">
        <v>42.2</v>
      </c>
      <c r="C24" s="95">
        <f>'NEFZ + EPA + WLTP - Constants'!$B$5*B24/3.6</f>
        <v>18.865088</v>
      </c>
      <c r="D24" s="95">
        <f>(C24+C23)/2</f>
        <v>18.350992</v>
      </c>
      <c r="E24" s="95">
        <f>(D24*(A24-A23))</f>
        <v>18.350992</v>
      </c>
      <c r="F24" s="95">
        <f>(0.5*((C24^2)-(C23^2))*'NEFZ + EPA + WLTP - Start Value'!$B$3)/3600</f>
        <v>8.202488070976749</v>
      </c>
      <c r="G24" s="95">
        <f>E24*'NEFZ + EPA + WLTP - Start Value'!$B$3*'NEFZ + EPA + WLTP - Start Value'!$B$6*'NEFZ + EPA + WLTP - Constants'!$B$4/3600</f>
        <v>0.6260807940640002</v>
      </c>
      <c r="H24" s="95">
        <f>IF(E24&gt;0,(((C23)^3+(C24)^3)/2/D24)*0.5*'NEFZ + EPA + WLTP - Constants'!$B$3*('NEFZ + EPA + WLTP - Start Value'!$B$5*'NEFZ + EPA + WLTP - Start Value'!$B$4)*E24/3600,0)</f>
        <v>0.7835928934569923</v>
      </c>
    </row>
    <row r="25" ht="20.35" customHeight="1">
      <c r="A25" s="15">
        <v>22</v>
      </c>
      <c r="B25" s="15">
        <v>43.8</v>
      </c>
      <c r="C25" s="95">
        <f>'NEFZ + EPA + WLTP - Constants'!$B$5*B25/3.6</f>
        <v>19.580352</v>
      </c>
      <c r="D25" s="95">
        <f>(C25+C24)/2</f>
        <v>19.22272</v>
      </c>
      <c r="E25" s="95">
        <f>(D25*(A25-A24))</f>
        <v>19.22272</v>
      </c>
      <c r="F25" s="95">
        <f>(0.5*((C25^2)-(C24^2))*'NEFZ + EPA + WLTP - Start Value'!$B$3)/3600</f>
        <v>5.977134769720867</v>
      </c>
      <c r="G25" s="95">
        <f>E25*'NEFZ + EPA + WLTP - Start Value'!$B$3*'NEFZ + EPA + WLTP - Start Value'!$B$6*'NEFZ + EPA + WLTP - Constants'!$B$4/3600</f>
        <v>0.6558215382400001</v>
      </c>
      <c r="H25" s="95">
        <f>IF(E25&gt;0,(((C24)^3+(C25)^3)/2/D25)*0.5*'NEFZ + EPA + WLTP - Constants'!$B$3*('NEFZ + EPA + WLTP - Start Value'!$B$5*'NEFZ + EPA + WLTP - Start Value'!$B$4)*E25/3600,0)</f>
        <v>0.899468135332686</v>
      </c>
    </row>
    <row r="26" ht="20.35" customHeight="1">
      <c r="A26" s="15">
        <v>23</v>
      </c>
      <c r="B26" s="15">
        <v>44.2</v>
      </c>
      <c r="C26" s="95">
        <f>'NEFZ + EPA + WLTP - Constants'!$B$5*B26/3.6</f>
        <v>19.759168</v>
      </c>
      <c r="D26" s="95">
        <f>(C26+C25)/2</f>
        <v>19.66976</v>
      </c>
      <c r="E26" s="95">
        <f>(D26*(A26-A25))</f>
        <v>19.66976</v>
      </c>
      <c r="F26" s="95">
        <f>(0.5*((C26^2)-(C25^2))*'NEFZ + EPA + WLTP - Start Value'!$B$3)/3600</f>
        <v>1.529034475975117</v>
      </c>
      <c r="G26" s="95">
        <f>E26*'NEFZ + EPA + WLTP - Start Value'!$B$3*'NEFZ + EPA + WLTP - Start Value'!$B$6*'NEFZ + EPA + WLTP - Constants'!$B$4/3600</f>
        <v>0.6710732019200003</v>
      </c>
      <c r="H26" s="95">
        <f>IF(E26&gt;0,(((C25)^3+(C26)^3)/2/D26)*0.5*'NEFZ + EPA + WLTP - Constants'!$B$3*('NEFZ + EPA + WLTP - Start Value'!$B$5*'NEFZ + EPA + WLTP - Start Value'!$B$4)*E26/3600,0)</f>
        <v>0.9627524367760555</v>
      </c>
    </row>
    <row r="27" ht="20.35" customHeight="1">
      <c r="A27" s="15">
        <v>24</v>
      </c>
      <c r="B27" s="15">
        <v>43.4</v>
      </c>
      <c r="C27" s="95">
        <f>'NEFZ + EPA + WLTP - Constants'!$B$5*B27/3.6</f>
        <v>19.401536</v>
      </c>
      <c r="D27" s="95">
        <f>(C27+C26)/2</f>
        <v>19.580352</v>
      </c>
      <c r="E27" s="95">
        <f>(D27*(A27-A26))</f>
        <v>19.580352</v>
      </c>
      <c r="F27" s="95">
        <f>(0.5*((C27^2)-(C26^2))*'NEFZ + EPA + WLTP - Start Value'!$B$3)/3600</f>
        <v>-3.04416863853228</v>
      </c>
      <c r="G27" s="95">
        <f>E27*'NEFZ + EPA + WLTP - Start Value'!$B$3*'NEFZ + EPA + WLTP - Start Value'!$B$6*'NEFZ + EPA + WLTP - Constants'!$B$4/3600</f>
        <v>0.6680228691840001</v>
      </c>
      <c r="H27" s="95">
        <f>IF(E27&gt;0,(((C26)^3+(C27)^3)/2/D27)*0.5*'NEFZ + EPA + WLTP - Constants'!$B$3*('NEFZ + EPA + WLTP - Start Value'!$B$5*'NEFZ + EPA + WLTP - Start Value'!$B$4)*E27/3600,0)</f>
        <v>0.9498623169705143</v>
      </c>
    </row>
    <row r="28" ht="20.35" customHeight="1">
      <c r="A28" s="15">
        <v>25</v>
      </c>
      <c r="B28" s="15">
        <v>42.6</v>
      </c>
      <c r="C28" s="95">
        <f>'NEFZ + EPA + WLTP - Constants'!$B$5*B28/3.6</f>
        <v>19.043904</v>
      </c>
      <c r="D28" s="95">
        <f>(C28+C27)/2</f>
        <v>19.22272</v>
      </c>
      <c r="E28" s="95">
        <f>(D28*(A28-A27))</f>
        <v>19.22272</v>
      </c>
      <c r="F28" s="95">
        <f>(0.5*((C28^2)-(C27^2))*'NEFZ + EPA + WLTP - Start Value'!$B$3)/3600</f>
        <v>-2.98856738486044</v>
      </c>
      <c r="G28" s="95">
        <f>E28*'NEFZ + EPA + WLTP - Start Value'!$B$3*'NEFZ + EPA + WLTP - Start Value'!$B$6*'NEFZ + EPA + WLTP - Constants'!$B$4/3600</f>
        <v>0.6558215382400001</v>
      </c>
      <c r="H28" s="95">
        <f>IF(E28&gt;0,(((C27)^3+(C28)^3)/2/D28)*0.5*'NEFZ + EPA + WLTP - Constants'!$B$3*('NEFZ + EPA + WLTP - Start Value'!$B$5*'NEFZ + EPA + WLTP - Start Value'!$B$4)*E28/3600,0)</f>
        <v>0.8987683567820844</v>
      </c>
    </row>
    <row r="29" ht="20.35" customHeight="1">
      <c r="A29" s="15">
        <v>26</v>
      </c>
      <c r="B29" s="15">
        <v>40.3</v>
      </c>
      <c r="C29" s="95">
        <f>'NEFZ + EPA + WLTP - Constants'!$B$5*B29/3.6</f>
        <v>18.015712</v>
      </c>
      <c r="D29" s="95">
        <f>(C29+C28)/2</f>
        <v>18.529808</v>
      </c>
      <c r="E29" s="95">
        <f>(D29*(A29-A28))</f>
        <v>18.529808</v>
      </c>
      <c r="F29" s="95">
        <f>(0.5*((C29^2)-(C28^2))*'NEFZ + EPA + WLTP - Start Value'!$B$3)/3600</f>
        <v>-8.282414873129991</v>
      </c>
      <c r="G29" s="95">
        <f>E29*'NEFZ + EPA + WLTP - Start Value'!$B$3*'NEFZ + EPA + WLTP - Start Value'!$B$6*'NEFZ + EPA + WLTP - Constants'!$B$4/3600</f>
        <v>0.632181459536</v>
      </c>
      <c r="H29" s="95">
        <f>IF(E29&gt;0,(((C28)^3+(C29)^3)/2/D29)*0.5*'NEFZ + EPA + WLTP - Constants'!$B$3*('NEFZ + EPA + WLTP - Start Value'!$B$5*'NEFZ + EPA + WLTP - Start Value'!$B$4)*E29/3600,0)</f>
        <v>0.806686919184152</v>
      </c>
    </row>
    <row r="30" ht="20.35" customHeight="1">
      <c r="A30" s="15">
        <v>27</v>
      </c>
      <c r="B30" s="15">
        <v>39.2</v>
      </c>
      <c r="C30" s="95">
        <f>'NEFZ + EPA + WLTP - Constants'!$B$5*B30/3.6</f>
        <v>17.523968</v>
      </c>
      <c r="D30" s="95">
        <f>(C30+C29)/2</f>
        <v>17.76984</v>
      </c>
      <c r="E30" s="95">
        <f>(D30*(A30-A29))</f>
        <v>17.76984</v>
      </c>
      <c r="F30" s="95">
        <f>(0.5*((C30^2)-(C29^2))*'NEFZ + EPA + WLTP - Start Value'!$B$3)/3600</f>
        <v>-3.798695026250614</v>
      </c>
      <c r="G30" s="95">
        <f>E30*'NEFZ + EPA + WLTP - Start Value'!$B$3*'NEFZ + EPA + WLTP - Start Value'!$B$6*'NEFZ + EPA + WLTP - Constants'!$B$4/3600</f>
        <v>0.606253631280</v>
      </c>
      <c r="H30" s="95">
        <f>IF(E30&gt;0,(((C29)^3+(C30)^3)/2/D30)*0.5*'NEFZ + EPA + WLTP - Constants'!$B$3*('NEFZ + EPA + WLTP - Start Value'!$B$5*'NEFZ + EPA + WLTP - Start Value'!$B$4)*E30/3600,0)</f>
        <v>0.7102159816211751</v>
      </c>
    </row>
    <row r="31" ht="20.35" customHeight="1">
      <c r="A31" s="15">
        <v>28</v>
      </c>
      <c r="B31" s="15">
        <v>38.4</v>
      </c>
      <c r="C31" s="95">
        <f>'NEFZ + EPA + WLTP - Constants'!$B$5*B31/3.6</f>
        <v>17.166336</v>
      </c>
      <c r="D31" s="95">
        <f>(C31+C30)/2</f>
        <v>17.345152</v>
      </c>
      <c r="E31" s="95">
        <f>(D31*(A31-A30))</f>
        <v>17.345152</v>
      </c>
      <c r="F31" s="95">
        <f>(0.5*((C31^2)-(C30^2))*'NEFZ + EPA + WLTP - Start Value'!$B$3)/3600</f>
        <v>-2.69666080308342</v>
      </c>
      <c r="G31" s="95">
        <f>E31*'NEFZ + EPA + WLTP - Start Value'!$B$3*'NEFZ + EPA + WLTP - Start Value'!$B$6*'NEFZ + EPA + WLTP - Constants'!$B$4/3600</f>
        <v>0.591764550784</v>
      </c>
      <c r="H31" s="95">
        <f>IF(E31&gt;0,(((C30)^3+(C31)^3)/2/D31)*0.5*'NEFZ + EPA + WLTP - Constants'!$B$3*('NEFZ + EPA + WLTP - Start Value'!$B$5*'NEFZ + EPA + WLTP - Start Value'!$B$4)*E31/3600,0)</f>
        <v>0.6603334621924748</v>
      </c>
    </row>
    <row r="32" ht="20.35" customHeight="1">
      <c r="A32" s="15">
        <v>29</v>
      </c>
      <c r="B32" s="15">
        <v>38.4</v>
      </c>
      <c r="C32" s="95">
        <f>'NEFZ + EPA + WLTP - Constants'!$B$5*B32/3.6</f>
        <v>17.166336</v>
      </c>
      <c r="D32" s="95">
        <f>(C32+C31)/2</f>
        <v>17.166336</v>
      </c>
      <c r="E32" s="95">
        <f>(D32*(A32-A31))</f>
        <v>17.166336</v>
      </c>
      <c r="F32" s="95">
        <f>(0.5*((C32^2)-(C31^2))*'NEFZ + EPA + WLTP - Start Value'!$B$3)/3600</f>
        <v>0</v>
      </c>
      <c r="G32" s="95">
        <f>E32*'NEFZ + EPA + WLTP - Start Value'!$B$3*'NEFZ + EPA + WLTP - Start Value'!$B$6*'NEFZ + EPA + WLTP - Constants'!$B$4/3600</f>
        <v>0.585663885312</v>
      </c>
      <c r="H32" s="95">
        <f>IF(E32&gt;0,(((C31)^3+(C32)^3)/2/D32)*0.5*'NEFZ + EPA + WLTP - Constants'!$B$3*('NEFZ + EPA + WLTP - Start Value'!$B$5*'NEFZ + EPA + WLTP - Start Value'!$B$4)*E32/3600,0)</f>
        <v>0.6399165640773579</v>
      </c>
    </row>
    <row r="33" ht="20.35" customHeight="1">
      <c r="A33" s="15">
        <v>30</v>
      </c>
      <c r="B33" s="15">
        <v>39.2</v>
      </c>
      <c r="C33" s="95">
        <f>'NEFZ + EPA + WLTP - Constants'!$B$5*B33/3.6</f>
        <v>17.523968</v>
      </c>
      <c r="D33" s="95">
        <f>(C33+C32)/2</f>
        <v>17.345152</v>
      </c>
      <c r="E33" s="95">
        <f>(D33*(A33-A32))</f>
        <v>17.345152</v>
      </c>
      <c r="F33" s="95">
        <f>(0.5*((C33^2)-(C32^2))*'NEFZ + EPA + WLTP - Start Value'!$B$3)/3600</f>
        <v>2.69666080308342</v>
      </c>
      <c r="G33" s="95">
        <f>E33*'NEFZ + EPA + WLTP - Start Value'!$B$3*'NEFZ + EPA + WLTP - Start Value'!$B$6*'NEFZ + EPA + WLTP - Constants'!$B$4/3600</f>
        <v>0.591764550784</v>
      </c>
      <c r="H33" s="95">
        <f>IF(E33&gt;0,(((C32)^3+(C33)^3)/2/D33)*0.5*'NEFZ + EPA + WLTP - Constants'!$B$3*('NEFZ + EPA + WLTP - Start Value'!$B$5*'NEFZ + EPA + WLTP - Start Value'!$B$4)*E33/3600,0)</f>
        <v>0.6603334621924748</v>
      </c>
    </row>
    <row r="34" ht="20.35" customHeight="1">
      <c r="A34" s="15">
        <v>31</v>
      </c>
      <c r="B34" s="15">
        <v>38.8</v>
      </c>
      <c r="C34" s="95">
        <f>'NEFZ + EPA + WLTP - Constants'!$B$5*B34/3.6</f>
        <v>17.345152</v>
      </c>
      <c r="D34" s="95">
        <f>(C34+C33)/2</f>
        <v>17.43456</v>
      </c>
      <c r="E34" s="95">
        <f>(D34*(A34-A33))</f>
        <v>17.43456</v>
      </c>
      <c r="F34" s="95">
        <f>(0.5*((C34^2)-(C33^2))*'NEFZ + EPA + WLTP - Start Value'!$B$3)/3600</f>
        <v>-1.355280558250705</v>
      </c>
      <c r="G34" s="95">
        <f>E34*'NEFZ + EPA + WLTP - Start Value'!$B$3*'NEFZ + EPA + WLTP - Start Value'!$B$6*'NEFZ + EPA + WLTP - Constants'!$B$4/3600</f>
        <v>0.594814883520</v>
      </c>
      <c r="H34" s="95">
        <f>IF(E34&gt;0,(((C33)^3+(C34)^3)/2/D34)*0.5*'NEFZ + EPA + WLTP - Constants'!$B$3*('NEFZ + EPA + WLTP - Start Value'!$B$5*'NEFZ + EPA + WLTP - Start Value'!$B$4)*E34/3600,0)</f>
        <v>0.6704366732354464</v>
      </c>
    </row>
    <row r="35" ht="20.35" customHeight="1">
      <c r="A35" s="15">
        <v>32</v>
      </c>
      <c r="B35" s="15">
        <v>38.8</v>
      </c>
      <c r="C35" s="95">
        <f>'NEFZ + EPA + WLTP - Constants'!$B$5*B35/3.6</f>
        <v>17.345152</v>
      </c>
      <c r="D35" s="95">
        <f>(C35+C34)/2</f>
        <v>17.345152</v>
      </c>
      <c r="E35" s="95">
        <f>(D35*(A35-A34))</f>
        <v>17.345152</v>
      </c>
      <c r="F35" s="95">
        <f>(0.5*((C35^2)-(C34^2))*'NEFZ + EPA + WLTP - Start Value'!$B$3)/3600</f>
        <v>0</v>
      </c>
      <c r="G35" s="95">
        <f>E35*'NEFZ + EPA + WLTP - Start Value'!$B$3*'NEFZ + EPA + WLTP - Start Value'!$B$6*'NEFZ + EPA + WLTP - Constants'!$B$4/3600</f>
        <v>0.591764550784</v>
      </c>
      <c r="H35" s="95">
        <f>IF(E35&gt;0,(((C34)^3+(C35)^3)/2/D35)*0.5*'NEFZ + EPA + WLTP - Constants'!$B$3*('NEFZ + EPA + WLTP - Start Value'!$B$5*'NEFZ + EPA + WLTP - Start Value'!$B$4)*E35/3600,0)</f>
        <v>0.6601229861633013</v>
      </c>
    </row>
    <row r="36" ht="20.35" customHeight="1">
      <c r="A36" s="15">
        <v>33</v>
      </c>
      <c r="B36" s="15">
        <v>36.5</v>
      </c>
      <c r="C36" s="95">
        <f>'NEFZ + EPA + WLTP - Constants'!$B$5*B36/3.6</f>
        <v>16.31696</v>
      </c>
      <c r="D36" s="95">
        <f>(C36+C35)/2</f>
        <v>16.831056</v>
      </c>
      <c r="E36" s="95">
        <f>(D36*(A36-A35))</f>
        <v>16.831056</v>
      </c>
      <c r="F36" s="95">
        <f>(0.5*((C36^2)-(C35^2))*'NEFZ + EPA + WLTP - Start Value'!$B$3)/3600</f>
        <v>-7.52311025267413</v>
      </c>
      <c r="G36" s="95">
        <f>E36*'NEFZ + EPA + WLTP - Start Value'!$B$3*'NEFZ + EPA + WLTP - Start Value'!$B$6*'NEFZ + EPA + WLTP - Constants'!$B$4/3600</f>
        <v>0.5742251375519999</v>
      </c>
      <c r="H36" s="95">
        <f>IF(E36&gt;0,(((C35)^3+(C36)^3)/2/D36)*0.5*'NEFZ + EPA + WLTP - Constants'!$B$3*('NEFZ + EPA + WLTP - Start Value'!$B$5*'NEFZ + EPA + WLTP - Start Value'!$B$4)*E36/3600,0)</f>
        <v>0.6048371637245052</v>
      </c>
    </row>
    <row r="37" ht="20.35" customHeight="1">
      <c r="A37" s="15">
        <v>34</v>
      </c>
      <c r="B37" s="15">
        <v>32.3</v>
      </c>
      <c r="C37" s="95">
        <f>'NEFZ + EPA + WLTP - Constants'!$B$5*B37/3.6</f>
        <v>14.439392</v>
      </c>
      <c r="D37" s="95">
        <f>(C37+C36)/2</f>
        <v>15.378176</v>
      </c>
      <c r="E37" s="95">
        <f>(D37*(A37-A36))</f>
        <v>15.378176</v>
      </c>
      <c r="F37" s="95">
        <f>(0.5*((C37^2)-(C36^2))*'NEFZ + EPA + WLTP - Start Value'!$B$3)/3600</f>
        <v>-12.55198301641387</v>
      </c>
      <c r="G37" s="95">
        <f>E37*'NEFZ + EPA + WLTP - Start Value'!$B$3*'NEFZ + EPA + WLTP - Start Value'!$B$6*'NEFZ + EPA + WLTP - Constants'!$B$4/3600</f>
        <v>0.524657230592</v>
      </c>
      <c r="H37" s="95">
        <f>IF(E37&gt;0,(((C36)^3+(C37)^3)/2/D37)*0.5*'NEFZ + EPA + WLTP - Constants'!$B$3*('NEFZ + EPA + WLTP - Start Value'!$B$5*'NEFZ + EPA + WLTP - Start Value'!$B$4)*E37/3600,0)</f>
        <v>0.465193342146711</v>
      </c>
    </row>
    <row r="38" ht="20.35" customHeight="1">
      <c r="A38" s="15">
        <v>35</v>
      </c>
      <c r="B38" s="15">
        <v>27.6</v>
      </c>
      <c r="C38" s="95">
        <f>'NEFZ + EPA + WLTP - Constants'!$B$5*B38/3.6</f>
        <v>12.338304</v>
      </c>
      <c r="D38" s="95">
        <f>(C38+C37)/2</f>
        <v>13.388848</v>
      </c>
      <c r="E38" s="95">
        <f>(D38*(A38-A37))</f>
        <v>13.388848</v>
      </c>
      <c r="F38" s="95">
        <f>(0.5*((C38^2)-(C37^2))*'NEFZ + EPA + WLTP - Start Value'!$B$3)/3600</f>
        <v>-12.22923511424068</v>
      </c>
      <c r="G38" s="95">
        <f>E38*'NEFZ + EPA + WLTP - Start Value'!$B$3*'NEFZ + EPA + WLTP - Start Value'!$B$6*'NEFZ + EPA + WLTP - Constants'!$B$4/3600</f>
        <v>0.456787327216</v>
      </c>
      <c r="H38" s="95">
        <f>IF(E38&gt;0,(((C37)^3+(C38)^3)/2/D38)*0.5*'NEFZ + EPA + WLTP - Constants'!$B$3*('NEFZ + EPA + WLTP - Start Value'!$B$5*'NEFZ + EPA + WLTP - Start Value'!$B$4)*E38/3600,0)</f>
        <v>0.3092205406922297</v>
      </c>
    </row>
    <row r="39" ht="20.35" customHeight="1">
      <c r="A39" s="15">
        <v>36</v>
      </c>
      <c r="B39" s="15">
        <v>22.3</v>
      </c>
      <c r="C39" s="95">
        <f>'NEFZ + EPA + WLTP - Constants'!$B$5*B39/3.6</f>
        <v>9.968992</v>
      </c>
      <c r="D39" s="95">
        <f>(C39+C38)/2</f>
        <v>11.153648</v>
      </c>
      <c r="E39" s="95">
        <f>(D39*(A39-A38))</f>
        <v>11.153648</v>
      </c>
      <c r="F39" s="95">
        <f>(0.5*((C39^2)-(C38^2))*'NEFZ + EPA + WLTP - Start Value'!$B$3)/3600</f>
        <v>-11.48817465514597</v>
      </c>
      <c r="G39" s="95">
        <f>E39*'NEFZ + EPA + WLTP - Start Value'!$B$3*'NEFZ + EPA + WLTP - Start Value'!$B$6*'NEFZ + EPA + WLTP - Constants'!$B$4/3600</f>
        <v>0.380529008816</v>
      </c>
      <c r="H39" s="95">
        <f>IF(E39&gt;0,(((C38)^3+(C39)^3)/2/D39)*0.5*'NEFZ + EPA + WLTP - Constants'!$B$3*('NEFZ + EPA + WLTP - Start Value'!$B$5*'NEFZ + EPA + WLTP - Start Value'!$B$4)*E39/3600,0)</f>
        <v>0.1814663149414147</v>
      </c>
    </row>
    <row r="40" ht="20.35" customHeight="1">
      <c r="A40" s="15">
        <v>37</v>
      </c>
      <c r="B40" s="15">
        <v>17.3</v>
      </c>
      <c r="C40" s="95">
        <f>'NEFZ + EPA + WLTP - Constants'!$B$5*B40/3.6</f>
        <v>7.733792000000001</v>
      </c>
      <c r="D40" s="95">
        <f>(C40+C39)/2</f>
        <v>8.851392000000001</v>
      </c>
      <c r="E40" s="95">
        <f>(D40*(A40-A39))</f>
        <v>8.851392000000001</v>
      </c>
      <c r="F40" s="95">
        <f>(0.5*((C40^2)-(C39^2))*'NEFZ + EPA + WLTP - Start Value'!$B$3)/3600</f>
        <v>-8.600818927359995</v>
      </c>
      <c r="G40" s="95">
        <f>E40*'NEFZ + EPA + WLTP - Start Value'!$B$3*'NEFZ + EPA + WLTP - Start Value'!$B$6*'NEFZ + EPA + WLTP - Constants'!$B$4/3600</f>
        <v>0.301982940864</v>
      </c>
      <c r="H40" s="95">
        <f>IF(E40&gt;0,(((C39)^3+(C40)^3)/2/D40)*0.5*'NEFZ + EPA + WLTP - Constants'!$B$3*('NEFZ + EPA + WLTP - Start Value'!$B$5*'NEFZ + EPA + WLTP - Start Value'!$B$4)*E40/3600,0)</f>
        <v>0.09192099822142023</v>
      </c>
    </row>
    <row r="41" ht="20.35" customHeight="1">
      <c r="A41" s="15">
        <v>38</v>
      </c>
      <c r="B41" s="15">
        <v>11.5</v>
      </c>
      <c r="C41" s="95">
        <f>'NEFZ + EPA + WLTP - Constants'!$B$5*B41/3.6</f>
        <v>5.140960000000001</v>
      </c>
      <c r="D41" s="95">
        <f>(C41+C40)/2</f>
        <v>6.437376</v>
      </c>
      <c r="E41" s="95">
        <f>(D41*(A41-A40))</f>
        <v>6.437376</v>
      </c>
      <c r="F41" s="95">
        <f>(0.5*((C41^2)-(C40^2))*'NEFZ + EPA + WLTP - Start Value'!$B$3)/3600</f>
        <v>-7.255963604172803</v>
      </c>
      <c r="G41" s="95">
        <f>E41*'NEFZ + EPA + WLTP - Start Value'!$B$3*'NEFZ + EPA + WLTP - Start Value'!$B$6*'NEFZ + EPA + WLTP - Constants'!$B$4/3600</f>
        <v>0.219623956992</v>
      </c>
      <c r="H41" s="95">
        <f>IF(E41&gt;0,(((C40)^3+(C41)^3)/2/D41)*0.5*'NEFZ + EPA + WLTP - Constants'!$B$3*('NEFZ + EPA + WLTP - Start Value'!$B$5*'NEFZ + EPA + WLTP - Start Value'!$B$4)*E41/3600,0)</f>
        <v>0.03785151001962096</v>
      </c>
    </row>
    <row r="42" ht="20.35" customHeight="1">
      <c r="A42" s="15">
        <v>39</v>
      </c>
      <c r="B42" s="15">
        <v>5.8</v>
      </c>
      <c r="C42" s="95">
        <f>'NEFZ + EPA + WLTP - Constants'!$B$5*B42/3.6</f>
        <v>2.592832</v>
      </c>
      <c r="D42" s="95">
        <f>(C42+C41)/2</f>
        <v>3.866896000000001</v>
      </c>
      <c r="E42" s="95">
        <f>(D42*(A42-A41))</f>
        <v>3.866896000000001</v>
      </c>
      <c r="F42" s="95">
        <f>(0.5*((C42^2)-(C41^2))*'NEFZ + EPA + WLTP - Start Value'!$B$3)/3600</f>
        <v>-4.283468456701868</v>
      </c>
      <c r="G42" s="95">
        <f>E42*'NEFZ + EPA + WLTP - Start Value'!$B$3*'NEFZ + EPA + WLTP - Start Value'!$B$6*'NEFZ + EPA + WLTP - Constants'!$B$4/3600</f>
        <v>0.131926890832</v>
      </c>
      <c r="H42" s="95">
        <f>IF(E42&gt;0,(((C41)^3+(C42)^3)/2/D42)*0.5*'NEFZ + EPA + WLTP - Constants'!$B$3*('NEFZ + EPA + WLTP - Start Value'!$B$5*'NEFZ + EPA + WLTP - Start Value'!$B$4)*E42/3600,0)</f>
        <v>0.009696470411101219</v>
      </c>
    </row>
    <row r="43" ht="20.35" customHeight="1">
      <c r="A43" s="15">
        <v>40</v>
      </c>
      <c r="B43" s="15">
        <v>1.2</v>
      </c>
      <c r="C43" s="95">
        <f>'NEFZ + EPA + WLTP - Constants'!$B$5*B43/3.6</f>
        <v>0.5364479999999999</v>
      </c>
      <c r="D43" s="95">
        <f>(C43+C42)/2</f>
        <v>1.56464</v>
      </c>
      <c r="E43" s="95">
        <f>(D43*(A43-A42))</f>
        <v>1.56464</v>
      </c>
      <c r="F43" s="95">
        <f>(0.5*((C43^2)-(C42^2))*'NEFZ + EPA + WLTP - Start Value'!$B$3)/3600</f>
        <v>-1.398719037681778</v>
      </c>
      <c r="G43" s="95">
        <f>E43*'NEFZ + EPA + WLTP - Start Value'!$B$3*'NEFZ + EPA + WLTP - Start Value'!$B$6*'NEFZ + EPA + WLTP - Constants'!$B$4/3600</f>
        <v>0.053380822880</v>
      </c>
      <c r="H43" s="95">
        <f>IF(E43&gt;0,(((C42)^3+(C43)^3)/2/D43)*0.5*'NEFZ + EPA + WLTP - Constants'!$B$3*('NEFZ + EPA + WLTP - Start Value'!$B$5*'NEFZ + EPA + WLTP - Start Value'!$B$4)*E43/3600,0)</f>
        <v>0.001112277211727806</v>
      </c>
    </row>
    <row r="44" ht="20.35" customHeight="1">
      <c r="A44" s="15">
        <v>41</v>
      </c>
      <c r="B44" s="15">
        <v>0</v>
      </c>
      <c r="C44" s="95">
        <f>'NEFZ + EPA + WLTP - Constants'!$B$5*B44/3.6</f>
        <v>0</v>
      </c>
      <c r="D44" s="95">
        <f>(C44+C43)/2</f>
        <v>0.268224</v>
      </c>
      <c r="E44" s="95">
        <f>(D44*(A44-A43))</f>
        <v>0.268224</v>
      </c>
      <c r="F44" s="95">
        <f>(0.5*((C44^2)-(C43^2))*'NEFZ + EPA + WLTP - Start Value'!$B$3)/3600</f>
        <v>-0.06255141038079999</v>
      </c>
      <c r="G44" s="95">
        <f>E44*'NEFZ + EPA + WLTP - Start Value'!$B$3*'NEFZ + EPA + WLTP - Start Value'!$B$6*'NEFZ + EPA + WLTP - Constants'!$B$4/3600</f>
        <v>0.009150998208</v>
      </c>
      <c r="H44" s="95">
        <f>IF(E44&gt;0,(((C43)^3+(C44)^3)/2/D44)*0.5*'NEFZ + EPA + WLTP - Constants'!$B$3*('NEFZ + EPA + WLTP - Start Value'!$B$5*'NEFZ + EPA + WLTP - Start Value'!$B$4)*E44/3600,0)</f>
        <v>9.764351868856169e-06</v>
      </c>
    </row>
    <row r="45" ht="20.35" customHeight="1">
      <c r="A45" s="15">
        <v>42</v>
      </c>
      <c r="B45" s="15">
        <v>0</v>
      </c>
      <c r="C45" s="95">
        <f>'NEFZ + EPA + WLTP - Constants'!$B$5*B45/3.6</f>
        <v>0</v>
      </c>
      <c r="D45" s="95">
        <f>(C45+C44)/2</f>
        <v>0</v>
      </c>
      <c r="E45" s="95">
        <f>(D45*(A45-A44))</f>
        <v>0</v>
      </c>
      <c r="F45" s="95">
        <f>(0.5*((C45^2)-(C44^2))*'NEFZ + EPA + WLTP - Start Value'!$B$3)/3600</f>
        <v>0</v>
      </c>
      <c r="G45" s="95">
        <f>E45*'NEFZ + EPA + WLTP - Start Value'!$B$3*'NEFZ + EPA + WLTP - Start Value'!$B$6*'NEFZ + EPA + WLTP - Constants'!$B$4/3600</f>
        <v>0</v>
      </c>
      <c r="H45" s="95">
        <f>IF(E45&gt;0,(((C44)^3+(C45)^3)/2/D45)*0.5*'NEFZ + EPA + WLTP - Constants'!$B$3*('NEFZ + EPA + WLTP - Start Value'!$B$5*'NEFZ + EPA + WLTP - Start Value'!$B$4)*E45/3600,0)</f>
        <v>0</v>
      </c>
    </row>
    <row r="46" ht="20.35" customHeight="1">
      <c r="A46" s="15">
        <v>43</v>
      </c>
      <c r="B46" s="15">
        <v>0</v>
      </c>
      <c r="C46" s="95">
        <f>'NEFZ + EPA + WLTP - Constants'!$B$5*B46/3.6</f>
        <v>0</v>
      </c>
      <c r="D46" s="95">
        <f>(C46+C45)/2</f>
        <v>0</v>
      </c>
      <c r="E46" s="95">
        <f>(D46*(A46-A45))</f>
        <v>0</v>
      </c>
      <c r="F46" s="95">
        <f>(0.5*((C46^2)-(C45^2))*'NEFZ + EPA + WLTP - Start Value'!$B$3)/3600</f>
        <v>0</v>
      </c>
      <c r="G46" s="95">
        <f>E46*'NEFZ + EPA + WLTP - Start Value'!$B$3*'NEFZ + EPA + WLTP - Start Value'!$B$6*'NEFZ + EPA + WLTP - Constants'!$B$4/3600</f>
        <v>0</v>
      </c>
      <c r="H46" s="95">
        <f>IF(E46&gt;0,(((C45)^3+(C46)^3)/2/D46)*0.5*'NEFZ + EPA + WLTP - Constants'!$B$3*('NEFZ + EPA + WLTP - Start Value'!$B$5*'NEFZ + EPA + WLTP - Start Value'!$B$4)*E46/3600,0)</f>
        <v>0</v>
      </c>
    </row>
    <row r="47" ht="20.35" customHeight="1">
      <c r="A47" s="15">
        <v>44</v>
      </c>
      <c r="B47" s="15">
        <v>0</v>
      </c>
      <c r="C47" s="95">
        <f>'NEFZ + EPA + WLTP - Constants'!$B$5*B47/3.6</f>
        <v>0</v>
      </c>
      <c r="D47" s="95">
        <f>(C47+C46)/2</f>
        <v>0</v>
      </c>
      <c r="E47" s="95">
        <f>(D47*(A47-A46))</f>
        <v>0</v>
      </c>
      <c r="F47" s="95">
        <f>(0.5*((C47^2)-(C46^2))*'NEFZ + EPA + WLTP - Start Value'!$B$3)/3600</f>
        <v>0</v>
      </c>
      <c r="G47" s="95">
        <f>E47*'NEFZ + EPA + WLTP - Start Value'!$B$3*'NEFZ + EPA + WLTP - Start Value'!$B$6*'NEFZ + EPA + WLTP - Constants'!$B$4/3600</f>
        <v>0</v>
      </c>
      <c r="H47" s="95">
        <f>IF(E47&gt;0,(((C46)^3+(C47)^3)/2/D47)*0.5*'NEFZ + EPA + WLTP - Constants'!$B$3*('NEFZ + EPA + WLTP - Start Value'!$B$5*'NEFZ + EPA + WLTP - Start Value'!$B$4)*E47/3600,0)</f>
        <v>0</v>
      </c>
    </row>
    <row r="48" ht="20.35" customHeight="1">
      <c r="A48" s="15">
        <v>45</v>
      </c>
      <c r="B48" s="15">
        <v>0</v>
      </c>
      <c r="C48" s="95">
        <f>'NEFZ + EPA + WLTP - Constants'!$B$5*B48/3.6</f>
        <v>0</v>
      </c>
      <c r="D48" s="95">
        <f>(C48+C47)/2</f>
        <v>0</v>
      </c>
      <c r="E48" s="95">
        <f>(D48*(A48-A47))</f>
        <v>0</v>
      </c>
      <c r="F48" s="95">
        <f>(0.5*((C48^2)-(C47^2))*'NEFZ + EPA + WLTP - Start Value'!$B$3)/3600</f>
        <v>0</v>
      </c>
      <c r="G48" s="95">
        <f>E48*'NEFZ + EPA + WLTP - Start Value'!$B$3*'NEFZ + EPA + WLTP - Start Value'!$B$6*'NEFZ + EPA + WLTP - Constants'!$B$4/3600</f>
        <v>0</v>
      </c>
      <c r="H48" s="95">
        <f>IF(E48&gt;0,(((C47)^3+(C48)^3)/2/D48)*0.5*'NEFZ + EPA + WLTP - Constants'!$B$3*('NEFZ + EPA + WLTP - Start Value'!$B$5*'NEFZ + EPA + WLTP - Start Value'!$B$4)*E48/3600,0)</f>
        <v>0</v>
      </c>
    </row>
    <row r="49" ht="20.35" customHeight="1">
      <c r="A49" s="15">
        <v>46</v>
      </c>
      <c r="B49" s="15">
        <v>0</v>
      </c>
      <c r="C49" s="95">
        <f>'NEFZ + EPA + WLTP - Constants'!$B$5*B49/3.6</f>
        <v>0</v>
      </c>
      <c r="D49" s="95">
        <f>(C49+C48)/2</f>
        <v>0</v>
      </c>
      <c r="E49" s="95">
        <f>(D49*(A49-A48))</f>
        <v>0</v>
      </c>
      <c r="F49" s="95">
        <f>(0.5*((C49^2)-(C48^2))*'NEFZ + EPA + WLTP - Start Value'!$B$3)/3600</f>
        <v>0</v>
      </c>
      <c r="G49" s="95">
        <f>E49*'NEFZ + EPA + WLTP - Start Value'!$B$3*'NEFZ + EPA + WLTP - Start Value'!$B$6*'NEFZ + EPA + WLTP - Constants'!$B$4/3600</f>
        <v>0</v>
      </c>
      <c r="H49" s="95">
        <f>IF(E49&gt;0,(((C48)^3+(C49)^3)/2/D49)*0.5*'NEFZ + EPA + WLTP - Constants'!$B$3*('NEFZ + EPA + WLTP - Start Value'!$B$5*'NEFZ + EPA + WLTP - Start Value'!$B$4)*E49/3600,0)</f>
        <v>0</v>
      </c>
    </row>
    <row r="50" ht="20.35" customHeight="1">
      <c r="A50" s="15">
        <v>47</v>
      </c>
      <c r="B50" s="15">
        <v>0</v>
      </c>
      <c r="C50" s="95">
        <f>'NEFZ + EPA + WLTP - Constants'!$B$5*B50/3.6</f>
        <v>0</v>
      </c>
      <c r="D50" s="95">
        <f>(C50+C49)/2</f>
        <v>0</v>
      </c>
      <c r="E50" s="95">
        <f>(D50*(A50-A49))</f>
        <v>0</v>
      </c>
      <c r="F50" s="95">
        <f>(0.5*((C50^2)-(C49^2))*'NEFZ + EPA + WLTP - Start Value'!$B$3)/3600</f>
        <v>0</v>
      </c>
      <c r="G50" s="95">
        <f>E50*'NEFZ + EPA + WLTP - Start Value'!$B$3*'NEFZ + EPA + WLTP - Start Value'!$B$6*'NEFZ + EPA + WLTP - Constants'!$B$4/3600</f>
        <v>0</v>
      </c>
      <c r="H50" s="95">
        <f>IF(E50&gt;0,(((C49)^3+(C50)^3)/2/D50)*0.5*'NEFZ + EPA + WLTP - Constants'!$B$3*('NEFZ + EPA + WLTP - Start Value'!$B$5*'NEFZ + EPA + WLTP - Start Value'!$B$4)*E50/3600,0)</f>
        <v>0</v>
      </c>
    </row>
    <row r="51" ht="20.35" customHeight="1">
      <c r="A51" s="15">
        <v>48</v>
      </c>
      <c r="B51" s="15">
        <v>0</v>
      </c>
      <c r="C51" s="95">
        <f>'NEFZ + EPA + WLTP - Constants'!$B$5*B51/3.6</f>
        <v>0</v>
      </c>
      <c r="D51" s="95">
        <f>(C51+C50)/2</f>
        <v>0</v>
      </c>
      <c r="E51" s="95">
        <f>(D51*(A51-A50))</f>
        <v>0</v>
      </c>
      <c r="F51" s="95">
        <f>(0.5*((C51^2)-(C50^2))*'NEFZ + EPA + WLTP - Start Value'!$B$3)/3600</f>
        <v>0</v>
      </c>
      <c r="G51" s="95">
        <f>E51*'NEFZ + EPA + WLTP - Start Value'!$B$3*'NEFZ + EPA + WLTP - Start Value'!$B$6*'NEFZ + EPA + WLTP - Constants'!$B$4/3600</f>
        <v>0</v>
      </c>
      <c r="H51" s="95">
        <f>IF(E51&gt;0,(((C50)^3+(C51)^3)/2/D51)*0.5*'NEFZ + EPA + WLTP - Constants'!$B$3*('NEFZ + EPA + WLTP - Start Value'!$B$5*'NEFZ + EPA + WLTP - Start Value'!$B$4)*E51/3600,0)</f>
        <v>0</v>
      </c>
    </row>
    <row r="52" ht="20.35" customHeight="1">
      <c r="A52" s="15">
        <v>49</v>
      </c>
      <c r="B52" s="15">
        <v>0.8</v>
      </c>
      <c r="C52" s="95">
        <f>'NEFZ + EPA + WLTP - Constants'!$B$5*B52/3.6</f>
        <v>0.3576320000000001</v>
      </c>
      <c r="D52" s="95">
        <f>(C52+C51)/2</f>
        <v>0.178816</v>
      </c>
      <c r="E52" s="95">
        <f>(D52*(A52-A51))</f>
        <v>0.178816</v>
      </c>
      <c r="F52" s="95">
        <f>(0.5*((C52^2)-(C51^2))*'NEFZ + EPA + WLTP - Start Value'!$B$3)/3600</f>
        <v>0.02780062683591112</v>
      </c>
      <c r="G52" s="95">
        <f>E52*'NEFZ + EPA + WLTP - Start Value'!$B$3*'NEFZ + EPA + WLTP - Start Value'!$B$6*'NEFZ + EPA + WLTP - Constants'!$B$4/3600</f>
        <v>0.006100665472000001</v>
      </c>
      <c r="H52" s="95">
        <f>IF(E52&gt;0,(((C51)^3+(C52)^3)/2/D52)*0.5*'NEFZ + EPA + WLTP - Constants'!$B$3*('NEFZ + EPA + WLTP - Start Value'!$B$5*'NEFZ + EPA + WLTP - Start Value'!$B$4)*E52/3600,0)</f>
        <v>2.893141294475904e-06</v>
      </c>
    </row>
    <row r="53" ht="20.35" customHeight="1">
      <c r="A53" s="15">
        <v>50</v>
      </c>
      <c r="B53" s="15">
        <v>9.199999999999999</v>
      </c>
      <c r="C53" s="95">
        <f>'NEFZ + EPA + WLTP - Constants'!$B$5*B53/3.6</f>
        <v>4.112768</v>
      </c>
      <c r="D53" s="95">
        <f>(C53+C52)/2</f>
        <v>2.2352</v>
      </c>
      <c r="E53" s="95">
        <f>(D53*(A53-A52))</f>
        <v>2.2352</v>
      </c>
      <c r="F53" s="95">
        <f>(0.5*((C53^2)-(C52^2))*'NEFZ + EPA + WLTP - Start Value'!$B$3)/3600</f>
        <v>3.648832272213334</v>
      </c>
      <c r="G53" s="95">
        <f>E53*'NEFZ + EPA + WLTP - Start Value'!$B$3*'NEFZ + EPA + WLTP - Start Value'!$B$6*'NEFZ + EPA + WLTP - Constants'!$B$4/3600</f>
        <v>0.07625831839999998</v>
      </c>
      <c r="H53" s="95">
        <f>IF(E53&gt;0,(((C52)^3+(C53)^3)/2/D53)*0.5*'NEFZ + EPA + WLTP - Constants'!$B$3*('NEFZ + EPA + WLTP - Start Value'!$B$5*'NEFZ + EPA + WLTP - Start Value'!$B$4)*E53/3600,0)</f>
        <v>0.004402999407530515</v>
      </c>
    </row>
    <row r="54" ht="20.35" customHeight="1">
      <c r="A54" s="15">
        <v>51</v>
      </c>
      <c r="B54" s="15">
        <v>14.9</v>
      </c>
      <c r="C54" s="95">
        <f>'NEFZ + EPA + WLTP - Constants'!$B$5*B54/3.6</f>
        <v>6.660896000000001</v>
      </c>
      <c r="D54" s="95">
        <f>(C54+C53)/2</f>
        <v>5.386832</v>
      </c>
      <c r="E54" s="95">
        <f>(D54*(A54-A53))</f>
        <v>5.386832</v>
      </c>
      <c r="F54" s="95">
        <f>(0.5*((C54^2)-(C53^2))*'NEFZ + EPA + WLTP - Start Value'!$B$3)/3600</f>
        <v>5.967143919451736</v>
      </c>
      <c r="G54" s="95">
        <f>E54*'NEFZ + EPA + WLTP - Start Value'!$B$3*'NEFZ + EPA + WLTP - Start Value'!$B$6*'NEFZ + EPA + WLTP - Constants'!$B$4/3600</f>
        <v>0.183782547344</v>
      </c>
      <c r="H54" s="95">
        <f>IF(E54&gt;0,(((C53)^3+(C54)^3)/2/D54)*0.5*'NEFZ + EPA + WLTP - Constants'!$B$3*('NEFZ + EPA + WLTP - Start Value'!$B$5*'NEFZ + EPA + WLTP - Start Value'!$B$4)*E54/3600,0)</f>
        <v>0.02309222316451782</v>
      </c>
    </row>
    <row r="55" ht="20.35" customHeight="1">
      <c r="A55" s="15">
        <v>52</v>
      </c>
      <c r="B55" s="15">
        <v>18.2</v>
      </c>
      <c r="C55" s="95">
        <f>'NEFZ + EPA + WLTP - Constants'!$B$5*B55/3.6</f>
        <v>8.136127999999999</v>
      </c>
      <c r="D55" s="95">
        <f>(C55+C54)/2</f>
        <v>7.398512</v>
      </c>
      <c r="E55" s="95">
        <f>(D55*(A55-A54))</f>
        <v>7.398512</v>
      </c>
      <c r="F55" s="95">
        <f>(0.5*((C55^2)-(C54^2))*'NEFZ + EPA + WLTP - Start Value'!$B$3)/3600</f>
        <v>4.744785108260262</v>
      </c>
      <c r="G55" s="95">
        <f>E55*'NEFZ + EPA + WLTP - Start Value'!$B$3*'NEFZ + EPA + WLTP - Start Value'!$B$6*'NEFZ + EPA + WLTP - Constants'!$B$4/3600</f>
        <v>0.252415033904</v>
      </c>
      <c r="H55" s="95">
        <f>IF(E55&gt;0,(((C54)^3+(C55)^3)/2/D55)*0.5*'NEFZ + EPA + WLTP - Constants'!$B$3*('NEFZ + EPA + WLTP - Start Value'!$B$5*'NEFZ + EPA + WLTP - Start Value'!$B$4)*E55/3600,0)</f>
        <v>0.05275754468608647</v>
      </c>
    </row>
    <row r="56" ht="20.35" customHeight="1">
      <c r="A56" s="15">
        <v>53</v>
      </c>
      <c r="B56" s="15">
        <v>22.2</v>
      </c>
      <c r="C56" s="95">
        <f>'NEFZ + EPA + WLTP - Constants'!$B$5*B56/3.6</f>
        <v>9.924287999999999</v>
      </c>
      <c r="D56" s="95">
        <f>(C56+C55)/2</f>
        <v>9.030207999999998</v>
      </c>
      <c r="E56" s="95">
        <f>(D56*(A56-A55))</f>
        <v>9.030207999999998</v>
      </c>
      <c r="F56" s="95">
        <f>(0.5*((C56^2)-(C55^2))*'NEFZ + EPA + WLTP - Start Value'!$B$3)/3600</f>
        <v>7.019658276067553</v>
      </c>
      <c r="G56" s="95">
        <f>E56*'NEFZ + EPA + WLTP - Start Value'!$B$3*'NEFZ + EPA + WLTP - Start Value'!$B$6*'NEFZ + EPA + WLTP - Constants'!$B$4/3600</f>
        <v>0.308083606336</v>
      </c>
      <c r="H56" s="95">
        <f>IF(E56&gt;0,(((C55)^3+(C56)^3)/2/D56)*0.5*'NEFZ + EPA + WLTP - Constants'!$B$3*('NEFZ + EPA + WLTP - Start Value'!$B$5*'NEFZ + EPA + WLTP - Start Value'!$B$4)*E56/3600,0)</f>
        <v>0.09588964218945115</v>
      </c>
    </row>
    <row r="57" ht="20.35" customHeight="1">
      <c r="A57" s="15">
        <v>54</v>
      </c>
      <c r="B57" s="15">
        <v>27.2</v>
      </c>
      <c r="C57" s="95">
        <f>'NEFZ + EPA + WLTP - Constants'!$B$5*B57/3.6</f>
        <v>12.159488</v>
      </c>
      <c r="D57" s="95">
        <f>(C57+C56)/2</f>
        <v>11.041888</v>
      </c>
      <c r="E57" s="95">
        <f>(D57*(A57-A56))</f>
        <v>11.041888</v>
      </c>
      <c r="F57" s="95">
        <f>(0.5*((C57^2)-(C56^2))*'NEFZ + EPA + WLTP - Start Value'!$B$3)/3600</f>
        <v>10.72930441948445</v>
      </c>
      <c r="G57" s="95">
        <f>E57*'NEFZ + EPA + WLTP - Start Value'!$B$3*'NEFZ + EPA + WLTP - Start Value'!$B$6*'NEFZ + EPA + WLTP - Constants'!$B$4/3600</f>
        <v>0.3767160928960001</v>
      </c>
      <c r="H57" s="95">
        <f>IF(E57&gt;0,(((C56)^3+(C57)^3)/2/D57)*0.5*'NEFZ + EPA + WLTP - Constants'!$B$3*('NEFZ + EPA + WLTP - Start Value'!$B$5*'NEFZ + EPA + WLTP - Start Value'!$B$4)*E57/3600,0)</f>
        <v>0.1755362398397273</v>
      </c>
    </row>
    <row r="58" ht="20.35" customHeight="1">
      <c r="A58" s="15">
        <v>55</v>
      </c>
      <c r="B58" s="15">
        <v>31.4</v>
      </c>
      <c r="C58" s="95">
        <f>'NEFZ + EPA + WLTP - Constants'!$B$5*B58/3.6</f>
        <v>14.037056</v>
      </c>
      <c r="D58" s="95">
        <f>(C58+C57)/2</f>
        <v>13.098272</v>
      </c>
      <c r="E58" s="95">
        <f>(D58*(A58-A57))</f>
        <v>13.098272</v>
      </c>
      <c r="F58" s="95">
        <f>(0.5*((C58^2)-(C57^2))*'NEFZ + EPA + WLTP - Start Value'!$B$3)/3600</f>
        <v>10.69107855758507</v>
      </c>
      <c r="G58" s="95">
        <f>E58*'NEFZ + EPA + WLTP - Start Value'!$B$3*'NEFZ + EPA + WLTP - Start Value'!$B$6*'NEFZ + EPA + WLTP - Constants'!$B$4/3600</f>
        <v>0.4468737458240001</v>
      </c>
      <c r="H58" s="95">
        <f>IF(E58&gt;0,(((C57)^3+(C58)^3)/2/D58)*0.5*'NEFZ + EPA + WLTP - Constants'!$B$3*('NEFZ + EPA + WLTP - Start Value'!$B$5*'NEFZ + EPA + WLTP - Start Value'!$B$4)*E58/3600,0)</f>
        <v>0.2886518261178189</v>
      </c>
    </row>
    <row r="59" ht="20.35" customHeight="1">
      <c r="A59" s="15">
        <v>56</v>
      </c>
      <c r="B59" s="15">
        <v>33.8</v>
      </c>
      <c r="C59" s="95">
        <f>'NEFZ + EPA + WLTP - Constants'!$B$5*B59/3.6</f>
        <v>15.109952</v>
      </c>
      <c r="D59" s="95">
        <f>(C59+C58)/2</f>
        <v>14.573504</v>
      </c>
      <c r="E59" s="95">
        <f>(D59*(A59-A58))</f>
        <v>14.573504</v>
      </c>
      <c r="F59" s="95">
        <f>(0.5*((C59^2)-(C58^2))*'NEFZ + EPA + WLTP - Start Value'!$B$3)/3600</f>
        <v>6.797253261380266</v>
      </c>
      <c r="G59" s="95">
        <f>E59*'NEFZ + EPA + WLTP - Start Value'!$B$3*'NEFZ + EPA + WLTP - Start Value'!$B$6*'NEFZ + EPA + WLTP - Constants'!$B$4/3600</f>
        <v>0.497204235968</v>
      </c>
      <c r="H59" s="95">
        <f>IF(E59&gt;0,(((C58)^3+(C59)^3)/2/D59)*0.5*'NEFZ + EPA + WLTP - Constants'!$B$3*('NEFZ + EPA + WLTP - Start Value'!$B$5*'NEFZ + EPA + WLTP - Start Value'!$B$4)*E59/3600,0)</f>
        <v>0.393137307530487</v>
      </c>
    </row>
    <row r="60" ht="20.35" customHeight="1">
      <c r="A60" s="15">
        <v>57</v>
      </c>
      <c r="B60" s="15">
        <v>37.2</v>
      </c>
      <c r="C60" s="95">
        <f>'NEFZ + EPA + WLTP - Constants'!$B$5*B60/3.6</f>
        <v>16.629888</v>
      </c>
      <c r="D60" s="95">
        <f>(C60+C59)/2</f>
        <v>15.86992</v>
      </c>
      <c r="E60" s="95">
        <f>(D60*(A60-A59))</f>
        <v>15.86992</v>
      </c>
      <c r="F60" s="95">
        <f>(0.5*((C60^2)-(C59^2))*'NEFZ + EPA + WLTP - Start Value'!$B$3)/3600</f>
        <v>10.48604893467024</v>
      </c>
      <c r="G60" s="95">
        <f>E60*'NEFZ + EPA + WLTP - Start Value'!$B$3*'NEFZ + EPA + WLTP - Start Value'!$B$6*'NEFZ + EPA + WLTP - Constants'!$B$4/3600</f>
        <v>0.541434060640</v>
      </c>
      <c r="H60" s="95">
        <f>IF(E60&gt;0,(((C59)^3+(C60)^3)/2/D60)*0.5*'NEFZ + EPA + WLTP - Constants'!$B$3*('NEFZ + EPA + WLTP - Start Value'!$B$5*'NEFZ + EPA + WLTP - Start Value'!$B$4)*E60/3600,0)</f>
        <v>0.5090873133758433</v>
      </c>
    </row>
    <row r="61" ht="20.35" customHeight="1">
      <c r="A61" s="15">
        <v>58</v>
      </c>
      <c r="B61" s="15">
        <v>40.8</v>
      </c>
      <c r="C61" s="95">
        <f>'NEFZ + EPA + WLTP - Constants'!$B$5*B61/3.6</f>
        <v>18.239232</v>
      </c>
      <c r="D61" s="95">
        <f>(C61+C60)/2</f>
        <v>17.43456</v>
      </c>
      <c r="E61" s="95">
        <f>(D61*(A61-A60))</f>
        <v>17.43456</v>
      </c>
      <c r="F61" s="95">
        <f>(0.5*((C61^2)-(C60^2))*'NEFZ + EPA + WLTP - Start Value'!$B$3)/3600</f>
        <v>12.19752502425596</v>
      </c>
      <c r="G61" s="95">
        <f>E61*'NEFZ + EPA + WLTP - Start Value'!$B$3*'NEFZ + EPA + WLTP - Start Value'!$B$6*'NEFZ + EPA + WLTP - Constants'!$B$4/3600</f>
        <v>0.5948148835199999</v>
      </c>
      <c r="H61" s="95">
        <f>IF(E61&gt;0,(((C60)^3+(C61)^3)/2/D61)*0.5*'NEFZ + EPA + WLTP - Constants'!$B$3*('NEFZ + EPA + WLTP - Start Value'!$B$5*'NEFZ + EPA + WLTP - Start Value'!$B$4)*E61/3600,0)</f>
        <v>0.6746678923786171</v>
      </c>
    </row>
    <row r="62" ht="20.35" customHeight="1">
      <c r="A62" s="15">
        <v>59</v>
      </c>
      <c r="B62" s="15">
        <v>44</v>
      </c>
      <c r="C62" s="95">
        <f>'NEFZ + EPA + WLTP - Constants'!$B$5*B62/3.6</f>
        <v>19.66976</v>
      </c>
      <c r="D62" s="95">
        <f>(C62+C61)/2</f>
        <v>18.954496</v>
      </c>
      <c r="E62" s="95">
        <f>(D62*(A62-A61))</f>
        <v>18.954496</v>
      </c>
      <c r="F62" s="95">
        <f>(0.5*((C62^2)-(C61^2))*'NEFZ + EPA + WLTP - Start Value'!$B$3)/3600</f>
        <v>11.78746577842634</v>
      </c>
      <c r="G62" s="95">
        <f>E62*'NEFZ + EPA + WLTP - Start Value'!$B$3*'NEFZ + EPA + WLTP - Start Value'!$B$6*'NEFZ + EPA + WLTP - Constants'!$B$4/3600</f>
        <v>0.646670540032</v>
      </c>
      <c r="H62" s="95">
        <f>IF(E62&gt;0,(((C61)^3+(C62)^3)/2/D62)*0.5*'NEFZ + EPA + WLTP - Constants'!$B$3*('NEFZ + EPA + WLTP - Start Value'!$B$5*'NEFZ + EPA + WLTP - Start Value'!$B$4)*E62/3600,0)</f>
        <v>0.8651244687219514</v>
      </c>
    </row>
    <row r="63" ht="20.35" customHeight="1">
      <c r="A63" s="15">
        <v>60</v>
      </c>
      <c r="B63" s="15">
        <v>46.3</v>
      </c>
      <c r="C63" s="95">
        <f>'NEFZ + EPA + WLTP - Constants'!$B$5*B63/3.6</f>
        <v>20.697952</v>
      </c>
      <c r="D63" s="95">
        <f>(C63+C62)/2</f>
        <v>20.183856</v>
      </c>
      <c r="E63" s="95">
        <f>(D63*(A63-A62))</f>
        <v>20.183856</v>
      </c>
      <c r="F63" s="95">
        <f>(0.5*((C63^2)-(C62^2))*'NEFZ + EPA + WLTP - Start Value'!$B$3)/3600</f>
        <v>9.021737793047437</v>
      </c>
      <c r="G63" s="95">
        <f>E63*'NEFZ + EPA + WLTP - Start Value'!$B$3*'NEFZ + EPA + WLTP - Start Value'!$B$6*'NEFZ + EPA + WLTP - Constants'!$B$4/3600</f>
        <v>0.688612615152</v>
      </c>
      <c r="H63" s="95">
        <f>IF(E63&gt;0,(((C62)^3+(C63)^3)/2/D63)*0.5*'NEFZ + EPA + WLTP - Constants'!$B$3*('NEFZ + EPA + WLTP - Start Value'!$B$5*'NEFZ + EPA + WLTP - Start Value'!$B$4)*E63/3600,0)</f>
        <v>1.042191129450457</v>
      </c>
    </row>
    <row r="64" ht="20.35" customHeight="1">
      <c r="A64" s="15">
        <v>61</v>
      </c>
      <c r="B64" s="15">
        <v>47.6</v>
      </c>
      <c r="C64" s="95">
        <f>'NEFZ + EPA + WLTP - Constants'!$B$5*B64/3.6</f>
        <v>21.279104</v>
      </c>
      <c r="D64" s="95">
        <f>(C64+C63)/2</f>
        <v>20.988528</v>
      </c>
      <c r="E64" s="95">
        <f>(D64*(A64-A63))</f>
        <v>20.988528</v>
      </c>
      <c r="F64" s="95">
        <f>(0.5*((C64^2)-(C63^2))*'NEFZ + EPA + WLTP - Start Value'!$B$3)/3600</f>
        <v>5.302535184155799</v>
      </c>
      <c r="G64" s="95">
        <f>E64*'NEFZ + EPA + WLTP - Start Value'!$B$3*'NEFZ + EPA + WLTP - Start Value'!$B$6*'NEFZ + EPA + WLTP - Constants'!$B$4/3600</f>
        <v>0.7160656097760001</v>
      </c>
      <c r="H64" s="95">
        <f>IF(E64&gt;0,(((C63)^3+(C64)^3)/2/D64)*0.5*'NEFZ + EPA + WLTP - Constants'!$B$3*('NEFZ + EPA + WLTP - Start Value'!$B$5*'NEFZ + EPA + WLTP - Start Value'!$B$4)*E64/3600,0)</f>
        <v>1.170270132914244</v>
      </c>
    </row>
    <row r="65" ht="20.35" customHeight="1">
      <c r="A65" s="15">
        <v>62</v>
      </c>
      <c r="B65" s="15">
        <v>49.5</v>
      </c>
      <c r="C65" s="95">
        <f>'NEFZ + EPA + WLTP - Constants'!$B$5*B65/3.6</f>
        <v>22.12848</v>
      </c>
      <c r="D65" s="95">
        <f>(C65+C64)/2</f>
        <v>21.703792</v>
      </c>
      <c r="E65" s="95">
        <f>(D65*(A65-A64))</f>
        <v>21.703792</v>
      </c>
      <c r="F65" s="95">
        <f>(0.5*((C65^2)-(C64^2))*'NEFZ + EPA + WLTP - Start Value'!$B$3)/3600</f>
        <v>8.013965070245678</v>
      </c>
      <c r="G65" s="95">
        <f>E65*'NEFZ + EPA + WLTP - Start Value'!$B$3*'NEFZ + EPA + WLTP - Start Value'!$B$6*'NEFZ + EPA + WLTP - Constants'!$B$4/3600</f>
        <v>0.7404682716640001</v>
      </c>
      <c r="H65" s="95">
        <f>IF(E65&gt;0,(((C64)^3+(C65)^3)/2/D65)*0.5*'NEFZ + EPA + WLTP - Constants'!$B$3*('NEFZ + EPA + WLTP - Start Value'!$B$5*'NEFZ + EPA + WLTP - Start Value'!$B$4)*E65/3600,0)</f>
        <v>1.294779904127302</v>
      </c>
    </row>
    <row r="66" ht="20.35" customHeight="1">
      <c r="A66" s="15">
        <v>63</v>
      </c>
      <c r="B66" s="15">
        <v>51.2</v>
      </c>
      <c r="C66" s="95">
        <f>'NEFZ + EPA + WLTP - Constants'!$B$5*B66/3.6</f>
        <v>22.888448</v>
      </c>
      <c r="D66" s="95">
        <f>(C66+C65)/2</f>
        <v>22.508464</v>
      </c>
      <c r="E66" s="95">
        <f>(D66*(A66-A65))</f>
        <v>22.508464</v>
      </c>
      <c r="F66" s="95">
        <f>(0.5*((C66^2)-(C65^2))*'NEFZ + EPA + WLTP - Start Value'!$B$3)/3600</f>
        <v>7.436233293811911</v>
      </c>
      <c r="G66" s="95">
        <f>E66*'NEFZ + EPA + WLTP - Start Value'!$B$3*'NEFZ + EPA + WLTP - Start Value'!$B$6*'NEFZ + EPA + WLTP - Constants'!$B$4/3600</f>
        <v>0.7679212662880001</v>
      </c>
      <c r="H66" s="95">
        <f>IF(E66&gt;0,(((C65)^3+(C66)^3)/2/D66)*0.5*'NEFZ + EPA + WLTP - Constants'!$B$3*('NEFZ + EPA + WLTP - Start Value'!$B$5*'NEFZ + EPA + WLTP - Start Value'!$B$4)*E66/3600,0)</f>
        <v>1.443774149294178</v>
      </c>
    </row>
    <row r="67" ht="20.35" customHeight="1">
      <c r="A67" s="15">
        <v>64</v>
      </c>
      <c r="B67" s="15">
        <v>53</v>
      </c>
      <c r="C67" s="95">
        <f>'NEFZ + EPA + WLTP - Constants'!$B$5*B67/3.6</f>
        <v>23.69312</v>
      </c>
      <c r="D67" s="95">
        <f>(C67+C66)/2</f>
        <v>23.290784</v>
      </c>
      <c r="E67" s="95">
        <f>(D67*(A67-A66))</f>
        <v>23.290784</v>
      </c>
      <c r="F67" s="95">
        <f>(0.5*((C67^2)-(C66^2))*'NEFZ + EPA + WLTP - Start Value'!$B$3)/3600</f>
        <v>8.147321202099175</v>
      </c>
      <c r="G67" s="95">
        <f>E67*'NEFZ + EPA + WLTP - Start Value'!$B$3*'NEFZ + EPA + WLTP - Start Value'!$B$6*'NEFZ + EPA + WLTP - Constants'!$B$4/3600</f>
        <v>0.7946116777280002</v>
      </c>
      <c r="H67" s="95">
        <f>IF(E67&gt;0,(((C66)^3+(C67)^3)/2/D67)*0.5*'NEFZ + EPA + WLTP - Constants'!$B$3*('NEFZ + EPA + WLTP - Start Value'!$B$5*'NEFZ + EPA + WLTP - Start Value'!$B$4)*E67/3600,0)</f>
        <v>1.59967392153364</v>
      </c>
    </row>
    <row r="68" ht="20.35" customHeight="1">
      <c r="A68" s="15">
        <v>65</v>
      </c>
      <c r="B68" s="15">
        <v>54.4</v>
      </c>
      <c r="C68" s="95">
        <f>'NEFZ + EPA + WLTP - Constants'!$B$5*B68/3.6</f>
        <v>24.318976</v>
      </c>
      <c r="D68" s="95">
        <f>(C68+C67)/2</f>
        <v>24.006048</v>
      </c>
      <c r="E68" s="95">
        <f>(D68*(A68-A67))</f>
        <v>24.006048</v>
      </c>
      <c r="F68" s="95">
        <f>(0.5*((C68^2)-(C67^2))*'NEFZ + EPA + WLTP - Start Value'!$B$3)/3600</f>
        <v>6.531409767261851</v>
      </c>
      <c r="G68" s="95">
        <f>E68*'NEFZ + EPA + WLTP - Start Value'!$B$3*'NEFZ + EPA + WLTP - Start Value'!$B$6*'NEFZ + EPA + WLTP - Constants'!$B$4/3600</f>
        <v>0.8190143396160001</v>
      </c>
      <c r="H68" s="95">
        <f>IF(E68&gt;0,(((C67)^3+(C68)^3)/2/D68)*0.5*'NEFZ + EPA + WLTP - Constants'!$B$3*('NEFZ + EPA + WLTP - Start Value'!$B$5*'NEFZ + EPA + WLTP - Start Value'!$B$4)*E68/3600,0)</f>
        <v>1.750950493539196</v>
      </c>
    </row>
    <row r="69" ht="20.35" customHeight="1">
      <c r="A69" s="15">
        <v>66</v>
      </c>
      <c r="B69" s="15">
        <v>55.6</v>
      </c>
      <c r="C69" s="95">
        <f>'NEFZ + EPA + WLTP - Constants'!$B$5*B69/3.6</f>
        <v>24.855424</v>
      </c>
      <c r="D69" s="95">
        <f>(C69+C68)/2</f>
        <v>24.5872</v>
      </c>
      <c r="E69" s="95">
        <f>(D69*(A69-A68))</f>
        <v>24.5872</v>
      </c>
      <c r="F69" s="95">
        <f>(0.5*((C69^2)-(C68^2))*'NEFZ + EPA + WLTP - Start Value'!$B$3)/3600</f>
        <v>5.733879284906697</v>
      </c>
      <c r="G69" s="95">
        <f>E69*'NEFZ + EPA + WLTP - Start Value'!$B$3*'NEFZ + EPA + WLTP - Start Value'!$B$6*'NEFZ + EPA + WLTP - Constants'!$B$4/3600</f>
        <v>0.8388415024000003</v>
      </c>
      <c r="H69" s="95">
        <f>IF(E69&gt;0,(((C68)^3+(C69)^3)/2/D69)*0.5*'NEFZ + EPA + WLTP - Constants'!$B$3*('NEFZ + EPA + WLTP - Start Value'!$B$5*'NEFZ + EPA + WLTP - Start Value'!$B$4)*E69/3600,0)</f>
        <v>1.880930607270782</v>
      </c>
    </row>
    <row r="70" ht="20.35" customHeight="1">
      <c r="A70" s="15">
        <v>67</v>
      </c>
      <c r="B70" s="15">
        <v>56.4</v>
      </c>
      <c r="C70" s="95">
        <f>'NEFZ + EPA + WLTP - Constants'!$B$5*B70/3.6</f>
        <v>25.213056</v>
      </c>
      <c r="D70" s="95">
        <f>(C70+C69)/2</f>
        <v>25.03424</v>
      </c>
      <c r="E70" s="95">
        <f>(D70*(A70-A69))</f>
        <v>25.03424</v>
      </c>
      <c r="F70" s="95">
        <f>(0.5*((C70^2)-(C69^2))*'NEFZ + EPA + WLTP - Start Value'!$B$3)/3600</f>
        <v>3.892087757027519</v>
      </c>
      <c r="G70" s="95">
        <f>E70*'NEFZ + EPA + WLTP - Start Value'!$B$3*'NEFZ + EPA + WLTP - Start Value'!$B$6*'NEFZ + EPA + WLTP - Constants'!$B$4/3600</f>
        <v>0.8540931660800001</v>
      </c>
      <c r="H70" s="95">
        <f>IF(E70&gt;0,(((C69)^3+(C70)^3)/2/D70)*0.5*'NEFZ + EPA + WLTP - Constants'!$B$3*('NEFZ + EPA + WLTP - Start Value'!$B$5*'NEFZ + EPA + WLTP - Start Value'!$B$4)*E70/3600,0)</f>
        <v>1.98499870784639</v>
      </c>
    </row>
    <row r="71" ht="20.35" customHeight="1">
      <c r="A71" s="15">
        <v>68</v>
      </c>
      <c r="B71" s="15">
        <v>56.1</v>
      </c>
      <c r="C71" s="95">
        <f>'NEFZ + EPA + WLTP - Constants'!$B$5*B71/3.6</f>
        <v>25.078944</v>
      </c>
      <c r="D71" s="95">
        <f>(C71+C70)/2</f>
        <v>25.146</v>
      </c>
      <c r="E71" s="95">
        <f>(D71*(A71-A70))</f>
        <v>25.146</v>
      </c>
      <c r="F71" s="95">
        <f>(0.5*((C71^2)-(C70^2))*'NEFZ + EPA + WLTP - Start Value'!$B$3)/3600</f>
        <v>-1.466048680799997</v>
      </c>
      <c r="G71" s="95">
        <f>E71*'NEFZ + EPA + WLTP - Start Value'!$B$3*'NEFZ + EPA + WLTP - Start Value'!$B$6*'NEFZ + EPA + WLTP - Constants'!$B$4/3600</f>
        <v>0.8579060820000001</v>
      </c>
      <c r="H71" s="95">
        <f>IF(E71&gt;0,(((C70)^3+(C71)^3)/2/D71)*0.5*'NEFZ + EPA + WLTP - Constants'!$B$3*('NEFZ + EPA + WLTP - Start Value'!$B$5*'NEFZ + EPA + WLTP - Start Value'!$B$4)*E71/3600,0)</f>
        <v>2.011437413984627</v>
      </c>
    </row>
    <row r="72" ht="20.35" customHeight="1">
      <c r="A72" s="15">
        <v>69</v>
      </c>
      <c r="B72" s="15">
        <v>56.2</v>
      </c>
      <c r="C72" s="95">
        <f>'NEFZ + EPA + WLTP - Constants'!$B$5*B72/3.6</f>
        <v>25.123648</v>
      </c>
      <c r="D72" s="95">
        <f>(C72+C71)/2</f>
        <v>25.101296</v>
      </c>
      <c r="E72" s="95">
        <f>(D72*(A72-A71))</f>
        <v>25.101296</v>
      </c>
      <c r="F72" s="95">
        <f>(0.5*((C72^2)-(C71^2))*'NEFZ + EPA + WLTP - Start Value'!$B$3)/3600</f>
        <v>0.4878141240114186</v>
      </c>
      <c r="G72" s="95">
        <f>E72*'NEFZ + EPA + WLTP - Start Value'!$B$3*'NEFZ + EPA + WLTP - Start Value'!$B$6*'NEFZ + EPA + WLTP - Constants'!$B$4/3600</f>
        <v>0.8563809156320001</v>
      </c>
      <c r="H72" s="95">
        <f>IF(E72&gt;0,(((C71)^3+(C72)^3)/2/D72)*0.5*'NEFZ + EPA + WLTP - Constants'!$B$3*('NEFZ + EPA + WLTP - Start Value'!$B$5*'NEFZ + EPA + WLTP - Start Value'!$B$4)*E72/3600,0)</f>
        <v>2.00069088585163</v>
      </c>
    </row>
    <row r="73" ht="20.35" customHeight="1">
      <c r="A73" s="15">
        <v>70</v>
      </c>
      <c r="B73" s="15">
        <v>55.8</v>
      </c>
      <c r="C73" s="95">
        <f>'NEFZ + EPA + WLTP - Constants'!$B$5*B73/3.6</f>
        <v>24.944832</v>
      </c>
      <c r="D73" s="95">
        <f>(C73+C72)/2</f>
        <v>25.03424</v>
      </c>
      <c r="E73" s="95">
        <f>(D73*(A73-A72))</f>
        <v>25.03424</v>
      </c>
      <c r="F73" s="95">
        <f>(0.5*((C73^2)-(C72^2))*'NEFZ + EPA + WLTP - Start Value'!$B$3)/3600</f>
        <v>-1.946043878513821</v>
      </c>
      <c r="G73" s="95">
        <f>E73*'NEFZ + EPA + WLTP - Start Value'!$B$3*'NEFZ + EPA + WLTP - Start Value'!$B$6*'NEFZ + EPA + WLTP - Constants'!$B$4/3600</f>
        <v>0.8540931660800001</v>
      </c>
      <c r="H73" s="95">
        <f>IF(E73&gt;0,(((C72)^3+(C73)^3)/2/D73)*0.5*'NEFZ + EPA + WLTP - Constants'!$B$3*('NEFZ + EPA + WLTP - Start Value'!$B$5*'NEFZ + EPA + WLTP - Start Value'!$B$4)*E73/3600,0)</f>
        <v>1.98477087296945</v>
      </c>
    </row>
    <row r="74" ht="20.35" customHeight="1">
      <c r="A74" s="15">
        <v>71</v>
      </c>
      <c r="B74" s="15">
        <v>55.1</v>
      </c>
      <c r="C74" s="95">
        <f>'NEFZ + EPA + WLTP - Constants'!$B$5*B74/3.6</f>
        <v>24.631904</v>
      </c>
      <c r="D74" s="95">
        <f>(C74+C73)/2</f>
        <v>24.788368</v>
      </c>
      <c r="E74" s="95">
        <f>(D74*(A74-A73))</f>
        <v>24.788368</v>
      </c>
      <c r="F74" s="95">
        <f>(0.5*((C74^2)-(C73^2))*'NEFZ + EPA + WLTP - Start Value'!$B$3)/3600</f>
        <v>-3.372129158237117</v>
      </c>
      <c r="G74" s="95">
        <f>E74*'NEFZ + EPA + WLTP - Start Value'!$B$3*'NEFZ + EPA + WLTP - Start Value'!$B$6*'NEFZ + EPA + WLTP - Constants'!$B$4/3600</f>
        <v>0.8457047510560001</v>
      </c>
      <c r="H74" s="95">
        <f>IF(E74&gt;0,(((C73)^3+(C74)^3)/2/D74)*0.5*'NEFZ + EPA + WLTP - Constants'!$B$3*('NEFZ + EPA + WLTP - Start Value'!$B$5*'NEFZ + EPA + WLTP - Start Value'!$B$4)*E74/3600,0)</f>
        <v>1.92702006024376</v>
      </c>
    </row>
    <row r="75" ht="20.35" customHeight="1">
      <c r="A75" s="15">
        <v>72</v>
      </c>
      <c r="B75" s="15">
        <v>54.4</v>
      </c>
      <c r="C75" s="95">
        <f>'NEFZ + EPA + WLTP - Constants'!$B$5*B75/3.6</f>
        <v>24.318976</v>
      </c>
      <c r="D75" s="95">
        <f>(C75+C74)/2</f>
        <v>24.47544</v>
      </c>
      <c r="E75" s="95">
        <f>(D75*(A75-A74))</f>
        <v>24.47544</v>
      </c>
      <c r="F75" s="95">
        <f>(0.5*((C75^2)-(C74^2))*'NEFZ + EPA + WLTP - Start Value'!$B$3)/3600</f>
        <v>-3.3295594483947</v>
      </c>
      <c r="G75" s="95">
        <f>E75*'NEFZ + EPA + WLTP - Start Value'!$B$3*'NEFZ + EPA + WLTP - Start Value'!$B$6*'NEFZ + EPA + WLTP - Constants'!$B$4/3600</f>
        <v>0.835028586480</v>
      </c>
      <c r="H75" s="95">
        <f>IF(E75&gt;0,(((C74)^3+(C75)^3)/2/D75)*0.5*'NEFZ + EPA + WLTP - Constants'!$B$3*('NEFZ + EPA + WLTP - Start Value'!$B$5*'NEFZ + EPA + WLTP - Start Value'!$B$4)*E75/3600,0)</f>
        <v>1.854963166726215</v>
      </c>
    </row>
    <row r="76" ht="20.35" customHeight="1">
      <c r="A76" s="15">
        <v>73</v>
      </c>
      <c r="B76" s="15">
        <v>54.2</v>
      </c>
      <c r="C76" s="95">
        <f>'NEFZ + EPA + WLTP - Constants'!$B$5*B76/3.6</f>
        <v>24.229568</v>
      </c>
      <c r="D76" s="95">
        <f>(C76+C75)/2</f>
        <v>24.274272</v>
      </c>
      <c r="E76" s="95">
        <f>(D76*(A76-A75))</f>
        <v>24.274272</v>
      </c>
      <c r="F76" s="95">
        <f>(0.5*((C76^2)-(C75^2))*'NEFZ + EPA + WLTP - Start Value'!$B$3)/3600</f>
        <v>-0.9434837732437307</v>
      </c>
      <c r="G76" s="95">
        <f>E76*'NEFZ + EPA + WLTP - Start Value'!$B$3*'NEFZ + EPA + WLTP - Start Value'!$B$6*'NEFZ + EPA + WLTP - Constants'!$B$4/3600</f>
        <v>0.828165337824</v>
      </c>
      <c r="H76" s="95">
        <f>IF(E76&gt;0,(((C75)^3+(C76)^3)/2/D76)*0.5*'NEFZ + EPA + WLTP - Constants'!$B$3*('NEFZ + EPA + WLTP - Start Value'!$B$5*'NEFZ + EPA + WLTP - Start Value'!$B$4)*E76/3600,0)</f>
        <v>1.809395835346224</v>
      </c>
    </row>
    <row r="77" ht="20.35" customHeight="1">
      <c r="A77" s="15">
        <v>74</v>
      </c>
      <c r="B77" s="15">
        <v>54.4</v>
      </c>
      <c r="C77" s="95">
        <f>'NEFZ + EPA + WLTP - Constants'!$B$5*B77/3.6</f>
        <v>24.318976</v>
      </c>
      <c r="D77" s="95">
        <f>(C77+C76)/2</f>
        <v>24.274272</v>
      </c>
      <c r="E77" s="95">
        <f>(D77*(A77-A76))</f>
        <v>24.274272</v>
      </c>
      <c r="F77" s="95">
        <f>(0.5*((C77^2)-(C76^2))*'NEFZ + EPA + WLTP - Start Value'!$B$3)/3600</f>
        <v>0.9434837732437307</v>
      </c>
      <c r="G77" s="95">
        <f>E77*'NEFZ + EPA + WLTP - Start Value'!$B$3*'NEFZ + EPA + WLTP - Start Value'!$B$6*'NEFZ + EPA + WLTP - Constants'!$B$4/3600</f>
        <v>0.828165337824</v>
      </c>
      <c r="H77" s="95">
        <f>IF(E77&gt;0,(((C76)^3+(C77)^3)/2/D77)*0.5*'NEFZ + EPA + WLTP - Constants'!$B$3*('NEFZ + EPA + WLTP - Start Value'!$B$5*'NEFZ + EPA + WLTP - Start Value'!$B$4)*E77/3600,0)</f>
        <v>1.809395835346224</v>
      </c>
    </row>
    <row r="78" ht="20.35" customHeight="1">
      <c r="A78" s="15">
        <v>75</v>
      </c>
      <c r="B78" s="15">
        <v>54.2</v>
      </c>
      <c r="C78" s="95">
        <f>'NEFZ + EPA + WLTP - Constants'!$B$5*B78/3.6</f>
        <v>24.229568</v>
      </c>
      <c r="D78" s="95">
        <f>(C78+C77)/2</f>
        <v>24.274272</v>
      </c>
      <c r="E78" s="95">
        <f>(D78*(A78-A77))</f>
        <v>24.274272</v>
      </c>
      <c r="F78" s="95">
        <f>(0.5*((C78^2)-(C77^2))*'NEFZ + EPA + WLTP - Start Value'!$B$3)/3600</f>
        <v>-0.9434837732437307</v>
      </c>
      <c r="G78" s="95">
        <f>E78*'NEFZ + EPA + WLTP - Start Value'!$B$3*'NEFZ + EPA + WLTP - Start Value'!$B$6*'NEFZ + EPA + WLTP - Constants'!$B$4/3600</f>
        <v>0.828165337824</v>
      </c>
      <c r="H78" s="95">
        <f>IF(E78&gt;0,(((C77)^3+(C78)^3)/2/D78)*0.5*'NEFZ + EPA + WLTP - Constants'!$B$3*('NEFZ + EPA + WLTP - Start Value'!$B$5*'NEFZ + EPA + WLTP - Start Value'!$B$4)*E78/3600,0)</f>
        <v>1.809395835346224</v>
      </c>
    </row>
    <row r="79" ht="20.35" customHeight="1">
      <c r="A79" s="15">
        <v>76</v>
      </c>
      <c r="B79" s="15">
        <v>53.5</v>
      </c>
      <c r="C79" s="95">
        <f>'NEFZ + EPA + WLTP - Constants'!$B$5*B79/3.6</f>
        <v>23.91664</v>
      </c>
      <c r="D79" s="95">
        <f>(C79+C78)/2</f>
        <v>24.073104</v>
      </c>
      <c r="E79" s="95">
        <f>(D79*(A79-A78))</f>
        <v>24.073104</v>
      </c>
      <c r="F79" s="95">
        <f>(0.5*((C79^2)-(C78^2))*'NEFZ + EPA + WLTP - Start Value'!$B$3)/3600</f>
        <v>-3.27482696431144</v>
      </c>
      <c r="G79" s="95">
        <f>E79*'NEFZ + EPA + WLTP - Start Value'!$B$3*'NEFZ + EPA + WLTP - Start Value'!$B$6*'NEFZ + EPA + WLTP - Constants'!$B$4/3600</f>
        <v>0.8213020891680001</v>
      </c>
      <c r="H79" s="95">
        <f>IF(E79&gt;0,(((C78)^3+(C79)^3)/2/D79)*0.5*'NEFZ + EPA + WLTP - Constants'!$B$3*('NEFZ + EPA + WLTP - Start Value'!$B$5*'NEFZ + EPA + WLTP - Start Value'!$B$4)*E79/3600,0)</f>
        <v>1.764988325886656</v>
      </c>
    </row>
    <row r="80" ht="20.35" customHeight="1">
      <c r="A80" s="15">
        <v>77</v>
      </c>
      <c r="B80" s="15">
        <v>52.3</v>
      </c>
      <c r="C80" s="95">
        <f>'NEFZ + EPA + WLTP - Constants'!$B$5*B80/3.6</f>
        <v>23.380192</v>
      </c>
      <c r="D80" s="95">
        <f>(C80+C79)/2</f>
        <v>23.648416</v>
      </c>
      <c r="E80" s="95">
        <f>(D80*(A80-A79))</f>
        <v>23.648416</v>
      </c>
      <c r="F80" s="95">
        <f>(0.5*((C80^2)-(C79^2))*'NEFZ + EPA + WLTP - Start Value'!$B$3)/3600</f>
        <v>-5.514949348573905</v>
      </c>
      <c r="G80" s="95">
        <f>E80*'NEFZ + EPA + WLTP - Start Value'!$B$3*'NEFZ + EPA + WLTP - Start Value'!$B$6*'NEFZ + EPA + WLTP - Constants'!$B$4/3600</f>
        <v>0.8068130086719998</v>
      </c>
      <c r="H80" s="95">
        <f>IF(E80&gt;0,(((C79)^3+(C80)^3)/2/D80)*0.5*'NEFZ + EPA + WLTP - Constants'!$B$3*('NEFZ + EPA + WLTP - Start Value'!$B$5*'NEFZ + EPA + WLTP - Start Value'!$B$4)*E80/3600,0)</f>
        <v>1.673648572182762</v>
      </c>
    </row>
    <row r="81" ht="20.35" customHeight="1">
      <c r="A81" s="15">
        <v>78</v>
      </c>
      <c r="B81" s="15">
        <v>52</v>
      </c>
      <c r="C81" s="95">
        <f>'NEFZ + EPA + WLTP - Constants'!$B$5*B81/3.6</f>
        <v>23.24608</v>
      </c>
      <c r="D81" s="95">
        <f>(C81+C80)/2</f>
        <v>23.313136</v>
      </c>
      <c r="E81" s="95">
        <f>(D81*(A81-A80))</f>
        <v>23.313136</v>
      </c>
      <c r="F81" s="95">
        <f>(0.5*((C81^2)-(C80^2))*'NEFZ + EPA + WLTP - Start Value'!$B$3)/3600</f>
        <v>-1.359190021399416</v>
      </c>
      <c r="G81" s="95">
        <f>E81*'NEFZ + EPA + WLTP - Start Value'!$B$3*'NEFZ + EPA + WLTP - Start Value'!$B$6*'NEFZ + EPA + WLTP - Constants'!$B$4/3600</f>
        <v>0.795374260912</v>
      </c>
      <c r="H81" s="95">
        <f>IF(E81&gt;0,(((C80)^3+(C81)^3)/2/D81)*0.5*'NEFZ + EPA + WLTP - Constants'!$B$3*('NEFZ + EPA + WLTP - Start Value'!$B$5*'NEFZ + EPA + WLTP - Start Value'!$B$4)*E81/3600,0)</f>
        <v>1.602888806133128</v>
      </c>
    </row>
    <row r="82" ht="20.35" customHeight="1">
      <c r="A82" s="15">
        <v>79</v>
      </c>
      <c r="B82" s="15">
        <v>51.9</v>
      </c>
      <c r="C82" s="95">
        <f>'NEFZ + EPA + WLTP - Constants'!$B$5*B82/3.6</f>
        <v>23.201376</v>
      </c>
      <c r="D82" s="95">
        <f>(C82+C81)/2</f>
        <v>23.223728</v>
      </c>
      <c r="E82" s="95">
        <f>(D82*(A82-A81))</f>
        <v>23.223728</v>
      </c>
      <c r="F82" s="95">
        <f>(0.5*((C82^2)-(C81^2))*'NEFZ + EPA + WLTP - Start Value'!$B$3)/3600</f>
        <v>-0.4513258012892865</v>
      </c>
      <c r="G82" s="95">
        <f>E82*'NEFZ + EPA + WLTP - Start Value'!$B$3*'NEFZ + EPA + WLTP - Start Value'!$B$6*'NEFZ + EPA + WLTP - Constants'!$B$4/3600</f>
        <v>0.7923239281760002</v>
      </c>
      <c r="H82" s="95">
        <f>IF(E82&gt;0,(((C81)^3+(C82)^3)/2/D82)*0.5*'NEFZ + EPA + WLTP - Constants'!$B$3*('NEFZ + EPA + WLTP - Start Value'!$B$5*'NEFZ + EPA + WLTP - Start Value'!$B$4)*E82/3600,0)</f>
        <v>1.58448284464167</v>
      </c>
    </row>
    <row r="83" ht="20.35" customHeight="1">
      <c r="A83" s="15">
        <v>80</v>
      </c>
      <c r="B83" s="15">
        <v>51.8</v>
      </c>
      <c r="C83" s="95">
        <f>'NEFZ + EPA + WLTP - Constants'!$B$5*B83/3.6</f>
        <v>23.156672</v>
      </c>
      <c r="D83" s="95">
        <f>(C83+C82)/2</f>
        <v>23.179024</v>
      </c>
      <c r="E83" s="95">
        <f>(D83*(A83-A82))</f>
        <v>23.179024</v>
      </c>
      <c r="F83" s="95">
        <f>(0.5*((C83^2)-(C82^2))*'NEFZ + EPA + WLTP - Start Value'!$B$3)/3600</f>
        <v>-0.4504570317006072</v>
      </c>
      <c r="G83" s="95">
        <f>E83*'NEFZ + EPA + WLTP - Start Value'!$B$3*'NEFZ + EPA + WLTP - Start Value'!$B$6*'NEFZ + EPA + WLTP - Constants'!$B$4/3600</f>
        <v>0.790798761808</v>
      </c>
      <c r="H83" s="95">
        <f>IF(E83&gt;0,(((C82)^3+(C83)^3)/2/D83)*0.5*'NEFZ + EPA + WLTP - Constants'!$B$3*('NEFZ + EPA + WLTP - Start Value'!$B$5*'NEFZ + EPA + WLTP - Start Value'!$B$4)*E83/3600,0)</f>
        <v>1.575350418118993</v>
      </c>
    </row>
    <row r="84" ht="20.35" customHeight="1">
      <c r="A84" s="15">
        <v>81</v>
      </c>
      <c r="B84" s="15">
        <v>51.9</v>
      </c>
      <c r="C84" s="95">
        <f>'NEFZ + EPA + WLTP - Constants'!$B$5*B84/3.6</f>
        <v>23.201376</v>
      </c>
      <c r="D84" s="95">
        <f>(C84+C83)/2</f>
        <v>23.179024</v>
      </c>
      <c r="E84" s="95">
        <f>(D84*(A84-A83))</f>
        <v>23.179024</v>
      </c>
      <c r="F84" s="95">
        <f>(0.5*((C84^2)-(C83^2))*'NEFZ + EPA + WLTP - Start Value'!$B$3)/3600</f>
        <v>0.4504570317006072</v>
      </c>
      <c r="G84" s="95">
        <f>E84*'NEFZ + EPA + WLTP - Start Value'!$B$3*'NEFZ + EPA + WLTP - Start Value'!$B$6*'NEFZ + EPA + WLTP - Constants'!$B$4/3600</f>
        <v>0.790798761808</v>
      </c>
      <c r="H84" s="95">
        <f>IF(E84&gt;0,(((C83)^3+(C84)^3)/2/D84)*0.5*'NEFZ + EPA + WLTP - Constants'!$B$3*('NEFZ + EPA + WLTP - Start Value'!$B$5*'NEFZ + EPA + WLTP - Start Value'!$B$4)*E84/3600,0)</f>
        <v>1.575350418118993</v>
      </c>
    </row>
    <row r="85" ht="20.35" customHeight="1">
      <c r="A85" s="15">
        <v>82</v>
      </c>
      <c r="B85" s="15">
        <v>52</v>
      </c>
      <c r="C85" s="95">
        <f>'NEFZ + EPA + WLTP - Constants'!$B$5*B85/3.6</f>
        <v>23.24608</v>
      </c>
      <c r="D85" s="95">
        <f>(C85+C84)/2</f>
        <v>23.223728</v>
      </c>
      <c r="E85" s="95">
        <f>(D85*(A85-A84))</f>
        <v>23.223728</v>
      </c>
      <c r="F85" s="95">
        <f>(0.5*((C85^2)-(C84^2))*'NEFZ + EPA + WLTP - Start Value'!$B$3)/3600</f>
        <v>0.4513258012892865</v>
      </c>
      <c r="G85" s="95">
        <f>E85*'NEFZ + EPA + WLTP - Start Value'!$B$3*'NEFZ + EPA + WLTP - Start Value'!$B$6*'NEFZ + EPA + WLTP - Constants'!$B$4/3600</f>
        <v>0.7923239281760002</v>
      </c>
      <c r="H85" s="95">
        <f>IF(E85&gt;0,(((C84)^3+(C85)^3)/2/D85)*0.5*'NEFZ + EPA + WLTP - Constants'!$B$3*('NEFZ + EPA + WLTP - Start Value'!$B$5*'NEFZ + EPA + WLTP - Start Value'!$B$4)*E85/3600,0)</f>
        <v>1.58448284464167</v>
      </c>
    </row>
    <row r="86" ht="20.35" customHeight="1">
      <c r="A86" s="15">
        <v>83</v>
      </c>
      <c r="B86" s="15">
        <v>52.5</v>
      </c>
      <c r="C86" s="95">
        <f>'NEFZ + EPA + WLTP - Constants'!$B$5*B86/3.6</f>
        <v>23.4696</v>
      </c>
      <c r="D86" s="95">
        <f>(C86+C85)/2</f>
        <v>23.35784</v>
      </c>
      <c r="E86" s="95">
        <f>(D86*(A86-A85))</f>
        <v>23.35784</v>
      </c>
      <c r="F86" s="95">
        <f>(0.5*((C86^2)-(C85^2))*'NEFZ + EPA + WLTP - Start Value'!$B$3)/3600</f>
        <v>2.269660550275534</v>
      </c>
      <c r="G86" s="95">
        <f>E86*'NEFZ + EPA + WLTP - Start Value'!$B$3*'NEFZ + EPA + WLTP - Start Value'!$B$6*'NEFZ + EPA + WLTP - Constants'!$B$4/3600</f>
        <v>0.7968994272800002</v>
      </c>
      <c r="H86" s="95">
        <f>IF(E86&gt;0,(((C85)^3+(C86)^3)/2/D86)*0.5*'NEFZ + EPA + WLTP - Constants'!$B$3*('NEFZ + EPA + WLTP - Start Value'!$B$5*'NEFZ + EPA + WLTP - Start Value'!$B$4)*E86/3600,0)</f>
        <v>1.61219804201343</v>
      </c>
    </row>
    <row r="87" ht="20.35" customHeight="1">
      <c r="A87" s="15">
        <v>84</v>
      </c>
      <c r="B87" s="15">
        <v>53.4</v>
      </c>
      <c r="C87" s="95">
        <f>'NEFZ + EPA + WLTP - Constants'!$B$5*B87/3.6</f>
        <v>23.871936</v>
      </c>
      <c r="D87" s="95">
        <f>(C87+C86)/2</f>
        <v>23.670768</v>
      </c>
      <c r="E87" s="95">
        <f>(D87*(A87-A86))</f>
        <v>23.670768</v>
      </c>
      <c r="F87" s="95">
        <f>(0.5*((C87^2)-(C86^2))*'NEFZ + EPA + WLTP - Start Value'!$B$3)/3600</f>
        <v>4.140121474579201</v>
      </c>
      <c r="G87" s="95">
        <f>E87*'NEFZ + EPA + WLTP - Start Value'!$B$3*'NEFZ + EPA + WLTP - Start Value'!$B$6*'NEFZ + EPA + WLTP - Constants'!$B$4/3600</f>
        <v>0.807575591856</v>
      </c>
      <c r="H87" s="95">
        <f>IF(E87&gt;0,(((C86)^3+(C87)^3)/2/D87)*0.5*'NEFZ + EPA + WLTP - Constants'!$B$3*('NEFZ + EPA + WLTP - Start Value'!$B$5*'NEFZ + EPA + WLTP - Start Value'!$B$4)*E87/3600,0)</f>
        <v>1.678114785597443</v>
      </c>
    </row>
    <row r="88" ht="20.35" customHeight="1">
      <c r="A88" s="15">
        <v>85</v>
      </c>
      <c r="B88" s="15">
        <v>54.9</v>
      </c>
      <c r="C88" s="95">
        <f>'NEFZ + EPA + WLTP - Constants'!$B$5*B88/3.6</f>
        <v>24.542496</v>
      </c>
      <c r="D88" s="95">
        <f>(C88+C87)/2</f>
        <v>24.207216</v>
      </c>
      <c r="E88" s="95">
        <f>(D88*(A88-A87))</f>
        <v>24.207216</v>
      </c>
      <c r="F88" s="95">
        <f>(0.5*((C88^2)-(C87^2))*'NEFZ + EPA + WLTP - Start Value'!$B$3)/3600</f>
        <v>7.056580983583982</v>
      </c>
      <c r="G88" s="95">
        <f>E88*'NEFZ + EPA + WLTP - Start Value'!$B$3*'NEFZ + EPA + WLTP - Start Value'!$B$6*'NEFZ + EPA + WLTP - Constants'!$B$4/3600</f>
        <v>0.8258775882720002</v>
      </c>
      <c r="H88" s="95">
        <f>IF(E88&gt;0,(((C87)^3+(C88)^3)/2/D88)*0.5*'NEFZ + EPA + WLTP - Constants'!$B$3*('NEFZ + EPA + WLTP - Start Value'!$B$5*'NEFZ + EPA + WLTP - Start Value'!$B$4)*E88/3600,0)</f>
        <v>1.795456663637439</v>
      </c>
    </row>
    <row r="89" ht="20.35" customHeight="1">
      <c r="A89" s="15">
        <v>86</v>
      </c>
      <c r="B89" s="15">
        <v>56.8</v>
      </c>
      <c r="C89" s="95">
        <f>'NEFZ + EPA + WLTP - Constants'!$B$5*B89/3.6</f>
        <v>25.391872</v>
      </c>
      <c r="D89" s="95">
        <f>(C89+C88)/2</f>
        <v>24.967184</v>
      </c>
      <c r="E89" s="95">
        <f>(D89*(A89-A88))</f>
        <v>24.967184</v>
      </c>
      <c r="F89" s="95">
        <f>(0.5*((C89^2)-(C88^2))*'NEFZ + EPA + WLTP - Start Value'!$B$3)/3600</f>
        <v>9.218948489664706</v>
      </c>
      <c r="G89" s="95">
        <f>E89*'NEFZ + EPA + WLTP - Start Value'!$B$3*'NEFZ + EPA + WLTP - Start Value'!$B$6*'NEFZ + EPA + WLTP - Constants'!$B$4/3600</f>
        <v>0.851805416528</v>
      </c>
      <c r="H89" s="95">
        <f>IF(E89&gt;0,(((C88)^3+(C89)^3)/2/D89)*0.5*'NEFZ + EPA + WLTP - Constants'!$B$3*('NEFZ + EPA + WLTP - Start Value'!$B$5*'NEFZ + EPA + WLTP - Start Value'!$B$4)*E89/3600,0)</f>
        <v>1.970498085905145</v>
      </c>
    </row>
    <row r="90" ht="20.35" customHeight="1">
      <c r="A90" s="15">
        <v>87</v>
      </c>
      <c r="B90" s="15">
        <v>58.8</v>
      </c>
      <c r="C90" s="95">
        <f>'NEFZ + EPA + WLTP - Constants'!$B$5*B90/3.6</f>
        <v>26.285952</v>
      </c>
      <c r="D90" s="95">
        <f>(C90+C89)/2</f>
        <v>25.838912</v>
      </c>
      <c r="E90" s="95">
        <f>(D90*(A90-A89))</f>
        <v>25.838912</v>
      </c>
      <c r="F90" s="95">
        <f>(0.5*((C90^2)-(C89^2))*'NEFZ + EPA + WLTP - Start Value'!$B$3)/3600</f>
        <v>10.04297644447288</v>
      </c>
      <c r="G90" s="95">
        <f>E90*'NEFZ + EPA + WLTP - Start Value'!$B$3*'NEFZ + EPA + WLTP - Start Value'!$B$6*'NEFZ + EPA + WLTP - Constants'!$B$4/3600</f>
        <v>0.8815461607040002</v>
      </c>
      <c r="H90" s="95">
        <f>IF(E90&gt;0,(((C89)^3+(C90)^3)/2/D90)*0.5*'NEFZ + EPA + WLTP - Constants'!$B$3*('NEFZ + EPA + WLTP - Start Value'!$B$5*'NEFZ + EPA + WLTP - Start Value'!$B$4)*E90/3600,0)</f>
        <v>2.184253326866225</v>
      </c>
    </row>
    <row r="91" ht="20.35" customHeight="1">
      <c r="A91" s="15">
        <v>88</v>
      </c>
      <c r="B91" s="15">
        <v>60.6</v>
      </c>
      <c r="C91" s="95">
        <f>'NEFZ + EPA + WLTP - Constants'!$B$5*B91/3.6</f>
        <v>27.090624</v>
      </c>
      <c r="D91" s="95">
        <f>(C91+C90)/2</f>
        <v>26.688288</v>
      </c>
      <c r="E91" s="95">
        <f>(D91*(A91-A90))</f>
        <v>26.688288</v>
      </c>
      <c r="F91" s="95">
        <f>(0.5*((C91^2)-(C90^2))*'NEFZ + EPA + WLTP - Start Value'!$B$3)/3600</f>
        <v>9.335797999334446</v>
      </c>
      <c r="G91" s="95">
        <f>E91*'NEFZ + EPA + WLTP - Start Value'!$B$3*'NEFZ + EPA + WLTP - Start Value'!$B$6*'NEFZ + EPA + WLTP - Constants'!$B$4/3600</f>
        <v>0.9105243216960002</v>
      </c>
      <c r="H91" s="95">
        <f>IF(E91&gt;0,(((C90)^3+(C91)^3)/2/D91)*0.5*'NEFZ + EPA + WLTP - Constants'!$B$3*('NEFZ + EPA + WLTP - Start Value'!$B$5*'NEFZ + EPA + WLTP - Start Value'!$B$4)*E91/3600,0)</f>
        <v>2.406293919873358</v>
      </c>
    </row>
    <row r="92" ht="20.35" customHeight="1">
      <c r="A92" s="15">
        <v>89</v>
      </c>
      <c r="B92" s="15">
        <v>62.3</v>
      </c>
      <c r="C92" s="95">
        <f>'NEFZ + EPA + WLTP - Constants'!$B$5*B92/3.6</f>
        <v>27.850592</v>
      </c>
      <c r="D92" s="95">
        <f>(C92+C91)/2</f>
        <v>27.470608</v>
      </c>
      <c r="E92" s="95">
        <f>(D92*(A92-A91))</f>
        <v>27.470608</v>
      </c>
      <c r="F92" s="95">
        <f>(0.5*((C92^2)-(C91^2))*'NEFZ + EPA + WLTP - Start Value'!$B$3)/3600</f>
        <v>9.075601507541993</v>
      </c>
      <c r="G92" s="95">
        <f>E92*'NEFZ + EPA + WLTP - Start Value'!$B$3*'NEFZ + EPA + WLTP - Start Value'!$B$6*'NEFZ + EPA + WLTP - Constants'!$B$4/3600</f>
        <v>0.9372147331360001</v>
      </c>
      <c r="H92" s="95">
        <f>IF(E92&gt;0,(((C91)^3+(C92)^3)/2/D92)*0.5*'NEFZ + EPA + WLTP - Constants'!$B$3*('NEFZ + EPA + WLTP - Start Value'!$B$5*'NEFZ + EPA + WLTP - Start Value'!$B$4)*E92/3600,0)</f>
        <v>2.623883544964271</v>
      </c>
    </row>
    <row r="93" ht="20.35" customHeight="1">
      <c r="A93" s="15">
        <v>90</v>
      </c>
      <c r="B93" s="15">
        <v>64.2</v>
      </c>
      <c r="C93" s="95">
        <f>'NEFZ + EPA + WLTP - Constants'!$B$5*B93/3.6</f>
        <v>28.699968</v>
      </c>
      <c r="D93" s="95">
        <f>(C93+C92)/2</f>
        <v>28.27528</v>
      </c>
      <c r="E93" s="95">
        <f>(D93*(A93-A92))</f>
        <v>28.27528</v>
      </c>
      <c r="F93" s="95">
        <f>(0.5*((C93^2)-(C92^2))*'NEFZ + EPA + WLTP - Start Value'!$B$3)/3600</f>
        <v>10.44043853126762</v>
      </c>
      <c r="G93" s="95">
        <f>E93*'NEFZ + EPA + WLTP - Start Value'!$B$3*'NEFZ + EPA + WLTP - Start Value'!$B$6*'NEFZ + EPA + WLTP - Constants'!$B$4/3600</f>
        <v>0.9646677277600001</v>
      </c>
      <c r="H93" s="95">
        <f>IF(E93&gt;0,(((C92)^3+(C93)^3)/2/D93)*0.5*'NEFZ + EPA + WLTP - Constants'!$B$3*('NEFZ + EPA + WLTP - Start Value'!$B$5*'NEFZ + EPA + WLTP - Start Value'!$B$4)*E93/3600,0)</f>
        <v>2.86157472141987</v>
      </c>
    </row>
    <row r="94" ht="20.35" customHeight="1">
      <c r="A94" s="15">
        <v>91</v>
      </c>
      <c r="B94" s="15">
        <v>66.2</v>
      </c>
      <c r="C94" s="95">
        <f>'NEFZ + EPA + WLTP - Constants'!$B$5*B94/3.6</f>
        <v>29.594048</v>
      </c>
      <c r="D94" s="95">
        <f>(C94+C93)/2</f>
        <v>29.147008</v>
      </c>
      <c r="E94" s="95">
        <f>(D94*(A94-A93))</f>
        <v>29.147008</v>
      </c>
      <c r="F94" s="95">
        <f>(0.5*((C94^2)-(C93^2))*'NEFZ + EPA + WLTP - Start Value'!$B$3)/3600</f>
        <v>11.32875543563376</v>
      </c>
      <c r="G94" s="95">
        <f>E94*'NEFZ + EPA + WLTP - Start Value'!$B$3*'NEFZ + EPA + WLTP - Start Value'!$B$6*'NEFZ + EPA + WLTP - Constants'!$B$4/3600</f>
        <v>0.9944084719359999</v>
      </c>
      <c r="H94" s="95">
        <f>IF(E94&gt;0,(((C93)^3+(C94)^3)/2/D94)*0.5*'NEFZ + EPA + WLTP - Constants'!$B$3*('NEFZ + EPA + WLTP - Start Value'!$B$5*'NEFZ + EPA + WLTP - Start Value'!$B$4)*E94/3600,0)</f>
        <v>3.134576286177219</v>
      </c>
    </row>
    <row r="95" ht="20.35" customHeight="1">
      <c r="A95" s="15">
        <v>92</v>
      </c>
      <c r="B95" s="15">
        <v>67.8</v>
      </c>
      <c r="C95" s="95">
        <f>'NEFZ + EPA + WLTP - Constants'!$B$5*B95/3.6</f>
        <v>30.309312</v>
      </c>
      <c r="D95" s="95">
        <f>(C95+C94)/2</f>
        <v>29.95168</v>
      </c>
      <c r="E95" s="95">
        <f>(D95*(A95-A94))</f>
        <v>29.95168</v>
      </c>
      <c r="F95" s="95">
        <f>(0.5*((C95^2)-(C94^2))*'NEFZ + EPA + WLTP - Start Value'!$B$3)/3600</f>
        <v>9.313209990030193</v>
      </c>
      <c r="G95" s="95">
        <f>E95*'NEFZ + EPA + WLTP - Start Value'!$B$3*'NEFZ + EPA + WLTP - Start Value'!$B$6*'NEFZ + EPA + WLTP - Constants'!$B$4/3600</f>
        <v>1.021861466560</v>
      </c>
      <c r="H95" s="95">
        <f>IF(E95&gt;0,(((C94)^3+(C95)^3)/2/D95)*0.5*'NEFZ + EPA + WLTP - Constants'!$B$3*('NEFZ + EPA + WLTP - Start Value'!$B$5*'NEFZ + EPA + WLTP - Start Value'!$B$4)*E95/3600,0)</f>
        <v>3.400476675181943</v>
      </c>
    </row>
    <row r="96" ht="20.35" customHeight="1">
      <c r="A96" s="15">
        <v>93</v>
      </c>
      <c r="B96" s="15">
        <v>69.40000000000001</v>
      </c>
      <c r="C96" s="95">
        <f>'NEFZ + EPA + WLTP - Constants'!$B$5*B96/3.6</f>
        <v>31.02457600000001</v>
      </c>
      <c r="D96" s="95">
        <f>(C96+C95)/2</f>
        <v>30.666944</v>
      </c>
      <c r="E96" s="95">
        <f>(D96*(A96-A95))</f>
        <v>30.666944</v>
      </c>
      <c r="F96" s="95">
        <f>(0.5*((C96^2)-(C95^2))*'NEFZ + EPA + WLTP - Start Value'!$B$3)/3600</f>
        <v>9.535615004717627</v>
      </c>
      <c r="G96" s="95">
        <f>E96*'NEFZ + EPA + WLTP - Start Value'!$B$3*'NEFZ + EPA + WLTP - Start Value'!$B$6*'NEFZ + EPA + WLTP - Constants'!$B$4/3600</f>
        <v>1.046264128448</v>
      </c>
      <c r="H96" s="95">
        <f>IF(E96&gt;0,(((C95)^3+(C96)^3)/2/D96)*0.5*'NEFZ + EPA + WLTP - Constants'!$B$3*('NEFZ + EPA + WLTP - Start Value'!$B$5*'NEFZ + EPA + WLTP - Start Value'!$B$4)*E96/3600,0)</f>
        <v>3.649884983469505</v>
      </c>
    </row>
    <row r="97" ht="20.35" customHeight="1">
      <c r="A97" s="15">
        <v>94</v>
      </c>
      <c r="B97" s="15">
        <v>70.40000000000001</v>
      </c>
      <c r="C97" s="95">
        <f>'NEFZ + EPA + WLTP - Constants'!$B$5*B97/3.6</f>
        <v>31.471616</v>
      </c>
      <c r="D97" s="95">
        <f>(C97+C96)/2</f>
        <v>31.248096</v>
      </c>
      <c r="E97" s="95">
        <f>(D97*(A97-A96))</f>
        <v>31.248096</v>
      </c>
      <c r="F97" s="95">
        <f>(0.5*((C97^2)-(C96^2))*'NEFZ + EPA + WLTP - Start Value'!$B$3)/3600</f>
        <v>6.072699424469297</v>
      </c>
      <c r="G97" s="95">
        <f>E97*'NEFZ + EPA + WLTP - Start Value'!$B$3*'NEFZ + EPA + WLTP - Start Value'!$B$6*'NEFZ + EPA + WLTP - Constants'!$B$4/3600</f>
        <v>1.066091291232</v>
      </c>
      <c r="H97" s="95">
        <f>IF(E97&gt;0,(((C96)^3+(C97)^3)/2/D97)*0.5*'NEFZ + EPA + WLTP - Constants'!$B$3*('NEFZ + EPA + WLTP - Start Value'!$B$5*'NEFZ + EPA + WLTP - Start Value'!$B$4)*E97/3600,0)</f>
        <v>3.860360515383967</v>
      </c>
    </row>
    <row r="98" ht="20.35" customHeight="1">
      <c r="A98" s="15">
        <v>95</v>
      </c>
      <c r="B98" s="15">
        <v>70.59999999999999</v>
      </c>
      <c r="C98" s="95">
        <f>'NEFZ + EPA + WLTP - Constants'!$B$5*B98/3.6</f>
        <v>31.561024</v>
      </c>
      <c r="D98" s="95">
        <f>(C98+C97)/2</f>
        <v>31.51632</v>
      </c>
      <c r="E98" s="95">
        <f>(D98*(A98-A97))</f>
        <v>31.51632</v>
      </c>
      <c r="F98" s="95">
        <f>(0.5*((C98^2)-(C97^2))*'NEFZ + EPA + WLTP - Start Value'!$B$3)/3600</f>
        <v>1.224965119957205</v>
      </c>
      <c r="G98" s="95">
        <f>E98*'NEFZ + EPA + WLTP - Start Value'!$B$3*'NEFZ + EPA + WLTP - Start Value'!$B$6*'NEFZ + EPA + WLTP - Constants'!$B$4/3600</f>
        <v>1.075242289440</v>
      </c>
      <c r="H98" s="95">
        <f>IF(E98&gt;0,(((C97)^3+(C98)^3)/2/D98)*0.5*'NEFZ + EPA + WLTP - Constants'!$B$3*('NEFZ + EPA + WLTP - Start Value'!$B$5*'NEFZ + EPA + WLTP - Start Value'!$B$4)*E98/3600,0)</f>
        <v>3.960040715133173</v>
      </c>
    </row>
    <row r="99" ht="20.35" customHeight="1">
      <c r="A99" s="15">
        <v>96</v>
      </c>
      <c r="B99" s="15">
        <v>70.7</v>
      </c>
      <c r="C99" s="95">
        <f>'NEFZ + EPA + WLTP - Constants'!$B$5*B99/3.6</f>
        <v>31.605728</v>
      </c>
      <c r="D99" s="95">
        <f>(C99+C98)/2</f>
        <v>31.583376</v>
      </c>
      <c r="E99" s="95">
        <f>(D99*(A99-A98))</f>
        <v>31.583376</v>
      </c>
      <c r="F99" s="95">
        <f>(0.5*((C99^2)-(C98^2))*'NEFZ + EPA + WLTP - Start Value'!$B$3)/3600</f>
        <v>0.6137857143617078</v>
      </c>
      <c r="G99" s="95">
        <f>E99*'NEFZ + EPA + WLTP - Start Value'!$B$3*'NEFZ + EPA + WLTP - Start Value'!$B$6*'NEFZ + EPA + WLTP - Constants'!$B$4/3600</f>
        <v>1.077530038992</v>
      </c>
      <c r="H99" s="95">
        <f>IF(E99&gt;0,(((C98)^3+(C99)^3)/2/D99)*0.5*'NEFZ + EPA + WLTP - Constants'!$B$3*('NEFZ + EPA + WLTP - Start Value'!$B$5*'NEFZ + EPA + WLTP - Start Value'!$B$4)*E99/3600,0)</f>
        <v>3.985353322529201</v>
      </c>
    </row>
    <row r="100" ht="20.35" customHeight="1">
      <c r="A100" s="15">
        <v>97</v>
      </c>
      <c r="B100" s="15">
        <v>70.3</v>
      </c>
      <c r="C100" s="95">
        <f>'NEFZ + EPA + WLTP - Constants'!$B$5*B100/3.6</f>
        <v>31.426912</v>
      </c>
      <c r="D100" s="95">
        <f>(C100+C99)/2</f>
        <v>31.51632</v>
      </c>
      <c r="E100" s="95">
        <f>(D100*(A100-A99))</f>
        <v>31.51632</v>
      </c>
      <c r="F100" s="95">
        <f>(0.5*((C100^2)-(C99^2))*'NEFZ + EPA + WLTP - Start Value'!$B$3)/3600</f>
        <v>-2.449930239914731</v>
      </c>
      <c r="G100" s="95">
        <f>E100*'NEFZ + EPA + WLTP - Start Value'!$B$3*'NEFZ + EPA + WLTP - Start Value'!$B$6*'NEFZ + EPA + WLTP - Constants'!$B$4/3600</f>
        <v>1.075242289440</v>
      </c>
      <c r="H100" s="95">
        <f>IF(E100&gt;0,(((C99)^3+(C100)^3)/2/D100)*0.5*'NEFZ + EPA + WLTP - Constants'!$B$3*('NEFZ + EPA + WLTP - Start Value'!$B$5*'NEFZ + EPA + WLTP - Start Value'!$B$4)*E100/3600,0)</f>
        <v>3.96011242209221</v>
      </c>
    </row>
    <row r="101" ht="20.35" customHeight="1">
      <c r="A101" s="15">
        <v>98</v>
      </c>
      <c r="B101" s="15">
        <v>68.2</v>
      </c>
      <c r="C101" s="95">
        <f>'NEFZ + EPA + WLTP - Constants'!$B$5*B101/3.6</f>
        <v>30.488128</v>
      </c>
      <c r="D101" s="95">
        <f>(C101+C100)/2</f>
        <v>30.95752</v>
      </c>
      <c r="E101" s="95">
        <f>(D101*(A101-A100))</f>
        <v>30.95752</v>
      </c>
      <c r="F101" s="95">
        <f>(0.5*((C101^2)-(C100^2))*'NEFZ + EPA + WLTP - Start Value'!$B$3)/3600</f>
        <v>-12.63408174253862</v>
      </c>
      <c r="G101" s="95">
        <f>E101*'NEFZ + EPA + WLTP - Start Value'!$B$3*'NEFZ + EPA + WLTP - Start Value'!$B$6*'NEFZ + EPA + WLTP - Constants'!$B$4/3600</f>
        <v>1.056177709840</v>
      </c>
      <c r="H101" s="95">
        <f>IF(E101&gt;0,(((C100)^3+(C101)^3)/2/D101)*0.5*'NEFZ + EPA + WLTP - Constants'!$B$3*('NEFZ + EPA + WLTP - Start Value'!$B$5*'NEFZ + EPA + WLTP - Start Value'!$B$4)*E101/3600,0)</f>
        <v>3.755678791971266</v>
      </c>
    </row>
    <row r="102" ht="20.35" customHeight="1">
      <c r="A102" s="15">
        <v>99</v>
      </c>
      <c r="B102" s="15">
        <v>66.5</v>
      </c>
      <c r="C102" s="95">
        <f>'NEFZ + EPA + WLTP - Constants'!$B$5*B102/3.6</f>
        <v>29.72816</v>
      </c>
      <c r="D102" s="95">
        <f>(C102+C101)/2</f>
        <v>30.108144</v>
      </c>
      <c r="E102" s="95">
        <f>(D102*(A102-A101))</f>
        <v>30.108144</v>
      </c>
      <c r="F102" s="95">
        <f>(0.5*((C102^2)-(C101^2))*'NEFZ + EPA + WLTP - Start Value'!$B$3)/3600</f>
        <v>-9.946977404930189</v>
      </c>
      <c r="G102" s="95">
        <f>E102*'NEFZ + EPA + WLTP - Start Value'!$B$3*'NEFZ + EPA + WLTP - Start Value'!$B$6*'NEFZ + EPA + WLTP - Constants'!$B$4/3600</f>
        <v>1.027199548848</v>
      </c>
      <c r="H102" s="95">
        <f>IF(E102&gt;0,(((C101)^3+(C102)^3)/2/D102)*0.5*'NEFZ + EPA + WLTP - Constants'!$B$3*('NEFZ + EPA + WLTP - Start Value'!$B$5*'NEFZ + EPA + WLTP - Start Value'!$B$4)*E102/3600,0)</f>
        <v>3.454219673518794</v>
      </c>
    </row>
    <row r="103" ht="20.35" customHeight="1">
      <c r="A103" s="15">
        <v>100</v>
      </c>
      <c r="B103" s="15">
        <v>64.90000000000001</v>
      </c>
      <c r="C103" s="95">
        <f>'NEFZ + EPA + WLTP - Constants'!$B$5*B103/3.6</f>
        <v>29.012896</v>
      </c>
      <c r="D103" s="95">
        <f>(C103+C102)/2</f>
        <v>29.370528</v>
      </c>
      <c r="E103" s="95">
        <f>(D103*(A103-A102))</f>
        <v>29.370528</v>
      </c>
      <c r="F103" s="95">
        <f>(0.5*((C103^2)-(C102^2))*'NEFZ + EPA + WLTP - Start Value'!$B$3)/3600</f>
        <v>-9.132505915596765</v>
      </c>
      <c r="G103" s="95">
        <f>E103*'NEFZ + EPA + WLTP - Start Value'!$B$3*'NEFZ + EPA + WLTP - Start Value'!$B$6*'NEFZ + EPA + WLTP - Constants'!$B$4/3600</f>
        <v>1.002034303776</v>
      </c>
      <c r="H103" s="95">
        <f>IF(E103&gt;0,(((C102)^3+(C103)^3)/2/D103)*0.5*'NEFZ + EPA + WLTP - Constants'!$B$3*('NEFZ + EPA + WLTP - Start Value'!$B$5*'NEFZ + EPA + WLTP - Start Value'!$B$4)*E103/3600,0)</f>
        <v>3.206409017751109</v>
      </c>
    </row>
    <row r="104" ht="20.35" customHeight="1">
      <c r="A104" s="15">
        <v>101</v>
      </c>
      <c r="B104" s="15">
        <v>63.7</v>
      </c>
      <c r="C104" s="95">
        <f>'NEFZ + EPA + WLTP - Constants'!$B$5*B104/3.6</f>
        <v>28.476448</v>
      </c>
      <c r="D104" s="95">
        <f>(C104+C103)/2</f>
        <v>28.744672</v>
      </c>
      <c r="E104" s="95">
        <f>(D104*(A104-A103))</f>
        <v>28.744672</v>
      </c>
      <c r="F104" s="95">
        <f>(0.5*((C104^2)-(C103^2))*'NEFZ + EPA + WLTP - Start Value'!$B$3)/3600</f>
        <v>-6.703426145809028</v>
      </c>
      <c r="G104" s="95">
        <f>E104*'NEFZ + EPA + WLTP - Start Value'!$B$3*'NEFZ + EPA + WLTP - Start Value'!$B$6*'NEFZ + EPA + WLTP - Constants'!$B$4/3600</f>
        <v>0.9806819746240002</v>
      </c>
      <c r="H104" s="95">
        <f>IF(E104&gt;0,(((C103)^3+(C104)^3)/2/D104)*0.5*'NEFZ + EPA + WLTP - Constants'!$B$3*('NEFZ + EPA + WLTP - Start Value'!$B$5*'NEFZ + EPA + WLTP - Start Value'!$B$4)*E104/3600,0)</f>
        <v>3.005218322138611</v>
      </c>
    </row>
    <row r="105" ht="20.35" customHeight="1">
      <c r="A105" s="15">
        <v>102</v>
      </c>
      <c r="B105" s="15">
        <v>62.5</v>
      </c>
      <c r="C105" s="95">
        <f>'NEFZ + EPA + WLTP - Constants'!$B$5*B105/3.6</f>
        <v>27.94</v>
      </c>
      <c r="D105" s="95">
        <f>(C105+C104)/2</f>
        <v>28.208224</v>
      </c>
      <c r="E105" s="95">
        <f>(D105*(A105-A104))</f>
        <v>28.208224</v>
      </c>
      <c r="F105" s="95">
        <f>(0.5*((C105^2)-(C104^2))*'NEFZ + EPA + WLTP - Start Value'!$B$3)/3600</f>
        <v>-6.578323325047492</v>
      </c>
      <c r="G105" s="95">
        <f>E105*'NEFZ + EPA + WLTP - Start Value'!$B$3*'NEFZ + EPA + WLTP - Start Value'!$B$6*'NEFZ + EPA + WLTP - Constants'!$B$4/3600</f>
        <v>0.9623799782080003</v>
      </c>
      <c r="H105" s="95">
        <f>IF(E105&gt;0,(((C104)^3+(C105)^3)/2/D105)*0.5*'NEFZ + EPA + WLTP - Constants'!$B$3*('NEFZ + EPA + WLTP - Start Value'!$B$5*'NEFZ + EPA + WLTP - Start Value'!$B$4)*E105/3600,0)</f>
        <v>2.840112489540128</v>
      </c>
    </row>
    <row r="106" ht="20.35" customHeight="1">
      <c r="A106" s="15">
        <v>103</v>
      </c>
      <c r="B106" s="15">
        <v>61</v>
      </c>
      <c r="C106" s="95">
        <f>'NEFZ + EPA + WLTP - Constants'!$B$5*B106/3.6</f>
        <v>27.26944</v>
      </c>
      <c r="D106" s="95">
        <f>(C106+C105)/2</f>
        <v>27.60472</v>
      </c>
      <c r="E106" s="95">
        <f>(D106*(A106-A105))</f>
        <v>27.60472</v>
      </c>
      <c r="F106" s="95">
        <f>(0.5*((C106^2)-(C105^2))*'NEFZ + EPA + WLTP - Start Value'!$B$3)/3600</f>
        <v>-8.046978314613353</v>
      </c>
      <c r="G106" s="95">
        <f>E106*'NEFZ + EPA + WLTP - Start Value'!$B$3*'NEFZ + EPA + WLTP - Start Value'!$B$6*'NEFZ + EPA + WLTP - Constants'!$B$4/3600</f>
        <v>0.9417902322400001</v>
      </c>
      <c r="H106" s="95">
        <f>IF(E106&gt;0,(((C105)^3+(C106)^3)/2/D106)*0.5*'NEFZ + EPA + WLTP - Constants'!$B$3*('NEFZ + EPA + WLTP - Start Value'!$B$5*'NEFZ + EPA + WLTP - Start Value'!$B$4)*E106/3600,0)</f>
        <v>2.662151226578302</v>
      </c>
    </row>
    <row r="107" ht="20.35" customHeight="1">
      <c r="A107" s="15">
        <v>104</v>
      </c>
      <c r="B107" s="15">
        <v>59.3</v>
      </c>
      <c r="C107" s="95">
        <f>'NEFZ + EPA + WLTP - Constants'!$B$5*B107/3.6</f>
        <v>26.509472</v>
      </c>
      <c r="D107" s="95">
        <f>(C107+C106)/2</f>
        <v>26.889456</v>
      </c>
      <c r="E107" s="95">
        <f>(D107*(A107-A106))</f>
        <v>26.889456</v>
      </c>
      <c r="F107" s="95">
        <f>(0.5*((C107^2)-(C106^2))*'NEFZ + EPA + WLTP - Start Value'!$B$3)/3600</f>
        <v>-8.883603428456503</v>
      </c>
      <c r="G107" s="95">
        <f>E107*'NEFZ + EPA + WLTP - Start Value'!$B$3*'NEFZ + EPA + WLTP - Start Value'!$B$6*'NEFZ + EPA + WLTP - Constants'!$B$4/3600</f>
        <v>0.9173875703520002</v>
      </c>
      <c r="H107" s="95">
        <f>IF(E107&gt;0,(((C106)^3+(C107)^3)/2/D107)*0.5*'NEFZ + EPA + WLTP - Constants'!$B$3*('NEFZ + EPA + WLTP - Start Value'!$B$5*'NEFZ + EPA + WLTP - Start Value'!$B$4)*E107/3600,0)</f>
        <v>2.460915348235744</v>
      </c>
    </row>
    <row r="108" ht="20.35" customHeight="1">
      <c r="A108" s="15">
        <v>105</v>
      </c>
      <c r="B108" s="15">
        <v>57.7</v>
      </c>
      <c r="C108" s="95">
        <f>'NEFZ + EPA + WLTP - Constants'!$B$5*B108/3.6</f>
        <v>25.794208</v>
      </c>
      <c r="D108" s="95">
        <f>(C108+C107)/2</f>
        <v>26.15184</v>
      </c>
      <c r="E108" s="95">
        <f>(D108*(A108-A107))</f>
        <v>26.15184</v>
      </c>
      <c r="F108" s="95">
        <f>(0.5*((C108^2)-(C107^2))*'NEFZ + EPA + WLTP - Start Value'!$B$3)/3600</f>
        <v>-8.131683349503986</v>
      </c>
      <c r="G108" s="95">
        <f>E108*'NEFZ + EPA + WLTP - Start Value'!$B$3*'NEFZ + EPA + WLTP - Start Value'!$B$6*'NEFZ + EPA + WLTP - Constants'!$B$4/3600</f>
        <v>0.8922223252800002</v>
      </c>
      <c r="H108" s="95">
        <f>IF(E108&gt;0,(((C107)^3+(C108)^3)/2/D108)*0.5*'NEFZ + EPA + WLTP - Constants'!$B$3*('NEFZ + EPA + WLTP - Start Value'!$B$5*'NEFZ + EPA + WLTP - Start Value'!$B$4)*E108/3600,0)</f>
        <v>2.263814633354981</v>
      </c>
    </row>
    <row r="109" ht="20.35" customHeight="1">
      <c r="A109" s="15">
        <v>106</v>
      </c>
      <c r="B109" s="15">
        <v>56</v>
      </c>
      <c r="C109" s="95">
        <f>'NEFZ + EPA + WLTP - Constants'!$B$5*B109/3.6</f>
        <v>25.03424</v>
      </c>
      <c r="D109" s="95">
        <f>(C109+C108)/2</f>
        <v>25.414224</v>
      </c>
      <c r="E109" s="95">
        <f>(D109*(A109-A108))</f>
        <v>25.414224</v>
      </c>
      <c r="F109" s="95">
        <f>(0.5*((C109^2)-(C108^2))*'NEFZ + EPA + WLTP - Start Value'!$B$3)/3600</f>
        <v>-8.396223689239511</v>
      </c>
      <c r="G109" s="95">
        <f>E109*'NEFZ + EPA + WLTP - Start Value'!$B$3*'NEFZ + EPA + WLTP - Start Value'!$B$6*'NEFZ + EPA + WLTP - Constants'!$B$4/3600</f>
        <v>0.8670570802080003</v>
      </c>
      <c r="H109" s="95">
        <f>IF(E109&gt;0,(((C108)^3+(C109)^3)/2/D109)*0.5*'NEFZ + EPA + WLTP - Constants'!$B$3*('NEFZ + EPA + WLTP - Start Value'!$B$5*'NEFZ + EPA + WLTP - Start Value'!$B$4)*E109/3600,0)</f>
        <v>2.077840702564774</v>
      </c>
    </row>
    <row r="110" ht="20.35" customHeight="1">
      <c r="A110" s="15">
        <v>107</v>
      </c>
      <c r="B110" s="15">
        <v>54.5</v>
      </c>
      <c r="C110" s="95">
        <f>'NEFZ + EPA + WLTP - Constants'!$B$5*B110/3.6</f>
        <v>24.36368</v>
      </c>
      <c r="D110" s="95">
        <f>(C110+C109)/2</f>
        <v>24.69896</v>
      </c>
      <c r="E110" s="95">
        <f>(D110*(A110-A109))</f>
        <v>24.69896</v>
      </c>
      <c r="F110" s="95">
        <f>(0.5*((C110^2)-(C109^2))*'NEFZ + EPA + WLTP - Start Value'!$B$3)/3600</f>
        <v>-7.199927965706695</v>
      </c>
      <c r="G110" s="95">
        <f>E110*'NEFZ + EPA + WLTP - Start Value'!$B$3*'NEFZ + EPA + WLTP - Start Value'!$B$6*'NEFZ + EPA + WLTP - Constants'!$B$4/3600</f>
        <v>0.8426544183200002</v>
      </c>
      <c r="H110" s="95">
        <f>IF(E110&gt;0,(((C109)^3+(C110)^3)/2/D110)*0.5*'NEFZ + EPA + WLTP - Constants'!$B$3*('NEFZ + EPA + WLTP - Start Value'!$B$5*'NEFZ + EPA + WLTP - Start Value'!$B$4)*E110/3600,0)</f>
        <v>1.907069602053046</v>
      </c>
    </row>
    <row r="111" ht="20.35" customHeight="1">
      <c r="A111" s="15">
        <v>108</v>
      </c>
      <c r="B111" s="15">
        <v>52.8</v>
      </c>
      <c r="C111" s="95">
        <f>'NEFZ + EPA + WLTP - Constants'!$B$5*B111/3.6</f>
        <v>23.603712</v>
      </c>
      <c r="D111" s="95">
        <f>(C111+C110)/2</f>
        <v>23.983696</v>
      </c>
      <c r="E111" s="95">
        <f>(D111*(A111-A110))</f>
        <v>23.983696</v>
      </c>
      <c r="F111" s="95">
        <f>(0.5*((C111^2)-(C110^2))*'NEFZ + EPA + WLTP - Start Value'!$B$3)/3600</f>
        <v>-7.923613033028979</v>
      </c>
      <c r="G111" s="95">
        <f>E111*'NEFZ + EPA + WLTP - Start Value'!$B$3*'NEFZ + EPA + WLTP - Start Value'!$B$6*'NEFZ + EPA + WLTP - Constants'!$B$4/3600</f>
        <v>0.818251756432</v>
      </c>
      <c r="H111" s="95">
        <f>IF(E111&gt;0,(((C110)^3+(C111)^3)/2/D111)*0.5*'NEFZ + EPA + WLTP - Constants'!$B$3*('NEFZ + EPA + WLTP - Start Value'!$B$5*'NEFZ + EPA + WLTP - Start Value'!$B$4)*E111/3600,0)</f>
        <v>1.746488687644455</v>
      </c>
    </row>
    <row r="112" ht="20.35" customHeight="1">
      <c r="A112" s="15">
        <v>109</v>
      </c>
      <c r="B112" s="15">
        <v>51.2</v>
      </c>
      <c r="C112" s="95">
        <f>'NEFZ + EPA + WLTP - Constants'!$B$5*B112/3.6</f>
        <v>22.888448</v>
      </c>
      <c r="D112" s="95">
        <f>(C112+C111)/2</f>
        <v>23.24608</v>
      </c>
      <c r="E112" s="95">
        <f>(D112*(A112-A111))</f>
        <v>23.24608</v>
      </c>
      <c r="F112" s="95">
        <f>(0.5*((C112^2)-(C111^2))*'NEFZ + EPA + WLTP - Start Value'!$B$3)/3600</f>
        <v>-7.228162977336831</v>
      </c>
      <c r="G112" s="95">
        <f>E112*'NEFZ + EPA + WLTP - Start Value'!$B$3*'NEFZ + EPA + WLTP - Start Value'!$B$6*'NEFZ + EPA + WLTP - Constants'!$B$4/3600</f>
        <v>0.7930865113600001</v>
      </c>
      <c r="H112" s="95">
        <f>IF(E112&gt;0,(((C111)^3+(C112)^3)/2/D112)*0.5*'NEFZ + EPA + WLTP - Constants'!$B$3*('NEFZ + EPA + WLTP - Start Value'!$B$5*'NEFZ + EPA + WLTP - Start Value'!$B$4)*E112/3600,0)</f>
        <v>1.590186181095736</v>
      </c>
    </row>
    <row r="113" ht="20.35" customHeight="1">
      <c r="A113" s="15">
        <v>110</v>
      </c>
      <c r="B113" s="15">
        <v>49.5</v>
      </c>
      <c r="C113" s="95">
        <f>'NEFZ + EPA + WLTP - Constants'!$B$5*B113/3.6</f>
        <v>22.12848</v>
      </c>
      <c r="D113" s="95">
        <f>(C113+C112)/2</f>
        <v>22.508464</v>
      </c>
      <c r="E113" s="95">
        <f>(D113*(A113-A112))</f>
        <v>22.508464</v>
      </c>
      <c r="F113" s="95">
        <f>(0.5*((C113^2)-(C112^2))*'NEFZ + EPA + WLTP - Start Value'!$B$3)/3600</f>
        <v>-7.436233293811911</v>
      </c>
      <c r="G113" s="95">
        <f>E113*'NEFZ + EPA + WLTP - Start Value'!$B$3*'NEFZ + EPA + WLTP - Start Value'!$B$6*'NEFZ + EPA + WLTP - Constants'!$B$4/3600</f>
        <v>0.7679212662880001</v>
      </c>
      <c r="H113" s="95">
        <f>IF(E113&gt;0,(((C112)^3+(C113)^3)/2/D113)*0.5*'NEFZ + EPA + WLTP - Constants'!$B$3*('NEFZ + EPA + WLTP - Start Value'!$B$5*'NEFZ + EPA + WLTP - Start Value'!$B$4)*E113/3600,0)</f>
        <v>1.443774149294178</v>
      </c>
    </row>
    <row r="114" ht="20.35" customHeight="1">
      <c r="A114" s="15">
        <v>111</v>
      </c>
      <c r="B114" s="15">
        <v>48</v>
      </c>
      <c r="C114" s="95">
        <f>'NEFZ + EPA + WLTP - Constants'!$B$5*B114/3.6</f>
        <v>21.45792</v>
      </c>
      <c r="D114" s="95">
        <f>(C114+C113)/2</f>
        <v>21.7932</v>
      </c>
      <c r="E114" s="95">
        <f>(D114*(A114-A113))</f>
        <v>21.7932</v>
      </c>
      <c r="F114" s="95">
        <f>(0.5*((C114^2)-(C113^2))*'NEFZ + EPA + WLTP - Start Value'!$B$3)/3600</f>
        <v>-6.352877616800012</v>
      </c>
      <c r="G114" s="95">
        <f>E114*'NEFZ + EPA + WLTP - Start Value'!$B$3*'NEFZ + EPA + WLTP - Start Value'!$B$6*'NEFZ + EPA + WLTP - Constants'!$B$4/3600</f>
        <v>0.7435186044000001</v>
      </c>
      <c r="H114" s="95">
        <f>IF(E114&gt;0,(((C113)^3+(C114)^3)/2/D114)*0.5*'NEFZ + EPA + WLTP - Constants'!$B$3*('NEFZ + EPA + WLTP - Start Value'!$B$5*'NEFZ + EPA + WLTP - Start Value'!$B$4)*E114/3600,0)</f>
        <v>1.310273037401882</v>
      </c>
    </row>
    <row r="115" ht="20.35" customHeight="1">
      <c r="A115" s="15">
        <v>112</v>
      </c>
      <c r="B115" s="15">
        <v>46.3</v>
      </c>
      <c r="C115" s="95">
        <f>'NEFZ + EPA + WLTP - Constants'!$B$5*B115/3.6</f>
        <v>20.697952</v>
      </c>
      <c r="D115" s="95">
        <f>(C115+C114)/2</f>
        <v>21.077936</v>
      </c>
      <c r="E115" s="95">
        <f>(D115*(A115-A114))</f>
        <v>21.077936</v>
      </c>
      <c r="F115" s="95">
        <f>(0.5*((C115^2)-(C114^2))*'NEFZ + EPA + WLTP - Start Value'!$B$3)/3600</f>
        <v>-6.963622637601467</v>
      </c>
      <c r="G115" s="95">
        <f>E115*'NEFZ + EPA + WLTP - Start Value'!$B$3*'NEFZ + EPA + WLTP - Start Value'!$B$6*'NEFZ + EPA + WLTP - Constants'!$B$4/3600</f>
        <v>0.7191159425120002</v>
      </c>
      <c r="H115" s="95">
        <f>IF(E115&gt;0,(((C114)^3+(C115)^3)/2/D115)*0.5*'NEFZ + EPA + WLTP - Constants'!$B$3*('NEFZ + EPA + WLTP - Start Value'!$B$5*'NEFZ + EPA + WLTP - Start Value'!$B$4)*E115/3600,0)</f>
        <v>1.185763266188824</v>
      </c>
    </row>
    <row r="116" ht="20.35" customHeight="1">
      <c r="A116" s="15">
        <v>113</v>
      </c>
      <c r="B116" s="15">
        <v>44</v>
      </c>
      <c r="C116" s="95">
        <f>'NEFZ + EPA + WLTP - Constants'!$B$5*B116/3.6</f>
        <v>19.66976</v>
      </c>
      <c r="D116" s="95">
        <f>(C116+C115)/2</f>
        <v>20.183856</v>
      </c>
      <c r="E116" s="95">
        <f>(D116*(A116-A115))</f>
        <v>20.183856</v>
      </c>
      <c r="F116" s="95">
        <f>(0.5*((C116^2)-(C115^2))*'NEFZ + EPA + WLTP - Start Value'!$B$3)/3600</f>
        <v>-9.021737793047437</v>
      </c>
      <c r="G116" s="95">
        <f>E116*'NEFZ + EPA + WLTP - Start Value'!$B$3*'NEFZ + EPA + WLTP - Start Value'!$B$6*'NEFZ + EPA + WLTP - Constants'!$B$4/3600</f>
        <v>0.688612615152</v>
      </c>
      <c r="H116" s="95">
        <f>IF(E116&gt;0,(((C115)^3+(C116)^3)/2/D116)*0.5*'NEFZ + EPA + WLTP - Constants'!$B$3*('NEFZ + EPA + WLTP - Start Value'!$B$5*'NEFZ + EPA + WLTP - Start Value'!$B$4)*E116/3600,0)</f>
        <v>1.042191129450457</v>
      </c>
    </row>
    <row r="117" ht="20.35" customHeight="1">
      <c r="A117" s="15">
        <v>114</v>
      </c>
      <c r="B117" s="15">
        <v>41.1</v>
      </c>
      <c r="C117" s="95">
        <f>'NEFZ + EPA + WLTP - Constants'!$B$5*B117/3.6</f>
        <v>18.373344</v>
      </c>
      <c r="D117" s="95">
        <f>(C117+C116)/2</f>
        <v>19.021552</v>
      </c>
      <c r="E117" s="95">
        <f>(D117*(A117-A116))</f>
        <v>19.021552</v>
      </c>
      <c r="F117" s="95">
        <f>(0.5*((C117^2)-(C116^2))*'NEFZ + EPA + WLTP - Start Value'!$B$3)/3600</f>
        <v>-10.72018233880389</v>
      </c>
      <c r="G117" s="95">
        <f>E117*'NEFZ + EPA + WLTP - Start Value'!$B$3*'NEFZ + EPA + WLTP - Start Value'!$B$6*'NEFZ + EPA + WLTP - Constants'!$B$4/3600</f>
        <v>0.648958289584</v>
      </c>
      <c r="H117" s="95">
        <f>IF(E117&gt;0,(((C116)^3+(C117)^3)/2/D117)*0.5*'NEFZ + EPA + WLTP - Constants'!$B$3*('NEFZ + EPA + WLTP - Start Value'!$B$5*'NEFZ + EPA + WLTP - Start Value'!$B$4)*E117/3600,0)</f>
        <v>0.8736525621034116</v>
      </c>
    </row>
    <row r="118" ht="20.35" customHeight="1">
      <c r="A118" s="15">
        <v>115</v>
      </c>
      <c r="B118" s="15">
        <v>38.8</v>
      </c>
      <c r="C118" s="95">
        <f>'NEFZ + EPA + WLTP - Constants'!$B$5*B118/3.6</f>
        <v>17.345152</v>
      </c>
      <c r="D118" s="95">
        <f>(C118+C117)/2</f>
        <v>17.859248</v>
      </c>
      <c r="E118" s="95">
        <f>(D118*(A118-A117))</f>
        <v>17.859248</v>
      </c>
      <c r="F118" s="95">
        <f>(0.5*((C118^2)-(C117^2))*'NEFZ + EPA + WLTP - Start Value'!$B$3)/3600</f>
        <v>-7.982689365055326</v>
      </c>
      <c r="G118" s="95">
        <f>E118*'NEFZ + EPA + WLTP - Start Value'!$B$3*'NEFZ + EPA + WLTP - Start Value'!$B$6*'NEFZ + EPA + WLTP - Constants'!$B$4/3600</f>
        <v>0.6093039640160001</v>
      </c>
      <c r="H118" s="95">
        <f>IF(E118&gt;0,(((C117)^3+(C118)^3)/2/D118)*0.5*'NEFZ + EPA + WLTP - Constants'!$B$3*('NEFZ + EPA + WLTP - Start Value'!$B$5*'NEFZ + EPA + WLTP - Start Value'!$B$4)*E118/3600,0)</f>
        <v>0.7223676723166339</v>
      </c>
    </row>
    <row r="119" ht="20.35" customHeight="1">
      <c r="A119" s="15">
        <v>116</v>
      </c>
      <c r="B119" s="15">
        <v>37.7</v>
      </c>
      <c r="C119" s="95">
        <f>'NEFZ + EPA + WLTP - Constants'!$B$5*B119/3.6</f>
        <v>16.853408</v>
      </c>
      <c r="D119" s="95">
        <f>(C119+C118)/2</f>
        <v>17.09928</v>
      </c>
      <c r="E119" s="95">
        <f>(D119*(A119-A118))</f>
        <v>17.09928</v>
      </c>
      <c r="F119" s="95">
        <f>(0.5*((C119^2)-(C118^2))*'NEFZ + EPA + WLTP - Start Value'!$B$3)/3600</f>
        <v>-3.655348044127975</v>
      </c>
      <c r="G119" s="95">
        <f>E119*'NEFZ + EPA + WLTP - Start Value'!$B$3*'NEFZ + EPA + WLTP - Start Value'!$B$6*'NEFZ + EPA + WLTP - Constants'!$B$4/3600</f>
        <v>0.583376135760</v>
      </c>
      <c r="H119" s="95">
        <f>IF(E119&gt;0,(((C118)^3+(C119)^3)/2/D119)*0.5*'NEFZ + EPA + WLTP - Constants'!$B$3*('NEFZ + EPA + WLTP - Start Value'!$B$5*'NEFZ + EPA + WLTP - Start Value'!$B$4)*E119/3600,0)</f>
        <v>0.6328390872204148</v>
      </c>
    </row>
    <row r="120" ht="20.35" customHeight="1">
      <c r="A120" s="15">
        <v>117</v>
      </c>
      <c r="B120" s="15">
        <v>36.6</v>
      </c>
      <c r="C120" s="95">
        <f>'NEFZ + EPA + WLTP - Constants'!$B$5*B120/3.6</f>
        <v>16.361664</v>
      </c>
      <c r="D120" s="95">
        <f>(C120+C119)/2</f>
        <v>16.607536</v>
      </c>
      <c r="E120" s="95">
        <f>(D120*(A120-A119))</f>
        <v>16.607536</v>
      </c>
      <c r="F120" s="95">
        <f>(0.5*((C120^2)-(C119^2))*'NEFZ + EPA + WLTP - Start Value'!$B$3)/3600</f>
        <v>-3.550226923904715</v>
      </c>
      <c r="G120" s="95">
        <f>E120*'NEFZ + EPA + WLTP - Start Value'!$B$3*'NEFZ + EPA + WLTP - Start Value'!$B$6*'NEFZ + EPA + WLTP - Constants'!$B$4/3600</f>
        <v>0.5665993057120001</v>
      </c>
      <c r="H120" s="95">
        <f>IF(E120&gt;0,(((C119)^3+(C120)^3)/2/D120)*0.5*'NEFZ + EPA + WLTP - Constants'!$B$3*('NEFZ + EPA + WLTP - Start Value'!$B$5*'NEFZ + EPA + WLTP - Start Value'!$B$4)*E120/3600,0)</f>
        <v>0.5798178880818697</v>
      </c>
    </row>
    <row r="121" ht="20.35" customHeight="1">
      <c r="A121" s="15">
        <v>118</v>
      </c>
      <c r="B121" s="15">
        <v>35.3</v>
      </c>
      <c r="C121" s="95">
        <f>'NEFZ + EPA + WLTP - Constants'!$B$5*B121/3.6</f>
        <v>15.780512</v>
      </c>
      <c r="D121" s="95">
        <f>(C121+C120)/2</f>
        <v>16.071088</v>
      </c>
      <c r="E121" s="95">
        <f>(D121*(A121-A120))</f>
        <v>16.071088</v>
      </c>
      <c r="F121" s="95">
        <f>(0.5*((C121^2)-(C120^2))*'NEFZ + EPA + WLTP - Start Value'!$B$3)/3600</f>
        <v>-4.060194672425979</v>
      </c>
      <c r="G121" s="95">
        <f>E121*'NEFZ + EPA + WLTP - Start Value'!$B$3*'NEFZ + EPA + WLTP - Start Value'!$B$6*'NEFZ + EPA + WLTP - Constants'!$B$4/3600</f>
        <v>0.5482973092960001</v>
      </c>
      <c r="H121" s="95">
        <f>IF(E121&gt;0,(((C120)^3+(C121)^3)/2/D121)*0.5*'NEFZ + EPA + WLTP - Constants'!$B$3*('NEFZ + EPA + WLTP - Start Value'!$B$5*'NEFZ + EPA + WLTP - Start Value'!$B$4)*E121/3600,0)</f>
        <v>0.5255960353061165</v>
      </c>
    </row>
    <row r="122" ht="20.35" customHeight="1">
      <c r="A122" s="15">
        <v>119</v>
      </c>
      <c r="B122" s="15">
        <v>30</v>
      </c>
      <c r="C122" s="95">
        <f>'NEFZ + EPA + WLTP - Constants'!$B$5*B122/3.6</f>
        <v>13.4112</v>
      </c>
      <c r="D122" s="95">
        <f>(C122+C121)/2</f>
        <v>14.595856</v>
      </c>
      <c r="E122" s="95">
        <f>(D122*(A122-A121))</f>
        <v>14.595856</v>
      </c>
      <c r="F122" s="95">
        <f>(0.5*((C122^2)-(C121^2))*'NEFZ + EPA + WLTP - Start Value'!$B$3)/3600</f>
        <v>-15.03362334631323</v>
      </c>
      <c r="G122" s="95">
        <f>E122*'NEFZ + EPA + WLTP - Start Value'!$B$3*'NEFZ + EPA + WLTP - Start Value'!$B$6*'NEFZ + EPA + WLTP - Constants'!$B$4/3600</f>
        <v>0.497966819152</v>
      </c>
      <c r="H122" s="95">
        <f>IF(E122&gt;0,(((C121)^3+(C122)^3)/2/D122)*0.5*'NEFZ + EPA + WLTP - Constants'!$B$3*('NEFZ + EPA + WLTP - Start Value'!$B$5*'NEFZ + EPA + WLTP - Start Value'!$B$4)*E122/3600,0)</f>
        <v>0.4011237393138889</v>
      </c>
    </row>
    <row r="123" ht="20.35" customHeight="1">
      <c r="A123" s="15">
        <v>120</v>
      </c>
      <c r="B123" s="15">
        <v>24.4</v>
      </c>
      <c r="C123" s="95">
        <f>'NEFZ + EPA + WLTP - Constants'!$B$5*B123/3.6</f>
        <v>10.907776</v>
      </c>
      <c r="D123" s="95">
        <f>(C123+C122)/2</f>
        <v>12.159488</v>
      </c>
      <c r="E123" s="95">
        <f>(D123*(A123-A122))</f>
        <v>12.159488</v>
      </c>
      <c r="F123" s="95">
        <f>(0.5*((C123^2)-(C122^2))*'NEFZ + EPA + WLTP - Start Value'!$B$3)/3600</f>
        <v>-13.2330983738937</v>
      </c>
      <c r="G123" s="95">
        <f>E123*'NEFZ + EPA + WLTP - Start Value'!$B$3*'NEFZ + EPA + WLTP - Start Value'!$B$6*'NEFZ + EPA + WLTP - Constants'!$B$4/3600</f>
        <v>0.414845252096</v>
      </c>
      <c r="H123" s="95">
        <f>IF(E123&gt;0,(((C122)^3+(C123)^3)/2/D123)*0.5*'NEFZ + EPA + WLTP - Constants'!$B$3*('NEFZ + EPA + WLTP - Start Value'!$B$5*'NEFZ + EPA + WLTP - Start Value'!$B$4)*E123/3600,0)</f>
        <v>0.2346540109710571</v>
      </c>
    </row>
    <row r="124" ht="20.35" customHeight="1">
      <c r="A124" s="15">
        <v>121</v>
      </c>
      <c r="B124" s="15">
        <v>19.8</v>
      </c>
      <c r="C124" s="95">
        <f>'NEFZ + EPA + WLTP - Constants'!$B$5*B124/3.6</f>
        <v>8.851392000000001</v>
      </c>
      <c r="D124" s="95">
        <f>(C124+C123)/2</f>
        <v>9.879583999999999</v>
      </c>
      <c r="E124" s="95">
        <f>(D124*(A124-A123))</f>
        <v>9.879583999999999</v>
      </c>
      <c r="F124" s="95">
        <f>(0.5*((C124^2)-(C123^2))*'NEFZ + EPA + WLTP - Start Value'!$B$3)/3600</f>
        <v>-8.8319116379335</v>
      </c>
      <c r="G124" s="95">
        <f>E124*'NEFZ + EPA + WLTP - Start Value'!$B$3*'NEFZ + EPA + WLTP - Start Value'!$B$6*'NEFZ + EPA + WLTP - Constants'!$B$4/3600</f>
        <v>0.337061767328</v>
      </c>
      <c r="H124" s="95">
        <f>IF(E124&gt;0,(((C123)^3+(C124)^3)/2/D124)*0.5*'NEFZ + EPA + WLTP - Constants'!$B$3*('NEFZ + EPA + WLTP - Start Value'!$B$5*'NEFZ + EPA + WLTP - Start Value'!$B$4)*E124/3600,0)</f>
        <v>0.1259487021590649</v>
      </c>
    </row>
    <row r="125" ht="20.35" customHeight="1">
      <c r="A125" s="15">
        <v>122</v>
      </c>
      <c r="B125" s="15">
        <v>15.5</v>
      </c>
      <c r="C125" s="95">
        <f>'NEFZ + EPA + WLTP - Constants'!$B$5*B125/3.6</f>
        <v>6.92912</v>
      </c>
      <c r="D125" s="95">
        <f>(C125+C124)/2</f>
        <v>7.890256000000001</v>
      </c>
      <c r="E125" s="95">
        <f>(D125*(A125-A124))</f>
        <v>7.890256000000001</v>
      </c>
      <c r="F125" s="95">
        <f>(0.5*((C125^2)-(C124^2))*'NEFZ + EPA + WLTP - Start Value'!$B$3)/3600</f>
        <v>-6.593526792848357</v>
      </c>
      <c r="G125" s="95">
        <f>E125*'NEFZ + EPA + WLTP - Start Value'!$B$3*'NEFZ + EPA + WLTP - Start Value'!$B$6*'NEFZ + EPA + WLTP - Constants'!$B$4/3600</f>
        <v>0.269191863952</v>
      </c>
      <c r="H125" s="95">
        <f>IF(E125&gt;0,(((C124)^3+(C125)^3)/2/D125)*0.5*'NEFZ + EPA + WLTP - Constants'!$B$3*('NEFZ + EPA + WLTP - Start Value'!$B$5*'NEFZ + EPA + WLTP - Start Value'!$B$4)*E125/3600,0)</f>
        <v>0.06490506518960129</v>
      </c>
    </row>
    <row r="126" ht="20.35" customHeight="1">
      <c r="A126" s="15">
        <v>123</v>
      </c>
      <c r="B126" s="15">
        <v>10.8</v>
      </c>
      <c r="C126" s="95">
        <f>'NEFZ + EPA + WLTP - Constants'!$B$5*B126/3.6</f>
        <v>4.828032000000001</v>
      </c>
      <c r="D126" s="95">
        <f>(C126+C125)/2</f>
        <v>5.878576000000001</v>
      </c>
      <c r="E126" s="95">
        <f>(D126*(A126-A125))</f>
        <v>5.878576000000001</v>
      </c>
      <c r="F126" s="95">
        <f>(0.5*((C126^2)-(C125^2))*'NEFZ + EPA + WLTP - Start Value'!$B$3)/3600</f>
        <v>-5.369430442479643</v>
      </c>
      <c r="G126" s="95">
        <f>E126*'NEFZ + EPA + WLTP - Start Value'!$B$3*'NEFZ + EPA + WLTP - Start Value'!$B$6*'NEFZ + EPA + WLTP - Constants'!$B$4/3600</f>
        <v>0.200559377392</v>
      </c>
      <c r="H126" s="95">
        <f>IF(E126&gt;0,(((C125)^3+(C126)^3)/2/D126)*0.5*'NEFZ + EPA + WLTP - Constants'!$B$3*('NEFZ + EPA + WLTP - Start Value'!$B$5*'NEFZ + EPA + WLTP - Start Value'!$B$4)*E126/3600,0)</f>
        <v>0.02816058856311189</v>
      </c>
    </row>
    <row r="127" ht="20.35" customHeight="1">
      <c r="A127" s="15">
        <v>124</v>
      </c>
      <c r="B127" s="15">
        <v>6.3</v>
      </c>
      <c r="C127" s="95">
        <f>'NEFZ + EPA + WLTP - Constants'!$B$5*B127/3.6</f>
        <v>2.816352</v>
      </c>
      <c r="D127" s="95">
        <f>(C127+C126)/2</f>
        <v>3.822192</v>
      </c>
      <c r="E127" s="95">
        <f>(D127*(A127-A126))</f>
        <v>3.822192</v>
      </c>
      <c r="F127" s="95">
        <f>(0.5*((C127^2)-(C126^2))*'NEFZ + EPA + WLTP - Start Value'!$B$3)/3600</f>
        <v>-3.342590992224003</v>
      </c>
      <c r="G127" s="95">
        <f>E127*'NEFZ + EPA + WLTP - Start Value'!$B$3*'NEFZ + EPA + WLTP - Start Value'!$B$6*'NEFZ + EPA + WLTP - Constants'!$B$4/3600</f>
        <v>0.130401724464</v>
      </c>
      <c r="H127" s="95">
        <f>IF(E127&gt;0,(((C126)^3+(C127)^3)/2/D127)*0.5*'NEFZ + EPA + WLTP - Constants'!$B$3*('NEFZ + EPA + WLTP - Start Value'!$B$5*'NEFZ + EPA + WLTP - Start Value'!$B$4)*E127/3600,0)</f>
        <v>0.008531144741419234</v>
      </c>
    </row>
    <row r="128" ht="20.35" customHeight="1">
      <c r="A128" s="15">
        <v>125</v>
      </c>
      <c r="B128" s="15">
        <v>3.2</v>
      </c>
      <c r="C128" s="95">
        <f>'NEFZ + EPA + WLTP - Constants'!$B$5*B128/3.6</f>
        <v>1.430528</v>
      </c>
      <c r="D128" s="95">
        <f>(C128+C127)/2</f>
        <v>2.12344</v>
      </c>
      <c r="E128" s="95">
        <f>(D128*(A128-A127))</f>
        <v>2.12344</v>
      </c>
      <c r="F128" s="95">
        <f>(0.5*((C128^2)-(C127^2))*'NEFZ + EPA + WLTP - Start Value'!$B$3)/3600</f>
        <v>-1.279263219246222</v>
      </c>
      <c r="G128" s="95">
        <f>E128*'NEFZ + EPA + WLTP - Start Value'!$B$3*'NEFZ + EPA + WLTP - Start Value'!$B$6*'NEFZ + EPA + WLTP - Constants'!$B$4/3600</f>
        <v>0.072445402480</v>
      </c>
      <c r="H128" s="95">
        <f>IF(E128&gt;0,(((C127)^3+(C128)^3)/2/D128)*0.5*'NEFZ + EPA + WLTP - Constants'!$B$3*('NEFZ + EPA + WLTP - Start Value'!$B$5*'NEFZ + EPA + WLTP - Start Value'!$B$4)*E128/3600,0)</f>
        <v>0.001598093271869536</v>
      </c>
    </row>
    <row r="129" ht="20.35" customHeight="1">
      <c r="A129" s="15">
        <v>126</v>
      </c>
      <c r="B129" s="15">
        <v>2.1</v>
      </c>
      <c r="C129" s="95">
        <f>'NEFZ + EPA + WLTP - Constants'!$B$5*B129/3.6</f>
        <v>0.9387840000000002</v>
      </c>
      <c r="D129" s="95">
        <f>(C129+C128)/2</f>
        <v>1.184656</v>
      </c>
      <c r="E129" s="95">
        <f>(D129*(A129-A128))</f>
        <v>1.184656</v>
      </c>
      <c r="F129" s="95">
        <f>(0.5*((C129^2)-(C128^2))*'NEFZ + EPA + WLTP - Start Value'!$B$3)/3600</f>
        <v>-0.2532463350833778</v>
      </c>
      <c r="G129" s="95">
        <f>E129*'NEFZ + EPA + WLTP - Start Value'!$B$3*'NEFZ + EPA + WLTP - Start Value'!$B$6*'NEFZ + EPA + WLTP - Constants'!$B$4/3600</f>
        <v>0.04041690875200001</v>
      </c>
      <c r="H129" s="95">
        <f>IF(E129&gt;0,(((C128)^3+(C129)^3)/2/D129)*0.5*'NEFZ + EPA + WLTP - Constants'!$B$3*('NEFZ + EPA + WLTP - Start Value'!$B$5*'NEFZ + EPA + WLTP - Start Value'!$B$4)*E129/3600,0)</f>
        <v>0.0002374918661436089</v>
      </c>
    </row>
    <row r="130" ht="20.35" customHeight="1">
      <c r="A130" s="15">
        <v>127</v>
      </c>
      <c r="B130" s="15">
        <v>1.2</v>
      </c>
      <c r="C130" s="95">
        <f>'NEFZ + EPA + WLTP - Constants'!$B$5*B130/3.6</f>
        <v>0.5364479999999999</v>
      </c>
      <c r="D130" s="95">
        <f>(C130+C129)/2</f>
        <v>0.737616</v>
      </c>
      <c r="E130" s="95">
        <f>(D130*(A130-A129))</f>
        <v>0.737616</v>
      </c>
      <c r="F130" s="95">
        <f>(0.5*((C130^2)-(C129^2))*'NEFZ + EPA + WLTP - Start Value'!$B$3)/3600</f>
        <v>-0.1290122839104001</v>
      </c>
      <c r="G130" s="95">
        <f>E130*'NEFZ + EPA + WLTP - Start Value'!$B$3*'NEFZ + EPA + WLTP - Start Value'!$B$6*'NEFZ + EPA + WLTP - Constants'!$B$4/3600</f>
        <v>0.025165245072</v>
      </c>
      <c r="H130" s="95">
        <f>IF(E130&gt;0,(((C129)^3+(C130)^3)/2/D130)*0.5*'NEFZ + EPA + WLTP - Constants'!$B$3*('NEFZ + EPA + WLTP - Start Value'!$B$5*'NEFZ + EPA + WLTP - Start Value'!$B$4)*E130/3600,0)</f>
        <v>6.209517516600725e-05</v>
      </c>
    </row>
    <row r="131" ht="20.35" customHeight="1">
      <c r="A131" s="15">
        <v>128</v>
      </c>
      <c r="B131" s="15">
        <v>0</v>
      </c>
      <c r="C131" s="95">
        <f>'NEFZ + EPA + WLTP - Constants'!$B$5*B131/3.6</f>
        <v>0</v>
      </c>
      <c r="D131" s="95">
        <f>(C131+C130)/2</f>
        <v>0.268224</v>
      </c>
      <c r="E131" s="95">
        <f>(D131*(A131-A130))</f>
        <v>0.268224</v>
      </c>
      <c r="F131" s="95">
        <f>(0.5*((C131^2)-(C130^2))*'NEFZ + EPA + WLTP - Start Value'!$B$3)/3600</f>
        <v>-0.06255141038079999</v>
      </c>
      <c r="G131" s="95">
        <f>E131*'NEFZ + EPA + WLTP - Start Value'!$B$3*'NEFZ + EPA + WLTP - Start Value'!$B$6*'NEFZ + EPA + WLTP - Constants'!$B$4/3600</f>
        <v>0.009150998208</v>
      </c>
      <c r="H131" s="95">
        <f>IF(E131&gt;0,(((C130)^3+(C131)^3)/2/D131)*0.5*'NEFZ + EPA + WLTP - Constants'!$B$3*('NEFZ + EPA + WLTP - Start Value'!$B$5*'NEFZ + EPA + WLTP - Start Value'!$B$4)*E131/3600,0)</f>
        <v>9.764351868856169e-06</v>
      </c>
    </row>
    <row r="132" ht="20.35" customHeight="1">
      <c r="A132" s="15">
        <v>129</v>
      </c>
      <c r="B132" s="15">
        <v>0</v>
      </c>
      <c r="C132" s="95">
        <f>'NEFZ + EPA + WLTP - Constants'!$B$5*B132/3.6</f>
        <v>0</v>
      </c>
      <c r="D132" s="95">
        <f>(C132+C131)/2</f>
        <v>0</v>
      </c>
      <c r="E132" s="95">
        <f>(D132*(A132-A131))</f>
        <v>0</v>
      </c>
      <c r="F132" s="95">
        <f>(0.5*((C132^2)-(C131^2))*'NEFZ + EPA + WLTP - Start Value'!$B$3)/3600</f>
        <v>0</v>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5">
        <v>0</v>
      </c>
      <c r="C133" s="95">
        <f>'NEFZ + EPA + WLTP - Constants'!$B$5*B133/3.6</f>
        <v>0</v>
      </c>
      <c r="D133" s="95">
        <f>(C133+C132)/2</f>
        <v>0</v>
      </c>
      <c r="E133" s="95">
        <f>(D133*(A133-A132))</f>
        <v>0</v>
      </c>
      <c r="F133" s="95">
        <f>(0.5*((C133^2)-(C132^2))*'NEFZ + EPA + WLTP - Start Value'!$B$3)/3600</f>
        <v>0</v>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5">
        <v>0</v>
      </c>
      <c r="C134" s="95">
        <f>'NEFZ + EPA + WLTP - Constants'!$B$5*B134/3.6</f>
        <v>0</v>
      </c>
      <c r="D134" s="95">
        <f>(C134+C133)/2</f>
        <v>0</v>
      </c>
      <c r="E134" s="95">
        <f>(D134*(A134-A133))</f>
        <v>0</v>
      </c>
      <c r="F134" s="95">
        <f>(0.5*((C134^2)-(C133^2))*'NEFZ + EPA + WLTP - Start Value'!$B$3)/3600</f>
        <v>0</v>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5">
        <v>0</v>
      </c>
      <c r="C135" s="95">
        <f>'NEFZ + EPA + WLTP - Constants'!$B$5*B135/3.6</f>
        <v>0</v>
      </c>
      <c r="D135" s="95">
        <f>(C135+C134)/2</f>
        <v>0</v>
      </c>
      <c r="E135" s="95">
        <f>(D135*(A135-A134))</f>
        <v>0</v>
      </c>
      <c r="F135" s="95">
        <f>(0.5*((C135^2)-(C134^2))*'NEFZ + EPA + WLTP - Start Value'!$B$3)/3600</f>
        <v>0</v>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5">
        <v>0</v>
      </c>
      <c r="C136" s="95">
        <f>'NEFZ + EPA + WLTP - Constants'!$B$5*B136/3.6</f>
        <v>0</v>
      </c>
      <c r="D136" s="95">
        <f>(C136+C135)/2</f>
        <v>0</v>
      </c>
      <c r="E136" s="95">
        <f>(D136*(A136-A135))</f>
        <v>0</v>
      </c>
      <c r="F136" s="95">
        <f>(0.5*((C136^2)-(C135^2))*'NEFZ + EPA + WLTP - Start Value'!$B$3)/3600</f>
        <v>0</v>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5">
        <v>0</v>
      </c>
      <c r="C137" s="95">
        <f>'NEFZ + EPA + WLTP - Constants'!$B$5*B137/3.6</f>
        <v>0</v>
      </c>
      <c r="D137" s="95">
        <f>(C137+C136)/2</f>
        <v>0</v>
      </c>
      <c r="E137" s="95">
        <f>(D137*(A137-A136))</f>
        <v>0</v>
      </c>
      <c r="F137" s="95">
        <f>(0.5*((C137^2)-(C136^2))*'NEFZ + EPA + WLTP - Start Value'!$B$3)/3600</f>
        <v>0</v>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5">
        <v>0</v>
      </c>
      <c r="C138" s="95">
        <f>'NEFZ + EPA + WLTP - Constants'!$B$5*B138/3.6</f>
        <v>0</v>
      </c>
      <c r="D138" s="95">
        <f>(C138+C137)/2</f>
        <v>0</v>
      </c>
      <c r="E138" s="95">
        <f>(D138*(A138-A137))</f>
        <v>0</v>
      </c>
      <c r="F138" s="95">
        <f>(0.5*((C138^2)-(C137^2))*'NEFZ + EPA + WLTP - Start Value'!$B$3)/3600</f>
        <v>0</v>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5">
        <v>2.7</v>
      </c>
      <c r="C139" s="95">
        <f>'NEFZ + EPA + WLTP - Constants'!$B$5*B139/3.6</f>
        <v>1.207008</v>
      </c>
      <c r="D139" s="95">
        <f>(C139+C138)/2</f>
        <v>0.6035040000000002</v>
      </c>
      <c r="E139" s="95">
        <f>(D139*(A139-A138))</f>
        <v>0.6035040000000002</v>
      </c>
      <c r="F139" s="95">
        <f>(0.5*((C139^2)-(C138^2))*'NEFZ + EPA + WLTP - Start Value'!$B$3)/3600</f>
        <v>0.3166665150528001</v>
      </c>
      <c r="G139" s="95">
        <f>E139*'NEFZ + EPA + WLTP - Start Value'!$B$3*'NEFZ + EPA + WLTP - Start Value'!$B$6*'NEFZ + EPA + WLTP - Constants'!$B$4/3600</f>
        <v>0.020589745968</v>
      </c>
      <c r="H139" s="95">
        <f>IF(E139&gt;0,(((C138)^3+(C139)^3)/2/D139)*0.5*'NEFZ + EPA + WLTP - Constants'!$B$3*('NEFZ + EPA + WLTP - Start Value'!$B$5*'NEFZ + EPA + WLTP - Start Value'!$B$4)*E139/3600,0)</f>
        <v>0.0001112220705061899</v>
      </c>
    </row>
    <row r="140" ht="20.35" customHeight="1">
      <c r="A140" s="15">
        <v>137</v>
      </c>
      <c r="B140" s="15">
        <v>9.199999999999999</v>
      </c>
      <c r="C140" s="95">
        <f>'NEFZ + EPA + WLTP - Constants'!$B$5*B140/3.6</f>
        <v>4.112768</v>
      </c>
      <c r="D140" s="95">
        <f>(C140+C139)/2</f>
        <v>2.659888</v>
      </c>
      <c r="E140" s="95">
        <f>(D140*(A140-A139))</f>
        <v>2.659888</v>
      </c>
      <c r="F140" s="95">
        <f>(0.5*((C140^2)-(C139^2))*'NEFZ + EPA + WLTP - Start Value'!$B$3)/3600</f>
        <v>3.359966383996444</v>
      </c>
      <c r="G140" s="95">
        <f>E140*'NEFZ + EPA + WLTP - Start Value'!$B$3*'NEFZ + EPA + WLTP - Start Value'!$B$6*'NEFZ + EPA + WLTP - Constants'!$B$4/3600</f>
        <v>0.09074739889599999</v>
      </c>
      <c r="H140" s="95">
        <f>IF(E140&gt;0,(((C139)^3+(C140)^3)/2/D140)*0.5*'NEFZ + EPA + WLTP - Constants'!$B$3*('NEFZ + EPA + WLTP - Start Value'!$B$5*'NEFZ + EPA + WLTP - Start Value'!$B$4)*E140/3600,0)</f>
        <v>0.00451132833674223</v>
      </c>
    </row>
    <row r="141" ht="20.35" customHeight="1">
      <c r="A141" s="15">
        <v>138</v>
      </c>
      <c r="B141" s="15">
        <v>16.1</v>
      </c>
      <c r="C141" s="95">
        <f>'NEFZ + EPA + WLTP - Constants'!$B$5*B141/3.6</f>
        <v>7.197344000000001</v>
      </c>
      <c r="D141" s="95">
        <f>(C141+C140)/2</f>
        <v>5.655056</v>
      </c>
      <c r="E141" s="95">
        <f>(D141*(A141-A140))</f>
        <v>5.655056</v>
      </c>
      <c r="F141" s="95">
        <f>(0.5*((C141^2)-(C140^2))*'NEFZ + EPA + WLTP - Start Value'!$B$3)/3600</f>
        <v>7.58305535428907</v>
      </c>
      <c r="G141" s="95">
        <f>E141*'NEFZ + EPA + WLTP - Start Value'!$B$3*'NEFZ + EPA + WLTP - Start Value'!$B$6*'NEFZ + EPA + WLTP - Constants'!$B$4/3600</f>
        <v>0.192933545552</v>
      </c>
      <c r="H141" s="95">
        <f>IF(E141&gt;0,(((C140)^3+(C141)^3)/2/D141)*0.5*'NEFZ + EPA + WLTP - Constants'!$B$3*('NEFZ + EPA + WLTP - Start Value'!$B$5*'NEFZ + EPA + WLTP - Start Value'!$B$4)*E141/3600,0)</f>
        <v>0.02798192578684482</v>
      </c>
    </row>
    <row r="142" ht="20.35" customHeight="1">
      <c r="A142" s="15">
        <v>139</v>
      </c>
      <c r="B142" s="15">
        <v>22.7</v>
      </c>
      <c r="C142" s="95">
        <f>'NEFZ + EPA + WLTP - Constants'!$B$5*B142/3.6</f>
        <v>10.147808</v>
      </c>
      <c r="D142" s="95">
        <f>(C142+C141)/2</f>
        <v>8.672576000000001</v>
      </c>
      <c r="E142" s="95">
        <f>(D142*(A142-A141))</f>
        <v>8.672576000000001</v>
      </c>
      <c r="F142" s="95">
        <f>(0.5*((C142^2)-(C141^2))*'NEFZ + EPA + WLTP - Start Value'!$B$3)/3600</f>
        <v>11.12372581271894</v>
      </c>
      <c r="G142" s="95">
        <f>E142*'NEFZ + EPA + WLTP - Start Value'!$B$3*'NEFZ + EPA + WLTP - Start Value'!$B$6*'NEFZ + EPA + WLTP - Constants'!$B$4/3600</f>
        <v>0.2958822753920001</v>
      </c>
      <c r="H142" s="95">
        <f>IF(E142&gt;0,(((C141)^3+(C142)^3)/2/D142)*0.5*'NEFZ + EPA + WLTP - Constants'!$B$3*('NEFZ + EPA + WLTP - Start Value'!$B$5*'NEFZ + EPA + WLTP - Start Value'!$B$4)*E142/3600,0)</f>
        <v>0.08967813563821053</v>
      </c>
    </row>
    <row r="143" ht="20.35" customHeight="1">
      <c r="A143" s="15">
        <v>140</v>
      </c>
      <c r="B143" s="15">
        <v>29.2</v>
      </c>
      <c r="C143" s="95">
        <f>'NEFZ + EPA + WLTP - Constants'!$B$5*B143/3.6</f>
        <v>13.053568</v>
      </c>
      <c r="D143" s="95">
        <f>(C143+C142)/2</f>
        <v>11.600688</v>
      </c>
      <c r="E143" s="95">
        <f>(D143*(A143-A142))</f>
        <v>11.600688</v>
      </c>
      <c r="F143" s="95">
        <f>(0.5*((C143^2)-(C142^2))*'NEFZ + EPA + WLTP - Start Value'!$B$3)/3600</f>
        <v>14.65397103608533</v>
      </c>
      <c r="G143" s="95">
        <f>E143*'NEFZ + EPA + WLTP - Start Value'!$B$3*'NEFZ + EPA + WLTP - Start Value'!$B$6*'NEFZ + EPA + WLTP - Constants'!$B$4/3600</f>
        <v>0.395780672496</v>
      </c>
      <c r="H143" s="95">
        <f>IF(E143&gt;0,(((C142)^3+(C143)^3)/2/D143)*0.5*'NEFZ + EPA + WLTP - Constants'!$B$3*('NEFZ + EPA + WLTP - Start Value'!$B$5*'NEFZ + EPA + WLTP - Start Value'!$B$4)*E143/3600,0)</f>
        <v>0.2067814594867433</v>
      </c>
    </row>
    <row r="144" ht="20.35" customHeight="1">
      <c r="A144" s="15">
        <v>141</v>
      </c>
      <c r="B144" s="15">
        <v>34.2</v>
      </c>
      <c r="C144" s="95">
        <f>'NEFZ + EPA + WLTP - Constants'!$B$5*B144/3.6</f>
        <v>15.288768</v>
      </c>
      <c r="D144" s="95">
        <f>(C144+C143)/2</f>
        <v>14.171168</v>
      </c>
      <c r="E144" s="95">
        <f>(D144*(A144-A143))</f>
        <v>14.171168</v>
      </c>
      <c r="F144" s="95">
        <f>(0.5*((C144^2)-(C143^2))*'NEFZ + EPA + WLTP - Start Value'!$B$3)/3600</f>
        <v>13.76999797966223</v>
      </c>
      <c r="G144" s="95">
        <f>E144*'NEFZ + EPA + WLTP - Start Value'!$B$3*'NEFZ + EPA + WLTP - Start Value'!$B$6*'NEFZ + EPA + WLTP - Constants'!$B$4/3600</f>
        <v>0.4834777386560001</v>
      </c>
      <c r="H144" s="95">
        <f>IF(E144&gt;0,(((C143)^3+(C144)^3)/2/D144)*0.5*'NEFZ + EPA + WLTP - Constants'!$B$3*('NEFZ + EPA + WLTP - Start Value'!$B$5*'NEFZ + EPA + WLTP - Start Value'!$B$4)*E144/3600,0)</f>
        <v>0.3667213453252768</v>
      </c>
    </row>
    <row r="145" ht="20.35" customHeight="1">
      <c r="A145" s="15">
        <v>142</v>
      </c>
      <c r="B145" s="15">
        <v>38.8</v>
      </c>
      <c r="C145" s="95">
        <f>'NEFZ + EPA + WLTP - Constants'!$B$5*B145/3.6</f>
        <v>17.345152</v>
      </c>
      <c r="D145" s="95">
        <f>(C145+C144)/2</f>
        <v>16.31696</v>
      </c>
      <c r="E145" s="95">
        <f>(D145*(A145-A144))</f>
        <v>16.31696</v>
      </c>
      <c r="F145" s="95">
        <f>(0.5*((C145^2)-(C144^2))*'NEFZ + EPA + WLTP - Start Value'!$B$3)/3600</f>
        <v>14.58664139296709</v>
      </c>
      <c r="G145" s="95">
        <f>E145*'NEFZ + EPA + WLTP - Start Value'!$B$3*'NEFZ + EPA + WLTP - Start Value'!$B$6*'NEFZ + EPA + WLTP - Constants'!$B$4/3600</f>
        <v>0.5566857243200001</v>
      </c>
      <c r="H145" s="95">
        <f>IF(E145&gt;0,(((C144)^3+(C145)^3)/2/D145)*0.5*'NEFZ + EPA + WLTP - Constants'!$B$3*('NEFZ + EPA + WLTP - Start Value'!$B$5*'NEFZ + EPA + WLTP - Start Value'!$B$4)*E145/3600,0)</f>
        <v>0.5560976950377859</v>
      </c>
    </row>
    <row r="146" ht="20.35" customHeight="1">
      <c r="A146" s="15">
        <v>143</v>
      </c>
      <c r="B146" s="15">
        <v>43</v>
      </c>
      <c r="C146" s="95">
        <f>'NEFZ + EPA + WLTP - Constants'!$B$5*B146/3.6</f>
        <v>19.22272</v>
      </c>
      <c r="D146" s="95">
        <f>(C146+C145)/2</f>
        <v>18.283936</v>
      </c>
      <c r="E146" s="95">
        <f>(D146*(A146-A145))</f>
        <v>18.283936</v>
      </c>
      <c r="F146" s="95">
        <f>(0.5*((C146^2)-(C145^2))*'NEFZ + EPA + WLTP - Start Value'!$B$3)/3600</f>
        <v>14.92372399335256</v>
      </c>
      <c r="G146" s="95">
        <f>E146*'NEFZ + EPA + WLTP - Start Value'!$B$3*'NEFZ + EPA + WLTP - Start Value'!$B$6*'NEFZ + EPA + WLTP - Constants'!$B$4/3600</f>
        <v>0.623793044512</v>
      </c>
      <c r="H146" s="95">
        <f>IF(E146&gt;0,(((C145)^3+(C146)^3)/2/D146)*0.5*'NEFZ + EPA + WLTP - Constants'!$B$3*('NEFZ + EPA + WLTP - Start Value'!$B$5*'NEFZ + EPA + WLTP - Start Value'!$B$4)*E146/3600,0)</f>
        <v>0.7793290417142594</v>
      </c>
    </row>
    <row r="147" ht="20.35" customHeight="1">
      <c r="A147" s="15">
        <v>144</v>
      </c>
      <c r="B147" s="15">
        <v>45.3</v>
      </c>
      <c r="C147" s="95">
        <f>'NEFZ + EPA + WLTP - Constants'!$B$5*B147/3.6</f>
        <v>20.250912</v>
      </c>
      <c r="D147" s="95">
        <f>(C147+C146)/2</f>
        <v>19.736816</v>
      </c>
      <c r="E147" s="95">
        <f>(D147*(A147-A146))</f>
        <v>19.736816</v>
      </c>
      <c r="F147" s="95">
        <f>(0.5*((C147^2)-(C146^2))*'NEFZ + EPA + WLTP - Start Value'!$B$3)/3600</f>
        <v>8.821920787664329</v>
      </c>
      <c r="G147" s="95">
        <f>E147*'NEFZ + EPA + WLTP - Start Value'!$B$3*'NEFZ + EPA + WLTP - Start Value'!$B$6*'NEFZ + EPA + WLTP - Constants'!$B$4/3600</f>
        <v>0.673360951472</v>
      </c>
      <c r="H147" s="95">
        <f>IF(E147&gt;0,(((C146)^3+(C147)^3)/2/D147)*0.5*'NEFZ + EPA + WLTP - Constants'!$B$3*('NEFZ + EPA + WLTP - Start Value'!$B$5*'NEFZ + EPA + WLTP - Start Value'!$B$4)*E147/3600,0)</f>
        <v>0.974551689745581</v>
      </c>
    </row>
    <row r="148" ht="20.35" customHeight="1">
      <c r="A148" s="15">
        <v>145</v>
      </c>
      <c r="B148" s="15">
        <v>46.8</v>
      </c>
      <c r="C148" s="95">
        <f>'NEFZ + EPA + WLTP - Constants'!$B$5*B148/3.6</f>
        <v>20.921472</v>
      </c>
      <c r="D148" s="95">
        <f>(C148+C147)/2</f>
        <v>20.586192</v>
      </c>
      <c r="E148" s="95">
        <f>(D148*(A148-A147))</f>
        <v>20.586192</v>
      </c>
      <c r="F148" s="95">
        <f>(0.5*((C148^2)-(C147^2))*'NEFZ + EPA + WLTP - Start Value'!$B$3)/3600</f>
        <v>6.00102593340799</v>
      </c>
      <c r="G148" s="95">
        <f>E148*'NEFZ + EPA + WLTP - Start Value'!$B$3*'NEFZ + EPA + WLTP - Start Value'!$B$6*'NEFZ + EPA + WLTP - Constants'!$B$4/3600</f>
        <v>0.7023391124639998</v>
      </c>
      <c r="H148" s="95">
        <f>IF(E148&gt;0,(((C147)^3+(C148)^3)/2/D148)*0.5*'NEFZ + EPA + WLTP - Constants'!$B$3*('NEFZ + EPA + WLTP - Start Value'!$B$5*'NEFZ + EPA + WLTP - Start Value'!$B$4)*E148/3600,0)</f>
        <v>1.104495729621651</v>
      </c>
    </row>
    <row r="149" ht="20.35" customHeight="1">
      <c r="A149" s="15">
        <v>146</v>
      </c>
      <c r="B149" s="15">
        <v>48</v>
      </c>
      <c r="C149" s="95">
        <f>'NEFZ + EPA + WLTP - Constants'!$B$5*B149/3.6</f>
        <v>21.45792</v>
      </c>
      <c r="D149" s="95">
        <f>(C149+C148)/2</f>
        <v>21.189696</v>
      </c>
      <c r="E149" s="95">
        <f>(D149*(A149-A148))</f>
        <v>21.189696</v>
      </c>
      <c r="F149" s="95">
        <f>(0.5*((C149^2)-(C148^2))*'NEFZ + EPA + WLTP - Start Value'!$B$3)/3600</f>
        <v>4.941561420083239</v>
      </c>
      <c r="G149" s="95">
        <f>E149*'NEFZ + EPA + WLTP - Start Value'!$B$3*'NEFZ + EPA + WLTP - Start Value'!$B$6*'NEFZ + EPA + WLTP - Constants'!$B$4/3600</f>
        <v>0.7229288584319999</v>
      </c>
      <c r="H149" s="95">
        <f>IF(E149&gt;0,(((C148)^3+(C149)^3)/2/D149)*0.5*'NEFZ + EPA + WLTP - Constants'!$B$3*('NEFZ + EPA + WLTP - Start Value'!$B$5*'NEFZ + EPA + WLTP - Start Value'!$B$4)*E149/3600,0)</f>
        <v>1.204130108115475</v>
      </c>
    </row>
    <row r="150" ht="20.35" customHeight="1">
      <c r="A150" s="15">
        <v>147</v>
      </c>
      <c r="B150" s="15">
        <v>49.5</v>
      </c>
      <c r="C150" s="95">
        <f>'NEFZ + EPA + WLTP - Constants'!$B$5*B150/3.6</f>
        <v>22.12848</v>
      </c>
      <c r="D150" s="95">
        <f>(C150+C149)/2</f>
        <v>21.7932</v>
      </c>
      <c r="E150" s="95">
        <f>(D150*(A150-A149))</f>
        <v>21.7932</v>
      </c>
      <c r="F150" s="95">
        <f>(0.5*((C150^2)-(C149^2))*'NEFZ + EPA + WLTP - Start Value'!$B$3)/3600</f>
        <v>6.352877616800012</v>
      </c>
      <c r="G150" s="95">
        <f>E150*'NEFZ + EPA + WLTP - Start Value'!$B$3*'NEFZ + EPA + WLTP - Start Value'!$B$6*'NEFZ + EPA + WLTP - Constants'!$B$4/3600</f>
        <v>0.7435186044000001</v>
      </c>
      <c r="H150" s="95">
        <f>IF(E150&gt;0,(((C149)^3+(C150)^3)/2/D150)*0.5*'NEFZ + EPA + WLTP - Constants'!$B$3*('NEFZ + EPA + WLTP - Start Value'!$B$5*'NEFZ + EPA + WLTP - Start Value'!$B$4)*E150/3600,0)</f>
        <v>1.310273037401882</v>
      </c>
    </row>
    <row r="151" ht="20.35" customHeight="1">
      <c r="A151" s="15">
        <v>148</v>
      </c>
      <c r="B151" s="15">
        <v>50.3</v>
      </c>
      <c r="C151" s="95">
        <f>'NEFZ + EPA + WLTP - Constants'!$B$5*B151/3.6</f>
        <v>22.486112</v>
      </c>
      <c r="D151" s="95">
        <f>(C151+C150)/2</f>
        <v>22.307296</v>
      </c>
      <c r="E151" s="95">
        <f>(D151*(A151-A150))</f>
        <v>22.307296</v>
      </c>
      <c r="F151" s="95">
        <f>(0.5*((C151^2)-(C150^2))*'NEFZ + EPA + WLTP - Start Value'!$B$3)/3600</f>
        <v>3.468128197779862</v>
      </c>
      <c r="G151" s="95">
        <f>E151*'NEFZ + EPA + WLTP - Start Value'!$B$3*'NEFZ + EPA + WLTP - Start Value'!$B$6*'NEFZ + EPA + WLTP - Constants'!$B$4/3600</f>
        <v>0.7610580176320001</v>
      </c>
      <c r="H151" s="95">
        <f>IF(E151&gt;0,(((C150)^3+(C151)^3)/2/D151)*0.5*'NEFZ + EPA + WLTP - Constants'!$B$3*('NEFZ + EPA + WLTP - Start Value'!$B$5*'NEFZ + EPA + WLTP - Start Value'!$B$4)*E151/3600,0)</f>
        <v>1.404478278037956</v>
      </c>
    </row>
    <row r="152" ht="20.35" customHeight="1">
      <c r="A152" s="15">
        <v>149</v>
      </c>
      <c r="B152" s="15">
        <v>51.5</v>
      </c>
      <c r="C152" s="95">
        <f>'NEFZ + EPA + WLTP - Constants'!$B$5*B152/3.6</f>
        <v>23.02256</v>
      </c>
      <c r="D152" s="95">
        <f>(C152+C151)/2</f>
        <v>22.754336</v>
      </c>
      <c r="E152" s="95">
        <f>(D152*(A152-A151))</f>
        <v>22.754336</v>
      </c>
      <c r="F152" s="95">
        <f>(0.5*((C152^2)-(C151^2))*'NEFZ + EPA + WLTP - Start Value'!$B$3)/3600</f>
        <v>5.306444647304572</v>
      </c>
      <c r="G152" s="95">
        <f>E152*'NEFZ + EPA + WLTP - Start Value'!$B$3*'NEFZ + EPA + WLTP - Start Value'!$B$6*'NEFZ + EPA + WLTP - Constants'!$B$4/3600</f>
        <v>0.7763096813120002</v>
      </c>
      <c r="H152" s="95">
        <f>IF(E152&gt;0,(((C151)^3+(C152)^3)/2/D152)*0.5*'NEFZ + EPA + WLTP - Constants'!$B$3*('NEFZ + EPA + WLTP - Start Value'!$B$5*'NEFZ + EPA + WLTP - Start Value'!$B$4)*E152/3600,0)</f>
        <v>1.490953254209854</v>
      </c>
    </row>
    <row r="153" ht="20.35" customHeight="1">
      <c r="A153" s="15">
        <v>150</v>
      </c>
      <c r="B153" s="15">
        <v>52.2</v>
      </c>
      <c r="C153" s="95">
        <f>'NEFZ + EPA + WLTP - Constants'!$B$5*B153/3.6</f>
        <v>23.335488</v>
      </c>
      <c r="D153" s="95">
        <f>(C153+C152)/2</f>
        <v>23.179024</v>
      </c>
      <c r="E153" s="95">
        <f>(D153*(A153-A152))</f>
        <v>23.179024</v>
      </c>
      <c r="F153" s="95">
        <f>(0.5*((C153^2)-(C152^2))*'NEFZ + EPA + WLTP - Start Value'!$B$3)/3600</f>
        <v>3.153199221904349</v>
      </c>
      <c r="G153" s="95">
        <f>E153*'NEFZ + EPA + WLTP - Start Value'!$B$3*'NEFZ + EPA + WLTP - Start Value'!$B$6*'NEFZ + EPA + WLTP - Constants'!$B$4/3600</f>
        <v>0.7907987618080002</v>
      </c>
      <c r="H153" s="95">
        <f>IF(E153&gt;0,(((C152)^3+(C153)^3)/2/D153)*0.5*'NEFZ + EPA + WLTP - Constants'!$B$3*('NEFZ + EPA + WLTP - Start Value'!$B$5*'NEFZ + EPA + WLTP - Start Value'!$B$4)*E153/3600,0)</f>
        <v>1.57556136880416</v>
      </c>
    </row>
    <row r="154" ht="20.35" customHeight="1">
      <c r="A154" s="15">
        <v>151</v>
      </c>
      <c r="B154" s="15">
        <v>52.6</v>
      </c>
      <c r="C154" s="95">
        <f>'NEFZ + EPA + WLTP - Constants'!$B$5*B154/3.6</f>
        <v>23.514304</v>
      </c>
      <c r="D154" s="95">
        <f>(C154+C153)/2</f>
        <v>23.424896</v>
      </c>
      <c r="E154" s="95">
        <f>(D154*(A154-A153))</f>
        <v>23.424896</v>
      </c>
      <c r="F154" s="95">
        <f>(0.5*((C154^2)-(C153^2))*'NEFZ + EPA + WLTP - Start Value'!$B$3)/3600</f>
        <v>1.820941057752162</v>
      </c>
      <c r="G154" s="95">
        <f>E154*'NEFZ + EPA + WLTP - Start Value'!$B$3*'NEFZ + EPA + WLTP - Start Value'!$B$6*'NEFZ + EPA + WLTP - Constants'!$B$4/3600</f>
        <v>0.799187176832</v>
      </c>
      <c r="H154" s="95">
        <f>IF(E154&gt;0,(((C153)^3+(C154)^3)/2/D154)*0.5*'NEFZ + EPA + WLTP - Constants'!$B$3*('NEFZ + EPA + WLTP - Start Value'!$B$5*'NEFZ + EPA + WLTP - Start Value'!$B$4)*E154/3600,0)</f>
        <v>1.626082289242953</v>
      </c>
    </row>
    <row r="155" ht="20.35" customHeight="1">
      <c r="A155" s="15">
        <v>152</v>
      </c>
      <c r="B155" s="15">
        <v>53</v>
      </c>
      <c r="C155" s="95">
        <f>'NEFZ + EPA + WLTP - Constants'!$B$5*B155/3.6</f>
        <v>23.69312</v>
      </c>
      <c r="D155" s="95">
        <f>(C155+C154)/2</f>
        <v>23.603712</v>
      </c>
      <c r="E155" s="95">
        <f>(D155*(A155-A154))</f>
        <v>23.603712</v>
      </c>
      <c r="F155" s="95">
        <f>(0.5*((C155^2)-(C154^2))*'NEFZ + EPA + WLTP - Start Value'!$B$3)/3600</f>
        <v>1.83484137117014</v>
      </c>
      <c r="G155" s="95">
        <f>E155*'NEFZ + EPA + WLTP - Start Value'!$B$3*'NEFZ + EPA + WLTP - Start Value'!$B$6*'NEFZ + EPA + WLTP - Constants'!$B$4/3600</f>
        <v>0.8052878423040001</v>
      </c>
      <c r="H155" s="95">
        <f>IF(E155&gt;0,(((C154)^3+(C155)^3)/2/D155)*0.5*'NEFZ + EPA + WLTP - Constants'!$B$3*('NEFZ + EPA + WLTP - Start Value'!$B$5*'NEFZ + EPA + WLTP - Start Value'!$B$4)*E155/3600,0)</f>
        <v>1.663604704440327</v>
      </c>
    </row>
    <row r="156" ht="20.35" customHeight="1">
      <c r="A156" s="15">
        <v>153</v>
      </c>
      <c r="B156" s="15">
        <v>53.8</v>
      </c>
      <c r="C156" s="95">
        <f>'NEFZ + EPA + WLTP - Constants'!$B$5*B156/3.6</f>
        <v>24.050752</v>
      </c>
      <c r="D156" s="95">
        <f>(C156+C155)/2</f>
        <v>23.871936</v>
      </c>
      <c r="E156" s="95">
        <f>(D156*(A156-A155))</f>
        <v>23.871936</v>
      </c>
      <c r="F156" s="95">
        <f>(0.5*((C156^2)-(C155^2))*'NEFZ + EPA + WLTP - Start Value'!$B$3)/3600</f>
        <v>3.711383682594118</v>
      </c>
      <c r="G156" s="95">
        <f>E156*'NEFZ + EPA + WLTP - Start Value'!$B$3*'NEFZ + EPA + WLTP - Start Value'!$B$6*'NEFZ + EPA + WLTP - Constants'!$B$4/3600</f>
        <v>0.814438840512</v>
      </c>
      <c r="H156" s="95">
        <f>IF(E156&gt;0,(((C155)^3+(C156)^3)/2/D156)*0.5*'NEFZ + EPA + WLTP - Constants'!$B$3*('NEFZ + EPA + WLTP - Start Value'!$B$5*'NEFZ + EPA + WLTP - Start Value'!$B$4)*E156/3600,0)</f>
        <v>1.721181018931026</v>
      </c>
    </row>
    <row r="157" ht="20.35" customHeight="1">
      <c r="A157" s="15">
        <v>154</v>
      </c>
      <c r="B157" s="15">
        <v>53.8</v>
      </c>
      <c r="C157" s="95">
        <f>'NEFZ + EPA + WLTP - Constants'!$B$5*B157/3.6</f>
        <v>24.050752</v>
      </c>
      <c r="D157" s="95">
        <f>(C157+C156)/2</f>
        <v>24.050752</v>
      </c>
      <c r="E157" s="95">
        <f>(D157*(A157-A156))</f>
        <v>24.050752</v>
      </c>
      <c r="F157" s="95">
        <f>(0.5*((C157^2)-(C156^2))*'NEFZ + EPA + WLTP - Start Value'!$B$3)/3600</f>
        <v>0</v>
      </c>
      <c r="G157" s="95">
        <f>E157*'NEFZ + EPA + WLTP - Start Value'!$B$3*'NEFZ + EPA + WLTP - Start Value'!$B$6*'NEFZ + EPA + WLTP - Constants'!$B$4/3600</f>
        <v>0.8205395059840001</v>
      </c>
      <c r="H157" s="95">
        <f>IF(E157&gt;0,(((C156)^3+(C157)^3)/2/D157)*0.5*'NEFZ + EPA + WLTP - Constants'!$B$3*('NEFZ + EPA + WLTP - Start Value'!$B$5*'NEFZ + EPA + WLTP - Start Value'!$B$4)*E157/3600,0)</f>
        <v>1.759853457792954</v>
      </c>
    </row>
    <row r="158" ht="20.35" customHeight="1">
      <c r="A158" s="15">
        <v>155</v>
      </c>
      <c r="B158" s="15">
        <v>53.8</v>
      </c>
      <c r="C158" s="95">
        <f>'NEFZ + EPA + WLTP - Constants'!$B$5*B158/3.6</f>
        <v>24.050752</v>
      </c>
      <c r="D158" s="95">
        <f>(C158+C157)/2</f>
        <v>24.050752</v>
      </c>
      <c r="E158" s="95">
        <f>(D158*(A158-A157))</f>
        <v>24.050752</v>
      </c>
      <c r="F158" s="95">
        <f>(0.5*((C158^2)-(C157^2))*'NEFZ + EPA + WLTP - Start Value'!$B$3)/3600</f>
        <v>0</v>
      </c>
      <c r="G158" s="95">
        <f>E158*'NEFZ + EPA + WLTP - Start Value'!$B$3*'NEFZ + EPA + WLTP - Start Value'!$B$6*'NEFZ + EPA + WLTP - Constants'!$B$4/3600</f>
        <v>0.8205395059840001</v>
      </c>
      <c r="H158" s="95">
        <f>IF(E158&gt;0,(((C157)^3+(C158)^3)/2/D158)*0.5*'NEFZ + EPA + WLTP - Constants'!$B$3*('NEFZ + EPA + WLTP - Start Value'!$B$5*'NEFZ + EPA + WLTP - Start Value'!$B$4)*E158/3600,0)</f>
        <v>1.759853457792954</v>
      </c>
    </row>
    <row r="159" ht="20.35" customHeight="1">
      <c r="A159" s="15">
        <v>156</v>
      </c>
      <c r="B159" s="15">
        <v>54.6</v>
      </c>
      <c r="C159" s="95">
        <f>'NEFZ + EPA + WLTP - Constants'!$B$5*B159/3.6</f>
        <v>24.408384</v>
      </c>
      <c r="D159" s="95">
        <f>(C159+C158)/2</f>
        <v>24.229568</v>
      </c>
      <c r="E159" s="95">
        <f>(D159*(A159-A158))</f>
        <v>24.229568</v>
      </c>
      <c r="F159" s="95">
        <f>(0.5*((C159^2)-(C158^2))*'NEFZ + EPA + WLTP - Start Value'!$B$3)/3600</f>
        <v>3.766984936265983</v>
      </c>
      <c r="G159" s="95">
        <f>E159*'NEFZ + EPA + WLTP - Start Value'!$B$3*'NEFZ + EPA + WLTP - Start Value'!$B$6*'NEFZ + EPA + WLTP - Constants'!$B$4/3600</f>
        <v>0.826640171456</v>
      </c>
      <c r="H159" s="95">
        <f>IF(E159&gt;0,(((C158)^3+(C159)^3)/2/D159)*0.5*'NEFZ + EPA + WLTP - Constants'!$B$3*('NEFZ + EPA + WLTP - Start Value'!$B$5*'NEFZ + EPA + WLTP - Start Value'!$B$4)*E159/3600,0)</f>
        <v>1.799693279167204</v>
      </c>
    </row>
    <row r="160" ht="20.35" customHeight="1">
      <c r="A160" s="15">
        <v>157</v>
      </c>
      <c r="B160" s="15">
        <v>56.3</v>
      </c>
      <c r="C160" s="95">
        <f>'NEFZ + EPA + WLTP - Constants'!$B$5*B160/3.6</f>
        <v>25.168352</v>
      </c>
      <c r="D160" s="95">
        <f>(C160+C159)/2</f>
        <v>24.788368</v>
      </c>
      <c r="E160" s="95">
        <f>(D160*(A160-A159))</f>
        <v>24.788368</v>
      </c>
      <c r="F160" s="95">
        <f>(0.5*((C160^2)-(C159^2))*'NEFZ + EPA + WLTP - Start Value'!$B$3)/3600</f>
        <v>8.189456527147339</v>
      </c>
      <c r="G160" s="95">
        <f>E160*'NEFZ + EPA + WLTP - Start Value'!$B$3*'NEFZ + EPA + WLTP - Start Value'!$B$6*'NEFZ + EPA + WLTP - Constants'!$B$4/3600</f>
        <v>0.8457047510560001</v>
      </c>
      <c r="H160" s="95">
        <f>IF(E160&gt;0,(((C159)^3+(C160)^3)/2/D160)*0.5*'NEFZ + EPA + WLTP - Constants'!$B$3*('NEFZ + EPA + WLTP - Start Value'!$B$5*'NEFZ + EPA + WLTP - Start Value'!$B$4)*E160/3600,0)</f>
        <v>1.92814804630861</v>
      </c>
    </row>
    <row r="161" ht="20.35" customHeight="1">
      <c r="A161" s="15">
        <v>158</v>
      </c>
      <c r="B161" s="15">
        <v>56.9</v>
      </c>
      <c r="C161" s="95">
        <f>'NEFZ + EPA + WLTP - Constants'!$B$5*B161/3.6</f>
        <v>25.436576</v>
      </c>
      <c r="D161" s="95">
        <f>(C161+C160)/2</f>
        <v>25.302464</v>
      </c>
      <c r="E161" s="95">
        <f>(D161*(A161-A160))</f>
        <v>25.302464</v>
      </c>
      <c r="F161" s="95">
        <f>(0.5*((C161^2)-(C160^2))*'NEFZ + EPA + WLTP - Start Value'!$B$3)/3600</f>
        <v>2.950341522961073</v>
      </c>
      <c r="G161" s="95">
        <f>E161*'NEFZ + EPA + WLTP - Start Value'!$B$3*'NEFZ + EPA + WLTP - Start Value'!$B$6*'NEFZ + EPA + WLTP - Constants'!$B$4/3600</f>
        <v>0.863244164288</v>
      </c>
      <c r="H161" s="95">
        <f>IF(E161&gt;0,(((C160)^3+(C161)^3)/2/D161)*0.5*'NEFZ + EPA + WLTP - Constants'!$B$3*('NEFZ + EPA + WLTP - Start Value'!$B$5*'NEFZ + EPA + WLTP - Start Value'!$B$4)*E161/3600,0)</f>
        <v>2.04934734624613</v>
      </c>
    </row>
    <row r="162" ht="20.35" customHeight="1">
      <c r="A162" s="15">
        <v>159</v>
      </c>
      <c r="B162" s="15">
        <v>58.1</v>
      </c>
      <c r="C162" s="95">
        <f>'NEFZ + EPA + WLTP - Constants'!$B$5*B162/3.6</f>
        <v>25.973024</v>
      </c>
      <c r="D162" s="95">
        <f>(C162+C161)/2</f>
        <v>25.7048</v>
      </c>
      <c r="E162" s="95">
        <f>(D162*(A162-A161))</f>
        <v>25.7048</v>
      </c>
      <c r="F162" s="95">
        <f>(0.5*((C162^2)-(C161^2))*'NEFZ + EPA + WLTP - Start Value'!$B$3)/3600</f>
        <v>5.994510161493377</v>
      </c>
      <c r="G162" s="95">
        <f>E162*'NEFZ + EPA + WLTP - Start Value'!$B$3*'NEFZ + EPA + WLTP - Start Value'!$B$6*'NEFZ + EPA + WLTP - Constants'!$B$4/3600</f>
        <v>0.8769706615999999</v>
      </c>
      <c r="H162" s="95">
        <f>IF(E162&gt;0,(((C161)^3+(C162)^3)/2/D162)*0.5*'NEFZ + EPA + WLTP - Constants'!$B$3*('NEFZ + EPA + WLTP - Start Value'!$B$5*'NEFZ + EPA + WLTP - Start Value'!$B$4)*E162/3600,0)</f>
        <v>2.14919120060114</v>
      </c>
    </row>
    <row r="163" ht="20.35" customHeight="1">
      <c r="A163" s="15">
        <v>160</v>
      </c>
      <c r="B163" s="15">
        <v>58.4</v>
      </c>
      <c r="C163" s="95">
        <f>'NEFZ + EPA + WLTP - Constants'!$B$5*B163/3.6</f>
        <v>26.107136</v>
      </c>
      <c r="D163" s="95">
        <f>(C163+C162)/2</f>
        <v>26.04008</v>
      </c>
      <c r="E163" s="95">
        <f>(D163*(A163-A162))</f>
        <v>26.04008</v>
      </c>
      <c r="F163" s="95">
        <f>(0.5*((C163^2)-(C162^2))*'NEFZ + EPA + WLTP - Start Value'!$B$3)/3600</f>
        <v>1.518174856117318</v>
      </c>
      <c r="G163" s="95">
        <f>E163*'NEFZ + EPA + WLTP - Start Value'!$B$3*'NEFZ + EPA + WLTP - Start Value'!$B$6*'NEFZ + EPA + WLTP - Constants'!$B$4/3600</f>
        <v>0.8884094093600002</v>
      </c>
      <c r="H163" s="95">
        <f>IF(E163&gt;0,(((C162)^3+(C163)^3)/2/D163)*0.5*'NEFZ + EPA + WLTP - Constants'!$B$3*('NEFZ + EPA + WLTP - Start Value'!$B$5*'NEFZ + EPA + WLTP - Start Value'!$B$4)*E163/3600,0)</f>
        <v>2.233706497346025</v>
      </c>
    </row>
    <row r="164" ht="20.35" customHeight="1">
      <c r="A164" s="15">
        <v>161</v>
      </c>
      <c r="B164" s="15">
        <v>59.6</v>
      </c>
      <c r="C164" s="95">
        <f>'NEFZ + EPA + WLTP - Constants'!$B$5*B164/3.6</f>
        <v>26.643584</v>
      </c>
      <c r="D164" s="95">
        <f>(C164+C163)/2</f>
        <v>26.37536</v>
      </c>
      <c r="E164" s="95">
        <f>(D164*(A164-A163))</f>
        <v>26.37536</v>
      </c>
      <c r="F164" s="95">
        <f>(0.5*((C164^2)-(C163^2))*'NEFZ + EPA + WLTP - Start Value'!$B$3)/3600</f>
        <v>6.150888687445366</v>
      </c>
      <c r="G164" s="95">
        <f>E164*'NEFZ + EPA + WLTP - Start Value'!$B$3*'NEFZ + EPA + WLTP - Start Value'!$B$6*'NEFZ + EPA + WLTP - Constants'!$B$4/3600</f>
        <v>0.8998481571200001</v>
      </c>
      <c r="H164" s="95">
        <f>IF(E164&gt;0,(((C163)^3+(C164)^3)/2/D164)*0.5*'NEFZ + EPA + WLTP - Constants'!$B$3*('NEFZ + EPA + WLTP - Start Value'!$B$5*'NEFZ + EPA + WLTP - Start Value'!$B$4)*E164/3600,0)</f>
        <v>2.321776628443166</v>
      </c>
    </row>
    <row r="165" ht="20.35" customHeight="1">
      <c r="A165" s="15">
        <v>162</v>
      </c>
      <c r="B165" s="15">
        <v>59.9</v>
      </c>
      <c r="C165" s="95">
        <f>'NEFZ + EPA + WLTP - Constants'!$B$5*B165/3.6</f>
        <v>26.777696</v>
      </c>
      <c r="D165" s="95">
        <f>(C165+C164)/2</f>
        <v>26.71064</v>
      </c>
      <c r="E165" s="95">
        <f>(D165*(A165-A164))</f>
        <v>26.71064</v>
      </c>
      <c r="F165" s="95">
        <f>(0.5*((C165^2)-(C164^2))*'NEFZ + EPA + WLTP - Start Value'!$B$3)/3600</f>
        <v>1.557269487605266</v>
      </c>
      <c r="G165" s="95">
        <f>E165*'NEFZ + EPA + WLTP - Start Value'!$B$3*'NEFZ + EPA + WLTP - Start Value'!$B$6*'NEFZ + EPA + WLTP - Constants'!$B$4/3600</f>
        <v>0.9112869048800002</v>
      </c>
      <c r="H165" s="95">
        <f>IF(E165&gt;0,(((C164)^3+(C165)^3)/2/D165)*0.5*'NEFZ + EPA + WLTP - Constants'!$B$3*('NEFZ + EPA + WLTP - Start Value'!$B$5*'NEFZ + EPA + WLTP - Start Value'!$B$4)*E165/3600,0)</f>
        <v>2.410746910728217</v>
      </c>
    </row>
    <row r="166" ht="20.35" customHeight="1">
      <c r="A166" s="15">
        <v>163</v>
      </c>
      <c r="B166" s="15">
        <v>60.2</v>
      </c>
      <c r="C166" s="95">
        <f>'NEFZ + EPA + WLTP - Constants'!$B$5*B166/3.6</f>
        <v>26.911808</v>
      </c>
      <c r="D166" s="95">
        <f>(C166+C165)/2</f>
        <v>26.844752</v>
      </c>
      <c r="E166" s="95">
        <f>(D166*(A166-A165))</f>
        <v>26.844752</v>
      </c>
      <c r="F166" s="95">
        <f>(0.5*((C166^2)-(C165^2))*'NEFZ + EPA + WLTP - Start Value'!$B$3)/3600</f>
        <v>1.565088413902959</v>
      </c>
      <c r="G166" s="95">
        <f>E166*'NEFZ + EPA + WLTP - Start Value'!$B$3*'NEFZ + EPA + WLTP - Start Value'!$B$6*'NEFZ + EPA + WLTP - Constants'!$B$4/3600</f>
        <v>0.9158624039840001</v>
      </c>
      <c r="H166" s="95">
        <f>IF(E166&gt;0,(((C165)^3+(C166)^3)/2/D166)*0.5*'NEFZ + EPA + WLTP - Constants'!$B$3*('NEFZ + EPA + WLTP - Start Value'!$B$5*'NEFZ + EPA + WLTP - Start Value'!$B$4)*E166/3600,0)</f>
        <v>2.447241582686062</v>
      </c>
    </row>
    <row r="167" ht="20.35" customHeight="1">
      <c r="A167" s="15">
        <v>164</v>
      </c>
      <c r="B167" s="15">
        <v>60.5</v>
      </c>
      <c r="C167" s="95">
        <f>'NEFZ + EPA + WLTP - Constants'!$B$5*B167/3.6</f>
        <v>27.04592</v>
      </c>
      <c r="D167" s="95">
        <f>(C167+C166)/2</f>
        <v>26.978864</v>
      </c>
      <c r="E167" s="95">
        <f>(D167*(A167-A166))</f>
        <v>26.978864</v>
      </c>
      <c r="F167" s="95">
        <f>(0.5*((C167^2)-(C166^2))*'NEFZ + EPA + WLTP - Start Value'!$B$3)/3600</f>
        <v>1.572907340200529</v>
      </c>
      <c r="G167" s="95">
        <f>E167*'NEFZ + EPA + WLTP - Start Value'!$B$3*'NEFZ + EPA + WLTP - Start Value'!$B$6*'NEFZ + EPA + WLTP - Constants'!$B$4/3600</f>
        <v>0.9204379030880001</v>
      </c>
      <c r="H167" s="95">
        <f>IF(E167&gt;0,(((C166)^3+(C167)^3)/2/D167)*0.5*'NEFZ + EPA + WLTP - Constants'!$B$3*('NEFZ + EPA + WLTP - Start Value'!$B$5*'NEFZ + EPA + WLTP - Start Value'!$B$4)*E167/3600,0)</f>
        <v>2.484102722974984</v>
      </c>
    </row>
    <row r="168" ht="20.35" customHeight="1">
      <c r="A168" s="15">
        <v>165</v>
      </c>
      <c r="B168" s="15">
        <v>59.7</v>
      </c>
      <c r="C168" s="95">
        <f>'NEFZ + EPA + WLTP - Constants'!$B$5*B168/3.6</f>
        <v>26.688288</v>
      </c>
      <c r="D168" s="95">
        <f>(C168+C167)/2</f>
        <v>26.867104</v>
      </c>
      <c r="E168" s="95">
        <f>(D168*(A168-A167))</f>
        <v>26.867104</v>
      </c>
      <c r="F168" s="95">
        <f>(0.5*((C168^2)-(C167^2))*'NEFZ + EPA + WLTP - Start Value'!$B$3)/3600</f>
        <v>-4.177044182095611</v>
      </c>
      <c r="G168" s="95">
        <f>E168*'NEFZ + EPA + WLTP - Start Value'!$B$3*'NEFZ + EPA + WLTP - Start Value'!$B$6*'NEFZ + EPA + WLTP - Constants'!$B$4/3600</f>
        <v>0.9166249871680001</v>
      </c>
      <c r="H168" s="95">
        <f>IF(E168&gt;0,(((C167)^3+(C168)^3)/2/D168)*0.5*'NEFZ + EPA + WLTP - Constants'!$B$3*('NEFZ + EPA + WLTP - Start Value'!$B$5*'NEFZ + EPA + WLTP - Start Value'!$B$4)*E168/3600,0)</f>
        <v>2.453639781610795</v>
      </c>
    </row>
    <row r="169" ht="20.35" customHeight="1">
      <c r="A169" s="15">
        <v>166</v>
      </c>
      <c r="B169" s="15">
        <v>58.3</v>
      </c>
      <c r="C169" s="95">
        <f>'NEFZ + EPA + WLTP - Constants'!$B$5*B169/3.6</f>
        <v>26.062432</v>
      </c>
      <c r="D169" s="95">
        <f>(C169+C168)/2</f>
        <v>26.37536</v>
      </c>
      <c r="E169" s="95">
        <f>(D169*(A169-A168))</f>
        <v>26.37536</v>
      </c>
      <c r="F169" s="95">
        <f>(0.5*((C169^2)-(C168^2))*'NEFZ + EPA + WLTP - Start Value'!$B$3)/3600</f>
        <v>-7.17603680201961</v>
      </c>
      <c r="G169" s="95">
        <f>E169*'NEFZ + EPA + WLTP - Start Value'!$B$3*'NEFZ + EPA + WLTP - Start Value'!$B$6*'NEFZ + EPA + WLTP - Constants'!$B$4/3600</f>
        <v>0.8998481571200001</v>
      </c>
      <c r="H169" s="95">
        <f>IF(E169&gt;0,(((C168)^3+(C169)^3)/2/D169)*0.5*'NEFZ + EPA + WLTP - Constants'!$B$3*('NEFZ + EPA + WLTP - Start Value'!$B$5*'NEFZ + EPA + WLTP - Start Value'!$B$4)*E169/3600,0)</f>
        <v>2.322036672119673</v>
      </c>
    </row>
    <row r="170" ht="20.35" customHeight="1">
      <c r="A170" s="15">
        <v>167</v>
      </c>
      <c r="B170" s="15">
        <v>58.1</v>
      </c>
      <c r="C170" s="95">
        <f>'NEFZ + EPA + WLTP - Constants'!$B$5*B170/3.6</f>
        <v>25.973024</v>
      </c>
      <c r="D170" s="95">
        <f>(C170+C169)/2</f>
        <v>26.017728</v>
      </c>
      <c r="E170" s="95">
        <f>(D170*(A170-A169))</f>
        <v>26.017728</v>
      </c>
      <c r="F170" s="95">
        <f>(0.5*((C170^2)-(C169^2))*'NEFZ + EPA + WLTP - Start Value'!$B$3)/3600</f>
        <v>-1.011247801156216</v>
      </c>
      <c r="G170" s="95">
        <f>E170*'NEFZ + EPA + WLTP - Start Value'!$B$3*'NEFZ + EPA + WLTP - Start Value'!$B$6*'NEFZ + EPA + WLTP - Constants'!$B$4/3600</f>
        <v>0.8876468261760001</v>
      </c>
      <c r="H170" s="95">
        <f>IF(E170&gt;0,(((C169)^3+(C170)^3)/2/D170)*0.5*'NEFZ + EPA + WLTP - Constants'!$B$3*('NEFZ + EPA + WLTP - Start Value'!$B$5*'NEFZ + EPA + WLTP - Start Value'!$B$4)*E170/3600,0)</f>
        <v>2.227934810428877</v>
      </c>
    </row>
    <row r="171" ht="20.35" customHeight="1">
      <c r="A171" s="15">
        <v>168</v>
      </c>
      <c r="B171" s="15">
        <v>57.8</v>
      </c>
      <c r="C171" s="95">
        <f>'NEFZ + EPA + WLTP - Constants'!$B$5*B171/3.6</f>
        <v>25.838912</v>
      </c>
      <c r="D171" s="95">
        <f>(C171+C170)/2</f>
        <v>25.905968</v>
      </c>
      <c r="E171" s="95">
        <f>(D171*(A171-A170))</f>
        <v>25.905968</v>
      </c>
      <c r="F171" s="95">
        <f>(0.5*((C171^2)-(C170^2))*'NEFZ + EPA + WLTP - Start Value'!$B$3)/3600</f>
        <v>-1.510355929819748</v>
      </c>
      <c r="G171" s="95">
        <f>E171*'NEFZ + EPA + WLTP - Start Value'!$B$3*'NEFZ + EPA + WLTP - Start Value'!$B$6*'NEFZ + EPA + WLTP - Constants'!$B$4/3600</f>
        <v>0.8838339102560001</v>
      </c>
      <c r="H171" s="95">
        <f>IF(E171&gt;0,(((C170)^3+(C171)^3)/2/D171)*0.5*'NEFZ + EPA + WLTP - Constants'!$B$3*('NEFZ + EPA + WLTP - Start Value'!$B$5*'NEFZ + EPA + WLTP - Start Value'!$B$4)*E171/3600,0)</f>
        <v>2.199372188239166</v>
      </c>
    </row>
    <row r="172" ht="20.35" customHeight="1">
      <c r="A172" s="15">
        <v>169</v>
      </c>
      <c r="B172" s="15">
        <v>57.3</v>
      </c>
      <c r="C172" s="95">
        <f>'NEFZ + EPA + WLTP - Constants'!$B$5*B172/3.6</f>
        <v>25.615392</v>
      </c>
      <c r="D172" s="95">
        <f>(C172+C171)/2</f>
        <v>25.727152</v>
      </c>
      <c r="E172" s="95">
        <f>(D172*(A172-A171))</f>
        <v>25.727152</v>
      </c>
      <c r="F172" s="95">
        <f>(0.5*((C172^2)-(C171^2))*'NEFZ + EPA + WLTP - Start Value'!$B$3)/3600</f>
        <v>-2.499884491260466</v>
      </c>
      <c r="G172" s="95">
        <f>E172*'NEFZ + EPA + WLTP - Start Value'!$B$3*'NEFZ + EPA + WLTP - Start Value'!$B$6*'NEFZ + EPA + WLTP - Constants'!$B$4/3600</f>
        <v>0.8777332447840001</v>
      </c>
      <c r="H172" s="95">
        <f>IF(E172&gt;0,(((C171)^3+(C172)^3)/2/D172)*0.5*'NEFZ + EPA + WLTP - Constants'!$B$3*('NEFZ + EPA + WLTP - Start Value'!$B$5*'NEFZ + EPA + WLTP - Start Value'!$B$4)*E172/3600,0)</f>
        <v>2.154220966296252</v>
      </c>
    </row>
    <row r="173" ht="20.35" customHeight="1">
      <c r="A173" s="15">
        <v>170</v>
      </c>
      <c r="B173" s="15">
        <v>57.5</v>
      </c>
      <c r="C173" s="95">
        <f>'NEFZ + EPA + WLTP - Constants'!$B$5*B173/3.6</f>
        <v>25.7048</v>
      </c>
      <c r="D173" s="95">
        <f>(C173+C172)/2</f>
        <v>25.660096</v>
      </c>
      <c r="E173" s="95">
        <f>(D173*(A173-A172))</f>
        <v>25.660096</v>
      </c>
      <c r="F173" s="95">
        <f>(0.5*((C173^2)-(C172^2))*'NEFZ + EPA + WLTP - Start Value'!$B$3)/3600</f>
        <v>0.9973474877383361</v>
      </c>
      <c r="G173" s="95">
        <f>E173*'NEFZ + EPA + WLTP - Start Value'!$B$3*'NEFZ + EPA + WLTP - Start Value'!$B$6*'NEFZ + EPA + WLTP - Constants'!$B$4/3600</f>
        <v>0.8754454952320001</v>
      </c>
      <c r="H173" s="95">
        <f>IF(E173&gt;0,(((C172)^3+(C173)^3)/2/D173)*0.5*'NEFZ + EPA + WLTP - Constants'!$B$3*('NEFZ + EPA + WLTP - Start Value'!$B$5*'NEFZ + EPA + WLTP - Start Value'!$B$4)*E173/3600,0)</f>
        <v>2.137318822355263</v>
      </c>
    </row>
    <row r="174" ht="20.35" customHeight="1">
      <c r="A174" s="15">
        <v>171</v>
      </c>
      <c r="B174" s="15">
        <v>56.6</v>
      </c>
      <c r="C174" s="95">
        <f>'NEFZ + EPA + WLTP - Constants'!$B$5*B174/3.6</f>
        <v>25.302464</v>
      </c>
      <c r="D174" s="95">
        <f>(C174+C173)/2</f>
        <v>25.503632</v>
      </c>
      <c r="E174" s="95">
        <f>(D174*(A174-A173))</f>
        <v>25.503632</v>
      </c>
      <c r="F174" s="95">
        <f>(0.5*((C174^2)-(C173^2))*'NEFZ + EPA + WLTP - Start Value'!$B$3)/3600</f>
        <v>-4.460697452780821</v>
      </c>
      <c r="G174" s="95">
        <f>E174*'NEFZ + EPA + WLTP - Start Value'!$B$3*'NEFZ + EPA + WLTP - Start Value'!$B$6*'NEFZ + EPA + WLTP - Constants'!$B$4/3600</f>
        <v>0.8701074129440003</v>
      </c>
      <c r="H174" s="95">
        <f>IF(E174&gt;0,(((C173)^3+(C174)^3)/2/D174)*0.5*'NEFZ + EPA + WLTP - Constants'!$B$3*('NEFZ + EPA + WLTP - Start Value'!$B$5*'NEFZ + EPA + WLTP - Start Value'!$B$4)*E174/3600,0)</f>
        <v>2.098832013541508</v>
      </c>
    </row>
    <row r="175" ht="20.35" customHeight="1">
      <c r="A175" s="15">
        <v>172</v>
      </c>
      <c r="B175" s="15">
        <v>57</v>
      </c>
      <c r="C175" s="95">
        <f>'NEFZ + EPA + WLTP - Constants'!$B$5*B175/3.6</f>
        <v>25.48128</v>
      </c>
      <c r="D175" s="95">
        <f>(C175+C174)/2</f>
        <v>25.391872</v>
      </c>
      <c r="E175" s="95">
        <f>(D175*(A175-A174))</f>
        <v>25.391872</v>
      </c>
      <c r="F175" s="95">
        <f>(0.5*((C175^2)-(C174^2))*'NEFZ + EPA + WLTP - Start Value'!$B$3)/3600</f>
        <v>1.97384450534968</v>
      </c>
      <c r="G175" s="95">
        <f>E175*'NEFZ + EPA + WLTP - Start Value'!$B$3*'NEFZ + EPA + WLTP - Start Value'!$B$6*'NEFZ + EPA + WLTP - Constants'!$B$4/3600</f>
        <v>0.866294497024</v>
      </c>
      <c r="H175" s="95">
        <f>IF(E175&gt;0,(((C174)^3+(C175)^3)/2/D175)*0.5*'NEFZ + EPA + WLTP - Constants'!$B$3*('NEFZ + EPA + WLTP - Start Value'!$B$5*'NEFZ + EPA + WLTP - Start Value'!$B$4)*E175/3600,0)</f>
        <v>2.071051217581295</v>
      </c>
    </row>
    <row r="176" ht="20.35" customHeight="1">
      <c r="A176" s="15">
        <v>173</v>
      </c>
      <c r="B176" s="15">
        <v>56.6</v>
      </c>
      <c r="C176" s="95">
        <f>'NEFZ + EPA + WLTP - Constants'!$B$5*B176/3.6</f>
        <v>25.302464</v>
      </c>
      <c r="D176" s="95">
        <f>(C176+C175)/2</f>
        <v>25.391872</v>
      </c>
      <c r="E176" s="95">
        <f>(D176*(A176-A175))</f>
        <v>25.391872</v>
      </c>
      <c r="F176" s="95">
        <f>(0.5*((C176^2)-(C175^2))*'NEFZ + EPA + WLTP - Start Value'!$B$3)/3600</f>
        <v>-1.97384450534968</v>
      </c>
      <c r="G176" s="95">
        <f>E176*'NEFZ + EPA + WLTP - Start Value'!$B$3*'NEFZ + EPA + WLTP - Start Value'!$B$6*'NEFZ + EPA + WLTP - Constants'!$B$4/3600</f>
        <v>0.866294497024</v>
      </c>
      <c r="H176" s="95">
        <f>IF(E176&gt;0,(((C175)^3+(C176)^3)/2/D176)*0.5*'NEFZ + EPA + WLTP - Constants'!$B$3*('NEFZ + EPA + WLTP - Start Value'!$B$5*'NEFZ + EPA + WLTP - Start Value'!$B$4)*E176/3600,0)</f>
        <v>2.071051217581295</v>
      </c>
    </row>
    <row r="177" ht="20.35" customHeight="1">
      <c r="A177" s="15">
        <v>174</v>
      </c>
      <c r="B177" s="15">
        <v>56.5</v>
      </c>
      <c r="C177" s="95">
        <f>'NEFZ + EPA + WLTP - Constants'!$B$5*B177/3.6</f>
        <v>25.25776</v>
      </c>
      <c r="D177" s="95">
        <f>(C177+C176)/2</f>
        <v>25.280112</v>
      </c>
      <c r="E177" s="95">
        <f>(D177*(A177-A176))</f>
        <v>25.280112</v>
      </c>
      <c r="F177" s="95">
        <f>(0.5*((C177^2)-(C176^2))*'NEFZ + EPA + WLTP - Start Value'!$B$3)/3600</f>
        <v>-0.4912892023658391</v>
      </c>
      <c r="G177" s="95">
        <f>E177*'NEFZ + EPA + WLTP - Start Value'!$B$3*'NEFZ + EPA + WLTP - Start Value'!$B$6*'NEFZ + EPA + WLTP - Constants'!$B$4/3600</f>
        <v>0.8624815811040003</v>
      </c>
      <c r="H177" s="95">
        <f>IF(E177&gt;0,(((C176)^3+(C177)^3)/2/D177)*0.5*'NEFZ + EPA + WLTP - Constants'!$B$3*('NEFZ + EPA + WLTP - Start Value'!$B$5*'NEFZ + EPA + WLTP - Start Value'!$B$4)*E177/3600,0)</f>
        <v>2.043753553614594</v>
      </c>
    </row>
    <row r="178" ht="20.35" customHeight="1">
      <c r="A178" s="15">
        <v>175</v>
      </c>
      <c r="B178" s="15">
        <v>56.2</v>
      </c>
      <c r="C178" s="95">
        <f>'NEFZ + EPA + WLTP - Constants'!$B$5*B178/3.6</f>
        <v>25.123648</v>
      </c>
      <c r="D178" s="95">
        <f>(C178+C177)/2</f>
        <v>25.190704</v>
      </c>
      <c r="E178" s="95">
        <f>(D178*(A178-A177))</f>
        <v>25.190704</v>
      </c>
      <c r="F178" s="95">
        <f>(0.5*((C178^2)-(C177^2))*'NEFZ + EPA + WLTP - Start Value'!$B$3)/3600</f>
        <v>-1.468654989565862</v>
      </c>
      <c r="G178" s="95">
        <f>E178*'NEFZ + EPA + WLTP - Start Value'!$B$3*'NEFZ + EPA + WLTP - Start Value'!$B$6*'NEFZ + EPA + WLTP - Constants'!$B$4/3600</f>
        <v>0.8594312483680001</v>
      </c>
      <c r="H178" s="95">
        <f>IF(E178&gt;0,(((C177)^3+(C178)^3)/2/D178)*0.5*'NEFZ + EPA + WLTP - Constants'!$B$3*('NEFZ + EPA + WLTP - Start Value'!$B$5*'NEFZ + EPA + WLTP - Start Value'!$B$4)*E178/3600,0)</f>
        <v>2.022184009925625</v>
      </c>
    </row>
    <row r="179" ht="20.35" customHeight="1">
      <c r="A179" s="15">
        <v>176</v>
      </c>
      <c r="B179" s="15">
        <v>56.4</v>
      </c>
      <c r="C179" s="95">
        <f>'NEFZ + EPA + WLTP - Constants'!$B$5*B179/3.6</f>
        <v>25.213056</v>
      </c>
      <c r="D179" s="95">
        <f>(C179+C178)/2</f>
        <v>25.168352</v>
      </c>
      <c r="E179" s="95">
        <f>(D179*(A179-A178))</f>
        <v>25.168352</v>
      </c>
      <c r="F179" s="95">
        <f>(0.5*((C179^2)-(C178^2))*'NEFZ + EPA + WLTP - Start Value'!$B$3)/3600</f>
        <v>0.9782345567885785</v>
      </c>
      <c r="G179" s="95">
        <f>E179*'NEFZ + EPA + WLTP - Start Value'!$B$3*'NEFZ + EPA + WLTP - Start Value'!$B$6*'NEFZ + EPA + WLTP - Constants'!$B$4/3600</f>
        <v>0.858668665184</v>
      </c>
      <c r="H179" s="95">
        <f>IF(E179&gt;0,(((C178)^3+(C179)^3)/2/D179)*0.5*'NEFZ + EPA + WLTP - Constants'!$B$3*('NEFZ + EPA + WLTP - Start Value'!$B$5*'NEFZ + EPA + WLTP - Start Value'!$B$4)*E179/3600,0)</f>
        <v>2.016782080027511</v>
      </c>
    </row>
    <row r="180" ht="20.35" customHeight="1">
      <c r="A180" s="15">
        <v>177</v>
      </c>
      <c r="B180" s="15">
        <v>56.6</v>
      </c>
      <c r="C180" s="95">
        <f>'NEFZ + EPA + WLTP - Constants'!$B$5*B180/3.6</f>
        <v>25.302464</v>
      </c>
      <c r="D180" s="95">
        <f>(C180+C179)/2</f>
        <v>25.25776</v>
      </c>
      <c r="E180" s="95">
        <f>(D180*(A180-A179))</f>
        <v>25.25776</v>
      </c>
      <c r="F180" s="95">
        <f>(0.5*((C180^2)-(C179^2))*'NEFZ + EPA + WLTP - Start Value'!$B$3)/3600</f>
        <v>0.9817096351431226</v>
      </c>
      <c r="G180" s="95">
        <f>E180*'NEFZ + EPA + WLTP - Start Value'!$B$3*'NEFZ + EPA + WLTP - Start Value'!$B$6*'NEFZ + EPA + WLTP - Constants'!$B$4/3600</f>
        <v>0.8617189979200001</v>
      </c>
      <c r="H180" s="95">
        <f>IF(E180&gt;0,(((C179)^3+(C180)^3)/2/D180)*0.5*'NEFZ + EPA + WLTP - Constants'!$B$3*('NEFZ + EPA + WLTP - Start Value'!$B$5*'NEFZ + EPA + WLTP - Start Value'!$B$4)*E180/3600,0)</f>
        <v>2.038351623716479</v>
      </c>
    </row>
    <row r="181" ht="20.35" customHeight="1">
      <c r="A181" s="15">
        <v>178</v>
      </c>
      <c r="B181" s="15">
        <v>56.4</v>
      </c>
      <c r="C181" s="95">
        <f>'NEFZ + EPA + WLTP - Constants'!$B$5*B181/3.6</f>
        <v>25.213056</v>
      </c>
      <c r="D181" s="95">
        <f>(C181+C180)/2</f>
        <v>25.25776</v>
      </c>
      <c r="E181" s="95">
        <f>(D181*(A181-A180))</f>
        <v>25.25776</v>
      </c>
      <c r="F181" s="95">
        <f>(0.5*((C181^2)-(C180^2))*'NEFZ + EPA + WLTP - Start Value'!$B$3)/3600</f>
        <v>-0.9817096351431226</v>
      </c>
      <c r="G181" s="95">
        <f>E181*'NEFZ + EPA + WLTP - Start Value'!$B$3*'NEFZ + EPA + WLTP - Start Value'!$B$6*'NEFZ + EPA + WLTP - Constants'!$B$4/3600</f>
        <v>0.8617189979200001</v>
      </c>
      <c r="H181" s="95">
        <f>IF(E181&gt;0,(((C180)^3+(C181)^3)/2/D181)*0.5*'NEFZ + EPA + WLTP - Constants'!$B$3*('NEFZ + EPA + WLTP - Start Value'!$B$5*'NEFZ + EPA + WLTP - Start Value'!$B$4)*E181/3600,0)</f>
        <v>2.038351623716479</v>
      </c>
    </row>
    <row r="182" ht="20.35" customHeight="1">
      <c r="A182" s="15">
        <v>179</v>
      </c>
      <c r="B182" s="15">
        <v>56.1</v>
      </c>
      <c r="C182" s="95">
        <f>'NEFZ + EPA + WLTP - Constants'!$B$5*B182/3.6</f>
        <v>25.078944</v>
      </c>
      <c r="D182" s="95">
        <f>(C182+C181)/2</f>
        <v>25.146</v>
      </c>
      <c r="E182" s="95">
        <f>(D182*(A182-A181))</f>
        <v>25.146</v>
      </c>
      <c r="F182" s="95">
        <f>(0.5*((C182^2)-(C181^2))*'NEFZ + EPA + WLTP - Start Value'!$B$3)/3600</f>
        <v>-1.466048680799997</v>
      </c>
      <c r="G182" s="95">
        <f>E182*'NEFZ + EPA + WLTP - Start Value'!$B$3*'NEFZ + EPA + WLTP - Start Value'!$B$6*'NEFZ + EPA + WLTP - Constants'!$B$4/3600</f>
        <v>0.8579060820000001</v>
      </c>
      <c r="H182" s="95">
        <f>IF(E182&gt;0,(((C181)^3+(C182)^3)/2/D182)*0.5*'NEFZ + EPA + WLTP - Constants'!$B$3*('NEFZ + EPA + WLTP - Start Value'!$B$5*'NEFZ + EPA + WLTP - Start Value'!$B$4)*E182/3600,0)</f>
        <v>2.011437413984627</v>
      </c>
    </row>
    <row r="183" ht="20.35" customHeight="1">
      <c r="A183" s="15">
        <v>180</v>
      </c>
      <c r="B183" s="15">
        <v>56</v>
      </c>
      <c r="C183" s="95">
        <f>'NEFZ + EPA + WLTP - Constants'!$B$5*B183/3.6</f>
        <v>25.03424</v>
      </c>
      <c r="D183" s="95">
        <f>(C183+C182)/2</f>
        <v>25.056592</v>
      </c>
      <c r="E183" s="95">
        <f>(D183*(A183-A182))</f>
        <v>25.056592</v>
      </c>
      <c r="F183" s="95">
        <f>(0.5*((C183^2)-(C182^2))*'NEFZ + EPA + WLTP - Start Value'!$B$3)/3600</f>
        <v>-0.4869453544227393</v>
      </c>
      <c r="G183" s="95">
        <f>E183*'NEFZ + EPA + WLTP - Start Value'!$B$3*'NEFZ + EPA + WLTP - Start Value'!$B$6*'NEFZ + EPA + WLTP - Constants'!$B$4/3600</f>
        <v>0.8548557492640001</v>
      </c>
      <c r="H183" s="95">
        <f>IF(E183&gt;0,(((C182)^3+(C183)^3)/2/D183)*0.5*'NEFZ + EPA + WLTP - Constants'!$B$3*('NEFZ + EPA + WLTP - Start Value'!$B$5*'NEFZ + EPA + WLTP - Start Value'!$B$4)*E183/3600,0)</f>
        <v>1.990020573909608</v>
      </c>
    </row>
    <row r="184" ht="20.35" customHeight="1">
      <c r="A184" s="15">
        <v>181</v>
      </c>
      <c r="B184" s="15">
        <v>55.9</v>
      </c>
      <c r="C184" s="95">
        <f>'NEFZ + EPA + WLTP - Constants'!$B$5*B184/3.6</f>
        <v>24.989536</v>
      </c>
      <c r="D184" s="95">
        <f>(C184+C183)/2</f>
        <v>25.011888</v>
      </c>
      <c r="E184" s="95">
        <f>(D184*(A184-A183))</f>
        <v>25.011888</v>
      </c>
      <c r="F184" s="95">
        <f>(0.5*((C184^2)-(C183^2))*'NEFZ + EPA + WLTP - Start Value'!$B$3)/3600</f>
        <v>-0.4860765848341342</v>
      </c>
      <c r="G184" s="95">
        <f>E184*'NEFZ + EPA + WLTP - Start Value'!$B$3*'NEFZ + EPA + WLTP - Start Value'!$B$6*'NEFZ + EPA + WLTP - Constants'!$B$4/3600</f>
        <v>0.8533305828960001</v>
      </c>
      <c r="H184" s="95">
        <f>IF(E184&gt;0,(((C183)^3+(C184)^3)/2/D184)*0.5*'NEFZ + EPA + WLTP - Constants'!$B$3*('NEFZ + EPA + WLTP - Start Value'!$B$5*'NEFZ + EPA + WLTP - Start Value'!$B$4)*E184/3600,0)</f>
        <v>1.979388268351076</v>
      </c>
    </row>
    <row r="185" ht="20.35" customHeight="1">
      <c r="A185" s="15">
        <v>182</v>
      </c>
      <c r="B185" s="15">
        <v>54.8</v>
      </c>
      <c r="C185" s="95">
        <f>'NEFZ + EPA + WLTP - Constants'!$B$5*B185/3.6</f>
        <v>24.497792</v>
      </c>
      <c r="D185" s="95">
        <f>(C185+C184)/2</f>
        <v>24.743664</v>
      </c>
      <c r="E185" s="95">
        <f>(D185*(A185-A184))</f>
        <v>24.743664</v>
      </c>
      <c r="F185" s="95">
        <f>(0.5*((C185^2)-(C184^2))*'NEFZ + EPA + WLTP - Start Value'!$B$3)/3600</f>
        <v>-5.289503640326426</v>
      </c>
      <c r="G185" s="95">
        <f>E185*'NEFZ + EPA + WLTP - Start Value'!$B$3*'NEFZ + EPA + WLTP - Start Value'!$B$6*'NEFZ + EPA + WLTP - Constants'!$B$4/3600</f>
        <v>0.8441795846880001</v>
      </c>
      <c r="H185" s="95">
        <f>IF(E185&gt;0,(((C184)^3+(C185)^3)/2/D185)*0.5*'NEFZ + EPA + WLTP - Constants'!$B$3*('NEFZ + EPA + WLTP - Start Value'!$B$5*'NEFZ + EPA + WLTP - Start Value'!$B$4)*E185/3600,0)</f>
        <v>1.916951747717653</v>
      </c>
    </row>
    <row r="186" ht="20.35" customHeight="1">
      <c r="A186" s="15">
        <v>183</v>
      </c>
      <c r="B186" s="15">
        <v>54.2</v>
      </c>
      <c r="C186" s="95">
        <f>'NEFZ + EPA + WLTP - Constants'!$B$5*B186/3.6</f>
        <v>24.229568</v>
      </c>
      <c r="D186" s="95">
        <f>(C186+C185)/2</f>
        <v>24.36368</v>
      </c>
      <c r="E186" s="95">
        <f>(D186*(A186-A185))</f>
        <v>24.36368</v>
      </c>
      <c r="F186" s="95">
        <f>(0.5*((C186^2)-(C185^2))*'NEFZ + EPA + WLTP - Start Value'!$B$3)/3600</f>
        <v>-2.840876554794652</v>
      </c>
      <c r="G186" s="95">
        <f>E186*'NEFZ + EPA + WLTP - Start Value'!$B$3*'NEFZ + EPA + WLTP - Start Value'!$B$6*'NEFZ + EPA + WLTP - Constants'!$B$4/3600</f>
        <v>0.8312156705599999</v>
      </c>
      <c r="H186" s="95">
        <f>IF(E186&gt;0,(((C185)^3+(C186)^3)/2/D186)*0.5*'NEFZ + EPA + WLTP - Constants'!$B$3*('NEFZ + EPA + WLTP - Start Value'!$B$5*'NEFZ + EPA + WLTP - Start Value'!$B$4)*E186/3600,0)</f>
        <v>1.829610575213388</v>
      </c>
    </row>
    <row r="187" ht="20.35" customHeight="1">
      <c r="A187" s="15">
        <v>184</v>
      </c>
      <c r="B187" s="15">
        <v>54.6</v>
      </c>
      <c r="C187" s="95">
        <f>'NEFZ + EPA + WLTP - Constants'!$B$5*B187/3.6</f>
        <v>24.408384</v>
      </c>
      <c r="D187" s="95">
        <f>(C187+C186)/2</f>
        <v>24.318976</v>
      </c>
      <c r="E187" s="95">
        <f>(D187*(A187-A186))</f>
        <v>24.318976</v>
      </c>
      <c r="F187" s="95">
        <f>(0.5*((C187^2)-(C186^2))*'NEFZ + EPA + WLTP - Start Value'!$B$3)/3600</f>
        <v>1.890442624841981</v>
      </c>
      <c r="G187" s="95">
        <f>E187*'NEFZ + EPA + WLTP - Start Value'!$B$3*'NEFZ + EPA + WLTP - Start Value'!$B$6*'NEFZ + EPA + WLTP - Constants'!$B$4/3600</f>
        <v>0.8296905041920001</v>
      </c>
      <c r="H187" s="95">
        <f>IF(E187&gt;0,(((C186)^3+(C187)^3)/2/D187)*0.5*'NEFZ + EPA + WLTP - Constants'!$B$3*('NEFZ + EPA + WLTP - Start Value'!$B$5*'NEFZ + EPA + WLTP - Start Value'!$B$4)*E187/3600,0)</f>
        <v>1.819466182112303</v>
      </c>
    </row>
    <row r="188" ht="20.35" customHeight="1">
      <c r="A188" s="15">
        <v>185</v>
      </c>
      <c r="B188" s="15">
        <v>52.2</v>
      </c>
      <c r="C188" s="95">
        <f>'NEFZ + EPA + WLTP - Constants'!$B$5*B188/3.6</f>
        <v>23.335488</v>
      </c>
      <c r="D188" s="95">
        <f>(C188+C187)/2</f>
        <v>23.871936</v>
      </c>
      <c r="E188" s="95">
        <f>(D188*(A188-A187))</f>
        <v>23.871936</v>
      </c>
      <c r="F188" s="95">
        <f>(0.5*((C188^2)-(C187^2))*'NEFZ + EPA + WLTP - Start Value'!$B$3)/3600</f>
        <v>-11.1341510477824</v>
      </c>
      <c r="G188" s="95">
        <f>E188*'NEFZ + EPA + WLTP - Start Value'!$B$3*'NEFZ + EPA + WLTP - Start Value'!$B$6*'NEFZ + EPA + WLTP - Constants'!$B$4/3600</f>
        <v>0.8144388405120003</v>
      </c>
      <c r="H188" s="95">
        <f>IF(E188&gt;0,(((C187)^3+(C188)^3)/2/D188)*0.5*'NEFZ + EPA + WLTP - Constants'!$B$3*('NEFZ + EPA + WLTP - Start Value'!$B$5*'NEFZ + EPA + WLTP - Start Value'!$B$4)*E188/3600,0)</f>
        <v>1.723498425107902</v>
      </c>
    </row>
    <row r="189" ht="20.35" customHeight="1">
      <c r="A189" s="15">
        <v>186</v>
      </c>
      <c r="B189" s="15">
        <v>54.7</v>
      </c>
      <c r="C189" s="95">
        <f>'NEFZ + EPA + WLTP - Constants'!$B$5*B189/3.6</f>
        <v>24.453088</v>
      </c>
      <c r="D189" s="95">
        <f>(C189+C188)/2</f>
        <v>23.894288</v>
      </c>
      <c r="E189" s="95">
        <f>(D189*(A189-A188))</f>
        <v>23.894288</v>
      </c>
      <c r="F189" s="95">
        <f>(0.5*((C189^2)-(C188^2))*'NEFZ + EPA + WLTP - Start Value'!$B$3)/3600</f>
        <v>11.60893362796445</v>
      </c>
      <c r="G189" s="95">
        <f>E189*'NEFZ + EPA + WLTP - Start Value'!$B$3*'NEFZ + EPA + WLTP - Start Value'!$B$6*'NEFZ + EPA + WLTP - Constants'!$B$4/3600</f>
        <v>0.815201423696</v>
      </c>
      <c r="H189" s="95">
        <f>IF(E189&gt;0,(((C188)^3+(C189)^3)/2/D189)*0.5*'NEFZ + EPA + WLTP - Constants'!$B$3*('NEFZ + EPA + WLTP - Start Value'!$B$5*'NEFZ + EPA + WLTP - Start Value'!$B$4)*E189/3600,0)</f>
        <v>1.728561348914569</v>
      </c>
    </row>
    <row r="190" ht="20.35" customHeight="1">
      <c r="A190" s="15">
        <v>187</v>
      </c>
      <c r="B190" s="15">
        <v>55.7</v>
      </c>
      <c r="C190" s="95">
        <f>'NEFZ + EPA + WLTP - Constants'!$B$5*B190/3.6</f>
        <v>24.900128</v>
      </c>
      <c r="D190" s="95">
        <f>(C190+C189)/2</f>
        <v>24.676608</v>
      </c>
      <c r="E190" s="95">
        <f>(D190*(A190-A189))</f>
        <v>24.676608</v>
      </c>
      <c r="F190" s="95">
        <f>(0.5*((C190^2)-(C189^2))*'NEFZ + EPA + WLTP - Start Value'!$B$3)/3600</f>
        <v>4.795608129194672</v>
      </c>
      <c r="G190" s="95">
        <f>E190*'NEFZ + EPA + WLTP - Start Value'!$B$3*'NEFZ + EPA + WLTP - Start Value'!$B$6*'NEFZ + EPA + WLTP - Constants'!$B$4/3600</f>
        <v>0.8418918351360002</v>
      </c>
      <c r="H190" s="95">
        <f>IF(E190&gt;0,(((C189)^3+(C190)^3)/2/D190)*0.5*'NEFZ + EPA + WLTP - Constants'!$B$3*('NEFZ + EPA + WLTP - Start Value'!$B$5*'NEFZ + EPA + WLTP - Start Value'!$B$4)*E190/3600,0)</f>
        <v>1.901313782207685</v>
      </c>
    </row>
    <row r="191" ht="20.35" customHeight="1">
      <c r="A191" s="15">
        <v>188</v>
      </c>
      <c r="B191" s="15">
        <v>57</v>
      </c>
      <c r="C191" s="95">
        <f>'NEFZ + EPA + WLTP - Constants'!$B$5*B191/3.6</f>
        <v>25.48128</v>
      </c>
      <c r="D191" s="95">
        <f>(C191+C190)/2</f>
        <v>25.190704</v>
      </c>
      <c r="E191" s="95">
        <f>(D191*(A191-A190))</f>
        <v>25.190704</v>
      </c>
      <c r="F191" s="95">
        <f>(0.5*((C191^2)-(C190^2))*'NEFZ + EPA + WLTP - Start Value'!$B$3)/3600</f>
        <v>6.364171621452052</v>
      </c>
      <c r="G191" s="95">
        <f>E191*'NEFZ + EPA + WLTP - Start Value'!$B$3*'NEFZ + EPA + WLTP - Start Value'!$B$6*'NEFZ + EPA + WLTP - Constants'!$B$4/3600</f>
        <v>0.8594312483680001</v>
      </c>
      <c r="H191" s="95">
        <f>IF(E191&gt;0,(((C190)^3+(C191)^3)/2/D191)*0.5*'NEFZ + EPA + WLTP - Constants'!$B$3*('NEFZ + EPA + WLTP - Start Value'!$B$5*'NEFZ + EPA + WLTP - Start Value'!$B$4)*E191/3600,0)</f>
        <v>2.022948206075361</v>
      </c>
    </row>
    <row r="192" ht="20.35" customHeight="1">
      <c r="A192" s="15">
        <v>189</v>
      </c>
      <c r="B192" s="15">
        <v>58</v>
      </c>
      <c r="C192" s="95">
        <f>'NEFZ + EPA + WLTP - Constants'!$B$5*B192/3.6</f>
        <v>25.92832</v>
      </c>
      <c r="D192" s="95">
        <f>(C192+C191)/2</f>
        <v>25.7048</v>
      </c>
      <c r="E192" s="95">
        <f>(D192*(A192-A191))</f>
        <v>25.7048</v>
      </c>
      <c r="F192" s="95">
        <f>(0.5*((C192^2)-(C191^2))*'NEFZ + EPA + WLTP - Start Value'!$B$3)/3600</f>
        <v>4.995425134577781</v>
      </c>
      <c r="G192" s="95">
        <f>E192*'NEFZ + EPA + WLTP - Start Value'!$B$3*'NEFZ + EPA + WLTP - Start Value'!$B$6*'NEFZ + EPA + WLTP - Constants'!$B$4/3600</f>
        <v>0.8769706615999999</v>
      </c>
      <c r="H192" s="95">
        <f>IF(E192&gt;0,(((C191)^3+(C192)^3)/2/D192)*0.5*'NEFZ + EPA + WLTP - Constants'!$B$3*('NEFZ + EPA + WLTP - Start Value'!$B$5*'NEFZ + EPA + WLTP - Start Value'!$B$4)*E192/3600,0)</f>
        <v>2.148976757804021</v>
      </c>
    </row>
    <row r="193" ht="20.35" customHeight="1">
      <c r="A193" s="15">
        <v>190</v>
      </c>
      <c r="B193" s="15">
        <v>58.1</v>
      </c>
      <c r="C193" s="95">
        <f>'NEFZ + EPA + WLTP - Constants'!$B$5*B193/3.6</f>
        <v>25.973024</v>
      </c>
      <c r="D193" s="95">
        <f>(C193+C192)/2</f>
        <v>25.950672</v>
      </c>
      <c r="E193" s="95">
        <f>(D193*(A193-A192))</f>
        <v>25.950672</v>
      </c>
      <c r="F193" s="95">
        <f>(0.5*((C193^2)-(C192^2))*'NEFZ + EPA + WLTP - Start Value'!$B$3)/3600</f>
        <v>0.5043207461952374</v>
      </c>
      <c r="G193" s="95">
        <f>E193*'NEFZ + EPA + WLTP - Start Value'!$B$3*'NEFZ + EPA + WLTP - Start Value'!$B$6*'NEFZ + EPA + WLTP - Constants'!$B$4/3600</f>
        <v>0.8853590766240002</v>
      </c>
      <c r="H193" s="95">
        <f>IF(E193&gt;0,(((C192)^3+(C193)^3)/2/D193)*0.5*'NEFZ + EPA + WLTP - Constants'!$B$3*('NEFZ + EPA + WLTP - Start Value'!$B$5*'NEFZ + EPA + WLTP - Start Value'!$B$4)*E193/3600,0)</f>
        <v>2.210738210251843</v>
      </c>
    </row>
    <row r="194" ht="20.35" customHeight="1">
      <c r="A194" s="15">
        <v>191</v>
      </c>
      <c r="B194" s="15">
        <v>59.4</v>
      </c>
      <c r="C194" s="95">
        <f>'NEFZ + EPA + WLTP - Constants'!$B$5*B194/3.6</f>
        <v>26.554176</v>
      </c>
      <c r="D194" s="95">
        <f>(C194+C193)/2</f>
        <v>26.2636</v>
      </c>
      <c r="E194" s="95">
        <f>(D194*(A194-A193))</f>
        <v>26.2636</v>
      </c>
      <c r="F194" s="95">
        <f>(0.5*((C194^2)-(C193^2))*'NEFZ + EPA + WLTP - Start Value'!$B$3)/3600</f>
        <v>6.635227733102216</v>
      </c>
      <c r="G194" s="95">
        <f>E194*'NEFZ + EPA + WLTP - Start Value'!$B$3*'NEFZ + EPA + WLTP - Start Value'!$B$6*'NEFZ + EPA + WLTP - Constants'!$B$4/3600</f>
        <v>0.8960352412000001</v>
      </c>
      <c r="H194" s="95">
        <f>IF(E194&gt;0,(((C193)^3+(C194)^3)/2/D194)*0.5*'NEFZ + EPA + WLTP - Constants'!$B$3*('NEFZ + EPA + WLTP - Start Value'!$B$5*'NEFZ + EPA + WLTP - Start Value'!$B$4)*E194/3600,0)</f>
        <v>2.292517957142803</v>
      </c>
    </row>
    <row r="195" ht="20.35" customHeight="1">
      <c r="A195" s="15">
        <v>192</v>
      </c>
      <c r="B195" s="15">
        <v>59.9</v>
      </c>
      <c r="C195" s="95">
        <f>'NEFZ + EPA + WLTP - Constants'!$B$5*B195/3.6</f>
        <v>26.777696</v>
      </c>
      <c r="D195" s="95">
        <f>(C195+C194)/2</f>
        <v>26.665936</v>
      </c>
      <c r="E195" s="95">
        <f>(D195*(A195-A194))</f>
        <v>26.665936</v>
      </c>
      <c r="F195" s="95">
        <f>(0.5*((C195^2)-(C194^2))*'NEFZ + EPA + WLTP - Start Value'!$B$3)/3600</f>
        <v>2.591105298065734</v>
      </c>
      <c r="G195" s="95">
        <f>E195*'NEFZ + EPA + WLTP - Start Value'!$B$3*'NEFZ + EPA + WLTP - Start Value'!$B$6*'NEFZ + EPA + WLTP - Constants'!$B$4/3600</f>
        <v>0.9097617385120002</v>
      </c>
      <c r="H195" s="95">
        <f>IF(E195&gt;0,(((C194)^3+(C195)^3)/2/D195)*0.5*'NEFZ + EPA + WLTP - Constants'!$B$3*('NEFZ + EPA + WLTP - Start Value'!$B$5*'NEFZ + EPA + WLTP - Start Value'!$B$4)*E195/3600,0)</f>
        <v>2.398744035988093</v>
      </c>
    </row>
    <row r="196" ht="20.35" customHeight="1">
      <c r="A196" s="15">
        <v>193</v>
      </c>
      <c r="B196" s="15">
        <v>61</v>
      </c>
      <c r="C196" s="95">
        <f>'NEFZ + EPA + WLTP - Constants'!$B$5*B196/3.6</f>
        <v>27.26944</v>
      </c>
      <c r="D196" s="95">
        <f>(C196+C195)/2</f>
        <v>27.023568</v>
      </c>
      <c r="E196" s="95">
        <f>(D196*(A196-A195))</f>
        <v>27.023568</v>
      </c>
      <c r="F196" s="95">
        <f>(0.5*((C196^2)-(C195^2))*'NEFZ + EPA + WLTP - Start Value'!$B$3)/3600</f>
        <v>5.776883379543492</v>
      </c>
      <c r="G196" s="95">
        <f>E196*'NEFZ + EPA + WLTP - Start Value'!$B$3*'NEFZ + EPA + WLTP - Start Value'!$B$6*'NEFZ + EPA + WLTP - Constants'!$B$4/3600</f>
        <v>0.9219630694559999</v>
      </c>
      <c r="H196" s="95">
        <f>IF(E196&gt;0,(((C195)^3+(C196)^3)/2/D196)*0.5*'NEFZ + EPA + WLTP - Constants'!$B$3*('NEFZ + EPA + WLTP - Start Value'!$B$5*'NEFZ + EPA + WLTP - Start Value'!$B$4)*E196/3600,0)</f>
        <v>2.497045382678486</v>
      </c>
    </row>
    <row r="197" ht="20.35" customHeight="1">
      <c r="A197" s="15">
        <v>194</v>
      </c>
      <c r="B197" s="15">
        <v>61.4</v>
      </c>
      <c r="C197" s="95">
        <f>'NEFZ + EPA + WLTP - Constants'!$B$5*B197/3.6</f>
        <v>27.448256</v>
      </c>
      <c r="D197" s="95">
        <f>(C197+C196)/2</f>
        <v>27.358848</v>
      </c>
      <c r="E197" s="95">
        <f>(D197*(A197-A196))</f>
        <v>27.358848</v>
      </c>
      <c r="F197" s="95">
        <f>(0.5*((C197^2)-(C196^2))*'NEFZ + EPA + WLTP - Start Value'!$B$3)/3600</f>
        <v>2.126747952947198</v>
      </c>
      <c r="G197" s="95">
        <f>E197*'NEFZ + EPA + WLTP - Start Value'!$B$3*'NEFZ + EPA + WLTP - Start Value'!$B$6*'NEFZ + EPA + WLTP - Constants'!$B$4/3600</f>
        <v>0.9334018172160001</v>
      </c>
      <c r="H197" s="95">
        <f>IF(E197&gt;0,(((C196)^3+(C197)^3)/2/D197)*0.5*'NEFZ + EPA + WLTP - Constants'!$B$3*('NEFZ + EPA + WLTP - Start Value'!$B$5*'NEFZ + EPA + WLTP - Start Value'!$B$4)*E197/3600,0)</f>
        <v>2.590585076502166</v>
      </c>
    </row>
    <row r="198" ht="20.35" customHeight="1">
      <c r="A198" s="15">
        <v>195</v>
      </c>
      <c r="B198" s="15">
        <v>61.9</v>
      </c>
      <c r="C198" s="95">
        <f>'NEFZ + EPA + WLTP - Constants'!$B$5*B198/3.6</f>
        <v>27.671776</v>
      </c>
      <c r="D198" s="95">
        <f>(C198+C197)/2</f>
        <v>27.560016</v>
      </c>
      <c r="E198" s="95">
        <f>(D198*(A198-A197))</f>
        <v>27.560016</v>
      </c>
      <c r="F198" s="95">
        <f>(0.5*((C198^2)-(C197^2))*'NEFZ + EPA + WLTP - Start Value'!$B$3)/3600</f>
        <v>2.677982256928026</v>
      </c>
      <c r="G198" s="95">
        <f>E198*'NEFZ + EPA + WLTP - Start Value'!$B$3*'NEFZ + EPA + WLTP - Start Value'!$B$6*'NEFZ + EPA + WLTP - Constants'!$B$4/3600</f>
        <v>0.9402650658720001</v>
      </c>
      <c r="H198" s="95">
        <f>IF(E198&gt;0,(((C197)^3+(C198)^3)/2/D198)*0.5*'NEFZ + EPA + WLTP - Constants'!$B$3*('NEFZ + EPA + WLTP - Start Value'!$B$5*'NEFZ + EPA + WLTP - Start Value'!$B$4)*E198/3600,0)</f>
        <v>2.648197346184383</v>
      </c>
    </row>
    <row r="199" ht="20.35" customHeight="1">
      <c r="A199" s="15">
        <v>196</v>
      </c>
      <c r="B199" s="15">
        <v>62.5</v>
      </c>
      <c r="C199" s="95">
        <f>'NEFZ + EPA + WLTP - Constants'!$B$5*B199/3.6</f>
        <v>27.94</v>
      </c>
      <c r="D199" s="95">
        <f>(C199+C198)/2</f>
        <v>27.805888</v>
      </c>
      <c r="E199" s="95">
        <f>(D199*(A199-A198))</f>
        <v>27.805888</v>
      </c>
      <c r="F199" s="95">
        <f>(0.5*((C199^2)-(C198^2))*'NEFZ + EPA + WLTP - Start Value'!$B$3)/3600</f>
        <v>3.24224810473813</v>
      </c>
      <c r="G199" s="95">
        <f>E199*'NEFZ + EPA + WLTP - Start Value'!$B$3*'NEFZ + EPA + WLTP - Start Value'!$B$6*'NEFZ + EPA + WLTP - Constants'!$B$4/3600</f>
        <v>0.9486534808960002</v>
      </c>
      <c r="H199" s="95">
        <f>IF(E199&gt;0,(((C198)^3+(C199)^3)/2/D199)*0.5*'NEFZ + EPA + WLTP - Constants'!$B$3*('NEFZ + EPA + WLTP - Start Value'!$B$5*'NEFZ + EPA + WLTP - Start Value'!$B$4)*E199/3600,0)</f>
        <v>2.71976349626052</v>
      </c>
    </row>
    <row r="200" ht="20.35" customHeight="1">
      <c r="A200" s="15">
        <v>197</v>
      </c>
      <c r="B200" s="15">
        <v>62.5</v>
      </c>
      <c r="C200" s="95">
        <f>'NEFZ + EPA + WLTP - Constants'!$B$5*B200/3.6</f>
        <v>27.94</v>
      </c>
      <c r="D200" s="95">
        <f>(C200+C199)/2</f>
        <v>27.94</v>
      </c>
      <c r="E200" s="95">
        <f>(D200*(A200-A199))</f>
        <v>27.94</v>
      </c>
      <c r="F200" s="95">
        <f>(0.5*((C200^2)-(C199^2))*'NEFZ + EPA + WLTP - Start Value'!$B$3)/3600</f>
        <v>0</v>
      </c>
      <c r="G200" s="95">
        <f>E200*'NEFZ + EPA + WLTP - Start Value'!$B$3*'NEFZ + EPA + WLTP - Start Value'!$B$6*'NEFZ + EPA + WLTP - Constants'!$B$4/3600</f>
        <v>0.9532289800000001</v>
      </c>
      <c r="H200" s="95">
        <f>IF(E200&gt;0,(((C199)^3+(C200)^3)/2/D200)*0.5*'NEFZ + EPA + WLTP - Constants'!$B$3*('NEFZ + EPA + WLTP - Start Value'!$B$5*'NEFZ + EPA + WLTP - Start Value'!$B$4)*E200/3600,0)</f>
        <v>2.759114546276</v>
      </c>
    </row>
    <row r="201" ht="20.35" customHeight="1">
      <c r="A201" s="15">
        <v>198</v>
      </c>
      <c r="B201" s="15">
        <v>62.7</v>
      </c>
      <c r="C201" s="95">
        <f>'NEFZ + EPA + WLTP - Constants'!$B$5*B201/3.6</f>
        <v>28.029408</v>
      </c>
      <c r="D201" s="95">
        <f>(C201+C200)/2</f>
        <v>27.984704</v>
      </c>
      <c r="E201" s="95">
        <f>(D201*(A201-A200))</f>
        <v>27.984704</v>
      </c>
      <c r="F201" s="95">
        <f>(0.5*((C201^2)-(C200^2))*'NEFZ + EPA + WLTP - Start Value'!$B$3)/3600</f>
        <v>1.087699524955</v>
      </c>
      <c r="G201" s="95">
        <f>E201*'NEFZ + EPA + WLTP - Start Value'!$B$3*'NEFZ + EPA + WLTP - Start Value'!$B$6*'NEFZ + EPA + WLTP - Constants'!$B$4/3600</f>
        <v>0.9547541463680003</v>
      </c>
      <c r="H201" s="95">
        <f>IF(E201&gt;0,(((C200)^3+(C201)^3)/2/D201)*0.5*'NEFZ + EPA + WLTP - Constants'!$B$3*('NEFZ + EPA + WLTP - Start Value'!$B$5*'NEFZ + EPA + WLTP - Start Value'!$B$4)*E201/3600,0)</f>
        <v>2.772400721302889</v>
      </c>
    </row>
    <row r="202" ht="20.35" customHeight="1">
      <c r="A202" s="15">
        <v>199</v>
      </c>
      <c r="B202" s="15">
        <v>62.2</v>
      </c>
      <c r="C202" s="95">
        <f>'NEFZ + EPA + WLTP - Constants'!$B$5*B202/3.6</f>
        <v>27.805888</v>
      </c>
      <c r="D202" s="95">
        <f>(C202+C201)/2</f>
        <v>27.917648</v>
      </c>
      <c r="E202" s="95">
        <f>(D202*(A202-A201))</f>
        <v>27.917648</v>
      </c>
      <c r="F202" s="95">
        <f>(0.5*((C202^2)-(C201^2))*'NEFZ + EPA + WLTP - Start Value'!$B$3)/3600</f>
        <v>-2.712733040472849</v>
      </c>
      <c r="G202" s="95">
        <f>E202*'NEFZ + EPA + WLTP - Start Value'!$B$3*'NEFZ + EPA + WLTP - Start Value'!$B$6*'NEFZ + EPA + WLTP - Constants'!$B$4/3600</f>
        <v>0.9524663968160001</v>
      </c>
      <c r="H202" s="95">
        <f>IF(E202&gt;0,(((C201)^3+(C202)^3)/2/D202)*0.5*'NEFZ + EPA + WLTP - Constants'!$B$3*('NEFZ + EPA + WLTP - Start Value'!$B$5*'NEFZ + EPA + WLTP - Start Value'!$B$4)*E202/3600,0)</f>
        <v>2.752630299000423</v>
      </c>
    </row>
    <row r="203" ht="20.35" customHeight="1">
      <c r="A203" s="15">
        <v>200</v>
      </c>
      <c r="B203" s="15">
        <v>62.5</v>
      </c>
      <c r="C203" s="95">
        <f>'NEFZ + EPA + WLTP - Constants'!$B$5*B203/3.6</f>
        <v>27.94</v>
      </c>
      <c r="D203" s="95">
        <f>(C203+C202)/2</f>
        <v>27.872944</v>
      </c>
      <c r="E203" s="95">
        <f>(D203*(A203-A202))</f>
        <v>27.872944</v>
      </c>
      <c r="F203" s="95">
        <f>(0.5*((C203^2)-(C202^2))*'NEFZ + EPA + WLTP - Start Value'!$B$3)/3600</f>
        <v>1.62503351551785</v>
      </c>
      <c r="G203" s="95">
        <f>E203*'NEFZ + EPA + WLTP - Start Value'!$B$3*'NEFZ + EPA + WLTP - Start Value'!$B$6*'NEFZ + EPA + WLTP - Constants'!$B$4/3600</f>
        <v>0.9509412304480003</v>
      </c>
      <c r="H203" s="95">
        <f>IF(E203&gt;0,(((C202)^3+(C203)^3)/2/D203)*0.5*'NEFZ + EPA + WLTP - Constants'!$B$3*('NEFZ + EPA + WLTP - Start Value'!$B$5*'NEFZ + EPA + WLTP - Start Value'!$B$4)*E203/3600,0)</f>
        <v>2.739344123973535</v>
      </c>
    </row>
    <row r="204" ht="20.35" customHeight="1">
      <c r="A204" s="15">
        <v>201</v>
      </c>
      <c r="B204" s="15">
        <v>63.1</v>
      </c>
      <c r="C204" s="95">
        <f>'NEFZ + EPA + WLTP - Constants'!$B$5*B204/3.6</f>
        <v>28.208224</v>
      </c>
      <c r="D204" s="95">
        <f>(C204+C203)/2</f>
        <v>28.074112</v>
      </c>
      <c r="E204" s="95">
        <f>(D204*(A204-A203))</f>
        <v>28.074112</v>
      </c>
      <c r="F204" s="95">
        <f>(0.5*((C204^2)-(C203^2))*'NEFZ + EPA + WLTP - Start Value'!$B$3)/3600</f>
        <v>3.273523809928581</v>
      </c>
      <c r="G204" s="95">
        <f>E204*'NEFZ + EPA + WLTP - Start Value'!$B$3*'NEFZ + EPA + WLTP - Start Value'!$B$6*'NEFZ + EPA + WLTP - Constants'!$B$4/3600</f>
        <v>0.9578044791040004</v>
      </c>
      <c r="H204" s="95">
        <f>IF(E204&gt;0,(((C203)^3+(C204)^3)/2/D204)*0.5*'NEFZ + EPA + WLTP - Constants'!$B$3*('NEFZ + EPA + WLTP - Start Value'!$B$5*'NEFZ + EPA + WLTP - Start Value'!$B$4)*E204/3600,0)</f>
        <v>2.799228436281236</v>
      </c>
    </row>
    <row r="205" ht="20.35" customHeight="1">
      <c r="A205" s="15">
        <v>202</v>
      </c>
      <c r="B205" s="15">
        <v>62.7</v>
      </c>
      <c r="C205" s="95">
        <f>'NEFZ + EPA + WLTP - Constants'!$B$5*B205/3.6</f>
        <v>28.029408</v>
      </c>
      <c r="D205" s="95">
        <f>(C205+C204)/2</f>
        <v>28.118816</v>
      </c>
      <c r="E205" s="95">
        <f>(D205*(A205-A204))</f>
        <v>28.118816</v>
      </c>
      <c r="F205" s="95">
        <f>(0.5*((C205^2)-(C204^2))*'NEFZ + EPA + WLTP - Start Value'!$B$3)/3600</f>
        <v>-2.185824284973582</v>
      </c>
      <c r="G205" s="95">
        <f>E205*'NEFZ + EPA + WLTP - Start Value'!$B$3*'NEFZ + EPA + WLTP - Start Value'!$B$6*'NEFZ + EPA + WLTP - Constants'!$B$4/3600</f>
        <v>0.9593296454720002</v>
      </c>
      <c r="H205" s="95">
        <f>IF(E205&gt;0,(((C204)^3+(C205)^3)/2/D205)*0.5*'NEFZ + EPA + WLTP - Constants'!$B$3*('NEFZ + EPA + WLTP - Start Value'!$B$5*'NEFZ + EPA + WLTP - Start Value'!$B$4)*E205/3600,0)</f>
        <v>2.812514611308124</v>
      </c>
    </row>
    <row r="206" ht="20.35" customHeight="1">
      <c r="A206" s="15">
        <v>203</v>
      </c>
      <c r="B206" s="15">
        <v>62.8</v>
      </c>
      <c r="C206" s="95">
        <f>'NEFZ + EPA + WLTP - Constants'!$B$5*B206/3.6</f>
        <v>28.074112</v>
      </c>
      <c r="D206" s="95">
        <f>(C206+C205)/2</f>
        <v>28.05176</v>
      </c>
      <c r="E206" s="95">
        <f>(D206*(A206-A205))</f>
        <v>28.05176</v>
      </c>
      <c r="F206" s="95">
        <f>(0.5*((C206^2)-(C205^2))*'NEFZ + EPA + WLTP - Start Value'!$B$3)/3600</f>
        <v>0.5451529168604445</v>
      </c>
      <c r="G206" s="95">
        <f>E206*'NEFZ + EPA + WLTP - Start Value'!$B$3*'NEFZ + EPA + WLTP - Start Value'!$B$6*'NEFZ + EPA + WLTP - Constants'!$B$4/3600</f>
        <v>0.9570418959200002</v>
      </c>
      <c r="H206" s="95">
        <f>IF(E206&gt;0,(((C205)^3+(C206)^3)/2/D206)*0.5*'NEFZ + EPA + WLTP - Constants'!$B$3*('NEFZ + EPA + WLTP - Start Value'!$B$5*'NEFZ + EPA + WLTP - Start Value'!$B$4)*E206/3600,0)</f>
        <v>2.792361853602793</v>
      </c>
    </row>
    <row r="207" ht="20.35" customHeight="1">
      <c r="A207" s="15">
        <v>204</v>
      </c>
      <c r="B207" s="15">
        <v>63</v>
      </c>
      <c r="C207" s="95">
        <f>'NEFZ + EPA + WLTP - Constants'!$B$5*B207/3.6</f>
        <v>28.16352</v>
      </c>
      <c r="D207" s="95">
        <f>(C207+C206)/2</f>
        <v>28.118816</v>
      </c>
      <c r="E207" s="95">
        <f>(D207*(A207-A206))</f>
        <v>28.118816</v>
      </c>
      <c r="F207" s="95">
        <f>(0.5*((C207^2)-(C206^2))*'NEFZ + EPA + WLTP - Start Value'!$B$3)/3600</f>
        <v>1.092912142486779</v>
      </c>
      <c r="G207" s="95">
        <f>E207*'NEFZ + EPA + WLTP - Start Value'!$B$3*'NEFZ + EPA + WLTP - Start Value'!$B$6*'NEFZ + EPA + WLTP - Constants'!$B$4/3600</f>
        <v>0.9593296454720002</v>
      </c>
      <c r="H207" s="95">
        <f>IF(E207&gt;0,(((C206)^3+(C207)^3)/2/D207)*0.5*'NEFZ + EPA + WLTP - Constants'!$B$3*('NEFZ + EPA + WLTP - Start Value'!$B$5*'NEFZ + EPA + WLTP - Start Value'!$B$4)*E207/3600,0)</f>
        <v>2.812450634460983</v>
      </c>
    </row>
    <row r="208" ht="20.35" customHeight="1">
      <c r="A208" s="15">
        <v>205</v>
      </c>
      <c r="B208" s="15">
        <v>64.09999999999999</v>
      </c>
      <c r="C208" s="95">
        <f>'NEFZ + EPA + WLTP - Constants'!$B$5*B208/3.6</f>
        <v>28.655264</v>
      </c>
      <c r="D208" s="95">
        <f>(C208+C207)/2</f>
        <v>28.409392</v>
      </c>
      <c r="E208" s="95">
        <f>(D208*(A208-A207))</f>
        <v>28.409392</v>
      </c>
      <c r="F208" s="95">
        <f>(0.5*((C208^2)-(C207^2))*'NEFZ + EPA + WLTP - Start Value'!$B$3)/3600</f>
        <v>6.0731338092636</v>
      </c>
      <c r="G208" s="95">
        <f>E208*'NEFZ + EPA + WLTP - Start Value'!$B$3*'NEFZ + EPA + WLTP - Start Value'!$B$6*'NEFZ + EPA + WLTP - Constants'!$B$4/3600</f>
        <v>0.969243226864</v>
      </c>
      <c r="H208" s="95">
        <f>IF(E208&gt;0,(((C207)^3+(C208)^3)/2/D208)*0.5*'NEFZ + EPA + WLTP - Constants'!$B$3*('NEFZ + EPA + WLTP - Start Value'!$B$5*'NEFZ + EPA + WLTP - Start Value'!$B$4)*E208/3600,0)</f>
        <v>2.901174965832004</v>
      </c>
    </row>
    <row r="209" ht="20.35" customHeight="1">
      <c r="A209" s="15">
        <v>206</v>
      </c>
      <c r="B209" s="15">
        <v>63.9</v>
      </c>
      <c r="C209" s="95">
        <f>'NEFZ + EPA + WLTP - Constants'!$B$5*B209/3.6</f>
        <v>28.565856</v>
      </c>
      <c r="D209" s="95">
        <f>(C209+C208)/2</f>
        <v>28.61056</v>
      </c>
      <c r="E209" s="95">
        <f>(D209*(A209-A208))</f>
        <v>28.61056</v>
      </c>
      <c r="F209" s="95">
        <f>(0.5*((C209^2)-(C208^2))*'NEFZ + EPA + WLTP - Start Value'!$B$3)/3600</f>
        <v>-1.112025073436413</v>
      </c>
      <c r="G209" s="95">
        <f>E209*'NEFZ + EPA + WLTP - Start Value'!$B$3*'NEFZ + EPA + WLTP - Start Value'!$B$6*'NEFZ + EPA + WLTP - Constants'!$B$4/3600</f>
        <v>0.9761064755200001</v>
      </c>
      <c r="H209" s="95">
        <f>IF(E209&gt;0,(((C208)^3+(C209)^3)/2/D209)*0.5*'NEFZ + EPA + WLTP - Constants'!$B$3*('NEFZ + EPA + WLTP - Start Value'!$B$5*'NEFZ + EPA + WLTP - Start Value'!$B$4)*E209/3600,0)</f>
        <v>2.962598384103033</v>
      </c>
    </row>
    <row r="210" ht="20.35" customHeight="1">
      <c r="A210" s="15">
        <v>207</v>
      </c>
      <c r="B210" s="15">
        <v>64.09999999999999</v>
      </c>
      <c r="C210" s="95">
        <f>'NEFZ + EPA + WLTP - Constants'!$B$5*B210/3.6</f>
        <v>28.655264</v>
      </c>
      <c r="D210" s="95">
        <f>(C210+C209)/2</f>
        <v>28.61056</v>
      </c>
      <c r="E210" s="95">
        <f>(D210*(A210-A209))</f>
        <v>28.61056</v>
      </c>
      <c r="F210" s="95">
        <f>(0.5*((C210^2)-(C209^2))*'NEFZ + EPA + WLTP - Start Value'!$B$3)/3600</f>
        <v>1.112025073436413</v>
      </c>
      <c r="G210" s="95">
        <f>E210*'NEFZ + EPA + WLTP - Start Value'!$B$3*'NEFZ + EPA + WLTP - Start Value'!$B$6*'NEFZ + EPA + WLTP - Constants'!$B$4/3600</f>
        <v>0.9761064755200001</v>
      </c>
      <c r="H210" s="95">
        <f>IF(E210&gt;0,(((C209)^3+(C210)^3)/2/D210)*0.5*'NEFZ + EPA + WLTP - Constants'!$B$3*('NEFZ + EPA + WLTP - Start Value'!$B$5*'NEFZ + EPA + WLTP - Start Value'!$B$4)*E210/3600,0)</f>
        <v>2.962598384103033</v>
      </c>
    </row>
    <row r="211" ht="20.35" customHeight="1">
      <c r="A211" s="15">
        <v>208</v>
      </c>
      <c r="B211" s="15">
        <v>64.3</v>
      </c>
      <c r="C211" s="95">
        <f>'NEFZ + EPA + WLTP - Constants'!$B$5*B211/3.6</f>
        <v>28.744672</v>
      </c>
      <c r="D211" s="95">
        <f>(C211+C210)/2</f>
        <v>28.699968</v>
      </c>
      <c r="E211" s="95">
        <f>(D211*(A211-A210))</f>
        <v>28.699968</v>
      </c>
      <c r="F211" s="95">
        <f>(0.5*((C211^2)-(C210^2))*'NEFZ + EPA + WLTP - Start Value'!$B$3)/3600</f>
        <v>1.115500151790932</v>
      </c>
      <c r="G211" s="95">
        <f>E211*'NEFZ + EPA + WLTP - Start Value'!$B$3*'NEFZ + EPA + WLTP - Start Value'!$B$6*'NEFZ + EPA + WLTP - Constants'!$B$4/3600</f>
        <v>0.979156808256</v>
      </c>
      <c r="H211" s="95">
        <f>IF(E211&gt;0,(((C210)^3+(C211)^3)/2/D211)*0.5*'NEFZ + EPA + WLTP - Constants'!$B$3*('NEFZ + EPA + WLTP - Start Value'!$B$5*'NEFZ + EPA + WLTP - Start Value'!$B$4)*E211/3600,0)</f>
        <v>2.9904594929875</v>
      </c>
    </row>
    <row r="212" ht="20.35" customHeight="1">
      <c r="A212" s="15">
        <v>209</v>
      </c>
      <c r="B212" s="15">
        <v>64.5</v>
      </c>
      <c r="C212" s="95">
        <f>'NEFZ + EPA + WLTP - Constants'!$B$5*B212/3.6</f>
        <v>28.83408</v>
      </c>
      <c r="D212" s="95">
        <f>(C212+C211)/2</f>
        <v>28.789376</v>
      </c>
      <c r="E212" s="95">
        <f>(D212*(A212-A211))</f>
        <v>28.789376</v>
      </c>
      <c r="F212" s="95">
        <f>(0.5*((C212^2)-(C211^2))*'NEFZ + EPA + WLTP - Start Value'!$B$3)/3600</f>
        <v>1.118975230145452</v>
      </c>
      <c r="G212" s="95">
        <f>E212*'NEFZ + EPA + WLTP - Start Value'!$B$3*'NEFZ + EPA + WLTP - Start Value'!$B$6*'NEFZ + EPA + WLTP - Constants'!$B$4/3600</f>
        <v>0.9822071409919999</v>
      </c>
      <c r="H212" s="95">
        <f>IF(E212&gt;0,(((C211)^3+(C212)^3)/2/D212)*0.5*'NEFZ + EPA + WLTP - Constants'!$B$3*('NEFZ + EPA + WLTP - Start Value'!$B$5*'NEFZ + EPA + WLTP - Start Value'!$B$4)*E212/3600,0)</f>
        <v>3.018494732813629</v>
      </c>
    </row>
    <row r="213" ht="20.35" customHeight="1">
      <c r="A213" s="15">
        <v>210</v>
      </c>
      <c r="B213" s="15">
        <v>64.90000000000001</v>
      </c>
      <c r="C213" s="95">
        <f>'NEFZ + EPA + WLTP - Constants'!$B$5*B213/3.6</f>
        <v>29.012896</v>
      </c>
      <c r="D213" s="95">
        <f>(C213+C212)/2</f>
        <v>28.923488</v>
      </c>
      <c r="E213" s="95">
        <f>(D213*(A213-A212))</f>
        <v>28.923488</v>
      </c>
      <c r="F213" s="95">
        <f>(0.5*((C213^2)-(C212^2))*'NEFZ + EPA + WLTP - Start Value'!$B$3)/3600</f>
        <v>2.248375695354313</v>
      </c>
      <c r="G213" s="95">
        <f>E213*'NEFZ + EPA + WLTP - Start Value'!$B$3*'NEFZ + EPA + WLTP - Start Value'!$B$6*'NEFZ + EPA + WLTP - Constants'!$B$4/3600</f>
        <v>0.986782640096</v>
      </c>
      <c r="H213" s="95">
        <f>IF(E213&gt;0,(((C212)^3+(C213)^3)/2/D213)*0.5*'NEFZ + EPA + WLTP - Constants'!$B$3*('NEFZ + EPA + WLTP - Start Value'!$B$5*'NEFZ + EPA + WLTP - Start Value'!$B$4)*E213/3600,0)</f>
        <v>3.060941082371538</v>
      </c>
    </row>
    <row r="214" ht="20.35" customHeight="1">
      <c r="A214" s="15">
        <v>211</v>
      </c>
      <c r="B214" s="15">
        <v>65.3</v>
      </c>
      <c r="C214" s="95">
        <f>'NEFZ + EPA + WLTP - Constants'!$B$5*B214/3.6</f>
        <v>29.191712</v>
      </c>
      <c r="D214" s="95">
        <f>(C214+C213)/2</f>
        <v>29.102304</v>
      </c>
      <c r="E214" s="95">
        <f>(D214*(A214-A213))</f>
        <v>29.102304</v>
      </c>
      <c r="F214" s="95">
        <f>(0.5*((C214^2)-(C213^2))*'NEFZ + EPA + WLTP - Start Value'!$B$3)/3600</f>
        <v>2.262276008772292</v>
      </c>
      <c r="G214" s="95">
        <f>E214*'NEFZ + EPA + WLTP - Start Value'!$B$3*'NEFZ + EPA + WLTP - Start Value'!$B$6*'NEFZ + EPA + WLTP - Constants'!$B$4/3600</f>
        <v>0.9928833055680002</v>
      </c>
      <c r="H214" s="95">
        <f>IF(E214&gt;0,(((C213)^3+(C214)^3)/2/D214)*0.5*'NEFZ + EPA + WLTP - Constants'!$B$3*('NEFZ + EPA + WLTP - Start Value'!$B$5*'NEFZ + EPA + WLTP - Start Value'!$B$4)*E214/3600,0)</f>
        <v>3.118063399705669</v>
      </c>
    </row>
    <row r="215" ht="20.35" customHeight="1">
      <c r="A215" s="15">
        <v>212</v>
      </c>
      <c r="B215" s="15">
        <v>66</v>
      </c>
      <c r="C215" s="95">
        <f>'NEFZ + EPA + WLTP - Constants'!$B$5*B215/3.6</f>
        <v>29.50464</v>
      </c>
      <c r="D215" s="95">
        <f>(C215+C214)/2</f>
        <v>29.348176</v>
      </c>
      <c r="E215" s="95">
        <f>(D215*(A215-A214))</f>
        <v>29.348176</v>
      </c>
      <c r="F215" s="95">
        <f>(0.5*((C215^2)-(C214^2))*'NEFZ + EPA + WLTP - Start Value'!$B$3)/3600</f>
        <v>3.992430644513413</v>
      </c>
      <c r="G215" s="95">
        <f>E215*'NEFZ + EPA + WLTP - Start Value'!$B$3*'NEFZ + EPA + WLTP - Start Value'!$B$6*'NEFZ + EPA + WLTP - Constants'!$B$4/3600</f>
        <v>1.001271720592</v>
      </c>
      <c r="H215" s="95">
        <f>IF(E215&gt;0,(((C214)^3+(C215)^3)/2/D215)*0.5*'NEFZ + EPA + WLTP - Constants'!$B$3*('NEFZ + EPA + WLTP - Start Value'!$B$5*'NEFZ + EPA + WLTP - Start Value'!$B$4)*E215/3600,0)</f>
        <v>3.19794433615013</v>
      </c>
    </row>
    <row r="216" ht="20.35" customHeight="1">
      <c r="A216" s="15">
        <v>213</v>
      </c>
      <c r="B216" s="15">
        <v>66</v>
      </c>
      <c r="C216" s="95">
        <f>'NEFZ + EPA + WLTP - Constants'!$B$5*B216/3.6</f>
        <v>29.50464</v>
      </c>
      <c r="D216" s="95">
        <f>(C216+C215)/2</f>
        <v>29.50464</v>
      </c>
      <c r="E216" s="95">
        <f>(D216*(A216-A215))</f>
        <v>29.50464</v>
      </c>
      <c r="F216" s="95">
        <f>(0.5*((C216^2)-(C215^2))*'NEFZ + EPA + WLTP - Start Value'!$B$3)/3600</f>
        <v>0</v>
      </c>
      <c r="G216" s="95">
        <f>E216*'NEFZ + EPA + WLTP - Start Value'!$B$3*'NEFZ + EPA + WLTP - Start Value'!$B$6*'NEFZ + EPA + WLTP - Constants'!$B$4/3600</f>
        <v>1.006609802880</v>
      </c>
      <c r="H216" s="95">
        <f>IF(E216&gt;0,(((C215)^3+(C216)^3)/2/D216)*0.5*'NEFZ + EPA + WLTP - Constants'!$B$3*('NEFZ + EPA + WLTP - Start Value'!$B$5*'NEFZ + EPA + WLTP - Start Value'!$B$4)*E216/3600,0)</f>
        <v>3.249088084361892</v>
      </c>
    </row>
    <row r="217" ht="20.35" customHeight="1">
      <c r="A217" s="15">
        <v>214</v>
      </c>
      <c r="B217" s="15">
        <v>66.40000000000001</v>
      </c>
      <c r="C217" s="95">
        <f>'NEFZ + EPA + WLTP - Constants'!$B$5*B217/3.6</f>
        <v>29.683456</v>
      </c>
      <c r="D217" s="95">
        <f>(C217+C216)/2</f>
        <v>29.594048</v>
      </c>
      <c r="E217" s="95">
        <f>(D217*(A217-A216))</f>
        <v>29.594048</v>
      </c>
      <c r="F217" s="95">
        <f>(0.5*((C217^2)-(C216^2))*'NEFZ + EPA + WLTP - Start Value'!$B$3)/3600</f>
        <v>2.300501870671658</v>
      </c>
      <c r="G217" s="95">
        <f>E217*'NEFZ + EPA + WLTP - Start Value'!$B$3*'NEFZ + EPA + WLTP - Start Value'!$B$6*'NEFZ + EPA + WLTP - Constants'!$B$4/3600</f>
        <v>1.009660135616</v>
      </c>
      <c r="H217" s="95">
        <f>IF(E217&gt;0,(((C216)^3+(C217)^3)/2/D217)*0.5*'NEFZ + EPA + WLTP - Constants'!$B$3*('NEFZ + EPA + WLTP - Start Value'!$B$5*'NEFZ + EPA + WLTP - Start Value'!$B$4)*E217/3600,0)</f>
        <v>3.278804623525439</v>
      </c>
    </row>
    <row r="218" ht="20.35" customHeight="1">
      <c r="A218" s="15">
        <v>215</v>
      </c>
      <c r="B218" s="15">
        <v>64.09999999999999</v>
      </c>
      <c r="C218" s="95">
        <f>'NEFZ + EPA + WLTP - Constants'!$B$5*B218/3.6</f>
        <v>28.655264</v>
      </c>
      <c r="D218" s="95">
        <f>(C218+C217)/2</f>
        <v>29.16936</v>
      </c>
      <c r="E218" s="95">
        <f>(D218*(A218-A217))</f>
        <v>29.16936</v>
      </c>
      <c r="F218" s="95">
        <f>(0.5*((C218^2)-(C217^2))*'NEFZ + EPA + WLTP - Start Value'!$B$3)/3600</f>
        <v>-13.03805960124806</v>
      </c>
      <c r="G218" s="95">
        <f>E218*'NEFZ + EPA + WLTP - Start Value'!$B$3*'NEFZ + EPA + WLTP - Start Value'!$B$6*'NEFZ + EPA + WLTP - Constants'!$B$4/3600</f>
        <v>0.995171055120</v>
      </c>
      <c r="H218" s="95">
        <f>IF(E218&gt;0,(((C217)^3+(C218)^3)/2/D218)*0.5*'NEFZ + EPA + WLTP - Constants'!$B$3*('NEFZ + EPA + WLTP - Start Value'!$B$5*'NEFZ + EPA + WLTP - Start Value'!$B$4)*E218/3600,0)</f>
        <v>3.142503318153419</v>
      </c>
    </row>
    <row r="219" ht="20.35" customHeight="1">
      <c r="A219" s="15">
        <v>216</v>
      </c>
      <c r="B219" s="15">
        <v>63.6</v>
      </c>
      <c r="C219" s="95">
        <f>'NEFZ + EPA + WLTP - Constants'!$B$5*B219/3.6</f>
        <v>28.431744</v>
      </c>
      <c r="D219" s="95">
        <f>(C219+C218)/2</f>
        <v>28.543504</v>
      </c>
      <c r="E219" s="95">
        <f>(D219*(A219-A218))</f>
        <v>28.543504</v>
      </c>
      <c r="F219" s="95">
        <f>(0.5*((C219^2)-(C218^2))*'NEFZ + EPA + WLTP - Start Value'!$B$3)/3600</f>
        <v>-2.773546911676395</v>
      </c>
      <c r="G219" s="95">
        <f>E219*'NEFZ + EPA + WLTP - Start Value'!$B$3*'NEFZ + EPA + WLTP - Start Value'!$B$6*'NEFZ + EPA + WLTP - Constants'!$B$4/3600</f>
        <v>0.9738187259680001</v>
      </c>
      <c r="H219" s="95">
        <f>IF(E219&gt;0,(((C218)^3+(C219)^3)/2/D219)*0.5*'NEFZ + EPA + WLTP - Constants'!$B$3*('NEFZ + EPA + WLTP - Start Value'!$B$5*'NEFZ + EPA + WLTP - Start Value'!$B$4)*E219/3600,0)</f>
        <v>2.941930149988626</v>
      </c>
    </row>
    <row r="220" ht="20.35" customHeight="1">
      <c r="A220" s="15">
        <v>217</v>
      </c>
      <c r="B220" s="15">
        <v>63.9</v>
      </c>
      <c r="C220" s="95">
        <f>'NEFZ + EPA + WLTP - Constants'!$B$5*B220/3.6</f>
        <v>28.565856</v>
      </c>
      <c r="D220" s="95">
        <f>(C220+C219)/2</f>
        <v>28.4988</v>
      </c>
      <c r="E220" s="95">
        <f>(D220*(A220-A219))</f>
        <v>28.4988</v>
      </c>
      <c r="F220" s="95">
        <f>(0.5*((C220^2)-(C219^2))*'NEFZ + EPA + WLTP - Start Value'!$B$3)/3600</f>
        <v>1.661521838239982</v>
      </c>
      <c r="G220" s="95">
        <f>E220*'NEFZ + EPA + WLTP - Start Value'!$B$3*'NEFZ + EPA + WLTP - Start Value'!$B$6*'NEFZ + EPA + WLTP - Constants'!$B$4/3600</f>
        <v>0.9722935596000001</v>
      </c>
      <c r="H220" s="95">
        <f>IF(E220&gt;0,(((C219)^3+(C220)^3)/2/D220)*0.5*'NEFZ + EPA + WLTP - Constants'!$B$3*('NEFZ + EPA + WLTP - Start Value'!$B$5*'NEFZ + EPA + WLTP - Start Value'!$B$4)*E220/3600,0)</f>
        <v>2.928043060473808</v>
      </c>
    </row>
    <row r="221" ht="20.35" customHeight="1">
      <c r="A221" s="15">
        <v>218</v>
      </c>
      <c r="B221" s="15">
        <v>64.09999999999999</v>
      </c>
      <c r="C221" s="95">
        <f>'NEFZ + EPA + WLTP - Constants'!$B$5*B221/3.6</f>
        <v>28.655264</v>
      </c>
      <c r="D221" s="95">
        <f>(C221+C220)/2</f>
        <v>28.61056</v>
      </c>
      <c r="E221" s="95">
        <f>(D221*(A221-A220))</f>
        <v>28.61056</v>
      </c>
      <c r="F221" s="95">
        <f>(0.5*((C221^2)-(C220^2))*'NEFZ + EPA + WLTP - Start Value'!$B$3)/3600</f>
        <v>1.112025073436413</v>
      </c>
      <c r="G221" s="95">
        <f>E221*'NEFZ + EPA + WLTP - Start Value'!$B$3*'NEFZ + EPA + WLTP - Start Value'!$B$6*'NEFZ + EPA + WLTP - Constants'!$B$4/3600</f>
        <v>0.9761064755200001</v>
      </c>
      <c r="H221" s="95">
        <f>IF(E221&gt;0,(((C220)^3+(C221)^3)/2/D221)*0.5*'NEFZ + EPA + WLTP - Constants'!$B$3*('NEFZ + EPA + WLTP - Start Value'!$B$5*'NEFZ + EPA + WLTP - Start Value'!$B$4)*E221/3600,0)</f>
        <v>2.962598384103033</v>
      </c>
    </row>
    <row r="222" ht="20.35" customHeight="1">
      <c r="A222" s="15">
        <v>219</v>
      </c>
      <c r="B222" s="15">
        <v>63.7</v>
      </c>
      <c r="C222" s="95">
        <f>'NEFZ + EPA + WLTP - Constants'!$B$5*B222/3.6</f>
        <v>28.476448</v>
      </c>
      <c r="D222" s="95">
        <f>(C222+C221)/2</f>
        <v>28.565856</v>
      </c>
      <c r="E222" s="95">
        <f>(D222*(A222-A221))</f>
        <v>28.565856</v>
      </c>
      <c r="F222" s="95">
        <f>(0.5*((C222^2)-(C221^2))*'NEFZ + EPA + WLTP - Start Value'!$B$3)/3600</f>
        <v>-2.220575068518331</v>
      </c>
      <c r="G222" s="95">
        <f>E222*'NEFZ + EPA + WLTP - Start Value'!$B$3*'NEFZ + EPA + WLTP - Start Value'!$B$6*'NEFZ + EPA + WLTP - Constants'!$B$4/3600</f>
        <v>0.9745813091520003</v>
      </c>
      <c r="H222" s="95">
        <f>IF(E222&gt;0,(((C221)^3+(C222)^3)/2/D222)*0.5*'NEFZ + EPA + WLTP - Constants'!$B$3*('NEFZ + EPA + WLTP - Start Value'!$B$5*'NEFZ + EPA + WLTP - Start Value'!$B$4)*E222/3600,0)</f>
        <v>2.948797953211052</v>
      </c>
    </row>
    <row r="223" ht="20.35" customHeight="1">
      <c r="A223" s="15">
        <v>220</v>
      </c>
      <c r="B223" s="15">
        <v>64.3</v>
      </c>
      <c r="C223" s="95">
        <f>'NEFZ + EPA + WLTP - Constants'!$B$5*B223/3.6</f>
        <v>28.744672</v>
      </c>
      <c r="D223" s="95">
        <f>(C223+C222)/2</f>
        <v>28.61056</v>
      </c>
      <c r="E223" s="95">
        <f>(D223*(A223-A222))</f>
        <v>28.61056</v>
      </c>
      <c r="F223" s="95">
        <f>(0.5*((C223^2)-(C222^2))*'NEFZ + EPA + WLTP - Start Value'!$B$3)/3600</f>
        <v>3.336075220309263</v>
      </c>
      <c r="G223" s="95">
        <f>E223*'NEFZ + EPA + WLTP - Start Value'!$B$3*'NEFZ + EPA + WLTP - Start Value'!$B$6*'NEFZ + EPA + WLTP - Constants'!$B$4/3600</f>
        <v>0.9761064755200001</v>
      </c>
      <c r="H223" s="95">
        <f>IF(E223&gt;0,(((C222)^3+(C223)^3)/2/D223)*0.5*'NEFZ + EPA + WLTP - Constants'!$B$3*('NEFZ + EPA + WLTP - Start Value'!$B$5*'NEFZ + EPA + WLTP - Start Value'!$B$4)*E223/3600,0)</f>
        <v>2.962771972580702</v>
      </c>
    </row>
    <row r="224" ht="20.35" customHeight="1">
      <c r="A224" s="15">
        <v>221</v>
      </c>
      <c r="B224" s="15">
        <v>64.2</v>
      </c>
      <c r="C224" s="95">
        <f>'NEFZ + EPA + WLTP - Constants'!$B$5*B224/3.6</f>
        <v>28.699968</v>
      </c>
      <c r="D224" s="95">
        <f>(C224+C223)/2</f>
        <v>28.72232</v>
      </c>
      <c r="E224" s="95">
        <f>(D224*(A224-A223))</f>
        <v>28.72232</v>
      </c>
      <c r="F224" s="95">
        <f>(0.5*((C224^2)-(C223^2))*'NEFZ + EPA + WLTP - Start Value'!$B$3)/3600</f>
        <v>-0.5581844606897193</v>
      </c>
      <c r="G224" s="95">
        <f>E224*'NEFZ + EPA + WLTP - Start Value'!$B$3*'NEFZ + EPA + WLTP - Start Value'!$B$6*'NEFZ + EPA + WLTP - Constants'!$B$4/3600</f>
        <v>0.9799193914400001</v>
      </c>
      <c r="H224" s="95">
        <f>IF(E224&gt;0,(((C223)^3+(C224)^3)/2/D224)*0.5*'NEFZ + EPA + WLTP - Constants'!$B$3*('NEFZ + EPA + WLTP - Start Value'!$B$5*'NEFZ + EPA + WLTP - Start Value'!$B$4)*E224/3600,0)</f>
        <v>2.997435619488471</v>
      </c>
    </row>
    <row r="225" ht="20.35" customHeight="1">
      <c r="A225" s="15">
        <v>222</v>
      </c>
      <c r="B225" s="15">
        <v>63.9</v>
      </c>
      <c r="C225" s="95">
        <f>'NEFZ + EPA + WLTP - Constants'!$B$5*B225/3.6</f>
        <v>28.565856</v>
      </c>
      <c r="D225" s="95">
        <f>(C225+C224)/2</f>
        <v>28.632912</v>
      </c>
      <c r="E225" s="95">
        <f>(D225*(A225-A224))</f>
        <v>28.632912</v>
      </c>
      <c r="F225" s="95">
        <f>(0.5*((C225^2)-(C224^2))*'NEFZ + EPA + WLTP - Start Value'!$B$3)/3600</f>
        <v>-1.669340764537626</v>
      </c>
      <c r="G225" s="95">
        <f>E225*'NEFZ + EPA + WLTP - Start Value'!$B$3*'NEFZ + EPA + WLTP - Start Value'!$B$6*'NEFZ + EPA + WLTP - Constants'!$B$4/3600</f>
        <v>0.976869058704</v>
      </c>
      <c r="H225" s="95">
        <f>IF(E225&gt;0,(((C224)^3+(C225)^3)/2/D225)*0.5*'NEFZ + EPA + WLTP - Constants'!$B$3*('NEFZ + EPA + WLTP - Start Value'!$B$5*'NEFZ + EPA + WLTP - Start Value'!$B$4)*E225/3600,0)</f>
        <v>2.969574510604004</v>
      </c>
    </row>
    <row r="226" ht="20.35" customHeight="1">
      <c r="A226" s="15">
        <v>223</v>
      </c>
      <c r="B226" s="15">
        <v>64.2</v>
      </c>
      <c r="C226" s="95">
        <f>'NEFZ + EPA + WLTP - Constants'!$B$5*B226/3.6</f>
        <v>28.699968</v>
      </c>
      <c r="D226" s="95">
        <f>(C226+C225)/2</f>
        <v>28.632912</v>
      </c>
      <c r="E226" s="95">
        <f>(D226*(A226-A225))</f>
        <v>28.632912</v>
      </c>
      <c r="F226" s="95">
        <f>(0.5*((C226^2)-(C225^2))*'NEFZ + EPA + WLTP - Start Value'!$B$3)/3600</f>
        <v>1.669340764537626</v>
      </c>
      <c r="G226" s="95">
        <f>E226*'NEFZ + EPA + WLTP - Start Value'!$B$3*'NEFZ + EPA + WLTP - Start Value'!$B$6*'NEFZ + EPA + WLTP - Constants'!$B$4/3600</f>
        <v>0.976869058704</v>
      </c>
      <c r="H226" s="95">
        <f>IF(E226&gt;0,(((C225)^3+(C226)^3)/2/D226)*0.5*'NEFZ + EPA + WLTP - Constants'!$B$3*('NEFZ + EPA + WLTP - Start Value'!$B$5*'NEFZ + EPA + WLTP - Start Value'!$B$4)*E226/3600,0)</f>
        <v>2.969574510604004</v>
      </c>
    </row>
    <row r="227" ht="20.35" customHeight="1">
      <c r="A227" s="15">
        <v>224</v>
      </c>
      <c r="B227" s="15">
        <v>63.4</v>
      </c>
      <c r="C227" s="95">
        <f>'NEFZ + EPA + WLTP - Constants'!$B$5*B227/3.6</f>
        <v>28.342336</v>
      </c>
      <c r="D227" s="95">
        <f>(C227+C226)/2</f>
        <v>28.521152</v>
      </c>
      <c r="E227" s="95">
        <f>(D227*(A227-A226))</f>
        <v>28.521152</v>
      </c>
      <c r="F227" s="95">
        <f>(0.5*((C227^2)-(C226^2))*'NEFZ + EPA + WLTP - Start Value'!$B$3)/3600</f>
        <v>-4.434199980327821</v>
      </c>
      <c r="G227" s="95">
        <f>E227*'NEFZ + EPA + WLTP - Start Value'!$B$3*'NEFZ + EPA + WLTP - Start Value'!$B$6*'NEFZ + EPA + WLTP - Constants'!$B$4/3600</f>
        <v>0.9730561427840001</v>
      </c>
      <c r="H227" s="95">
        <f>IF(E227&gt;0,(((C226)^3+(C227)^3)/2/D227)*0.5*'NEFZ + EPA + WLTP - Constants'!$B$3*('NEFZ + EPA + WLTP - Start Value'!$B$5*'NEFZ + EPA + WLTP - Start Value'!$B$4)*E227/3600,0)</f>
        <v>2.935235324971877</v>
      </c>
    </row>
    <row r="228" ht="20.35" customHeight="1">
      <c r="A228" s="15">
        <v>225</v>
      </c>
      <c r="B228" s="15">
        <v>64</v>
      </c>
      <c r="C228" s="95">
        <f>'NEFZ + EPA + WLTP - Constants'!$B$5*B228/3.6</f>
        <v>28.61056</v>
      </c>
      <c r="D228" s="95">
        <f>(C228+C227)/2</f>
        <v>28.476448</v>
      </c>
      <c r="E228" s="95">
        <f>(D228*(A228-A227))</f>
        <v>28.476448</v>
      </c>
      <c r="F228" s="95">
        <f>(0.5*((C228^2)-(C227^2))*'NEFZ + EPA + WLTP - Start Value'!$B$3)/3600</f>
        <v>3.320437367714099</v>
      </c>
      <c r="G228" s="95">
        <f>E228*'NEFZ + EPA + WLTP - Start Value'!$B$3*'NEFZ + EPA + WLTP - Start Value'!$B$6*'NEFZ + EPA + WLTP - Constants'!$B$4/3600</f>
        <v>0.9715309764160001</v>
      </c>
      <c r="H228" s="95">
        <f>IF(E228&gt;0,(((C227)^3+(C228)^3)/2/D228)*0.5*'NEFZ + EPA + WLTP - Constants'!$B$3*('NEFZ + EPA + WLTP - Start Value'!$B$5*'NEFZ + EPA + WLTP - Start Value'!$B$4)*E228/3600,0)</f>
        <v>2.921304804433643</v>
      </c>
    </row>
    <row r="229" ht="20.35" customHeight="1">
      <c r="A229" s="15">
        <v>226</v>
      </c>
      <c r="B229" s="15">
        <v>63.9</v>
      </c>
      <c r="C229" s="95">
        <f>'NEFZ + EPA + WLTP - Constants'!$B$5*B229/3.6</f>
        <v>28.565856</v>
      </c>
      <c r="D229" s="95">
        <f>(C229+C228)/2</f>
        <v>28.588208</v>
      </c>
      <c r="E229" s="95">
        <f>(D229*(A229-A228))</f>
        <v>28.588208</v>
      </c>
      <c r="F229" s="95">
        <f>(0.5*((C229^2)-(C228^2))*'NEFZ + EPA + WLTP - Start Value'!$B$3)/3600</f>
        <v>-0.5555781519239038</v>
      </c>
      <c r="G229" s="95">
        <f>E229*'NEFZ + EPA + WLTP - Start Value'!$B$3*'NEFZ + EPA + WLTP - Start Value'!$B$6*'NEFZ + EPA + WLTP - Constants'!$B$4/3600</f>
        <v>0.9753438923359999</v>
      </c>
      <c r="H229" s="95">
        <f>IF(E229&gt;0,(((C228)^3+(C229)^3)/2/D229)*0.5*'NEFZ + EPA + WLTP - Constants'!$B$3*('NEFZ + EPA + WLTP - Start Value'!$B$5*'NEFZ + EPA + WLTP - Start Value'!$B$4)*E229/3600,0)</f>
        <v>2.95564399006577</v>
      </c>
    </row>
    <row r="230" ht="20.35" customHeight="1">
      <c r="A230" s="15">
        <v>227</v>
      </c>
      <c r="B230" s="15">
        <v>64</v>
      </c>
      <c r="C230" s="95">
        <f>'NEFZ + EPA + WLTP - Constants'!$B$5*B230/3.6</f>
        <v>28.61056</v>
      </c>
      <c r="D230" s="95">
        <f>(C230+C229)/2</f>
        <v>28.588208</v>
      </c>
      <c r="E230" s="95">
        <f>(D230*(A230-A229))</f>
        <v>28.588208</v>
      </c>
      <c r="F230" s="95">
        <f>(0.5*((C230^2)-(C229^2))*'NEFZ + EPA + WLTP - Start Value'!$B$3)/3600</f>
        <v>0.5555781519239038</v>
      </c>
      <c r="G230" s="95">
        <f>E230*'NEFZ + EPA + WLTP - Start Value'!$B$3*'NEFZ + EPA + WLTP - Start Value'!$B$6*'NEFZ + EPA + WLTP - Constants'!$B$4/3600</f>
        <v>0.9753438923359999</v>
      </c>
      <c r="H230" s="95">
        <f>IF(E230&gt;0,(((C229)^3+(C230)^3)/2/D230)*0.5*'NEFZ + EPA + WLTP - Constants'!$B$3*('NEFZ + EPA + WLTP - Start Value'!$B$5*'NEFZ + EPA + WLTP - Start Value'!$B$4)*E230/3600,0)</f>
        <v>2.95564399006577</v>
      </c>
    </row>
    <row r="231" ht="20.35" customHeight="1">
      <c r="A231" s="15">
        <v>228</v>
      </c>
      <c r="B231" s="15">
        <v>63.8</v>
      </c>
      <c r="C231" s="95">
        <f>'NEFZ + EPA + WLTP - Constants'!$B$5*B231/3.6</f>
        <v>28.521152</v>
      </c>
      <c r="D231" s="95">
        <f>(C231+C230)/2</f>
        <v>28.565856</v>
      </c>
      <c r="E231" s="95">
        <f>(D231*(A231-A230))</f>
        <v>28.565856</v>
      </c>
      <c r="F231" s="95">
        <f>(0.5*((C231^2)-(C230^2))*'NEFZ + EPA + WLTP - Start Value'!$B$3)/3600</f>
        <v>-1.110287534259203</v>
      </c>
      <c r="G231" s="95">
        <f>E231*'NEFZ + EPA + WLTP - Start Value'!$B$3*'NEFZ + EPA + WLTP - Start Value'!$B$6*'NEFZ + EPA + WLTP - Constants'!$B$4/3600</f>
        <v>0.974581309152</v>
      </c>
      <c r="H231" s="95">
        <f>IF(E231&gt;0,(((C230)^3+(C231)^3)/2/D231)*0.5*'NEFZ + EPA + WLTP - Constants'!$B$3*('NEFZ + EPA + WLTP - Start Value'!$B$5*'NEFZ + EPA + WLTP - Start Value'!$B$4)*E231/3600,0)</f>
        <v>2.948732959243924</v>
      </c>
    </row>
    <row r="232" ht="20.35" customHeight="1">
      <c r="A232" s="15">
        <v>229</v>
      </c>
      <c r="B232" s="15">
        <v>64</v>
      </c>
      <c r="C232" s="95">
        <f>'NEFZ + EPA + WLTP - Constants'!$B$5*B232/3.6</f>
        <v>28.61056</v>
      </c>
      <c r="D232" s="95">
        <f>(C232+C231)/2</f>
        <v>28.565856</v>
      </c>
      <c r="E232" s="95">
        <f>(D232*(A232-A231))</f>
        <v>28.565856</v>
      </c>
      <c r="F232" s="95">
        <f>(0.5*((C232^2)-(C231^2))*'NEFZ + EPA + WLTP - Start Value'!$B$3)/3600</f>
        <v>1.110287534259203</v>
      </c>
      <c r="G232" s="95">
        <f>E232*'NEFZ + EPA + WLTP - Start Value'!$B$3*'NEFZ + EPA + WLTP - Start Value'!$B$6*'NEFZ + EPA + WLTP - Constants'!$B$4/3600</f>
        <v>0.974581309152</v>
      </c>
      <c r="H232" s="95">
        <f>IF(E232&gt;0,(((C231)^3+(C232)^3)/2/D232)*0.5*'NEFZ + EPA + WLTP - Constants'!$B$3*('NEFZ + EPA + WLTP - Start Value'!$B$5*'NEFZ + EPA + WLTP - Start Value'!$B$4)*E232/3600,0)</f>
        <v>2.948732959243924</v>
      </c>
    </row>
    <row r="233" ht="20.35" customHeight="1">
      <c r="A233" s="15">
        <v>230</v>
      </c>
      <c r="B233" s="15">
        <v>63.3</v>
      </c>
      <c r="C233" s="95">
        <f>'NEFZ + EPA + WLTP - Constants'!$B$5*B233/3.6</f>
        <v>28.297632</v>
      </c>
      <c r="D233" s="95">
        <f>(C233+C232)/2</f>
        <v>28.454096</v>
      </c>
      <c r="E233" s="95">
        <f>(D233*(A233-A232))</f>
        <v>28.454096</v>
      </c>
      <c r="F233" s="95">
        <f>(0.5*((C233^2)-(C232^2))*'NEFZ + EPA + WLTP - Start Value'!$B$3)/3600</f>
        <v>-3.870802902106323</v>
      </c>
      <c r="G233" s="95">
        <f>E233*'NEFZ + EPA + WLTP - Start Value'!$B$3*'NEFZ + EPA + WLTP - Start Value'!$B$6*'NEFZ + EPA + WLTP - Constants'!$B$4/3600</f>
        <v>0.9707683932319999</v>
      </c>
      <c r="H233" s="95">
        <f>IF(E233&gt;0,(((C232)^3+(C233)^3)/2/D233)*0.5*'NEFZ + EPA + WLTP - Constants'!$B$3*('NEFZ + EPA + WLTP - Start Value'!$B$5*'NEFZ + EPA + WLTP - Start Value'!$B$4)*E233/3600,0)</f>
        <v>2.914501588330348</v>
      </c>
    </row>
    <row r="234" ht="20.35" customHeight="1">
      <c r="A234" s="15">
        <v>231</v>
      </c>
      <c r="B234" s="15">
        <v>63.4</v>
      </c>
      <c r="C234" s="95">
        <f>'NEFZ + EPA + WLTP - Constants'!$B$5*B234/3.6</f>
        <v>28.342336</v>
      </c>
      <c r="D234" s="95">
        <f>(C234+C233)/2</f>
        <v>28.319984</v>
      </c>
      <c r="E234" s="95">
        <f>(D234*(A234-A233))</f>
        <v>28.319984</v>
      </c>
      <c r="F234" s="95">
        <f>(0.5*((C234^2)-(C233^2))*'NEFZ + EPA + WLTP - Start Value'!$B$3)/3600</f>
        <v>0.5503655343922237</v>
      </c>
      <c r="G234" s="95">
        <f>E234*'NEFZ + EPA + WLTP - Start Value'!$B$3*'NEFZ + EPA + WLTP - Start Value'!$B$6*'NEFZ + EPA + WLTP - Constants'!$B$4/3600</f>
        <v>0.9661928941280001</v>
      </c>
      <c r="H234" s="95">
        <f>IF(E234&gt;0,(((C233)^3+(C234)^3)/2/D234)*0.5*'NEFZ + EPA + WLTP - Constants'!$B$3*('NEFZ + EPA + WLTP - Start Value'!$B$5*'NEFZ + EPA + WLTP - Start Value'!$B$4)*E234/3600,0)</f>
        <v>2.873229707220667</v>
      </c>
    </row>
    <row r="235" ht="20.35" customHeight="1">
      <c r="A235" s="15">
        <v>232</v>
      </c>
      <c r="B235" s="15">
        <v>63.9</v>
      </c>
      <c r="C235" s="95">
        <f>'NEFZ + EPA + WLTP - Constants'!$B$5*B235/3.6</f>
        <v>28.565856</v>
      </c>
      <c r="D235" s="95">
        <f>(C235+C234)/2</f>
        <v>28.454096</v>
      </c>
      <c r="E235" s="95">
        <f>(D235*(A235-A234))</f>
        <v>28.454096</v>
      </c>
      <c r="F235" s="95">
        <f>(0.5*((C235^2)-(C234^2))*'NEFZ + EPA + WLTP - Start Value'!$B$3)/3600</f>
        <v>2.764859215790195</v>
      </c>
      <c r="G235" s="95">
        <f>E235*'NEFZ + EPA + WLTP - Start Value'!$B$3*'NEFZ + EPA + WLTP - Start Value'!$B$6*'NEFZ + EPA + WLTP - Constants'!$B$4/3600</f>
        <v>0.9707683932319999</v>
      </c>
      <c r="H235" s="95">
        <f>IF(E235&gt;0,(((C234)^3+(C235)^3)/2/D235)*0.5*'NEFZ + EPA + WLTP - Constants'!$B$3*('NEFZ + EPA + WLTP - Start Value'!$B$5*'NEFZ + EPA + WLTP - Start Value'!$B$4)*E235/3600,0)</f>
        <v>2.914372108956088</v>
      </c>
    </row>
    <row r="236" ht="20.35" customHeight="1">
      <c r="A236" s="15">
        <v>233</v>
      </c>
      <c r="B236" s="15">
        <v>64</v>
      </c>
      <c r="C236" s="95">
        <f>'NEFZ + EPA + WLTP - Constants'!$B$5*B236/3.6</f>
        <v>28.61056</v>
      </c>
      <c r="D236" s="95">
        <f>(C236+C235)/2</f>
        <v>28.588208</v>
      </c>
      <c r="E236" s="95">
        <f>(D236*(A236-A235))</f>
        <v>28.588208</v>
      </c>
      <c r="F236" s="95">
        <f>(0.5*((C236^2)-(C235^2))*'NEFZ + EPA + WLTP - Start Value'!$B$3)/3600</f>
        <v>0.5555781519239038</v>
      </c>
      <c r="G236" s="95">
        <f>E236*'NEFZ + EPA + WLTP - Start Value'!$B$3*'NEFZ + EPA + WLTP - Start Value'!$B$6*'NEFZ + EPA + WLTP - Constants'!$B$4/3600</f>
        <v>0.9753438923359999</v>
      </c>
      <c r="H236" s="95">
        <f>IF(E236&gt;0,(((C235)^3+(C236)^3)/2/D236)*0.5*'NEFZ + EPA + WLTP - Constants'!$B$3*('NEFZ + EPA + WLTP - Start Value'!$B$5*'NEFZ + EPA + WLTP - Start Value'!$B$4)*E236/3600,0)</f>
        <v>2.95564399006577</v>
      </c>
    </row>
    <row r="237" ht="20.35" customHeight="1">
      <c r="A237" s="15">
        <v>234</v>
      </c>
      <c r="B237" s="15">
        <v>64.3</v>
      </c>
      <c r="C237" s="95">
        <f>'NEFZ + EPA + WLTP - Constants'!$B$5*B237/3.6</f>
        <v>28.744672</v>
      </c>
      <c r="D237" s="95">
        <f>(C237+C236)/2</f>
        <v>28.677616</v>
      </c>
      <c r="E237" s="95">
        <f>(D237*(A237-A236))</f>
        <v>28.677616</v>
      </c>
      <c r="F237" s="95">
        <f>(0.5*((C237^2)-(C236^2))*'NEFZ + EPA + WLTP - Start Value'!$B$3)/3600</f>
        <v>1.671947073303441</v>
      </c>
      <c r="G237" s="95">
        <f>E237*'NEFZ + EPA + WLTP - Start Value'!$B$3*'NEFZ + EPA + WLTP - Start Value'!$B$6*'NEFZ + EPA + WLTP - Constants'!$B$4/3600</f>
        <v>0.978394225072</v>
      </c>
      <c r="H237" s="95">
        <f>IF(E237&gt;0,(((C236)^3+(C237)^3)/2/D237)*0.5*'NEFZ + EPA + WLTP - Constants'!$B$3*('NEFZ + EPA + WLTP - Start Value'!$B$5*'NEFZ + EPA + WLTP - Start Value'!$B$4)*E237/3600,0)</f>
        <v>2.983505098950237</v>
      </c>
    </row>
    <row r="238" ht="20.35" customHeight="1">
      <c r="A238" s="15">
        <v>235</v>
      </c>
      <c r="B238" s="15">
        <v>64.8</v>
      </c>
      <c r="C238" s="95">
        <f>'NEFZ + EPA + WLTP - Constants'!$B$5*B238/3.6</f>
        <v>28.968192</v>
      </c>
      <c r="D238" s="95">
        <f>(C238+C237)/2</f>
        <v>28.856432</v>
      </c>
      <c r="E238" s="95">
        <f>(D238*(A238-A237))</f>
        <v>28.856432</v>
      </c>
      <c r="F238" s="95">
        <f>(0.5*((C238^2)-(C237^2))*'NEFZ + EPA + WLTP - Start Value'!$B$3)/3600</f>
        <v>2.803953847278217</v>
      </c>
      <c r="G238" s="95">
        <f>E238*'NEFZ + EPA + WLTP - Start Value'!$B$3*'NEFZ + EPA + WLTP - Start Value'!$B$6*'NEFZ + EPA + WLTP - Constants'!$B$4/3600</f>
        <v>0.9844948905440001</v>
      </c>
      <c r="H238" s="95">
        <f>IF(E238&gt;0,(((C237)^3+(C238)^3)/2/D238)*0.5*'NEFZ + EPA + WLTP - Constants'!$B$3*('NEFZ + EPA + WLTP - Start Value'!$B$5*'NEFZ + EPA + WLTP - Start Value'!$B$4)*E238/3600,0)</f>
        <v>3.039750658856143</v>
      </c>
    </row>
    <row r="239" ht="20.35" customHeight="1">
      <c r="A239" s="15">
        <v>236</v>
      </c>
      <c r="B239" s="15">
        <v>65.09999999999999</v>
      </c>
      <c r="C239" s="95">
        <f>'NEFZ + EPA + WLTP - Constants'!$B$5*B239/3.6</f>
        <v>29.102304</v>
      </c>
      <c r="D239" s="95">
        <f>(C239+C238)/2</f>
        <v>29.035248</v>
      </c>
      <c r="E239" s="95">
        <f>(D239*(A239-A238))</f>
        <v>29.035248</v>
      </c>
      <c r="F239" s="95">
        <f>(0.5*((C239^2)-(C238^2))*'NEFZ + EPA + WLTP - Start Value'!$B$3)/3600</f>
        <v>1.692797543430434</v>
      </c>
      <c r="G239" s="95">
        <f>E239*'NEFZ + EPA + WLTP - Start Value'!$B$3*'NEFZ + EPA + WLTP - Start Value'!$B$6*'NEFZ + EPA + WLTP - Constants'!$B$4/3600</f>
        <v>0.990595556016</v>
      </c>
      <c r="H239" s="95">
        <f>IF(E239&gt;0,(((C238)^3+(C239)^3)/2/D239)*0.5*'NEFZ + EPA + WLTP - Constants'!$B$3*('NEFZ + EPA + WLTP - Start Value'!$B$5*'NEFZ + EPA + WLTP - Start Value'!$B$4)*E239/3600,0)</f>
        <v>3.096521459522995</v>
      </c>
    </row>
    <row r="240" ht="20.35" customHeight="1">
      <c r="A240" s="15">
        <v>237</v>
      </c>
      <c r="B240" s="15">
        <v>64</v>
      </c>
      <c r="C240" s="95">
        <f>'NEFZ + EPA + WLTP - Constants'!$B$5*B240/3.6</f>
        <v>28.61056</v>
      </c>
      <c r="D240" s="95">
        <f>(C240+C239)/2</f>
        <v>28.856432</v>
      </c>
      <c r="E240" s="95">
        <f>(D240*(A240-A239))</f>
        <v>28.856432</v>
      </c>
      <c r="F240" s="95">
        <f>(0.5*((C240^2)-(C239^2))*'NEFZ + EPA + WLTP - Start Value'!$B$3)/3600</f>
        <v>-6.168698464012091</v>
      </c>
      <c r="G240" s="95">
        <f>E240*'NEFZ + EPA + WLTP - Start Value'!$B$3*'NEFZ + EPA + WLTP - Start Value'!$B$6*'NEFZ + EPA + WLTP - Constants'!$B$4/3600</f>
        <v>0.9844948905440001</v>
      </c>
      <c r="H240" s="95">
        <f>IF(E240&gt;0,(((C239)^3+(C240)^3)/2/D240)*0.5*'NEFZ + EPA + WLTP - Constants'!$B$3*('NEFZ + EPA + WLTP - Start Value'!$B$5*'NEFZ + EPA + WLTP - Start Value'!$B$4)*E240/3600,0)</f>
        <v>3.040275899617089</v>
      </c>
    </row>
    <row r="241" ht="20.35" customHeight="1">
      <c r="A241" s="15">
        <v>238</v>
      </c>
      <c r="B241" s="15">
        <v>64.2</v>
      </c>
      <c r="C241" s="95">
        <f>'NEFZ + EPA + WLTP - Constants'!$B$5*B241/3.6</f>
        <v>28.699968</v>
      </c>
      <c r="D241" s="95">
        <f>(C241+C240)/2</f>
        <v>28.655264</v>
      </c>
      <c r="E241" s="95">
        <f>(D241*(A241-A240))</f>
        <v>28.655264</v>
      </c>
      <c r="F241" s="95">
        <f>(0.5*((C241^2)-(C240^2))*'NEFZ + EPA + WLTP - Start Value'!$B$3)/3600</f>
        <v>1.113762612613722</v>
      </c>
      <c r="G241" s="95">
        <f>E241*'NEFZ + EPA + WLTP - Start Value'!$B$3*'NEFZ + EPA + WLTP - Start Value'!$B$6*'NEFZ + EPA + WLTP - Constants'!$B$4/3600</f>
        <v>0.9776316418880001</v>
      </c>
      <c r="H241" s="95">
        <f>IF(E241&gt;0,(((C240)^3+(C241)^3)/2/D241)*0.5*'NEFZ + EPA + WLTP - Constants'!$B$3*('NEFZ + EPA + WLTP - Start Value'!$B$5*'NEFZ + EPA + WLTP - Start Value'!$B$4)*E241/3600,0)</f>
        <v>2.976507206081559</v>
      </c>
    </row>
    <row r="242" ht="20.35" customHeight="1">
      <c r="A242" s="15">
        <v>239</v>
      </c>
      <c r="B242" s="15">
        <v>63.1</v>
      </c>
      <c r="C242" s="95">
        <f>'NEFZ + EPA + WLTP - Constants'!$B$5*B242/3.6</f>
        <v>28.208224</v>
      </c>
      <c r="D242" s="95">
        <f>(C242+C241)/2</f>
        <v>28.454096</v>
      </c>
      <c r="E242" s="95">
        <f>(D242*(A242-A241))</f>
        <v>28.454096</v>
      </c>
      <c r="F242" s="95">
        <f>(0.5*((C242^2)-(C241^2))*'NEFZ + EPA + WLTP - Start Value'!$B$3)/3600</f>
        <v>-6.082690274738454</v>
      </c>
      <c r="G242" s="95">
        <f>E242*'NEFZ + EPA + WLTP - Start Value'!$B$3*'NEFZ + EPA + WLTP - Start Value'!$B$6*'NEFZ + EPA + WLTP - Constants'!$B$4/3600</f>
        <v>0.970768393232</v>
      </c>
      <c r="H242" s="95">
        <f>IF(E242&gt;0,(((C241)^3+(C242)^3)/2/D242)*0.5*'NEFZ + EPA + WLTP - Constants'!$B$3*('NEFZ + EPA + WLTP - Start Value'!$B$5*'NEFZ + EPA + WLTP - Start Value'!$B$4)*E242/3600,0)</f>
        <v>2.914890026453133</v>
      </c>
    </row>
    <row r="243" ht="20.35" customHeight="1">
      <c r="A243" s="15">
        <v>240</v>
      </c>
      <c r="B243" s="15">
        <v>63.7</v>
      </c>
      <c r="C243" s="95">
        <f>'NEFZ + EPA + WLTP - Constants'!$B$5*B243/3.6</f>
        <v>28.476448</v>
      </c>
      <c r="D243" s="95">
        <f>(C243+C242)/2</f>
        <v>28.342336</v>
      </c>
      <c r="E243" s="95">
        <f>(D243*(A243-A242))</f>
        <v>28.342336</v>
      </c>
      <c r="F243" s="95">
        <f>(0.5*((C243^2)-(C242^2))*'NEFZ + EPA + WLTP - Start Value'!$B$3)/3600</f>
        <v>3.30479951511891</v>
      </c>
      <c r="G243" s="95">
        <f>E243*'NEFZ + EPA + WLTP - Start Value'!$B$3*'NEFZ + EPA + WLTP - Start Value'!$B$6*'NEFZ + EPA + WLTP - Constants'!$B$4/3600</f>
        <v>0.9669554773120002</v>
      </c>
      <c r="H243" s="95">
        <f>IF(E243&gt;0,(((C242)^3+(C243)^3)/2/D243)*0.5*'NEFZ + EPA + WLTP - Constants'!$B$3*('NEFZ + EPA + WLTP - Start Value'!$B$5*'NEFZ + EPA + WLTP - Start Value'!$B$4)*E243/3600,0)</f>
        <v>2.880226379545363</v>
      </c>
    </row>
    <row r="244" ht="20.35" customHeight="1">
      <c r="A244" s="15">
        <v>241</v>
      </c>
      <c r="B244" s="15">
        <v>63.1</v>
      </c>
      <c r="C244" s="95">
        <f>'NEFZ + EPA + WLTP - Constants'!$B$5*B244/3.6</f>
        <v>28.208224</v>
      </c>
      <c r="D244" s="95">
        <f>(C244+C243)/2</f>
        <v>28.342336</v>
      </c>
      <c r="E244" s="95">
        <f>(D244*(A244-A243))</f>
        <v>28.342336</v>
      </c>
      <c r="F244" s="95">
        <f>(0.5*((C244^2)-(C243^2))*'NEFZ + EPA + WLTP - Start Value'!$B$3)/3600</f>
        <v>-3.30479951511891</v>
      </c>
      <c r="G244" s="95">
        <f>E244*'NEFZ + EPA + WLTP - Start Value'!$B$3*'NEFZ + EPA + WLTP - Start Value'!$B$6*'NEFZ + EPA + WLTP - Constants'!$B$4/3600</f>
        <v>0.9669554773120002</v>
      </c>
      <c r="H244" s="95">
        <f>IF(E244&gt;0,(((C243)^3+(C244)^3)/2/D244)*0.5*'NEFZ + EPA + WLTP - Constants'!$B$3*('NEFZ + EPA + WLTP - Start Value'!$B$5*'NEFZ + EPA + WLTP - Start Value'!$B$4)*E244/3600,0)</f>
        <v>2.880226379545363</v>
      </c>
    </row>
    <row r="245" ht="20.35" customHeight="1">
      <c r="A245" s="15">
        <v>242</v>
      </c>
      <c r="B245" s="15">
        <v>63.7</v>
      </c>
      <c r="C245" s="95">
        <f>'NEFZ + EPA + WLTP - Constants'!$B$5*B245/3.6</f>
        <v>28.476448</v>
      </c>
      <c r="D245" s="95">
        <f>(C245+C244)/2</f>
        <v>28.342336</v>
      </c>
      <c r="E245" s="95">
        <f>(D245*(A245-A244))</f>
        <v>28.342336</v>
      </c>
      <c r="F245" s="95">
        <f>(0.5*((C245^2)-(C244^2))*'NEFZ + EPA + WLTP - Start Value'!$B$3)/3600</f>
        <v>3.30479951511891</v>
      </c>
      <c r="G245" s="95">
        <f>E245*'NEFZ + EPA + WLTP - Start Value'!$B$3*'NEFZ + EPA + WLTP - Start Value'!$B$6*'NEFZ + EPA + WLTP - Constants'!$B$4/3600</f>
        <v>0.9669554773120002</v>
      </c>
      <c r="H245" s="95">
        <f>IF(E245&gt;0,(((C244)^3+(C245)^3)/2/D245)*0.5*'NEFZ + EPA + WLTP - Constants'!$B$3*('NEFZ + EPA + WLTP - Start Value'!$B$5*'NEFZ + EPA + WLTP - Start Value'!$B$4)*E245/3600,0)</f>
        <v>2.880226379545363</v>
      </c>
    </row>
    <row r="246" ht="20.35" customHeight="1">
      <c r="A246" s="15">
        <v>243</v>
      </c>
      <c r="B246" s="15">
        <v>63.5</v>
      </c>
      <c r="C246" s="95">
        <f>'NEFZ + EPA + WLTP - Constants'!$B$5*B246/3.6</f>
        <v>28.38704</v>
      </c>
      <c r="D246" s="95">
        <f>(C246+C245)/2</f>
        <v>28.431744</v>
      </c>
      <c r="E246" s="95">
        <f>(D246*(A246-A245))</f>
        <v>28.431744</v>
      </c>
      <c r="F246" s="95">
        <f>(0.5*((C246^2)-(C245^2))*'NEFZ + EPA + WLTP - Start Value'!$B$3)/3600</f>
        <v>-1.105074916727473</v>
      </c>
      <c r="G246" s="95">
        <f>E246*'NEFZ + EPA + WLTP - Start Value'!$B$3*'NEFZ + EPA + WLTP - Start Value'!$B$6*'NEFZ + EPA + WLTP - Constants'!$B$4/3600</f>
        <v>0.9700058100480001</v>
      </c>
      <c r="H246" s="95">
        <f>IF(E246&gt;0,(((C245)^3+(C246)^3)/2/D246)*0.5*'NEFZ + EPA + WLTP - Constants'!$B$3*('NEFZ + EPA + WLTP - Start Value'!$B$5*'NEFZ + EPA + WLTP - Start Value'!$B$4)*E246/3600,0)</f>
        <v>2.907396389303112</v>
      </c>
    </row>
    <row r="247" ht="20.35" customHeight="1">
      <c r="A247" s="15">
        <v>244</v>
      </c>
      <c r="B247" s="15">
        <v>63</v>
      </c>
      <c r="C247" s="95">
        <f>'NEFZ + EPA + WLTP - Constants'!$B$5*B247/3.6</f>
        <v>28.16352</v>
      </c>
      <c r="D247" s="95">
        <f>(C247+C246)/2</f>
        <v>28.27528</v>
      </c>
      <c r="E247" s="95">
        <f>(D247*(A247-A246))</f>
        <v>28.27528</v>
      </c>
      <c r="F247" s="95">
        <f>(0.5*((C247^2)-(C246^2))*'NEFZ + EPA + WLTP - Start Value'!$B$3)/3600</f>
        <v>-2.747483824017796</v>
      </c>
      <c r="G247" s="95">
        <f>E247*'NEFZ + EPA + WLTP - Start Value'!$B$3*'NEFZ + EPA + WLTP - Start Value'!$B$6*'NEFZ + EPA + WLTP - Constants'!$B$4/3600</f>
        <v>0.9646677277600001</v>
      </c>
      <c r="H247" s="95">
        <f>IF(E247&gt;0,(((C246)^3+(C247)^3)/2/D247)*0.5*'NEFZ + EPA + WLTP - Constants'!$B$3*('NEFZ + EPA + WLTP - Start Value'!$B$5*'NEFZ + EPA + WLTP - Start Value'!$B$4)*E247/3600,0)</f>
        <v>2.859773401924063</v>
      </c>
    </row>
    <row r="248" ht="20.35" customHeight="1">
      <c r="A248" s="15">
        <v>245</v>
      </c>
      <c r="B248" s="15">
        <v>63.1</v>
      </c>
      <c r="C248" s="95">
        <f>'NEFZ + EPA + WLTP - Constants'!$B$5*B248/3.6</f>
        <v>28.208224</v>
      </c>
      <c r="D248" s="95">
        <f>(C248+C247)/2</f>
        <v>28.185872</v>
      </c>
      <c r="E248" s="95">
        <f>(D248*(A248-A247))</f>
        <v>28.185872</v>
      </c>
      <c r="F248" s="95">
        <f>(0.5*((C248^2)-(C247^2))*'NEFZ + EPA + WLTP - Start Value'!$B$3)/3600</f>
        <v>0.5477592256263588</v>
      </c>
      <c r="G248" s="95">
        <f>E248*'NEFZ + EPA + WLTP - Start Value'!$B$3*'NEFZ + EPA + WLTP - Start Value'!$B$6*'NEFZ + EPA + WLTP - Constants'!$B$4/3600</f>
        <v>0.9616173950240002</v>
      </c>
      <c r="H248" s="95">
        <f>IF(E248&gt;0,(((C247)^3+(C248)^3)/2/D248)*0.5*'NEFZ + EPA + WLTP - Constants'!$B$3*('NEFZ + EPA + WLTP - Start Value'!$B$5*'NEFZ + EPA + WLTP - Start Value'!$B$4)*E248/3600,0)</f>
        <v>2.832603392166314</v>
      </c>
    </row>
    <row r="249" ht="20.35" customHeight="1">
      <c r="A249" s="15">
        <v>246</v>
      </c>
      <c r="B249" s="15">
        <v>63</v>
      </c>
      <c r="C249" s="95">
        <f>'NEFZ + EPA + WLTP - Constants'!$B$5*B249/3.6</f>
        <v>28.16352</v>
      </c>
      <c r="D249" s="95">
        <f>(C249+C248)/2</f>
        <v>28.185872</v>
      </c>
      <c r="E249" s="95">
        <f>(D249*(A249-A248))</f>
        <v>28.185872</v>
      </c>
      <c r="F249" s="95">
        <f>(0.5*((C249^2)-(C248^2))*'NEFZ + EPA + WLTP - Start Value'!$B$3)/3600</f>
        <v>-0.5477592256263588</v>
      </c>
      <c r="G249" s="95">
        <f>E249*'NEFZ + EPA + WLTP - Start Value'!$B$3*'NEFZ + EPA + WLTP - Start Value'!$B$6*'NEFZ + EPA + WLTP - Constants'!$B$4/3600</f>
        <v>0.9616173950240002</v>
      </c>
      <c r="H249" s="95">
        <f>IF(E249&gt;0,(((C248)^3+(C249)^3)/2/D249)*0.5*'NEFZ + EPA + WLTP - Constants'!$B$3*('NEFZ + EPA + WLTP - Start Value'!$B$5*'NEFZ + EPA + WLTP - Start Value'!$B$4)*E249/3600,0)</f>
        <v>2.832603392166314</v>
      </c>
    </row>
    <row r="250" ht="20.35" customHeight="1">
      <c r="A250" s="15">
        <v>247</v>
      </c>
      <c r="B250" s="15">
        <v>63.3</v>
      </c>
      <c r="C250" s="95">
        <f>'NEFZ + EPA + WLTP - Constants'!$B$5*B250/3.6</f>
        <v>28.297632</v>
      </c>
      <c r="D250" s="95">
        <f>(C250+C249)/2</f>
        <v>28.230576</v>
      </c>
      <c r="E250" s="95">
        <f>(D250*(A250-A249))</f>
        <v>28.230576</v>
      </c>
      <c r="F250" s="95">
        <f>(0.5*((C250^2)-(C249^2))*'NEFZ + EPA + WLTP - Start Value'!$B$3)/3600</f>
        <v>1.645883985644768</v>
      </c>
      <c r="G250" s="95">
        <f>E250*'NEFZ + EPA + WLTP - Start Value'!$B$3*'NEFZ + EPA + WLTP - Start Value'!$B$6*'NEFZ + EPA + WLTP - Constants'!$B$4/3600</f>
        <v>0.9631425613919999</v>
      </c>
      <c r="H250" s="95">
        <f>IF(E250&gt;0,(((C249)^3+(C250)^3)/2/D250)*0.5*'NEFZ + EPA + WLTP - Constants'!$B$3*('NEFZ + EPA + WLTP - Start Value'!$B$5*'NEFZ + EPA + WLTP - Start Value'!$B$4)*E250/3600,0)</f>
        <v>2.846145474581765</v>
      </c>
    </row>
    <row r="251" ht="20.35" customHeight="1">
      <c r="A251" s="15">
        <v>248</v>
      </c>
      <c r="B251" s="15">
        <v>63.4</v>
      </c>
      <c r="C251" s="95">
        <f>'NEFZ + EPA + WLTP - Constants'!$B$5*B251/3.6</f>
        <v>28.342336</v>
      </c>
      <c r="D251" s="95">
        <f>(C251+C250)/2</f>
        <v>28.319984</v>
      </c>
      <c r="E251" s="95">
        <f>(D251*(A251-A250))</f>
        <v>28.319984</v>
      </c>
      <c r="F251" s="95">
        <f>(0.5*((C251^2)-(C250^2))*'NEFZ + EPA + WLTP - Start Value'!$B$3)/3600</f>
        <v>0.5503655343922237</v>
      </c>
      <c r="G251" s="95">
        <f>E251*'NEFZ + EPA + WLTP - Start Value'!$B$3*'NEFZ + EPA + WLTP - Start Value'!$B$6*'NEFZ + EPA + WLTP - Constants'!$B$4/3600</f>
        <v>0.9661928941280001</v>
      </c>
      <c r="H251" s="95">
        <f>IF(E251&gt;0,(((C250)^3+(C251)^3)/2/D251)*0.5*'NEFZ + EPA + WLTP - Constants'!$B$3*('NEFZ + EPA + WLTP - Start Value'!$B$5*'NEFZ + EPA + WLTP - Start Value'!$B$4)*E251/3600,0)</f>
        <v>2.873229707220667</v>
      </c>
    </row>
    <row r="252" ht="20.35" customHeight="1">
      <c r="A252" s="15">
        <v>249</v>
      </c>
      <c r="B252" s="15">
        <v>63.3</v>
      </c>
      <c r="C252" s="95">
        <f>'NEFZ + EPA + WLTP - Constants'!$B$5*B252/3.6</f>
        <v>28.297632</v>
      </c>
      <c r="D252" s="95">
        <f>(C252+C251)/2</f>
        <v>28.319984</v>
      </c>
      <c r="E252" s="95">
        <f>(D252*(A252-A251))</f>
        <v>28.319984</v>
      </c>
      <c r="F252" s="95">
        <f>(0.5*((C252^2)-(C251^2))*'NEFZ + EPA + WLTP - Start Value'!$B$3)/3600</f>
        <v>-0.5503655343922237</v>
      </c>
      <c r="G252" s="95">
        <f>E252*'NEFZ + EPA + WLTP - Start Value'!$B$3*'NEFZ + EPA + WLTP - Start Value'!$B$6*'NEFZ + EPA + WLTP - Constants'!$B$4/3600</f>
        <v>0.9661928941280001</v>
      </c>
      <c r="H252" s="95">
        <f>IF(E252&gt;0,(((C251)^3+(C252)^3)/2/D252)*0.5*'NEFZ + EPA + WLTP - Constants'!$B$3*('NEFZ + EPA + WLTP - Start Value'!$B$5*'NEFZ + EPA + WLTP - Start Value'!$B$4)*E252/3600,0)</f>
        <v>2.873229707220667</v>
      </c>
    </row>
    <row r="253" ht="20.35" customHeight="1">
      <c r="A253" s="15">
        <v>250</v>
      </c>
      <c r="B253" s="15">
        <v>62.5</v>
      </c>
      <c r="C253" s="95">
        <f>'NEFZ + EPA + WLTP - Constants'!$B$5*B253/3.6</f>
        <v>27.94</v>
      </c>
      <c r="D253" s="95">
        <f>(C253+C252)/2</f>
        <v>28.118816</v>
      </c>
      <c r="E253" s="95">
        <f>(D253*(A253-A252))</f>
        <v>28.118816</v>
      </c>
      <c r="F253" s="95">
        <f>(0.5*((C253^2)-(C252^2))*'NEFZ + EPA + WLTP - Start Value'!$B$3)/3600</f>
        <v>-4.371648569946991</v>
      </c>
      <c r="G253" s="95">
        <f>E253*'NEFZ + EPA + WLTP - Start Value'!$B$3*'NEFZ + EPA + WLTP - Start Value'!$B$6*'NEFZ + EPA + WLTP - Constants'!$B$4/3600</f>
        <v>0.9593296454720002</v>
      </c>
      <c r="H253" s="95">
        <f>IF(E253&gt;0,(((C252)^3+(C253)^3)/2/D253)*0.5*'NEFZ + EPA + WLTP - Constants'!$B$3*('NEFZ + EPA + WLTP - Start Value'!$B$5*'NEFZ + EPA + WLTP - Start Value'!$B$4)*E253/3600,0)</f>
        <v>2.812770518696686</v>
      </c>
    </row>
    <row r="254" ht="20.35" customHeight="1">
      <c r="A254" s="15">
        <v>251</v>
      </c>
      <c r="B254" s="15">
        <v>62.5</v>
      </c>
      <c r="C254" s="95">
        <f>'NEFZ + EPA + WLTP - Constants'!$B$5*B254/3.6</f>
        <v>27.94</v>
      </c>
      <c r="D254" s="95">
        <f>(C254+C253)/2</f>
        <v>27.94</v>
      </c>
      <c r="E254" s="95">
        <f>(D254*(A254-A253))</f>
        <v>27.94</v>
      </c>
      <c r="F254" s="95">
        <f>(0.5*((C254^2)-(C253^2))*'NEFZ + EPA + WLTP - Start Value'!$B$3)/3600</f>
        <v>0</v>
      </c>
      <c r="G254" s="95">
        <f>E254*'NEFZ + EPA + WLTP - Start Value'!$B$3*'NEFZ + EPA + WLTP - Start Value'!$B$6*'NEFZ + EPA + WLTP - Constants'!$B$4/3600</f>
        <v>0.9532289800000001</v>
      </c>
      <c r="H254" s="95">
        <f>IF(E254&gt;0,(((C253)^3+(C254)^3)/2/D254)*0.5*'NEFZ + EPA + WLTP - Constants'!$B$3*('NEFZ + EPA + WLTP - Start Value'!$B$5*'NEFZ + EPA + WLTP - Start Value'!$B$4)*E254/3600,0)</f>
        <v>2.759114546276</v>
      </c>
    </row>
    <row r="255" ht="20.35" customHeight="1">
      <c r="A255" s="15">
        <v>252</v>
      </c>
      <c r="B255" s="15">
        <v>62.9</v>
      </c>
      <c r="C255" s="95">
        <f>'NEFZ + EPA + WLTP - Constants'!$B$5*B255/3.6</f>
        <v>28.118816</v>
      </c>
      <c r="D255" s="95">
        <f>(C255+C254)/2</f>
        <v>28.029408</v>
      </c>
      <c r="E255" s="95">
        <f>(D255*(A255-A254))</f>
        <v>28.029408</v>
      </c>
      <c r="F255" s="95">
        <f>(0.5*((C255^2)-(C254^2))*'NEFZ + EPA + WLTP - Start Value'!$B$3)/3600</f>
        <v>2.178874128264494</v>
      </c>
      <c r="G255" s="95">
        <f>E255*'NEFZ + EPA + WLTP - Start Value'!$B$3*'NEFZ + EPA + WLTP - Start Value'!$B$6*'NEFZ + EPA + WLTP - Constants'!$B$4/3600</f>
        <v>0.9562793127360002</v>
      </c>
      <c r="H255" s="95">
        <f>IF(E255&gt;0,(((C254)^3+(C255)^3)/2/D255)*0.5*'NEFZ + EPA + WLTP - Constants'!$B$3*('NEFZ + EPA + WLTP - Start Value'!$B$5*'NEFZ + EPA + WLTP - Start Value'!$B$4)*E255/3600,0)</f>
        <v>2.785771927560635</v>
      </c>
    </row>
    <row r="256" ht="20.35" customHeight="1">
      <c r="A256" s="15">
        <v>253</v>
      </c>
      <c r="B256" s="15">
        <v>62.8</v>
      </c>
      <c r="C256" s="95">
        <f>'NEFZ + EPA + WLTP - Constants'!$B$5*B256/3.6</f>
        <v>28.074112</v>
      </c>
      <c r="D256" s="95">
        <f>(C256+C255)/2</f>
        <v>28.096464</v>
      </c>
      <c r="E256" s="95">
        <f>(D256*(A256-A255))</f>
        <v>28.096464</v>
      </c>
      <c r="F256" s="95">
        <f>(0.5*((C256^2)-(C255^2))*'NEFZ + EPA + WLTP - Start Value'!$B$3)/3600</f>
        <v>-0.5460216864490497</v>
      </c>
      <c r="G256" s="95">
        <f>E256*'NEFZ + EPA + WLTP - Start Value'!$B$3*'NEFZ + EPA + WLTP - Start Value'!$B$6*'NEFZ + EPA + WLTP - Constants'!$B$4/3600</f>
        <v>0.9585670622879999</v>
      </c>
      <c r="H256" s="95">
        <f>IF(E256&gt;0,(((C255)^3+(C256)^3)/2/D256)*0.5*'NEFZ + EPA + WLTP - Constants'!$B$3*('NEFZ + EPA + WLTP - Start Value'!$B$5*'NEFZ + EPA + WLTP - Start Value'!$B$4)*E256/3600,0)</f>
        <v>2.805733059860539</v>
      </c>
    </row>
    <row r="257" ht="20.35" customHeight="1">
      <c r="A257" s="15">
        <v>254</v>
      </c>
      <c r="B257" s="15">
        <v>62.2</v>
      </c>
      <c r="C257" s="95">
        <f>'NEFZ + EPA + WLTP - Constants'!$B$5*B257/3.6</f>
        <v>27.805888</v>
      </c>
      <c r="D257" s="95">
        <f>(C257+C256)/2</f>
        <v>27.94</v>
      </c>
      <c r="E257" s="95">
        <f>(D257*(A257-A256))</f>
        <v>27.94</v>
      </c>
      <c r="F257" s="95">
        <f>(0.5*((C257^2)-(C256^2))*'NEFZ + EPA + WLTP - Start Value'!$B$3)/3600</f>
        <v>-3.257885957333294</v>
      </c>
      <c r="G257" s="95">
        <f>E257*'NEFZ + EPA + WLTP - Start Value'!$B$3*'NEFZ + EPA + WLTP - Start Value'!$B$6*'NEFZ + EPA + WLTP - Constants'!$B$4/3600</f>
        <v>0.9532289800000001</v>
      </c>
      <c r="H257" s="95">
        <f>IF(E257&gt;0,(((C256)^3+(C257)^3)/2/D257)*0.5*'NEFZ + EPA + WLTP - Constants'!$B$3*('NEFZ + EPA + WLTP - Start Value'!$B$5*'NEFZ + EPA + WLTP - Start Value'!$B$4)*E257/3600,0)</f>
        <v>2.759305256273438</v>
      </c>
    </row>
    <row r="258" ht="20.35" customHeight="1">
      <c r="A258" s="15">
        <v>255</v>
      </c>
      <c r="B258" s="15">
        <v>62.4</v>
      </c>
      <c r="C258" s="95">
        <f>'NEFZ + EPA + WLTP - Constants'!$B$5*B258/3.6</f>
        <v>27.895296</v>
      </c>
      <c r="D258" s="95">
        <f>(C258+C257)/2</f>
        <v>27.850592</v>
      </c>
      <c r="E258" s="95">
        <f>(D258*(A258-A257))</f>
        <v>27.850592</v>
      </c>
      <c r="F258" s="95">
        <f>(0.5*((C258^2)-(C257^2))*'NEFZ + EPA + WLTP - Start Value'!$B$3)/3600</f>
        <v>1.082486907423221</v>
      </c>
      <c r="G258" s="95">
        <f>E258*'NEFZ + EPA + WLTP - Start Value'!$B$3*'NEFZ + EPA + WLTP - Start Value'!$B$6*'NEFZ + EPA + WLTP - Constants'!$B$4/3600</f>
        <v>0.9501786472640003</v>
      </c>
      <c r="H258" s="95">
        <f>IF(E258&gt;0,(((C257)^3+(C258)^3)/2/D258)*0.5*'NEFZ + EPA + WLTP - Constants'!$B$3*('NEFZ + EPA + WLTP - Start Value'!$B$5*'NEFZ + EPA + WLTP - Start Value'!$B$4)*E258/3600,0)</f>
        <v>2.732732838411663</v>
      </c>
    </row>
    <row r="259" ht="20.35" customHeight="1">
      <c r="A259" s="15">
        <v>256</v>
      </c>
      <c r="B259" s="15">
        <v>62.3</v>
      </c>
      <c r="C259" s="95">
        <f>'NEFZ + EPA + WLTP - Constants'!$B$5*B259/3.6</f>
        <v>27.850592</v>
      </c>
      <c r="D259" s="95">
        <f>(C259+C258)/2</f>
        <v>27.872944</v>
      </c>
      <c r="E259" s="95">
        <f>(D259*(A259-A258))</f>
        <v>27.872944</v>
      </c>
      <c r="F259" s="95">
        <f>(0.5*((C259^2)-(C258^2))*'NEFZ + EPA + WLTP - Start Value'!$B$3)/3600</f>
        <v>-0.5416778385059499</v>
      </c>
      <c r="G259" s="95">
        <f>E259*'NEFZ + EPA + WLTP - Start Value'!$B$3*'NEFZ + EPA + WLTP - Start Value'!$B$6*'NEFZ + EPA + WLTP - Constants'!$B$4/3600</f>
        <v>0.9509412304479999</v>
      </c>
      <c r="H259" s="95">
        <f>IF(E259&gt;0,(((C258)^3+(C259)^3)/2/D259)*0.5*'NEFZ + EPA + WLTP - Constants'!$B$3*('NEFZ + EPA + WLTP - Start Value'!$B$5*'NEFZ + EPA + WLTP - Start Value'!$B$4)*E259/3600,0)</f>
        <v>2.739301845686101</v>
      </c>
    </row>
    <row r="260" ht="20.35" customHeight="1">
      <c r="A260" s="15">
        <v>257</v>
      </c>
      <c r="B260" s="15">
        <v>62.3</v>
      </c>
      <c r="C260" s="95">
        <f>'NEFZ + EPA + WLTP - Constants'!$B$5*B260/3.6</f>
        <v>27.850592</v>
      </c>
      <c r="D260" s="95">
        <f>(C260+C259)/2</f>
        <v>27.850592</v>
      </c>
      <c r="E260" s="95">
        <f>(D260*(A260-A259))</f>
        <v>27.850592</v>
      </c>
      <c r="F260" s="95">
        <f>(0.5*((C260^2)-(C259^2))*'NEFZ + EPA + WLTP - Start Value'!$B$3)/3600</f>
        <v>0</v>
      </c>
      <c r="G260" s="95">
        <f>E260*'NEFZ + EPA + WLTP - Start Value'!$B$3*'NEFZ + EPA + WLTP - Start Value'!$B$6*'NEFZ + EPA + WLTP - Constants'!$B$4/3600</f>
        <v>0.9501786472640003</v>
      </c>
      <c r="H260" s="95">
        <f>IF(E260&gt;0,(((C259)^3+(C260)^3)/2/D260)*0.5*'NEFZ + EPA + WLTP - Constants'!$B$3*('NEFZ + EPA + WLTP - Start Value'!$B$5*'NEFZ + EPA + WLTP - Start Value'!$B$4)*E260/3600,0)</f>
        <v>2.732711716219946</v>
      </c>
    </row>
    <row r="261" ht="20.35" customHeight="1">
      <c r="A261" s="15">
        <v>258</v>
      </c>
      <c r="B261" s="15">
        <v>62.4</v>
      </c>
      <c r="C261" s="95">
        <f>'NEFZ + EPA + WLTP - Constants'!$B$5*B261/3.6</f>
        <v>27.895296</v>
      </c>
      <c r="D261" s="95">
        <f>(C261+C260)/2</f>
        <v>27.872944</v>
      </c>
      <c r="E261" s="95">
        <f>(D261*(A261-A260))</f>
        <v>27.872944</v>
      </c>
      <c r="F261" s="95">
        <f>(0.5*((C261^2)-(C260^2))*'NEFZ + EPA + WLTP - Start Value'!$B$3)/3600</f>
        <v>0.5416778385059499</v>
      </c>
      <c r="G261" s="95">
        <f>E261*'NEFZ + EPA + WLTP - Start Value'!$B$3*'NEFZ + EPA + WLTP - Start Value'!$B$6*'NEFZ + EPA + WLTP - Constants'!$B$4/3600</f>
        <v>0.9509412304479999</v>
      </c>
      <c r="H261" s="95">
        <f>IF(E261&gt;0,(((C260)^3+(C261)^3)/2/D261)*0.5*'NEFZ + EPA + WLTP - Constants'!$B$3*('NEFZ + EPA + WLTP - Start Value'!$B$5*'NEFZ + EPA + WLTP - Start Value'!$B$4)*E261/3600,0)</f>
        <v>2.739301845686101</v>
      </c>
    </row>
    <row r="262" ht="20.35" customHeight="1">
      <c r="A262" s="15">
        <v>259</v>
      </c>
      <c r="B262" s="15">
        <v>62.1</v>
      </c>
      <c r="C262" s="95">
        <f>'NEFZ + EPA + WLTP - Constants'!$B$5*B262/3.6</f>
        <v>27.761184</v>
      </c>
      <c r="D262" s="95">
        <f>(C262+C261)/2</f>
        <v>27.82824</v>
      </c>
      <c r="E262" s="95">
        <f>(D262*(A262-A261))</f>
        <v>27.82824</v>
      </c>
      <c r="F262" s="95">
        <f>(0.5*((C262^2)-(C261^2))*'NEFZ + EPA + WLTP - Start Value'!$B$3)/3600</f>
        <v>-1.62242720675196</v>
      </c>
      <c r="G262" s="95">
        <f>E262*'NEFZ + EPA + WLTP - Start Value'!$B$3*'NEFZ + EPA + WLTP - Start Value'!$B$6*'NEFZ + EPA + WLTP - Constants'!$B$4/3600</f>
        <v>0.9494160640800001</v>
      </c>
      <c r="H262" s="95">
        <f>IF(E262&gt;0,(((C261)^3+(C262)^3)/2/D262)*0.5*'NEFZ + EPA + WLTP - Constants'!$B$3*('NEFZ + EPA + WLTP - Start Value'!$B$5*'NEFZ + EPA + WLTP - Start Value'!$B$4)*E262/3600,0)</f>
        <v>2.72618491942494</v>
      </c>
    </row>
    <row r="263" ht="20.35" customHeight="1">
      <c r="A263" s="15">
        <v>260</v>
      </c>
      <c r="B263" s="15">
        <v>62.5</v>
      </c>
      <c r="C263" s="95">
        <f>'NEFZ + EPA + WLTP - Constants'!$B$5*B263/3.6</f>
        <v>27.94</v>
      </c>
      <c r="D263" s="95">
        <f>(C263+C262)/2</f>
        <v>27.850592</v>
      </c>
      <c r="E263" s="95">
        <f>(D263*(A263-A262))</f>
        <v>27.850592</v>
      </c>
      <c r="F263" s="95">
        <f>(0.5*((C263^2)-(C262^2))*'NEFZ + EPA + WLTP - Start Value'!$B$3)/3600</f>
        <v>2.16497381484659</v>
      </c>
      <c r="G263" s="95">
        <f>E263*'NEFZ + EPA + WLTP - Start Value'!$B$3*'NEFZ + EPA + WLTP - Start Value'!$B$6*'NEFZ + EPA + WLTP - Constants'!$B$4/3600</f>
        <v>0.9501786472640003</v>
      </c>
      <c r="H263" s="95">
        <f>IF(E263&gt;0,(((C262)^3+(C263)^3)/2/D263)*0.5*'NEFZ + EPA + WLTP - Constants'!$B$3*('NEFZ + EPA + WLTP - Start Value'!$B$5*'NEFZ + EPA + WLTP - Start Value'!$B$4)*E263/3600,0)</f>
        <v>2.732796204986812</v>
      </c>
    </row>
    <row r="264" ht="20.35" customHeight="1">
      <c r="A264" s="15">
        <v>261</v>
      </c>
      <c r="B264" s="15">
        <v>62.8</v>
      </c>
      <c r="C264" s="95">
        <f>'NEFZ + EPA + WLTP - Constants'!$B$5*B264/3.6</f>
        <v>28.074112</v>
      </c>
      <c r="D264" s="95">
        <f>(C264+C263)/2</f>
        <v>28.007056</v>
      </c>
      <c r="E264" s="95">
        <f>(D264*(A264-A263))</f>
        <v>28.007056</v>
      </c>
      <c r="F264" s="95">
        <f>(0.5*((C264^2)-(C263^2))*'NEFZ + EPA + WLTP - Start Value'!$B$3)/3600</f>
        <v>1.632852441815444</v>
      </c>
      <c r="G264" s="95">
        <f>E264*'NEFZ + EPA + WLTP - Start Value'!$B$3*'NEFZ + EPA + WLTP - Start Value'!$B$6*'NEFZ + EPA + WLTP - Constants'!$B$4/3600</f>
        <v>0.9555167295520001</v>
      </c>
      <c r="H264" s="95">
        <f>IF(E264&gt;0,(((C263)^3+(C264)^3)/2/D264)*0.5*'NEFZ + EPA + WLTP - Constants'!$B$3*('NEFZ + EPA + WLTP - Start Value'!$B$5*'NEFZ + EPA + WLTP - Start Value'!$B$4)*E264/3600,0)</f>
        <v>2.779075678575905</v>
      </c>
    </row>
    <row r="265" ht="20.35" customHeight="1">
      <c r="A265" s="15">
        <v>262</v>
      </c>
      <c r="B265" s="15">
        <v>62.3</v>
      </c>
      <c r="C265" s="95">
        <f>'NEFZ + EPA + WLTP - Constants'!$B$5*B265/3.6</f>
        <v>27.850592</v>
      </c>
      <c r="D265" s="95">
        <f>(C265+C264)/2</f>
        <v>27.962352</v>
      </c>
      <c r="E265" s="95">
        <f>(D265*(A265-A264))</f>
        <v>27.962352</v>
      </c>
      <c r="F265" s="95">
        <f>(0.5*((C265^2)-(C264^2))*'NEFZ + EPA + WLTP - Start Value'!$B$3)/3600</f>
        <v>-2.717076888416023</v>
      </c>
      <c r="G265" s="95">
        <f>E265*'NEFZ + EPA + WLTP - Start Value'!$B$3*'NEFZ + EPA + WLTP - Start Value'!$B$6*'NEFZ + EPA + WLTP - Constants'!$B$4/3600</f>
        <v>0.9539915631840001</v>
      </c>
      <c r="H265" s="95">
        <f>IF(E265&gt;0,(((C264)^3+(C265)^3)/2/D265)*0.5*'NEFZ + EPA + WLTP - Constants'!$B$3*('NEFZ + EPA + WLTP - Start Value'!$B$5*'NEFZ + EPA + WLTP - Start Value'!$B$4)*E265/3600,0)</f>
        <v>2.765874263547878</v>
      </c>
    </row>
    <row r="266" ht="20.35" customHeight="1">
      <c r="A266" s="15">
        <v>263</v>
      </c>
      <c r="B266" s="15">
        <v>62.3</v>
      </c>
      <c r="C266" s="95">
        <f>'NEFZ + EPA + WLTP - Constants'!$B$5*B266/3.6</f>
        <v>27.850592</v>
      </c>
      <c r="D266" s="95">
        <f>(C266+C265)/2</f>
        <v>27.850592</v>
      </c>
      <c r="E266" s="95">
        <f>(D266*(A266-A265))</f>
        <v>27.850592</v>
      </c>
      <c r="F266" s="95">
        <f>(0.5*((C266^2)-(C265^2))*'NEFZ + EPA + WLTP - Start Value'!$B$3)/3600</f>
        <v>0</v>
      </c>
      <c r="G266" s="95">
        <f>E266*'NEFZ + EPA + WLTP - Start Value'!$B$3*'NEFZ + EPA + WLTP - Start Value'!$B$6*'NEFZ + EPA + WLTP - Constants'!$B$4/3600</f>
        <v>0.9501786472640003</v>
      </c>
      <c r="H266" s="95">
        <f>IF(E266&gt;0,(((C265)^3+(C266)^3)/2/D266)*0.5*'NEFZ + EPA + WLTP - Constants'!$B$3*('NEFZ + EPA + WLTP - Start Value'!$B$5*'NEFZ + EPA + WLTP - Start Value'!$B$4)*E266/3600,0)</f>
        <v>2.732711716219946</v>
      </c>
    </row>
    <row r="267" ht="20.35" customHeight="1">
      <c r="A267" s="15">
        <v>264</v>
      </c>
      <c r="B267" s="15">
        <v>62.4</v>
      </c>
      <c r="C267" s="95">
        <f>'NEFZ + EPA + WLTP - Constants'!$B$5*B267/3.6</f>
        <v>27.895296</v>
      </c>
      <c r="D267" s="95">
        <f>(C267+C266)/2</f>
        <v>27.872944</v>
      </c>
      <c r="E267" s="95">
        <f>(D267*(A267-A266))</f>
        <v>27.872944</v>
      </c>
      <c r="F267" s="95">
        <f>(0.5*((C267^2)-(C266^2))*'NEFZ + EPA + WLTP - Start Value'!$B$3)/3600</f>
        <v>0.5416778385059499</v>
      </c>
      <c r="G267" s="95">
        <f>E267*'NEFZ + EPA + WLTP - Start Value'!$B$3*'NEFZ + EPA + WLTP - Start Value'!$B$6*'NEFZ + EPA + WLTP - Constants'!$B$4/3600</f>
        <v>0.9509412304479999</v>
      </c>
      <c r="H267" s="95">
        <f>IF(E267&gt;0,(((C266)^3+(C267)^3)/2/D267)*0.5*'NEFZ + EPA + WLTP - Constants'!$B$3*('NEFZ + EPA + WLTP - Start Value'!$B$5*'NEFZ + EPA + WLTP - Start Value'!$B$4)*E267/3600,0)</f>
        <v>2.739301845686101</v>
      </c>
    </row>
    <row r="268" ht="20.35" customHeight="1">
      <c r="A268" s="15">
        <v>265</v>
      </c>
      <c r="B268" s="15">
        <v>61.9</v>
      </c>
      <c r="C268" s="95">
        <f>'NEFZ + EPA + WLTP - Constants'!$B$5*B268/3.6</f>
        <v>27.671776</v>
      </c>
      <c r="D268" s="95">
        <f>(C268+C267)/2</f>
        <v>27.783536</v>
      </c>
      <c r="E268" s="95">
        <f>(D268*(A268-A267))</f>
        <v>27.783536</v>
      </c>
      <c r="F268" s="95">
        <f>(0.5*((C268^2)-(C267^2))*'NEFZ + EPA + WLTP - Start Value'!$B$3)/3600</f>
        <v>-2.699701496643501</v>
      </c>
      <c r="G268" s="95">
        <f>E268*'NEFZ + EPA + WLTP - Start Value'!$B$3*'NEFZ + EPA + WLTP - Start Value'!$B$6*'NEFZ + EPA + WLTP - Constants'!$B$4/3600</f>
        <v>0.947890897712</v>
      </c>
      <c r="H268" s="95">
        <f>IF(E268&gt;0,(((C267)^3+(C268)^3)/2/D268)*0.5*'NEFZ + EPA + WLTP - Constants'!$B$3*('NEFZ + EPA + WLTP - Start Value'!$B$5*'NEFZ + EPA + WLTP - Start Value'!$B$4)*E268/3600,0)</f>
        <v>2.713152210698648</v>
      </c>
    </row>
    <row r="269" ht="20.35" customHeight="1">
      <c r="A269" s="15">
        <v>266</v>
      </c>
      <c r="B269" s="15">
        <v>62.8</v>
      </c>
      <c r="C269" s="95">
        <f>'NEFZ + EPA + WLTP - Constants'!$B$5*B269/3.6</f>
        <v>28.074112</v>
      </c>
      <c r="D269" s="95">
        <f>(C269+C268)/2</f>
        <v>27.872944</v>
      </c>
      <c r="E269" s="95">
        <f>(D269*(A269-A268))</f>
        <v>27.872944</v>
      </c>
      <c r="F269" s="95">
        <f>(0.5*((C269^2)-(C268^2))*'NEFZ + EPA + WLTP - Start Value'!$B$3)/3600</f>
        <v>4.875100546553575</v>
      </c>
      <c r="G269" s="95">
        <f>E269*'NEFZ + EPA + WLTP - Start Value'!$B$3*'NEFZ + EPA + WLTP - Start Value'!$B$6*'NEFZ + EPA + WLTP - Constants'!$B$4/3600</f>
        <v>0.9509412304479999</v>
      </c>
      <c r="H269" s="95">
        <f>IF(E269&gt;0,(((C268)^3+(C269)^3)/2/D269)*0.5*'NEFZ + EPA + WLTP - Constants'!$B$3*('NEFZ + EPA + WLTP - Start Value'!$B$5*'NEFZ + EPA + WLTP - Start Value'!$B$4)*E269/3600,0)</f>
        <v>2.739724628560424</v>
      </c>
    </row>
    <row r="270" ht="20.35" customHeight="1">
      <c r="A270" s="15">
        <v>267</v>
      </c>
      <c r="B270" s="15">
        <v>62.8</v>
      </c>
      <c r="C270" s="95">
        <f>'NEFZ + EPA + WLTP - Constants'!$B$5*B270/3.6</f>
        <v>28.074112</v>
      </c>
      <c r="D270" s="95">
        <f>(C270+C269)/2</f>
        <v>28.074112</v>
      </c>
      <c r="E270" s="95">
        <f>(D270*(A270-A269))</f>
        <v>28.074112</v>
      </c>
      <c r="F270" s="95">
        <f>(0.5*((C270^2)-(C269^2))*'NEFZ + EPA + WLTP - Start Value'!$B$3)/3600</f>
        <v>0</v>
      </c>
      <c r="G270" s="95">
        <f>E270*'NEFZ + EPA + WLTP - Start Value'!$B$3*'NEFZ + EPA + WLTP - Start Value'!$B$6*'NEFZ + EPA + WLTP - Constants'!$B$4/3600</f>
        <v>0.9578044791040001</v>
      </c>
      <c r="H270" s="95">
        <f>IF(E270&gt;0,(((C269)^3+(C270)^3)/2/D270)*0.5*'NEFZ + EPA + WLTP - Constants'!$B$3*('NEFZ + EPA + WLTP - Start Value'!$B$5*'NEFZ + EPA + WLTP - Start Value'!$B$4)*E270/3600,0)</f>
        <v>2.799036810875808</v>
      </c>
    </row>
    <row r="271" ht="20.35" customHeight="1">
      <c r="A271" s="15">
        <v>268</v>
      </c>
      <c r="B271" s="15">
        <v>62.3</v>
      </c>
      <c r="C271" s="95">
        <f>'NEFZ + EPA + WLTP - Constants'!$B$5*B271/3.6</f>
        <v>27.850592</v>
      </c>
      <c r="D271" s="95">
        <f>(C271+C270)/2</f>
        <v>27.962352</v>
      </c>
      <c r="E271" s="95">
        <f>(D271*(A271-A270))</f>
        <v>27.962352</v>
      </c>
      <c r="F271" s="95">
        <f>(0.5*((C271^2)-(C270^2))*'NEFZ + EPA + WLTP - Start Value'!$B$3)/3600</f>
        <v>-2.717076888416023</v>
      </c>
      <c r="G271" s="95">
        <f>E271*'NEFZ + EPA + WLTP - Start Value'!$B$3*'NEFZ + EPA + WLTP - Start Value'!$B$6*'NEFZ + EPA + WLTP - Constants'!$B$4/3600</f>
        <v>0.9539915631840001</v>
      </c>
      <c r="H271" s="95">
        <f>IF(E271&gt;0,(((C270)^3+(C271)^3)/2/D271)*0.5*'NEFZ + EPA + WLTP - Constants'!$B$3*('NEFZ + EPA + WLTP - Start Value'!$B$5*'NEFZ + EPA + WLTP - Start Value'!$B$4)*E271/3600,0)</f>
        <v>2.765874263547878</v>
      </c>
    </row>
    <row r="272" ht="20.35" customHeight="1">
      <c r="A272" s="15">
        <v>269</v>
      </c>
      <c r="B272" s="15">
        <v>62.8</v>
      </c>
      <c r="C272" s="95">
        <f>'NEFZ + EPA + WLTP - Constants'!$B$5*B272/3.6</f>
        <v>28.074112</v>
      </c>
      <c r="D272" s="95">
        <f>(C272+C271)/2</f>
        <v>27.962352</v>
      </c>
      <c r="E272" s="95">
        <f>(D272*(A272-A271))</f>
        <v>27.962352</v>
      </c>
      <c r="F272" s="95">
        <f>(0.5*((C272^2)-(C271^2))*'NEFZ + EPA + WLTP - Start Value'!$B$3)/3600</f>
        <v>2.717076888416023</v>
      </c>
      <c r="G272" s="95">
        <f>E272*'NEFZ + EPA + WLTP - Start Value'!$B$3*'NEFZ + EPA + WLTP - Start Value'!$B$6*'NEFZ + EPA + WLTP - Constants'!$B$4/3600</f>
        <v>0.9539915631840001</v>
      </c>
      <c r="H272" s="95">
        <f>IF(E272&gt;0,(((C271)^3+(C272)^3)/2/D272)*0.5*'NEFZ + EPA + WLTP - Constants'!$B$3*('NEFZ + EPA + WLTP - Start Value'!$B$5*'NEFZ + EPA + WLTP - Start Value'!$B$4)*E272/3600,0)</f>
        <v>2.765874263547878</v>
      </c>
    </row>
    <row r="273" ht="20.35" customHeight="1">
      <c r="A273" s="15">
        <v>270</v>
      </c>
      <c r="B273" s="15">
        <v>62.4</v>
      </c>
      <c r="C273" s="95">
        <f>'NEFZ + EPA + WLTP - Constants'!$B$5*B273/3.6</f>
        <v>27.895296</v>
      </c>
      <c r="D273" s="95">
        <f>(C273+C272)/2</f>
        <v>27.984704</v>
      </c>
      <c r="E273" s="95">
        <f>(D273*(A273-A272))</f>
        <v>27.984704</v>
      </c>
      <c r="F273" s="95">
        <f>(0.5*((C273^2)-(C272^2))*'NEFZ + EPA + WLTP - Start Value'!$B$3)/3600</f>
        <v>-2.175399049910073</v>
      </c>
      <c r="G273" s="95">
        <f>E273*'NEFZ + EPA + WLTP - Start Value'!$B$3*'NEFZ + EPA + WLTP - Start Value'!$B$6*'NEFZ + EPA + WLTP - Constants'!$B$4/3600</f>
        <v>0.9547541463680003</v>
      </c>
      <c r="H273" s="95">
        <f>IF(E273&gt;0,(((C272)^3+(C273)^3)/2/D273)*0.5*'NEFZ + EPA + WLTP - Constants'!$B$3*('NEFZ + EPA + WLTP - Start Value'!$B$5*'NEFZ + EPA + WLTP - Start Value'!$B$4)*E273/3600,0)</f>
        <v>2.772464393014033</v>
      </c>
    </row>
    <row r="274" ht="20.35" customHeight="1">
      <c r="A274" s="15">
        <v>271</v>
      </c>
      <c r="B274" s="15">
        <v>62.1</v>
      </c>
      <c r="C274" s="95">
        <f>'NEFZ + EPA + WLTP - Constants'!$B$5*B274/3.6</f>
        <v>27.761184</v>
      </c>
      <c r="D274" s="95">
        <f>(C274+C273)/2</f>
        <v>27.82824</v>
      </c>
      <c r="E274" s="95">
        <f>(D274*(A274-A273))</f>
        <v>27.82824</v>
      </c>
      <c r="F274" s="95">
        <f>(0.5*((C274^2)-(C273^2))*'NEFZ + EPA + WLTP - Start Value'!$B$3)/3600</f>
        <v>-1.62242720675196</v>
      </c>
      <c r="G274" s="95">
        <f>E274*'NEFZ + EPA + WLTP - Start Value'!$B$3*'NEFZ + EPA + WLTP - Start Value'!$B$6*'NEFZ + EPA + WLTP - Constants'!$B$4/3600</f>
        <v>0.9494160640800001</v>
      </c>
      <c r="H274" s="95">
        <f>IF(E274&gt;0,(((C273)^3+(C274)^3)/2/D274)*0.5*'NEFZ + EPA + WLTP - Constants'!$B$3*('NEFZ + EPA + WLTP - Start Value'!$B$5*'NEFZ + EPA + WLTP - Start Value'!$B$4)*E274/3600,0)</f>
        <v>2.72618491942494</v>
      </c>
    </row>
    <row r="275" ht="20.35" customHeight="1">
      <c r="A275" s="15">
        <v>272</v>
      </c>
      <c r="B275" s="15">
        <v>61.9</v>
      </c>
      <c r="C275" s="95">
        <f>'NEFZ + EPA + WLTP - Constants'!$B$5*B275/3.6</f>
        <v>27.671776</v>
      </c>
      <c r="D275" s="95">
        <f>(C275+C274)/2</f>
        <v>27.71648</v>
      </c>
      <c r="E275" s="95">
        <f>(D275*(A275-A274))</f>
        <v>27.71648</v>
      </c>
      <c r="F275" s="95">
        <f>(0.5*((C275^2)-(C274^2))*'NEFZ + EPA + WLTP - Start Value'!$B$3)/3600</f>
        <v>-1.07727428989154</v>
      </c>
      <c r="G275" s="95">
        <f>E275*'NEFZ + EPA + WLTP - Start Value'!$B$3*'NEFZ + EPA + WLTP - Start Value'!$B$6*'NEFZ + EPA + WLTP - Constants'!$B$4/3600</f>
        <v>0.945603148160</v>
      </c>
      <c r="H275" s="95">
        <f>IF(E275&gt;0,(((C274)^3+(C275)^3)/2/D275)*0.5*'NEFZ + EPA + WLTP - Constants'!$B$3*('NEFZ + EPA + WLTP - Start Value'!$B$5*'NEFZ + EPA + WLTP - Start Value'!$B$4)*E275/3600,0)</f>
        <v>2.693445154971331</v>
      </c>
    </row>
    <row r="276" ht="20.35" customHeight="1">
      <c r="A276" s="15">
        <v>273</v>
      </c>
      <c r="B276" s="15">
        <v>61.8</v>
      </c>
      <c r="C276" s="95">
        <f>'NEFZ + EPA + WLTP - Constants'!$B$5*B276/3.6</f>
        <v>27.627072</v>
      </c>
      <c r="D276" s="95">
        <f>(C276+C275)/2</f>
        <v>27.649424</v>
      </c>
      <c r="E276" s="95">
        <f>(D276*(A276-A275))</f>
        <v>27.649424</v>
      </c>
      <c r="F276" s="95">
        <f>(0.5*((C276^2)-(C275^2))*'NEFZ + EPA + WLTP - Start Value'!$B$3)/3600</f>
        <v>-0.5373339905628995</v>
      </c>
      <c r="G276" s="95">
        <f>E276*'NEFZ + EPA + WLTP - Start Value'!$B$3*'NEFZ + EPA + WLTP - Start Value'!$B$6*'NEFZ + EPA + WLTP - Constants'!$B$4/3600</f>
        <v>0.9433153986080001</v>
      </c>
      <c r="H276" s="95">
        <f>IF(E276&gt;0,(((C275)^3+(C276)^3)/2/D276)*0.5*'NEFZ + EPA + WLTP - Constants'!$B$3*('NEFZ + EPA + WLTP - Start Value'!$B$5*'NEFZ + EPA + WLTP - Start Value'!$B$4)*E276/3600,0)</f>
        <v>2.673927588697468</v>
      </c>
    </row>
    <row r="277" ht="20.35" customHeight="1">
      <c r="A277" s="15">
        <v>274</v>
      </c>
      <c r="B277" s="15">
        <v>62.1</v>
      </c>
      <c r="C277" s="95">
        <f>'NEFZ + EPA + WLTP - Constants'!$B$5*B277/3.6</f>
        <v>27.761184</v>
      </c>
      <c r="D277" s="95">
        <f>(C277+C276)/2</f>
        <v>27.694128</v>
      </c>
      <c r="E277" s="95">
        <f>(D277*(A277-A276))</f>
        <v>27.694128</v>
      </c>
      <c r="F277" s="95">
        <f>(0.5*((C277^2)-(C276^2))*'NEFZ + EPA + WLTP - Start Value'!$B$3)/3600</f>
        <v>1.61460828045444</v>
      </c>
      <c r="G277" s="95">
        <f>E277*'NEFZ + EPA + WLTP - Start Value'!$B$3*'NEFZ + EPA + WLTP - Start Value'!$B$6*'NEFZ + EPA + WLTP - Constants'!$B$4/3600</f>
        <v>0.944840564976</v>
      </c>
      <c r="H277" s="95">
        <f>IF(E277&gt;0,(((C276)^3+(C277)^3)/2/D277)*0.5*'NEFZ + EPA + WLTP - Constants'!$B$3*('NEFZ + EPA + WLTP - Start Value'!$B$5*'NEFZ + EPA + WLTP - Start Value'!$B$4)*E277/3600,0)</f>
        <v>2.686960297423761</v>
      </c>
    </row>
    <row r="278" ht="20.35" customHeight="1">
      <c r="A278" s="15">
        <v>275</v>
      </c>
      <c r="B278" s="15">
        <v>62.1</v>
      </c>
      <c r="C278" s="95">
        <f>'NEFZ + EPA + WLTP - Constants'!$B$5*B278/3.6</f>
        <v>27.761184</v>
      </c>
      <c r="D278" s="95">
        <f>(C278+C277)/2</f>
        <v>27.761184</v>
      </c>
      <c r="E278" s="95">
        <f>(D278*(A278-A277))</f>
        <v>27.761184</v>
      </c>
      <c r="F278" s="95">
        <f>(0.5*((C278^2)-(C277^2))*'NEFZ + EPA + WLTP - Start Value'!$B$3)/3600</f>
        <v>0</v>
      </c>
      <c r="G278" s="95">
        <f>E278*'NEFZ + EPA + WLTP - Start Value'!$B$3*'NEFZ + EPA + WLTP - Start Value'!$B$6*'NEFZ + EPA + WLTP - Constants'!$B$4/3600</f>
        <v>0.9471283145279999</v>
      </c>
      <c r="H278" s="95">
        <f>IF(E278&gt;0,(((C277)^3+(C278)^3)/2/D278)*0.5*'NEFZ + EPA + WLTP - Constants'!$B$3*('NEFZ + EPA + WLTP - Start Value'!$B$5*'NEFZ + EPA + WLTP - Start Value'!$B$4)*E278/3600,0)</f>
        <v>2.706477863697623</v>
      </c>
    </row>
    <row r="279" ht="20.35" customHeight="1">
      <c r="A279" s="15">
        <v>276</v>
      </c>
      <c r="B279" s="15">
        <v>62.1</v>
      </c>
      <c r="C279" s="95">
        <f>'NEFZ + EPA + WLTP - Constants'!$B$5*B279/3.6</f>
        <v>27.761184</v>
      </c>
      <c r="D279" s="95">
        <f>(C279+C278)/2</f>
        <v>27.761184</v>
      </c>
      <c r="E279" s="95">
        <f>(D279*(A279-A278))</f>
        <v>27.761184</v>
      </c>
      <c r="F279" s="95">
        <f>(0.5*((C279^2)-(C278^2))*'NEFZ + EPA + WLTP - Start Value'!$B$3)/3600</f>
        <v>0</v>
      </c>
      <c r="G279" s="95">
        <f>E279*'NEFZ + EPA + WLTP - Start Value'!$B$3*'NEFZ + EPA + WLTP - Start Value'!$B$6*'NEFZ + EPA + WLTP - Constants'!$B$4/3600</f>
        <v>0.9471283145279999</v>
      </c>
      <c r="H279" s="95">
        <f>IF(E279&gt;0,(((C278)^3+(C279)^3)/2/D279)*0.5*'NEFZ + EPA + WLTP - Constants'!$B$3*('NEFZ + EPA + WLTP - Start Value'!$B$5*'NEFZ + EPA + WLTP - Start Value'!$B$4)*E279/3600,0)</f>
        <v>2.706477863697623</v>
      </c>
    </row>
    <row r="280" ht="20.35" customHeight="1">
      <c r="A280" s="15">
        <v>277</v>
      </c>
      <c r="B280" s="15">
        <v>62</v>
      </c>
      <c r="C280" s="95">
        <f>'NEFZ + EPA + WLTP - Constants'!$B$5*B280/3.6</f>
        <v>27.71648</v>
      </c>
      <c r="D280" s="95">
        <f>(C280+C279)/2</f>
        <v>27.738832</v>
      </c>
      <c r="E280" s="95">
        <f>(D280*(A280-A279))</f>
        <v>27.738832</v>
      </c>
      <c r="F280" s="95">
        <f>(0.5*((C280^2)-(C279^2))*'NEFZ + EPA + WLTP - Start Value'!$B$3)/3600</f>
        <v>-0.5390715297400851</v>
      </c>
      <c r="G280" s="95">
        <f>E280*'NEFZ + EPA + WLTP - Start Value'!$B$3*'NEFZ + EPA + WLTP - Start Value'!$B$6*'NEFZ + EPA + WLTP - Constants'!$B$4/3600</f>
        <v>0.9463657313440001</v>
      </c>
      <c r="H280" s="95">
        <f>IF(E280&gt;0,(((C279)^3+(C280)^3)/2/D280)*0.5*'NEFZ + EPA + WLTP - Constants'!$B$3*('NEFZ + EPA + WLTP - Start Value'!$B$5*'NEFZ + EPA + WLTP - Start Value'!$B$4)*E280/3600,0)</f>
        <v>2.699950999094618</v>
      </c>
    </row>
    <row r="281" ht="20.35" customHeight="1">
      <c r="A281" s="15">
        <v>278</v>
      </c>
      <c r="B281" s="15">
        <v>62.4</v>
      </c>
      <c r="C281" s="95">
        <f>'NEFZ + EPA + WLTP - Constants'!$B$5*B281/3.6</f>
        <v>27.895296</v>
      </c>
      <c r="D281" s="95">
        <f>(C281+C280)/2</f>
        <v>27.805888</v>
      </c>
      <c r="E281" s="95">
        <f>(D281*(A281-A280))</f>
        <v>27.805888</v>
      </c>
      <c r="F281" s="95">
        <f>(0.5*((C281^2)-(C280^2))*'NEFZ + EPA + WLTP - Start Value'!$B$3)/3600</f>
        <v>2.161498736492045</v>
      </c>
      <c r="G281" s="95">
        <f>E281*'NEFZ + EPA + WLTP - Start Value'!$B$3*'NEFZ + EPA + WLTP - Start Value'!$B$6*'NEFZ + EPA + WLTP - Constants'!$B$4/3600</f>
        <v>0.9486534808960001</v>
      </c>
      <c r="H281" s="95">
        <f>IF(E281&gt;0,(((C280)^3+(C281)^3)/2/D281)*0.5*'NEFZ + EPA + WLTP - Constants'!$B$3*('NEFZ + EPA + WLTP - Start Value'!$B$5*'NEFZ + EPA + WLTP - Start Value'!$B$4)*E281/3600,0)</f>
        <v>2.719658054821935</v>
      </c>
    </row>
    <row r="282" ht="20.35" customHeight="1">
      <c r="A282" s="15">
        <v>279</v>
      </c>
      <c r="B282" s="15">
        <v>62.2</v>
      </c>
      <c r="C282" s="95">
        <f>'NEFZ + EPA + WLTP - Constants'!$B$5*B282/3.6</f>
        <v>27.805888</v>
      </c>
      <c r="D282" s="95">
        <f>(C282+C281)/2</f>
        <v>27.850592</v>
      </c>
      <c r="E282" s="95">
        <f>(D282*(A282-A281))</f>
        <v>27.850592</v>
      </c>
      <c r="F282" s="95">
        <f>(0.5*((C282^2)-(C281^2))*'NEFZ + EPA + WLTP - Start Value'!$B$3)/3600</f>
        <v>-1.082486907423221</v>
      </c>
      <c r="G282" s="95">
        <f>E282*'NEFZ + EPA + WLTP - Start Value'!$B$3*'NEFZ + EPA + WLTP - Start Value'!$B$6*'NEFZ + EPA + WLTP - Constants'!$B$4/3600</f>
        <v>0.9501786472640003</v>
      </c>
      <c r="H282" s="95">
        <f>IF(E282&gt;0,(((C281)^3+(C282)^3)/2/D282)*0.5*'NEFZ + EPA + WLTP - Constants'!$B$3*('NEFZ + EPA + WLTP - Start Value'!$B$5*'NEFZ + EPA + WLTP - Start Value'!$B$4)*E282/3600,0)</f>
        <v>2.732732838411663</v>
      </c>
    </row>
    <row r="283" ht="20.35" customHeight="1">
      <c r="A283" s="15">
        <v>280</v>
      </c>
      <c r="B283" s="15">
        <v>62.2</v>
      </c>
      <c r="C283" s="95">
        <f>'NEFZ + EPA + WLTP - Constants'!$B$5*B283/3.6</f>
        <v>27.805888</v>
      </c>
      <c r="D283" s="95">
        <f>(C283+C282)/2</f>
        <v>27.805888</v>
      </c>
      <c r="E283" s="95">
        <f>(D283*(A283-A282))</f>
        <v>27.805888</v>
      </c>
      <c r="F283" s="95">
        <f>(0.5*((C283^2)-(C282^2))*'NEFZ + EPA + WLTP - Start Value'!$B$3)/3600</f>
        <v>0</v>
      </c>
      <c r="G283" s="95">
        <f>E283*'NEFZ + EPA + WLTP - Start Value'!$B$3*'NEFZ + EPA + WLTP - Start Value'!$B$6*'NEFZ + EPA + WLTP - Constants'!$B$4/3600</f>
        <v>0.9486534808960002</v>
      </c>
      <c r="H283" s="95">
        <f>IF(E283&gt;0,(((C282)^3+(C283)^3)/2/D283)*0.5*'NEFZ + EPA + WLTP - Constants'!$B$3*('NEFZ + EPA + WLTP - Start Value'!$B$5*'NEFZ + EPA + WLTP - Start Value'!$B$4)*E283/3600,0)</f>
        <v>2.719573701671068</v>
      </c>
    </row>
    <row r="284" ht="20.35" customHeight="1">
      <c r="A284" s="15">
        <v>281</v>
      </c>
      <c r="B284" s="15">
        <v>62.4</v>
      </c>
      <c r="C284" s="95">
        <f>'NEFZ + EPA + WLTP - Constants'!$B$5*B284/3.6</f>
        <v>27.895296</v>
      </c>
      <c r="D284" s="95">
        <f>(C284+C283)/2</f>
        <v>27.850592</v>
      </c>
      <c r="E284" s="95">
        <f>(D284*(A284-A283))</f>
        <v>27.850592</v>
      </c>
      <c r="F284" s="95">
        <f>(0.5*((C284^2)-(C283^2))*'NEFZ + EPA + WLTP - Start Value'!$B$3)/3600</f>
        <v>1.082486907423221</v>
      </c>
      <c r="G284" s="95">
        <f>E284*'NEFZ + EPA + WLTP - Start Value'!$B$3*'NEFZ + EPA + WLTP - Start Value'!$B$6*'NEFZ + EPA + WLTP - Constants'!$B$4/3600</f>
        <v>0.9501786472640003</v>
      </c>
      <c r="H284" s="95">
        <f>IF(E284&gt;0,(((C283)^3+(C284)^3)/2/D284)*0.5*'NEFZ + EPA + WLTP - Constants'!$B$3*('NEFZ + EPA + WLTP - Start Value'!$B$5*'NEFZ + EPA + WLTP - Start Value'!$B$4)*E284/3600,0)</f>
        <v>2.732732838411663</v>
      </c>
    </row>
    <row r="285" ht="20.35" customHeight="1">
      <c r="A285" s="15">
        <v>282</v>
      </c>
      <c r="B285" s="15">
        <v>62.7</v>
      </c>
      <c r="C285" s="95">
        <f>'NEFZ + EPA + WLTP - Constants'!$B$5*B285/3.6</f>
        <v>28.029408</v>
      </c>
      <c r="D285" s="95">
        <f>(C285+C284)/2</f>
        <v>27.962352</v>
      </c>
      <c r="E285" s="95">
        <f>(D285*(A285-A284))</f>
        <v>27.962352</v>
      </c>
      <c r="F285" s="95">
        <f>(0.5*((C285^2)-(C284^2))*'NEFZ + EPA + WLTP - Start Value'!$B$3)/3600</f>
        <v>1.630246133049629</v>
      </c>
      <c r="G285" s="95">
        <f>E285*'NEFZ + EPA + WLTP - Start Value'!$B$3*'NEFZ + EPA + WLTP - Start Value'!$B$6*'NEFZ + EPA + WLTP - Constants'!$B$4/3600</f>
        <v>0.9539915631840001</v>
      </c>
      <c r="H285" s="95">
        <f>IF(E285&gt;0,(((C284)^3+(C285)^3)/2/D285)*0.5*'NEFZ + EPA + WLTP - Constants'!$B$3*('NEFZ + EPA + WLTP - Start Value'!$B$5*'NEFZ + EPA + WLTP - Start Value'!$B$4)*E285/3600,0)</f>
        <v>2.765789435741016</v>
      </c>
    </row>
    <row r="286" ht="20.35" customHeight="1">
      <c r="A286" s="15">
        <v>283</v>
      </c>
      <c r="B286" s="15">
        <v>62.6</v>
      </c>
      <c r="C286" s="95">
        <f>'NEFZ + EPA + WLTP - Constants'!$B$5*B286/3.6</f>
        <v>27.984704</v>
      </c>
      <c r="D286" s="95">
        <f>(C286+C285)/2</f>
        <v>28.007056</v>
      </c>
      <c r="E286" s="95">
        <f>(D286*(A286-A285))</f>
        <v>28.007056</v>
      </c>
      <c r="F286" s="95">
        <f>(0.5*((C286^2)-(C285^2))*'NEFZ + EPA + WLTP - Start Value'!$B$3)/3600</f>
        <v>-0.5442841472718147</v>
      </c>
      <c r="G286" s="95">
        <f>E286*'NEFZ + EPA + WLTP - Start Value'!$B$3*'NEFZ + EPA + WLTP - Start Value'!$B$6*'NEFZ + EPA + WLTP - Constants'!$B$4/3600</f>
        <v>0.9555167295520001</v>
      </c>
      <c r="H286" s="95">
        <f>IF(E286&gt;0,(((C285)^3+(C286)^3)/2/D286)*0.5*'NEFZ + EPA + WLTP - Constants'!$B$3*('NEFZ + EPA + WLTP - Start Value'!$B$5*'NEFZ + EPA + WLTP - Start Value'!$B$4)*E286/3600,0)</f>
        <v>2.779033196864475</v>
      </c>
    </row>
    <row r="287" ht="20.35" customHeight="1">
      <c r="A287" s="15">
        <v>284</v>
      </c>
      <c r="B287" s="15">
        <v>63.7</v>
      </c>
      <c r="C287" s="95">
        <f>'NEFZ + EPA + WLTP - Constants'!$B$5*B287/3.6</f>
        <v>28.476448</v>
      </c>
      <c r="D287" s="95">
        <f>(C287+C286)/2</f>
        <v>28.230576</v>
      </c>
      <c r="E287" s="95">
        <f>(D287*(A287-A286))</f>
        <v>28.230576</v>
      </c>
      <c r="F287" s="95">
        <f>(0.5*((C287^2)-(C286^2))*'NEFZ + EPA + WLTP - Start Value'!$B$3)/3600</f>
        <v>6.034907947364307</v>
      </c>
      <c r="G287" s="95">
        <f>E287*'NEFZ + EPA + WLTP - Start Value'!$B$3*'NEFZ + EPA + WLTP - Start Value'!$B$6*'NEFZ + EPA + WLTP - Constants'!$B$4/3600</f>
        <v>0.9631425613920002</v>
      </c>
      <c r="H287" s="95">
        <f>IF(E287&gt;0,(((C286)^3+(C287)^3)/2/D287)*0.5*'NEFZ + EPA + WLTP - Constants'!$B$3*('NEFZ + EPA + WLTP - Start Value'!$B$5*'NEFZ + EPA + WLTP - Start Value'!$B$4)*E287/3600,0)</f>
        <v>2.846744965101714</v>
      </c>
    </row>
    <row r="288" ht="20.35" customHeight="1">
      <c r="A288" s="15">
        <v>285</v>
      </c>
      <c r="B288" s="15">
        <v>64.3</v>
      </c>
      <c r="C288" s="95">
        <f>'NEFZ + EPA + WLTP - Constants'!$B$5*B288/3.6</f>
        <v>28.744672</v>
      </c>
      <c r="D288" s="95">
        <f>(C288+C287)/2</f>
        <v>28.61056</v>
      </c>
      <c r="E288" s="95">
        <f>(D288*(A288-A287))</f>
        <v>28.61056</v>
      </c>
      <c r="F288" s="95">
        <f>(0.5*((C288^2)-(C287^2))*'NEFZ + EPA + WLTP - Start Value'!$B$3)/3600</f>
        <v>3.336075220309263</v>
      </c>
      <c r="G288" s="95">
        <f>E288*'NEFZ + EPA + WLTP - Start Value'!$B$3*'NEFZ + EPA + WLTP - Start Value'!$B$6*'NEFZ + EPA + WLTP - Constants'!$B$4/3600</f>
        <v>0.9761064755200001</v>
      </c>
      <c r="H288" s="95">
        <f>IF(E288&gt;0,(((C287)^3+(C288)^3)/2/D288)*0.5*'NEFZ + EPA + WLTP - Constants'!$B$3*('NEFZ + EPA + WLTP - Start Value'!$B$5*'NEFZ + EPA + WLTP - Start Value'!$B$4)*E288/3600,0)</f>
        <v>2.962771972580702</v>
      </c>
    </row>
    <row r="289" ht="20.35" customHeight="1">
      <c r="A289" s="15">
        <v>286</v>
      </c>
      <c r="B289" s="15">
        <v>64.8</v>
      </c>
      <c r="C289" s="95">
        <f>'NEFZ + EPA + WLTP - Constants'!$B$5*B289/3.6</f>
        <v>28.968192</v>
      </c>
      <c r="D289" s="95">
        <f>(C289+C288)/2</f>
        <v>28.856432</v>
      </c>
      <c r="E289" s="95">
        <f>(D289*(A289-A288))</f>
        <v>28.856432</v>
      </c>
      <c r="F289" s="95">
        <f>(0.5*((C289^2)-(C288^2))*'NEFZ + EPA + WLTP - Start Value'!$B$3)/3600</f>
        <v>2.803953847278217</v>
      </c>
      <c r="G289" s="95">
        <f>E289*'NEFZ + EPA + WLTP - Start Value'!$B$3*'NEFZ + EPA + WLTP - Start Value'!$B$6*'NEFZ + EPA + WLTP - Constants'!$B$4/3600</f>
        <v>0.9844948905440001</v>
      </c>
      <c r="H289" s="95">
        <f>IF(E289&gt;0,(((C288)^3+(C289)^3)/2/D289)*0.5*'NEFZ + EPA + WLTP - Constants'!$B$3*('NEFZ + EPA + WLTP - Start Value'!$B$5*'NEFZ + EPA + WLTP - Start Value'!$B$4)*E289/3600,0)</f>
        <v>3.039750658856143</v>
      </c>
    </row>
    <row r="290" ht="20.35" customHeight="1">
      <c r="A290" s="15">
        <v>287</v>
      </c>
      <c r="B290" s="15">
        <v>65.09999999999999</v>
      </c>
      <c r="C290" s="95">
        <f>'NEFZ + EPA + WLTP - Constants'!$B$5*B290/3.6</f>
        <v>29.102304</v>
      </c>
      <c r="D290" s="95">
        <f>(C290+C289)/2</f>
        <v>29.035248</v>
      </c>
      <c r="E290" s="95">
        <f>(D290*(A290-A289))</f>
        <v>29.035248</v>
      </c>
      <c r="F290" s="95">
        <f>(0.5*((C290^2)-(C289^2))*'NEFZ + EPA + WLTP - Start Value'!$B$3)/3600</f>
        <v>1.692797543430434</v>
      </c>
      <c r="G290" s="95">
        <f>E290*'NEFZ + EPA + WLTP - Start Value'!$B$3*'NEFZ + EPA + WLTP - Start Value'!$B$6*'NEFZ + EPA + WLTP - Constants'!$B$4/3600</f>
        <v>0.990595556016</v>
      </c>
      <c r="H290" s="95">
        <f>IF(E290&gt;0,(((C289)^3+(C290)^3)/2/D290)*0.5*'NEFZ + EPA + WLTP - Constants'!$B$3*('NEFZ + EPA + WLTP - Start Value'!$B$5*'NEFZ + EPA + WLTP - Start Value'!$B$4)*E290/3600,0)</f>
        <v>3.096521459522995</v>
      </c>
    </row>
    <row r="291" ht="20.35" customHeight="1">
      <c r="A291" s="15">
        <v>288</v>
      </c>
      <c r="B291" s="15">
        <v>65.90000000000001</v>
      </c>
      <c r="C291" s="95">
        <f>'NEFZ + EPA + WLTP - Constants'!$B$5*B291/3.6</f>
        <v>29.45993600000001</v>
      </c>
      <c r="D291" s="95">
        <f>(C291+C290)/2</f>
        <v>29.28112</v>
      </c>
      <c r="E291" s="95">
        <f>(D291*(A291-A290))</f>
        <v>29.28112</v>
      </c>
      <c r="F291" s="95">
        <f>(0.5*((C291^2)-(C290^2))*'NEFZ + EPA + WLTP - Start Value'!$B$3)/3600</f>
        <v>4.552352644380516</v>
      </c>
      <c r="G291" s="95">
        <f>E291*'NEFZ + EPA + WLTP - Start Value'!$B$3*'NEFZ + EPA + WLTP - Start Value'!$B$6*'NEFZ + EPA + WLTP - Constants'!$B$4/3600</f>
        <v>0.998983971040</v>
      </c>
      <c r="H291" s="95">
        <f>IF(E291&gt;0,(((C290)^3+(C291)^3)/2/D291)*0.5*'NEFZ + EPA + WLTP - Constants'!$B$3*('NEFZ + EPA + WLTP - Start Value'!$B$5*'NEFZ + EPA + WLTP - Start Value'!$B$4)*E291/3600,0)</f>
        <v>3.176158490594734</v>
      </c>
    </row>
    <row r="292" ht="20.35" customHeight="1">
      <c r="A292" s="15">
        <v>289</v>
      </c>
      <c r="B292" s="15">
        <v>66.09999999999999</v>
      </c>
      <c r="C292" s="95">
        <f>'NEFZ + EPA + WLTP - Constants'!$B$5*B292/3.6</f>
        <v>29.549344</v>
      </c>
      <c r="D292" s="95">
        <f>(C292+C291)/2</f>
        <v>29.50464</v>
      </c>
      <c r="E292" s="95">
        <f>(D292*(A292-A291))</f>
        <v>29.50464</v>
      </c>
      <c r="F292" s="95">
        <f>(0.5*((C292^2)-(C291^2))*'NEFZ + EPA + WLTP - Start Value'!$B$3)/3600</f>
        <v>1.146775856981236</v>
      </c>
      <c r="G292" s="95">
        <f>E292*'NEFZ + EPA + WLTP - Start Value'!$B$3*'NEFZ + EPA + WLTP - Start Value'!$B$6*'NEFZ + EPA + WLTP - Constants'!$B$4/3600</f>
        <v>1.006609802880</v>
      </c>
      <c r="H292" s="95">
        <f>IF(E292&gt;0,(((C291)^3+(C292)^3)/2/D292)*0.5*'NEFZ + EPA + WLTP - Constants'!$B$3*('NEFZ + EPA + WLTP - Start Value'!$B$5*'NEFZ + EPA + WLTP - Start Value'!$B$4)*E292/3600,0)</f>
        <v>3.249110461001592</v>
      </c>
    </row>
    <row r="293" ht="20.35" customHeight="1">
      <c r="A293" s="15">
        <v>290</v>
      </c>
      <c r="B293" s="15">
        <v>67</v>
      </c>
      <c r="C293" s="95">
        <f>'NEFZ + EPA + WLTP - Constants'!$B$5*B293/3.6</f>
        <v>29.95168</v>
      </c>
      <c r="D293" s="95">
        <f>(C293+C292)/2</f>
        <v>29.750512</v>
      </c>
      <c r="E293" s="95">
        <f>(D293*(A293-A292))</f>
        <v>29.750512</v>
      </c>
      <c r="F293" s="95">
        <f>(0.5*((C293^2)-(C292^2))*'NEFZ + EPA + WLTP - Start Value'!$B$3)/3600</f>
        <v>5.203495451052862</v>
      </c>
      <c r="G293" s="95">
        <f>E293*'NEFZ + EPA + WLTP - Start Value'!$B$3*'NEFZ + EPA + WLTP - Start Value'!$B$6*'NEFZ + EPA + WLTP - Constants'!$B$4/3600</f>
        <v>1.014998217904</v>
      </c>
      <c r="H293" s="95">
        <f>IF(E293&gt;0,(((C292)^3+(C293)^3)/2/D293)*0.5*'NEFZ + EPA + WLTP - Constants'!$B$3*('NEFZ + EPA + WLTP - Start Value'!$B$5*'NEFZ + EPA + WLTP - Start Value'!$B$4)*E293/3600,0)</f>
        <v>3.331450963093019</v>
      </c>
    </row>
    <row r="294" ht="20.35" customHeight="1">
      <c r="A294" s="15">
        <v>291</v>
      </c>
      <c r="B294" s="15">
        <v>67.2</v>
      </c>
      <c r="C294" s="95">
        <f>'NEFZ + EPA + WLTP - Constants'!$B$5*B294/3.6</f>
        <v>30.04108800000001</v>
      </c>
      <c r="D294" s="95">
        <f>(C294+C293)/2</f>
        <v>29.99638400000001</v>
      </c>
      <c r="E294" s="95">
        <f>(D294*(A294-A293))</f>
        <v>29.99638400000001</v>
      </c>
      <c r="F294" s="95">
        <f>(0.5*((C294^2)-(C293^2))*'NEFZ + EPA + WLTP - Start Value'!$B$3)/3600</f>
        <v>1.165888787931043</v>
      </c>
      <c r="G294" s="95">
        <f>E294*'NEFZ + EPA + WLTP - Start Value'!$B$3*'NEFZ + EPA + WLTP - Start Value'!$B$6*'NEFZ + EPA + WLTP - Constants'!$B$4/3600</f>
        <v>1.023386632928</v>
      </c>
      <c r="H294" s="95">
        <f>IF(E294&gt;0,(((C293)^3+(C294)^3)/2/D294)*0.5*'NEFZ + EPA + WLTP - Constants'!$B$3*('NEFZ + EPA + WLTP - Start Value'!$B$5*'NEFZ + EPA + WLTP - Start Value'!$B$4)*E294/3600,0)</f>
        <v>3.414287853641782</v>
      </c>
    </row>
    <row r="295" ht="20.35" customHeight="1">
      <c r="A295" s="15">
        <v>292</v>
      </c>
      <c r="B295" s="15">
        <v>67.5</v>
      </c>
      <c r="C295" s="95">
        <f>'NEFZ + EPA + WLTP - Constants'!$B$5*B295/3.6</f>
        <v>30.1752</v>
      </c>
      <c r="D295" s="95">
        <f>(C295+C294)/2</f>
        <v>30.108144</v>
      </c>
      <c r="E295" s="95">
        <f>(D295*(A295-A294))</f>
        <v>30.108144</v>
      </c>
      <c r="F295" s="95">
        <f>(0.5*((C295^2)-(C294^2))*'NEFZ + EPA + WLTP - Start Value'!$B$3)/3600</f>
        <v>1.755348953811189</v>
      </c>
      <c r="G295" s="95">
        <f>E295*'NEFZ + EPA + WLTP - Start Value'!$B$3*'NEFZ + EPA + WLTP - Start Value'!$B$6*'NEFZ + EPA + WLTP - Constants'!$B$4/3600</f>
        <v>1.027199548848</v>
      </c>
      <c r="H295" s="95">
        <f>IF(E295&gt;0,(((C294)^3+(C295)^3)/2/D295)*0.5*'NEFZ + EPA + WLTP - Constants'!$B$3*('NEFZ + EPA + WLTP - Start Value'!$B$5*'NEFZ + EPA + WLTP - Start Value'!$B$4)*E295/3600,0)</f>
        <v>3.452621269460263</v>
      </c>
    </row>
    <row r="296" ht="20.35" customHeight="1">
      <c r="A296" s="15">
        <v>293</v>
      </c>
      <c r="B296" s="15">
        <v>68.3</v>
      </c>
      <c r="C296" s="95">
        <f>'NEFZ + EPA + WLTP - Constants'!$B$5*B296/3.6</f>
        <v>30.532832</v>
      </c>
      <c r="D296" s="95">
        <f>(C296+C295)/2</f>
        <v>30.354016</v>
      </c>
      <c r="E296" s="95">
        <f>(D296*(A296-A295))</f>
        <v>30.354016</v>
      </c>
      <c r="F296" s="95">
        <f>(0.5*((C296^2)-(C295^2))*'NEFZ + EPA + WLTP - Start Value'!$B$3)/3600</f>
        <v>4.719156405395839</v>
      </c>
      <c r="G296" s="95">
        <f>E296*'NEFZ + EPA + WLTP - Start Value'!$B$3*'NEFZ + EPA + WLTP - Start Value'!$B$6*'NEFZ + EPA + WLTP - Constants'!$B$4/3600</f>
        <v>1.035587963872</v>
      </c>
      <c r="H296" s="95">
        <f>IF(E296&gt;0,(((C295)^3+(C296)^3)/2/D296)*0.5*'NEFZ + EPA + WLTP - Constants'!$B$3*('NEFZ + EPA + WLTP - Start Value'!$B$5*'NEFZ + EPA + WLTP - Start Value'!$B$4)*E296/3600,0)</f>
        <v>3.538214962019997</v>
      </c>
    </row>
    <row r="297" ht="20.35" customHeight="1">
      <c r="A297" s="15">
        <v>294</v>
      </c>
      <c r="B297" s="15">
        <v>68.3</v>
      </c>
      <c r="C297" s="95">
        <f>'NEFZ + EPA + WLTP - Constants'!$B$5*B297/3.6</f>
        <v>30.532832</v>
      </c>
      <c r="D297" s="95">
        <f>(C297+C296)/2</f>
        <v>30.532832</v>
      </c>
      <c r="E297" s="95">
        <f>(D297*(A297-A296))</f>
        <v>30.532832</v>
      </c>
      <c r="F297" s="95">
        <f>(0.5*((C297^2)-(C296^2))*'NEFZ + EPA + WLTP - Start Value'!$B$3)/3600</f>
        <v>0</v>
      </c>
      <c r="G297" s="95">
        <f>E297*'NEFZ + EPA + WLTP - Start Value'!$B$3*'NEFZ + EPA + WLTP - Start Value'!$B$6*'NEFZ + EPA + WLTP - Constants'!$B$4/3600</f>
        <v>1.041688629344</v>
      </c>
      <c r="H297" s="95">
        <f>IF(E297&gt;0,(((C296)^3+(C297)^3)/2/D297)*0.5*'NEFZ + EPA + WLTP - Constants'!$B$3*('NEFZ + EPA + WLTP - Start Value'!$B$5*'NEFZ + EPA + WLTP - Start Value'!$B$4)*E297/3600,0)</f>
        <v>3.60074022072156</v>
      </c>
    </row>
    <row r="298" ht="20.35" customHeight="1">
      <c r="A298" s="15">
        <v>295</v>
      </c>
      <c r="B298" s="15">
        <v>68.8</v>
      </c>
      <c r="C298" s="95">
        <f>'NEFZ + EPA + WLTP - Constants'!$B$5*B298/3.6</f>
        <v>30.756352</v>
      </c>
      <c r="D298" s="95">
        <f>(C298+C297)/2</f>
        <v>30.644592</v>
      </c>
      <c r="E298" s="95">
        <f>(D298*(A298-A297))</f>
        <v>30.644592</v>
      </c>
      <c r="F298" s="95">
        <f>(0.5*((C298^2)-(C297^2))*'NEFZ + EPA + WLTP - Start Value'!$B$3)/3600</f>
        <v>2.977707765002678</v>
      </c>
      <c r="G298" s="95">
        <f>E298*'NEFZ + EPA + WLTP - Start Value'!$B$3*'NEFZ + EPA + WLTP - Start Value'!$B$6*'NEFZ + EPA + WLTP - Constants'!$B$4/3600</f>
        <v>1.045501545264</v>
      </c>
      <c r="H298" s="95">
        <f>IF(E298&gt;0,(((C297)^3+(C298)^3)/2/D298)*0.5*'NEFZ + EPA + WLTP - Constants'!$B$3*('NEFZ + EPA + WLTP - Start Value'!$B$5*'NEFZ + EPA + WLTP - Start Value'!$B$4)*E298/3600,0)</f>
        <v>3.640569989559944</v>
      </c>
    </row>
    <row r="299" ht="20.35" customHeight="1">
      <c r="A299" s="15">
        <v>296</v>
      </c>
      <c r="B299" s="15">
        <v>69.09999999999999</v>
      </c>
      <c r="C299" s="95">
        <f>'NEFZ + EPA + WLTP - Constants'!$B$5*B299/3.6</f>
        <v>30.890464</v>
      </c>
      <c r="D299" s="95">
        <f>(C299+C298)/2</f>
        <v>30.823408</v>
      </c>
      <c r="E299" s="95">
        <f>(D299*(A299-A298))</f>
        <v>30.823408</v>
      </c>
      <c r="F299" s="95">
        <f>(0.5*((C299^2)-(C298^2))*'NEFZ + EPA + WLTP - Start Value'!$B$3)/3600</f>
        <v>1.797049894065101</v>
      </c>
      <c r="G299" s="95">
        <f>E299*'NEFZ + EPA + WLTP - Start Value'!$B$3*'NEFZ + EPA + WLTP - Start Value'!$B$6*'NEFZ + EPA + WLTP - Constants'!$B$4/3600</f>
        <v>1.051602210736</v>
      </c>
      <c r="H299" s="95">
        <f>IF(E299&gt;0,(((C298)^3+(C299)^3)/2/D299)*0.5*'NEFZ + EPA + WLTP - Constants'!$B$3*('NEFZ + EPA + WLTP - Start Value'!$B$5*'NEFZ + EPA + WLTP - Start Value'!$B$4)*E299/3600,0)</f>
        <v>3.704577259889605</v>
      </c>
    </row>
    <row r="300" ht="20.35" customHeight="1">
      <c r="A300" s="15">
        <v>297</v>
      </c>
      <c r="B300" s="15">
        <v>69.40000000000001</v>
      </c>
      <c r="C300" s="95">
        <f>'NEFZ + EPA + WLTP - Constants'!$B$5*B300/3.6</f>
        <v>31.02457600000001</v>
      </c>
      <c r="D300" s="95">
        <f>(C300+C299)/2</f>
        <v>30.95752</v>
      </c>
      <c r="E300" s="95">
        <f>(D300*(A300-A299))</f>
        <v>30.95752</v>
      </c>
      <c r="F300" s="95">
        <f>(0.5*((C300^2)-(C299^2))*'NEFZ + EPA + WLTP - Start Value'!$B$3)/3600</f>
        <v>1.804868820362744</v>
      </c>
      <c r="G300" s="95">
        <f>E300*'NEFZ + EPA + WLTP - Start Value'!$B$3*'NEFZ + EPA + WLTP - Start Value'!$B$6*'NEFZ + EPA + WLTP - Constants'!$B$4/3600</f>
        <v>1.056177709840</v>
      </c>
      <c r="H300" s="95">
        <f>IF(E300&gt;0,(((C299)^3+(C300)^3)/2/D300)*0.5*'NEFZ + EPA + WLTP - Constants'!$B$3*('NEFZ + EPA + WLTP - Start Value'!$B$5*'NEFZ + EPA + WLTP - Start Value'!$B$4)*E300/3600,0)</f>
        <v>3.753143111845324</v>
      </c>
    </row>
    <row r="301" ht="20.35" customHeight="1">
      <c r="A301" s="15">
        <v>298</v>
      </c>
      <c r="B301" s="15">
        <v>71.7</v>
      </c>
      <c r="C301" s="95">
        <f>'NEFZ + EPA + WLTP - Constants'!$B$5*B301/3.6</f>
        <v>32.052768</v>
      </c>
      <c r="D301" s="95">
        <f>(C301+C300)/2</f>
        <v>31.53867200000001</v>
      </c>
      <c r="E301" s="95">
        <f>(D301*(A301-A300))</f>
        <v>31.53867200000001</v>
      </c>
      <c r="F301" s="95">
        <f>(0.5*((C301^2)-(C300^2))*'NEFZ + EPA + WLTP - Start Value'!$B$3)/3600</f>
        <v>14.09708972977837</v>
      </c>
      <c r="G301" s="95">
        <f>E301*'NEFZ + EPA + WLTP - Start Value'!$B$3*'NEFZ + EPA + WLTP - Start Value'!$B$6*'NEFZ + EPA + WLTP - Constants'!$B$4/3600</f>
        <v>1.076004872624</v>
      </c>
      <c r="H301" s="95">
        <f>IF(E301&gt;0,(((C300)^3+(C301)^3)/2/D301)*0.5*'NEFZ + EPA + WLTP - Constants'!$B$3*('NEFZ + EPA + WLTP - Start Value'!$B$5*'NEFZ + EPA + WLTP - Start Value'!$B$4)*E301/3600,0)</f>
        <v>3.971611681172432</v>
      </c>
    </row>
    <row r="302" ht="20.35" customHeight="1">
      <c r="A302" s="15">
        <v>299</v>
      </c>
      <c r="B302" s="15">
        <v>72.09999999999999</v>
      </c>
      <c r="C302" s="95">
        <f>'NEFZ + EPA + WLTP - Constants'!$B$5*B302/3.6</f>
        <v>32.231584</v>
      </c>
      <c r="D302" s="95">
        <f>(C302+C301)/2</f>
        <v>32.142176</v>
      </c>
      <c r="E302" s="95">
        <f>(D302*(A302-A301))</f>
        <v>32.142176</v>
      </c>
      <c r="F302" s="95">
        <f>(0.5*((C302^2)-(C301^2))*'NEFZ + EPA + WLTP - Start Value'!$B$3)/3600</f>
        <v>2.498581336877483</v>
      </c>
      <c r="G302" s="95">
        <f>E302*'NEFZ + EPA + WLTP - Start Value'!$B$3*'NEFZ + EPA + WLTP - Start Value'!$B$6*'NEFZ + EPA + WLTP - Constants'!$B$4/3600</f>
        <v>1.096594618592</v>
      </c>
      <c r="H302" s="95">
        <f>IF(E302&gt;0,(((C301)^3+(C302)^3)/2/D302)*0.5*'NEFZ + EPA + WLTP - Constants'!$B$3*('NEFZ + EPA + WLTP - Start Value'!$B$5*'NEFZ + EPA + WLTP - Start Value'!$B$4)*E302/3600,0)</f>
        <v>4.200746081462954</v>
      </c>
    </row>
    <row r="303" ht="20.35" customHeight="1">
      <c r="A303" s="15">
        <v>300</v>
      </c>
      <c r="B303" s="15">
        <v>74.90000000000001</v>
      </c>
      <c r="C303" s="95">
        <f>'NEFZ + EPA + WLTP - Constants'!$B$5*B303/3.6</f>
        <v>33.483296</v>
      </c>
      <c r="D303" s="95">
        <f>(C303+C302)/2</f>
        <v>32.85744</v>
      </c>
      <c r="E303" s="95">
        <f>(D303*(A303-A302))</f>
        <v>32.85744</v>
      </c>
      <c r="F303" s="95">
        <f>(0.5*((C303^2)-(C302^2))*'NEFZ + EPA + WLTP - Start Value'!$B$3)/3600</f>
        <v>17.87927813384539</v>
      </c>
      <c r="G303" s="95">
        <f>E303*'NEFZ + EPA + WLTP - Start Value'!$B$3*'NEFZ + EPA + WLTP - Start Value'!$B$6*'NEFZ + EPA + WLTP - Constants'!$B$4/3600</f>
        <v>1.120997280480</v>
      </c>
      <c r="H303" s="95">
        <f>IF(E303&gt;0,(((C302)^3+(C303)^3)/2/D303)*0.5*'NEFZ + EPA + WLTP - Constants'!$B$3*('NEFZ + EPA + WLTP - Start Value'!$B$5*'NEFZ + EPA + WLTP - Start Value'!$B$4)*E303/3600,0)</f>
        <v>4.492252307905104</v>
      </c>
    </row>
    <row r="304" ht="20.35" customHeight="1">
      <c r="A304" s="15">
        <v>301</v>
      </c>
      <c r="B304" s="15">
        <v>72.59999999999999</v>
      </c>
      <c r="C304" s="95">
        <f>'NEFZ + EPA + WLTP - Constants'!$B$5*B304/3.6</f>
        <v>32.455104</v>
      </c>
      <c r="D304" s="95">
        <f>(C304+C303)/2</f>
        <v>32.9692</v>
      </c>
      <c r="E304" s="95">
        <f>(D304*(A304-A303))</f>
        <v>32.9692</v>
      </c>
      <c r="F304" s="95">
        <f>(0.5*((C304^2)-(C303^2))*'NEFZ + EPA + WLTP - Start Value'!$B$3)/3600</f>
        <v>-14.7365041470045</v>
      </c>
      <c r="G304" s="95">
        <f>E304*'NEFZ + EPA + WLTP - Start Value'!$B$3*'NEFZ + EPA + WLTP - Start Value'!$B$6*'NEFZ + EPA + WLTP - Constants'!$B$4/3600</f>
        <v>1.1248101964</v>
      </c>
      <c r="H304" s="95">
        <f>IF(E304&gt;0,(((C303)^3+(C304)^3)/2/D304)*0.5*'NEFZ + EPA + WLTP - Constants'!$B$3*('NEFZ + EPA + WLTP - Start Value'!$B$5*'NEFZ + EPA + WLTP - Start Value'!$B$4)*E304/3600,0)</f>
        <v>4.536620296602536</v>
      </c>
    </row>
    <row r="305" ht="20.35" customHeight="1">
      <c r="A305" s="15">
        <v>302</v>
      </c>
      <c r="B305" s="15">
        <v>72.2</v>
      </c>
      <c r="C305" s="95">
        <f>'NEFZ + EPA + WLTP - Constants'!$B$5*B305/3.6</f>
        <v>32.276288</v>
      </c>
      <c r="D305" s="95">
        <f>(C305+C304)/2</f>
        <v>32.365696</v>
      </c>
      <c r="E305" s="95">
        <f>(D305*(A305-A304))</f>
        <v>32.365696</v>
      </c>
      <c r="F305" s="95">
        <f>(0.5*((C305^2)-(C304^2))*'NEFZ + EPA + WLTP - Start Value'!$B$3)/3600</f>
        <v>-2.515956728649882</v>
      </c>
      <c r="G305" s="95">
        <f>E305*'NEFZ + EPA + WLTP - Start Value'!$B$3*'NEFZ + EPA + WLTP - Start Value'!$B$6*'NEFZ + EPA + WLTP - Constants'!$B$4/3600</f>
        <v>1.104220450432</v>
      </c>
      <c r="H305" s="95">
        <f>IF(E305&gt;0,(((C304)^3+(C305)^3)/2/D305)*0.5*'NEFZ + EPA + WLTP - Constants'!$B$3*('NEFZ + EPA + WLTP - Start Value'!$B$5*'NEFZ + EPA + WLTP - Start Value'!$B$4)*E305/3600,0)</f>
        <v>4.28899282414439</v>
      </c>
    </row>
    <row r="306" ht="20.35" customHeight="1">
      <c r="A306" s="15">
        <v>303</v>
      </c>
      <c r="B306" s="15">
        <v>72.2</v>
      </c>
      <c r="C306" s="95">
        <f>'NEFZ + EPA + WLTP - Constants'!$B$5*B306/3.6</f>
        <v>32.276288</v>
      </c>
      <c r="D306" s="95">
        <f>(C306+C305)/2</f>
        <v>32.276288</v>
      </c>
      <c r="E306" s="95">
        <f>(D306*(A306-A305))</f>
        <v>32.276288</v>
      </c>
      <c r="F306" s="95">
        <f>(0.5*((C306^2)-(C305^2))*'NEFZ + EPA + WLTP - Start Value'!$B$3)/3600</f>
        <v>0</v>
      </c>
      <c r="G306" s="95">
        <f>E306*'NEFZ + EPA + WLTP - Start Value'!$B$3*'NEFZ + EPA + WLTP - Start Value'!$B$6*'NEFZ + EPA + WLTP - Constants'!$B$4/3600</f>
        <v>1.101170117696</v>
      </c>
      <c r="H306" s="95">
        <f>IF(E306&gt;0,(((C305)^3+(C306)^3)/2/D306)*0.5*'NEFZ + EPA + WLTP - Constants'!$B$3*('NEFZ + EPA + WLTP - Start Value'!$B$5*'NEFZ + EPA + WLTP - Start Value'!$B$4)*E306/3600,0)</f>
        <v>4.253449408003104</v>
      </c>
    </row>
    <row r="307" ht="20.35" customHeight="1">
      <c r="A307" s="15">
        <v>304</v>
      </c>
      <c r="B307" s="15">
        <v>72</v>
      </c>
      <c r="C307" s="95">
        <f>'NEFZ + EPA + WLTP - Constants'!$B$5*B307/3.6</f>
        <v>32.18688</v>
      </c>
      <c r="D307" s="95">
        <f>(C307+C306)/2</f>
        <v>32.231584</v>
      </c>
      <c r="E307" s="95">
        <f>(D307*(A307-A306))</f>
        <v>32.231584</v>
      </c>
      <c r="F307" s="95">
        <f>(0.5*((C307^2)-(C306^2))*'NEFZ + EPA + WLTP - Start Value'!$B$3)/3600</f>
        <v>-1.252765746793261</v>
      </c>
      <c r="G307" s="95">
        <f>E307*'NEFZ + EPA + WLTP - Start Value'!$B$3*'NEFZ + EPA + WLTP - Start Value'!$B$6*'NEFZ + EPA + WLTP - Constants'!$B$4/3600</f>
        <v>1.099644951328</v>
      </c>
      <c r="H307" s="95">
        <f>IF(E307&gt;0,(((C306)^3+(C307)^3)/2/D307)*0.5*'NEFZ + EPA + WLTP - Constants'!$B$3*('NEFZ + EPA + WLTP - Start Value'!$B$5*'NEFZ + EPA + WLTP - Start Value'!$B$4)*E307/3600,0)</f>
        <v>4.235824707674486</v>
      </c>
    </row>
    <row r="308" ht="20.35" customHeight="1">
      <c r="A308" s="15">
        <v>305</v>
      </c>
      <c r="B308" s="15">
        <v>72.5</v>
      </c>
      <c r="C308" s="95">
        <f>'NEFZ + EPA + WLTP - Constants'!$B$5*B308/3.6</f>
        <v>32.4104</v>
      </c>
      <c r="D308" s="95">
        <f>(C308+C307)/2</f>
        <v>32.29864000000001</v>
      </c>
      <c r="E308" s="95">
        <f>(D308*(A308-A307))</f>
        <v>32.29864000000001</v>
      </c>
      <c r="F308" s="95">
        <f>(0.5*((C308^2)-(C307^2))*'NEFZ + EPA + WLTP - Start Value'!$B$3)/3600</f>
        <v>3.138430138897815</v>
      </c>
      <c r="G308" s="95">
        <f>E308*'NEFZ + EPA + WLTP - Start Value'!$B$3*'NEFZ + EPA + WLTP - Start Value'!$B$6*'NEFZ + EPA + WLTP - Constants'!$B$4/3600</f>
        <v>1.101932700880</v>
      </c>
      <c r="H308" s="95">
        <f>IF(E308&gt;0,(((C307)^3+(C308)^3)/2/D308)*0.5*'NEFZ + EPA + WLTP - Constants'!$B$3*('NEFZ + EPA + WLTP - Start Value'!$B$5*'NEFZ + EPA + WLTP - Start Value'!$B$4)*E308/3600,0)</f>
        <v>4.262445433084946</v>
      </c>
    </row>
    <row r="309" ht="20.35" customHeight="1">
      <c r="A309" s="15">
        <v>306</v>
      </c>
      <c r="B309" s="15">
        <v>72.8</v>
      </c>
      <c r="C309" s="95">
        <f>'NEFZ + EPA + WLTP - Constants'!$B$5*B309/3.6</f>
        <v>32.544512</v>
      </c>
      <c r="D309" s="95">
        <f>(C309+C308)/2</f>
        <v>32.477456</v>
      </c>
      <c r="E309" s="95">
        <f>(D309*(A309-A308))</f>
        <v>32.477456</v>
      </c>
      <c r="F309" s="95">
        <f>(0.5*((C309^2)-(C308^2))*'NEFZ + EPA + WLTP - Start Value'!$B$3)/3600</f>
        <v>1.893483318402049</v>
      </c>
      <c r="G309" s="95">
        <f>E309*'NEFZ + EPA + WLTP - Start Value'!$B$3*'NEFZ + EPA + WLTP - Start Value'!$B$6*'NEFZ + EPA + WLTP - Constants'!$B$4/3600</f>
        <v>1.108033366352</v>
      </c>
      <c r="H309" s="95">
        <f>IF(E309&gt;0,(((C308)^3+(C309)^3)/2/D309)*0.5*'NEFZ + EPA + WLTP - Constants'!$B$3*('NEFZ + EPA + WLTP - Start Value'!$B$5*'NEFZ + EPA + WLTP - Start Value'!$B$4)*E309/3600,0)</f>
        <v>4.333532807831513</v>
      </c>
    </row>
    <row r="310" ht="20.35" customHeight="1">
      <c r="A310" s="15">
        <v>307</v>
      </c>
      <c r="B310" s="15">
        <v>72.7</v>
      </c>
      <c r="C310" s="95">
        <f>'NEFZ + EPA + WLTP - Constants'!$B$5*B310/3.6</f>
        <v>32.499808</v>
      </c>
      <c r="D310" s="95">
        <f>(C310+C309)/2</f>
        <v>32.52216</v>
      </c>
      <c r="E310" s="95">
        <f>(D310*(A310-A309))</f>
        <v>32.52216</v>
      </c>
      <c r="F310" s="95">
        <f>(0.5*((C310^2)-(C309^2))*'NEFZ + EPA + WLTP - Start Value'!$B$3)/3600</f>
        <v>-0.6320298757226381</v>
      </c>
      <c r="G310" s="95">
        <f>E310*'NEFZ + EPA + WLTP - Start Value'!$B$3*'NEFZ + EPA + WLTP - Start Value'!$B$6*'NEFZ + EPA + WLTP - Constants'!$B$4/3600</f>
        <v>1.109558532720</v>
      </c>
      <c r="H310" s="95">
        <f>IF(E310&gt;0,(((C309)^3+(C310)^3)/2/D310)*0.5*'NEFZ + EPA + WLTP - Constants'!$B$3*('NEFZ + EPA + WLTP - Start Value'!$B$5*'NEFZ + EPA + WLTP - Start Value'!$B$4)*E310/3600,0)</f>
        <v>4.351402803596836</v>
      </c>
    </row>
    <row r="311" ht="20.35" customHeight="1">
      <c r="A311" s="15">
        <v>308</v>
      </c>
      <c r="B311" s="15">
        <v>71.8</v>
      </c>
      <c r="C311" s="95">
        <f>'NEFZ + EPA + WLTP - Constants'!$B$5*B311/3.6</f>
        <v>32.097472</v>
      </c>
      <c r="D311" s="95">
        <f>(C311+C310)/2</f>
        <v>32.29864000000001</v>
      </c>
      <c r="E311" s="95">
        <f>(D311*(A311-A310))</f>
        <v>32.29864000000001</v>
      </c>
      <c r="F311" s="95">
        <f>(0.5*((C311^2)-(C310^2))*'NEFZ + EPA + WLTP - Start Value'!$B$3)/3600</f>
        <v>-5.649174250015968</v>
      </c>
      <c r="G311" s="95">
        <f>E311*'NEFZ + EPA + WLTP - Start Value'!$B$3*'NEFZ + EPA + WLTP - Start Value'!$B$6*'NEFZ + EPA + WLTP - Constants'!$B$4/3600</f>
        <v>1.101932700880</v>
      </c>
      <c r="H311" s="95">
        <f>IF(E311&gt;0,(((C310)^3+(C311)^3)/2/D311)*0.5*'NEFZ + EPA + WLTP - Constants'!$B$3*('NEFZ + EPA + WLTP - Start Value'!$B$5*'NEFZ + EPA + WLTP - Start Value'!$B$4)*E311/3600,0)</f>
        <v>4.26278837204034</v>
      </c>
    </row>
    <row r="312" ht="20.35" customHeight="1">
      <c r="A312" s="15">
        <v>309</v>
      </c>
      <c r="B312" s="15">
        <v>71.40000000000001</v>
      </c>
      <c r="C312" s="95">
        <f>'NEFZ + EPA + WLTP - Constants'!$B$5*B312/3.6</f>
        <v>31.91865600000001</v>
      </c>
      <c r="D312" s="95">
        <f>(C312+C311)/2</f>
        <v>32.008064</v>
      </c>
      <c r="E312" s="95">
        <f>(D312*(A312-A311))</f>
        <v>32.008064</v>
      </c>
      <c r="F312" s="95">
        <f>(0.5*((C312^2)-(C311^2))*'NEFZ + EPA + WLTP - Start Value'!$B$3)/3600</f>
        <v>-2.488156101813999</v>
      </c>
      <c r="G312" s="95">
        <f>E312*'NEFZ + EPA + WLTP - Start Value'!$B$3*'NEFZ + EPA + WLTP - Start Value'!$B$6*'NEFZ + EPA + WLTP - Constants'!$B$4/3600</f>
        <v>1.092019119488</v>
      </c>
      <c r="H312" s="95">
        <f>IF(E312&gt;0,(((C311)^3+(C312)^3)/2/D312)*0.5*'NEFZ + EPA + WLTP - Constants'!$B$3*('NEFZ + EPA + WLTP - Start Value'!$B$5*'NEFZ + EPA + WLTP - Start Value'!$B$4)*E312/3600,0)</f>
        <v>4.14838362573423</v>
      </c>
    </row>
    <row r="313" ht="20.35" customHeight="1">
      <c r="A313" s="15">
        <v>310</v>
      </c>
      <c r="B313" s="15">
        <v>71.09999999999999</v>
      </c>
      <c r="C313" s="95">
        <f>'NEFZ + EPA + WLTP - Constants'!$B$5*B313/3.6</f>
        <v>31.784544</v>
      </c>
      <c r="D313" s="95">
        <f>(C313+C312)/2</f>
        <v>31.8516</v>
      </c>
      <c r="E313" s="95">
        <f>(D313*(A313-A312))</f>
        <v>31.8516</v>
      </c>
      <c r="F313" s="95">
        <f>(0.5*((C313^2)-(C312^2))*'NEFZ + EPA + WLTP - Start Value'!$B$3)/3600</f>
        <v>-1.856994995680066</v>
      </c>
      <c r="G313" s="95">
        <f>E313*'NEFZ + EPA + WLTP - Start Value'!$B$3*'NEFZ + EPA + WLTP - Start Value'!$B$6*'NEFZ + EPA + WLTP - Constants'!$B$4/3600</f>
        <v>1.0866810372</v>
      </c>
      <c r="H313" s="95">
        <f>IF(E313&gt;0,(((C312)^3+(C313)^3)/2/D313)*0.5*'NEFZ + EPA + WLTP - Constants'!$B$3*('NEFZ + EPA + WLTP - Start Value'!$B$5*'NEFZ + EPA + WLTP - Start Value'!$B$4)*E313/3600,0)</f>
        <v>4.0878039536972</v>
      </c>
    </row>
    <row r="314" ht="20.35" customHeight="1">
      <c r="A314" s="15">
        <v>311</v>
      </c>
      <c r="B314" s="15">
        <v>71.09999999999999</v>
      </c>
      <c r="C314" s="95">
        <f>'NEFZ + EPA + WLTP - Constants'!$B$5*B314/3.6</f>
        <v>31.784544</v>
      </c>
      <c r="D314" s="95">
        <f>(C314+C313)/2</f>
        <v>31.784544</v>
      </c>
      <c r="E314" s="95">
        <f>(D314*(A314-A313))</f>
        <v>31.784544</v>
      </c>
      <c r="F314" s="95">
        <f>(0.5*((C314^2)-(C313^2))*'NEFZ + EPA + WLTP - Start Value'!$B$3)/3600</f>
        <v>0</v>
      </c>
      <c r="G314" s="95">
        <f>E314*'NEFZ + EPA + WLTP - Start Value'!$B$3*'NEFZ + EPA + WLTP - Start Value'!$B$6*'NEFZ + EPA + WLTP - Constants'!$B$4/3600</f>
        <v>1.084393287648</v>
      </c>
      <c r="H314" s="95">
        <f>IF(E314&gt;0,(((C313)^3+(C314)^3)/2/D314)*0.5*'NEFZ + EPA + WLTP - Constants'!$B$3*('NEFZ + EPA + WLTP - Start Value'!$B$5*'NEFZ + EPA + WLTP - Start Value'!$B$4)*E314/3600,0)</f>
        <v>4.061986549651951</v>
      </c>
    </row>
    <row r="315" ht="20.35" customHeight="1">
      <c r="A315" s="15">
        <v>312</v>
      </c>
      <c r="B315" s="15">
        <v>70.90000000000001</v>
      </c>
      <c r="C315" s="95">
        <f>'NEFZ + EPA + WLTP - Constants'!$B$5*B315/3.6</f>
        <v>31.695136</v>
      </c>
      <c r="D315" s="95">
        <f>(C315+C314)/2</f>
        <v>31.73984</v>
      </c>
      <c r="E315" s="95">
        <f>(D315*(A315-A314))</f>
        <v>31.73984</v>
      </c>
      <c r="F315" s="95">
        <f>(0.5*((C315^2)-(C314^2))*'NEFZ + EPA + WLTP - Start Value'!$B$3)/3600</f>
        <v>-1.233652815843553</v>
      </c>
      <c r="G315" s="95">
        <f>E315*'NEFZ + EPA + WLTP - Start Value'!$B$3*'NEFZ + EPA + WLTP - Start Value'!$B$6*'NEFZ + EPA + WLTP - Constants'!$B$4/3600</f>
        <v>1.082868121280</v>
      </c>
      <c r="H315" s="95">
        <f>IF(E315&gt;0,(((C314)^3+(C315)^3)/2/D315)*0.5*'NEFZ + EPA + WLTP - Constants'!$B$3*('NEFZ + EPA + WLTP - Start Value'!$B$5*'NEFZ + EPA + WLTP - Start Value'!$B$4)*E315/3600,0)</f>
        <v>4.044895532180165</v>
      </c>
    </row>
    <row r="316" ht="20.35" customHeight="1">
      <c r="A316" s="15">
        <v>313</v>
      </c>
      <c r="B316" s="15">
        <v>71</v>
      </c>
      <c r="C316" s="95">
        <f>'NEFZ + EPA + WLTP - Constants'!$B$5*B316/3.6</f>
        <v>31.73984</v>
      </c>
      <c r="D316" s="95">
        <f>(C316+C315)/2</f>
        <v>31.717488</v>
      </c>
      <c r="E316" s="95">
        <f>(D316*(A316-A315))</f>
        <v>31.717488</v>
      </c>
      <c r="F316" s="95">
        <f>(0.5*((C316^2)-(C315^2))*'NEFZ + EPA + WLTP - Start Value'!$B$3)/3600</f>
        <v>0.6163920231275233</v>
      </c>
      <c r="G316" s="95">
        <f>E316*'NEFZ + EPA + WLTP - Start Value'!$B$3*'NEFZ + EPA + WLTP - Start Value'!$B$6*'NEFZ + EPA + WLTP - Constants'!$B$4/3600</f>
        <v>1.082105538096</v>
      </c>
      <c r="H316" s="95">
        <f>IF(E316&gt;0,(((C315)^3+(C316)^3)/2/D316)*0.5*'NEFZ + EPA + WLTP - Constants'!$B$3*('NEFZ + EPA + WLTP - Start Value'!$B$5*'NEFZ + EPA + WLTP - Start Value'!$B$4)*E316/3600,0)</f>
        <v>4.036337987524434</v>
      </c>
    </row>
    <row r="317" ht="20.35" customHeight="1">
      <c r="A317" s="15">
        <v>314</v>
      </c>
      <c r="B317" s="15">
        <v>71</v>
      </c>
      <c r="C317" s="95">
        <f>'NEFZ + EPA + WLTP - Constants'!$B$5*B317/3.6</f>
        <v>31.73984</v>
      </c>
      <c r="D317" s="95">
        <f>(C317+C316)/2</f>
        <v>31.73984</v>
      </c>
      <c r="E317" s="95">
        <f>(D317*(A317-A316))</f>
        <v>31.73984</v>
      </c>
      <c r="F317" s="95">
        <f>(0.5*((C317^2)-(C316^2))*'NEFZ + EPA + WLTP - Start Value'!$B$3)/3600</f>
        <v>0</v>
      </c>
      <c r="G317" s="95">
        <f>E317*'NEFZ + EPA + WLTP - Start Value'!$B$3*'NEFZ + EPA + WLTP - Start Value'!$B$6*'NEFZ + EPA + WLTP - Constants'!$B$4/3600</f>
        <v>1.082868121280</v>
      </c>
      <c r="H317" s="95">
        <f>IF(E317&gt;0,(((C316)^3+(C317)^3)/2/D317)*0.5*'NEFZ + EPA + WLTP - Constants'!$B$3*('NEFZ + EPA + WLTP - Start Value'!$B$5*'NEFZ + EPA + WLTP - Start Value'!$B$4)*E317/3600,0)</f>
        <v>4.044871460340489</v>
      </c>
    </row>
    <row r="318" ht="20.35" customHeight="1">
      <c r="A318" s="15">
        <v>315</v>
      </c>
      <c r="B318" s="15">
        <v>71.2</v>
      </c>
      <c r="C318" s="95">
        <f>'NEFZ + EPA + WLTP - Constants'!$B$5*B318/3.6</f>
        <v>31.829248</v>
      </c>
      <c r="D318" s="95">
        <f>(C318+C317)/2</f>
        <v>31.784544</v>
      </c>
      <c r="E318" s="95">
        <f>(D318*(A318-A317))</f>
        <v>31.784544</v>
      </c>
      <c r="F318" s="95">
        <f>(0.5*((C318^2)-(C317^2))*'NEFZ + EPA + WLTP - Start Value'!$B$3)/3600</f>
        <v>1.235390355020788</v>
      </c>
      <c r="G318" s="95">
        <f>E318*'NEFZ + EPA + WLTP - Start Value'!$B$3*'NEFZ + EPA + WLTP - Start Value'!$B$6*'NEFZ + EPA + WLTP - Constants'!$B$4/3600</f>
        <v>1.084393287648</v>
      </c>
      <c r="H318" s="95">
        <f>IF(E318&gt;0,(((C317)^3+(C318)^3)/2/D318)*0.5*'NEFZ + EPA + WLTP - Constants'!$B$3*('NEFZ + EPA + WLTP - Start Value'!$B$5*'NEFZ + EPA + WLTP - Start Value'!$B$4)*E318/3600,0)</f>
        <v>4.062010655395628</v>
      </c>
    </row>
    <row r="319" ht="20.35" customHeight="1">
      <c r="A319" s="15">
        <v>316</v>
      </c>
      <c r="B319" s="15">
        <v>72.09999999999999</v>
      </c>
      <c r="C319" s="95">
        <f>'NEFZ + EPA + WLTP - Constants'!$B$5*B319/3.6</f>
        <v>32.231584</v>
      </c>
      <c r="D319" s="95">
        <f>(C319+C318)/2</f>
        <v>32.030416</v>
      </c>
      <c r="E319" s="95">
        <f>(D319*(A319-A318))</f>
        <v>32.030416</v>
      </c>
      <c r="F319" s="95">
        <f>(0.5*((C319^2)-(C318^2))*'NEFZ + EPA + WLTP - Start Value'!$B$3)/3600</f>
        <v>5.602260692230302</v>
      </c>
      <c r="G319" s="95">
        <f>E319*'NEFZ + EPA + WLTP - Start Value'!$B$3*'NEFZ + EPA + WLTP - Start Value'!$B$6*'NEFZ + EPA + WLTP - Constants'!$B$4/3600</f>
        <v>1.092781702672</v>
      </c>
      <c r="H319" s="95">
        <f>IF(E319&gt;0,(((C318)^3+(C319)^3)/2/D319)*0.5*'NEFZ + EPA + WLTP - Constants'!$B$3*('NEFZ + EPA + WLTP - Start Value'!$B$5*'NEFZ + EPA + WLTP - Start Value'!$B$4)*E319/3600,0)</f>
        <v>4.15747505667079</v>
      </c>
    </row>
    <row r="320" ht="20.35" customHeight="1">
      <c r="A320" s="15">
        <v>317</v>
      </c>
      <c r="B320" s="15">
        <v>72.59999999999999</v>
      </c>
      <c r="C320" s="95">
        <f>'NEFZ + EPA + WLTP - Constants'!$B$5*B320/3.6</f>
        <v>32.455104</v>
      </c>
      <c r="D320" s="95">
        <f>(C320+C319)/2</f>
        <v>32.343344</v>
      </c>
      <c r="E320" s="95">
        <f>(D320*(A320-A319))</f>
        <v>32.343344</v>
      </c>
      <c r="F320" s="95">
        <f>(0.5*((C320^2)-(C319^2))*'NEFZ + EPA + WLTP - Start Value'!$B$3)/3600</f>
        <v>3.14277398684089</v>
      </c>
      <c r="G320" s="95">
        <f>E320*'NEFZ + EPA + WLTP - Start Value'!$B$3*'NEFZ + EPA + WLTP - Start Value'!$B$6*'NEFZ + EPA + WLTP - Constants'!$B$4/3600</f>
        <v>1.103457867248</v>
      </c>
      <c r="H320" s="95">
        <f>IF(E320&gt;0,(((C319)^3+(C320)^3)/2/D320)*0.5*'NEFZ + EPA + WLTP - Constants'!$B$3*('NEFZ + EPA + WLTP - Start Value'!$B$5*'NEFZ + EPA + WLTP - Start Value'!$B$4)*E320/3600,0)</f>
        <v>4.280168251588245</v>
      </c>
    </row>
    <row r="321" ht="20.35" customHeight="1">
      <c r="A321" s="15">
        <v>318</v>
      </c>
      <c r="B321" s="15">
        <v>73.59999999999999</v>
      </c>
      <c r="C321" s="95">
        <f>'NEFZ + EPA + WLTP - Constants'!$B$5*B321/3.6</f>
        <v>32.902144</v>
      </c>
      <c r="D321" s="95">
        <f>(C321+C320)/2</f>
        <v>32.678624</v>
      </c>
      <c r="E321" s="95">
        <f>(D321*(A321-A320))</f>
        <v>32.678624</v>
      </c>
      <c r="F321" s="95">
        <f>(0.5*((C321^2)-(C320^2))*'NEFZ + EPA + WLTP - Start Value'!$B$3)/3600</f>
        <v>6.350705692828499</v>
      </c>
      <c r="G321" s="95">
        <f>E321*'NEFZ + EPA + WLTP - Start Value'!$B$3*'NEFZ + EPA + WLTP - Start Value'!$B$6*'NEFZ + EPA + WLTP - Constants'!$B$4/3600</f>
        <v>1.114896615008</v>
      </c>
      <c r="H321" s="95">
        <f>IF(E321&gt;0,(((C320)^3+(C321)^3)/2/D321)*0.5*'NEFZ + EPA + WLTP - Constants'!$B$3*('NEFZ + EPA + WLTP - Start Value'!$B$5*'NEFZ + EPA + WLTP - Start Value'!$B$4)*E321/3600,0)</f>
        <v>4.415122528455691</v>
      </c>
    </row>
    <row r="322" ht="20.35" customHeight="1">
      <c r="A322" s="15">
        <v>319</v>
      </c>
      <c r="B322" s="15">
        <v>74.8</v>
      </c>
      <c r="C322" s="95">
        <f>'NEFZ + EPA + WLTP - Constants'!$B$5*B322/3.6</f>
        <v>33.438592</v>
      </c>
      <c r="D322" s="95">
        <f>(C322+C321)/2</f>
        <v>33.170368</v>
      </c>
      <c r="E322" s="95">
        <f>(D322*(A322-A321))</f>
        <v>33.170368</v>
      </c>
      <c r="F322" s="95">
        <f>(0.5*((C322^2)-(C321^2))*'NEFZ + EPA + WLTP - Start Value'!$B$3)/3600</f>
        <v>7.735524417092261</v>
      </c>
      <c r="G322" s="95">
        <f>E322*'NEFZ + EPA + WLTP - Start Value'!$B$3*'NEFZ + EPA + WLTP - Start Value'!$B$6*'NEFZ + EPA + WLTP - Constants'!$B$4/3600</f>
        <v>1.131673445056</v>
      </c>
      <c r="H322" s="95">
        <f>IF(E322&gt;0,(((C321)^3+(C322)^3)/2/D322)*0.5*'NEFZ + EPA + WLTP - Constants'!$B$3*('NEFZ + EPA + WLTP - Start Value'!$B$5*'NEFZ + EPA + WLTP - Start Value'!$B$4)*E322/3600,0)</f>
        <v>4.617709187345441</v>
      </c>
    </row>
    <row r="323" ht="20.35" customHeight="1">
      <c r="A323" s="15">
        <v>320</v>
      </c>
      <c r="B323" s="15">
        <v>75.7</v>
      </c>
      <c r="C323" s="95">
        <f>'NEFZ + EPA + WLTP - Constants'!$B$5*B323/3.6</f>
        <v>33.84092800000001</v>
      </c>
      <c r="D323" s="95">
        <f>(C323+C322)/2</f>
        <v>33.63976</v>
      </c>
      <c r="E323" s="95">
        <f>(D323*(A323-A322))</f>
        <v>33.63976</v>
      </c>
      <c r="F323" s="95">
        <f>(0.5*((C323^2)-(C322^2))*'NEFZ + EPA + WLTP - Start Value'!$B$3)/3600</f>
        <v>5.883742038944049</v>
      </c>
      <c r="G323" s="95">
        <f>E323*'NEFZ + EPA + WLTP - Start Value'!$B$3*'NEFZ + EPA + WLTP - Start Value'!$B$6*'NEFZ + EPA + WLTP - Constants'!$B$4/3600</f>
        <v>1.147687691920</v>
      </c>
      <c r="H323" s="95">
        <f>IF(E323&gt;0,(((C322)^3+(C323)^3)/2/D323)*0.5*'NEFZ + EPA + WLTP - Constants'!$B$3*('NEFZ + EPA + WLTP - Start Value'!$B$5*'NEFZ + EPA + WLTP - Start Value'!$B$4)*E323/3600,0)</f>
        <v>4.816103170288835</v>
      </c>
    </row>
    <row r="324" ht="20.35" customHeight="1">
      <c r="A324" s="15">
        <v>321</v>
      </c>
      <c r="B324" s="15">
        <v>77.3</v>
      </c>
      <c r="C324" s="95">
        <f>'NEFZ + EPA + WLTP - Constants'!$B$5*B324/3.6</f>
        <v>34.556192</v>
      </c>
      <c r="D324" s="95">
        <f>(C324+C323)/2</f>
        <v>34.19856</v>
      </c>
      <c r="E324" s="95">
        <f>(D324*(A324-A323))</f>
        <v>34.19856</v>
      </c>
      <c r="F324" s="95">
        <f>(0.5*((C324^2)-(C323^2))*'NEFZ + EPA + WLTP - Start Value'!$B$3)/3600</f>
        <v>10.63373976473596</v>
      </c>
      <c r="G324" s="95">
        <f>E324*'NEFZ + EPA + WLTP - Start Value'!$B$3*'NEFZ + EPA + WLTP - Start Value'!$B$6*'NEFZ + EPA + WLTP - Constants'!$B$4/3600</f>
        <v>1.166752271520</v>
      </c>
      <c r="H324" s="95">
        <f>IF(E324&gt;0,(((C323)^3+(C324)^3)/2/D324)*0.5*'NEFZ + EPA + WLTP - Constants'!$B$3*('NEFZ + EPA + WLTP - Start Value'!$B$5*'NEFZ + EPA + WLTP - Start Value'!$B$4)*E324/3600,0)</f>
        <v>5.061234313863177</v>
      </c>
    </row>
    <row r="325" ht="20.35" customHeight="1">
      <c r="A325" s="15">
        <v>322</v>
      </c>
      <c r="B325" s="15">
        <v>78.40000000000001</v>
      </c>
      <c r="C325" s="95">
        <f>'NEFZ + EPA + WLTP - Constants'!$B$5*B325/3.6</f>
        <v>35.04793600000001</v>
      </c>
      <c r="D325" s="95">
        <f>(C325+C324)/2</f>
        <v>34.802064</v>
      </c>
      <c r="E325" s="95">
        <f>(D325*(A325-A324))</f>
        <v>34.802064</v>
      </c>
      <c r="F325" s="95">
        <f>(0.5*((C325^2)-(C324^2))*'NEFZ + EPA + WLTP - Start Value'!$B$3)/3600</f>
        <v>7.43970837216648</v>
      </c>
      <c r="G325" s="95">
        <f>E325*'NEFZ + EPA + WLTP - Start Value'!$B$3*'NEFZ + EPA + WLTP - Start Value'!$B$6*'NEFZ + EPA + WLTP - Constants'!$B$4/3600</f>
        <v>1.187342017488</v>
      </c>
      <c r="H325" s="95">
        <f>IF(E325&gt;0,(((C324)^3+(C325)^3)/2/D325)*0.5*'NEFZ + EPA + WLTP - Constants'!$B$3*('NEFZ + EPA + WLTP - Start Value'!$B$5*'NEFZ + EPA + WLTP - Start Value'!$B$4)*E325/3600,0)</f>
        <v>5.332987363837295</v>
      </c>
    </row>
    <row r="326" ht="20.35" customHeight="1">
      <c r="A326" s="15">
        <v>323</v>
      </c>
      <c r="B326" s="15">
        <v>79.3</v>
      </c>
      <c r="C326" s="95">
        <f>'NEFZ + EPA + WLTP - Constants'!$B$5*B326/3.6</f>
        <v>35.450272</v>
      </c>
      <c r="D326" s="95">
        <f>(C326+C325)/2</f>
        <v>35.249104</v>
      </c>
      <c r="E326" s="95">
        <f>(D326*(A326-A325))</f>
        <v>35.249104</v>
      </c>
      <c r="F326" s="95">
        <f>(0.5*((C326^2)-(C325^2))*'NEFZ + EPA + WLTP - Start Value'!$B$3)/3600</f>
        <v>6.165223385657449</v>
      </c>
      <c r="G326" s="95">
        <f>E326*'NEFZ + EPA + WLTP - Start Value'!$B$3*'NEFZ + EPA + WLTP - Start Value'!$B$6*'NEFZ + EPA + WLTP - Constants'!$B$4/3600</f>
        <v>1.202593681168</v>
      </c>
      <c r="H326" s="95">
        <f>IF(E326&gt;0,(((C325)^3+(C326)^3)/2/D326)*0.5*'NEFZ + EPA + WLTP - Constants'!$B$3*('NEFZ + EPA + WLTP - Start Value'!$B$5*'NEFZ + EPA + WLTP - Start Value'!$B$4)*E326/3600,0)</f>
        <v>5.540860356938711</v>
      </c>
    </row>
    <row r="327" ht="20.35" customHeight="1">
      <c r="A327" s="15">
        <v>324</v>
      </c>
      <c r="B327" s="15">
        <v>78.2</v>
      </c>
      <c r="C327" s="95">
        <f>'NEFZ + EPA + WLTP - Constants'!$B$5*B327/3.6</f>
        <v>34.958528</v>
      </c>
      <c r="D327" s="95">
        <f>(C327+C326)/2</f>
        <v>35.2044</v>
      </c>
      <c r="E327" s="95">
        <f>(D327*(A327-A326))</f>
        <v>35.2044</v>
      </c>
      <c r="F327" s="95">
        <f>(0.5*((C327^2)-(C326^2))*'NEFZ + EPA + WLTP - Start Value'!$B$3)/3600</f>
        <v>-7.525716561439921</v>
      </c>
      <c r="G327" s="95">
        <f>E327*'NEFZ + EPA + WLTP - Start Value'!$B$3*'NEFZ + EPA + WLTP - Start Value'!$B$6*'NEFZ + EPA + WLTP - Constants'!$B$4/3600</f>
        <v>1.2010685148</v>
      </c>
      <c r="H327" s="95">
        <f>IF(E327&gt;0,(((C326)^3+(C327)^3)/2/D327)*0.5*'NEFZ + EPA + WLTP - Constants'!$B$3*('NEFZ + EPA + WLTP - Start Value'!$B$5*'NEFZ + EPA + WLTP - Start Value'!$B$4)*E327/3600,0)</f>
        <v>5.520074176460552</v>
      </c>
    </row>
    <row r="328" ht="20.35" customHeight="1">
      <c r="A328" s="15">
        <v>325</v>
      </c>
      <c r="B328" s="15">
        <v>76</v>
      </c>
      <c r="C328" s="95">
        <f>'NEFZ + EPA + WLTP - Constants'!$B$5*B328/3.6</f>
        <v>33.97504</v>
      </c>
      <c r="D328" s="95">
        <f>(C328+C327)/2</f>
        <v>34.466784</v>
      </c>
      <c r="E328" s="95">
        <f>(D328*(A328-A327))</f>
        <v>34.466784</v>
      </c>
      <c r="F328" s="95">
        <f>(0.5*((C328^2)-(C327^2))*'NEFZ + EPA + WLTP - Start Value'!$B$3)/3600</f>
        <v>-14.73606976221015</v>
      </c>
      <c r="G328" s="95">
        <f>E328*'NEFZ + EPA + WLTP - Start Value'!$B$3*'NEFZ + EPA + WLTP - Start Value'!$B$6*'NEFZ + EPA + WLTP - Constants'!$B$4/3600</f>
        <v>1.175903269728</v>
      </c>
      <c r="H328" s="95">
        <f>IF(E328&gt;0,(((C327)^3+(C328)^3)/2/D328)*0.5*'NEFZ + EPA + WLTP - Constants'!$B$3*('NEFZ + EPA + WLTP - Start Value'!$B$5*'NEFZ + EPA + WLTP - Start Value'!$B$4)*E328/3600,0)</f>
        <v>5.182722278103484</v>
      </c>
    </row>
    <row r="329" ht="20.35" customHeight="1">
      <c r="A329" s="15">
        <v>326</v>
      </c>
      <c r="B329" s="15">
        <v>75.59999999999999</v>
      </c>
      <c r="C329" s="95">
        <f>'NEFZ + EPA + WLTP - Constants'!$B$5*B329/3.6</f>
        <v>33.796224</v>
      </c>
      <c r="D329" s="95">
        <f>(C329+C328)/2</f>
        <v>33.885632</v>
      </c>
      <c r="E329" s="95">
        <f>(D329*(A329-A328))</f>
        <v>33.885632</v>
      </c>
      <c r="F329" s="95">
        <f>(0.5*((C329^2)-(C328^2))*'NEFZ + EPA + WLTP - Start Value'!$B$3)/3600</f>
        <v>-2.634109392702553</v>
      </c>
      <c r="G329" s="95">
        <f>E329*'NEFZ + EPA + WLTP - Start Value'!$B$3*'NEFZ + EPA + WLTP - Start Value'!$B$6*'NEFZ + EPA + WLTP - Constants'!$B$4/3600</f>
        <v>1.156076106944</v>
      </c>
      <c r="H329" s="95">
        <f>IF(E329&gt;0,(((C328)^3+(C329)^3)/2/D329)*0.5*'NEFZ + EPA + WLTP - Constants'!$B$3*('NEFZ + EPA + WLTP - Start Value'!$B$5*'NEFZ + EPA + WLTP - Start Value'!$B$4)*E329/3600,0)</f>
        <v>4.922053909103157</v>
      </c>
    </row>
    <row r="330" ht="20.35" customHeight="1">
      <c r="A330" s="15">
        <v>327</v>
      </c>
      <c r="B330" s="15">
        <v>76.40000000000001</v>
      </c>
      <c r="C330" s="95">
        <f>'NEFZ + EPA + WLTP - Constants'!$B$5*B330/3.6</f>
        <v>34.153856</v>
      </c>
      <c r="D330" s="95">
        <f>(C330+C329)/2</f>
        <v>33.97504000000001</v>
      </c>
      <c r="E330" s="95">
        <f>(D330*(A330-A329))</f>
        <v>33.97504000000001</v>
      </c>
      <c r="F330" s="95">
        <f>(0.5*((C330^2)-(C329^2))*'NEFZ + EPA + WLTP - Start Value'!$B$3)/3600</f>
        <v>5.282119098823134</v>
      </c>
      <c r="G330" s="95">
        <f>E330*'NEFZ + EPA + WLTP - Start Value'!$B$3*'NEFZ + EPA + WLTP - Start Value'!$B$6*'NEFZ + EPA + WLTP - Constants'!$B$4/3600</f>
        <v>1.159126439680</v>
      </c>
      <c r="H330" s="95">
        <f>IF(E330&gt;0,(((C329)^3+(C330)^3)/2/D330)*0.5*'NEFZ + EPA + WLTP - Constants'!$B$3*('NEFZ + EPA + WLTP - Start Value'!$B$5*'NEFZ + EPA + WLTP - Start Value'!$B$4)*E330/3600,0)</f>
        <v>4.961426307337019</v>
      </c>
    </row>
    <row r="331" ht="20.35" customHeight="1">
      <c r="A331" s="15">
        <v>328</v>
      </c>
      <c r="B331" s="15">
        <v>77.59999999999999</v>
      </c>
      <c r="C331" s="95">
        <f>'NEFZ + EPA + WLTP - Constants'!$B$5*B331/3.6</f>
        <v>34.690304</v>
      </c>
      <c r="D331" s="95">
        <f>(C331+C330)/2</f>
        <v>34.42208</v>
      </c>
      <c r="E331" s="95">
        <f>(D331*(A331-A330))</f>
        <v>34.42208</v>
      </c>
      <c r="F331" s="95">
        <f>(0.5*((C331^2)-(C330^2))*'NEFZ + EPA + WLTP - Start Value'!$B$3)/3600</f>
        <v>8.027430998869219</v>
      </c>
      <c r="G331" s="95">
        <f>E331*'NEFZ + EPA + WLTP - Start Value'!$B$3*'NEFZ + EPA + WLTP - Start Value'!$B$6*'NEFZ + EPA + WLTP - Constants'!$B$4/3600</f>
        <v>1.174378103360</v>
      </c>
      <c r="H331" s="95">
        <f>IF(E331&gt;0,(((C330)^3+(C331)^3)/2/D331)*0.5*'NEFZ + EPA + WLTP - Constants'!$B$3*('NEFZ + EPA + WLTP - Start Value'!$B$5*'NEFZ + EPA + WLTP - Start Value'!$B$4)*E331/3600,0)</f>
        <v>5.160371360238345</v>
      </c>
    </row>
    <row r="332" ht="20.35" customHeight="1">
      <c r="A332" s="15">
        <v>329</v>
      </c>
      <c r="B332" s="15">
        <v>78</v>
      </c>
      <c r="C332" s="95">
        <f>'NEFZ + EPA + WLTP - Constants'!$B$5*B332/3.6</f>
        <v>34.86912</v>
      </c>
      <c r="D332" s="95">
        <f>(C332+C331)/2</f>
        <v>34.779712</v>
      </c>
      <c r="E332" s="95">
        <f>(D332*(A332-A331))</f>
        <v>34.779712</v>
      </c>
      <c r="F332" s="95">
        <f>(0.5*((C332^2)-(C331^2))*'NEFZ + EPA + WLTP - Start Value'!$B$3)/3600</f>
        <v>2.703610959792446</v>
      </c>
      <c r="G332" s="95">
        <f>E332*'NEFZ + EPA + WLTP - Start Value'!$B$3*'NEFZ + EPA + WLTP - Start Value'!$B$6*'NEFZ + EPA + WLTP - Constants'!$B$4/3600</f>
        <v>1.186579434304</v>
      </c>
      <c r="H332" s="95">
        <f>IF(E332&gt;0,(((C331)^3+(C332)^3)/2/D332)*0.5*'NEFZ + EPA + WLTP - Constants'!$B$3*('NEFZ + EPA + WLTP - Start Value'!$B$5*'NEFZ + EPA + WLTP - Start Value'!$B$4)*E332/3600,0)</f>
        <v>5.322027076637832</v>
      </c>
    </row>
    <row r="333" ht="20.35" customHeight="1">
      <c r="A333" s="15">
        <v>330</v>
      </c>
      <c r="B333" s="15">
        <v>79.09999999999999</v>
      </c>
      <c r="C333" s="95">
        <f>'NEFZ + EPA + WLTP - Constants'!$B$5*B333/3.6</f>
        <v>35.360864</v>
      </c>
      <c r="D333" s="95">
        <f>(C333+C332)/2</f>
        <v>35.114992</v>
      </c>
      <c r="E333" s="95">
        <f>(D333*(A333-A332))</f>
        <v>35.114992</v>
      </c>
      <c r="F333" s="95">
        <f>(0.5*((C333^2)-(C332^2))*'NEFZ + EPA + WLTP - Start Value'!$B$3)/3600</f>
        <v>7.506603630490262</v>
      </c>
      <c r="G333" s="95">
        <f>E333*'NEFZ + EPA + WLTP - Start Value'!$B$3*'NEFZ + EPA + WLTP - Start Value'!$B$6*'NEFZ + EPA + WLTP - Constants'!$B$4/3600</f>
        <v>1.198018182064</v>
      </c>
      <c r="H333" s="95">
        <f>IF(E333&gt;0,(((C332)^3+(C333)^3)/2/D333)*0.5*'NEFZ + EPA + WLTP - Constants'!$B$3*('NEFZ + EPA + WLTP - Start Value'!$B$5*'NEFZ + EPA + WLTP - Start Value'!$B$4)*E333/3600,0)</f>
        <v>5.47812727802127</v>
      </c>
    </row>
    <row r="334" ht="20.35" customHeight="1">
      <c r="A334" s="15">
        <v>331</v>
      </c>
      <c r="B334" s="15">
        <v>79.5</v>
      </c>
      <c r="C334" s="95">
        <f>'NEFZ + EPA + WLTP - Constants'!$B$5*B334/3.6</f>
        <v>35.53968</v>
      </c>
      <c r="D334" s="95">
        <f>(C334+C333)/2</f>
        <v>35.450272</v>
      </c>
      <c r="E334" s="95">
        <f>(D334*(A334-A333))</f>
        <v>35.450272</v>
      </c>
      <c r="F334" s="95">
        <f>(0.5*((C334^2)-(C333^2))*'NEFZ + EPA + WLTP - Start Value'!$B$3)/3600</f>
        <v>2.755737135109742</v>
      </c>
      <c r="G334" s="95">
        <f>E334*'NEFZ + EPA + WLTP - Start Value'!$B$3*'NEFZ + EPA + WLTP - Start Value'!$B$6*'NEFZ + EPA + WLTP - Constants'!$B$4/3600</f>
        <v>1.209456929824</v>
      </c>
      <c r="H334" s="95">
        <f>IF(E334&gt;0,(((C333)^3+(C334)^3)/2/D334)*0.5*'NEFZ + EPA + WLTP - Constants'!$B$3*('NEFZ + EPA + WLTP - Start Value'!$B$5*'NEFZ + EPA + WLTP - Start Value'!$B$4)*E334/3600,0)</f>
        <v>5.635825374903247</v>
      </c>
    </row>
    <row r="335" ht="20.35" customHeight="1">
      <c r="A335" s="15">
        <v>332</v>
      </c>
      <c r="B335" s="15">
        <v>79.90000000000001</v>
      </c>
      <c r="C335" s="95">
        <f>'NEFZ + EPA + WLTP - Constants'!$B$5*B335/3.6</f>
        <v>35.718496</v>
      </c>
      <c r="D335" s="95">
        <f>(C335+C334)/2</f>
        <v>35.629088</v>
      </c>
      <c r="E335" s="95">
        <f>(D335*(A335-A334))</f>
        <v>35.629088</v>
      </c>
      <c r="F335" s="95">
        <f>(0.5*((C335^2)-(C334^2))*'NEFZ + EPA + WLTP - Start Value'!$B$3)/3600</f>
        <v>2.769637448527622</v>
      </c>
      <c r="G335" s="95">
        <f>E335*'NEFZ + EPA + WLTP - Start Value'!$B$3*'NEFZ + EPA + WLTP - Start Value'!$B$6*'NEFZ + EPA + WLTP - Constants'!$B$4/3600</f>
        <v>1.215557595296</v>
      </c>
      <c r="H335" s="95">
        <f>IF(E335&gt;0,(((C334)^3+(C335)^3)/2/D335)*0.5*'NEFZ + EPA + WLTP - Constants'!$B$3*('NEFZ + EPA + WLTP - Start Value'!$B$5*'NEFZ + EPA + WLTP - Start Value'!$B$4)*E335/3600,0)</f>
        <v>5.721538799437373</v>
      </c>
    </row>
    <row r="336" ht="20.35" customHeight="1">
      <c r="A336" s="15">
        <v>333</v>
      </c>
      <c r="B336" s="15">
        <v>79.90000000000001</v>
      </c>
      <c r="C336" s="95">
        <f>'NEFZ + EPA + WLTP - Constants'!$B$5*B336/3.6</f>
        <v>35.718496</v>
      </c>
      <c r="D336" s="95">
        <f>(C336+C335)/2</f>
        <v>35.718496</v>
      </c>
      <c r="E336" s="95">
        <f>(D336*(A336-A335))</f>
        <v>35.718496</v>
      </c>
      <c r="F336" s="95">
        <f>(0.5*((C336^2)-(C335^2))*'NEFZ + EPA + WLTP - Start Value'!$B$3)/3600</f>
        <v>0</v>
      </c>
      <c r="G336" s="95">
        <f>E336*'NEFZ + EPA + WLTP - Start Value'!$B$3*'NEFZ + EPA + WLTP - Start Value'!$B$6*'NEFZ + EPA + WLTP - Constants'!$B$4/3600</f>
        <v>1.218607928032</v>
      </c>
      <c r="H336" s="95">
        <f>IF(E336&gt;0,(((C335)^3+(C336)^3)/2/D336)*0.5*'NEFZ + EPA + WLTP - Constants'!$B$3*('NEFZ + EPA + WLTP - Start Value'!$B$5*'NEFZ + EPA + WLTP - Start Value'!$B$4)*E336/3600,0)</f>
        <v>5.76461114114154</v>
      </c>
    </row>
    <row r="337" ht="20.35" customHeight="1">
      <c r="A337" s="15">
        <v>334</v>
      </c>
      <c r="B337" s="15">
        <v>80.3</v>
      </c>
      <c r="C337" s="95">
        <f>'NEFZ + EPA + WLTP - Constants'!$B$5*B337/3.6</f>
        <v>35.89731200000001</v>
      </c>
      <c r="D337" s="95">
        <f>(C337+C336)/2</f>
        <v>35.80790400000001</v>
      </c>
      <c r="E337" s="95">
        <f>(D337*(A337-A336))</f>
        <v>35.80790400000001</v>
      </c>
      <c r="F337" s="95">
        <f>(0.5*((C337^2)-(C336^2))*'NEFZ + EPA + WLTP - Start Value'!$B$3)/3600</f>
        <v>2.783537761945699</v>
      </c>
      <c r="G337" s="95">
        <f>E337*'NEFZ + EPA + WLTP - Start Value'!$B$3*'NEFZ + EPA + WLTP - Start Value'!$B$6*'NEFZ + EPA + WLTP - Constants'!$B$4/3600</f>
        <v>1.221658260768</v>
      </c>
      <c r="H337" s="95">
        <f>IF(E337&gt;0,(((C336)^3+(C337)^3)/2/D337)*0.5*'NEFZ + EPA + WLTP - Constants'!$B$3*('NEFZ + EPA + WLTP - Start Value'!$B$5*'NEFZ + EPA + WLTP - Start Value'!$B$4)*E337/3600,0)</f>
        <v>5.808116911575888</v>
      </c>
    </row>
    <row r="338" ht="20.35" customHeight="1">
      <c r="A338" s="15">
        <v>335</v>
      </c>
      <c r="B338" s="15">
        <v>80.3</v>
      </c>
      <c r="C338" s="95">
        <f>'NEFZ + EPA + WLTP - Constants'!$B$5*B338/3.6</f>
        <v>35.89731200000001</v>
      </c>
      <c r="D338" s="95">
        <f>(C338+C337)/2</f>
        <v>35.89731200000001</v>
      </c>
      <c r="E338" s="95">
        <f>(D338*(A338-A337))</f>
        <v>35.89731200000001</v>
      </c>
      <c r="F338" s="95">
        <f>(0.5*((C338^2)-(C337^2))*'NEFZ + EPA + WLTP - Start Value'!$B$3)/3600</f>
        <v>0</v>
      </c>
      <c r="G338" s="95">
        <f>E338*'NEFZ + EPA + WLTP - Start Value'!$B$3*'NEFZ + EPA + WLTP - Start Value'!$B$6*'NEFZ + EPA + WLTP - Constants'!$B$4/3600</f>
        <v>1.224708593504</v>
      </c>
      <c r="H338" s="95">
        <f>IF(E338&gt;0,(((C337)^3+(C338)^3)/2/D338)*0.5*'NEFZ + EPA + WLTP - Constants'!$B$3*('NEFZ + EPA + WLTP - Start Value'!$B$5*'NEFZ + EPA + WLTP - Start Value'!$B$4)*E338/3600,0)</f>
        <v>5.851622682010232</v>
      </c>
    </row>
    <row r="339" ht="20.35" customHeight="1">
      <c r="A339" s="15">
        <v>336</v>
      </c>
      <c r="B339" s="15">
        <v>79.5</v>
      </c>
      <c r="C339" s="95">
        <f>'NEFZ + EPA + WLTP - Constants'!$B$5*B339/3.6</f>
        <v>35.53968</v>
      </c>
      <c r="D339" s="95">
        <f>(C339+C338)/2</f>
        <v>35.718496</v>
      </c>
      <c r="E339" s="95">
        <f>(D339*(A339-A338))</f>
        <v>35.718496</v>
      </c>
      <c r="F339" s="95">
        <f>(0.5*((C339^2)-(C338^2))*'NEFZ + EPA + WLTP - Start Value'!$B$3)/3600</f>
        <v>-5.553175210473322</v>
      </c>
      <c r="G339" s="95">
        <f>E339*'NEFZ + EPA + WLTP - Start Value'!$B$3*'NEFZ + EPA + WLTP - Start Value'!$B$6*'NEFZ + EPA + WLTP - Constants'!$B$4/3600</f>
        <v>1.218607928032</v>
      </c>
      <c r="H339" s="95">
        <f>IF(E339&gt;0,(((C338)^3+(C339)^3)/2/D339)*0.5*'NEFZ + EPA + WLTP - Constants'!$B$3*('NEFZ + EPA + WLTP - Start Value'!$B$5*'NEFZ + EPA + WLTP - Start Value'!$B$4)*E339/3600,0)</f>
        <v>5.765044569871719</v>
      </c>
    </row>
    <row r="340" ht="20.35" customHeight="1">
      <c r="A340" s="15">
        <v>337</v>
      </c>
      <c r="B340" s="15">
        <v>79.5</v>
      </c>
      <c r="C340" s="95">
        <f>'NEFZ + EPA + WLTP - Constants'!$B$5*B340/3.6</f>
        <v>35.53968</v>
      </c>
      <c r="D340" s="95">
        <f>(C340+C339)/2</f>
        <v>35.53968</v>
      </c>
      <c r="E340" s="95">
        <f>(D340*(A340-A339))</f>
        <v>35.53968</v>
      </c>
      <c r="F340" s="95">
        <f>(0.5*((C340^2)-(C339^2))*'NEFZ + EPA + WLTP - Start Value'!$B$3)/3600</f>
        <v>0</v>
      </c>
      <c r="G340" s="95">
        <f>E340*'NEFZ + EPA + WLTP - Start Value'!$B$3*'NEFZ + EPA + WLTP - Start Value'!$B$6*'NEFZ + EPA + WLTP - Constants'!$B$4/3600</f>
        <v>1.212507262560</v>
      </c>
      <c r="H340" s="95">
        <f>IF(E340&gt;0,(((C339)^3+(C340)^3)/2/D340)*0.5*'NEFZ + EPA + WLTP - Constants'!$B$3*('NEFZ + EPA + WLTP - Start Value'!$B$5*'NEFZ + EPA + WLTP - Start Value'!$B$4)*E340/3600,0)</f>
        <v>5.678466457733206</v>
      </c>
    </row>
    <row r="341" ht="20.35" customHeight="1">
      <c r="A341" s="15">
        <v>338</v>
      </c>
      <c r="B341" s="15">
        <v>79.09999999999999</v>
      </c>
      <c r="C341" s="95">
        <f>'NEFZ + EPA + WLTP - Constants'!$B$5*B341/3.6</f>
        <v>35.360864</v>
      </c>
      <c r="D341" s="95">
        <f>(C341+C340)/2</f>
        <v>35.450272</v>
      </c>
      <c r="E341" s="95">
        <f>(D341*(A341-A340))</f>
        <v>35.450272</v>
      </c>
      <c r="F341" s="95">
        <f>(0.5*((C341^2)-(C340^2))*'NEFZ + EPA + WLTP - Start Value'!$B$3)/3600</f>
        <v>-2.755737135109742</v>
      </c>
      <c r="G341" s="95">
        <f>E341*'NEFZ + EPA + WLTP - Start Value'!$B$3*'NEFZ + EPA + WLTP - Start Value'!$B$6*'NEFZ + EPA + WLTP - Constants'!$B$4/3600</f>
        <v>1.209456929824</v>
      </c>
      <c r="H341" s="95">
        <f>IF(E341&gt;0,(((C340)^3+(C341)^3)/2/D341)*0.5*'NEFZ + EPA + WLTP - Constants'!$B$3*('NEFZ + EPA + WLTP - Start Value'!$B$5*'NEFZ + EPA + WLTP - Start Value'!$B$4)*E341/3600,0)</f>
        <v>5.635825374903247</v>
      </c>
    </row>
    <row r="342" ht="20.35" customHeight="1">
      <c r="A342" s="15">
        <v>339</v>
      </c>
      <c r="B342" s="15">
        <v>78.7</v>
      </c>
      <c r="C342" s="95">
        <f>'NEFZ + EPA + WLTP - Constants'!$B$5*B342/3.6</f>
        <v>35.182048</v>
      </c>
      <c r="D342" s="95">
        <f>(C342+C341)/2</f>
        <v>35.271456</v>
      </c>
      <c r="E342" s="95">
        <f>(D342*(A342-A341))</f>
        <v>35.271456</v>
      </c>
      <c r="F342" s="95">
        <f>(0.5*((C342^2)-(C341^2))*'NEFZ + EPA + WLTP - Start Value'!$B$3)/3600</f>
        <v>-2.741836821691714</v>
      </c>
      <c r="G342" s="95">
        <f>E342*'NEFZ + EPA + WLTP - Start Value'!$B$3*'NEFZ + EPA + WLTP - Start Value'!$B$6*'NEFZ + EPA + WLTP - Constants'!$B$4/3600</f>
        <v>1.203356264352</v>
      </c>
      <c r="H342" s="95">
        <f>IF(E342&gt;0,(((C341)^3+(C342)^3)/2/D342)*0.5*'NEFZ + EPA + WLTP - Constants'!$B$3*('NEFZ + EPA + WLTP - Start Value'!$B$5*'NEFZ + EPA + WLTP - Start Value'!$B$4)*E342/3600,0)</f>
        <v>5.550972298261563</v>
      </c>
    </row>
    <row r="343" ht="20.35" customHeight="1">
      <c r="A343" s="15">
        <v>340</v>
      </c>
      <c r="B343" s="15">
        <v>77.59999999999999</v>
      </c>
      <c r="C343" s="95">
        <f>'NEFZ + EPA + WLTP - Constants'!$B$5*B343/3.6</f>
        <v>34.690304</v>
      </c>
      <c r="D343" s="95">
        <f>(C343+C342)/2</f>
        <v>34.936176</v>
      </c>
      <c r="E343" s="95">
        <f>(D343*(A343-A342))</f>
        <v>34.936176</v>
      </c>
      <c r="F343" s="95">
        <f>(0.5*((C343^2)-(C342^2))*'NEFZ + EPA + WLTP - Start Value'!$B$3)/3600</f>
        <v>-7.468377768590994</v>
      </c>
      <c r="G343" s="95">
        <f>E343*'NEFZ + EPA + WLTP - Start Value'!$B$3*'NEFZ + EPA + WLTP - Start Value'!$B$6*'NEFZ + EPA + WLTP - Constants'!$B$4/3600</f>
        <v>1.191917516592</v>
      </c>
      <c r="H343" s="95">
        <f>IF(E343&gt;0,(((C342)^3+(C343)^3)/2/D343)*0.5*'NEFZ + EPA + WLTP - Constants'!$B$3*('NEFZ + EPA + WLTP - Start Value'!$B$5*'NEFZ + EPA + WLTP - Start Value'!$B$4)*E343/3600,0)</f>
        <v>5.394872096878125</v>
      </c>
    </row>
    <row r="344" ht="20.35" customHeight="1">
      <c r="A344" s="15">
        <v>341</v>
      </c>
      <c r="B344" s="15">
        <v>76.5</v>
      </c>
      <c r="C344" s="95">
        <f>'NEFZ + EPA + WLTP - Constants'!$B$5*B344/3.6</f>
        <v>34.19856</v>
      </c>
      <c r="D344" s="95">
        <f>(C344+C343)/2</f>
        <v>34.444432</v>
      </c>
      <c r="E344" s="95">
        <f>(D344*(A344-A343))</f>
        <v>34.444432</v>
      </c>
      <c r="F344" s="95">
        <f>(0.5*((C344^2)-(C343^2))*'NEFZ + EPA + WLTP - Start Value'!$B$3)/3600</f>
        <v>-7.363256648367599</v>
      </c>
      <c r="G344" s="95">
        <f>E344*'NEFZ + EPA + WLTP - Start Value'!$B$3*'NEFZ + EPA + WLTP - Start Value'!$B$6*'NEFZ + EPA + WLTP - Constants'!$B$4/3600</f>
        <v>1.175140686544</v>
      </c>
      <c r="H344" s="95">
        <f>IF(E344&gt;0,(((C343)^3+(C344)^3)/2/D344)*0.5*'NEFZ + EPA + WLTP - Constants'!$B$3*('NEFZ + EPA + WLTP - Start Value'!$B$5*'NEFZ + EPA + WLTP - Start Value'!$B$4)*E344/3600,0)</f>
        <v>5.17027913167594</v>
      </c>
    </row>
    <row r="345" ht="20.35" customHeight="1">
      <c r="A345" s="15">
        <v>342</v>
      </c>
      <c r="B345" s="15">
        <v>74.3</v>
      </c>
      <c r="C345" s="95">
        <f>'NEFZ + EPA + WLTP - Constants'!$B$5*B345/3.6</f>
        <v>33.215072</v>
      </c>
      <c r="D345" s="95">
        <f>(C345+C344)/2</f>
        <v>33.706816</v>
      </c>
      <c r="E345" s="95">
        <f>(D345*(A345-A344))</f>
        <v>33.706816</v>
      </c>
      <c r="F345" s="95">
        <f>(0.5*((C345^2)-(C344^2))*'NEFZ + EPA + WLTP - Start Value'!$B$3)/3600</f>
        <v>-14.4111499360654</v>
      </c>
      <c r="G345" s="95">
        <f>E345*'NEFZ + EPA + WLTP - Start Value'!$B$3*'NEFZ + EPA + WLTP - Start Value'!$B$6*'NEFZ + EPA + WLTP - Constants'!$B$4/3600</f>
        <v>1.149975441472</v>
      </c>
      <c r="H345" s="95">
        <f>IF(E345&gt;0,(((C344)^3+(C345)^3)/2/D345)*0.5*'NEFZ + EPA + WLTP - Constants'!$B$3*('NEFZ + EPA + WLTP - Start Value'!$B$5*'NEFZ + EPA + WLTP - Start Value'!$B$4)*E345/3600,0)</f>
        <v>4.847534703714681</v>
      </c>
    </row>
    <row r="346" ht="20.35" customHeight="1">
      <c r="A346" s="15">
        <v>343</v>
      </c>
      <c r="B346" s="15">
        <v>72.59999999999999</v>
      </c>
      <c r="C346" s="95">
        <f>'NEFZ + EPA + WLTP - Constants'!$B$5*B346/3.6</f>
        <v>32.455104</v>
      </c>
      <c r="D346" s="95">
        <f>(C346+C345)/2</f>
        <v>32.835088</v>
      </c>
      <c r="E346" s="95">
        <f>(D346*(A346-A345))</f>
        <v>32.835088</v>
      </c>
      <c r="F346" s="95">
        <f>(0.5*((C346^2)-(C345^2))*'NEFZ + EPA + WLTP - Start Value'!$B$3)/3600</f>
        <v>-10.84789146833143</v>
      </c>
      <c r="G346" s="95">
        <f>E346*'NEFZ + EPA + WLTP - Start Value'!$B$3*'NEFZ + EPA + WLTP - Start Value'!$B$6*'NEFZ + EPA + WLTP - Constants'!$B$4/3600</f>
        <v>1.120234697296</v>
      </c>
      <c r="H346" s="95">
        <f>IF(E346&gt;0,(((C345)^3+(C346)^3)/2/D346)*0.5*'NEFZ + EPA + WLTP - Constants'!$B$3*('NEFZ + EPA + WLTP - Start Value'!$B$5*'NEFZ + EPA + WLTP - Start Value'!$B$4)*E346/3600,0)</f>
        <v>4.480015636834787</v>
      </c>
    </row>
    <row r="347" ht="20.35" customHeight="1">
      <c r="A347" s="15">
        <v>344</v>
      </c>
      <c r="B347" s="15">
        <v>70.8</v>
      </c>
      <c r="C347" s="95">
        <f>'NEFZ + EPA + WLTP - Constants'!$B$5*B347/3.6</f>
        <v>31.650432</v>
      </c>
      <c r="D347" s="95">
        <f>(C347+C346)/2</f>
        <v>32.052768</v>
      </c>
      <c r="E347" s="95">
        <f>(D347*(A347-A346))</f>
        <v>32.052768</v>
      </c>
      <c r="F347" s="95">
        <f>(0.5*((C347^2)-(C346^2))*'NEFZ + EPA + WLTP - Start Value'!$B$3)/3600</f>
        <v>-11.21234031075837</v>
      </c>
      <c r="G347" s="95">
        <f>E347*'NEFZ + EPA + WLTP - Start Value'!$B$3*'NEFZ + EPA + WLTP - Start Value'!$B$6*'NEFZ + EPA + WLTP - Constants'!$B$4/3600</f>
        <v>1.093544285856</v>
      </c>
      <c r="H347" s="95">
        <f>IF(E347&gt;0,(((C346)^3+(C347)^3)/2/D347)*0.5*'NEFZ + EPA + WLTP - Constants'!$B$3*('NEFZ + EPA + WLTP - Start Value'!$B$5*'NEFZ + EPA + WLTP - Start Value'!$B$4)*E347/3600,0)</f>
        <v>4.16766094261665</v>
      </c>
    </row>
    <row r="348" ht="20.35" customHeight="1">
      <c r="A348" s="15">
        <v>345</v>
      </c>
      <c r="B348" s="15">
        <v>67.59999999999999</v>
      </c>
      <c r="C348" s="95">
        <f>'NEFZ + EPA + WLTP - Constants'!$B$5*B348/3.6</f>
        <v>30.219904</v>
      </c>
      <c r="D348" s="95">
        <f>(C348+C347)/2</f>
        <v>30.935168</v>
      </c>
      <c r="E348" s="95">
        <f>(D348*(A348-A347))</f>
        <v>30.935168</v>
      </c>
      <c r="F348" s="95">
        <f>(0.5*((C348^2)-(C347^2))*'NEFZ + EPA + WLTP - Start Value'!$B$3)/3600</f>
        <v>-19.23803377045048</v>
      </c>
      <c r="G348" s="95">
        <f>E348*'NEFZ + EPA + WLTP - Start Value'!$B$3*'NEFZ + EPA + WLTP - Start Value'!$B$6*'NEFZ + EPA + WLTP - Constants'!$B$4/3600</f>
        <v>1.055415126656</v>
      </c>
      <c r="H348" s="95">
        <f>IF(E348&gt;0,(((C347)^3+(C348)^3)/2/D348)*0.5*'NEFZ + EPA + WLTP - Constants'!$B$3*('NEFZ + EPA + WLTP - Start Value'!$B$5*'NEFZ + EPA + WLTP - Start Value'!$B$4)*E348/3600,0)</f>
        <v>3.750972877279804</v>
      </c>
    </row>
    <row r="349" ht="20.35" customHeight="1">
      <c r="A349" s="15">
        <v>346</v>
      </c>
      <c r="B349" s="15">
        <v>66.40000000000001</v>
      </c>
      <c r="C349" s="95">
        <f>'NEFZ + EPA + WLTP - Constants'!$B$5*B349/3.6</f>
        <v>29.683456</v>
      </c>
      <c r="D349" s="95">
        <f>(C349+C348)/2</f>
        <v>29.95168</v>
      </c>
      <c r="E349" s="95">
        <f>(D349*(A349-A348))</f>
        <v>29.95168</v>
      </c>
      <c r="F349" s="95">
        <f>(0.5*((C349^2)-(C348^2))*'NEFZ + EPA + WLTP - Start Value'!$B$3)/3600</f>
        <v>-6.984907492522625</v>
      </c>
      <c r="G349" s="95">
        <f>E349*'NEFZ + EPA + WLTP - Start Value'!$B$3*'NEFZ + EPA + WLTP - Start Value'!$B$6*'NEFZ + EPA + WLTP - Constants'!$B$4/3600</f>
        <v>1.021861466560</v>
      </c>
      <c r="H349" s="95">
        <f>IF(E349&gt;0,(((C348)^3+(C349)^3)/2/D349)*0.5*'NEFZ + EPA + WLTP - Constants'!$B$3*('NEFZ + EPA + WLTP - Start Value'!$B$5*'NEFZ + EPA + WLTP - Start Value'!$B$4)*E349/3600,0)</f>
        <v>3.399840636150487</v>
      </c>
    </row>
    <row r="350" ht="20.35" customHeight="1">
      <c r="A350" s="15">
        <v>347</v>
      </c>
      <c r="B350" s="15">
        <v>66.7</v>
      </c>
      <c r="C350" s="95">
        <f>'NEFZ + EPA + WLTP - Constants'!$B$5*B350/3.6</f>
        <v>29.817568</v>
      </c>
      <c r="D350" s="95">
        <f>(C350+C349)/2</f>
        <v>29.750512</v>
      </c>
      <c r="E350" s="95">
        <f>(D350*(A350-A349))</f>
        <v>29.750512</v>
      </c>
      <c r="F350" s="95">
        <f>(0.5*((C350^2)-(C349^2))*'NEFZ + EPA + WLTP - Start Value'!$B$3)/3600</f>
        <v>1.734498483684246</v>
      </c>
      <c r="G350" s="95">
        <f>E350*'NEFZ + EPA + WLTP - Start Value'!$B$3*'NEFZ + EPA + WLTP - Start Value'!$B$6*'NEFZ + EPA + WLTP - Constants'!$B$4/3600</f>
        <v>1.014998217904</v>
      </c>
      <c r="H350" s="95">
        <f>IF(E350&gt;0,(((C349)^3+(C350)^3)/2/D350)*0.5*'NEFZ + EPA + WLTP - Constants'!$B$3*('NEFZ + EPA + WLTP - Start Value'!$B$5*'NEFZ + EPA + WLTP - Start Value'!$B$4)*E350/3600,0)</f>
        <v>3.331044827082474</v>
      </c>
    </row>
    <row r="351" ht="20.35" customHeight="1">
      <c r="A351" s="15">
        <v>348</v>
      </c>
      <c r="B351" s="15">
        <v>66.09999999999999</v>
      </c>
      <c r="C351" s="95">
        <f>'NEFZ + EPA + WLTP - Constants'!$B$5*B351/3.6</f>
        <v>29.549344</v>
      </c>
      <c r="D351" s="95">
        <f>(C351+C350)/2</f>
        <v>29.683456</v>
      </c>
      <c r="E351" s="95">
        <f>(D351*(A351-A350))</f>
        <v>29.683456</v>
      </c>
      <c r="F351" s="95">
        <f>(0.5*((C351^2)-(C350^2))*'NEFZ + EPA + WLTP - Start Value'!$B$3)/3600</f>
        <v>-3.461178041070972</v>
      </c>
      <c r="G351" s="95">
        <f>E351*'NEFZ + EPA + WLTP - Start Value'!$B$3*'NEFZ + EPA + WLTP - Start Value'!$B$6*'NEFZ + EPA + WLTP - Constants'!$B$4/3600</f>
        <v>1.012710468352</v>
      </c>
      <c r="H351" s="95">
        <f>IF(E351&gt;0,(((C350)^3+(C351)^3)/2/D351)*0.5*'NEFZ + EPA + WLTP - Constants'!$B$3*('NEFZ + EPA + WLTP - Start Value'!$B$5*'NEFZ + EPA + WLTP - Start Value'!$B$4)*E351/3600,0)</f>
        <v>3.308723772990265</v>
      </c>
    </row>
    <row r="352" ht="20.35" customHeight="1">
      <c r="A352" s="15">
        <v>349</v>
      </c>
      <c r="B352" s="15">
        <v>65.90000000000001</v>
      </c>
      <c r="C352" s="95">
        <f>'NEFZ + EPA + WLTP - Constants'!$B$5*B352/3.6</f>
        <v>29.45993600000001</v>
      </c>
      <c r="D352" s="95">
        <f>(C352+C351)/2</f>
        <v>29.50464</v>
      </c>
      <c r="E352" s="95">
        <f>(D352*(A352-A351))</f>
        <v>29.50464</v>
      </c>
      <c r="F352" s="95">
        <f>(0.5*((C352^2)-(C351^2))*'NEFZ + EPA + WLTP - Start Value'!$B$3)/3600</f>
        <v>-1.146775856981236</v>
      </c>
      <c r="G352" s="95">
        <f>E352*'NEFZ + EPA + WLTP - Start Value'!$B$3*'NEFZ + EPA + WLTP - Start Value'!$B$6*'NEFZ + EPA + WLTP - Constants'!$B$4/3600</f>
        <v>1.006609802880</v>
      </c>
      <c r="H352" s="95">
        <f>IF(E352&gt;0,(((C351)^3+(C352)^3)/2/D352)*0.5*'NEFZ + EPA + WLTP - Constants'!$B$3*('NEFZ + EPA + WLTP - Start Value'!$B$5*'NEFZ + EPA + WLTP - Start Value'!$B$4)*E352/3600,0)</f>
        <v>3.249110461001592</v>
      </c>
    </row>
    <row r="353" ht="20.35" customHeight="1">
      <c r="A353" s="15">
        <v>350</v>
      </c>
      <c r="B353" s="15">
        <v>66.2</v>
      </c>
      <c r="C353" s="95">
        <f>'NEFZ + EPA + WLTP - Constants'!$B$5*B353/3.6</f>
        <v>29.594048</v>
      </c>
      <c r="D353" s="95">
        <f>(C353+C352)/2</f>
        <v>29.526992</v>
      </c>
      <c r="E353" s="95">
        <f>(D353*(A353-A352))</f>
        <v>29.526992</v>
      </c>
      <c r="F353" s="95">
        <f>(0.5*((C353^2)-(C352^2))*'NEFZ + EPA + WLTP - Start Value'!$B$3)/3600</f>
        <v>1.721466939854873</v>
      </c>
      <c r="G353" s="95">
        <f>E353*'NEFZ + EPA + WLTP - Start Value'!$B$3*'NEFZ + EPA + WLTP - Start Value'!$B$6*'NEFZ + EPA + WLTP - Constants'!$B$4/3600</f>
        <v>1.007372386064</v>
      </c>
      <c r="H353" s="95">
        <f>IF(E353&gt;0,(((C352)^3+(C353)^3)/2/D353)*0.5*'NEFZ + EPA + WLTP - Constants'!$B$3*('NEFZ + EPA + WLTP - Start Value'!$B$5*'NEFZ + EPA + WLTP - Start Value'!$B$4)*E353/3600,0)</f>
        <v>3.25652835661663</v>
      </c>
    </row>
    <row r="354" ht="20.35" customHeight="1">
      <c r="A354" s="15">
        <v>351</v>
      </c>
      <c r="B354" s="15">
        <v>66.09999999999999</v>
      </c>
      <c r="C354" s="95">
        <f>'NEFZ + EPA + WLTP - Constants'!$B$5*B354/3.6</f>
        <v>29.549344</v>
      </c>
      <c r="D354" s="95">
        <f>(C354+C353)/2</f>
        <v>29.571696</v>
      </c>
      <c r="E354" s="95">
        <f>(D354*(A354-A353))</f>
        <v>29.571696</v>
      </c>
      <c r="F354" s="95">
        <f>(0.5*((C354^2)-(C353^2))*'NEFZ + EPA + WLTP - Start Value'!$B$3)/3600</f>
        <v>-0.5746910828736369</v>
      </c>
      <c r="G354" s="95">
        <f>E354*'NEFZ + EPA + WLTP - Start Value'!$B$3*'NEFZ + EPA + WLTP - Start Value'!$B$6*'NEFZ + EPA + WLTP - Constants'!$B$4/3600</f>
        <v>1.008897552432</v>
      </c>
      <c r="H354" s="95">
        <f>IF(E354&gt;0,(((C353)^3+(C354)^3)/2/D354)*0.5*'NEFZ + EPA + WLTP - Constants'!$B$3*('NEFZ + EPA + WLTP - Start Value'!$B$5*'NEFZ + EPA + WLTP - Start Value'!$B$4)*E354/3600,0)</f>
        <v>3.271296950119607</v>
      </c>
    </row>
    <row r="355" ht="20.35" customHeight="1">
      <c r="A355" s="15">
        <v>352</v>
      </c>
      <c r="B355" s="15">
        <v>67.09999999999999</v>
      </c>
      <c r="C355" s="95">
        <f>'NEFZ + EPA + WLTP - Constants'!$B$5*B355/3.6</f>
        <v>29.996384</v>
      </c>
      <c r="D355" s="95">
        <f>(C355+C354)/2</f>
        <v>29.772864</v>
      </c>
      <c r="E355" s="95">
        <f>(D355*(A355-A354))</f>
        <v>29.772864</v>
      </c>
      <c r="F355" s="95">
        <f>(0.5*((C355^2)-(C354^2))*'NEFZ + EPA + WLTP - Start Value'!$B$3)/3600</f>
        <v>5.786005460224019</v>
      </c>
      <c r="G355" s="95">
        <f>E355*'NEFZ + EPA + WLTP - Start Value'!$B$3*'NEFZ + EPA + WLTP - Start Value'!$B$6*'NEFZ + EPA + WLTP - Constants'!$B$4/3600</f>
        <v>1.015760801088</v>
      </c>
      <c r="H355" s="95">
        <f>IF(E355&gt;0,(((C354)^3+(C355)^3)/2/D355)*0.5*'NEFZ + EPA + WLTP - Constants'!$B$3*('NEFZ + EPA + WLTP - Start Value'!$B$5*'NEFZ + EPA + WLTP - Start Value'!$B$4)*E355/3600,0)</f>
        <v>3.339072079281327</v>
      </c>
    </row>
    <row r="356" ht="20.35" customHeight="1">
      <c r="A356" s="15">
        <v>353</v>
      </c>
      <c r="B356" s="15">
        <v>67.40000000000001</v>
      </c>
      <c r="C356" s="95">
        <f>'NEFZ + EPA + WLTP - Constants'!$B$5*B356/3.6</f>
        <v>30.130496</v>
      </c>
      <c r="D356" s="95">
        <f>(C356+C355)/2</f>
        <v>30.06344</v>
      </c>
      <c r="E356" s="95">
        <f>(D356*(A356-A355))</f>
        <v>30.06344</v>
      </c>
      <c r="F356" s="95">
        <f>(0.5*((C356^2)-(C355^2))*'NEFZ + EPA + WLTP - Start Value'!$B$3)/3600</f>
        <v>1.752742645045399</v>
      </c>
      <c r="G356" s="95">
        <f>E356*'NEFZ + EPA + WLTP - Start Value'!$B$3*'NEFZ + EPA + WLTP - Start Value'!$B$6*'NEFZ + EPA + WLTP - Constants'!$B$4/3600</f>
        <v>1.025674382480</v>
      </c>
      <c r="H356" s="95">
        <f>IF(E356&gt;0,(((C355)^3+(C356)^3)/2/D356)*0.5*'NEFZ + EPA + WLTP - Constants'!$B$3*('NEFZ + EPA + WLTP - Start Value'!$B$5*'NEFZ + EPA + WLTP - Start Value'!$B$4)*E356/3600,0)</f>
        <v>3.437265085741177</v>
      </c>
    </row>
    <row r="357" ht="20.35" customHeight="1">
      <c r="A357" s="15">
        <v>354</v>
      </c>
      <c r="B357" s="15">
        <v>68.3</v>
      </c>
      <c r="C357" s="95">
        <f>'NEFZ + EPA + WLTP - Constants'!$B$5*B357/3.6</f>
        <v>30.532832</v>
      </c>
      <c r="D357" s="95">
        <f>(C357+C356)/2</f>
        <v>30.331664</v>
      </c>
      <c r="E357" s="95">
        <f>(D357*(A357-A356))</f>
        <v>30.331664</v>
      </c>
      <c r="F357" s="95">
        <f>(0.5*((C357^2)-(C356^2))*'NEFZ + EPA + WLTP - Start Value'!$B$3)/3600</f>
        <v>5.305141492921516</v>
      </c>
      <c r="G357" s="95">
        <f>E357*'NEFZ + EPA + WLTP - Start Value'!$B$3*'NEFZ + EPA + WLTP - Start Value'!$B$6*'NEFZ + EPA + WLTP - Constants'!$B$4/3600</f>
        <v>1.034825380688</v>
      </c>
      <c r="H357" s="95">
        <f>IF(E357&gt;0,(((C356)^3+(C357)^3)/2/D357)*0.5*'NEFZ + EPA + WLTP - Constants'!$B$3*('NEFZ + EPA + WLTP - Start Value'!$B$5*'NEFZ + EPA + WLTP - Start Value'!$B$4)*E357/3600,0)</f>
        <v>3.530502644072913</v>
      </c>
    </row>
    <row r="358" ht="20.35" customHeight="1">
      <c r="A358" s="15">
        <v>355</v>
      </c>
      <c r="B358" s="15">
        <v>68.3</v>
      </c>
      <c r="C358" s="95">
        <f>'NEFZ + EPA + WLTP - Constants'!$B$5*B358/3.6</f>
        <v>30.532832</v>
      </c>
      <c r="D358" s="95">
        <f>(C358+C357)/2</f>
        <v>30.532832</v>
      </c>
      <c r="E358" s="95">
        <f>(D358*(A358-A357))</f>
        <v>30.532832</v>
      </c>
      <c r="F358" s="95">
        <f>(0.5*((C358^2)-(C357^2))*'NEFZ + EPA + WLTP - Start Value'!$B$3)/3600</f>
        <v>0</v>
      </c>
      <c r="G358" s="95">
        <f>E358*'NEFZ + EPA + WLTP - Start Value'!$B$3*'NEFZ + EPA + WLTP - Start Value'!$B$6*'NEFZ + EPA + WLTP - Constants'!$B$4/3600</f>
        <v>1.041688629344</v>
      </c>
      <c r="H358" s="95">
        <f>IF(E358&gt;0,(((C357)^3+(C358)^3)/2/D358)*0.5*'NEFZ + EPA + WLTP - Constants'!$B$3*('NEFZ + EPA + WLTP - Start Value'!$B$5*'NEFZ + EPA + WLTP - Start Value'!$B$4)*E358/3600,0)</f>
        <v>3.60074022072156</v>
      </c>
    </row>
    <row r="359" ht="20.35" customHeight="1">
      <c r="A359" s="15">
        <v>356</v>
      </c>
      <c r="B359" s="15">
        <v>68.7</v>
      </c>
      <c r="C359" s="95">
        <f>'NEFZ + EPA + WLTP - Constants'!$B$5*B359/3.6</f>
        <v>30.711648</v>
      </c>
      <c r="D359" s="95">
        <f>(C359+C358)/2</f>
        <v>30.62224</v>
      </c>
      <c r="E359" s="95">
        <f>(D359*(A359-A358))</f>
        <v>30.62224</v>
      </c>
      <c r="F359" s="95">
        <f>(0.5*((C359^2)-(C358^2))*'NEFZ + EPA + WLTP - Start Value'!$B$3)/3600</f>
        <v>2.380428672824912</v>
      </c>
      <c r="G359" s="95">
        <f>E359*'NEFZ + EPA + WLTP - Start Value'!$B$3*'NEFZ + EPA + WLTP - Start Value'!$B$6*'NEFZ + EPA + WLTP - Constants'!$B$4/3600</f>
        <v>1.044738962080</v>
      </c>
      <c r="H359" s="95">
        <f>IF(E359&gt;0,(((C358)^3+(C359)^3)/2/D359)*0.5*'NEFZ + EPA + WLTP - Constants'!$B$3*('NEFZ + EPA + WLTP - Start Value'!$B$5*'NEFZ + EPA + WLTP - Start Value'!$B$4)*E359/3600,0)</f>
        <v>3.632557519504893</v>
      </c>
    </row>
    <row r="360" ht="20.35" customHeight="1">
      <c r="A360" s="15">
        <v>357</v>
      </c>
      <c r="B360" s="15">
        <v>68.2</v>
      </c>
      <c r="C360" s="95">
        <f>'NEFZ + EPA + WLTP - Constants'!$B$5*B360/3.6</f>
        <v>30.488128</v>
      </c>
      <c r="D360" s="95">
        <f>(C360+C359)/2</f>
        <v>30.599888</v>
      </c>
      <c r="E360" s="95">
        <f>(D360*(A360-A359))</f>
        <v>30.599888</v>
      </c>
      <c r="F360" s="95">
        <f>(0.5*((C360^2)-(C359^2))*'NEFZ + EPA + WLTP - Start Value'!$B$3)/3600</f>
        <v>-2.973363917059528</v>
      </c>
      <c r="G360" s="95">
        <f>E360*'NEFZ + EPA + WLTP - Start Value'!$B$3*'NEFZ + EPA + WLTP - Start Value'!$B$6*'NEFZ + EPA + WLTP - Constants'!$B$4/3600</f>
        <v>1.043976378896</v>
      </c>
      <c r="H360" s="95">
        <f>IF(E360&gt;0,(((C359)^3+(C360)^3)/2/D360)*0.5*'NEFZ + EPA + WLTP - Constants'!$B$3*('NEFZ + EPA + WLTP - Start Value'!$B$5*'NEFZ + EPA + WLTP - Start Value'!$B$4)*E360/3600,0)</f>
        <v>3.624661170648282</v>
      </c>
    </row>
    <row r="361" ht="20.35" customHeight="1">
      <c r="A361" s="15">
        <v>358</v>
      </c>
      <c r="B361" s="15">
        <v>68.09999999999999</v>
      </c>
      <c r="C361" s="95">
        <f>'NEFZ + EPA + WLTP - Constants'!$B$5*B361/3.6</f>
        <v>30.443424</v>
      </c>
      <c r="D361" s="95">
        <f>(C361+C360)/2</f>
        <v>30.465776</v>
      </c>
      <c r="E361" s="95">
        <f>(D361*(A361-A360))</f>
        <v>30.465776</v>
      </c>
      <c r="F361" s="95">
        <f>(0.5*((C361^2)-(C360^2))*'NEFZ + EPA + WLTP - Start Value'!$B$3)/3600</f>
        <v>-0.5920664746461101</v>
      </c>
      <c r="G361" s="95">
        <f>E361*'NEFZ + EPA + WLTP - Start Value'!$B$3*'NEFZ + EPA + WLTP - Start Value'!$B$6*'NEFZ + EPA + WLTP - Constants'!$B$4/3600</f>
        <v>1.039400879792</v>
      </c>
      <c r="H361" s="95">
        <f>IF(E361&gt;0,(((C360)^3+(C361)^3)/2/D361)*0.5*'NEFZ + EPA + WLTP - Constants'!$B$3*('NEFZ + EPA + WLTP - Start Value'!$B$5*'NEFZ + EPA + WLTP - Start Value'!$B$4)*E361/3600,0)</f>
        <v>3.577074296679414</v>
      </c>
    </row>
    <row r="362" ht="20.35" customHeight="1">
      <c r="A362" s="15">
        <v>359</v>
      </c>
      <c r="B362" s="15">
        <v>68</v>
      </c>
      <c r="C362" s="95">
        <f>'NEFZ + EPA + WLTP - Constants'!$B$5*B362/3.6</f>
        <v>30.39872</v>
      </c>
      <c r="D362" s="95">
        <f>(C362+C361)/2</f>
        <v>30.421072</v>
      </c>
      <c r="E362" s="95">
        <f>(D362*(A362-A361))</f>
        <v>30.421072</v>
      </c>
      <c r="F362" s="95">
        <f>(0.5*((C362^2)-(C361^2))*'NEFZ + EPA + WLTP - Start Value'!$B$3)/3600</f>
        <v>-0.5911977050573813</v>
      </c>
      <c r="G362" s="95">
        <f>E362*'NEFZ + EPA + WLTP - Start Value'!$B$3*'NEFZ + EPA + WLTP - Start Value'!$B$6*'NEFZ + EPA + WLTP - Constants'!$B$4/3600</f>
        <v>1.037875713424</v>
      </c>
      <c r="H362" s="95">
        <f>IF(E362&gt;0,(((C361)^3+(C362)^3)/2/D362)*0.5*'NEFZ + EPA + WLTP - Constants'!$B$3*('NEFZ + EPA + WLTP - Start Value'!$B$5*'NEFZ + EPA + WLTP - Start Value'!$B$4)*E362/3600,0)</f>
        <v>3.56135093264526</v>
      </c>
    </row>
    <row r="363" ht="20.35" customHeight="1">
      <c r="A363" s="15">
        <v>360</v>
      </c>
      <c r="B363" s="15">
        <v>67.09999999999999</v>
      </c>
      <c r="C363" s="95">
        <f>'NEFZ + EPA + WLTP - Constants'!$B$5*B363/3.6</f>
        <v>29.996384</v>
      </c>
      <c r="D363" s="95">
        <f>(C363+C362)/2</f>
        <v>30.197552</v>
      </c>
      <c r="E363" s="95">
        <f>(D363*(A363-A362))</f>
        <v>30.197552</v>
      </c>
      <c r="F363" s="95">
        <f>(0.5*((C363^2)-(C362^2))*'NEFZ + EPA + WLTP - Start Value'!$B$3)/3600</f>
        <v>-5.281684714028806</v>
      </c>
      <c r="G363" s="95">
        <f>E363*'NEFZ + EPA + WLTP - Start Value'!$B$3*'NEFZ + EPA + WLTP - Start Value'!$B$6*'NEFZ + EPA + WLTP - Constants'!$B$4/3600</f>
        <v>1.030249881584</v>
      </c>
      <c r="H363" s="95">
        <f>IF(E363&gt;0,(((C362)^3+(C363)^3)/2/D363)*0.5*'NEFZ + EPA + WLTP - Constants'!$B$3*('NEFZ + EPA + WLTP - Start Value'!$B$5*'NEFZ + EPA + WLTP - Start Value'!$B$4)*E363/3600,0)</f>
        <v>3.483882949499057</v>
      </c>
    </row>
    <row r="364" ht="20.35" customHeight="1">
      <c r="A364" s="15">
        <v>361</v>
      </c>
      <c r="B364" s="15">
        <v>66.40000000000001</v>
      </c>
      <c r="C364" s="95">
        <f>'NEFZ + EPA + WLTP - Constants'!$B$5*B364/3.6</f>
        <v>29.683456</v>
      </c>
      <c r="D364" s="95">
        <f>(C364+C363)/2</f>
        <v>29.83992</v>
      </c>
      <c r="E364" s="95">
        <f>(D364*(A364-A363))</f>
        <v>29.83992</v>
      </c>
      <c r="F364" s="95">
        <f>(0.5*((C364^2)-(C363^2))*'NEFZ + EPA + WLTP - Start Value'!$B$3)/3600</f>
        <v>-4.059325902837293</v>
      </c>
      <c r="G364" s="95">
        <f>E364*'NEFZ + EPA + WLTP - Start Value'!$B$3*'NEFZ + EPA + WLTP - Start Value'!$B$6*'NEFZ + EPA + WLTP - Constants'!$B$4/3600</f>
        <v>1.018048550640</v>
      </c>
      <c r="H364" s="95">
        <f>IF(E364&gt;0,(((C363)^3+(C364)^3)/2/D364)*0.5*'NEFZ + EPA + WLTP - Constants'!$B$3*('NEFZ + EPA + WLTP - Start Value'!$B$5*'NEFZ + EPA + WLTP - Start Value'!$B$4)*E364/3600,0)</f>
        <v>3.361393133373536</v>
      </c>
    </row>
    <row r="365" ht="20.35" customHeight="1">
      <c r="A365" s="15">
        <v>362</v>
      </c>
      <c r="B365" s="15">
        <v>66.09999999999999</v>
      </c>
      <c r="C365" s="95">
        <f>'NEFZ + EPA + WLTP - Constants'!$B$5*B365/3.6</f>
        <v>29.549344</v>
      </c>
      <c r="D365" s="95">
        <f>(C365+C364)/2</f>
        <v>29.6164</v>
      </c>
      <c r="E365" s="95">
        <f>(D365*(A365-A364))</f>
        <v>29.6164</v>
      </c>
      <c r="F365" s="95">
        <f>(0.5*((C365^2)-(C364^2))*'NEFZ + EPA + WLTP - Start Value'!$B$3)/3600</f>
        <v>-1.726679557386726</v>
      </c>
      <c r="G365" s="95">
        <f>E365*'NEFZ + EPA + WLTP - Start Value'!$B$3*'NEFZ + EPA + WLTP - Start Value'!$B$6*'NEFZ + EPA + WLTP - Constants'!$B$4/3600</f>
        <v>1.0104227188</v>
      </c>
      <c r="H365" s="95">
        <f>IF(E365&gt;0,(((C364)^3+(C365)^3)/2/D365)*0.5*'NEFZ + EPA + WLTP - Constants'!$B$3*('NEFZ + EPA + WLTP - Start Value'!$B$5*'NEFZ + EPA + WLTP - Start Value'!$B$4)*E365/3600,0)</f>
        <v>3.286200108596778</v>
      </c>
    </row>
    <row r="366" ht="20.35" customHeight="1">
      <c r="A366" s="15">
        <v>363</v>
      </c>
      <c r="B366" s="15">
        <v>65.7</v>
      </c>
      <c r="C366" s="95">
        <f>'NEFZ + EPA + WLTP - Constants'!$B$5*B366/3.6</f>
        <v>29.370528</v>
      </c>
      <c r="D366" s="95">
        <f>(C366+C365)/2</f>
        <v>29.459936</v>
      </c>
      <c r="E366" s="95">
        <f>(D366*(A366-A365))</f>
        <v>29.459936</v>
      </c>
      <c r="F366" s="95">
        <f>(0.5*((C366^2)-(C365^2))*'NEFZ + EPA + WLTP - Start Value'!$B$3)/3600</f>
        <v>-2.290076635608101</v>
      </c>
      <c r="G366" s="95">
        <f>E366*'NEFZ + EPA + WLTP - Start Value'!$B$3*'NEFZ + EPA + WLTP - Start Value'!$B$6*'NEFZ + EPA + WLTP - Constants'!$B$4/3600</f>
        <v>1.005084636512</v>
      </c>
      <c r="H366" s="95">
        <f>IF(E366&gt;0,(((C365)^3+(C366)^3)/2/D366)*0.5*'NEFZ + EPA + WLTP - Constants'!$B$3*('NEFZ + EPA + WLTP - Start Value'!$B$5*'NEFZ + EPA + WLTP - Start Value'!$B$4)*E366/3600,0)</f>
        <v>3.234431238441413</v>
      </c>
    </row>
    <row r="367" ht="20.35" customHeight="1">
      <c r="A367" s="15">
        <v>364</v>
      </c>
      <c r="B367" s="15">
        <v>66</v>
      </c>
      <c r="C367" s="95">
        <f>'NEFZ + EPA + WLTP - Constants'!$B$5*B367/3.6</f>
        <v>29.50464</v>
      </c>
      <c r="D367" s="95">
        <f>(C367+C366)/2</f>
        <v>29.437584</v>
      </c>
      <c r="E367" s="95">
        <f>(D367*(A367-A366))</f>
        <v>29.437584</v>
      </c>
      <c r="F367" s="95">
        <f>(0.5*((C367^2)-(C366^2))*'NEFZ + EPA + WLTP - Start Value'!$B$3)/3600</f>
        <v>1.716254322323168</v>
      </c>
      <c r="G367" s="95">
        <f>E367*'NEFZ + EPA + WLTP - Start Value'!$B$3*'NEFZ + EPA + WLTP - Start Value'!$B$6*'NEFZ + EPA + WLTP - Constants'!$B$4/3600</f>
        <v>1.004322053328</v>
      </c>
      <c r="H367" s="95">
        <f>IF(E367&gt;0,(((C366)^3+(C367)^3)/2/D367)*0.5*'NEFZ + EPA + WLTP - Constants'!$B$3*('NEFZ + EPA + WLTP - Start Value'!$B$5*'NEFZ + EPA + WLTP - Start Value'!$B$4)*E367/3600,0)</f>
        <v>3.227035753370074</v>
      </c>
    </row>
    <row r="368" ht="20.35" customHeight="1">
      <c r="A368" s="15">
        <v>365</v>
      </c>
      <c r="B368" s="15">
        <v>66.40000000000001</v>
      </c>
      <c r="C368" s="95">
        <f>'NEFZ + EPA + WLTP - Constants'!$B$5*B368/3.6</f>
        <v>29.683456</v>
      </c>
      <c r="D368" s="95">
        <f>(C368+C367)/2</f>
        <v>29.594048</v>
      </c>
      <c r="E368" s="95">
        <f>(D368*(A368-A367))</f>
        <v>29.594048</v>
      </c>
      <c r="F368" s="95">
        <f>(0.5*((C368^2)-(C367^2))*'NEFZ + EPA + WLTP - Start Value'!$B$3)/3600</f>
        <v>2.300501870671658</v>
      </c>
      <c r="G368" s="95">
        <f>E368*'NEFZ + EPA + WLTP - Start Value'!$B$3*'NEFZ + EPA + WLTP - Start Value'!$B$6*'NEFZ + EPA + WLTP - Constants'!$B$4/3600</f>
        <v>1.009660135616</v>
      </c>
      <c r="H368" s="95">
        <f>IF(E368&gt;0,(((C367)^3+(C368)^3)/2/D368)*0.5*'NEFZ + EPA + WLTP - Constants'!$B$3*('NEFZ + EPA + WLTP - Start Value'!$B$5*'NEFZ + EPA + WLTP - Start Value'!$B$4)*E368/3600,0)</f>
        <v>3.278804623525439</v>
      </c>
    </row>
    <row r="369" ht="20.35" customHeight="1">
      <c r="A369" s="15">
        <v>366</v>
      </c>
      <c r="B369" s="15">
        <v>66</v>
      </c>
      <c r="C369" s="95">
        <f>'NEFZ + EPA + WLTP - Constants'!$B$5*B369/3.6</f>
        <v>29.50464</v>
      </c>
      <c r="D369" s="95">
        <f>(C369+C368)/2</f>
        <v>29.594048</v>
      </c>
      <c r="E369" s="95">
        <f>(D369*(A369-A368))</f>
        <v>29.594048</v>
      </c>
      <c r="F369" s="95">
        <f>(0.5*((C369^2)-(C368^2))*'NEFZ + EPA + WLTP - Start Value'!$B$3)/3600</f>
        <v>-2.300501870671658</v>
      </c>
      <c r="G369" s="95">
        <f>E369*'NEFZ + EPA + WLTP - Start Value'!$B$3*'NEFZ + EPA + WLTP - Start Value'!$B$6*'NEFZ + EPA + WLTP - Constants'!$B$4/3600</f>
        <v>1.009660135616</v>
      </c>
      <c r="H369" s="95">
        <f>IF(E369&gt;0,(((C368)^3+(C369)^3)/2/D369)*0.5*'NEFZ + EPA + WLTP - Constants'!$B$3*('NEFZ + EPA + WLTP - Start Value'!$B$5*'NEFZ + EPA + WLTP - Start Value'!$B$4)*E369/3600,0)</f>
        <v>3.278804623525439</v>
      </c>
    </row>
    <row r="370" ht="20.35" customHeight="1">
      <c r="A370" s="15">
        <v>367</v>
      </c>
      <c r="B370" s="15">
        <v>66.3</v>
      </c>
      <c r="C370" s="95">
        <f>'NEFZ + EPA + WLTP - Constants'!$B$5*B370/3.6</f>
        <v>29.638752</v>
      </c>
      <c r="D370" s="95">
        <f>(C370+C369)/2</f>
        <v>29.571696</v>
      </c>
      <c r="E370" s="95">
        <f>(D370*(A370-A369))</f>
        <v>29.571696</v>
      </c>
      <c r="F370" s="95">
        <f>(0.5*((C370^2)-(C369^2))*'NEFZ + EPA + WLTP - Start Value'!$B$3)/3600</f>
        <v>1.724073248620787</v>
      </c>
      <c r="G370" s="95">
        <f>E370*'NEFZ + EPA + WLTP - Start Value'!$B$3*'NEFZ + EPA + WLTP - Start Value'!$B$6*'NEFZ + EPA + WLTP - Constants'!$B$4/3600</f>
        <v>1.008897552432</v>
      </c>
      <c r="H370" s="95">
        <f>IF(E370&gt;0,(((C369)^3+(C370)^3)/2/D370)*0.5*'NEFZ + EPA + WLTP - Constants'!$B$3*('NEFZ + EPA + WLTP - Start Value'!$B$5*'NEFZ + EPA + WLTP - Start Value'!$B$4)*E370/3600,0)</f>
        <v>3.271341805111005</v>
      </c>
    </row>
    <row r="371" ht="20.35" customHeight="1">
      <c r="A371" s="15">
        <v>368</v>
      </c>
      <c r="B371" s="15">
        <v>67</v>
      </c>
      <c r="C371" s="95">
        <f>'NEFZ + EPA + WLTP - Constants'!$B$5*B371/3.6</f>
        <v>29.95168</v>
      </c>
      <c r="D371" s="95">
        <f>(C371+C370)/2</f>
        <v>29.795216</v>
      </c>
      <c r="E371" s="95">
        <f>(D371*(A371-A370))</f>
        <v>29.795216</v>
      </c>
      <c r="F371" s="95">
        <f>(0.5*((C371^2)-(C370^2))*'NEFZ + EPA + WLTP - Start Value'!$B$3)/3600</f>
        <v>4.053244515717008</v>
      </c>
      <c r="G371" s="95">
        <f>E371*'NEFZ + EPA + WLTP - Start Value'!$B$3*'NEFZ + EPA + WLTP - Start Value'!$B$6*'NEFZ + EPA + WLTP - Constants'!$B$4/3600</f>
        <v>1.016523384272</v>
      </c>
      <c r="H371" s="95">
        <f>IF(E371&gt;0,(((C370)^3+(C371)^3)/2/D371)*0.5*'NEFZ + EPA + WLTP - Constants'!$B$3*('NEFZ + EPA + WLTP - Start Value'!$B$5*'NEFZ + EPA + WLTP - Start Value'!$B$4)*E371/3600,0)</f>
        <v>3.346309198770793</v>
      </c>
    </row>
    <row r="372" ht="20.35" customHeight="1">
      <c r="A372" s="15">
        <v>369</v>
      </c>
      <c r="B372" s="15">
        <v>67.5</v>
      </c>
      <c r="C372" s="95">
        <f>'NEFZ + EPA + WLTP - Constants'!$B$5*B372/3.6</f>
        <v>30.1752</v>
      </c>
      <c r="D372" s="95">
        <f>(C372+C371)/2</f>
        <v>30.06344</v>
      </c>
      <c r="E372" s="95">
        <f>(D372*(A372-A371))</f>
        <v>30.06344</v>
      </c>
      <c r="F372" s="95">
        <f>(0.5*((C372^2)-(C371^2))*'NEFZ + EPA + WLTP - Start Value'!$B$3)/3600</f>
        <v>2.921237741742233</v>
      </c>
      <c r="G372" s="95">
        <f>E372*'NEFZ + EPA + WLTP - Start Value'!$B$3*'NEFZ + EPA + WLTP - Start Value'!$B$6*'NEFZ + EPA + WLTP - Constants'!$B$4/3600</f>
        <v>1.025674382480</v>
      </c>
      <c r="H372" s="95">
        <f>IF(E372&gt;0,(((C371)^3+(C372)^3)/2/D372)*0.5*'NEFZ + EPA + WLTP - Constants'!$B$3*('NEFZ + EPA + WLTP - Start Value'!$B$5*'NEFZ + EPA + WLTP - Start Value'!$B$4)*E372/3600,0)</f>
        <v>3.437356287499951</v>
      </c>
    </row>
    <row r="373" ht="20.35" customHeight="1">
      <c r="A373" s="15">
        <v>370</v>
      </c>
      <c r="B373" s="15">
        <v>67.90000000000001</v>
      </c>
      <c r="C373" s="95">
        <f>'NEFZ + EPA + WLTP - Constants'!$B$5*B373/3.6</f>
        <v>30.354016</v>
      </c>
      <c r="D373" s="95">
        <f>(C373+C372)/2</f>
        <v>30.264608</v>
      </c>
      <c r="E373" s="95">
        <f>(D373*(A373-A372))</f>
        <v>30.264608</v>
      </c>
      <c r="F373" s="95">
        <f>(0.5*((C373^2)-(C372^2))*'NEFZ + EPA + WLTP - Start Value'!$B$3)/3600</f>
        <v>2.35262804598898</v>
      </c>
      <c r="G373" s="95">
        <f>E373*'NEFZ + EPA + WLTP - Start Value'!$B$3*'NEFZ + EPA + WLTP - Start Value'!$B$6*'NEFZ + EPA + WLTP - Constants'!$B$4/3600</f>
        <v>1.032537631136</v>
      </c>
      <c r="H373" s="95">
        <f>IF(E373&gt;0,(((C372)^3+(C373)^3)/2/D373)*0.5*'NEFZ + EPA + WLTP - Constants'!$B$3*('NEFZ + EPA + WLTP - Start Value'!$B$5*'NEFZ + EPA + WLTP - Start Value'!$B$4)*E373/3600,0)</f>
        <v>3.506768166143689</v>
      </c>
    </row>
    <row r="374" ht="20.35" customHeight="1">
      <c r="A374" s="15">
        <v>371</v>
      </c>
      <c r="B374" s="15">
        <v>68.09999999999999</v>
      </c>
      <c r="C374" s="95">
        <f>'NEFZ + EPA + WLTP - Constants'!$B$5*B374/3.6</f>
        <v>30.443424</v>
      </c>
      <c r="D374" s="95">
        <f>(C374+C373)/2</f>
        <v>30.39872</v>
      </c>
      <c r="E374" s="95">
        <f>(D374*(A374-A373))</f>
        <v>30.39872</v>
      </c>
      <c r="F374" s="95">
        <f>(0.5*((C374^2)-(C373^2))*'NEFZ + EPA + WLTP - Start Value'!$B$3)/3600</f>
        <v>1.181526640526133</v>
      </c>
      <c r="G374" s="95">
        <f>E374*'NEFZ + EPA + WLTP - Start Value'!$B$3*'NEFZ + EPA + WLTP - Start Value'!$B$6*'NEFZ + EPA + WLTP - Constants'!$B$4/3600</f>
        <v>1.037113130240</v>
      </c>
      <c r="H374" s="95">
        <f>IF(E374&gt;0,(((C373)^3+(C374)^3)/2/D374)*0.5*'NEFZ + EPA + WLTP - Constants'!$B$3*('NEFZ + EPA + WLTP - Start Value'!$B$5*'NEFZ + EPA + WLTP - Start Value'!$B$4)*E374/3600,0)</f>
        <v>3.553523849659718</v>
      </c>
    </row>
    <row r="375" ht="20.35" customHeight="1">
      <c r="A375" s="15">
        <v>372</v>
      </c>
      <c r="B375" s="15">
        <v>68.5</v>
      </c>
      <c r="C375" s="95">
        <f>'NEFZ + EPA + WLTP - Constants'!$B$5*B375/3.6</f>
        <v>30.62224</v>
      </c>
      <c r="D375" s="95">
        <f>(C375+C374)/2</f>
        <v>30.532832</v>
      </c>
      <c r="E375" s="95">
        <f>(D375*(A375-A374))</f>
        <v>30.532832</v>
      </c>
      <c r="F375" s="95">
        <f>(0.5*((C375^2)-(C374^2))*'NEFZ + EPA + WLTP - Start Value'!$B$3)/3600</f>
        <v>2.373478516115972</v>
      </c>
      <c r="G375" s="95">
        <f>E375*'NEFZ + EPA + WLTP - Start Value'!$B$3*'NEFZ + EPA + WLTP - Start Value'!$B$6*'NEFZ + EPA + WLTP - Constants'!$B$4/3600</f>
        <v>1.041688629344</v>
      </c>
      <c r="H375" s="95">
        <f>IF(E375&gt;0,(((C374)^3+(C375)^3)/2/D375)*0.5*'NEFZ + EPA + WLTP - Constants'!$B$3*('NEFZ + EPA + WLTP - Start Value'!$B$5*'NEFZ + EPA + WLTP - Start Value'!$B$4)*E375/3600,0)</f>
        <v>3.600832846448317</v>
      </c>
    </row>
    <row r="376" ht="20.35" customHeight="1">
      <c r="A376" s="15">
        <v>373</v>
      </c>
      <c r="B376" s="15">
        <v>68.90000000000001</v>
      </c>
      <c r="C376" s="95">
        <f>'NEFZ + EPA + WLTP - Constants'!$B$5*B376/3.6</f>
        <v>30.801056</v>
      </c>
      <c r="D376" s="95">
        <f>(C376+C375)/2</f>
        <v>30.711648</v>
      </c>
      <c r="E376" s="95">
        <f>(D376*(A376-A375))</f>
        <v>30.711648</v>
      </c>
      <c r="F376" s="95">
        <f>(0.5*((C376^2)-(C375^2))*'NEFZ + EPA + WLTP - Start Value'!$B$3)/3600</f>
        <v>2.387378829533877</v>
      </c>
      <c r="G376" s="95">
        <f>E376*'NEFZ + EPA + WLTP - Start Value'!$B$3*'NEFZ + EPA + WLTP - Start Value'!$B$6*'NEFZ + EPA + WLTP - Constants'!$B$4/3600</f>
        <v>1.047789294816</v>
      </c>
      <c r="H376" s="95">
        <f>IF(E376&gt;0,(((C375)^3+(C376)^3)/2/D376)*0.5*'NEFZ + EPA + WLTP - Constants'!$B$3*('NEFZ + EPA + WLTP - Start Value'!$B$5*'NEFZ + EPA + WLTP - Start Value'!$B$4)*E376/3600,0)</f>
        <v>3.664467986478975</v>
      </c>
    </row>
    <row r="377" ht="20.35" customHeight="1">
      <c r="A377" s="15">
        <v>374</v>
      </c>
      <c r="B377" s="15">
        <v>68.59999999999999</v>
      </c>
      <c r="C377" s="95">
        <f>'NEFZ + EPA + WLTP - Constants'!$B$5*B377/3.6</f>
        <v>30.666944</v>
      </c>
      <c r="D377" s="95">
        <f>(C377+C376)/2</f>
        <v>30.734</v>
      </c>
      <c r="E377" s="95">
        <f>(D377*(A377-A376))</f>
        <v>30.734</v>
      </c>
      <c r="F377" s="95">
        <f>(0.5*((C377^2)-(C376^2))*'NEFZ + EPA + WLTP - Start Value'!$B$3)/3600</f>
        <v>-1.791837276533396</v>
      </c>
      <c r="G377" s="95">
        <f>E377*'NEFZ + EPA + WLTP - Start Value'!$B$3*'NEFZ + EPA + WLTP - Start Value'!$B$6*'NEFZ + EPA + WLTP - Constants'!$B$4/3600</f>
        <v>1.048551878</v>
      </c>
      <c r="H377" s="95">
        <f>IF(E377&gt;0,(((C376)^3+(C377)^3)/2/D377)*0.5*'NEFZ + EPA + WLTP - Constants'!$B$3*('NEFZ + EPA + WLTP - Start Value'!$B$5*'NEFZ + EPA + WLTP - Start Value'!$B$4)*E377/3600,0)</f>
        <v>3.672433906342652</v>
      </c>
    </row>
    <row r="378" ht="20.35" customHeight="1">
      <c r="A378" s="15">
        <v>375</v>
      </c>
      <c r="B378" s="15">
        <v>69.40000000000001</v>
      </c>
      <c r="C378" s="95">
        <f>'NEFZ + EPA + WLTP - Constants'!$B$5*B378/3.6</f>
        <v>31.02457600000001</v>
      </c>
      <c r="D378" s="95">
        <f>(C378+C377)/2</f>
        <v>30.84576</v>
      </c>
      <c r="E378" s="95">
        <f>(D378*(A378-A377))</f>
        <v>30.84576</v>
      </c>
      <c r="F378" s="95">
        <f>(0.5*((C378^2)-(C377^2))*'NEFZ + EPA + WLTP - Start Value'!$B$3)/3600</f>
        <v>4.795608129194796</v>
      </c>
      <c r="G378" s="95">
        <f>E378*'NEFZ + EPA + WLTP - Start Value'!$B$3*'NEFZ + EPA + WLTP - Start Value'!$B$6*'NEFZ + EPA + WLTP - Constants'!$B$4/3600</f>
        <v>1.052364793920</v>
      </c>
      <c r="H378" s="95">
        <f>IF(E378&gt;0,(((C377)^3+(C378)^3)/2/D378)*0.5*'NEFZ + EPA + WLTP - Constants'!$B$3*('NEFZ + EPA + WLTP - Start Value'!$B$5*'NEFZ + EPA + WLTP - Start Value'!$B$4)*E378/3600,0)</f>
        <v>3.712963962291631</v>
      </c>
    </row>
    <row r="379" ht="20.35" customHeight="1">
      <c r="A379" s="15">
        <v>376</v>
      </c>
      <c r="B379" s="15">
        <v>69.40000000000001</v>
      </c>
      <c r="C379" s="95">
        <f>'NEFZ + EPA + WLTP - Constants'!$B$5*B379/3.6</f>
        <v>31.02457600000001</v>
      </c>
      <c r="D379" s="95">
        <f>(C379+C378)/2</f>
        <v>31.02457600000001</v>
      </c>
      <c r="E379" s="95">
        <f>(D379*(A379-A378))</f>
        <v>31.02457600000001</v>
      </c>
      <c r="F379" s="95">
        <f>(0.5*((C379^2)-(C378^2))*'NEFZ + EPA + WLTP - Start Value'!$B$3)/3600</f>
        <v>0</v>
      </c>
      <c r="G379" s="95">
        <f>E379*'NEFZ + EPA + WLTP - Start Value'!$B$3*'NEFZ + EPA + WLTP - Start Value'!$B$6*'NEFZ + EPA + WLTP - Constants'!$B$4/3600</f>
        <v>1.058465459392</v>
      </c>
      <c r="H379" s="95">
        <f>IF(E379&gt;0,(((C378)^3+(C379)^3)/2/D379)*0.5*'NEFZ + EPA + WLTP - Constants'!$B$3*('NEFZ + EPA + WLTP - Start Value'!$B$5*'NEFZ + EPA + WLTP - Start Value'!$B$4)*E379/3600,0)</f>
        <v>3.777531462309768</v>
      </c>
    </row>
    <row r="380" ht="20.35" customHeight="1">
      <c r="A380" s="15">
        <v>377</v>
      </c>
      <c r="B380" s="15">
        <v>69.40000000000001</v>
      </c>
      <c r="C380" s="95">
        <f>'NEFZ + EPA + WLTP - Constants'!$B$5*B380/3.6</f>
        <v>31.02457600000001</v>
      </c>
      <c r="D380" s="95">
        <f>(C380+C379)/2</f>
        <v>31.02457600000001</v>
      </c>
      <c r="E380" s="95">
        <f>(D380*(A380-A379))</f>
        <v>31.02457600000001</v>
      </c>
      <c r="F380" s="95">
        <f>(0.5*((C380^2)-(C379^2))*'NEFZ + EPA + WLTP - Start Value'!$B$3)/3600</f>
        <v>0</v>
      </c>
      <c r="G380" s="95">
        <f>E380*'NEFZ + EPA + WLTP - Start Value'!$B$3*'NEFZ + EPA + WLTP - Start Value'!$B$6*'NEFZ + EPA + WLTP - Constants'!$B$4/3600</f>
        <v>1.058465459392</v>
      </c>
      <c r="H380" s="95">
        <f>IF(E380&gt;0,(((C379)^3+(C380)^3)/2/D380)*0.5*'NEFZ + EPA + WLTP - Constants'!$B$3*('NEFZ + EPA + WLTP - Start Value'!$B$5*'NEFZ + EPA + WLTP - Start Value'!$B$4)*E380/3600,0)</f>
        <v>3.777531462309768</v>
      </c>
    </row>
    <row r="381" ht="20.35" customHeight="1">
      <c r="A381" s="15">
        <v>378</v>
      </c>
      <c r="B381" s="15">
        <v>70</v>
      </c>
      <c r="C381" s="95">
        <f>'NEFZ + EPA + WLTP - Constants'!$B$5*B381/3.6</f>
        <v>31.2928</v>
      </c>
      <c r="D381" s="95">
        <f>(C381+C380)/2</f>
        <v>31.15868800000001</v>
      </c>
      <c r="E381" s="95">
        <f>(D381*(A381-A380))</f>
        <v>31.15868800000001</v>
      </c>
      <c r="F381" s="95">
        <f>(0.5*((C381^2)-(C380^2))*'NEFZ + EPA + WLTP - Start Value'!$B$3)/3600</f>
        <v>3.633194419618025</v>
      </c>
      <c r="G381" s="95">
        <f>E381*'NEFZ + EPA + WLTP - Start Value'!$B$3*'NEFZ + EPA + WLTP - Start Value'!$B$6*'NEFZ + EPA + WLTP - Constants'!$B$4/3600</f>
        <v>1.063040958496</v>
      </c>
      <c r="H381" s="95">
        <f>IF(E381&gt;0,(((C380)^3+(C381)^3)/2/D381)*0.5*'NEFZ + EPA + WLTP - Constants'!$B$3*('NEFZ + EPA + WLTP - Start Value'!$B$5*'NEFZ + EPA + WLTP - Start Value'!$B$4)*E381/3600,0)</f>
        <v>3.826944371790108</v>
      </c>
    </row>
    <row r="382" ht="20.35" customHeight="1">
      <c r="A382" s="15">
        <v>379</v>
      </c>
      <c r="B382" s="15">
        <v>70.40000000000001</v>
      </c>
      <c r="C382" s="95">
        <f>'NEFZ + EPA + WLTP - Constants'!$B$5*B382/3.6</f>
        <v>31.471616</v>
      </c>
      <c r="D382" s="95">
        <f>(C382+C381)/2</f>
        <v>31.382208</v>
      </c>
      <c r="E382" s="95">
        <f>(D382*(A382-A381))</f>
        <v>31.382208</v>
      </c>
      <c r="F382" s="95">
        <f>(0.5*((C382^2)-(C381^2))*'NEFZ + EPA + WLTP - Start Value'!$B$3)/3600</f>
        <v>2.439505004851272</v>
      </c>
      <c r="G382" s="95">
        <f>E382*'NEFZ + EPA + WLTP - Start Value'!$B$3*'NEFZ + EPA + WLTP - Start Value'!$B$6*'NEFZ + EPA + WLTP - Constants'!$B$4/3600</f>
        <v>1.070666790336</v>
      </c>
      <c r="H382" s="95">
        <f>IF(E382&gt;0,(((C381)^3+(C382)^3)/2/D382)*0.5*'NEFZ + EPA + WLTP - Constants'!$B$3*('NEFZ + EPA + WLTP - Start Value'!$B$5*'NEFZ + EPA + WLTP - Start Value'!$B$4)*E382/3600,0)</f>
        <v>3.909773424864307</v>
      </c>
    </row>
    <row r="383" ht="20.35" customHeight="1">
      <c r="A383" s="15">
        <v>380</v>
      </c>
      <c r="B383" s="15">
        <v>70.59999999999999</v>
      </c>
      <c r="C383" s="95">
        <f>'NEFZ + EPA + WLTP - Constants'!$B$5*B383/3.6</f>
        <v>31.561024</v>
      </c>
      <c r="D383" s="95">
        <f>(C383+C382)/2</f>
        <v>31.51632</v>
      </c>
      <c r="E383" s="95">
        <f>(D383*(A383-A382))</f>
        <v>31.51632</v>
      </c>
      <c r="F383" s="95">
        <f>(0.5*((C383^2)-(C382^2))*'NEFZ + EPA + WLTP - Start Value'!$B$3)/3600</f>
        <v>1.224965119957205</v>
      </c>
      <c r="G383" s="95">
        <f>E383*'NEFZ + EPA + WLTP - Start Value'!$B$3*'NEFZ + EPA + WLTP - Start Value'!$B$6*'NEFZ + EPA + WLTP - Constants'!$B$4/3600</f>
        <v>1.075242289440</v>
      </c>
      <c r="H383" s="95">
        <f>IF(E383&gt;0,(((C382)^3+(C383)^3)/2/D383)*0.5*'NEFZ + EPA + WLTP - Constants'!$B$3*('NEFZ + EPA + WLTP - Start Value'!$B$5*'NEFZ + EPA + WLTP - Start Value'!$B$4)*E383/3600,0)</f>
        <v>3.960040715133173</v>
      </c>
    </row>
    <row r="384" ht="20.35" customHeight="1">
      <c r="A384" s="15">
        <v>381</v>
      </c>
      <c r="B384" s="15">
        <v>70.90000000000001</v>
      </c>
      <c r="C384" s="95">
        <f>'NEFZ + EPA + WLTP - Constants'!$B$5*B384/3.6</f>
        <v>31.695136</v>
      </c>
      <c r="D384" s="95">
        <f>(C384+C383)/2</f>
        <v>31.62808</v>
      </c>
      <c r="E384" s="95">
        <f>(D384*(A384-A383))</f>
        <v>31.62808</v>
      </c>
      <c r="F384" s="95">
        <f>(0.5*((C384^2)-(C383^2))*'NEFZ + EPA + WLTP - Start Value'!$B$3)/3600</f>
        <v>1.843963451850742</v>
      </c>
      <c r="G384" s="95">
        <f>E384*'NEFZ + EPA + WLTP - Start Value'!$B$3*'NEFZ + EPA + WLTP - Start Value'!$B$6*'NEFZ + EPA + WLTP - Constants'!$B$4/3600</f>
        <v>1.079055205360</v>
      </c>
      <c r="H384" s="95">
        <f>IF(E384&gt;0,(((C383)^3+(C384)^3)/2/D384)*0.5*'NEFZ + EPA + WLTP - Constants'!$B$3*('NEFZ + EPA + WLTP - Start Value'!$B$5*'NEFZ + EPA + WLTP - Start Value'!$B$4)*E384/3600,0)</f>
        <v>4.002348188258279</v>
      </c>
    </row>
    <row r="385" ht="20.35" customHeight="1">
      <c r="A385" s="15">
        <v>382</v>
      </c>
      <c r="B385" s="15">
        <v>70.3</v>
      </c>
      <c r="C385" s="95">
        <f>'NEFZ + EPA + WLTP - Constants'!$B$5*B385/3.6</f>
        <v>31.426912</v>
      </c>
      <c r="D385" s="95">
        <f>(C385+C384)/2</f>
        <v>31.561024</v>
      </c>
      <c r="E385" s="95">
        <f>(D385*(A385-A384))</f>
        <v>31.561024</v>
      </c>
      <c r="F385" s="95">
        <f>(0.5*((C385^2)-(C384^2))*'NEFZ + EPA + WLTP - Start Value'!$B$3)/3600</f>
        <v>-3.680107977403765</v>
      </c>
      <c r="G385" s="95">
        <f>E385*'NEFZ + EPA + WLTP - Start Value'!$B$3*'NEFZ + EPA + WLTP - Start Value'!$B$6*'NEFZ + EPA + WLTP - Constants'!$B$4/3600</f>
        <v>1.076767455808</v>
      </c>
      <c r="H385" s="95">
        <f>IF(E385&gt;0,(((C384)^3+(C385)^3)/2/D385)*0.5*'NEFZ + EPA + WLTP - Constants'!$B$3*('NEFZ + EPA + WLTP - Start Value'!$B$5*'NEFZ + EPA + WLTP - Start Value'!$B$4)*E385/3600,0)</f>
        <v>3.977107287821287</v>
      </c>
    </row>
    <row r="386" ht="20.35" customHeight="1">
      <c r="A386" s="15">
        <v>383</v>
      </c>
      <c r="B386" s="15">
        <v>70.59999999999999</v>
      </c>
      <c r="C386" s="95">
        <f>'NEFZ + EPA + WLTP - Constants'!$B$5*B386/3.6</f>
        <v>31.561024</v>
      </c>
      <c r="D386" s="95">
        <f>(C386+C385)/2</f>
        <v>31.493968</v>
      </c>
      <c r="E386" s="95">
        <f>(D386*(A386-A385))</f>
        <v>31.493968</v>
      </c>
      <c r="F386" s="95">
        <f>(0.5*((C386^2)-(C385^2))*'NEFZ + EPA + WLTP - Start Value'!$B$3)/3600</f>
        <v>1.836144525553024</v>
      </c>
      <c r="G386" s="95">
        <f>E386*'NEFZ + EPA + WLTP - Start Value'!$B$3*'NEFZ + EPA + WLTP - Start Value'!$B$6*'NEFZ + EPA + WLTP - Constants'!$B$4/3600</f>
        <v>1.074479706256</v>
      </c>
      <c r="H386" s="95">
        <f>IF(E386&gt;0,(((C385)^3+(C386)^3)/2/D386)*0.5*'NEFZ + EPA + WLTP - Constants'!$B$3*('NEFZ + EPA + WLTP - Start Value'!$B$5*'NEFZ + EPA + WLTP - Start Value'!$B$4)*E386/3600,0)</f>
        <v>3.951650961371187</v>
      </c>
    </row>
    <row r="387" ht="20.35" customHeight="1">
      <c r="A387" s="15">
        <v>384</v>
      </c>
      <c r="B387" s="15">
        <v>70.3</v>
      </c>
      <c r="C387" s="95">
        <f>'NEFZ + EPA + WLTP - Constants'!$B$5*B387/3.6</f>
        <v>31.426912</v>
      </c>
      <c r="D387" s="95">
        <f>(C387+C386)/2</f>
        <v>31.493968</v>
      </c>
      <c r="E387" s="95">
        <f>(D387*(A387-A386))</f>
        <v>31.493968</v>
      </c>
      <c r="F387" s="95">
        <f>(0.5*((C387^2)-(C386^2))*'NEFZ + EPA + WLTP - Start Value'!$B$3)/3600</f>
        <v>-1.836144525553024</v>
      </c>
      <c r="G387" s="95">
        <f>E387*'NEFZ + EPA + WLTP - Start Value'!$B$3*'NEFZ + EPA + WLTP - Start Value'!$B$6*'NEFZ + EPA + WLTP - Constants'!$B$4/3600</f>
        <v>1.074479706256</v>
      </c>
      <c r="H387" s="95">
        <f>IF(E387&gt;0,(((C386)^3+(C387)^3)/2/D387)*0.5*'NEFZ + EPA + WLTP - Constants'!$B$3*('NEFZ + EPA + WLTP - Start Value'!$B$5*'NEFZ + EPA + WLTP - Start Value'!$B$4)*E387/3600,0)</f>
        <v>3.951650961371187</v>
      </c>
    </row>
    <row r="388" ht="20.35" customHeight="1">
      <c r="A388" s="15">
        <v>385</v>
      </c>
      <c r="B388" s="15">
        <v>69.7</v>
      </c>
      <c r="C388" s="95">
        <f>'NEFZ + EPA + WLTP - Constants'!$B$5*B388/3.6</f>
        <v>31.15868800000001</v>
      </c>
      <c r="D388" s="95">
        <f>(C388+C387)/2</f>
        <v>31.2928</v>
      </c>
      <c r="E388" s="95">
        <f>(D388*(A388-A387))</f>
        <v>31.2928</v>
      </c>
      <c r="F388" s="95">
        <f>(0.5*((C388^2)-(C387^2))*'NEFZ + EPA + WLTP - Start Value'!$B$3)/3600</f>
        <v>-3.648832272213239</v>
      </c>
      <c r="G388" s="95">
        <f>E388*'NEFZ + EPA + WLTP - Start Value'!$B$3*'NEFZ + EPA + WLTP - Start Value'!$B$6*'NEFZ + EPA + WLTP - Constants'!$B$4/3600</f>
        <v>1.0676164576</v>
      </c>
      <c r="H388" s="95">
        <f>IF(E388&gt;0,(((C387)^3+(C388)^3)/2/D388)*0.5*'NEFZ + EPA + WLTP - Constants'!$B$3*('NEFZ + EPA + WLTP - Start Value'!$B$5*'NEFZ + EPA + WLTP - Start Value'!$B$4)*E388/3600,0)</f>
        <v>3.876570876467579</v>
      </c>
    </row>
    <row r="389" ht="20.35" customHeight="1">
      <c r="A389" s="15">
        <v>386</v>
      </c>
      <c r="B389" s="15">
        <v>69.90000000000001</v>
      </c>
      <c r="C389" s="95">
        <f>'NEFZ + EPA + WLTP - Constants'!$B$5*B389/3.6</f>
        <v>31.248096</v>
      </c>
      <c r="D389" s="95">
        <f>(C389+C388)/2</f>
        <v>31.203392</v>
      </c>
      <c r="E389" s="95">
        <f>(D389*(A389-A388))</f>
        <v>31.203392</v>
      </c>
      <c r="F389" s="95">
        <f>(0.5*((C389^2)-(C388^2))*'NEFZ + EPA + WLTP - Start Value'!$B$3)/3600</f>
        <v>1.21280234571661</v>
      </c>
      <c r="G389" s="95">
        <f>E389*'NEFZ + EPA + WLTP - Start Value'!$B$3*'NEFZ + EPA + WLTP - Start Value'!$B$6*'NEFZ + EPA + WLTP - Constants'!$B$4/3600</f>
        <v>1.064566124864</v>
      </c>
      <c r="H389" s="95">
        <f>IF(E389&gt;0,(((C388)^3+(C389)^3)/2/D389)*0.5*'NEFZ + EPA + WLTP - Constants'!$B$3*('NEFZ + EPA + WLTP - Start Value'!$B$5*'NEFZ + EPA + WLTP - Start Value'!$B$4)*E389/3600,0)</f>
        <v>3.843249867496445</v>
      </c>
    </row>
    <row r="390" ht="20.35" customHeight="1">
      <c r="A390" s="15">
        <v>387</v>
      </c>
      <c r="B390" s="15">
        <v>70.09999999999999</v>
      </c>
      <c r="C390" s="95">
        <f>'NEFZ + EPA + WLTP - Constants'!$B$5*B390/3.6</f>
        <v>31.337504</v>
      </c>
      <c r="D390" s="95">
        <f>(C390+C389)/2</f>
        <v>31.2928</v>
      </c>
      <c r="E390" s="95">
        <f>(D390*(A390-A389))</f>
        <v>31.2928</v>
      </c>
      <c r="F390" s="95">
        <f>(0.5*((C390^2)-(C389^2))*'NEFZ + EPA + WLTP - Start Value'!$B$3)/3600</f>
        <v>1.21627742407103</v>
      </c>
      <c r="G390" s="95">
        <f>E390*'NEFZ + EPA + WLTP - Start Value'!$B$3*'NEFZ + EPA + WLTP - Start Value'!$B$6*'NEFZ + EPA + WLTP - Constants'!$B$4/3600</f>
        <v>1.0676164576</v>
      </c>
      <c r="H390" s="95">
        <f>IF(E390&gt;0,(((C389)^3+(C390)^3)/2/D390)*0.5*'NEFZ + EPA + WLTP - Constants'!$B$3*('NEFZ + EPA + WLTP - Start Value'!$B$5*'NEFZ + EPA + WLTP - Start Value'!$B$4)*E390/3600,0)</f>
        <v>3.87638101407013</v>
      </c>
    </row>
    <row r="391" ht="20.35" customHeight="1">
      <c r="A391" s="15">
        <v>388</v>
      </c>
      <c r="B391" s="15">
        <v>69.59999999999999</v>
      </c>
      <c r="C391" s="95">
        <f>'NEFZ + EPA + WLTP - Constants'!$B$5*B391/3.6</f>
        <v>31.113984</v>
      </c>
      <c r="D391" s="95">
        <f>(C391+C390)/2</f>
        <v>31.225744</v>
      </c>
      <c r="E391" s="95">
        <f>(D391*(A391-A390))</f>
        <v>31.225744</v>
      </c>
      <c r="F391" s="95">
        <f>(0.5*((C391^2)-(C390^2))*'NEFZ + EPA + WLTP - Start Value'!$B$3)/3600</f>
        <v>-3.034177788263124</v>
      </c>
      <c r="G391" s="95">
        <f>E391*'NEFZ + EPA + WLTP - Start Value'!$B$3*'NEFZ + EPA + WLTP - Start Value'!$B$6*'NEFZ + EPA + WLTP - Constants'!$B$4/3600</f>
        <v>1.065328708048</v>
      </c>
      <c r="H391" s="95">
        <f>IF(E391&gt;0,(((C390)^3+(C391)^3)/2/D391)*0.5*'NEFZ + EPA + WLTP - Constants'!$B$3*('NEFZ + EPA + WLTP - Start Value'!$B$5*'NEFZ + EPA + WLTP - Start Value'!$B$4)*E391/3600,0)</f>
        <v>3.851639214410433</v>
      </c>
    </row>
    <row r="392" ht="20.35" customHeight="1">
      <c r="A392" s="15">
        <v>389</v>
      </c>
      <c r="B392" s="15">
        <v>69.3</v>
      </c>
      <c r="C392" s="95">
        <f>'NEFZ + EPA + WLTP - Constants'!$B$5*B392/3.6</f>
        <v>30.979872</v>
      </c>
      <c r="D392" s="95">
        <f>(C392+C391)/2</f>
        <v>31.046928</v>
      </c>
      <c r="E392" s="95">
        <f>(D392*(A392-A391))</f>
        <v>31.046928</v>
      </c>
      <c r="F392" s="95">
        <f>(0.5*((C392^2)-(C391^2))*'NEFZ + EPA + WLTP - Start Value'!$B$3)/3600</f>
        <v>-1.810081437894375</v>
      </c>
      <c r="G392" s="95">
        <f>E392*'NEFZ + EPA + WLTP - Start Value'!$B$3*'NEFZ + EPA + WLTP - Start Value'!$B$6*'NEFZ + EPA + WLTP - Constants'!$B$4/3600</f>
        <v>1.059228042576</v>
      </c>
      <c r="H392" s="95">
        <f>IF(E392&gt;0,(((C391)^3+(C392)^3)/2/D392)*0.5*'NEFZ + EPA + WLTP - Constants'!$B$3*('NEFZ + EPA + WLTP - Start Value'!$B$5*'NEFZ + EPA + WLTP - Start Value'!$B$4)*E392/3600,0)</f>
        <v>3.785755018665983</v>
      </c>
    </row>
    <row r="393" ht="20.35" customHeight="1">
      <c r="A393" s="15">
        <v>390</v>
      </c>
      <c r="B393" s="15">
        <v>69.90000000000001</v>
      </c>
      <c r="C393" s="95">
        <f>'NEFZ + EPA + WLTP - Constants'!$B$5*B393/3.6</f>
        <v>31.248096</v>
      </c>
      <c r="D393" s="95">
        <f>(C393+C392)/2</f>
        <v>31.113984</v>
      </c>
      <c r="E393" s="95">
        <f>(D393*(A393-A392))</f>
        <v>31.113984</v>
      </c>
      <c r="F393" s="95">
        <f>(0.5*((C393^2)-(C392^2))*'NEFZ + EPA + WLTP - Start Value'!$B$3)/3600</f>
        <v>3.627981802086468</v>
      </c>
      <c r="G393" s="95">
        <f>E393*'NEFZ + EPA + WLTP - Start Value'!$B$3*'NEFZ + EPA + WLTP - Start Value'!$B$6*'NEFZ + EPA + WLTP - Constants'!$B$4/3600</f>
        <v>1.061515792128</v>
      </c>
      <c r="H393" s="95">
        <f>IF(E393&gt;0,(((C392)^3+(C393)^3)/2/D393)*0.5*'NEFZ + EPA + WLTP - Constants'!$B$3*('NEFZ + EPA + WLTP - Start Value'!$B$5*'NEFZ + EPA + WLTP - Start Value'!$B$4)*E393/3600,0)</f>
        <v>3.81049681832568</v>
      </c>
    </row>
    <row r="394" ht="20.35" customHeight="1">
      <c r="A394" s="15">
        <v>391</v>
      </c>
      <c r="B394" s="15">
        <v>69.7</v>
      </c>
      <c r="C394" s="95">
        <f>'NEFZ + EPA + WLTP - Constants'!$B$5*B394/3.6</f>
        <v>31.15868800000001</v>
      </c>
      <c r="D394" s="95">
        <f>(C394+C393)/2</f>
        <v>31.203392</v>
      </c>
      <c r="E394" s="95">
        <f>(D394*(A394-A393))</f>
        <v>31.203392</v>
      </c>
      <c r="F394" s="95">
        <f>(0.5*((C394^2)-(C393^2))*'NEFZ + EPA + WLTP - Start Value'!$B$3)/3600</f>
        <v>-1.21280234571661</v>
      </c>
      <c r="G394" s="95">
        <f>E394*'NEFZ + EPA + WLTP - Start Value'!$B$3*'NEFZ + EPA + WLTP - Start Value'!$B$6*'NEFZ + EPA + WLTP - Constants'!$B$4/3600</f>
        <v>1.064566124864</v>
      </c>
      <c r="H394" s="95">
        <f>IF(E394&gt;0,(((C393)^3+(C394)^3)/2/D394)*0.5*'NEFZ + EPA + WLTP - Constants'!$B$3*('NEFZ + EPA + WLTP - Start Value'!$B$5*'NEFZ + EPA + WLTP - Start Value'!$B$4)*E394/3600,0)</f>
        <v>3.843249867496445</v>
      </c>
    </row>
    <row r="395" ht="20.35" customHeight="1">
      <c r="A395" s="15">
        <v>392</v>
      </c>
      <c r="B395" s="15">
        <v>69.5</v>
      </c>
      <c r="C395" s="95">
        <f>'NEFZ + EPA + WLTP - Constants'!$B$5*B395/3.6</f>
        <v>31.06928</v>
      </c>
      <c r="D395" s="95">
        <f>(C395+C394)/2</f>
        <v>31.113984</v>
      </c>
      <c r="E395" s="95">
        <f>(D395*(A395-A394))</f>
        <v>31.113984</v>
      </c>
      <c r="F395" s="95">
        <f>(0.5*((C395^2)-(C394^2))*'NEFZ + EPA + WLTP - Start Value'!$B$3)/3600</f>
        <v>-1.209327267362164</v>
      </c>
      <c r="G395" s="95">
        <f>E395*'NEFZ + EPA + WLTP - Start Value'!$B$3*'NEFZ + EPA + WLTP - Start Value'!$B$6*'NEFZ + EPA + WLTP - Constants'!$B$4/3600</f>
        <v>1.061515792128</v>
      </c>
      <c r="H395" s="95">
        <f>IF(E395&gt;0,(((C394)^3+(C395)^3)/2/D395)*0.5*'NEFZ + EPA + WLTP - Constants'!$B$3*('NEFZ + EPA + WLTP - Start Value'!$B$5*'NEFZ + EPA + WLTP - Start Value'!$B$4)*E395/3600,0)</f>
        <v>3.810308040856215</v>
      </c>
    </row>
    <row r="396" ht="20.35" customHeight="1">
      <c r="A396" s="15">
        <v>393</v>
      </c>
      <c r="B396" s="15">
        <v>69.90000000000001</v>
      </c>
      <c r="C396" s="95">
        <f>'NEFZ + EPA + WLTP - Constants'!$B$5*B396/3.6</f>
        <v>31.248096</v>
      </c>
      <c r="D396" s="95">
        <f>(C396+C395)/2</f>
        <v>31.15868800000001</v>
      </c>
      <c r="E396" s="95">
        <f>(D396*(A396-A395))</f>
        <v>31.15868800000001</v>
      </c>
      <c r="F396" s="95">
        <f>(0.5*((C396^2)-(C395^2))*'NEFZ + EPA + WLTP - Start Value'!$B$3)/3600</f>
        <v>2.422129613078774</v>
      </c>
      <c r="G396" s="95">
        <f>E396*'NEFZ + EPA + WLTP - Start Value'!$B$3*'NEFZ + EPA + WLTP - Start Value'!$B$6*'NEFZ + EPA + WLTP - Constants'!$B$4/3600</f>
        <v>1.063040958496</v>
      </c>
      <c r="H396" s="95">
        <f>IF(E396&gt;0,(((C395)^3+(C396)^3)/2/D396)*0.5*'NEFZ + EPA + WLTP - Constants'!$B$3*('NEFZ + EPA + WLTP - Start Value'!$B$5*'NEFZ + EPA + WLTP - Start Value'!$B$4)*E396/3600,0)</f>
        <v>3.826826216351694</v>
      </c>
    </row>
    <row r="397" ht="20.35" customHeight="1">
      <c r="A397" s="15">
        <v>394</v>
      </c>
      <c r="B397" s="15">
        <v>70.2</v>
      </c>
      <c r="C397" s="95">
        <f>'NEFZ + EPA + WLTP - Constants'!$B$5*B397/3.6</f>
        <v>31.382208</v>
      </c>
      <c r="D397" s="95">
        <f>(C397+C396)/2</f>
        <v>31.315152</v>
      </c>
      <c r="E397" s="95">
        <f>(D397*(A397-A396))</f>
        <v>31.315152</v>
      </c>
      <c r="F397" s="95">
        <f>(0.5*((C397^2)-(C396^2))*'NEFZ + EPA + WLTP - Start Value'!$B$3)/3600</f>
        <v>1.825719290489564</v>
      </c>
      <c r="G397" s="95">
        <f>E397*'NEFZ + EPA + WLTP - Start Value'!$B$3*'NEFZ + EPA + WLTP - Start Value'!$B$6*'NEFZ + EPA + WLTP - Constants'!$B$4/3600</f>
        <v>1.068379040784</v>
      </c>
      <c r="H397" s="95">
        <f>IF(E397&gt;0,(((C396)^3+(C397)^3)/2/D397)*0.5*'NEFZ + EPA + WLTP - Constants'!$B$3*('NEFZ + EPA + WLTP - Start Value'!$B$5*'NEFZ + EPA + WLTP - Start Value'!$B$4)*E397/3600,0)</f>
        <v>3.884723132712755</v>
      </c>
    </row>
    <row r="398" ht="20.35" customHeight="1">
      <c r="A398" s="15">
        <v>395</v>
      </c>
      <c r="B398" s="15">
        <v>70.2</v>
      </c>
      <c r="C398" s="95">
        <f>'NEFZ + EPA + WLTP - Constants'!$B$5*B398/3.6</f>
        <v>31.382208</v>
      </c>
      <c r="D398" s="95">
        <f>(C398+C397)/2</f>
        <v>31.382208</v>
      </c>
      <c r="E398" s="95">
        <f>(D398*(A398-A397))</f>
        <v>31.382208</v>
      </c>
      <c r="F398" s="95">
        <f>(0.5*((C398^2)-(C397^2))*'NEFZ + EPA + WLTP - Start Value'!$B$3)/3600</f>
        <v>0</v>
      </c>
      <c r="G398" s="95">
        <f>E398*'NEFZ + EPA + WLTP - Start Value'!$B$3*'NEFZ + EPA + WLTP - Start Value'!$B$6*'NEFZ + EPA + WLTP - Constants'!$B$4/3600</f>
        <v>1.070666790336</v>
      </c>
      <c r="H398" s="95">
        <f>IF(E398&gt;0,(((C397)^3+(C398)^3)/2/D398)*0.5*'NEFZ + EPA + WLTP - Constants'!$B$3*('NEFZ + EPA + WLTP - Start Value'!$B$5*'NEFZ + EPA + WLTP - Start Value'!$B$4)*E398/3600,0)</f>
        <v>3.909678222433586</v>
      </c>
    </row>
    <row r="399" ht="20.35" customHeight="1">
      <c r="A399" s="15">
        <v>396</v>
      </c>
      <c r="B399" s="15">
        <v>70.2</v>
      </c>
      <c r="C399" s="95">
        <f>'NEFZ + EPA + WLTP - Constants'!$B$5*B399/3.6</f>
        <v>31.382208</v>
      </c>
      <c r="D399" s="95">
        <f>(C399+C398)/2</f>
        <v>31.382208</v>
      </c>
      <c r="E399" s="95">
        <f>(D399*(A399-A398))</f>
        <v>31.382208</v>
      </c>
      <c r="F399" s="95">
        <f>(0.5*((C399^2)-(C398^2))*'NEFZ + EPA + WLTP - Start Value'!$B$3)/3600</f>
        <v>0</v>
      </c>
      <c r="G399" s="95">
        <f>E399*'NEFZ + EPA + WLTP - Start Value'!$B$3*'NEFZ + EPA + WLTP - Start Value'!$B$6*'NEFZ + EPA + WLTP - Constants'!$B$4/3600</f>
        <v>1.070666790336</v>
      </c>
      <c r="H399" s="95">
        <f>IF(E399&gt;0,(((C398)^3+(C399)^3)/2/D399)*0.5*'NEFZ + EPA + WLTP - Constants'!$B$3*('NEFZ + EPA + WLTP - Start Value'!$B$5*'NEFZ + EPA + WLTP - Start Value'!$B$4)*E399/3600,0)</f>
        <v>3.909678222433586</v>
      </c>
    </row>
    <row r="400" ht="20.35" customHeight="1">
      <c r="A400" s="15">
        <v>397</v>
      </c>
      <c r="B400" s="15">
        <v>71</v>
      </c>
      <c r="C400" s="95">
        <f>'NEFZ + EPA + WLTP - Constants'!$B$5*B400/3.6</f>
        <v>31.73984</v>
      </c>
      <c r="D400" s="95">
        <f>(C400+C399)/2</f>
        <v>31.561024</v>
      </c>
      <c r="E400" s="95">
        <f>(D400*(A400-A399))</f>
        <v>31.561024</v>
      </c>
      <c r="F400" s="95">
        <f>(0.5*((C400^2)-(C399^2))*'NEFZ + EPA + WLTP - Start Value'!$B$3)/3600</f>
        <v>4.906810636538354</v>
      </c>
      <c r="G400" s="95">
        <f>E400*'NEFZ + EPA + WLTP - Start Value'!$B$3*'NEFZ + EPA + WLTP - Start Value'!$B$6*'NEFZ + EPA + WLTP - Constants'!$B$4/3600</f>
        <v>1.076767455808</v>
      </c>
      <c r="H400" s="95">
        <f>IF(E400&gt;0,(((C399)^3+(C400)^3)/2/D400)*0.5*'NEFZ + EPA + WLTP - Constants'!$B$3*('NEFZ + EPA + WLTP - Start Value'!$B$5*'NEFZ + EPA + WLTP - Start Value'!$B$4)*E400/3600,0)</f>
        <v>3.977274841387038</v>
      </c>
    </row>
    <row r="401" ht="20.35" customHeight="1">
      <c r="A401" s="15">
        <v>398</v>
      </c>
      <c r="B401" s="15">
        <v>70.8</v>
      </c>
      <c r="C401" s="95">
        <f>'NEFZ + EPA + WLTP - Constants'!$B$5*B401/3.6</f>
        <v>31.650432</v>
      </c>
      <c r="D401" s="95">
        <f>(C401+C400)/2</f>
        <v>31.695136</v>
      </c>
      <c r="E401" s="95">
        <f>(D401*(A401-A400))</f>
        <v>31.695136</v>
      </c>
      <c r="F401" s="95">
        <f>(0.5*((C401^2)-(C400^2))*'NEFZ + EPA + WLTP - Start Value'!$B$3)/3600</f>
        <v>-1.231915276666392</v>
      </c>
      <c r="G401" s="95">
        <f>E401*'NEFZ + EPA + WLTP - Start Value'!$B$3*'NEFZ + EPA + WLTP - Start Value'!$B$6*'NEFZ + EPA + WLTP - Constants'!$B$4/3600</f>
        <v>1.081342954912</v>
      </c>
      <c r="H401" s="95">
        <f>IF(E401&gt;0,(((C400)^3+(C401)^3)/2/D401)*0.5*'NEFZ + EPA + WLTP - Constants'!$B$3*('NEFZ + EPA + WLTP - Start Value'!$B$5*'NEFZ + EPA + WLTP - Start Value'!$B$4)*E401/3600,0)</f>
        <v>4.027828552644056</v>
      </c>
    </row>
    <row r="402" ht="20.35" customHeight="1">
      <c r="A402" s="15">
        <v>399</v>
      </c>
      <c r="B402" s="15">
        <v>70.90000000000001</v>
      </c>
      <c r="C402" s="95">
        <f>'NEFZ + EPA + WLTP - Constants'!$B$5*B402/3.6</f>
        <v>31.695136</v>
      </c>
      <c r="D402" s="95">
        <f>(C402+C401)/2</f>
        <v>31.672784</v>
      </c>
      <c r="E402" s="95">
        <f>(D402*(A402-A401))</f>
        <v>31.672784</v>
      </c>
      <c r="F402" s="95">
        <f>(0.5*((C402^2)-(C401^2))*'NEFZ + EPA + WLTP - Start Value'!$B$3)/3600</f>
        <v>0.6155232535388687</v>
      </c>
      <c r="G402" s="95">
        <f>E402*'NEFZ + EPA + WLTP - Start Value'!$B$3*'NEFZ + EPA + WLTP - Start Value'!$B$6*'NEFZ + EPA + WLTP - Constants'!$B$4/3600</f>
        <v>1.080580371728</v>
      </c>
      <c r="H402" s="95">
        <f>IF(E402&gt;0,(((C401)^3+(C402)^3)/2/D402)*0.5*'NEFZ + EPA + WLTP - Constants'!$B$3*('NEFZ + EPA + WLTP - Start Value'!$B$5*'NEFZ + EPA + WLTP - Start Value'!$B$4)*E402/3600,0)</f>
        <v>4.019295079828001</v>
      </c>
    </row>
    <row r="403" ht="20.35" customHeight="1">
      <c r="A403" s="15">
        <v>400</v>
      </c>
      <c r="B403" s="15">
        <v>70.7</v>
      </c>
      <c r="C403" s="95">
        <f>'NEFZ + EPA + WLTP - Constants'!$B$5*B403/3.6</f>
        <v>31.605728</v>
      </c>
      <c r="D403" s="95">
        <f>(C403+C402)/2</f>
        <v>31.650432</v>
      </c>
      <c r="E403" s="95">
        <f>(D403*(A403-A402))</f>
        <v>31.650432</v>
      </c>
      <c r="F403" s="95">
        <f>(0.5*((C403^2)-(C402^2))*'NEFZ + EPA + WLTP - Start Value'!$B$3)/3600</f>
        <v>-1.230177737489034</v>
      </c>
      <c r="G403" s="95">
        <f>E403*'NEFZ + EPA + WLTP - Start Value'!$B$3*'NEFZ + EPA + WLTP - Start Value'!$B$6*'NEFZ + EPA + WLTP - Constants'!$B$4/3600</f>
        <v>1.079817788544</v>
      </c>
      <c r="H403" s="95">
        <f>IF(E403&gt;0,(((C402)^3+(C403)^3)/2/D403)*0.5*'NEFZ + EPA + WLTP - Constants'!$B$3*('NEFZ + EPA + WLTP - Start Value'!$B$5*'NEFZ + EPA + WLTP - Start Value'!$B$4)*E403/3600,0)</f>
        <v>4.010809648979302</v>
      </c>
    </row>
    <row r="404" ht="20.35" customHeight="1">
      <c r="A404" s="15">
        <v>401</v>
      </c>
      <c r="B404" s="15">
        <v>70.90000000000001</v>
      </c>
      <c r="C404" s="95">
        <f>'NEFZ + EPA + WLTP - Constants'!$B$5*B404/3.6</f>
        <v>31.695136</v>
      </c>
      <c r="D404" s="95">
        <f>(C404+C403)/2</f>
        <v>31.650432</v>
      </c>
      <c r="E404" s="95">
        <f>(D404*(A404-A403))</f>
        <v>31.650432</v>
      </c>
      <c r="F404" s="95">
        <f>(0.5*((C404^2)-(C403^2))*'NEFZ + EPA + WLTP - Start Value'!$B$3)/3600</f>
        <v>1.230177737489034</v>
      </c>
      <c r="G404" s="95">
        <f>E404*'NEFZ + EPA + WLTP - Start Value'!$B$3*'NEFZ + EPA + WLTP - Start Value'!$B$6*'NEFZ + EPA + WLTP - Constants'!$B$4/3600</f>
        <v>1.079817788544</v>
      </c>
      <c r="H404" s="95">
        <f>IF(E404&gt;0,(((C403)^3+(C404)^3)/2/D404)*0.5*'NEFZ + EPA + WLTP - Constants'!$B$3*('NEFZ + EPA + WLTP - Start Value'!$B$5*'NEFZ + EPA + WLTP - Start Value'!$B$4)*E404/3600,0)</f>
        <v>4.010809648979302</v>
      </c>
    </row>
    <row r="405" ht="20.35" customHeight="1">
      <c r="A405" s="15">
        <v>402</v>
      </c>
      <c r="B405" s="15">
        <v>71.2</v>
      </c>
      <c r="C405" s="95">
        <f>'NEFZ + EPA + WLTP - Constants'!$B$5*B405/3.6</f>
        <v>31.829248</v>
      </c>
      <c r="D405" s="95">
        <f>(C405+C404)/2</f>
        <v>31.762192</v>
      </c>
      <c r="E405" s="95">
        <f>(D405*(A405-A404))</f>
        <v>31.762192</v>
      </c>
      <c r="F405" s="95">
        <f>(0.5*((C405^2)-(C404^2))*'NEFZ + EPA + WLTP - Start Value'!$B$3)/3600</f>
        <v>1.851782378148311</v>
      </c>
      <c r="G405" s="95">
        <f>E405*'NEFZ + EPA + WLTP - Start Value'!$B$3*'NEFZ + EPA + WLTP - Start Value'!$B$6*'NEFZ + EPA + WLTP - Constants'!$B$4/3600</f>
        <v>1.083630704464</v>
      </c>
      <c r="H405" s="95">
        <f>IF(E405&gt;0,(((C404)^3+(C405)^3)/2/D405)*0.5*'NEFZ + EPA + WLTP - Constants'!$B$3*('NEFZ + EPA + WLTP - Start Value'!$B$5*'NEFZ + EPA + WLTP - Start Value'!$B$4)*E405/3600,0)</f>
        <v>4.053477182579573</v>
      </c>
    </row>
    <row r="406" ht="20.35" customHeight="1">
      <c r="A406" s="15">
        <v>403</v>
      </c>
      <c r="B406" s="15">
        <v>71.3</v>
      </c>
      <c r="C406" s="95">
        <f>'NEFZ + EPA + WLTP - Constants'!$B$5*B406/3.6</f>
        <v>31.873952</v>
      </c>
      <c r="D406" s="95">
        <f>(C406+C405)/2</f>
        <v>31.8516</v>
      </c>
      <c r="E406" s="95">
        <f>(D406*(A406-A405))</f>
        <v>31.8516</v>
      </c>
      <c r="F406" s="95">
        <f>(0.5*((C406^2)-(C405^2))*'NEFZ + EPA + WLTP - Start Value'!$B$3)/3600</f>
        <v>0.618998331893314</v>
      </c>
      <c r="G406" s="95">
        <f>E406*'NEFZ + EPA + WLTP - Start Value'!$B$3*'NEFZ + EPA + WLTP - Start Value'!$B$6*'NEFZ + EPA + WLTP - Constants'!$B$4/3600</f>
        <v>1.0866810372</v>
      </c>
      <c r="H406" s="95">
        <f>IF(E406&gt;0,(((C405)^3+(C406)^3)/2/D406)*0.5*'NEFZ + EPA + WLTP - Constants'!$B$3*('NEFZ + EPA + WLTP - Start Value'!$B$5*'NEFZ + EPA + WLTP - Start Value'!$B$4)*E406/3600,0)</f>
        <v>4.08775564049785</v>
      </c>
    </row>
    <row r="407" ht="20.35" customHeight="1">
      <c r="A407" s="15">
        <v>404</v>
      </c>
      <c r="B407" s="15">
        <v>70.8</v>
      </c>
      <c r="C407" s="95">
        <f>'NEFZ + EPA + WLTP - Constants'!$B$5*B407/3.6</f>
        <v>31.650432</v>
      </c>
      <c r="D407" s="95">
        <f>(C407+C406)/2</f>
        <v>31.762192</v>
      </c>
      <c r="E407" s="95">
        <f>(D407*(A407-A406))</f>
        <v>31.762192</v>
      </c>
      <c r="F407" s="95">
        <f>(0.5*((C407^2)-(C406^2))*'NEFZ + EPA + WLTP - Start Value'!$B$3)/3600</f>
        <v>-3.086303963580494</v>
      </c>
      <c r="G407" s="95">
        <f>E407*'NEFZ + EPA + WLTP - Start Value'!$B$3*'NEFZ + EPA + WLTP - Start Value'!$B$6*'NEFZ + EPA + WLTP - Constants'!$B$4/3600</f>
        <v>1.083630704464</v>
      </c>
      <c r="H407" s="95">
        <f>IF(E407&gt;0,(((C406)^3+(C407)^3)/2/D407)*0.5*'NEFZ + EPA + WLTP - Constants'!$B$3*('NEFZ + EPA + WLTP - Start Value'!$B$5*'NEFZ + EPA + WLTP - Start Value'!$B$4)*E407/3600,0)</f>
        <v>4.053573537746279</v>
      </c>
    </row>
    <row r="408" ht="20.35" customHeight="1">
      <c r="A408" s="15">
        <v>405</v>
      </c>
      <c r="B408" s="15">
        <v>71.2</v>
      </c>
      <c r="C408" s="95">
        <f>'NEFZ + EPA + WLTP - Constants'!$B$5*B408/3.6</f>
        <v>31.829248</v>
      </c>
      <c r="D408" s="95">
        <f>(C408+C407)/2</f>
        <v>31.73984</v>
      </c>
      <c r="E408" s="95">
        <f>(D408*(A408-A407))</f>
        <v>31.73984</v>
      </c>
      <c r="F408" s="95">
        <f>(0.5*((C408^2)-(C407^2))*'NEFZ + EPA + WLTP - Start Value'!$B$3)/3600</f>
        <v>2.46730563168718</v>
      </c>
      <c r="G408" s="95">
        <f>E408*'NEFZ + EPA + WLTP - Start Value'!$B$3*'NEFZ + EPA + WLTP - Start Value'!$B$6*'NEFZ + EPA + WLTP - Constants'!$B$4/3600</f>
        <v>1.082868121280</v>
      </c>
      <c r="H408" s="95">
        <f>IF(E408&gt;0,(((C407)^3+(C408)^3)/2/D408)*0.5*'NEFZ + EPA + WLTP - Constants'!$B$3*('NEFZ + EPA + WLTP - Start Value'!$B$5*'NEFZ + EPA + WLTP - Start Value'!$B$4)*E408/3600,0)</f>
        <v>4.044967747699195</v>
      </c>
    </row>
    <row r="409" ht="20.35" customHeight="1">
      <c r="A409" s="15">
        <v>406</v>
      </c>
      <c r="B409" s="15">
        <v>71.7</v>
      </c>
      <c r="C409" s="95">
        <f>'NEFZ + EPA + WLTP - Constants'!$B$5*B409/3.6</f>
        <v>32.052768</v>
      </c>
      <c r="D409" s="95">
        <f>(C409+C408)/2</f>
        <v>31.941008</v>
      </c>
      <c r="E409" s="95">
        <f>(D409*(A409-A408))</f>
        <v>31.941008</v>
      </c>
      <c r="F409" s="95">
        <f>(0.5*((C409^2)-(C408^2))*'NEFZ + EPA + WLTP - Start Value'!$B$3)/3600</f>
        <v>3.103679355352819</v>
      </c>
      <c r="G409" s="95">
        <f>E409*'NEFZ + EPA + WLTP - Start Value'!$B$3*'NEFZ + EPA + WLTP - Start Value'!$B$6*'NEFZ + EPA + WLTP - Constants'!$B$4/3600</f>
        <v>1.089731369936</v>
      </c>
      <c r="H409" s="95">
        <f>IF(E409&gt;0,(((C408)^3+(C409)^3)/2/D409)*0.5*'NEFZ + EPA + WLTP - Constants'!$B$3*('NEFZ + EPA + WLTP - Start Value'!$B$5*'NEFZ + EPA + WLTP - Start Value'!$B$4)*E409/3600,0)</f>
        <v>4.122420875242932</v>
      </c>
    </row>
    <row r="410" ht="20.35" customHeight="1">
      <c r="A410" s="15">
        <v>407</v>
      </c>
      <c r="B410" s="15">
        <v>71.90000000000001</v>
      </c>
      <c r="C410" s="95">
        <f>'NEFZ + EPA + WLTP - Constants'!$B$5*B410/3.6</f>
        <v>32.14217600000001</v>
      </c>
      <c r="D410" s="95">
        <f>(C410+C409)/2</f>
        <v>32.097472</v>
      </c>
      <c r="E410" s="95">
        <f>(D410*(A410-A409))</f>
        <v>32.097472</v>
      </c>
      <c r="F410" s="95">
        <f>(0.5*((C410^2)-(C409^2))*'NEFZ + EPA + WLTP - Start Value'!$B$3)/3600</f>
        <v>1.24755312926163</v>
      </c>
      <c r="G410" s="95">
        <f>E410*'NEFZ + EPA + WLTP - Start Value'!$B$3*'NEFZ + EPA + WLTP - Start Value'!$B$6*'NEFZ + EPA + WLTP - Constants'!$B$4/3600</f>
        <v>1.095069452224</v>
      </c>
      <c r="H410" s="95">
        <f>IF(E410&gt;0,(((C409)^3+(C410)^3)/2/D410)*0.5*'NEFZ + EPA + WLTP - Constants'!$B$3*('NEFZ + EPA + WLTP - Start Value'!$B$5*'NEFZ + EPA + WLTP - Start Value'!$B$4)*E410/3600,0)</f>
        <v>4.183170236797682</v>
      </c>
    </row>
    <row r="411" ht="20.35" customHeight="1">
      <c r="A411" s="15">
        <v>408</v>
      </c>
      <c r="B411" s="15">
        <v>72.59999999999999</v>
      </c>
      <c r="C411" s="95">
        <f>'NEFZ + EPA + WLTP - Constants'!$B$5*B411/3.6</f>
        <v>32.455104</v>
      </c>
      <c r="D411" s="95">
        <f>(C411+C410)/2</f>
        <v>32.29864000000001</v>
      </c>
      <c r="E411" s="95">
        <f>(D411*(A411-A410))</f>
        <v>32.29864000000001</v>
      </c>
      <c r="F411" s="95">
        <f>(0.5*((C411^2)-(C410^2))*'NEFZ + EPA + WLTP - Start Value'!$B$3)/3600</f>
        <v>4.393802194456743</v>
      </c>
      <c r="G411" s="95">
        <f>E411*'NEFZ + EPA + WLTP - Start Value'!$B$3*'NEFZ + EPA + WLTP - Start Value'!$B$6*'NEFZ + EPA + WLTP - Constants'!$B$4/3600</f>
        <v>1.101932700880</v>
      </c>
      <c r="H411" s="95">
        <f>IF(E411&gt;0,(((C410)^3+(C411)^3)/2/D411)*0.5*'NEFZ + EPA + WLTP - Constants'!$B$3*('NEFZ + EPA + WLTP - Start Value'!$B$5*'NEFZ + EPA + WLTP - Start Value'!$B$4)*E411/3600,0)</f>
        <v>4.262592406922971</v>
      </c>
    </row>
    <row r="412" ht="20.35" customHeight="1">
      <c r="A412" s="15">
        <v>409</v>
      </c>
      <c r="B412" s="15">
        <v>72.3</v>
      </c>
      <c r="C412" s="95">
        <f>'NEFZ + EPA + WLTP - Constants'!$B$5*B412/3.6</f>
        <v>32.320992</v>
      </c>
      <c r="D412" s="95">
        <f>(C412+C411)/2</f>
        <v>32.388048</v>
      </c>
      <c r="E412" s="95">
        <f>(D412*(A412-A411))</f>
        <v>32.388048</v>
      </c>
      <c r="F412" s="95">
        <f>(0.5*((C412^2)-(C411^2))*'NEFZ + EPA + WLTP - Start Value'!$B$3)/3600</f>
        <v>-1.888270700870418</v>
      </c>
      <c r="G412" s="95">
        <f>E412*'NEFZ + EPA + WLTP - Start Value'!$B$3*'NEFZ + EPA + WLTP - Start Value'!$B$6*'NEFZ + EPA + WLTP - Constants'!$B$4/3600</f>
        <v>1.104983033616</v>
      </c>
      <c r="H412" s="95">
        <f>IF(E412&gt;0,(((C411)^3+(C412)^3)/2/D412)*0.5*'NEFZ + EPA + WLTP - Constants'!$B$3*('NEFZ + EPA + WLTP - Start Value'!$B$5*'NEFZ + EPA + WLTP - Start Value'!$B$4)*E412/3600,0)</f>
        <v>4.297841875388206</v>
      </c>
    </row>
    <row r="413" ht="20.35" customHeight="1">
      <c r="A413" s="15">
        <v>410</v>
      </c>
      <c r="B413" s="15">
        <v>72.3</v>
      </c>
      <c r="C413" s="95">
        <f>'NEFZ + EPA + WLTP - Constants'!$B$5*B413/3.6</f>
        <v>32.320992</v>
      </c>
      <c r="D413" s="95">
        <f>(C413+C412)/2</f>
        <v>32.320992</v>
      </c>
      <c r="E413" s="95">
        <f>(D413*(A413-A412))</f>
        <v>32.320992</v>
      </c>
      <c r="F413" s="95">
        <f>(0.5*((C413^2)-(C412^2))*'NEFZ + EPA + WLTP - Start Value'!$B$3)/3600</f>
        <v>0</v>
      </c>
      <c r="G413" s="95">
        <f>E413*'NEFZ + EPA + WLTP - Start Value'!$B$3*'NEFZ + EPA + WLTP - Start Value'!$B$6*'NEFZ + EPA + WLTP - Constants'!$B$4/3600</f>
        <v>1.102695284064</v>
      </c>
      <c r="H413" s="95">
        <f>IF(E413&gt;0,(((C412)^3+(C413)^3)/2/D413)*0.5*'NEFZ + EPA + WLTP - Constants'!$B$3*('NEFZ + EPA + WLTP - Start Value'!$B$5*'NEFZ + EPA + WLTP - Start Value'!$B$4)*E413/3600,0)</f>
        <v>4.271147510490734</v>
      </c>
    </row>
    <row r="414" ht="20.35" customHeight="1">
      <c r="A414" s="15">
        <v>411</v>
      </c>
      <c r="B414" s="15">
        <v>72.09999999999999</v>
      </c>
      <c r="C414" s="95">
        <f>'NEFZ + EPA + WLTP - Constants'!$B$5*B414/3.6</f>
        <v>32.231584</v>
      </c>
      <c r="D414" s="95">
        <f>(C414+C413)/2</f>
        <v>32.27628799999999</v>
      </c>
      <c r="E414" s="95">
        <f>(D414*(A414-A413))</f>
        <v>32.27628799999999</v>
      </c>
      <c r="F414" s="95">
        <f>(0.5*((C414^2)-(C413^2))*'NEFZ + EPA + WLTP - Start Value'!$B$3)/3600</f>
        <v>-1.254503285970471</v>
      </c>
      <c r="G414" s="95">
        <f>E414*'NEFZ + EPA + WLTP - Start Value'!$B$3*'NEFZ + EPA + WLTP - Start Value'!$B$6*'NEFZ + EPA + WLTP - Constants'!$B$4/3600</f>
        <v>1.101170117696</v>
      </c>
      <c r="H414" s="95">
        <f>IF(E414&gt;0,(((C413)^3+(C414)^3)/2/D414)*0.5*'NEFZ + EPA + WLTP - Constants'!$B$3*('NEFZ + EPA + WLTP - Start Value'!$B$5*'NEFZ + EPA + WLTP - Start Value'!$B$4)*E414/3600,0)</f>
        <v>4.253473886690772</v>
      </c>
    </row>
    <row r="415" ht="20.35" customHeight="1">
      <c r="A415" s="15">
        <v>412</v>
      </c>
      <c r="B415" s="15">
        <v>72</v>
      </c>
      <c r="C415" s="95">
        <f>'NEFZ + EPA + WLTP - Constants'!$B$5*B415/3.6</f>
        <v>32.18688</v>
      </c>
      <c r="D415" s="95">
        <f>(C415+C414)/2</f>
        <v>32.209232</v>
      </c>
      <c r="E415" s="95">
        <f>(D415*(A415-A414))</f>
        <v>32.209232</v>
      </c>
      <c r="F415" s="95">
        <f>(0.5*((C415^2)-(C414^2))*'NEFZ + EPA + WLTP - Start Value'!$B$3)/3600</f>
        <v>-0.6259484886022538</v>
      </c>
      <c r="G415" s="95">
        <f>E415*'NEFZ + EPA + WLTP - Start Value'!$B$3*'NEFZ + EPA + WLTP - Start Value'!$B$6*'NEFZ + EPA + WLTP - Constants'!$B$4/3600</f>
        <v>1.098882368144</v>
      </c>
      <c r="H415" s="95">
        <f>IF(E415&gt;0,(((C414)^3+(C415)^3)/2/D415)*0.5*'NEFZ + EPA + WLTP - Constants'!$B$3*('NEFZ + EPA + WLTP - Start Value'!$B$5*'NEFZ + EPA + WLTP - Start Value'!$B$4)*E415/3600,0)</f>
        <v>4.22700013511834</v>
      </c>
    </row>
    <row r="416" ht="20.35" customHeight="1">
      <c r="A416" s="15">
        <v>413</v>
      </c>
      <c r="B416" s="15">
        <v>71.90000000000001</v>
      </c>
      <c r="C416" s="95">
        <f>'NEFZ + EPA + WLTP - Constants'!$B$5*B416/3.6</f>
        <v>32.14217600000001</v>
      </c>
      <c r="D416" s="95">
        <f>(C416+C415)/2</f>
        <v>32.164528</v>
      </c>
      <c r="E416" s="95">
        <f>(D416*(A416-A415))</f>
        <v>32.164528</v>
      </c>
      <c r="F416" s="95">
        <f>(0.5*((C416^2)-(C415^2))*'NEFZ + EPA + WLTP - Start Value'!$B$3)/3600</f>
        <v>-0.6250797190135993</v>
      </c>
      <c r="G416" s="95">
        <f>E416*'NEFZ + EPA + WLTP - Start Value'!$B$3*'NEFZ + EPA + WLTP - Start Value'!$B$6*'NEFZ + EPA + WLTP - Constants'!$B$4/3600</f>
        <v>1.097357201776</v>
      </c>
      <c r="H416" s="95">
        <f>IF(E416&gt;0,(((C415)^3+(C416)^3)/2/D416)*0.5*'NEFZ + EPA + WLTP - Constants'!$B$3*('NEFZ + EPA + WLTP - Start Value'!$B$5*'NEFZ + EPA + WLTP - Start Value'!$B$4)*E416/3600,0)</f>
        <v>4.209424290453067</v>
      </c>
    </row>
    <row r="417" ht="20.35" customHeight="1">
      <c r="A417" s="15">
        <v>414</v>
      </c>
      <c r="B417" s="15">
        <v>72.59999999999999</v>
      </c>
      <c r="C417" s="95">
        <f>'NEFZ + EPA + WLTP - Constants'!$B$5*B417/3.6</f>
        <v>32.455104</v>
      </c>
      <c r="D417" s="95">
        <f>(C417+C416)/2</f>
        <v>32.29864000000001</v>
      </c>
      <c r="E417" s="95">
        <f>(D417*(A417-A416))</f>
        <v>32.29864000000001</v>
      </c>
      <c r="F417" s="95">
        <f>(0.5*((C417^2)-(C416^2))*'NEFZ + EPA + WLTP - Start Value'!$B$3)/3600</f>
        <v>4.393802194456743</v>
      </c>
      <c r="G417" s="95">
        <f>E417*'NEFZ + EPA + WLTP - Start Value'!$B$3*'NEFZ + EPA + WLTP - Start Value'!$B$6*'NEFZ + EPA + WLTP - Constants'!$B$4/3600</f>
        <v>1.101932700880</v>
      </c>
      <c r="H417" s="95">
        <f>IF(E417&gt;0,(((C416)^3+(C417)^3)/2/D417)*0.5*'NEFZ + EPA + WLTP - Constants'!$B$3*('NEFZ + EPA + WLTP - Start Value'!$B$5*'NEFZ + EPA + WLTP - Start Value'!$B$4)*E417/3600,0)</f>
        <v>4.262592406922971</v>
      </c>
    </row>
    <row r="418" ht="20.35" customHeight="1">
      <c r="A418" s="15">
        <v>415</v>
      </c>
      <c r="B418" s="15">
        <v>72.8</v>
      </c>
      <c r="C418" s="95">
        <f>'NEFZ + EPA + WLTP - Constants'!$B$5*B418/3.6</f>
        <v>32.544512</v>
      </c>
      <c r="D418" s="95">
        <f>(C418+C417)/2</f>
        <v>32.499808</v>
      </c>
      <c r="E418" s="95">
        <f>(D418*(A418-A417))</f>
        <v>32.499808</v>
      </c>
      <c r="F418" s="95">
        <f>(0.5*((C418^2)-(C417^2))*'NEFZ + EPA + WLTP - Start Value'!$B$3)/3600</f>
        <v>1.26319098185672</v>
      </c>
      <c r="G418" s="95">
        <f>E418*'NEFZ + EPA + WLTP - Start Value'!$B$3*'NEFZ + EPA + WLTP - Start Value'!$B$6*'NEFZ + EPA + WLTP - Constants'!$B$4/3600</f>
        <v>1.108795949536</v>
      </c>
      <c r="H418" s="95">
        <f>IF(E418&gt;0,(((C417)^3+(C418)^3)/2/D418)*0.5*'NEFZ + EPA + WLTP - Constants'!$B$3*('NEFZ + EPA + WLTP - Start Value'!$B$5*'NEFZ + EPA + WLTP - Start Value'!$B$4)*E418/3600,0)</f>
        <v>4.342455498562338</v>
      </c>
    </row>
    <row r="419" ht="20.35" customHeight="1">
      <c r="A419" s="15">
        <v>416</v>
      </c>
      <c r="B419" s="15">
        <v>73.2</v>
      </c>
      <c r="C419" s="95">
        <f>'NEFZ + EPA + WLTP - Constants'!$B$5*B419/3.6</f>
        <v>32.723328</v>
      </c>
      <c r="D419" s="95">
        <f>(C419+C418)/2</f>
        <v>32.63392</v>
      </c>
      <c r="E419" s="95">
        <f>(D419*(A419-A418))</f>
        <v>32.63392</v>
      </c>
      <c r="F419" s="95">
        <f>(0.5*((C419^2)-(C418^2))*'NEFZ + EPA + WLTP - Start Value'!$B$3)/3600</f>
        <v>2.536807198776949</v>
      </c>
      <c r="G419" s="95">
        <f>E419*'NEFZ + EPA + WLTP - Start Value'!$B$3*'NEFZ + EPA + WLTP - Start Value'!$B$6*'NEFZ + EPA + WLTP - Constants'!$B$4/3600</f>
        <v>1.113371448640</v>
      </c>
      <c r="H419" s="95">
        <f>IF(E419&gt;0,(((C418)^3+(C419)^3)/2/D419)*0.5*'NEFZ + EPA + WLTP - Constants'!$B$3*('NEFZ + EPA + WLTP - Start Value'!$B$5*'NEFZ + EPA + WLTP - Start Value'!$B$4)*E419/3600,0)</f>
        <v>4.396509729964344</v>
      </c>
    </row>
    <row r="420" ht="20.35" customHeight="1">
      <c r="A420" s="15">
        <v>417</v>
      </c>
      <c r="B420" s="15">
        <v>72.09999999999999</v>
      </c>
      <c r="C420" s="95">
        <f>'NEFZ + EPA + WLTP - Constants'!$B$5*B420/3.6</f>
        <v>32.231584</v>
      </c>
      <c r="D420" s="95">
        <f>(C420+C419)/2</f>
        <v>32.477456</v>
      </c>
      <c r="E420" s="95">
        <f>(D420*(A420-A419))</f>
        <v>32.477456</v>
      </c>
      <c r="F420" s="95">
        <f>(0.5*((C420^2)-(C419^2))*'NEFZ + EPA + WLTP - Start Value'!$B$3)/3600</f>
        <v>-6.94277216747456</v>
      </c>
      <c r="G420" s="95">
        <f>E420*'NEFZ + EPA + WLTP - Start Value'!$B$3*'NEFZ + EPA + WLTP - Start Value'!$B$6*'NEFZ + EPA + WLTP - Constants'!$B$4/3600</f>
        <v>1.108033366352</v>
      </c>
      <c r="H420" s="95">
        <f>IF(E420&gt;0,(((C419)^3+(C420)^3)/2/D420)*0.5*'NEFZ + EPA + WLTP - Constants'!$B$3*('NEFZ + EPA + WLTP - Start Value'!$B$5*'NEFZ + EPA + WLTP - Start Value'!$B$4)*E420/3600,0)</f>
        <v>4.334222482990249</v>
      </c>
    </row>
    <row r="421" ht="20.35" customHeight="1">
      <c r="A421" s="15">
        <v>418</v>
      </c>
      <c r="B421" s="15">
        <v>71.5</v>
      </c>
      <c r="C421" s="95">
        <f>'NEFZ + EPA + WLTP - Constants'!$B$5*B421/3.6</f>
        <v>31.96336</v>
      </c>
      <c r="D421" s="95">
        <f>(C421+C420)/2</f>
        <v>32.097472</v>
      </c>
      <c r="E421" s="95">
        <f>(D421*(A421-A420))</f>
        <v>32.097472</v>
      </c>
      <c r="F421" s="95">
        <f>(0.5*((C421^2)-(C420^2))*'NEFZ + EPA + WLTP - Start Value'!$B$3)/3600</f>
        <v>-3.742659387784471</v>
      </c>
      <c r="G421" s="95">
        <f>E421*'NEFZ + EPA + WLTP - Start Value'!$B$3*'NEFZ + EPA + WLTP - Start Value'!$B$6*'NEFZ + EPA + WLTP - Constants'!$B$4/3600</f>
        <v>1.095069452224</v>
      </c>
      <c r="H421" s="95">
        <f>IF(E421&gt;0,(((C420)^3+(C421)^3)/2/D421)*0.5*'NEFZ + EPA + WLTP - Constants'!$B$3*('NEFZ + EPA + WLTP - Start Value'!$B$5*'NEFZ + EPA + WLTP - Start Value'!$B$4)*E421/3600,0)</f>
        <v>4.183364981371064</v>
      </c>
    </row>
    <row r="422" ht="20.35" customHeight="1">
      <c r="A422" s="15">
        <v>419</v>
      </c>
      <c r="B422" s="15">
        <v>70.90000000000001</v>
      </c>
      <c r="C422" s="95">
        <f>'NEFZ + EPA + WLTP - Constants'!$B$5*B422/3.6</f>
        <v>31.695136</v>
      </c>
      <c r="D422" s="95">
        <f>(C422+C421)/2</f>
        <v>31.829248</v>
      </c>
      <c r="E422" s="95">
        <f>(D422*(A422-A421))</f>
        <v>31.829248</v>
      </c>
      <c r="F422" s="95">
        <f>(0.5*((C422^2)-(C421^2))*'NEFZ + EPA + WLTP - Start Value'!$B$3)/3600</f>
        <v>-3.711383682594143</v>
      </c>
      <c r="G422" s="95">
        <f>E422*'NEFZ + EPA + WLTP - Start Value'!$B$3*'NEFZ + EPA + WLTP - Start Value'!$B$6*'NEFZ + EPA + WLTP - Constants'!$B$4/3600</f>
        <v>1.085918454016</v>
      </c>
      <c r="H422" s="95">
        <f>IF(E422&gt;0,(((C421)^3+(C422)^3)/2/D422)*0.5*'NEFZ + EPA + WLTP - Constants'!$B$3*('NEFZ + EPA + WLTP - Start Value'!$B$5*'NEFZ + EPA + WLTP - Start Value'!$B$4)*E422/3600,0)</f>
        <v>4.079367107279849</v>
      </c>
    </row>
    <row r="423" ht="20.35" customHeight="1">
      <c r="A423" s="15">
        <v>420</v>
      </c>
      <c r="B423" s="15">
        <v>70.40000000000001</v>
      </c>
      <c r="C423" s="95">
        <f>'NEFZ + EPA + WLTP - Constants'!$B$5*B423/3.6</f>
        <v>31.471616</v>
      </c>
      <c r="D423" s="95">
        <f>(C423+C422)/2</f>
        <v>31.583376</v>
      </c>
      <c r="E423" s="95">
        <f>(D423*(A423-A422))</f>
        <v>31.583376</v>
      </c>
      <c r="F423" s="95">
        <f>(0.5*((C423^2)-(C422^2))*'NEFZ + EPA + WLTP - Start Value'!$B$3)/3600</f>
        <v>-3.068928571807946</v>
      </c>
      <c r="G423" s="95">
        <f>E423*'NEFZ + EPA + WLTP - Start Value'!$B$3*'NEFZ + EPA + WLTP - Start Value'!$B$6*'NEFZ + EPA + WLTP - Constants'!$B$4/3600</f>
        <v>1.077530038992</v>
      </c>
      <c r="H423" s="95">
        <f>IF(E423&gt;0,(((C422)^3+(C423)^3)/2/D423)*0.5*'NEFZ + EPA + WLTP - Constants'!$B$3*('NEFZ + EPA + WLTP - Start Value'!$B$5*'NEFZ + EPA + WLTP - Start Value'!$B$4)*E423/3600,0)</f>
        <v>3.985497041583273</v>
      </c>
    </row>
    <row r="424" ht="20.35" customHeight="1">
      <c r="A424" s="15">
        <v>421</v>
      </c>
      <c r="B424" s="15">
        <v>70.5</v>
      </c>
      <c r="C424" s="95">
        <f>'NEFZ + EPA + WLTP - Constants'!$B$5*B424/3.6</f>
        <v>31.51632</v>
      </c>
      <c r="D424" s="95">
        <f>(C424+C423)/2</f>
        <v>31.493968</v>
      </c>
      <c r="E424" s="95">
        <f>(D424*(A424-A423))</f>
        <v>31.493968</v>
      </c>
      <c r="F424" s="95">
        <f>(0.5*((C424^2)-(C423^2))*'NEFZ + EPA + WLTP - Start Value'!$B$3)/3600</f>
        <v>0.6120481751842999</v>
      </c>
      <c r="G424" s="95">
        <f>E424*'NEFZ + EPA + WLTP - Start Value'!$B$3*'NEFZ + EPA + WLTP - Start Value'!$B$6*'NEFZ + EPA + WLTP - Constants'!$B$4/3600</f>
        <v>1.074479706256</v>
      </c>
      <c r="H424" s="95">
        <f>IF(E424&gt;0,(((C423)^3+(C424)^3)/2/D424)*0.5*'NEFZ + EPA + WLTP - Constants'!$B$3*('NEFZ + EPA + WLTP - Start Value'!$B$5*'NEFZ + EPA + WLTP - Start Value'!$B$4)*E424/3600,0)</f>
        <v>3.951603190635831</v>
      </c>
    </row>
    <row r="425" ht="20.35" customHeight="1">
      <c r="A425" s="15">
        <v>422</v>
      </c>
      <c r="B425" s="15">
        <v>70.90000000000001</v>
      </c>
      <c r="C425" s="95">
        <f>'NEFZ + EPA + WLTP - Constants'!$B$5*B425/3.6</f>
        <v>31.695136</v>
      </c>
      <c r="D425" s="95">
        <f>(C425+C424)/2</f>
        <v>31.605728</v>
      </c>
      <c r="E425" s="95">
        <f>(D425*(A425-A424))</f>
        <v>31.605728</v>
      </c>
      <c r="F425" s="95">
        <f>(0.5*((C425^2)-(C424^2))*'NEFZ + EPA + WLTP - Start Value'!$B$3)/3600</f>
        <v>2.456880396623646</v>
      </c>
      <c r="G425" s="95">
        <f>E425*'NEFZ + EPA + WLTP - Start Value'!$B$3*'NEFZ + EPA + WLTP - Start Value'!$B$6*'NEFZ + EPA + WLTP - Constants'!$B$4/3600</f>
        <v>1.078292622176</v>
      </c>
      <c r="H425" s="95">
        <f>IF(E425&gt;0,(((C424)^3+(C425)^3)/2/D425)*0.5*'NEFZ + EPA + WLTP - Constants'!$B$3*('NEFZ + EPA + WLTP - Start Value'!$B$5*'NEFZ + EPA + WLTP - Start Value'!$B$4)*E425/3600,0)</f>
        <v>3.993910663760937</v>
      </c>
    </row>
    <row r="426" ht="20.35" customHeight="1">
      <c r="A426" s="15">
        <v>423</v>
      </c>
      <c r="B426" s="15">
        <v>70.2</v>
      </c>
      <c r="C426" s="95">
        <f>'NEFZ + EPA + WLTP - Constants'!$B$5*B426/3.6</f>
        <v>31.382208</v>
      </c>
      <c r="D426" s="95">
        <f>(C426+C425)/2</f>
        <v>31.538672</v>
      </c>
      <c r="E426" s="95">
        <f>(D426*(A426-A425))</f>
        <v>31.538672</v>
      </c>
      <c r="F426" s="95">
        <f>(0.5*((C426^2)-(C425^2))*'NEFZ + EPA + WLTP - Start Value'!$B$3)/3600</f>
        <v>-4.29041861341083</v>
      </c>
      <c r="G426" s="95">
        <f>E426*'NEFZ + EPA + WLTP - Start Value'!$B$3*'NEFZ + EPA + WLTP - Start Value'!$B$6*'NEFZ + EPA + WLTP - Constants'!$B$4/3600</f>
        <v>1.076004872624</v>
      </c>
      <c r="H426" s="95">
        <f>IF(E426&gt;0,(((C425)^3+(C426)^3)/2/D426)*0.5*'NEFZ + EPA + WLTP - Constants'!$B$3*('NEFZ + EPA + WLTP - Start Value'!$B$5*'NEFZ + EPA + WLTP - Start Value'!$B$4)*E426/3600,0)</f>
        <v>3.968741368570983</v>
      </c>
    </row>
    <row r="427" ht="20.35" customHeight="1">
      <c r="A427" s="15">
        <v>424</v>
      </c>
      <c r="B427" s="15">
        <v>71</v>
      </c>
      <c r="C427" s="95">
        <f>'NEFZ + EPA + WLTP - Constants'!$B$5*B427/3.6</f>
        <v>31.73984</v>
      </c>
      <c r="D427" s="95">
        <f>(C427+C426)/2</f>
        <v>31.561024</v>
      </c>
      <c r="E427" s="95">
        <f>(D427*(A427-A426))</f>
        <v>31.561024</v>
      </c>
      <c r="F427" s="95">
        <f>(0.5*((C427^2)-(C426^2))*'NEFZ + EPA + WLTP - Start Value'!$B$3)/3600</f>
        <v>4.906810636538354</v>
      </c>
      <c r="G427" s="95">
        <f>E427*'NEFZ + EPA + WLTP - Start Value'!$B$3*'NEFZ + EPA + WLTP - Start Value'!$B$6*'NEFZ + EPA + WLTP - Constants'!$B$4/3600</f>
        <v>1.076767455808</v>
      </c>
      <c r="H427" s="95">
        <f>IF(E427&gt;0,(((C426)^3+(C427)^3)/2/D427)*0.5*'NEFZ + EPA + WLTP - Constants'!$B$3*('NEFZ + EPA + WLTP - Start Value'!$B$5*'NEFZ + EPA + WLTP - Start Value'!$B$4)*E427/3600,0)</f>
        <v>3.977274841387038</v>
      </c>
    </row>
    <row r="428" ht="20.35" customHeight="1">
      <c r="A428" s="15">
        <v>425</v>
      </c>
      <c r="B428" s="15">
        <v>70.2</v>
      </c>
      <c r="C428" s="95">
        <f>'NEFZ + EPA + WLTP - Constants'!$B$5*B428/3.6</f>
        <v>31.382208</v>
      </c>
      <c r="D428" s="95">
        <f>(C428+C427)/2</f>
        <v>31.561024</v>
      </c>
      <c r="E428" s="95">
        <f>(D428*(A428-A427))</f>
        <v>31.561024</v>
      </c>
      <c r="F428" s="95">
        <f>(0.5*((C428^2)-(C427^2))*'NEFZ + EPA + WLTP - Start Value'!$B$3)/3600</f>
        <v>-4.906810636538354</v>
      </c>
      <c r="G428" s="95">
        <f>E428*'NEFZ + EPA + WLTP - Start Value'!$B$3*'NEFZ + EPA + WLTP - Start Value'!$B$6*'NEFZ + EPA + WLTP - Constants'!$B$4/3600</f>
        <v>1.076767455808</v>
      </c>
      <c r="H428" s="95">
        <f>IF(E428&gt;0,(((C427)^3+(C428)^3)/2/D428)*0.5*'NEFZ + EPA + WLTP - Constants'!$B$3*('NEFZ + EPA + WLTP - Start Value'!$B$5*'NEFZ + EPA + WLTP - Start Value'!$B$4)*E428/3600,0)</f>
        <v>3.977274841387038</v>
      </c>
    </row>
    <row r="429" ht="20.35" customHeight="1">
      <c r="A429" s="15">
        <v>426</v>
      </c>
      <c r="B429" s="15">
        <v>70.3</v>
      </c>
      <c r="C429" s="95">
        <f>'NEFZ + EPA + WLTP - Constants'!$B$5*B429/3.6</f>
        <v>31.426912</v>
      </c>
      <c r="D429" s="95">
        <f>(C429+C428)/2</f>
        <v>31.40456</v>
      </c>
      <c r="E429" s="95">
        <f>(D429*(A429-A428))</f>
        <v>31.40456</v>
      </c>
      <c r="F429" s="95">
        <f>(0.5*((C429^2)-(C428^2))*'NEFZ + EPA + WLTP - Start Value'!$B$3)/3600</f>
        <v>0.610310636007065</v>
      </c>
      <c r="G429" s="95">
        <f>E429*'NEFZ + EPA + WLTP - Start Value'!$B$3*'NEFZ + EPA + WLTP - Start Value'!$B$6*'NEFZ + EPA + WLTP - Constants'!$B$4/3600</f>
        <v>1.071429373520</v>
      </c>
      <c r="H429" s="95">
        <f>IF(E429&gt;0,(((C428)^3+(C429)^3)/2/D429)*0.5*'NEFZ + EPA + WLTP - Constants'!$B$3*('NEFZ + EPA + WLTP - Start Value'!$B$5*'NEFZ + EPA + WLTP - Start Value'!$B$4)*E429/3600,0)</f>
        <v>3.91804414168389</v>
      </c>
    </row>
    <row r="430" ht="20.35" customHeight="1">
      <c r="A430" s="15">
        <v>427</v>
      </c>
      <c r="B430" s="15">
        <v>69.09999999999999</v>
      </c>
      <c r="C430" s="95">
        <f>'NEFZ + EPA + WLTP - Constants'!$B$5*B430/3.6</f>
        <v>30.890464</v>
      </c>
      <c r="D430" s="95">
        <f>(C430+C429)/2</f>
        <v>31.158688</v>
      </c>
      <c r="E430" s="95">
        <f>(D430*(A430-A429))</f>
        <v>31.158688</v>
      </c>
      <c r="F430" s="95">
        <f>(0.5*((C430^2)-(C429^2))*'NEFZ + EPA + WLTP - Start Value'!$B$3)/3600</f>
        <v>-7.266388839236223</v>
      </c>
      <c r="G430" s="95">
        <f>E430*'NEFZ + EPA + WLTP - Start Value'!$B$3*'NEFZ + EPA + WLTP - Start Value'!$B$6*'NEFZ + EPA + WLTP - Constants'!$B$4/3600</f>
        <v>1.063040958496</v>
      </c>
      <c r="H430" s="95">
        <f>IF(E430&gt;0,(((C429)^3+(C430)^3)/2/D430)*0.5*'NEFZ + EPA + WLTP - Constants'!$B$3*('NEFZ + EPA + WLTP - Start Value'!$B$5*'NEFZ + EPA + WLTP - Start Value'!$B$4)*E430/3600,0)</f>
        <v>3.827582411157538</v>
      </c>
    </row>
    <row r="431" ht="20.35" customHeight="1">
      <c r="A431" s="15">
        <v>428</v>
      </c>
      <c r="B431" s="15">
        <v>68.8</v>
      </c>
      <c r="C431" s="95">
        <f>'NEFZ + EPA + WLTP - Constants'!$B$5*B431/3.6</f>
        <v>30.756352</v>
      </c>
      <c r="D431" s="95">
        <f>(C431+C430)/2</f>
        <v>30.823408</v>
      </c>
      <c r="E431" s="95">
        <f>(D431*(A431-A430))</f>
        <v>30.823408</v>
      </c>
      <c r="F431" s="95">
        <f>(0.5*((C431^2)-(C430^2))*'NEFZ + EPA + WLTP - Start Value'!$B$3)/3600</f>
        <v>-1.797049894065101</v>
      </c>
      <c r="G431" s="95">
        <f>E431*'NEFZ + EPA + WLTP - Start Value'!$B$3*'NEFZ + EPA + WLTP - Start Value'!$B$6*'NEFZ + EPA + WLTP - Constants'!$B$4/3600</f>
        <v>1.051602210736</v>
      </c>
      <c r="H431" s="95">
        <f>IF(E431&gt;0,(((C430)^3+(C431)^3)/2/D431)*0.5*'NEFZ + EPA + WLTP - Constants'!$B$3*('NEFZ + EPA + WLTP - Start Value'!$B$5*'NEFZ + EPA + WLTP - Start Value'!$B$4)*E431/3600,0)</f>
        <v>3.704577259889605</v>
      </c>
    </row>
    <row r="432" ht="20.35" customHeight="1">
      <c r="A432" s="15">
        <v>429</v>
      </c>
      <c r="B432" s="15">
        <v>68.2</v>
      </c>
      <c r="C432" s="95">
        <f>'NEFZ + EPA + WLTP - Constants'!$B$5*B432/3.6</f>
        <v>30.488128</v>
      </c>
      <c r="D432" s="95">
        <f>(C432+C431)/2</f>
        <v>30.62224</v>
      </c>
      <c r="E432" s="95">
        <f>(D432*(A432-A431))</f>
        <v>30.62224</v>
      </c>
      <c r="F432" s="95">
        <f>(0.5*((C432^2)-(C431^2))*'NEFZ + EPA + WLTP - Start Value'!$B$3)/3600</f>
        <v>-3.570643009237294</v>
      </c>
      <c r="G432" s="95">
        <f>E432*'NEFZ + EPA + WLTP - Start Value'!$B$3*'NEFZ + EPA + WLTP - Start Value'!$B$6*'NEFZ + EPA + WLTP - Constants'!$B$4/3600</f>
        <v>1.044738962080</v>
      </c>
      <c r="H432" s="95">
        <f>IF(E432&gt;0,(((C431)^3+(C432)^3)/2/D432)*0.5*'NEFZ + EPA + WLTP - Constants'!$B$3*('NEFZ + EPA + WLTP - Start Value'!$B$5*'NEFZ + EPA + WLTP - Start Value'!$B$4)*E432/3600,0)</f>
        <v>3.632673640703334</v>
      </c>
    </row>
    <row r="433" ht="20.35" customHeight="1">
      <c r="A433" s="15">
        <v>430</v>
      </c>
      <c r="B433" s="15">
        <v>68.3</v>
      </c>
      <c r="C433" s="95">
        <f>'NEFZ + EPA + WLTP - Constants'!$B$5*B433/3.6</f>
        <v>30.532832</v>
      </c>
      <c r="D433" s="95">
        <f>(C433+C432)/2</f>
        <v>30.51048</v>
      </c>
      <c r="E433" s="95">
        <f>(D433*(A433-A432))</f>
        <v>30.51048</v>
      </c>
      <c r="F433" s="95">
        <f>(0.5*((C433^2)-(C432^2))*'NEFZ + EPA + WLTP - Start Value'!$B$3)/3600</f>
        <v>0.5929352442346164</v>
      </c>
      <c r="G433" s="95">
        <f>E433*'NEFZ + EPA + WLTP - Start Value'!$B$3*'NEFZ + EPA + WLTP - Start Value'!$B$6*'NEFZ + EPA + WLTP - Constants'!$B$4/3600</f>
        <v>1.040926046160</v>
      </c>
      <c r="H433" s="95">
        <f>IF(E433&gt;0,(((C432)^3+(C433)^3)/2/D433)*0.5*'NEFZ + EPA + WLTP - Constants'!$B$3*('NEFZ + EPA + WLTP - Start Value'!$B$5*'NEFZ + EPA + WLTP - Start Value'!$B$4)*E433/3600,0)</f>
        <v>3.592843871864949</v>
      </c>
    </row>
    <row r="434" ht="20.35" customHeight="1">
      <c r="A434" s="15">
        <v>431</v>
      </c>
      <c r="B434" s="15">
        <v>68.2</v>
      </c>
      <c r="C434" s="95">
        <f>'NEFZ + EPA + WLTP - Constants'!$B$5*B434/3.6</f>
        <v>30.488128</v>
      </c>
      <c r="D434" s="95">
        <f>(C434+C433)/2</f>
        <v>30.51048</v>
      </c>
      <c r="E434" s="95">
        <f>(D434*(A434-A433))</f>
        <v>30.51048</v>
      </c>
      <c r="F434" s="95">
        <f>(0.5*((C434^2)-(C433^2))*'NEFZ + EPA + WLTP - Start Value'!$B$3)/3600</f>
        <v>-0.5929352442346164</v>
      </c>
      <c r="G434" s="95">
        <f>E434*'NEFZ + EPA + WLTP - Start Value'!$B$3*'NEFZ + EPA + WLTP - Start Value'!$B$6*'NEFZ + EPA + WLTP - Constants'!$B$4/3600</f>
        <v>1.040926046160</v>
      </c>
      <c r="H434" s="95">
        <f>IF(E434&gt;0,(((C433)^3+(C434)^3)/2/D434)*0.5*'NEFZ + EPA + WLTP - Constants'!$B$3*('NEFZ + EPA + WLTP - Start Value'!$B$5*'NEFZ + EPA + WLTP - Start Value'!$B$4)*E434/3600,0)</f>
        <v>3.592843871864949</v>
      </c>
    </row>
    <row r="435" ht="20.35" customHeight="1">
      <c r="A435" s="15">
        <v>432</v>
      </c>
      <c r="B435" s="15">
        <v>67.7</v>
      </c>
      <c r="C435" s="95">
        <f>'NEFZ + EPA + WLTP - Constants'!$B$5*B435/3.6</f>
        <v>30.264608</v>
      </c>
      <c r="D435" s="95">
        <f>(C435+C434)/2</f>
        <v>30.376368</v>
      </c>
      <c r="E435" s="95">
        <f>(D435*(A435-A434))</f>
        <v>30.376368</v>
      </c>
      <c r="F435" s="95">
        <f>(0.5*((C435^2)-(C434^2))*'NEFZ + EPA + WLTP - Start Value'!$B$3)/3600</f>
        <v>-2.951644677344005</v>
      </c>
      <c r="G435" s="95">
        <f>E435*'NEFZ + EPA + WLTP - Start Value'!$B$3*'NEFZ + EPA + WLTP - Start Value'!$B$6*'NEFZ + EPA + WLTP - Constants'!$B$4/3600</f>
        <v>1.036350547056</v>
      </c>
      <c r="H435" s="95">
        <f>IF(E435&gt;0,(((C434)^3+(C435)^3)/2/D435)*0.5*'NEFZ + EPA + WLTP - Constants'!$B$3*('NEFZ + EPA + WLTP - Start Value'!$B$5*'NEFZ + EPA + WLTP - Start Value'!$B$4)*E435/3600,0)</f>
        <v>3.54581193856063</v>
      </c>
    </row>
    <row r="436" ht="20.35" customHeight="1">
      <c r="A436" s="15">
        <v>433</v>
      </c>
      <c r="B436" s="15">
        <v>67.3</v>
      </c>
      <c r="C436" s="95">
        <f>'NEFZ + EPA + WLTP - Constants'!$B$5*B436/3.6</f>
        <v>30.085792</v>
      </c>
      <c r="D436" s="95">
        <f>(C436+C435)/2</f>
        <v>30.1752</v>
      </c>
      <c r="E436" s="95">
        <f>(D436*(A436-A435))</f>
        <v>30.1752</v>
      </c>
      <c r="F436" s="95">
        <f>(0.5*((C436^2)-(C435^2))*'NEFZ + EPA + WLTP - Start Value'!$B$3)/3600</f>
        <v>-2.345677889280015</v>
      </c>
      <c r="G436" s="95">
        <f>E436*'NEFZ + EPA + WLTP - Start Value'!$B$3*'NEFZ + EPA + WLTP - Start Value'!$B$6*'NEFZ + EPA + WLTP - Constants'!$B$4/3600</f>
        <v>1.0294872984</v>
      </c>
      <c r="H436" s="95">
        <f>IF(E436&gt;0,(((C435)^3+(C436)^3)/2/D436)*0.5*'NEFZ + EPA + WLTP - Constants'!$B$3*('NEFZ + EPA + WLTP - Start Value'!$B$5*'NEFZ + EPA + WLTP - Start Value'!$B$4)*E436/3600,0)</f>
        <v>3.475781244117203</v>
      </c>
    </row>
    <row r="437" ht="20.35" customHeight="1">
      <c r="A437" s="15">
        <v>434</v>
      </c>
      <c r="B437" s="15">
        <v>67.5</v>
      </c>
      <c r="C437" s="95">
        <f>'NEFZ + EPA + WLTP - Constants'!$B$5*B437/3.6</f>
        <v>30.1752</v>
      </c>
      <c r="D437" s="95">
        <f>(C437+C436)/2</f>
        <v>30.130496</v>
      </c>
      <c r="E437" s="95">
        <f>(D437*(A437-A436))</f>
        <v>30.130496</v>
      </c>
      <c r="F437" s="95">
        <f>(0.5*((C437^2)-(C436^2))*'NEFZ + EPA + WLTP - Start Value'!$B$3)/3600</f>
        <v>1.171101405462797</v>
      </c>
      <c r="G437" s="95">
        <f>E437*'NEFZ + EPA + WLTP - Start Value'!$B$3*'NEFZ + EPA + WLTP - Start Value'!$B$6*'NEFZ + EPA + WLTP - Constants'!$B$4/3600</f>
        <v>1.027962132032</v>
      </c>
      <c r="H437" s="95">
        <f>IF(E437&gt;0,(((C436)^3+(C437)^3)/2/D437)*0.5*'NEFZ + EPA + WLTP - Constants'!$B$3*('NEFZ + EPA + WLTP - Start Value'!$B$5*'NEFZ + EPA + WLTP - Start Value'!$B$4)*E437/3600,0)</f>
        <v>3.46028791871996</v>
      </c>
    </row>
    <row r="438" ht="20.35" customHeight="1">
      <c r="A438" s="15">
        <v>435</v>
      </c>
      <c r="B438" s="15">
        <v>67.59999999999999</v>
      </c>
      <c r="C438" s="95">
        <f>'NEFZ + EPA + WLTP - Constants'!$B$5*B438/3.6</f>
        <v>30.219904</v>
      </c>
      <c r="D438" s="95">
        <f>(C438+C437)/2</f>
        <v>30.197552</v>
      </c>
      <c r="E438" s="95">
        <f>(D438*(A438-A437))</f>
        <v>30.197552</v>
      </c>
      <c r="F438" s="95">
        <f>(0.5*((C438^2)-(C437^2))*'NEFZ + EPA + WLTP - Start Value'!$B$3)/3600</f>
        <v>0.5868538571142569</v>
      </c>
      <c r="G438" s="95">
        <f>E438*'NEFZ + EPA + WLTP - Start Value'!$B$3*'NEFZ + EPA + WLTP - Start Value'!$B$6*'NEFZ + EPA + WLTP - Constants'!$B$4/3600</f>
        <v>1.030249881584</v>
      </c>
      <c r="H438" s="95">
        <f>IF(E438&gt;0,(((C437)^3+(C438)^3)/2/D438)*0.5*'NEFZ + EPA + WLTP - Constants'!$B$3*('NEFZ + EPA + WLTP - Start Value'!$B$5*'NEFZ + EPA + WLTP - Start Value'!$B$4)*E438/3600,0)</f>
        <v>3.483424906465209</v>
      </c>
    </row>
    <row r="439" ht="20.35" customHeight="1">
      <c r="A439" s="15">
        <v>436</v>
      </c>
      <c r="B439" s="15">
        <v>67.59999999999999</v>
      </c>
      <c r="C439" s="95">
        <f>'NEFZ + EPA + WLTP - Constants'!$B$5*B439/3.6</f>
        <v>30.219904</v>
      </c>
      <c r="D439" s="95">
        <f>(C439+C438)/2</f>
        <v>30.219904</v>
      </c>
      <c r="E439" s="95">
        <f>(D439*(A439-A438))</f>
        <v>30.219904</v>
      </c>
      <c r="F439" s="95">
        <f>(0.5*((C439^2)-(C438^2))*'NEFZ + EPA + WLTP - Start Value'!$B$3)/3600</f>
        <v>0</v>
      </c>
      <c r="G439" s="95">
        <f>E439*'NEFZ + EPA + WLTP - Start Value'!$B$3*'NEFZ + EPA + WLTP - Start Value'!$B$6*'NEFZ + EPA + WLTP - Constants'!$B$4/3600</f>
        <v>1.031012464768</v>
      </c>
      <c r="H439" s="95">
        <f>IF(E439&gt;0,(((C438)^3+(C439)^3)/2/D439)*0.5*'NEFZ + EPA + WLTP - Constants'!$B$3*('NEFZ + EPA + WLTP - Start Value'!$B$5*'NEFZ + EPA + WLTP - Start Value'!$B$4)*E439/3600,0)</f>
        <v>3.491160109611985</v>
      </c>
    </row>
    <row r="440" ht="20.35" customHeight="1">
      <c r="A440" s="15">
        <v>437</v>
      </c>
      <c r="B440" s="15">
        <v>67.2</v>
      </c>
      <c r="C440" s="95">
        <f>'NEFZ + EPA + WLTP - Constants'!$B$5*B440/3.6</f>
        <v>30.04108800000001</v>
      </c>
      <c r="D440" s="95">
        <f>(C440+C439)/2</f>
        <v>30.130496</v>
      </c>
      <c r="E440" s="95">
        <f>(D440*(A440-A439))</f>
        <v>30.130496</v>
      </c>
      <c r="F440" s="95">
        <f>(0.5*((C440^2)-(C439^2))*'NEFZ + EPA + WLTP - Start Value'!$B$3)/3600</f>
        <v>-2.342202810925446</v>
      </c>
      <c r="G440" s="95">
        <f>E440*'NEFZ + EPA + WLTP - Start Value'!$B$3*'NEFZ + EPA + WLTP - Start Value'!$B$6*'NEFZ + EPA + WLTP - Constants'!$B$4/3600</f>
        <v>1.027962132032</v>
      </c>
      <c r="H440" s="95">
        <f>IF(E440&gt;0,(((C439)^3+(C440)^3)/2/D440)*0.5*'NEFZ + EPA + WLTP - Constants'!$B$3*('NEFZ + EPA + WLTP - Start Value'!$B$5*'NEFZ + EPA + WLTP - Start Value'!$B$4)*E440/3600,0)</f>
        <v>3.460356472607039</v>
      </c>
    </row>
    <row r="441" ht="20.35" customHeight="1">
      <c r="A441" s="15">
        <v>438</v>
      </c>
      <c r="B441" s="15">
        <v>67</v>
      </c>
      <c r="C441" s="95">
        <f>'NEFZ + EPA + WLTP - Constants'!$B$5*B441/3.6</f>
        <v>29.95168</v>
      </c>
      <c r="D441" s="95">
        <f>(C441+C440)/2</f>
        <v>29.99638400000001</v>
      </c>
      <c r="E441" s="95">
        <f>(D441*(A441-A440))</f>
        <v>29.99638400000001</v>
      </c>
      <c r="F441" s="95">
        <f>(0.5*((C441^2)-(C440^2))*'NEFZ + EPA + WLTP - Start Value'!$B$3)/3600</f>
        <v>-1.165888787931043</v>
      </c>
      <c r="G441" s="95">
        <f>E441*'NEFZ + EPA + WLTP - Start Value'!$B$3*'NEFZ + EPA + WLTP - Start Value'!$B$6*'NEFZ + EPA + WLTP - Constants'!$B$4/3600</f>
        <v>1.023386632928</v>
      </c>
      <c r="H441" s="95">
        <f>IF(E441&gt;0,(((C440)^3+(C441)^3)/2/D441)*0.5*'NEFZ + EPA + WLTP - Constants'!$B$3*('NEFZ + EPA + WLTP - Start Value'!$B$5*'NEFZ + EPA + WLTP - Start Value'!$B$4)*E441/3600,0)</f>
        <v>3.414287853641782</v>
      </c>
    </row>
    <row r="442" ht="20.35" customHeight="1">
      <c r="A442" s="15">
        <v>439</v>
      </c>
      <c r="B442" s="15">
        <v>66.3</v>
      </c>
      <c r="C442" s="95">
        <f>'NEFZ + EPA + WLTP - Constants'!$B$5*B442/3.6</f>
        <v>29.638752</v>
      </c>
      <c r="D442" s="95">
        <f>(C442+C441)/2</f>
        <v>29.795216</v>
      </c>
      <c r="E442" s="95">
        <f>(D442*(A442-A441))</f>
        <v>29.795216</v>
      </c>
      <c r="F442" s="95">
        <f>(0.5*((C442^2)-(C441^2))*'NEFZ + EPA + WLTP - Start Value'!$B$3)/3600</f>
        <v>-4.053244515717008</v>
      </c>
      <c r="G442" s="95">
        <f>E442*'NEFZ + EPA + WLTP - Start Value'!$B$3*'NEFZ + EPA + WLTP - Start Value'!$B$6*'NEFZ + EPA + WLTP - Constants'!$B$4/3600</f>
        <v>1.016523384272</v>
      </c>
      <c r="H442" s="95">
        <f>IF(E442&gt;0,(((C441)^3+(C442)^3)/2/D442)*0.5*'NEFZ + EPA + WLTP - Constants'!$B$3*('NEFZ + EPA + WLTP - Start Value'!$B$5*'NEFZ + EPA + WLTP - Start Value'!$B$4)*E442/3600,0)</f>
        <v>3.346309198770793</v>
      </c>
    </row>
    <row r="443" ht="20.35" customHeight="1">
      <c r="A443" s="15">
        <v>440</v>
      </c>
      <c r="B443" s="15">
        <v>66.59999999999999</v>
      </c>
      <c r="C443" s="95">
        <f>'NEFZ + EPA + WLTP - Constants'!$B$5*B443/3.6</f>
        <v>29.772864</v>
      </c>
      <c r="D443" s="95">
        <f>(C443+C442)/2</f>
        <v>29.705808</v>
      </c>
      <c r="E443" s="95">
        <f>(D443*(A443-A442))</f>
        <v>29.705808</v>
      </c>
      <c r="F443" s="95">
        <f>(0.5*((C443^2)-(C442^2))*'NEFZ + EPA + WLTP - Start Value'!$B$3)/3600</f>
        <v>1.731892174918357</v>
      </c>
      <c r="G443" s="95">
        <f>E443*'NEFZ + EPA + WLTP - Start Value'!$B$3*'NEFZ + EPA + WLTP - Start Value'!$B$6*'NEFZ + EPA + WLTP - Constants'!$B$4/3600</f>
        <v>1.013473051536</v>
      </c>
      <c r="H443" s="95">
        <f>IF(E443&gt;0,(((C442)^3+(C443)^3)/2/D443)*0.5*'NEFZ + EPA + WLTP - Constants'!$B$3*('NEFZ + EPA + WLTP - Start Value'!$B$5*'NEFZ + EPA + WLTP - Start Value'!$B$4)*E443/3600,0)</f>
        <v>3.316051551774513</v>
      </c>
    </row>
    <row r="444" ht="20.35" customHeight="1">
      <c r="A444" s="15">
        <v>441</v>
      </c>
      <c r="B444" s="15">
        <v>66.2</v>
      </c>
      <c r="C444" s="95">
        <f>'NEFZ + EPA + WLTP - Constants'!$B$5*B444/3.6</f>
        <v>29.594048</v>
      </c>
      <c r="D444" s="95">
        <f>(C444+C443)/2</f>
        <v>29.683456</v>
      </c>
      <c r="E444" s="95">
        <f>(D444*(A444-A443))</f>
        <v>29.683456</v>
      </c>
      <c r="F444" s="95">
        <f>(0.5*((C444^2)-(C443^2))*'NEFZ + EPA + WLTP - Start Value'!$B$3)/3600</f>
        <v>-2.307452027380574</v>
      </c>
      <c r="G444" s="95">
        <f>E444*'NEFZ + EPA + WLTP - Start Value'!$B$3*'NEFZ + EPA + WLTP - Start Value'!$B$6*'NEFZ + EPA + WLTP - Constants'!$B$4/3600</f>
        <v>1.012710468352</v>
      </c>
      <c r="H444" s="95">
        <f>IF(E444&gt;0,(((C443)^3+(C444)^3)/2/D444)*0.5*'NEFZ + EPA + WLTP - Constants'!$B$3*('NEFZ + EPA + WLTP - Start Value'!$B$5*'NEFZ + EPA + WLTP - Start Value'!$B$4)*E444/3600,0)</f>
        <v>3.308611211711776</v>
      </c>
    </row>
    <row r="445" ht="20.35" customHeight="1">
      <c r="A445" s="15">
        <v>442</v>
      </c>
      <c r="B445" s="15">
        <v>66.40000000000001</v>
      </c>
      <c r="C445" s="95">
        <f>'NEFZ + EPA + WLTP - Constants'!$B$5*B445/3.6</f>
        <v>29.683456</v>
      </c>
      <c r="D445" s="95">
        <f>(C445+C444)/2</f>
        <v>29.638752</v>
      </c>
      <c r="E445" s="95">
        <f>(D445*(A445-A444))</f>
        <v>29.638752</v>
      </c>
      <c r="F445" s="95">
        <f>(0.5*((C445^2)-(C444^2))*'NEFZ + EPA + WLTP - Start Value'!$B$3)/3600</f>
        <v>1.151988474513089</v>
      </c>
      <c r="G445" s="95">
        <f>E445*'NEFZ + EPA + WLTP - Start Value'!$B$3*'NEFZ + EPA + WLTP - Start Value'!$B$6*'NEFZ + EPA + WLTP - Constants'!$B$4/3600</f>
        <v>1.011185301984</v>
      </c>
      <c r="H445" s="95">
        <f>IF(E445&gt;0,(((C444)^3+(C445)^3)/2/D445)*0.5*'NEFZ + EPA + WLTP - Constants'!$B$3*('NEFZ + EPA + WLTP - Start Value'!$B$5*'NEFZ + EPA + WLTP - Start Value'!$B$4)*E445/3600,0)</f>
        <v>3.293618004211816</v>
      </c>
    </row>
    <row r="446" ht="20.35" customHeight="1">
      <c r="A446" s="15">
        <v>443</v>
      </c>
      <c r="B446" s="15">
        <v>65.90000000000001</v>
      </c>
      <c r="C446" s="95">
        <f>'NEFZ + EPA + WLTP - Constants'!$B$5*B446/3.6</f>
        <v>29.45993600000001</v>
      </c>
      <c r="D446" s="95">
        <f>(C446+C445)/2</f>
        <v>29.571696</v>
      </c>
      <c r="E446" s="95">
        <f>(D446*(A446-A445))</f>
        <v>29.571696</v>
      </c>
      <c r="F446" s="95">
        <f>(0.5*((C446^2)-(C445^2))*'NEFZ + EPA + WLTP - Start Value'!$B$3)/3600</f>
        <v>-2.873455414367962</v>
      </c>
      <c r="G446" s="95">
        <f>E446*'NEFZ + EPA + WLTP - Start Value'!$B$3*'NEFZ + EPA + WLTP - Start Value'!$B$6*'NEFZ + EPA + WLTP - Constants'!$B$4/3600</f>
        <v>1.008897552432</v>
      </c>
      <c r="H446" s="95">
        <f>IF(E446&gt;0,(((C445)^3+(C446)^3)/2/D446)*0.5*'NEFZ + EPA + WLTP - Constants'!$B$3*('NEFZ + EPA + WLTP - Start Value'!$B$5*'NEFZ + EPA + WLTP - Start Value'!$B$4)*E446/3600,0)</f>
        <v>3.271431515093801</v>
      </c>
    </row>
    <row r="447" ht="20.35" customHeight="1">
      <c r="A447" s="15">
        <v>444</v>
      </c>
      <c r="B447" s="15">
        <v>66.09999999999999</v>
      </c>
      <c r="C447" s="95">
        <f>'NEFZ + EPA + WLTP - Constants'!$B$5*B447/3.6</f>
        <v>29.549344</v>
      </c>
      <c r="D447" s="95">
        <f>(C447+C446)/2</f>
        <v>29.50464</v>
      </c>
      <c r="E447" s="95">
        <f>(D447*(A447-A446))</f>
        <v>29.50464</v>
      </c>
      <c r="F447" s="95">
        <f>(0.5*((C447^2)-(C446^2))*'NEFZ + EPA + WLTP - Start Value'!$B$3)/3600</f>
        <v>1.146775856981236</v>
      </c>
      <c r="G447" s="95">
        <f>E447*'NEFZ + EPA + WLTP - Start Value'!$B$3*'NEFZ + EPA + WLTP - Start Value'!$B$6*'NEFZ + EPA + WLTP - Constants'!$B$4/3600</f>
        <v>1.006609802880</v>
      </c>
      <c r="H447" s="95">
        <f>IF(E447&gt;0,(((C446)^3+(C447)^3)/2/D447)*0.5*'NEFZ + EPA + WLTP - Constants'!$B$3*('NEFZ + EPA + WLTP - Start Value'!$B$5*'NEFZ + EPA + WLTP - Start Value'!$B$4)*E447/3600,0)</f>
        <v>3.249110461001592</v>
      </c>
    </row>
    <row r="448" ht="20.35" customHeight="1">
      <c r="A448" s="15">
        <v>445</v>
      </c>
      <c r="B448" s="15">
        <v>65.5</v>
      </c>
      <c r="C448" s="95">
        <f>'NEFZ + EPA + WLTP - Constants'!$B$5*B448/3.6</f>
        <v>29.28112</v>
      </c>
      <c r="D448" s="95">
        <f>(C448+C447)/2</f>
        <v>29.415232</v>
      </c>
      <c r="E448" s="95">
        <f>(D448*(A448-A447))</f>
        <v>29.415232</v>
      </c>
      <c r="F448" s="95">
        <f>(0.5*((C448^2)-(C447^2))*'NEFZ + EPA + WLTP - Start Value'!$B$3)/3600</f>
        <v>-3.429902335880496</v>
      </c>
      <c r="G448" s="95">
        <f>E448*'NEFZ + EPA + WLTP - Start Value'!$B$3*'NEFZ + EPA + WLTP - Start Value'!$B$6*'NEFZ + EPA + WLTP - Constants'!$B$4/3600</f>
        <v>1.003559470144</v>
      </c>
      <c r="H448" s="95">
        <f>IF(E448&gt;0,(((C447)^3+(C448)^3)/2/D448)*0.5*'NEFZ + EPA + WLTP - Constants'!$B$3*('NEFZ + EPA + WLTP - Start Value'!$B$5*'NEFZ + EPA + WLTP - Start Value'!$B$4)*E448/3600,0)</f>
        <v>3.219841115592037</v>
      </c>
    </row>
    <row r="449" ht="20.35" customHeight="1">
      <c r="A449" s="15">
        <v>446</v>
      </c>
      <c r="B449" s="15">
        <v>62.2</v>
      </c>
      <c r="C449" s="95">
        <f>'NEFZ + EPA + WLTP - Constants'!$B$5*B449/3.6</f>
        <v>27.805888</v>
      </c>
      <c r="D449" s="95">
        <f>(C449+C448)/2</f>
        <v>28.543504</v>
      </c>
      <c r="E449" s="95">
        <f>(D449*(A449-A448))</f>
        <v>28.543504</v>
      </c>
      <c r="F449" s="95">
        <f>(0.5*((C449^2)-(C448^2))*'NEFZ + EPA + WLTP - Start Value'!$B$3)/3600</f>
        <v>-18.30540961706451</v>
      </c>
      <c r="G449" s="95">
        <f>E449*'NEFZ + EPA + WLTP - Start Value'!$B$3*'NEFZ + EPA + WLTP - Start Value'!$B$6*'NEFZ + EPA + WLTP - Constants'!$B$4/3600</f>
        <v>0.9738187259680001</v>
      </c>
      <c r="H449" s="95">
        <f>IF(E449&gt;0,(((C448)^3+(C449)^3)/2/D449)*0.5*'NEFZ + EPA + WLTP - Constants'!$B$3*('NEFZ + EPA + WLTP - Start Value'!$B$5*'NEFZ + EPA + WLTP - Start Value'!$B$4)*E449/3600,0)</f>
        <v>2.947688439175288</v>
      </c>
    </row>
    <row r="450" ht="20.35" customHeight="1">
      <c r="A450" s="15">
        <v>447</v>
      </c>
      <c r="B450" s="15">
        <v>62.2</v>
      </c>
      <c r="C450" s="95">
        <f>'NEFZ + EPA + WLTP - Constants'!$B$5*B450/3.6</f>
        <v>27.805888</v>
      </c>
      <c r="D450" s="95">
        <f>(C450+C449)/2</f>
        <v>27.805888</v>
      </c>
      <c r="E450" s="95">
        <f>(D450*(A450-A449))</f>
        <v>27.805888</v>
      </c>
      <c r="F450" s="95">
        <f>(0.5*((C450^2)-(C449^2))*'NEFZ + EPA + WLTP - Start Value'!$B$3)/3600</f>
        <v>0</v>
      </c>
      <c r="G450" s="95">
        <f>E450*'NEFZ + EPA + WLTP - Start Value'!$B$3*'NEFZ + EPA + WLTP - Start Value'!$B$6*'NEFZ + EPA + WLTP - Constants'!$B$4/3600</f>
        <v>0.9486534808960002</v>
      </c>
      <c r="H450" s="95">
        <f>IF(E450&gt;0,(((C449)^3+(C450)^3)/2/D450)*0.5*'NEFZ + EPA + WLTP - Constants'!$B$3*('NEFZ + EPA + WLTP - Start Value'!$B$5*'NEFZ + EPA + WLTP - Start Value'!$B$4)*E450/3600,0)</f>
        <v>2.719573701671068</v>
      </c>
    </row>
    <row r="451" ht="20.35" customHeight="1">
      <c r="A451" s="15">
        <v>448</v>
      </c>
      <c r="B451" s="15">
        <v>61.4</v>
      </c>
      <c r="C451" s="95">
        <f>'NEFZ + EPA + WLTP - Constants'!$B$5*B451/3.6</f>
        <v>27.448256</v>
      </c>
      <c r="D451" s="95">
        <f>(C451+C450)/2</f>
        <v>27.627072</v>
      </c>
      <c r="E451" s="95">
        <f>(D451*(A451-A450))</f>
        <v>27.627072</v>
      </c>
      <c r="F451" s="95">
        <f>(0.5*((C451^2)-(C450^2))*'NEFZ + EPA + WLTP - Start Value'!$B$3)/3600</f>
        <v>-4.295196846148306</v>
      </c>
      <c r="G451" s="95">
        <f>E451*'NEFZ + EPA + WLTP - Start Value'!$B$3*'NEFZ + EPA + WLTP - Start Value'!$B$6*'NEFZ + EPA + WLTP - Constants'!$B$4/3600</f>
        <v>0.942552815424</v>
      </c>
      <c r="H451" s="95">
        <f>IF(E451&gt;0,(((C450)^3+(C451)^3)/2/D451)*0.5*'NEFZ + EPA + WLTP - Constants'!$B$3*('NEFZ + EPA + WLTP - Start Value'!$B$5*'NEFZ + EPA + WLTP - Start Value'!$B$4)*E451/3600,0)</f>
        <v>2.667777973897397</v>
      </c>
    </row>
    <row r="452" ht="20.35" customHeight="1">
      <c r="A452" s="15">
        <v>449</v>
      </c>
      <c r="B452" s="15">
        <v>61.1</v>
      </c>
      <c r="C452" s="95">
        <f>'NEFZ + EPA + WLTP - Constants'!$B$5*B452/3.6</f>
        <v>27.314144</v>
      </c>
      <c r="D452" s="95">
        <f>(C452+C451)/2</f>
        <v>27.3812</v>
      </c>
      <c r="E452" s="95">
        <f>(D452*(A452-A451))</f>
        <v>27.3812</v>
      </c>
      <c r="F452" s="95">
        <f>(0.5*((C452^2)-(C451^2))*'NEFZ + EPA + WLTP - Start Value'!$B$3)/3600</f>
        <v>-1.596364119093312</v>
      </c>
      <c r="G452" s="95">
        <f>E452*'NEFZ + EPA + WLTP - Start Value'!$B$3*'NEFZ + EPA + WLTP - Start Value'!$B$6*'NEFZ + EPA + WLTP - Constants'!$B$4/3600</f>
        <v>0.9341644004000001</v>
      </c>
      <c r="H452" s="95">
        <f>IF(E452&gt;0,(((C451)^3+(C452)^3)/2/D452)*0.5*'NEFZ + EPA + WLTP - Constants'!$B$3*('NEFZ + EPA + WLTP - Start Value'!$B$5*'NEFZ + EPA + WLTP - Start Value'!$B$4)*E452/3600,0)</f>
        <v>2.596903261987974</v>
      </c>
    </row>
    <row r="453" ht="20.35" customHeight="1">
      <c r="A453" s="15">
        <v>450</v>
      </c>
      <c r="B453" s="15">
        <v>61.4</v>
      </c>
      <c r="C453" s="95">
        <f>'NEFZ + EPA + WLTP - Constants'!$B$5*B453/3.6</f>
        <v>27.448256</v>
      </c>
      <c r="D453" s="95">
        <f>(C453+C452)/2</f>
        <v>27.3812</v>
      </c>
      <c r="E453" s="95">
        <f>(D453*(A453-A452))</f>
        <v>27.3812</v>
      </c>
      <c r="F453" s="95">
        <f>(0.5*((C453^2)-(C452^2))*'NEFZ + EPA + WLTP - Start Value'!$B$3)/3600</f>
        <v>1.596364119093312</v>
      </c>
      <c r="G453" s="95">
        <f>E453*'NEFZ + EPA + WLTP - Start Value'!$B$3*'NEFZ + EPA + WLTP - Start Value'!$B$6*'NEFZ + EPA + WLTP - Constants'!$B$4/3600</f>
        <v>0.9341644004000001</v>
      </c>
      <c r="H453" s="95">
        <f>IF(E453&gt;0,(((C452)^3+(C453)^3)/2/D453)*0.5*'NEFZ + EPA + WLTP - Constants'!$B$3*('NEFZ + EPA + WLTP - Start Value'!$B$5*'NEFZ + EPA + WLTP - Start Value'!$B$4)*E453/3600,0)</f>
        <v>2.596903261987974</v>
      </c>
    </row>
    <row r="454" ht="20.35" customHeight="1">
      <c r="A454" s="15">
        <v>451</v>
      </c>
      <c r="B454" s="15">
        <v>61.1</v>
      </c>
      <c r="C454" s="95">
        <f>'NEFZ + EPA + WLTP - Constants'!$B$5*B454/3.6</f>
        <v>27.314144</v>
      </c>
      <c r="D454" s="95">
        <f>(C454+C453)/2</f>
        <v>27.3812</v>
      </c>
      <c r="E454" s="95">
        <f>(D454*(A454-A453))</f>
        <v>27.3812</v>
      </c>
      <c r="F454" s="95">
        <f>(0.5*((C454^2)-(C453^2))*'NEFZ + EPA + WLTP - Start Value'!$B$3)/3600</f>
        <v>-1.596364119093312</v>
      </c>
      <c r="G454" s="95">
        <f>E454*'NEFZ + EPA + WLTP - Start Value'!$B$3*'NEFZ + EPA + WLTP - Start Value'!$B$6*'NEFZ + EPA + WLTP - Constants'!$B$4/3600</f>
        <v>0.9341644004000001</v>
      </c>
      <c r="H454" s="95">
        <f>IF(E454&gt;0,(((C453)^3+(C454)^3)/2/D454)*0.5*'NEFZ + EPA + WLTP - Constants'!$B$3*('NEFZ + EPA + WLTP - Start Value'!$B$5*'NEFZ + EPA + WLTP - Start Value'!$B$4)*E454/3600,0)</f>
        <v>2.596903261987974</v>
      </c>
    </row>
    <row r="455" ht="20.35" customHeight="1">
      <c r="A455" s="15">
        <v>452</v>
      </c>
      <c r="B455" s="15">
        <v>61.4</v>
      </c>
      <c r="C455" s="95">
        <f>'NEFZ + EPA + WLTP - Constants'!$B$5*B455/3.6</f>
        <v>27.448256</v>
      </c>
      <c r="D455" s="95">
        <f>(C455+C454)/2</f>
        <v>27.3812</v>
      </c>
      <c r="E455" s="95">
        <f>(D455*(A455-A454))</f>
        <v>27.3812</v>
      </c>
      <c r="F455" s="95">
        <f>(0.5*((C455^2)-(C454^2))*'NEFZ + EPA + WLTP - Start Value'!$B$3)/3600</f>
        <v>1.596364119093312</v>
      </c>
      <c r="G455" s="95">
        <f>E455*'NEFZ + EPA + WLTP - Start Value'!$B$3*'NEFZ + EPA + WLTP - Start Value'!$B$6*'NEFZ + EPA + WLTP - Constants'!$B$4/3600</f>
        <v>0.9341644004000001</v>
      </c>
      <c r="H455" s="95">
        <f>IF(E455&gt;0,(((C454)^3+(C455)^3)/2/D455)*0.5*'NEFZ + EPA + WLTP - Constants'!$B$3*('NEFZ + EPA + WLTP - Start Value'!$B$5*'NEFZ + EPA + WLTP - Start Value'!$B$4)*E455/3600,0)</f>
        <v>2.596903261987974</v>
      </c>
    </row>
    <row r="456" ht="20.35" customHeight="1">
      <c r="A456" s="15">
        <v>453</v>
      </c>
      <c r="B456" s="15">
        <v>61.4</v>
      </c>
      <c r="C456" s="95">
        <f>'NEFZ + EPA + WLTP - Constants'!$B$5*B456/3.6</f>
        <v>27.448256</v>
      </c>
      <c r="D456" s="95">
        <f>(C456+C455)/2</f>
        <v>27.448256</v>
      </c>
      <c r="E456" s="95">
        <f>(D456*(A456-A455))</f>
        <v>27.448256</v>
      </c>
      <c r="F456" s="95">
        <f>(0.5*((C456^2)-(C455^2))*'NEFZ + EPA + WLTP - Start Value'!$B$3)/3600</f>
        <v>0</v>
      </c>
      <c r="G456" s="95">
        <f>E456*'NEFZ + EPA + WLTP - Start Value'!$B$3*'NEFZ + EPA + WLTP - Start Value'!$B$6*'NEFZ + EPA + WLTP - Constants'!$B$4/3600</f>
        <v>0.9364521499520001</v>
      </c>
      <c r="H456" s="95">
        <f>IF(E456&gt;0,(((C455)^3+(C456)^3)/2/D456)*0.5*'NEFZ + EPA + WLTP - Constants'!$B$3*('NEFZ + EPA + WLTP - Start Value'!$B$5*'NEFZ + EPA + WLTP - Start Value'!$B$4)*E456/3600,0)</f>
        <v>2.615982246123726</v>
      </c>
    </row>
    <row r="457" ht="20.35" customHeight="1">
      <c r="A457" s="15">
        <v>454</v>
      </c>
      <c r="B457" s="15">
        <v>61.8</v>
      </c>
      <c r="C457" s="95">
        <f>'NEFZ + EPA + WLTP - Constants'!$B$5*B457/3.6</f>
        <v>27.627072</v>
      </c>
      <c r="D457" s="95">
        <f>(C457+C456)/2</f>
        <v>27.537664</v>
      </c>
      <c r="E457" s="95">
        <f>(D457*(A457-A456))</f>
        <v>27.537664</v>
      </c>
      <c r="F457" s="95">
        <f>(0.5*((C457^2)-(C456^2))*'NEFZ + EPA + WLTP - Start Value'!$B$3)/3600</f>
        <v>2.140648266365127</v>
      </c>
      <c r="G457" s="95">
        <f>E457*'NEFZ + EPA + WLTP - Start Value'!$B$3*'NEFZ + EPA + WLTP - Start Value'!$B$6*'NEFZ + EPA + WLTP - Constants'!$B$4/3600</f>
        <v>0.939502482688</v>
      </c>
      <c r="H457" s="95">
        <f>IF(E457&gt;0,(((C456)^3+(C457)^3)/2/D457)*0.5*'NEFZ + EPA + WLTP - Constants'!$B$3*('NEFZ + EPA + WLTP - Start Value'!$B$5*'NEFZ + EPA + WLTP - Start Value'!$B$4)*E457/3600,0)</f>
        <v>2.641712488636813</v>
      </c>
    </row>
    <row r="458" ht="20.35" customHeight="1">
      <c r="A458" s="15">
        <v>455</v>
      </c>
      <c r="B458" s="15">
        <v>61.8</v>
      </c>
      <c r="C458" s="95">
        <f>'NEFZ + EPA + WLTP - Constants'!$B$5*B458/3.6</f>
        <v>27.627072</v>
      </c>
      <c r="D458" s="95">
        <f>(C458+C457)/2</f>
        <v>27.627072</v>
      </c>
      <c r="E458" s="95">
        <f>(D458*(A458-A457))</f>
        <v>27.627072</v>
      </c>
      <c r="F458" s="95">
        <f>(0.5*((C458^2)-(C457^2))*'NEFZ + EPA + WLTP - Start Value'!$B$3)/3600</f>
        <v>0</v>
      </c>
      <c r="G458" s="95">
        <f>E458*'NEFZ + EPA + WLTP - Start Value'!$B$3*'NEFZ + EPA + WLTP - Start Value'!$B$6*'NEFZ + EPA + WLTP - Constants'!$B$4/3600</f>
        <v>0.9425528154239999</v>
      </c>
      <c r="H458" s="95">
        <f>IF(E458&gt;0,(((C457)^3+(C458)^3)/2/D458)*0.5*'NEFZ + EPA + WLTP - Constants'!$B$3*('NEFZ + EPA + WLTP - Start Value'!$B$5*'NEFZ + EPA + WLTP - Start Value'!$B$4)*E458/3600,0)</f>
        <v>2.667442731149899</v>
      </c>
    </row>
    <row r="459" ht="20.35" customHeight="1">
      <c r="A459" s="15">
        <v>456</v>
      </c>
      <c r="B459" s="15">
        <v>61.8</v>
      </c>
      <c r="C459" s="95">
        <f>'NEFZ + EPA + WLTP - Constants'!$B$5*B459/3.6</f>
        <v>27.627072</v>
      </c>
      <c r="D459" s="95">
        <f>(C459+C458)/2</f>
        <v>27.627072</v>
      </c>
      <c r="E459" s="95">
        <f>(D459*(A459-A458))</f>
        <v>27.627072</v>
      </c>
      <c r="F459" s="95">
        <f>(0.5*((C459^2)-(C458^2))*'NEFZ + EPA + WLTP - Start Value'!$B$3)/3600</f>
        <v>0</v>
      </c>
      <c r="G459" s="95">
        <f>E459*'NEFZ + EPA + WLTP - Start Value'!$B$3*'NEFZ + EPA + WLTP - Start Value'!$B$6*'NEFZ + EPA + WLTP - Constants'!$B$4/3600</f>
        <v>0.9425528154239999</v>
      </c>
      <c r="H459" s="95">
        <f>IF(E459&gt;0,(((C458)^3+(C459)^3)/2/D459)*0.5*'NEFZ + EPA + WLTP - Constants'!$B$3*('NEFZ + EPA + WLTP - Start Value'!$B$5*'NEFZ + EPA + WLTP - Start Value'!$B$4)*E459/3600,0)</f>
        <v>2.667442731149899</v>
      </c>
    </row>
    <row r="460" ht="20.35" customHeight="1">
      <c r="A460" s="15">
        <v>457</v>
      </c>
      <c r="B460" s="15">
        <v>61.8</v>
      </c>
      <c r="C460" s="95">
        <f>'NEFZ + EPA + WLTP - Constants'!$B$5*B460/3.6</f>
        <v>27.627072</v>
      </c>
      <c r="D460" s="95">
        <f>(C460+C459)/2</f>
        <v>27.627072</v>
      </c>
      <c r="E460" s="95">
        <f>(D460*(A460-A459))</f>
        <v>27.627072</v>
      </c>
      <c r="F460" s="95">
        <f>(0.5*((C460^2)-(C459^2))*'NEFZ + EPA + WLTP - Start Value'!$B$3)/3600</f>
        <v>0</v>
      </c>
      <c r="G460" s="95">
        <f>E460*'NEFZ + EPA + WLTP - Start Value'!$B$3*'NEFZ + EPA + WLTP - Start Value'!$B$6*'NEFZ + EPA + WLTP - Constants'!$B$4/3600</f>
        <v>0.9425528154239999</v>
      </c>
      <c r="H460" s="95">
        <f>IF(E460&gt;0,(((C459)^3+(C460)^3)/2/D460)*0.5*'NEFZ + EPA + WLTP - Constants'!$B$3*('NEFZ + EPA + WLTP - Start Value'!$B$5*'NEFZ + EPA + WLTP - Start Value'!$B$4)*E460/3600,0)</f>
        <v>2.667442731149899</v>
      </c>
    </row>
    <row r="461" ht="20.35" customHeight="1">
      <c r="A461" s="15">
        <v>458</v>
      </c>
      <c r="B461" s="15">
        <v>62.2</v>
      </c>
      <c r="C461" s="95">
        <f>'NEFZ + EPA + WLTP - Constants'!$B$5*B461/3.6</f>
        <v>27.805888</v>
      </c>
      <c r="D461" s="95">
        <f>(C461+C460)/2</f>
        <v>27.71648</v>
      </c>
      <c r="E461" s="95">
        <f>(D461*(A461-A460))</f>
        <v>27.71648</v>
      </c>
      <c r="F461" s="95">
        <f>(0.5*((C461^2)-(C460^2))*'NEFZ + EPA + WLTP - Start Value'!$B$3)/3600</f>
        <v>2.154548579783179</v>
      </c>
      <c r="G461" s="95">
        <f>E461*'NEFZ + EPA + WLTP - Start Value'!$B$3*'NEFZ + EPA + WLTP - Start Value'!$B$6*'NEFZ + EPA + WLTP - Constants'!$B$4/3600</f>
        <v>0.945603148160</v>
      </c>
      <c r="H461" s="95">
        <f>IF(E461&gt;0,(((C460)^3+(C461)^3)/2/D461)*0.5*'NEFZ + EPA + WLTP - Constants'!$B$3*('NEFZ + EPA + WLTP - Start Value'!$B$5*'NEFZ + EPA + WLTP - Start Value'!$B$4)*E461/3600,0)</f>
        <v>2.693508216410484</v>
      </c>
    </row>
    <row r="462" ht="20.35" customHeight="1">
      <c r="A462" s="15">
        <v>459</v>
      </c>
      <c r="B462" s="15">
        <v>61.8</v>
      </c>
      <c r="C462" s="95">
        <f>'NEFZ + EPA + WLTP - Constants'!$B$5*B462/3.6</f>
        <v>27.627072</v>
      </c>
      <c r="D462" s="95">
        <f>(C462+C461)/2</f>
        <v>27.71648</v>
      </c>
      <c r="E462" s="95">
        <f>(D462*(A462-A461))</f>
        <v>27.71648</v>
      </c>
      <c r="F462" s="95">
        <f>(0.5*((C462^2)-(C461^2))*'NEFZ + EPA + WLTP - Start Value'!$B$3)/3600</f>
        <v>-2.154548579783179</v>
      </c>
      <c r="G462" s="95">
        <f>E462*'NEFZ + EPA + WLTP - Start Value'!$B$3*'NEFZ + EPA + WLTP - Start Value'!$B$6*'NEFZ + EPA + WLTP - Constants'!$B$4/3600</f>
        <v>0.945603148160</v>
      </c>
      <c r="H462" s="95">
        <f>IF(E462&gt;0,(((C461)^3+(C462)^3)/2/D462)*0.5*'NEFZ + EPA + WLTP - Constants'!$B$3*('NEFZ + EPA + WLTP - Start Value'!$B$5*'NEFZ + EPA + WLTP - Start Value'!$B$4)*E462/3600,0)</f>
        <v>2.693508216410484</v>
      </c>
    </row>
    <row r="463" ht="20.35" customHeight="1">
      <c r="A463" s="15">
        <v>460</v>
      </c>
      <c r="B463" s="15">
        <v>62.2</v>
      </c>
      <c r="C463" s="95">
        <f>'NEFZ + EPA + WLTP - Constants'!$B$5*B463/3.6</f>
        <v>27.805888</v>
      </c>
      <c r="D463" s="95">
        <f>(C463+C462)/2</f>
        <v>27.71648</v>
      </c>
      <c r="E463" s="95">
        <f>(D463*(A463-A462))</f>
        <v>27.71648</v>
      </c>
      <c r="F463" s="95">
        <f>(0.5*((C463^2)-(C462^2))*'NEFZ + EPA + WLTP - Start Value'!$B$3)/3600</f>
        <v>2.154548579783179</v>
      </c>
      <c r="G463" s="95">
        <f>E463*'NEFZ + EPA + WLTP - Start Value'!$B$3*'NEFZ + EPA + WLTP - Start Value'!$B$6*'NEFZ + EPA + WLTP - Constants'!$B$4/3600</f>
        <v>0.945603148160</v>
      </c>
      <c r="H463" s="95">
        <f>IF(E463&gt;0,(((C462)^3+(C463)^3)/2/D463)*0.5*'NEFZ + EPA + WLTP - Constants'!$B$3*('NEFZ + EPA + WLTP - Start Value'!$B$5*'NEFZ + EPA + WLTP - Start Value'!$B$4)*E463/3600,0)</f>
        <v>2.693508216410484</v>
      </c>
    </row>
    <row r="464" ht="20.35" customHeight="1">
      <c r="A464" s="15">
        <v>461</v>
      </c>
      <c r="B464" s="15">
        <v>62.6</v>
      </c>
      <c r="C464" s="95">
        <f>'NEFZ + EPA + WLTP - Constants'!$B$5*B464/3.6</f>
        <v>27.984704</v>
      </c>
      <c r="D464" s="95">
        <f>(C464+C463)/2</f>
        <v>27.895296</v>
      </c>
      <c r="E464" s="95">
        <f>(D464*(A464-A463))</f>
        <v>27.895296</v>
      </c>
      <c r="F464" s="95">
        <f>(0.5*((C464^2)-(C463^2))*'NEFZ + EPA + WLTP - Start Value'!$B$3)/3600</f>
        <v>2.168448893201035</v>
      </c>
      <c r="G464" s="95">
        <f>E464*'NEFZ + EPA + WLTP - Start Value'!$B$3*'NEFZ + EPA + WLTP - Start Value'!$B$6*'NEFZ + EPA + WLTP - Constants'!$B$4/3600</f>
        <v>0.9517038136320001</v>
      </c>
      <c r="H464" s="95">
        <f>IF(E464&gt;0,(((C463)^3+(C464)^3)/2/D464)*0.5*'NEFZ + EPA + WLTP - Constants'!$B$3*('NEFZ + EPA + WLTP - Start Value'!$B$5*'NEFZ + EPA + WLTP - Start Value'!$B$4)*E464/3600,0)</f>
        <v>2.745976599535121</v>
      </c>
    </row>
    <row r="465" ht="20.35" customHeight="1">
      <c r="A465" s="15">
        <v>462</v>
      </c>
      <c r="B465" s="15">
        <v>62.2</v>
      </c>
      <c r="C465" s="95">
        <f>'NEFZ + EPA + WLTP - Constants'!$B$5*B465/3.6</f>
        <v>27.805888</v>
      </c>
      <c r="D465" s="95">
        <f>(C465+C464)/2</f>
        <v>27.895296</v>
      </c>
      <c r="E465" s="95">
        <f>(D465*(A465-A464))</f>
        <v>27.895296</v>
      </c>
      <c r="F465" s="95">
        <f>(0.5*((C465^2)-(C464^2))*'NEFZ + EPA + WLTP - Start Value'!$B$3)/3600</f>
        <v>-2.168448893201035</v>
      </c>
      <c r="G465" s="95">
        <f>E465*'NEFZ + EPA + WLTP - Start Value'!$B$3*'NEFZ + EPA + WLTP - Start Value'!$B$6*'NEFZ + EPA + WLTP - Constants'!$B$4/3600</f>
        <v>0.9517038136320001</v>
      </c>
      <c r="H465" s="95">
        <f>IF(E465&gt;0,(((C464)^3+(C465)^3)/2/D465)*0.5*'NEFZ + EPA + WLTP - Constants'!$B$3*('NEFZ + EPA + WLTP - Start Value'!$B$5*'NEFZ + EPA + WLTP - Start Value'!$B$4)*E465/3600,0)</f>
        <v>2.745976599535121</v>
      </c>
    </row>
    <row r="466" ht="20.35" customHeight="1">
      <c r="A466" s="15">
        <v>463</v>
      </c>
      <c r="B466" s="15">
        <v>62.6</v>
      </c>
      <c r="C466" s="95">
        <f>'NEFZ + EPA + WLTP - Constants'!$B$5*B466/3.6</f>
        <v>27.984704</v>
      </c>
      <c r="D466" s="95">
        <f>(C466+C465)/2</f>
        <v>27.895296</v>
      </c>
      <c r="E466" s="95">
        <f>(D466*(A466-A465))</f>
        <v>27.895296</v>
      </c>
      <c r="F466" s="95">
        <f>(0.5*((C466^2)-(C465^2))*'NEFZ + EPA + WLTP - Start Value'!$B$3)/3600</f>
        <v>2.168448893201035</v>
      </c>
      <c r="G466" s="95">
        <f>E466*'NEFZ + EPA + WLTP - Start Value'!$B$3*'NEFZ + EPA + WLTP - Start Value'!$B$6*'NEFZ + EPA + WLTP - Constants'!$B$4/3600</f>
        <v>0.9517038136320001</v>
      </c>
      <c r="H466" s="95">
        <f>IF(E466&gt;0,(((C465)^3+(C466)^3)/2/D466)*0.5*'NEFZ + EPA + WLTP - Constants'!$B$3*('NEFZ + EPA + WLTP - Start Value'!$B$5*'NEFZ + EPA + WLTP - Start Value'!$B$4)*E466/3600,0)</f>
        <v>2.745976599535121</v>
      </c>
    </row>
    <row r="467" ht="20.35" customHeight="1">
      <c r="A467" s="15">
        <v>464</v>
      </c>
      <c r="B467" s="15">
        <v>62.2</v>
      </c>
      <c r="C467" s="95">
        <f>'NEFZ + EPA + WLTP - Constants'!$B$5*B467/3.6</f>
        <v>27.805888</v>
      </c>
      <c r="D467" s="95">
        <f>(C467+C466)/2</f>
        <v>27.895296</v>
      </c>
      <c r="E467" s="95">
        <f>(D467*(A467-A466))</f>
        <v>27.895296</v>
      </c>
      <c r="F467" s="95">
        <f>(0.5*((C467^2)-(C466^2))*'NEFZ + EPA + WLTP - Start Value'!$B$3)/3600</f>
        <v>-2.168448893201035</v>
      </c>
      <c r="G467" s="95">
        <f>E467*'NEFZ + EPA + WLTP - Start Value'!$B$3*'NEFZ + EPA + WLTP - Start Value'!$B$6*'NEFZ + EPA + WLTP - Constants'!$B$4/3600</f>
        <v>0.9517038136320001</v>
      </c>
      <c r="H467" s="95">
        <f>IF(E467&gt;0,(((C466)^3+(C467)^3)/2/D467)*0.5*'NEFZ + EPA + WLTP - Constants'!$B$3*('NEFZ + EPA + WLTP - Start Value'!$B$5*'NEFZ + EPA + WLTP - Start Value'!$B$4)*E467/3600,0)</f>
        <v>2.745976599535121</v>
      </c>
    </row>
    <row r="468" ht="20.35" customHeight="1">
      <c r="A468" s="15">
        <v>465</v>
      </c>
      <c r="B468" s="15">
        <v>62.6</v>
      </c>
      <c r="C468" s="95">
        <f>'NEFZ + EPA + WLTP - Constants'!$B$5*B468/3.6</f>
        <v>27.984704</v>
      </c>
      <c r="D468" s="95">
        <f>(C468+C467)/2</f>
        <v>27.895296</v>
      </c>
      <c r="E468" s="95">
        <f>(D468*(A468-A467))</f>
        <v>27.895296</v>
      </c>
      <c r="F468" s="95">
        <f>(0.5*((C468^2)-(C467^2))*'NEFZ + EPA + WLTP - Start Value'!$B$3)/3600</f>
        <v>2.168448893201035</v>
      </c>
      <c r="G468" s="95">
        <f>E468*'NEFZ + EPA + WLTP - Start Value'!$B$3*'NEFZ + EPA + WLTP - Start Value'!$B$6*'NEFZ + EPA + WLTP - Constants'!$B$4/3600</f>
        <v>0.9517038136320001</v>
      </c>
      <c r="H468" s="95">
        <f>IF(E468&gt;0,(((C467)^3+(C468)^3)/2/D468)*0.5*'NEFZ + EPA + WLTP - Constants'!$B$3*('NEFZ + EPA + WLTP - Start Value'!$B$5*'NEFZ + EPA + WLTP - Start Value'!$B$4)*E468/3600,0)</f>
        <v>2.745976599535121</v>
      </c>
    </row>
    <row r="469" ht="20.35" customHeight="1">
      <c r="A469" s="15">
        <v>466</v>
      </c>
      <c r="B469" s="15">
        <v>62.6</v>
      </c>
      <c r="C469" s="95">
        <f>'NEFZ + EPA + WLTP - Constants'!$B$5*B469/3.6</f>
        <v>27.984704</v>
      </c>
      <c r="D469" s="95">
        <f>(C469+C468)/2</f>
        <v>27.984704</v>
      </c>
      <c r="E469" s="95">
        <f>(D469*(A469-A468))</f>
        <v>27.984704</v>
      </c>
      <c r="F469" s="95">
        <f>(0.5*((C469^2)-(C468^2))*'NEFZ + EPA + WLTP - Start Value'!$B$3)/3600</f>
        <v>0</v>
      </c>
      <c r="G469" s="95">
        <f>E469*'NEFZ + EPA + WLTP - Start Value'!$B$3*'NEFZ + EPA + WLTP - Start Value'!$B$6*'NEFZ + EPA + WLTP - Constants'!$B$4/3600</f>
        <v>0.9547541463680003</v>
      </c>
      <c r="H469" s="95">
        <f>IF(E469&gt;0,(((C468)^3+(C469)^3)/2/D469)*0.5*'NEFZ + EPA + WLTP - Constants'!$B$3*('NEFZ + EPA + WLTP - Start Value'!$B$5*'NEFZ + EPA + WLTP - Start Value'!$B$4)*E469/3600,0)</f>
        <v>2.772379497399174</v>
      </c>
    </row>
    <row r="470" ht="20.35" customHeight="1">
      <c r="A470" s="15">
        <v>467</v>
      </c>
      <c r="B470" s="15">
        <v>63</v>
      </c>
      <c r="C470" s="95">
        <f>'NEFZ + EPA + WLTP - Constants'!$B$5*B470/3.6</f>
        <v>28.16352</v>
      </c>
      <c r="D470" s="95">
        <f>(C470+C469)/2</f>
        <v>28.074112</v>
      </c>
      <c r="E470" s="95">
        <f>(D470*(A470-A469))</f>
        <v>28.074112</v>
      </c>
      <c r="F470" s="95">
        <f>(0.5*((C470^2)-(C469^2))*'NEFZ + EPA + WLTP - Start Value'!$B$3)/3600</f>
        <v>2.182349206619038</v>
      </c>
      <c r="G470" s="95">
        <f>E470*'NEFZ + EPA + WLTP - Start Value'!$B$3*'NEFZ + EPA + WLTP - Start Value'!$B$6*'NEFZ + EPA + WLTP - Constants'!$B$4/3600</f>
        <v>0.9578044791040001</v>
      </c>
      <c r="H470" s="95">
        <f>IF(E470&gt;0,(((C469)^3+(C470)^3)/2/D470)*0.5*'NEFZ + EPA + WLTP - Constants'!$B$3*('NEFZ + EPA + WLTP - Start Value'!$B$5*'NEFZ + EPA + WLTP - Start Value'!$B$4)*E470/3600,0)</f>
        <v>2.799121977722665</v>
      </c>
    </row>
    <row r="471" ht="20.35" customHeight="1">
      <c r="A471" s="15">
        <v>468</v>
      </c>
      <c r="B471" s="15">
        <v>62.6</v>
      </c>
      <c r="C471" s="95">
        <f>'NEFZ + EPA + WLTP - Constants'!$B$5*B471/3.6</f>
        <v>27.984704</v>
      </c>
      <c r="D471" s="95">
        <f>(C471+C470)/2</f>
        <v>28.074112</v>
      </c>
      <c r="E471" s="95">
        <f>(D471*(A471-A470))</f>
        <v>28.074112</v>
      </c>
      <c r="F471" s="95">
        <f>(0.5*((C471^2)-(C470^2))*'NEFZ + EPA + WLTP - Start Value'!$B$3)/3600</f>
        <v>-2.182349206619038</v>
      </c>
      <c r="G471" s="95">
        <f>E471*'NEFZ + EPA + WLTP - Start Value'!$B$3*'NEFZ + EPA + WLTP - Start Value'!$B$6*'NEFZ + EPA + WLTP - Constants'!$B$4/3600</f>
        <v>0.9578044791040001</v>
      </c>
      <c r="H471" s="95">
        <f>IF(E471&gt;0,(((C470)^3+(C471)^3)/2/D471)*0.5*'NEFZ + EPA + WLTP - Constants'!$B$3*('NEFZ + EPA + WLTP - Start Value'!$B$5*'NEFZ + EPA + WLTP - Start Value'!$B$4)*E471/3600,0)</f>
        <v>2.799121977722665</v>
      </c>
    </row>
    <row r="472" ht="20.35" customHeight="1">
      <c r="A472" s="15">
        <v>469</v>
      </c>
      <c r="B472" s="15">
        <v>62.2</v>
      </c>
      <c r="C472" s="95">
        <f>'NEFZ + EPA + WLTP - Constants'!$B$5*B472/3.6</f>
        <v>27.805888</v>
      </c>
      <c r="D472" s="95">
        <f>(C472+C471)/2</f>
        <v>27.895296</v>
      </c>
      <c r="E472" s="95">
        <f>(D472*(A472-A471))</f>
        <v>27.895296</v>
      </c>
      <c r="F472" s="95">
        <f>(0.5*((C472^2)-(C471^2))*'NEFZ + EPA + WLTP - Start Value'!$B$3)/3600</f>
        <v>-2.168448893201035</v>
      </c>
      <c r="G472" s="95">
        <f>E472*'NEFZ + EPA + WLTP - Start Value'!$B$3*'NEFZ + EPA + WLTP - Start Value'!$B$6*'NEFZ + EPA + WLTP - Constants'!$B$4/3600</f>
        <v>0.9517038136320001</v>
      </c>
      <c r="H472" s="95">
        <f>IF(E472&gt;0,(((C471)^3+(C472)^3)/2/D472)*0.5*'NEFZ + EPA + WLTP - Constants'!$B$3*('NEFZ + EPA + WLTP - Start Value'!$B$5*'NEFZ + EPA + WLTP - Start Value'!$B$4)*E472/3600,0)</f>
        <v>2.745976599535121</v>
      </c>
    </row>
    <row r="473" ht="20.35" customHeight="1">
      <c r="A473" s="15">
        <v>470</v>
      </c>
      <c r="B473" s="15">
        <v>61.1</v>
      </c>
      <c r="C473" s="95">
        <f>'NEFZ + EPA + WLTP - Constants'!$B$5*B473/3.6</f>
        <v>27.314144</v>
      </c>
      <c r="D473" s="95">
        <f>(C473+C472)/2</f>
        <v>27.560016</v>
      </c>
      <c r="E473" s="95">
        <f>(D473*(A473-A472))</f>
        <v>27.560016</v>
      </c>
      <c r="F473" s="95">
        <f>(0.5*((C473^2)-(C472^2))*'NEFZ + EPA + WLTP - Start Value'!$B$3)/3600</f>
        <v>-5.891560965241618</v>
      </c>
      <c r="G473" s="95">
        <f>E473*'NEFZ + EPA + WLTP - Start Value'!$B$3*'NEFZ + EPA + WLTP - Start Value'!$B$6*'NEFZ + EPA + WLTP - Constants'!$B$4/3600</f>
        <v>0.9402650658720002</v>
      </c>
      <c r="H473" s="95">
        <f>IF(E473&gt;0,(((C472)^3+(C473)^3)/2/D473)*0.5*'NEFZ + EPA + WLTP - Constants'!$B$3*('NEFZ + EPA + WLTP - Start Value'!$B$5*'NEFZ + EPA + WLTP - Start Value'!$B$4)*E473/3600,0)</f>
        <v>2.648698989761645</v>
      </c>
    </row>
    <row r="474" ht="20.35" customHeight="1">
      <c r="A474" s="15">
        <v>471</v>
      </c>
      <c r="B474" s="15">
        <v>59.5</v>
      </c>
      <c r="C474" s="95">
        <f>'NEFZ + EPA + WLTP - Constants'!$B$5*B474/3.6</f>
        <v>26.59888</v>
      </c>
      <c r="D474" s="95">
        <f>(C474+C473)/2</f>
        <v>26.956512</v>
      </c>
      <c r="E474" s="95">
        <f>(D474*(A474-A473))</f>
        <v>26.956512</v>
      </c>
      <c r="F474" s="95">
        <f>(0.5*((C474^2)-(C473^2))*'NEFZ + EPA + WLTP - Start Value'!$B$3)/3600</f>
        <v>-8.381888991027205</v>
      </c>
      <c r="G474" s="95">
        <f>E474*'NEFZ + EPA + WLTP - Start Value'!$B$3*'NEFZ + EPA + WLTP - Start Value'!$B$6*'NEFZ + EPA + WLTP - Constants'!$B$4/3600</f>
        <v>0.9196753199040002</v>
      </c>
      <c r="H474" s="95">
        <f>IF(E474&gt;0,(((C473)^3+(C474)^3)/2/D474)*0.5*'NEFZ + EPA + WLTP - Constants'!$B$3*('NEFZ + EPA + WLTP - Start Value'!$B$5*'NEFZ + EPA + WLTP - Start Value'!$B$4)*E474/3600,0)</f>
        <v>2.479196096606218</v>
      </c>
    </row>
    <row r="475" ht="20.35" customHeight="1">
      <c r="A475" s="15">
        <v>472</v>
      </c>
      <c r="B475" s="15">
        <v>58.8</v>
      </c>
      <c r="C475" s="95">
        <f>'NEFZ + EPA + WLTP - Constants'!$B$5*B475/3.6</f>
        <v>26.285952</v>
      </c>
      <c r="D475" s="95">
        <f>(C475+C474)/2</f>
        <v>26.442416</v>
      </c>
      <c r="E475" s="95">
        <f>(D475*(A475-A474))</f>
        <v>26.442416</v>
      </c>
      <c r="F475" s="95">
        <f>(0.5*((C475^2)-(C474^2))*'NEFZ + EPA + WLTP - Start Value'!$B$3)/3600</f>
        <v>-3.597140481690344</v>
      </c>
      <c r="G475" s="95">
        <f>E475*'NEFZ + EPA + WLTP - Start Value'!$B$3*'NEFZ + EPA + WLTP - Start Value'!$B$6*'NEFZ + EPA + WLTP - Constants'!$B$4/3600</f>
        <v>0.9021359066719999</v>
      </c>
      <c r="H475" s="95">
        <f>IF(E475&gt;0,(((C474)^3+(C475)^3)/2/D475)*0.5*'NEFZ + EPA + WLTP - Constants'!$B$3*('NEFZ + EPA + WLTP - Start Value'!$B$5*'NEFZ + EPA + WLTP - Start Value'!$B$4)*E475/3600,0)</f>
        <v>2.339050190699167</v>
      </c>
    </row>
    <row r="476" ht="20.35" customHeight="1">
      <c r="A476" s="15">
        <v>473</v>
      </c>
      <c r="B476" s="15">
        <v>56.8</v>
      </c>
      <c r="C476" s="95">
        <f>'NEFZ + EPA + WLTP - Constants'!$B$5*B476/3.6</f>
        <v>25.391872</v>
      </c>
      <c r="D476" s="95">
        <f>(C476+C475)/2</f>
        <v>25.838912</v>
      </c>
      <c r="E476" s="95">
        <f>(D476*(A476-A475))</f>
        <v>25.838912</v>
      </c>
      <c r="F476" s="95">
        <f>(0.5*((C476^2)-(C475^2))*'NEFZ + EPA + WLTP - Start Value'!$B$3)/3600</f>
        <v>-10.04297644447288</v>
      </c>
      <c r="G476" s="95">
        <f>E476*'NEFZ + EPA + WLTP - Start Value'!$B$3*'NEFZ + EPA + WLTP - Start Value'!$B$6*'NEFZ + EPA + WLTP - Constants'!$B$4/3600</f>
        <v>0.8815461607040002</v>
      </c>
      <c r="H476" s="95">
        <f>IF(E476&gt;0,(((C475)^3+(C476)^3)/2/D476)*0.5*'NEFZ + EPA + WLTP - Constants'!$B$3*('NEFZ + EPA + WLTP - Start Value'!$B$5*'NEFZ + EPA + WLTP - Start Value'!$B$4)*E476/3600,0)</f>
        <v>2.184253326866225</v>
      </c>
    </row>
    <row r="477" ht="20.35" customHeight="1">
      <c r="A477" s="15">
        <v>474</v>
      </c>
      <c r="B477" s="15">
        <v>55.7</v>
      </c>
      <c r="C477" s="95">
        <f>'NEFZ + EPA + WLTP - Constants'!$B$5*B477/3.6</f>
        <v>24.900128</v>
      </c>
      <c r="D477" s="95">
        <f>(C477+C476)/2</f>
        <v>25.146</v>
      </c>
      <c r="E477" s="95">
        <f>(D477*(A477-A476))</f>
        <v>25.146</v>
      </c>
      <c r="F477" s="95">
        <f>(0.5*((C477^2)-(C476^2))*'NEFZ + EPA + WLTP - Start Value'!$B$3)/3600</f>
        <v>-5.375511829599965</v>
      </c>
      <c r="G477" s="95">
        <f>E477*'NEFZ + EPA + WLTP - Start Value'!$B$3*'NEFZ + EPA + WLTP - Start Value'!$B$6*'NEFZ + EPA + WLTP - Constants'!$B$4/3600</f>
        <v>0.8579060820000001</v>
      </c>
      <c r="H477" s="95">
        <f>IF(E477&gt;0,(((C476)^3+(C477)^3)/2/D477)*0.5*'NEFZ + EPA + WLTP - Constants'!$B$3*('NEFZ + EPA + WLTP - Start Value'!$B$5*'NEFZ + EPA + WLTP - Start Value'!$B$4)*E477/3600,0)</f>
        <v>2.011971401977456</v>
      </c>
    </row>
    <row r="478" ht="20.35" customHeight="1">
      <c r="A478" s="15">
        <v>475</v>
      </c>
      <c r="B478" s="15">
        <v>54.1</v>
      </c>
      <c r="C478" s="95">
        <f>'NEFZ + EPA + WLTP - Constants'!$B$5*B478/3.6</f>
        <v>24.184864</v>
      </c>
      <c r="D478" s="95">
        <f>(C478+C477)/2</f>
        <v>24.542496</v>
      </c>
      <c r="E478" s="95">
        <f>(D478*(A478-A477))</f>
        <v>24.542496</v>
      </c>
      <c r="F478" s="95">
        <f>(0.5*((C478^2)-(C477^2))*'NEFZ + EPA + WLTP - Start Value'!$B$3)/3600</f>
        <v>-7.631272066457619</v>
      </c>
      <c r="G478" s="95">
        <f>E478*'NEFZ + EPA + WLTP - Start Value'!$B$3*'NEFZ + EPA + WLTP - Start Value'!$B$6*'NEFZ + EPA + WLTP - Constants'!$B$4/3600</f>
        <v>0.8373163360320002</v>
      </c>
      <c r="H478" s="95">
        <f>IF(E478&gt;0,(((C477)^3+(C478)^3)/2/D478)*0.5*'NEFZ + EPA + WLTP - Constants'!$B$3*('NEFZ + EPA + WLTP - Start Value'!$B$5*'NEFZ + EPA + WLTP - Start Value'!$B$4)*E478/3600,0)</f>
        <v>1.871213235043962</v>
      </c>
    </row>
    <row r="479" ht="20.35" customHeight="1">
      <c r="A479" s="15">
        <v>476</v>
      </c>
      <c r="B479" s="15">
        <v>51.5</v>
      </c>
      <c r="C479" s="95">
        <f>'NEFZ + EPA + WLTP - Constants'!$B$5*B479/3.6</f>
        <v>23.02256</v>
      </c>
      <c r="D479" s="95">
        <f>(C479+C478)/2</f>
        <v>23.603712</v>
      </c>
      <c r="E479" s="95">
        <f>(D479*(A479-A478))</f>
        <v>23.603712</v>
      </c>
      <c r="F479" s="95">
        <f>(0.5*((C479^2)-(C478^2))*'NEFZ + EPA + WLTP - Start Value'!$B$3)/3600</f>
        <v>-11.92646891260585</v>
      </c>
      <c r="G479" s="95">
        <f>E479*'NEFZ + EPA + WLTP - Start Value'!$B$3*'NEFZ + EPA + WLTP - Start Value'!$B$6*'NEFZ + EPA + WLTP - Constants'!$B$4/3600</f>
        <v>0.8052878423040001</v>
      </c>
      <c r="H479" s="95">
        <f>IF(E479&gt;0,(((C478)^3+(C479)^3)/2/D479)*0.5*'NEFZ + EPA + WLTP - Constants'!$B$3*('NEFZ + EPA + WLTP - Start Value'!$B$5*'NEFZ + EPA + WLTP - Start Value'!$B$4)*E479/3600,0)</f>
        <v>1.666558420880656</v>
      </c>
    </row>
    <row r="480" ht="20.35" customHeight="1">
      <c r="A480" s="15">
        <v>477</v>
      </c>
      <c r="B480" s="15">
        <v>49.2</v>
      </c>
      <c r="C480" s="95">
        <f>'NEFZ + EPA + WLTP - Constants'!$B$5*B480/3.6</f>
        <v>21.99436800000001</v>
      </c>
      <c r="D480" s="95">
        <f>(C480+C479)/2</f>
        <v>22.508464</v>
      </c>
      <c r="E480" s="95">
        <f>(D480*(A480-A479))</f>
        <v>22.508464</v>
      </c>
      <c r="F480" s="95">
        <f>(0.5*((C480^2)-(C479^2))*'NEFZ + EPA + WLTP - Start Value'!$B$3)/3600</f>
        <v>-10.06078622103962</v>
      </c>
      <c r="G480" s="95">
        <f>E480*'NEFZ + EPA + WLTP - Start Value'!$B$3*'NEFZ + EPA + WLTP - Start Value'!$B$6*'NEFZ + EPA + WLTP - Constants'!$B$4/3600</f>
        <v>0.7679212662880001</v>
      </c>
      <c r="H480" s="95">
        <f>IF(E480&gt;0,(((C479)^3+(C480)^3)/2/D480)*0.5*'NEFZ + EPA + WLTP - Constants'!$B$3*('NEFZ + EPA + WLTP - Start Value'!$B$5*'NEFZ + EPA + WLTP - Start Value'!$B$4)*E480/3600,0)</f>
        <v>1.444798389120422</v>
      </c>
    </row>
    <row r="481" ht="20.35" customHeight="1">
      <c r="A481" s="15">
        <v>478</v>
      </c>
      <c r="B481" s="15">
        <v>48.8</v>
      </c>
      <c r="C481" s="95">
        <f>'NEFZ + EPA + WLTP - Constants'!$B$5*B481/3.6</f>
        <v>21.815552</v>
      </c>
      <c r="D481" s="95">
        <f>(C481+C480)/2</f>
        <v>21.90496</v>
      </c>
      <c r="E481" s="95">
        <f>(D481*(A481-A480))</f>
        <v>21.90496</v>
      </c>
      <c r="F481" s="95">
        <f>(0.5*((C481^2)-(C480^2))*'NEFZ + EPA + WLTP - Start Value'!$B$3)/3600</f>
        <v>-1.702788393699628</v>
      </c>
      <c r="G481" s="95">
        <f>E481*'NEFZ + EPA + WLTP - Start Value'!$B$3*'NEFZ + EPA + WLTP - Start Value'!$B$6*'NEFZ + EPA + WLTP - Constants'!$B$4/3600</f>
        <v>0.7473315203200002</v>
      </c>
      <c r="H481" s="95">
        <f>IF(E481&gt;0,(((C480)^3+(C481)^3)/2/D481)*0.5*'NEFZ + EPA + WLTP - Constants'!$B$3*('NEFZ + EPA + WLTP - Start Value'!$B$5*'NEFZ + EPA + WLTP - Start Value'!$B$4)*E481/3600,0)</f>
        <v>1.329656999314871</v>
      </c>
    </row>
    <row r="482" ht="20.35" customHeight="1">
      <c r="A482" s="15">
        <v>479</v>
      </c>
      <c r="B482" s="15">
        <v>47.6</v>
      </c>
      <c r="C482" s="95">
        <f>'NEFZ + EPA + WLTP - Constants'!$B$5*B482/3.6</f>
        <v>21.279104</v>
      </c>
      <c r="D482" s="95">
        <f>(C482+C481)/2</f>
        <v>21.547328</v>
      </c>
      <c r="E482" s="95">
        <f>(D482*(A482-A481))</f>
        <v>21.547328</v>
      </c>
      <c r="F482" s="95">
        <f>(0.5*((C482^2)-(C481^2))*'NEFZ + EPA + WLTP - Start Value'!$B$3)/3600</f>
        <v>-5.024963300590863</v>
      </c>
      <c r="G482" s="95">
        <f>E482*'NEFZ + EPA + WLTP - Start Value'!$B$3*'NEFZ + EPA + WLTP - Start Value'!$B$6*'NEFZ + EPA + WLTP - Constants'!$B$4/3600</f>
        <v>0.7351301893759999</v>
      </c>
      <c r="H482" s="95">
        <f>IF(E482&gt;0,(((C481)^3+(C482)^3)/2/D482)*0.5*'NEFZ + EPA + WLTP - Constants'!$B$3*('NEFZ + EPA + WLTP - Start Value'!$B$5*'NEFZ + EPA + WLTP - Start Value'!$B$4)*E482/3600,0)</f>
        <v>1.26611349049365</v>
      </c>
    </row>
    <row r="483" ht="20.35" customHeight="1">
      <c r="A483" s="15">
        <v>480</v>
      </c>
      <c r="B483" s="15">
        <v>44.9</v>
      </c>
      <c r="C483" s="95">
        <f>'NEFZ + EPA + WLTP - Constants'!$B$5*B483/3.6</f>
        <v>20.072096</v>
      </c>
      <c r="D483" s="95">
        <f>(C483+C482)/2</f>
        <v>20.6756</v>
      </c>
      <c r="E483" s="95">
        <f>(D483*(A483-A482))</f>
        <v>20.6756</v>
      </c>
      <c r="F483" s="95">
        <f>(0.5*((C483^2)-(C482^2))*'NEFZ + EPA + WLTP - Start Value'!$B$3)/3600</f>
        <v>-10.84876023792006</v>
      </c>
      <c r="G483" s="95">
        <f>E483*'NEFZ + EPA + WLTP - Start Value'!$B$3*'NEFZ + EPA + WLTP - Start Value'!$B$6*'NEFZ + EPA + WLTP - Constants'!$B$4/3600</f>
        <v>0.7053894452000002</v>
      </c>
      <c r="H483" s="95">
        <f>IF(E483&gt;0,(((C482)^3+(C483)^3)/2/D483)*0.5*'NEFZ + EPA + WLTP - Constants'!$B$3*('NEFZ + EPA + WLTP - Start Value'!$B$5*'NEFZ + EPA + WLTP - Start Value'!$B$4)*E483/3600,0)</f>
        <v>1.120917222211763</v>
      </c>
    </row>
    <row r="484" ht="20.35" customHeight="1">
      <c r="A484" s="15">
        <v>481</v>
      </c>
      <c r="B484" s="15">
        <v>41.5</v>
      </c>
      <c r="C484" s="95">
        <f>'NEFZ + EPA + WLTP - Constants'!$B$5*B484/3.6</f>
        <v>18.55216</v>
      </c>
      <c r="D484" s="95">
        <f>(C484+C483)/2</f>
        <v>19.312128</v>
      </c>
      <c r="E484" s="95">
        <f>(D484*(A484-A483))</f>
        <v>19.312128</v>
      </c>
      <c r="F484" s="95">
        <f>(0.5*((C484^2)-(C483^2))*'NEFZ + EPA + WLTP - Start Value'!$B$3)/3600</f>
        <v>-12.76048771768317</v>
      </c>
      <c r="G484" s="95">
        <f>E484*'NEFZ + EPA + WLTP - Start Value'!$B$3*'NEFZ + EPA + WLTP - Start Value'!$B$6*'NEFZ + EPA + WLTP - Constants'!$B$4/3600</f>
        <v>0.6588718709760001</v>
      </c>
      <c r="H484" s="95">
        <f>IF(E484&gt;0,(((C483)^3+(C484)^3)/2/D484)*0.5*'NEFZ + EPA + WLTP - Constants'!$B$3*('NEFZ + EPA + WLTP - Start Value'!$B$5*'NEFZ + EPA + WLTP - Start Value'!$B$4)*E484/3600,0)</f>
        <v>0.9153640481218562</v>
      </c>
    </row>
    <row r="485" ht="20.35" customHeight="1">
      <c r="A485" s="15">
        <v>482</v>
      </c>
      <c r="B485" s="15">
        <v>37.2</v>
      </c>
      <c r="C485" s="95">
        <f>'NEFZ + EPA + WLTP - Constants'!$B$5*B485/3.6</f>
        <v>16.629888</v>
      </c>
      <c r="D485" s="95">
        <f>(C485+C484)/2</f>
        <v>17.591024</v>
      </c>
      <c r="E485" s="95">
        <f>(D485*(A485-A484))</f>
        <v>17.591024</v>
      </c>
      <c r="F485" s="95">
        <f>(0.5*((C485^2)-(C484^2))*'NEFZ + EPA + WLTP - Start Value'!$B$3)/3600</f>
        <v>-14.70001582428231</v>
      </c>
      <c r="G485" s="95">
        <f>E485*'NEFZ + EPA + WLTP - Start Value'!$B$3*'NEFZ + EPA + WLTP - Start Value'!$B$6*'NEFZ + EPA + WLTP - Constants'!$B$4/3600</f>
        <v>0.600152965808</v>
      </c>
      <c r="H485" s="95">
        <f>IF(E485&gt;0,(((C484)^3+(C485)^3)/2/D485)*0.5*'NEFZ + EPA + WLTP - Constants'!$B$3*('NEFZ + EPA + WLTP - Start Value'!$B$5*'NEFZ + EPA + WLTP - Start Value'!$B$4)*E485/3600,0)</f>
        <v>0.6947620187674023</v>
      </c>
    </row>
    <row r="486" ht="20.35" customHeight="1">
      <c r="A486" s="15">
        <v>483</v>
      </c>
      <c r="B486" s="15">
        <v>34.6</v>
      </c>
      <c r="C486" s="95">
        <f>'NEFZ + EPA + WLTP - Constants'!$B$5*B486/3.6</f>
        <v>15.467584</v>
      </c>
      <c r="D486" s="95">
        <f>(C486+C485)/2</f>
        <v>16.048736</v>
      </c>
      <c r="E486" s="95">
        <f>(D486*(A486-A485))</f>
        <v>16.048736</v>
      </c>
      <c r="F486" s="95">
        <f>(0.5*((C486^2)-(C485^2))*'NEFZ + EPA + WLTP - Start Value'!$B$3)/3600</f>
        <v>-8.10909534019982</v>
      </c>
      <c r="G486" s="95">
        <f>E486*'NEFZ + EPA + WLTP - Start Value'!$B$3*'NEFZ + EPA + WLTP - Start Value'!$B$6*'NEFZ + EPA + WLTP - Constants'!$B$4/3600</f>
        <v>0.547534726112</v>
      </c>
      <c r="H486" s="95">
        <f>IF(E486&gt;0,(((C485)^3+(C486)^3)/2/D486)*0.5*'NEFZ + EPA + WLTP - Constants'!$B$3*('NEFZ + EPA + WLTP - Start Value'!$B$5*'NEFZ + EPA + WLTP - Start Value'!$B$4)*E486/3600,0)</f>
        <v>0.5249502262721237</v>
      </c>
    </row>
    <row r="487" ht="20.35" customHeight="1">
      <c r="A487" s="15">
        <v>484</v>
      </c>
      <c r="B487" s="15">
        <v>33</v>
      </c>
      <c r="C487" s="95">
        <f>'NEFZ + EPA + WLTP - Constants'!$B$5*B487/3.6</f>
        <v>14.75232</v>
      </c>
      <c r="D487" s="95">
        <f>(C487+C486)/2</f>
        <v>15.109952</v>
      </c>
      <c r="E487" s="95">
        <f>(D487*(A487-A486))</f>
        <v>15.109952</v>
      </c>
      <c r="F487" s="95">
        <f>(0.5*((C487^2)-(C486^2))*'NEFZ + EPA + WLTP - Start Value'!$B$3)/3600</f>
        <v>-4.698305935268989</v>
      </c>
      <c r="G487" s="95">
        <f>E487*'NEFZ + EPA + WLTP - Start Value'!$B$3*'NEFZ + EPA + WLTP - Start Value'!$B$6*'NEFZ + EPA + WLTP - Constants'!$B$4/3600</f>
        <v>0.5155062323840002</v>
      </c>
      <c r="H487" s="95">
        <f>IF(E487&gt;0,(((C486)^3+(C487)^3)/2/D487)*0.5*'NEFZ + EPA + WLTP - Constants'!$B$3*('NEFZ + EPA + WLTP - Start Value'!$B$5*'NEFZ + EPA + WLTP - Start Value'!$B$4)*E487/3600,0)</f>
        <v>0.4371284250196478</v>
      </c>
    </row>
    <row r="488" ht="20.35" customHeight="1">
      <c r="A488" s="15">
        <v>485</v>
      </c>
      <c r="B488" s="15">
        <v>29.2</v>
      </c>
      <c r="C488" s="95">
        <f>'NEFZ + EPA + WLTP - Constants'!$B$5*B488/3.6</f>
        <v>13.053568</v>
      </c>
      <c r="D488" s="95">
        <f>(C488+C487)/2</f>
        <v>13.902944</v>
      </c>
      <c r="E488" s="95">
        <f>(D488*(A488-A487))</f>
        <v>13.902944</v>
      </c>
      <c r="F488" s="95">
        <f>(0.5*((C488^2)-(C487^2))*'NEFZ + EPA + WLTP - Start Value'!$B$3)/3600</f>
        <v>-10.26711899833743</v>
      </c>
      <c r="G488" s="95">
        <f>E488*'NEFZ + EPA + WLTP - Start Value'!$B$3*'NEFZ + EPA + WLTP - Start Value'!$B$6*'NEFZ + EPA + WLTP - Constants'!$B$4/3600</f>
        <v>0.4743267404480001</v>
      </c>
      <c r="H488" s="95">
        <f>IF(E488&gt;0,(((C487)^3+(C488)^3)/2/D488)*0.5*'NEFZ + EPA + WLTP - Constants'!$B$3*('NEFZ + EPA + WLTP - Start Value'!$B$5*'NEFZ + EPA + WLTP - Start Value'!$B$4)*E488/3600,0)</f>
        <v>0.3437531486417598</v>
      </c>
    </row>
    <row r="489" ht="20.35" customHeight="1">
      <c r="A489" s="15">
        <v>486</v>
      </c>
      <c r="B489" s="15">
        <v>22.3</v>
      </c>
      <c r="C489" s="95">
        <f>'NEFZ + EPA + WLTP - Constants'!$B$5*B489/3.6</f>
        <v>9.968992</v>
      </c>
      <c r="D489" s="95">
        <f>(C489+C488)/2</f>
        <v>11.51128</v>
      </c>
      <c r="E489" s="95">
        <f>(D489*(A489-A488))</f>
        <v>11.51128</v>
      </c>
      <c r="F489" s="95">
        <f>(0.5*((C489^2)-(C488^2))*'NEFZ + EPA + WLTP - Start Value'!$B$3)/3600</f>
        <v>-15.43586366584534</v>
      </c>
      <c r="G489" s="95">
        <f>E489*'NEFZ + EPA + WLTP - Start Value'!$B$3*'NEFZ + EPA + WLTP - Start Value'!$B$6*'NEFZ + EPA + WLTP - Constants'!$B$4/3600</f>
        <v>0.392730339760</v>
      </c>
      <c r="H489" s="95">
        <f>IF(E489&gt;0,(((C488)^3+(C489)^3)/2/D489)*0.5*'NEFZ + EPA + WLTP - Constants'!$B$3*('NEFZ + EPA + WLTP - Start Value'!$B$5*'NEFZ + EPA + WLTP - Start Value'!$B$4)*E489/3600,0)</f>
        <v>0.2033485891221831</v>
      </c>
    </row>
    <row r="490" ht="20.35" customHeight="1">
      <c r="A490" s="15">
        <v>487</v>
      </c>
      <c r="B490" s="15">
        <v>17.7</v>
      </c>
      <c r="C490" s="95">
        <f>'NEFZ + EPA + WLTP - Constants'!$B$5*B490/3.6</f>
        <v>7.912608</v>
      </c>
      <c r="D490" s="95">
        <f>(C490+C489)/2</f>
        <v>8.940799999999999</v>
      </c>
      <c r="E490" s="95">
        <f>(D490*(A490-A489))</f>
        <v>8.940799999999999</v>
      </c>
      <c r="F490" s="95">
        <f>(0.5*((C490^2)-(C489^2))*'NEFZ + EPA + WLTP - Start Value'!$B$3)/3600</f>
        <v>-7.992680215324445</v>
      </c>
      <c r="G490" s="95">
        <f>E490*'NEFZ + EPA + WLTP - Start Value'!$B$3*'NEFZ + EPA + WLTP - Start Value'!$B$6*'NEFZ + EPA + WLTP - Constants'!$B$4/3600</f>
        <v>0.3050332735999999</v>
      </c>
      <c r="H490" s="95">
        <f>IF(E490&gt;0,(((C489)^3+(C490)^3)/2/D490)*0.5*'NEFZ + EPA + WLTP - Constants'!$B$3*('NEFZ + EPA + WLTP - Start Value'!$B$5*'NEFZ + EPA + WLTP - Start Value'!$B$4)*E490/3600,0)</f>
        <v>0.09399770860419482</v>
      </c>
    </row>
    <row r="491" ht="20.35" customHeight="1">
      <c r="A491" s="15">
        <v>488</v>
      </c>
      <c r="B491" s="15">
        <v>17.3</v>
      </c>
      <c r="C491" s="95">
        <f>'NEFZ + EPA + WLTP - Constants'!$B$5*B491/3.6</f>
        <v>7.733792000000001</v>
      </c>
      <c r="D491" s="95">
        <f>(C491+C490)/2</f>
        <v>7.8232</v>
      </c>
      <c r="E491" s="95">
        <f>(D491*(A491-A490))</f>
        <v>7.8232</v>
      </c>
      <c r="F491" s="95">
        <f>(0.5*((C491^2)-(C490^2))*'NEFZ + EPA + WLTP - Start Value'!$B$3)/3600</f>
        <v>-0.6081387120355506</v>
      </c>
      <c r="G491" s="95">
        <f>E491*'NEFZ + EPA + WLTP - Start Value'!$B$3*'NEFZ + EPA + WLTP - Start Value'!$B$6*'NEFZ + EPA + WLTP - Constants'!$B$4/3600</f>
        <v>0.2669041143999999</v>
      </c>
      <c r="H491" s="95">
        <f>IF(E491&gt;0,(((C490)^3+(C491)^3)/2/D491)*0.5*'NEFZ + EPA + WLTP - Constants'!$B$3*('NEFZ + EPA + WLTP - Start Value'!$B$5*'NEFZ + EPA + WLTP - Start Value'!$B$4)*E491/3600,0)</f>
        <v>0.06059181531953201</v>
      </c>
    </row>
    <row r="492" ht="20.35" customHeight="1">
      <c r="A492" s="15">
        <v>489</v>
      </c>
      <c r="B492" s="15">
        <v>14</v>
      </c>
      <c r="C492" s="95">
        <f>'NEFZ + EPA + WLTP - Constants'!$B$5*B492/3.6</f>
        <v>6.25856</v>
      </c>
      <c r="D492" s="95">
        <f>(C492+C491)/2</f>
        <v>6.996176</v>
      </c>
      <c r="E492" s="95">
        <f>(D492*(A492-A491))</f>
        <v>6.996176</v>
      </c>
      <c r="F492" s="95">
        <f>(0.5*((C492^2)-(C491^2))*'NEFZ + EPA + WLTP - Start Value'!$B$3)/3600</f>
        <v>-4.48676054043947</v>
      </c>
      <c r="G492" s="95">
        <f>E492*'NEFZ + EPA + WLTP - Start Value'!$B$3*'NEFZ + EPA + WLTP - Start Value'!$B$6*'NEFZ + EPA + WLTP - Constants'!$B$4/3600</f>
        <v>0.2386885365920001</v>
      </c>
      <c r="H492" s="95">
        <f>IF(E492&gt;0,(((C491)^3+(C492)^3)/2/D492)*0.5*'NEFZ + EPA + WLTP - Constants'!$B$3*('NEFZ + EPA + WLTP - Start Value'!$B$5*'NEFZ + EPA + WLTP - Start Value'!$B$4)*E492/3600,0)</f>
        <v>0.0447629815934605</v>
      </c>
    </row>
    <row r="493" ht="20.35" customHeight="1">
      <c r="A493" s="15">
        <v>490</v>
      </c>
      <c r="B493" s="15">
        <v>10</v>
      </c>
      <c r="C493" s="95">
        <f>'NEFZ + EPA + WLTP - Constants'!$B$5*B493/3.6</f>
        <v>4.470400000000001</v>
      </c>
      <c r="D493" s="95">
        <f>(C493+C492)/2</f>
        <v>5.36448</v>
      </c>
      <c r="E493" s="95">
        <f>(D493*(A493-A492))</f>
        <v>5.36448</v>
      </c>
      <c r="F493" s="95">
        <f>(0.5*((C493^2)-(C492^2))*'NEFZ + EPA + WLTP - Start Value'!$B$3)/3600</f>
        <v>-4.170094025386666</v>
      </c>
      <c r="G493" s="95">
        <f>E493*'NEFZ + EPA + WLTP - Start Value'!$B$3*'NEFZ + EPA + WLTP - Start Value'!$B$6*'NEFZ + EPA + WLTP - Constants'!$B$4/3600</f>
        <v>0.183019964160</v>
      </c>
      <c r="H493" s="95">
        <f>IF(E493&gt;0,(((C492)^3+(C493)^3)/2/D493)*0.5*'NEFZ + EPA + WLTP - Constants'!$B$3*('NEFZ + EPA + WLTP - Start Value'!$B$5*'NEFZ + EPA + WLTP - Start Value'!$B$4)*E493/3600,0)</f>
        <v>0.02115609571585504</v>
      </c>
    </row>
    <row r="494" ht="20.35" customHeight="1">
      <c r="A494" s="15">
        <v>491</v>
      </c>
      <c r="B494" s="15">
        <v>6</v>
      </c>
      <c r="C494" s="95">
        <f>'NEFZ + EPA + WLTP - Constants'!$B$5*B494/3.6</f>
        <v>2.68224</v>
      </c>
      <c r="D494" s="95">
        <f>(C494+C493)/2</f>
        <v>3.57632</v>
      </c>
      <c r="E494" s="95">
        <f>(D494*(A494-A493))</f>
        <v>3.57632</v>
      </c>
      <c r="F494" s="95">
        <f>(0.5*((C494^2)-(C493^2))*'NEFZ + EPA + WLTP - Start Value'!$B$3)/3600</f>
        <v>-2.780062683591113</v>
      </c>
      <c r="G494" s="95">
        <f>E494*'NEFZ + EPA + WLTP - Start Value'!$B$3*'NEFZ + EPA + WLTP - Start Value'!$B$6*'NEFZ + EPA + WLTP - Constants'!$B$4/3600</f>
        <v>0.122013309440</v>
      </c>
      <c r="H494" s="95">
        <f>IF(E494&gt;0,(((C493)^3+(C494)^3)/2/D494)*0.5*'NEFZ + EPA + WLTP - Constants'!$B$3*('NEFZ + EPA + WLTP - Start Value'!$B$5*'NEFZ + EPA + WLTP - Start Value'!$B$4)*E494/3600,0)</f>
        <v>0.006871210574380272</v>
      </c>
    </row>
    <row r="495" ht="20.35" customHeight="1">
      <c r="A495" s="15">
        <v>492</v>
      </c>
      <c r="B495" s="15">
        <v>2</v>
      </c>
      <c r="C495" s="95">
        <f>'NEFZ + EPA + WLTP - Constants'!$B$5*B495/3.6</f>
        <v>0.89408</v>
      </c>
      <c r="D495" s="95">
        <f>(C495+C494)/2</f>
        <v>1.78816</v>
      </c>
      <c r="E495" s="95">
        <f>(D495*(A495-A494))</f>
        <v>1.78816</v>
      </c>
      <c r="F495" s="95">
        <f>(0.5*((C495^2)-(C494^2))*'NEFZ + EPA + WLTP - Start Value'!$B$3)/3600</f>
        <v>-1.390031341795556</v>
      </c>
      <c r="G495" s="95">
        <f>E495*'NEFZ + EPA + WLTP - Start Value'!$B$3*'NEFZ + EPA + WLTP - Start Value'!$B$6*'NEFZ + EPA + WLTP - Constants'!$B$4/3600</f>
        <v>0.061006654720</v>
      </c>
      <c r="H495" s="95">
        <f>IF(E495&gt;0,(((C494)^3+(C495)^3)/2/D495)*0.5*'NEFZ + EPA + WLTP - Constants'!$B$3*('NEFZ + EPA + WLTP - Start Value'!$B$5*'NEFZ + EPA + WLTP - Start Value'!$B$4)*E495/3600,0)</f>
        <v>0.001265749316333208</v>
      </c>
    </row>
    <row r="496" ht="20.35" customHeight="1">
      <c r="A496" s="15">
        <v>493</v>
      </c>
      <c r="B496" s="15">
        <v>0</v>
      </c>
      <c r="C496" s="95">
        <f>'NEFZ + EPA + WLTP - Constants'!$B$5*B496/3.6</f>
        <v>0</v>
      </c>
      <c r="D496" s="95">
        <f>(C496+C495)/2</f>
        <v>0.44704</v>
      </c>
      <c r="E496" s="95">
        <f>(D496*(A496-A495))</f>
        <v>0.44704</v>
      </c>
      <c r="F496" s="95">
        <f>(0.5*((C496^2)-(C495^2))*'NEFZ + EPA + WLTP - Start Value'!$B$3)/3600</f>
        <v>-0.1737539177244444</v>
      </c>
      <c r="G496" s="95">
        <f>E496*'NEFZ + EPA + WLTP - Start Value'!$B$3*'NEFZ + EPA + WLTP - Start Value'!$B$6*'NEFZ + EPA + WLTP - Constants'!$B$4/3600</f>
        <v>0.015251663680</v>
      </c>
      <c r="H496" s="95">
        <f>IF(E496&gt;0,(((C495)^3+(C496)^3)/2/D496)*0.5*'NEFZ + EPA + WLTP - Constants'!$B$3*('NEFZ + EPA + WLTP - Start Value'!$B$5*'NEFZ + EPA + WLTP - Start Value'!$B$4)*E496/3600,0)</f>
        <v>4.520533272618598e-05</v>
      </c>
    </row>
    <row r="497" ht="20.35" customHeight="1">
      <c r="A497" s="15">
        <v>494</v>
      </c>
      <c r="B497" s="15">
        <v>0</v>
      </c>
      <c r="C497" s="95">
        <f>'NEFZ + EPA + WLTP - Constants'!$B$5*B497/3.6</f>
        <v>0</v>
      </c>
      <c r="D497" s="95">
        <f>(C497+C496)/2</f>
        <v>0</v>
      </c>
      <c r="E497" s="95">
        <f>(D497*(A497-A496))</f>
        <v>0</v>
      </c>
      <c r="F497" s="95">
        <f>(0.5*((C497^2)-(C496^2))*'NEFZ + EPA + WLTP - Start Value'!$B$3)/3600</f>
        <v>0</v>
      </c>
      <c r="G497" s="95">
        <f>E497*'NEFZ + EPA + WLTP - Start Value'!$B$3*'NEFZ + EPA + WLTP - Start Value'!$B$6*'NEFZ + EPA + WLTP - Constants'!$B$4/3600</f>
        <v>0</v>
      </c>
      <c r="H497" s="95">
        <f>IF(E497&gt;0,(((C496)^3+(C497)^3)/2/D497)*0.5*'NEFZ + EPA + WLTP - Constants'!$B$3*('NEFZ + EPA + WLTP - Start Value'!$B$5*'NEFZ + EPA + WLTP - Start Value'!$B$4)*E497/3600,0)</f>
        <v>0</v>
      </c>
    </row>
    <row r="498" ht="20.35" customHeight="1">
      <c r="A498" s="15">
        <v>495</v>
      </c>
      <c r="B498" s="15">
        <v>0</v>
      </c>
      <c r="C498" s="95">
        <f>'NEFZ + EPA + WLTP - Constants'!$B$5*B498/3.6</f>
        <v>0</v>
      </c>
      <c r="D498" s="95">
        <f>(C498+C497)/2</f>
        <v>0</v>
      </c>
      <c r="E498" s="95">
        <f>(D498*(A498-A497))</f>
        <v>0</v>
      </c>
      <c r="F498" s="95">
        <f>(0.5*((C498^2)-(C497^2))*'NEFZ + EPA + WLTP - Start Value'!$B$3)/3600</f>
        <v>0</v>
      </c>
      <c r="G498" s="95">
        <f>E498*'NEFZ + EPA + WLTP - Start Value'!$B$3*'NEFZ + EPA + WLTP - Start Value'!$B$6*'NEFZ + EPA + WLTP - Constants'!$B$4/3600</f>
        <v>0</v>
      </c>
      <c r="H498" s="95">
        <f>IF(E498&gt;0,(((C497)^3+(C498)^3)/2/D498)*0.5*'NEFZ + EPA + WLTP - Constants'!$B$3*('NEFZ + EPA + WLTP - Start Value'!$B$5*'NEFZ + EPA + WLTP - Start Value'!$B$4)*E498/3600,0)</f>
        <v>0</v>
      </c>
    </row>
    <row r="499" ht="20.35" customHeight="1">
      <c r="A499" s="15">
        <v>496</v>
      </c>
      <c r="B499" s="15">
        <v>0</v>
      </c>
      <c r="C499" s="95">
        <f>'NEFZ + EPA + WLTP - Constants'!$B$5*B499/3.6</f>
        <v>0</v>
      </c>
      <c r="D499" s="95">
        <f>(C499+C498)/2</f>
        <v>0</v>
      </c>
      <c r="E499" s="95">
        <f>(D499*(A499-A498))</f>
        <v>0</v>
      </c>
      <c r="F499" s="95">
        <f>(0.5*((C499^2)-(C498^2))*'NEFZ + EPA + WLTP - Start Value'!$B$3)/3600</f>
        <v>0</v>
      </c>
      <c r="G499" s="95">
        <f>E499*'NEFZ + EPA + WLTP - Start Value'!$B$3*'NEFZ + EPA + WLTP - Start Value'!$B$6*'NEFZ + EPA + WLTP - Constants'!$B$4/3600</f>
        <v>0</v>
      </c>
      <c r="H499" s="95">
        <f>IF(E499&gt;0,(((C498)^3+(C499)^3)/2/D499)*0.5*'NEFZ + EPA + WLTP - Constants'!$B$3*('NEFZ + EPA + WLTP - Start Value'!$B$5*'NEFZ + EPA + WLTP - Start Value'!$B$4)*E499/3600,0)</f>
        <v>0</v>
      </c>
    </row>
    <row r="500" ht="20.35" customHeight="1">
      <c r="A500" s="15">
        <v>497</v>
      </c>
      <c r="B500" s="15">
        <v>0</v>
      </c>
      <c r="C500" s="95">
        <f>'NEFZ + EPA + WLTP - Constants'!$B$5*B500/3.6</f>
        <v>0</v>
      </c>
      <c r="D500" s="95">
        <f>(C500+C499)/2</f>
        <v>0</v>
      </c>
      <c r="E500" s="95">
        <f>(D500*(A500-A499))</f>
        <v>0</v>
      </c>
      <c r="F500" s="95">
        <f>(0.5*((C500^2)-(C499^2))*'NEFZ + EPA + WLTP - Start Value'!$B$3)/3600</f>
        <v>0</v>
      </c>
      <c r="G500" s="95">
        <f>E500*'NEFZ + EPA + WLTP - Start Value'!$B$3*'NEFZ + EPA + WLTP - Start Value'!$B$6*'NEFZ + EPA + WLTP - Constants'!$B$4/3600</f>
        <v>0</v>
      </c>
      <c r="H500" s="95">
        <f>IF(E500&gt;0,(((C499)^3+(C500)^3)/2/D500)*0.5*'NEFZ + EPA + WLTP - Constants'!$B$3*('NEFZ + EPA + WLTP - Start Value'!$B$5*'NEFZ + EPA + WLTP - Start Value'!$B$4)*E500/3600,0)</f>
        <v>0</v>
      </c>
    </row>
    <row r="501" ht="20.35" customHeight="1">
      <c r="A501" s="15">
        <v>498</v>
      </c>
      <c r="B501" s="15">
        <v>0</v>
      </c>
      <c r="C501" s="95">
        <f>'NEFZ + EPA + WLTP - Constants'!$B$5*B501/3.6</f>
        <v>0</v>
      </c>
      <c r="D501" s="95">
        <f>(C501+C500)/2</f>
        <v>0</v>
      </c>
      <c r="E501" s="95">
        <f>(D501*(A501-A500))</f>
        <v>0</v>
      </c>
      <c r="F501" s="95">
        <f>(0.5*((C501^2)-(C500^2))*'NEFZ + EPA + WLTP - Start Value'!$B$3)/3600</f>
        <v>0</v>
      </c>
      <c r="G501" s="95">
        <f>E501*'NEFZ + EPA + WLTP - Start Value'!$B$3*'NEFZ + EPA + WLTP - Start Value'!$B$6*'NEFZ + EPA + WLTP - Constants'!$B$4/3600</f>
        <v>0</v>
      </c>
      <c r="H501" s="95">
        <f>IF(E501&gt;0,(((C500)^3+(C501)^3)/2/D501)*0.5*'NEFZ + EPA + WLTP - Constants'!$B$3*('NEFZ + EPA + WLTP - Start Value'!$B$5*'NEFZ + EPA + WLTP - Start Value'!$B$4)*E501/3600,0)</f>
        <v>0</v>
      </c>
    </row>
    <row r="502" ht="20.35" customHeight="1">
      <c r="A502" s="15">
        <v>499</v>
      </c>
      <c r="B502" s="15">
        <v>0</v>
      </c>
      <c r="C502" s="95">
        <f>'NEFZ + EPA + WLTP - Constants'!$B$5*B502/3.6</f>
        <v>0</v>
      </c>
      <c r="D502" s="95">
        <f>(C502+C501)/2</f>
        <v>0</v>
      </c>
      <c r="E502" s="95">
        <f>(D502*(A502-A501))</f>
        <v>0</v>
      </c>
      <c r="F502" s="95">
        <f>(0.5*((C502^2)-(C501^2))*'NEFZ + EPA + WLTP - Start Value'!$B$3)/3600</f>
        <v>0</v>
      </c>
      <c r="G502" s="95">
        <f>E502*'NEFZ + EPA + WLTP - Start Value'!$B$3*'NEFZ + EPA + WLTP - Start Value'!$B$6*'NEFZ + EPA + WLTP - Constants'!$B$4/3600</f>
        <v>0</v>
      </c>
      <c r="H502" s="95">
        <f>IF(E502&gt;0,(((C501)^3+(C502)^3)/2/D502)*0.5*'NEFZ + EPA + WLTP - Constants'!$B$3*('NEFZ + EPA + WLTP - Start Value'!$B$5*'NEFZ + EPA + WLTP - Start Value'!$B$4)*E502/3600,0)</f>
        <v>0</v>
      </c>
    </row>
    <row r="503" ht="20.35" customHeight="1">
      <c r="A503" s="15">
        <v>500</v>
      </c>
      <c r="B503" s="15">
        <v>0</v>
      </c>
      <c r="C503" s="95">
        <f>'NEFZ + EPA + WLTP - Constants'!$B$5*B503/3.6</f>
        <v>0</v>
      </c>
      <c r="D503" s="95">
        <f>(C503+C502)/2</f>
        <v>0</v>
      </c>
      <c r="E503" s="95">
        <f>(D503*(A503-A502))</f>
        <v>0</v>
      </c>
      <c r="F503" s="95">
        <f>(0.5*((C503^2)-(C502^2))*'NEFZ + EPA + WLTP - Start Value'!$B$3)/3600</f>
        <v>0</v>
      </c>
      <c r="G503" s="95">
        <f>E503*'NEFZ + EPA + WLTP - Start Value'!$B$3*'NEFZ + EPA + WLTP - Start Value'!$B$6*'NEFZ + EPA + WLTP - Constants'!$B$4/3600</f>
        <v>0</v>
      </c>
      <c r="H503" s="95">
        <f>IF(E503&gt;0,(((C502)^3+(C503)^3)/2/D503)*0.5*'NEFZ + EPA + WLTP - Constants'!$B$3*('NEFZ + EPA + WLTP - Start Value'!$B$5*'NEFZ + EPA + WLTP - Start Value'!$B$4)*E503/3600,0)</f>
        <v>0</v>
      </c>
    </row>
    <row r="504" ht="20.35" customHeight="1">
      <c r="A504" s="15">
        <v>501</v>
      </c>
      <c r="B504" s="15">
        <v>0.2</v>
      </c>
      <c r="C504" s="95">
        <f>'NEFZ + EPA + WLTP - Constants'!$B$5*B504/3.6</f>
        <v>0.08940800000000002</v>
      </c>
      <c r="D504" s="95">
        <f>(C504+C503)/2</f>
        <v>0.04470400000000001</v>
      </c>
      <c r="E504" s="95">
        <f>(D504*(A504-A503))</f>
        <v>0.04470400000000001</v>
      </c>
      <c r="F504" s="95">
        <f>(0.5*((C504^2)-(C503^2))*'NEFZ + EPA + WLTP - Start Value'!$B$3)/3600</f>
        <v>0.001737539177244445</v>
      </c>
      <c r="G504" s="95">
        <f>E504*'NEFZ + EPA + WLTP - Start Value'!$B$3*'NEFZ + EPA + WLTP - Start Value'!$B$6*'NEFZ + EPA + WLTP - Constants'!$B$4/3600</f>
        <v>0.001525166368</v>
      </c>
      <c r="H504" s="95">
        <f>IF(E504&gt;0,(((C503)^3+(C504)^3)/2/D504)*0.5*'NEFZ + EPA + WLTP - Constants'!$B$3*('NEFZ + EPA + WLTP - Start Value'!$B$5*'NEFZ + EPA + WLTP - Start Value'!$B$4)*E504/3600,0)</f>
        <v>4.5205332726186e-08</v>
      </c>
    </row>
    <row r="505" ht="20.35" customHeight="1">
      <c r="A505" s="15">
        <v>502</v>
      </c>
      <c r="B505" s="15">
        <v>4.4</v>
      </c>
      <c r="C505" s="95">
        <f>'NEFZ + EPA + WLTP - Constants'!$B$5*B505/3.6</f>
        <v>1.966976</v>
      </c>
      <c r="D505" s="95">
        <f>(C505+C504)/2</f>
        <v>1.028192</v>
      </c>
      <c r="E505" s="95">
        <f>(D505*(A505-A504))</f>
        <v>1.028192</v>
      </c>
      <c r="F505" s="95">
        <f>(0.5*((C505^2)-(C504^2))*'NEFZ + EPA + WLTP - Start Value'!$B$3)/3600</f>
        <v>0.8392314226090669</v>
      </c>
      <c r="G505" s="95">
        <f>E505*'NEFZ + EPA + WLTP - Start Value'!$B$3*'NEFZ + EPA + WLTP - Start Value'!$B$6*'NEFZ + EPA + WLTP - Constants'!$B$4/3600</f>
        <v>0.03507882646400001</v>
      </c>
      <c r="H505" s="95">
        <f>IF(E505&gt;0,(((C504)^3+(C505)^3)/2/D505)*0.5*'NEFZ + EPA + WLTP - Constants'!$B$3*('NEFZ + EPA + WLTP - Start Value'!$B$5*'NEFZ + EPA + WLTP - Start Value'!$B$4)*E505/3600,0)</f>
        <v>0.0004813915882011547</v>
      </c>
    </row>
    <row r="506" ht="20.35" customHeight="1">
      <c r="A506" s="15">
        <v>503</v>
      </c>
      <c r="B506" s="15">
        <v>10.1</v>
      </c>
      <c r="C506" s="95">
        <f>'NEFZ + EPA + WLTP - Constants'!$B$5*B506/3.6</f>
        <v>4.515104</v>
      </c>
      <c r="D506" s="95">
        <f>(C506+C505)/2</f>
        <v>3.24104</v>
      </c>
      <c r="E506" s="95">
        <f>(D506*(A506-A505))</f>
        <v>3.24104</v>
      </c>
      <c r="F506" s="95">
        <f>(0.5*((C506^2)-(C505^2))*'NEFZ + EPA + WLTP - Start Value'!$B$3)/3600</f>
        <v>3.590190324981333</v>
      </c>
      <c r="G506" s="95">
        <f>E506*'NEFZ + EPA + WLTP - Start Value'!$B$3*'NEFZ + EPA + WLTP - Start Value'!$B$6*'NEFZ + EPA + WLTP - Constants'!$B$4/3600</f>
        <v>0.110574561680</v>
      </c>
      <c r="H506" s="95">
        <f>IF(E506&gt;0,(((C505)^3+(C506)^3)/2/D506)*0.5*'NEFZ + EPA + WLTP - Constants'!$B$3*('NEFZ + EPA + WLTP - Start Value'!$B$5*'NEFZ + EPA + WLTP - Start Value'!$B$4)*E506/3600,0)</f>
        <v>0.006303233822008695</v>
      </c>
    </row>
    <row r="507" ht="20.35" customHeight="1">
      <c r="A507" s="15">
        <v>504</v>
      </c>
      <c r="B507" s="15">
        <v>15.6</v>
      </c>
      <c r="C507" s="95">
        <f>'NEFZ + EPA + WLTP - Constants'!$B$5*B507/3.6</f>
        <v>6.973824</v>
      </c>
      <c r="D507" s="95">
        <f>(C507+C506)/2</f>
        <v>5.744464</v>
      </c>
      <c r="E507" s="95">
        <f>(D507*(A507-A506))</f>
        <v>5.744464</v>
      </c>
      <c r="F507" s="95">
        <f>(0.5*((C507^2)-(C506^2))*'NEFZ + EPA + WLTP - Start Value'!$B$3)/3600</f>
        <v>6.140029067587554</v>
      </c>
      <c r="G507" s="95">
        <f>E507*'NEFZ + EPA + WLTP - Start Value'!$B$3*'NEFZ + EPA + WLTP - Start Value'!$B$6*'NEFZ + EPA + WLTP - Constants'!$B$4/3600</f>
        <v>0.195983878288</v>
      </c>
      <c r="H507" s="95">
        <f>IF(E507&gt;0,(((C506)^3+(C507)^3)/2/D507)*0.5*'NEFZ + EPA + WLTP - Constants'!$B$3*('NEFZ + EPA + WLTP - Start Value'!$B$5*'NEFZ + EPA + WLTP - Start Value'!$B$4)*E507/3600,0)</f>
        <v>0.02727416849501728</v>
      </c>
    </row>
    <row r="508" ht="20.35" customHeight="1">
      <c r="A508" s="15">
        <v>505</v>
      </c>
      <c r="B508" s="15">
        <v>20.8</v>
      </c>
      <c r="C508" s="95">
        <f>'NEFZ + EPA + WLTP - Constants'!$B$5*B508/3.6</f>
        <v>9.298432000000002</v>
      </c>
      <c r="D508" s="95">
        <f>(C508+C507)/2</f>
        <v>8.136128000000001</v>
      </c>
      <c r="E508" s="95">
        <f>(D508*(A508-A507))</f>
        <v>8.136128000000001</v>
      </c>
      <c r="F508" s="95">
        <f>(0.5*((C508^2)-(C507^2))*'NEFZ + EPA + WLTP - Start Value'!$B$3)/3600</f>
        <v>8.222035386720719</v>
      </c>
      <c r="G508" s="95">
        <f>E508*'NEFZ + EPA + WLTP - Start Value'!$B$3*'NEFZ + EPA + WLTP - Start Value'!$B$6*'NEFZ + EPA + WLTP - Constants'!$B$4/3600</f>
        <v>0.2775802789760001</v>
      </c>
      <c r="H508" s="95">
        <f>IF(E508&gt;0,(((C507)^3+(C508)^3)/2/D508)*0.5*'NEFZ + EPA + WLTP - Constants'!$B$3*('NEFZ + EPA + WLTP - Start Value'!$B$5*'NEFZ + EPA + WLTP - Start Value'!$B$4)*E508/3600,0)</f>
        <v>0.07230213244758552</v>
      </c>
    </row>
    <row r="509" ht="20.35" customHeight="1">
      <c r="A509" s="15">
        <v>506</v>
      </c>
      <c r="B509" s="15">
        <v>25.1</v>
      </c>
      <c r="C509" s="95">
        <f>'NEFZ + EPA + WLTP - Constants'!$B$5*B509/3.6</f>
        <v>11.220704</v>
      </c>
      <c r="D509" s="95">
        <f>(C509+C508)/2</f>
        <v>10.259568</v>
      </c>
      <c r="E509" s="95">
        <f>(D509*(A509-A508))</f>
        <v>10.259568</v>
      </c>
      <c r="F509" s="95">
        <f>(0.5*((C509^2)-(C508^2))*'NEFZ + EPA + WLTP - Start Value'!$B$3)/3600</f>
        <v>8.573452685318399</v>
      </c>
      <c r="G509" s="95">
        <f>E509*'NEFZ + EPA + WLTP - Start Value'!$B$3*'NEFZ + EPA + WLTP - Start Value'!$B$6*'NEFZ + EPA + WLTP - Constants'!$B$4/3600</f>
        <v>0.350025681456</v>
      </c>
      <c r="H509" s="95">
        <f>IF(E509&gt;0,(((C508)^3+(C509)^3)/2/D509)*0.5*'NEFZ + EPA + WLTP - Constants'!$B$3*('NEFZ + EPA + WLTP - Start Value'!$B$5*'NEFZ + EPA + WLTP - Start Value'!$B$4)*E509/3600,0)</f>
        <v>0.1402052605089202</v>
      </c>
    </row>
    <row r="510" ht="20.35" customHeight="1">
      <c r="A510" s="15">
        <v>507</v>
      </c>
      <c r="B510" s="15">
        <v>27.7</v>
      </c>
      <c r="C510" s="95">
        <f>'NEFZ + EPA + WLTP - Constants'!$B$5*B510/3.6</f>
        <v>12.383008</v>
      </c>
      <c r="D510" s="95">
        <f>(C510+C509)/2</f>
        <v>11.801856</v>
      </c>
      <c r="E510" s="95">
        <f>(D510*(A510-A509))</f>
        <v>11.801856</v>
      </c>
      <c r="F510" s="95">
        <f>(0.5*((C510^2)-(C509^2))*'NEFZ + EPA + WLTP - Start Value'!$B$3)/3600</f>
        <v>5.963234456302931</v>
      </c>
      <c r="G510" s="95">
        <f>E510*'NEFZ + EPA + WLTP - Start Value'!$B$3*'NEFZ + EPA + WLTP - Start Value'!$B$6*'NEFZ + EPA + WLTP - Constants'!$B$4/3600</f>
        <v>0.402643921152</v>
      </c>
      <c r="H510" s="95">
        <f>IF(E510&gt;0,(((C509)^3+(C510)^3)/2/D510)*0.5*'NEFZ + EPA + WLTP - Constants'!$B$3*('NEFZ + EPA + WLTP - Start Value'!$B$5*'NEFZ + EPA + WLTP - Start Value'!$B$4)*E510/3600,0)</f>
        <v>0.2094542982428447</v>
      </c>
    </row>
    <row r="511" ht="20.35" customHeight="1">
      <c r="A511" s="15">
        <v>508</v>
      </c>
      <c r="B511" s="15">
        <v>28.2</v>
      </c>
      <c r="C511" s="95">
        <f>'NEFZ + EPA + WLTP - Constants'!$B$5*B511/3.6</f>
        <v>12.606528</v>
      </c>
      <c r="D511" s="95">
        <f>(C511+C510)/2</f>
        <v>12.494768</v>
      </c>
      <c r="E511" s="95">
        <f>(D511*(A511-A510))</f>
        <v>12.494768</v>
      </c>
      <c r="F511" s="95">
        <f>(0.5*((C511^2)-(C510^2))*'NEFZ + EPA + WLTP - Start Value'!$B$3)/3600</f>
        <v>1.214105500099548</v>
      </c>
      <c r="G511" s="95">
        <f>E511*'NEFZ + EPA + WLTP - Start Value'!$B$3*'NEFZ + EPA + WLTP - Start Value'!$B$6*'NEFZ + EPA + WLTP - Constants'!$B$4/3600</f>
        <v>0.426283999856</v>
      </c>
      <c r="H511" s="95">
        <f>IF(E511&gt;0,(((C510)^3+(C511)^3)/2/D511)*0.5*'NEFZ + EPA + WLTP - Constants'!$B$3*('NEFZ + EPA + WLTP - Start Value'!$B$5*'NEFZ + EPA + WLTP - Start Value'!$B$4)*E511/3600,0)</f>
        <v>0.2468194271356648</v>
      </c>
    </row>
    <row r="512" ht="20.35" customHeight="1">
      <c r="A512" s="15">
        <v>509</v>
      </c>
      <c r="B512" s="15">
        <v>26.8</v>
      </c>
      <c r="C512" s="95">
        <f>'NEFZ + EPA + WLTP - Constants'!$B$5*B512/3.6</f>
        <v>11.980672</v>
      </c>
      <c r="D512" s="95">
        <f>(C512+C511)/2</f>
        <v>12.2936</v>
      </c>
      <c r="E512" s="95">
        <f>(D512*(A512-A511))</f>
        <v>12.2936</v>
      </c>
      <c r="F512" s="95">
        <f>(0.5*((C512^2)-(C511^2))*'NEFZ + EPA + WLTP - Start Value'!$B$3)/3600</f>
        <v>-3.344762916195543</v>
      </c>
      <c r="G512" s="95">
        <f>E512*'NEFZ + EPA + WLTP - Start Value'!$B$3*'NEFZ + EPA + WLTP - Start Value'!$B$6*'NEFZ + EPA + WLTP - Constants'!$B$4/3600</f>
        <v>0.4194207512000002</v>
      </c>
      <c r="H512" s="95">
        <f>IF(E512&gt;0,(((C511)^3+(C512)^3)/2/D512)*0.5*'NEFZ + EPA + WLTP - Constants'!$B$3*('NEFZ + EPA + WLTP - Start Value'!$B$5*'NEFZ + EPA + WLTP - Start Value'!$B$4)*E512/3600,0)</f>
        <v>0.2354892699038388</v>
      </c>
    </row>
    <row r="513" ht="20.35" customHeight="1">
      <c r="A513" s="15">
        <v>510</v>
      </c>
      <c r="B513" s="15">
        <v>24.8</v>
      </c>
      <c r="C513" s="95">
        <f>'NEFZ + EPA + WLTP - Constants'!$B$5*B513/3.6</f>
        <v>11.086592</v>
      </c>
      <c r="D513" s="95">
        <f>(C513+C512)/2</f>
        <v>11.533632</v>
      </c>
      <c r="E513" s="95">
        <f>(D513*(A513-A512))</f>
        <v>11.533632</v>
      </c>
      <c r="F513" s="95">
        <f>(0.5*((C513^2)-(C512^2))*'NEFZ + EPA + WLTP - Start Value'!$B$3)/3600</f>
        <v>-4.482851077290669</v>
      </c>
      <c r="G513" s="95">
        <f>E513*'NEFZ + EPA + WLTP - Start Value'!$B$3*'NEFZ + EPA + WLTP - Start Value'!$B$6*'NEFZ + EPA + WLTP - Constants'!$B$4/3600</f>
        <v>0.393492922944</v>
      </c>
      <c r="H513" s="95">
        <f>IF(E513&gt;0,(((C512)^3+(C513)^3)/2/D513)*0.5*'NEFZ + EPA + WLTP - Constants'!$B$3*('NEFZ + EPA + WLTP - Start Value'!$B$5*'NEFZ + EPA + WLTP - Start Value'!$B$4)*E513/3600,0)</f>
        <v>0.1949583041975387</v>
      </c>
    </row>
    <row r="514" ht="20.35" customHeight="1">
      <c r="A514" s="15">
        <v>511</v>
      </c>
      <c r="B514" s="15">
        <v>22.4</v>
      </c>
      <c r="C514" s="95">
        <f>'NEFZ + EPA + WLTP - Constants'!$B$5*B514/3.6</f>
        <v>10.013696</v>
      </c>
      <c r="D514" s="95">
        <f>(C514+C513)/2</f>
        <v>10.550144</v>
      </c>
      <c r="E514" s="95">
        <f>(D514*(A514-A513))</f>
        <v>10.550144</v>
      </c>
      <c r="F514" s="95">
        <f>(0.5*((C514^2)-(C513^2))*'NEFZ + EPA + WLTP - Start Value'!$B$3)/3600</f>
        <v>-4.920710949956276</v>
      </c>
      <c r="G514" s="95">
        <f>E514*'NEFZ + EPA + WLTP - Start Value'!$B$3*'NEFZ + EPA + WLTP - Start Value'!$B$6*'NEFZ + EPA + WLTP - Constants'!$B$4/3600</f>
        <v>0.359939262848</v>
      </c>
      <c r="H514" s="95">
        <f>IF(E514&gt;0,(((C513)^3+(C514)^3)/2/D514)*0.5*'NEFZ + EPA + WLTP - Constants'!$B$3*('NEFZ + EPA + WLTP - Start Value'!$B$5*'NEFZ + EPA + WLTP - Start Value'!$B$4)*E514/3600,0)</f>
        <v>0.1496998100000667</v>
      </c>
    </row>
    <row r="515" ht="20.35" customHeight="1">
      <c r="A515" s="15">
        <v>512</v>
      </c>
      <c r="B515" s="15">
        <v>17.1</v>
      </c>
      <c r="C515" s="95">
        <f>'NEFZ + EPA + WLTP - Constants'!$B$5*B515/3.6</f>
        <v>7.644384000000001</v>
      </c>
      <c r="D515" s="95">
        <f>(C515+C514)/2</f>
        <v>8.829039999999999</v>
      </c>
      <c r="E515" s="95">
        <f>(D515*(A515-A514))</f>
        <v>8.829039999999999</v>
      </c>
      <c r="F515" s="95">
        <f>(0.5*((C515^2)-(C514^2))*'NEFZ + EPA + WLTP - Start Value'!$B$3)/3600</f>
        <v>-9.093845668903105</v>
      </c>
      <c r="G515" s="95">
        <f>E515*'NEFZ + EPA + WLTP - Start Value'!$B$3*'NEFZ + EPA + WLTP - Start Value'!$B$6*'NEFZ + EPA + WLTP - Constants'!$B$4/3600</f>
        <v>0.301220357680</v>
      </c>
      <c r="H515" s="95">
        <f>IF(E515&gt;0,(((C514)^3+(C515)^3)/2/D515)*0.5*'NEFZ + EPA + WLTP - Constants'!$B$3*('NEFZ + EPA + WLTP - Start Value'!$B$5*'NEFZ + EPA + WLTP - Start Value'!$B$4)*E515/3600,0)</f>
        <v>0.09176476294085191</v>
      </c>
    </row>
    <row r="516" ht="20.35" customHeight="1">
      <c r="A516" s="15">
        <v>513</v>
      </c>
      <c r="B516" s="15">
        <v>11.3</v>
      </c>
      <c r="C516" s="95">
        <f>'NEFZ + EPA + WLTP - Constants'!$B$5*B516/3.6</f>
        <v>5.051552000000001</v>
      </c>
      <c r="D516" s="95">
        <f>(C516+C515)/2</f>
        <v>6.347968000000001</v>
      </c>
      <c r="E516" s="95">
        <f>(D516*(A516-A515))</f>
        <v>6.347968000000001</v>
      </c>
      <c r="F516" s="95">
        <f>(0.5*((C516^2)-(C515^2))*'NEFZ + EPA + WLTP - Start Value'!$B$3)/3600</f>
        <v>-7.155186331892623</v>
      </c>
      <c r="G516" s="95">
        <f>E516*'NEFZ + EPA + WLTP - Start Value'!$B$3*'NEFZ + EPA + WLTP - Start Value'!$B$6*'NEFZ + EPA + WLTP - Constants'!$B$4/3600</f>
        <v>0.216573624256</v>
      </c>
      <c r="H516" s="95">
        <f>IF(E516&gt;0,(((C515)^3+(C516)^3)/2/D516)*0.5*'NEFZ + EPA + WLTP - Constants'!$B$3*('NEFZ + EPA + WLTP - Start Value'!$B$5*'NEFZ + EPA + WLTP - Start Value'!$B$4)*E516/3600,0)</f>
        <v>0.03640785511634384</v>
      </c>
    </row>
    <row r="517" ht="20.35" customHeight="1">
      <c r="A517" s="15">
        <v>514</v>
      </c>
      <c r="B517" s="15">
        <v>6.9</v>
      </c>
      <c r="C517" s="95">
        <f>'NEFZ + EPA + WLTP - Constants'!$B$5*B517/3.6</f>
        <v>3.084576000000001</v>
      </c>
      <c r="D517" s="95">
        <f>(C517+C516)/2</f>
        <v>4.068064000000001</v>
      </c>
      <c r="E517" s="95">
        <f>(D517*(A517-A516))</f>
        <v>4.068064000000001</v>
      </c>
      <c r="F517" s="95">
        <f>(0.5*((C517^2)-(C516^2))*'NEFZ + EPA + WLTP - Start Value'!$B$3)/3600</f>
        <v>-3.478553432843379</v>
      </c>
      <c r="G517" s="95">
        <f>E517*'NEFZ + EPA + WLTP - Start Value'!$B$3*'NEFZ + EPA + WLTP - Start Value'!$B$6*'NEFZ + EPA + WLTP - Constants'!$B$4/3600</f>
        <v>0.138790139488</v>
      </c>
      <c r="H517" s="95">
        <f>IF(E517&gt;0,(((C516)^3+(C517)^3)/2/D517)*0.5*'NEFZ + EPA + WLTP - Constants'!$B$3*('NEFZ + EPA + WLTP - Start Value'!$B$5*'NEFZ + EPA + WLTP - Start Value'!$B$4)*E517/3600,0)</f>
        <v>0.01000962470289528</v>
      </c>
    </row>
    <row r="518" ht="20.35" customHeight="1">
      <c r="A518" s="15">
        <v>515</v>
      </c>
      <c r="B518" s="15">
        <v>7.5</v>
      </c>
      <c r="C518" s="95">
        <f>'NEFZ + EPA + WLTP - Constants'!$B$5*B518/3.6</f>
        <v>3.3528</v>
      </c>
      <c r="D518" s="95">
        <f>(C518+C517)/2</f>
        <v>3.218688</v>
      </c>
      <c r="E518" s="95">
        <f>(D518*(A518-A517))</f>
        <v>3.218688</v>
      </c>
      <c r="F518" s="95">
        <f>(0.5*((C518^2)-(C517^2))*'NEFZ + EPA + WLTP - Start Value'!$B$3)/3600</f>
        <v>0.3753084622847992</v>
      </c>
      <c r="G518" s="95">
        <f>E518*'NEFZ + EPA + WLTP - Start Value'!$B$3*'NEFZ + EPA + WLTP - Start Value'!$B$6*'NEFZ + EPA + WLTP - Constants'!$B$4/3600</f>
        <v>0.109811978496</v>
      </c>
      <c r="H518" s="95">
        <f>IF(E518&gt;0,(((C517)^3+(C518)^3)/2/D518)*0.5*'NEFZ + EPA + WLTP - Constants'!$B$3*('NEFZ + EPA + WLTP - Start Value'!$B$5*'NEFZ + EPA + WLTP - Start Value'!$B$4)*E518/3600,0)</f>
        <v>0.004240169799050795</v>
      </c>
    </row>
    <row r="519" ht="20.35" customHeight="1">
      <c r="A519" s="15">
        <v>516</v>
      </c>
      <c r="B519" s="15">
        <v>11.1</v>
      </c>
      <c r="C519" s="95">
        <f>'NEFZ + EPA + WLTP - Constants'!$B$5*B519/3.6</f>
        <v>4.962143999999999</v>
      </c>
      <c r="D519" s="95">
        <f>(C519+C518)/2</f>
        <v>4.157472</v>
      </c>
      <c r="E519" s="95">
        <f>(D519*(A519-A518))</f>
        <v>4.157472</v>
      </c>
      <c r="F519" s="95">
        <f>(0.5*((C519^2)-(C518^2))*'NEFZ + EPA + WLTP - Start Value'!$B$3)/3600</f>
        <v>2.908640582707199</v>
      </c>
      <c r="G519" s="95">
        <f>E519*'NEFZ + EPA + WLTP - Start Value'!$B$3*'NEFZ + EPA + WLTP - Start Value'!$B$6*'NEFZ + EPA + WLTP - Constants'!$B$4/3600</f>
        <v>0.141840472224</v>
      </c>
      <c r="H519" s="95">
        <f>IF(E519&gt;0,(((C518)^3+(C519)^3)/2/D519)*0.5*'NEFZ + EPA + WLTP - Constants'!$B$3*('NEFZ + EPA + WLTP - Start Value'!$B$5*'NEFZ + EPA + WLTP - Start Value'!$B$4)*E519/3600,0)</f>
        <v>0.01011190176818827</v>
      </c>
    </row>
    <row r="520" ht="20.35" customHeight="1">
      <c r="A520" s="15">
        <v>517</v>
      </c>
      <c r="B520" s="15">
        <v>15.4</v>
      </c>
      <c r="C520" s="95">
        <f>'NEFZ + EPA + WLTP - Constants'!$B$5*B520/3.6</f>
        <v>6.884416000000001</v>
      </c>
      <c r="D520" s="95">
        <f>(C520+C519)/2</f>
        <v>5.92328</v>
      </c>
      <c r="E520" s="95">
        <f>(D520*(A520-A519))</f>
        <v>5.92328</v>
      </c>
      <c r="F520" s="95">
        <f>(0.5*((C520^2)-(C519^2))*'NEFZ + EPA + WLTP - Start Value'!$B$3)/3600</f>
        <v>4.949814731175114</v>
      </c>
      <c r="G520" s="95">
        <f>E520*'NEFZ + EPA + WLTP - Start Value'!$B$3*'NEFZ + EPA + WLTP - Start Value'!$B$6*'NEFZ + EPA + WLTP - Constants'!$B$4/3600</f>
        <v>0.202084543760</v>
      </c>
      <c r="H520" s="95">
        <f>IF(E520&gt;0,(((C519)^3+(C520)^3)/2/D520)*0.5*'NEFZ + EPA + WLTP - Constants'!$B$3*('NEFZ + EPA + WLTP - Start Value'!$B$5*'NEFZ + EPA + WLTP - Start Value'!$B$4)*E520/3600,0)</f>
        <v>0.02836575296568968</v>
      </c>
    </row>
    <row r="521" ht="20.35" customHeight="1">
      <c r="A521" s="15">
        <v>518</v>
      </c>
      <c r="B521" s="15">
        <v>19.9</v>
      </c>
      <c r="C521" s="95">
        <f>'NEFZ + EPA + WLTP - Constants'!$B$5*B521/3.6</f>
        <v>8.896096</v>
      </c>
      <c r="D521" s="95">
        <f>(C521+C520)/2</f>
        <v>7.890256000000001</v>
      </c>
      <c r="E521" s="95">
        <f>(D521*(A521-A520))</f>
        <v>7.890256000000001</v>
      </c>
      <c r="F521" s="95">
        <f>(0.5*((C521^2)-(C520^2))*'NEFZ + EPA + WLTP - Start Value'!$B$3)/3600</f>
        <v>6.900202457631997</v>
      </c>
      <c r="G521" s="95">
        <f>E521*'NEFZ + EPA + WLTP - Start Value'!$B$3*'NEFZ + EPA + WLTP - Start Value'!$B$6*'NEFZ + EPA + WLTP - Constants'!$B$4/3600</f>
        <v>0.269191863952</v>
      </c>
      <c r="H521" s="95">
        <f>IF(E521&gt;0,(((C520)^3+(C521)^3)/2/D521)*0.5*'NEFZ + EPA + WLTP - Constants'!$B$3*('NEFZ + EPA + WLTP - Start Value'!$B$5*'NEFZ + EPA + WLTP - Start Value'!$B$4)*E521/3600,0)</f>
        <v>0.06516836365006494</v>
      </c>
    </row>
    <row r="522" ht="20.35" customHeight="1">
      <c r="A522" s="15">
        <v>519</v>
      </c>
      <c r="B522" s="15">
        <v>24.2</v>
      </c>
      <c r="C522" s="95">
        <f>'NEFZ + EPA + WLTP - Constants'!$B$5*B522/3.6</f>
        <v>10.818368</v>
      </c>
      <c r="D522" s="95">
        <f>(C522+C521)/2</f>
        <v>9.857232</v>
      </c>
      <c r="E522" s="95">
        <f>(D522*(A522-A521))</f>
        <v>9.857232</v>
      </c>
      <c r="F522" s="95">
        <f>(0.5*((C522^2)-(C521^2))*'NEFZ + EPA + WLTP - Start Value'!$B$3)/3600</f>
        <v>8.2372388545216</v>
      </c>
      <c r="G522" s="95">
        <f>E522*'NEFZ + EPA + WLTP - Start Value'!$B$3*'NEFZ + EPA + WLTP - Start Value'!$B$6*'NEFZ + EPA + WLTP - Constants'!$B$4/3600</f>
        <v>0.336299184144</v>
      </c>
      <c r="H522" s="95">
        <f>IF(E522&gt;0,(((C521)^3+(C522)^3)/2/D522)*0.5*'NEFZ + EPA + WLTP - Constants'!$B$3*('NEFZ + EPA + WLTP - Start Value'!$B$5*'NEFZ + EPA + WLTP - Start Value'!$B$4)*E522/3600,0)</f>
        <v>0.1246146419343158</v>
      </c>
    </row>
    <row r="523" ht="20.35" customHeight="1">
      <c r="A523" s="15">
        <v>520</v>
      </c>
      <c r="B523" s="15">
        <v>27.1</v>
      </c>
      <c r="C523" s="95">
        <f>'NEFZ + EPA + WLTP - Constants'!$B$5*B523/3.6</f>
        <v>12.114784</v>
      </c>
      <c r="D523" s="95">
        <f>(C523+C522)/2</f>
        <v>11.466576</v>
      </c>
      <c r="E523" s="95">
        <f>(D523*(A523-A522))</f>
        <v>11.466576</v>
      </c>
      <c r="F523" s="95">
        <f>(0.5*((C523^2)-(C522^2))*'NEFZ + EPA + WLTP - Start Value'!$B$3)/3600</f>
        <v>6.462342584966399</v>
      </c>
      <c r="G523" s="95">
        <f>E523*'NEFZ + EPA + WLTP - Start Value'!$B$3*'NEFZ + EPA + WLTP - Start Value'!$B$6*'NEFZ + EPA + WLTP - Constants'!$B$4/3600</f>
        <v>0.3912051733919999</v>
      </c>
      <c r="H523" s="95">
        <f>IF(E523&gt;0,(((C522)^3+(C523)^3)/2/D523)*0.5*'NEFZ + EPA + WLTP - Constants'!$B$3*('NEFZ + EPA + WLTP - Start Value'!$B$5*'NEFZ + EPA + WLTP - Start Value'!$B$4)*E523/3600,0)</f>
        <v>0.1925464584299319</v>
      </c>
    </row>
    <row r="524" ht="20.35" customHeight="1">
      <c r="A524" s="15">
        <v>521</v>
      </c>
      <c r="B524" s="15">
        <v>28.5</v>
      </c>
      <c r="C524" s="95">
        <f>'NEFZ + EPA + WLTP - Constants'!$B$5*B524/3.6</f>
        <v>12.74064</v>
      </c>
      <c r="D524" s="95">
        <f>(C524+C523)/2</f>
        <v>12.427712</v>
      </c>
      <c r="E524" s="95">
        <f>(D524*(A524-A523))</f>
        <v>12.427712</v>
      </c>
      <c r="F524" s="95">
        <f>(0.5*((C524^2)-(C523^2))*'NEFZ + EPA + WLTP - Start Value'!$B$3)/3600</f>
        <v>3.381251238917688</v>
      </c>
      <c r="G524" s="95">
        <f>E524*'NEFZ + EPA + WLTP - Start Value'!$B$3*'NEFZ + EPA + WLTP - Start Value'!$B$6*'NEFZ + EPA + WLTP - Constants'!$B$4/3600</f>
        <v>0.423996250304</v>
      </c>
      <c r="H524" s="95">
        <f>IF(E524&gt;0,(((C523)^3+(C524)^3)/2/D524)*0.5*'NEFZ + EPA + WLTP - Constants'!$B$3*('NEFZ + EPA + WLTP - Start Value'!$B$5*'NEFZ + EPA + WLTP - Start Value'!$B$4)*E524/3600,0)</f>
        <v>0.2432704412233308</v>
      </c>
    </row>
    <row r="525" ht="20.35" customHeight="1">
      <c r="A525" s="15">
        <v>522</v>
      </c>
      <c r="B525" s="15">
        <v>28.2</v>
      </c>
      <c r="C525" s="95">
        <f>'NEFZ + EPA + WLTP - Constants'!$B$5*B525/3.6</f>
        <v>12.606528</v>
      </c>
      <c r="D525" s="95">
        <f>(C525+C524)/2</f>
        <v>12.673584</v>
      </c>
      <c r="E525" s="95">
        <f>(D525*(A525-A524))</f>
        <v>12.673584</v>
      </c>
      <c r="F525" s="95">
        <f>(0.5*((C525^2)-(C524^2))*'NEFZ + EPA + WLTP - Start Value'!$B$3)/3600</f>
        <v>-0.7388885351232006</v>
      </c>
      <c r="G525" s="95">
        <f>E525*'NEFZ + EPA + WLTP - Start Value'!$B$3*'NEFZ + EPA + WLTP - Start Value'!$B$6*'NEFZ + EPA + WLTP - Constants'!$B$4/3600</f>
        <v>0.432384665328</v>
      </c>
      <c r="H525" s="95">
        <f>IF(E525&gt;0,(((C524)^3+(C525)^3)/2/D525)*0.5*'NEFZ + EPA + WLTP - Constants'!$B$3*('NEFZ + EPA + WLTP - Start Value'!$B$5*'NEFZ + EPA + WLTP - Start Value'!$B$4)*E525/3600,0)</f>
        <v>0.2575285252531656</v>
      </c>
    </row>
    <row r="526" ht="20.35" customHeight="1">
      <c r="A526" s="15">
        <v>523</v>
      </c>
      <c r="B526" s="15">
        <v>25.6</v>
      </c>
      <c r="C526" s="95">
        <f>'NEFZ + EPA + WLTP - Constants'!$B$5*B526/3.6</f>
        <v>11.444224</v>
      </c>
      <c r="D526" s="95">
        <f>(C526+C525)/2</f>
        <v>12.025376</v>
      </c>
      <c r="E526" s="95">
        <f>(D526*(A526-A525))</f>
        <v>12.025376</v>
      </c>
      <c r="F526" s="95">
        <f>(0.5*((C526^2)-(C525^2))*'NEFZ + EPA + WLTP - Start Value'!$B$3)/3600</f>
        <v>-6.076174502823811</v>
      </c>
      <c r="G526" s="95">
        <f>E526*'NEFZ + EPA + WLTP - Start Value'!$B$3*'NEFZ + EPA + WLTP - Start Value'!$B$6*'NEFZ + EPA + WLTP - Constants'!$B$4/3600</f>
        <v>0.4102697529920001</v>
      </c>
      <c r="H526" s="95">
        <f>IF(E526&gt;0,(((C525)^3+(C526)^3)/2/D526)*0.5*'NEFZ + EPA + WLTP - Constants'!$B$3*('NEFZ + EPA + WLTP - Start Value'!$B$5*'NEFZ + EPA + WLTP - Start Value'!$B$4)*E526/3600,0)</f>
        <v>0.2215229919474182</v>
      </c>
    </row>
    <row r="527" ht="20.35" customHeight="1">
      <c r="A527" s="15">
        <v>524</v>
      </c>
      <c r="B527" s="15">
        <v>21.7</v>
      </c>
      <c r="C527" s="95">
        <f>'NEFZ + EPA + WLTP - Constants'!$B$5*B527/3.6</f>
        <v>9.700768</v>
      </c>
      <c r="D527" s="95">
        <f>(C527+C526)/2</f>
        <v>10.572496</v>
      </c>
      <c r="E527" s="95">
        <f>(D527*(A527-A526))</f>
        <v>10.572496</v>
      </c>
      <c r="F527" s="95">
        <f>(0.5*((C527^2)-(C526^2))*'NEFZ + EPA + WLTP - Start Value'!$B$3)/3600</f>
        <v>-8.013096300657073</v>
      </c>
      <c r="G527" s="95">
        <f>E527*'NEFZ + EPA + WLTP - Start Value'!$B$3*'NEFZ + EPA + WLTP - Start Value'!$B$6*'NEFZ + EPA + WLTP - Constants'!$B$4/3600</f>
        <v>0.3607018460320001</v>
      </c>
      <c r="H527" s="95">
        <f>IF(E527&gt;0,(((C526)^3+(C527)^3)/2/D527)*0.5*'NEFZ + EPA + WLTP - Constants'!$B$3*('NEFZ + EPA + WLTP - Start Value'!$B$5*'NEFZ + EPA + WLTP - Start Value'!$B$4)*E527/3600,0)</f>
        <v>0.1525427338205504</v>
      </c>
    </row>
    <row r="528" ht="20.35" customHeight="1">
      <c r="A528" s="15">
        <v>525</v>
      </c>
      <c r="B528" s="15">
        <v>17.3</v>
      </c>
      <c r="C528" s="95">
        <f>'NEFZ + EPA + WLTP - Constants'!$B$5*B528/3.6</f>
        <v>7.733792000000001</v>
      </c>
      <c r="D528" s="95">
        <f>(C528+C527)/2</f>
        <v>8.717280000000001</v>
      </c>
      <c r="E528" s="95">
        <f>(D528*(A528-A527))</f>
        <v>8.717280000000001</v>
      </c>
      <c r="F528" s="95">
        <f>(0.5*((C528^2)-(C527^2))*'NEFZ + EPA + WLTP - Start Value'!$B$3)/3600</f>
        <v>-7.454043070378663</v>
      </c>
      <c r="G528" s="95">
        <f>E528*'NEFZ + EPA + WLTP - Start Value'!$B$3*'NEFZ + EPA + WLTP - Start Value'!$B$6*'NEFZ + EPA + WLTP - Constants'!$B$4/3600</f>
        <v>0.297407441760</v>
      </c>
      <c r="H528" s="95">
        <f>IF(E528&gt;0,(((C527)^3+(C528)^3)/2/D528)*0.5*'NEFZ + EPA + WLTP - Constants'!$B$3*('NEFZ + EPA + WLTP - Start Value'!$B$5*'NEFZ + EPA + WLTP - Start Value'!$B$4)*E528/3600,0)</f>
        <v>0.08699783235154268</v>
      </c>
    </row>
    <row r="529" ht="20.35" customHeight="1">
      <c r="A529" s="15">
        <v>526</v>
      </c>
      <c r="B529" s="15">
        <v>12.1</v>
      </c>
      <c r="C529" s="95">
        <f>'NEFZ + EPA + WLTP - Constants'!$B$5*B529/3.6</f>
        <v>5.409184</v>
      </c>
      <c r="D529" s="95">
        <f>(C529+C528)/2</f>
        <v>6.571488</v>
      </c>
      <c r="E529" s="95">
        <f>(D529*(A529-A528))</f>
        <v>6.571488</v>
      </c>
      <c r="F529" s="95">
        <f>(0.5*((C529^2)-(C528^2))*'NEFZ + EPA + WLTP - Start Value'!$B$3)/3600</f>
        <v>-6.640874735428271</v>
      </c>
      <c r="G529" s="95">
        <f>E529*'NEFZ + EPA + WLTP - Start Value'!$B$3*'NEFZ + EPA + WLTP - Start Value'!$B$6*'NEFZ + EPA + WLTP - Constants'!$B$4/3600</f>
        <v>0.224199456096</v>
      </c>
      <c r="H529" s="95">
        <f>IF(E529&gt;0,(((C528)^3+(C529)^3)/2/D529)*0.5*'NEFZ + EPA + WLTP - Constants'!$B$3*('NEFZ + EPA + WLTP - Start Value'!$B$5*'NEFZ + EPA + WLTP - Start Value'!$B$4)*E529/3600,0)</f>
        <v>0.03926805302459555</v>
      </c>
    </row>
    <row r="530" ht="20.35" customHeight="1">
      <c r="A530" s="15">
        <v>527</v>
      </c>
      <c r="B530" s="15">
        <v>7.5</v>
      </c>
      <c r="C530" s="95">
        <f>'NEFZ + EPA + WLTP - Constants'!$B$5*B530/3.6</f>
        <v>3.3528</v>
      </c>
      <c r="D530" s="95">
        <f>(C530+C529)/2</f>
        <v>4.380992</v>
      </c>
      <c r="E530" s="95">
        <f>(D530*(A530-A529))</f>
        <v>4.380992</v>
      </c>
      <c r="F530" s="95">
        <f>(0.5*((C530^2)-(C529^2))*'NEFZ + EPA + WLTP - Start Value'!$B$3)/3600</f>
        <v>-3.916413305508977</v>
      </c>
      <c r="G530" s="95">
        <f>E530*'NEFZ + EPA + WLTP - Start Value'!$B$3*'NEFZ + EPA + WLTP - Start Value'!$B$6*'NEFZ + EPA + WLTP - Constants'!$B$4/3600</f>
        <v>0.149466304064</v>
      </c>
      <c r="H530" s="95">
        <f>IF(E530&gt;0,(((C529)^3+(C530)^3)/2/D530)*0.5*'NEFZ + EPA + WLTP - Constants'!$B$3*('NEFZ + EPA + WLTP - Start Value'!$B$5*'NEFZ + EPA + WLTP - Start Value'!$B$4)*E530/3600,0)</f>
        <v>0.01239437552419931</v>
      </c>
    </row>
    <row r="531" ht="20.35" customHeight="1">
      <c r="A531" s="15">
        <v>528</v>
      </c>
      <c r="B531" s="15">
        <v>5.8</v>
      </c>
      <c r="C531" s="95">
        <f>'NEFZ + EPA + WLTP - Constants'!$B$5*B531/3.6</f>
        <v>2.592832</v>
      </c>
      <c r="D531" s="95">
        <f>(C531+C530)/2</f>
        <v>2.972816</v>
      </c>
      <c r="E531" s="95">
        <f>(D531*(A531-A530))</f>
        <v>2.972816</v>
      </c>
      <c r="F531" s="95">
        <f>(0.5*((C531^2)-(C530^2))*'NEFZ + EPA + WLTP - Start Value'!$B$3)/3600</f>
        <v>-0.9821440199374225</v>
      </c>
      <c r="G531" s="95">
        <f>E531*'NEFZ + EPA + WLTP - Start Value'!$B$3*'NEFZ + EPA + WLTP - Start Value'!$B$6*'NEFZ + EPA + WLTP - Constants'!$B$4/3600</f>
        <v>0.101423563472</v>
      </c>
      <c r="H531" s="95">
        <f>IF(E531&gt;0,(((C530)^3+(C531)^3)/2/D531)*0.5*'NEFZ + EPA + WLTP - Constants'!$B$3*('NEFZ + EPA + WLTP - Start Value'!$B$5*'NEFZ + EPA + WLTP - Start Value'!$B$4)*E531/3600,0)</f>
        <v>0.003486387827841414</v>
      </c>
    </row>
    <row r="532" ht="20.35" customHeight="1">
      <c r="A532" s="15">
        <v>529</v>
      </c>
      <c r="B532" s="15">
        <v>2.4</v>
      </c>
      <c r="C532" s="95">
        <f>'NEFZ + EPA + WLTP - Constants'!$B$5*B532/3.6</f>
        <v>1.072896</v>
      </c>
      <c r="D532" s="95">
        <f>(C532+C531)/2</f>
        <v>1.832864</v>
      </c>
      <c r="E532" s="95">
        <f>(D532*(A532-A531))</f>
        <v>1.832864</v>
      </c>
      <c r="F532" s="95">
        <f>(0.5*((C532^2)-(C531^2))*'NEFZ + EPA + WLTP - Start Value'!$B$3)/3600</f>
        <v>-1.211064806539378</v>
      </c>
      <c r="G532" s="95">
        <f>E532*'NEFZ + EPA + WLTP - Start Value'!$B$3*'NEFZ + EPA + WLTP - Start Value'!$B$6*'NEFZ + EPA + WLTP - Constants'!$B$4/3600</f>
        <v>0.062531821088</v>
      </c>
      <c r="H532" s="95">
        <f>IF(E532&gt;0,(((C531)^3+(C532)^3)/2/D532)*0.5*'NEFZ + EPA + WLTP - Constants'!$B$3*('NEFZ + EPA + WLTP - Start Value'!$B$5*'NEFZ + EPA + WLTP - Start Value'!$B$4)*E532/3600,0)</f>
        <v>0.001180627674809799</v>
      </c>
    </row>
    <row r="533" ht="20.35" customHeight="1">
      <c r="A533" s="15">
        <v>530</v>
      </c>
      <c r="B533" s="15">
        <v>1.2</v>
      </c>
      <c r="C533" s="95">
        <f>'NEFZ + EPA + WLTP - Constants'!$B$5*B533/3.6</f>
        <v>0.5364479999999999</v>
      </c>
      <c r="D533" s="95">
        <f>(C533+C532)/2</f>
        <v>0.8046719999999998</v>
      </c>
      <c r="E533" s="95">
        <f>(D533*(A533-A532))</f>
        <v>0.8046719999999998</v>
      </c>
      <c r="F533" s="95">
        <f>(0.5*((C533^2)-(C532^2))*'NEFZ + EPA + WLTP - Start Value'!$B$3)/3600</f>
        <v>-0.1876542311424</v>
      </c>
      <c r="G533" s="95">
        <f>E533*'NEFZ + EPA + WLTP - Start Value'!$B$3*'NEFZ + EPA + WLTP - Start Value'!$B$6*'NEFZ + EPA + WLTP - Constants'!$B$4/3600</f>
        <v>0.027452994624</v>
      </c>
      <c r="H533" s="95">
        <f>IF(E533&gt;0,(((C532)^3+(C533)^3)/2/D533)*0.5*'NEFZ + EPA + WLTP - Constants'!$B$3*('NEFZ + EPA + WLTP - Start Value'!$B$5*'NEFZ + EPA + WLTP - Start Value'!$B$4)*E533/3600,0)</f>
        <v>8.787916681970551e-05</v>
      </c>
    </row>
    <row r="534" ht="20.35" customHeight="1">
      <c r="A534" s="15">
        <v>531</v>
      </c>
      <c r="B534" s="15">
        <v>1.9</v>
      </c>
      <c r="C534" s="95">
        <f>'NEFZ + EPA + WLTP - Constants'!$B$5*B534/3.6</f>
        <v>0.8493759999999999</v>
      </c>
      <c r="D534" s="95">
        <f>(C534+C533)/2</f>
        <v>0.692912</v>
      </c>
      <c r="E534" s="95">
        <f>(D534*(A534-A533))</f>
        <v>0.692912</v>
      </c>
      <c r="F534" s="95">
        <f>(0.5*((C534^2)-(C533^2))*'NEFZ + EPA + WLTP - Start Value'!$B$3)/3600</f>
        <v>0.09426150036551108</v>
      </c>
      <c r="G534" s="95">
        <f>E534*'NEFZ + EPA + WLTP - Start Value'!$B$3*'NEFZ + EPA + WLTP - Start Value'!$B$6*'NEFZ + EPA + WLTP - Constants'!$B$4/3600</f>
        <v>0.023640078704</v>
      </c>
      <c r="H534" s="95">
        <f>IF(E534&gt;0,(((C533)^3+(C534)^3)/2/D534)*0.5*'NEFZ + EPA + WLTP - Constants'!$B$3*('NEFZ + EPA + WLTP - Start Value'!$B$5*'NEFZ + EPA + WLTP - Start Value'!$B$4)*E534/3600,0)</f>
        <v>4.852227401496986e-05</v>
      </c>
    </row>
    <row r="535" ht="20.35" customHeight="1">
      <c r="A535" s="15">
        <v>532</v>
      </c>
      <c r="B535" s="15">
        <v>6.7</v>
      </c>
      <c r="C535" s="95">
        <f>'NEFZ + EPA + WLTP - Constants'!$B$5*B535/3.6</f>
        <v>2.995168</v>
      </c>
      <c r="D535" s="95">
        <f>(C535+C534)/2</f>
        <v>1.922272</v>
      </c>
      <c r="E535" s="95">
        <f>(D535*(A535-A534))</f>
        <v>1.922272</v>
      </c>
      <c r="F535" s="95">
        <f>(0.5*((C535^2)-(C534^2))*'NEFZ + EPA + WLTP - Start Value'!$B$3)/3600</f>
        <v>1.793140430916267</v>
      </c>
      <c r="G535" s="95">
        <f>E535*'NEFZ + EPA + WLTP - Start Value'!$B$3*'NEFZ + EPA + WLTP - Start Value'!$B$6*'NEFZ + EPA + WLTP - Constants'!$B$4/3600</f>
        <v>0.06558215382400001</v>
      </c>
      <c r="H535" s="95">
        <f>IF(E535&gt;0,(((C534)^3+(C535)^3)/2/D535)*0.5*'NEFZ + EPA + WLTP - Constants'!$B$3*('NEFZ + EPA + WLTP - Start Value'!$B$5*'NEFZ + EPA + WLTP - Start Value'!$B$4)*E535/3600,0)</f>
        <v>0.001738269357986849</v>
      </c>
    </row>
    <row r="536" ht="20.35" customHeight="1">
      <c r="A536" s="15">
        <v>533</v>
      </c>
      <c r="B536" s="15">
        <v>11.8</v>
      </c>
      <c r="C536" s="95">
        <f>'NEFZ + EPA + WLTP - Constants'!$B$5*B536/3.6</f>
        <v>5.275072000000001</v>
      </c>
      <c r="D536" s="95">
        <f>(C536+C535)/2</f>
        <v>4.135120000000001</v>
      </c>
      <c r="E536" s="95">
        <f>(D536*(A536-A535))</f>
        <v>4.135120000000001</v>
      </c>
      <c r="F536" s="95">
        <f>(0.5*((C536^2)-(C535^2))*'NEFZ + EPA + WLTP - Start Value'!$B$3)/3600</f>
        <v>4.098420534325334</v>
      </c>
      <c r="G536" s="95">
        <f>E536*'NEFZ + EPA + WLTP - Start Value'!$B$3*'NEFZ + EPA + WLTP - Start Value'!$B$6*'NEFZ + EPA + WLTP - Constants'!$B$4/3600</f>
        <v>0.141077889040</v>
      </c>
      <c r="H536" s="95">
        <f>IF(E536&gt;0,(((C535)^3+(C536)^3)/2/D536)*0.5*'NEFZ + EPA + WLTP - Constants'!$B$3*('NEFZ + EPA + WLTP - Start Value'!$B$5*'NEFZ + EPA + WLTP - Start Value'!$B$4)*E536/3600,0)</f>
        <v>0.01098373746581209</v>
      </c>
    </row>
    <row r="537" ht="20.35" customHeight="1">
      <c r="A537" s="15">
        <v>534</v>
      </c>
      <c r="B537" s="15">
        <v>16.8</v>
      </c>
      <c r="C537" s="95">
        <f>'NEFZ + EPA + WLTP - Constants'!$B$5*B537/3.6</f>
        <v>7.510272000000001</v>
      </c>
      <c r="D537" s="95">
        <f>(C537+C536)/2</f>
        <v>6.392672000000001</v>
      </c>
      <c r="E537" s="95">
        <f>(D537*(A537-A536))</f>
        <v>6.392672000000001</v>
      </c>
      <c r="F537" s="95">
        <f>(0.5*((C537^2)-(C536^2))*'NEFZ + EPA + WLTP - Start Value'!$B$3)/3600</f>
        <v>6.211702558648891</v>
      </c>
      <c r="G537" s="95">
        <f>E537*'NEFZ + EPA + WLTP - Start Value'!$B$3*'NEFZ + EPA + WLTP - Start Value'!$B$6*'NEFZ + EPA + WLTP - Constants'!$B$4/3600</f>
        <v>0.218098790624</v>
      </c>
      <c r="H537" s="95">
        <f>IF(E537&gt;0,(((C536)^3+(C537)^3)/2/D537)*0.5*'NEFZ + EPA + WLTP - Constants'!$B$3*('NEFZ + EPA + WLTP - Start Value'!$B$5*'NEFZ + EPA + WLTP - Start Value'!$B$4)*E537/3600,0)</f>
        <v>0.03607760755811271</v>
      </c>
    </row>
    <row r="538" ht="20.35" customHeight="1">
      <c r="A538" s="15">
        <v>535</v>
      </c>
      <c r="B538" s="15">
        <v>21.7</v>
      </c>
      <c r="C538" s="95">
        <f>'NEFZ + EPA + WLTP - Constants'!$B$5*B538/3.6</f>
        <v>9.700768</v>
      </c>
      <c r="D538" s="95">
        <f>(C538+C537)/2</f>
        <v>8.60552</v>
      </c>
      <c r="E538" s="95">
        <f>(D538*(A538-A537))</f>
        <v>8.60552</v>
      </c>
      <c r="F538" s="95">
        <f>(0.5*((C538^2)-(C537^2))*'NEFZ + EPA + WLTP - Start Value'!$B$3)/3600</f>
        <v>8.194669144679109</v>
      </c>
      <c r="G538" s="95">
        <f>E538*'NEFZ + EPA + WLTP - Start Value'!$B$3*'NEFZ + EPA + WLTP - Start Value'!$B$6*'NEFZ + EPA + WLTP - Constants'!$B$4/3600</f>
        <v>0.293594525840</v>
      </c>
      <c r="H538" s="95">
        <f>IF(E538&gt;0,(((C537)^3+(C538)^3)/2/D538)*0.5*'NEFZ + EPA + WLTP - Constants'!$B$3*('NEFZ + EPA + WLTP - Start Value'!$B$5*'NEFZ + EPA + WLTP - Start Value'!$B$4)*E538/3600,0)</f>
        <v>0.08453366141130532</v>
      </c>
    </row>
    <row r="539" ht="20.35" customHeight="1">
      <c r="A539" s="15">
        <v>536</v>
      </c>
      <c r="B539" s="15">
        <v>25.9</v>
      </c>
      <c r="C539" s="95">
        <f>'NEFZ + EPA + WLTP - Constants'!$B$5*B539/3.6</f>
        <v>11.578336</v>
      </c>
      <c r="D539" s="95">
        <f>(C539+C538)/2</f>
        <v>10.639552</v>
      </c>
      <c r="E539" s="95">
        <f>(D539*(A539-A538))</f>
        <v>10.639552</v>
      </c>
      <c r="F539" s="95">
        <f>(0.5*((C539^2)-(C538^2))*'NEFZ + EPA + WLTP - Start Value'!$B$3)/3600</f>
        <v>8.684220807867733</v>
      </c>
      <c r="G539" s="95">
        <f>E539*'NEFZ + EPA + WLTP - Start Value'!$B$3*'NEFZ + EPA + WLTP - Start Value'!$B$6*'NEFZ + EPA + WLTP - Constants'!$B$4/3600</f>
        <v>0.362989595584</v>
      </c>
      <c r="H539" s="95">
        <f>IF(E539&gt;0,(((C538)^3+(C539)^3)/2/D539)*0.5*'NEFZ + EPA + WLTP - Constants'!$B$3*('NEFZ + EPA + WLTP - Start Value'!$B$5*'NEFZ + EPA + WLTP - Start Value'!$B$4)*E539/3600,0)</f>
        <v>0.15591484256726</v>
      </c>
    </row>
    <row r="540" ht="20.35" customHeight="1">
      <c r="A540" s="15">
        <v>537</v>
      </c>
      <c r="B540" s="15">
        <v>27.7</v>
      </c>
      <c r="C540" s="95">
        <f>'NEFZ + EPA + WLTP - Constants'!$B$5*B540/3.6</f>
        <v>12.383008</v>
      </c>
      <c r="D540" s="95">
        <f>(C540+C539)/2</f>
        <v>11.980672</v>
      </c>
      <c r="E540" s="95">
        <f>(D540*(A540-A539))</f>
        <v>11.980672</v>
      </c>
      <c r="F540" s="95">
        <f>(0.5*((C540^2)-(C539^2))*'NEFZ + EPA + WLTP - Start Value'!$B$3)/3600</f>
        <v>4.190944495513603</v>
      </c>
      <c r="G540" s="95">
        <f>E540*'NEFZ + EPA + WLTP - Start Value'!$B$3*'NEFZ + EPA + WLTP - Start Value'!$B$6*'NEFZ + EPA + WLTP - Constants'!$B$4/3600</f>
        <v>0.4087445866240001</v>
      </c>
      <c r="H540" s="95">
        <f>IF(E540&gt;0,(((C539)^3+(C540)^3)/2/D540)*0.5*'NEFZ + EPA + WLTP - Constants'!$B$3*('NEFZ + EPA + WLTP - Start Value'!$B$5*'NEFZ + EPA + WLTP - Start Value'!$B$4)*E540/3600,0)</f>
        <v>0.218273451809729</v>
      </c>
    </row>
    <row r="541" ht="20.35" customHeight="1">
      <c r="A541" s="15">
        <v>538</v>
      </c>
      <c r="B541" s="15">
        <v>28</v>
      </c>
      <c r="C541" s="95">
        <f>'NEFZ + EPA + WLTP - Constants'!$B$5*B541/3.6</f>
        <v>12.51712</v>
      </c>
      <c r="D541" s="95">
        <f>(C541+C540)/2</f>
        <v>12.450064</v>
      </c>
      <c r="E541" s="95">
        <f>(D541*(A541-A540))</f>
        <v>12.450064</v>
      </c>
      <c r="F541" s="95">
        <f>(0.5*((C541^2)-(C540^2))*'NEFZ + EPA + WLTP - Start Value'!$B$3)/3600</f>
        <v>0.7258569912938642</v>
      </c>
      <c r="G541" s="95">
        <f>E541*'NEFZ + EPA + WLTP - Start Value'!$B$3*'NEFZ + EPA + WLTP - Start Value'!$B$6*'NEFZ + EPA + WLTP - Constants'!$B$4/3600</f>
        <v>0.4247588334880001</v>
      </c>
      <c r="H541" s="95">
        <f>IF(E541&gt;0,(((C540)^3+(C541)^3)/2/D541)*0.5*'NEFZ + EPA + WLTP - Constants'!$B$3*('NEFZ + EPA + WLTP - Start Value'!$B$5*'NEFZ + EPA + WLTP - Start Value'!$B$4)*E541/3600,0)</f>
        <v>0.2441423221262873</v>
      </c>
    </row>
    <row r="542" ht="20.35" customHeight="1">
      <c r="A542" s="15">
        <v>539</v>
      </c>
      <c r="B542" s="15">
        <v>27.1</v>
      </c>
      <c r="C542" s="95">
        <f>'NEFZ + EPA + WLTP - Constants'!$B$5*B542/3.6</f>
        <v>12.114784</v>
      </c>
      <c r="D542" s="95">
        <f>(C542+C541)/2</f>
        <v>12.315952</v>
      </c>
      <c r="E542" s="95">
        <f>(D542*(A542-A541))</f>
        <v>12.315952</v>
      </c>
      <c r="F542" s="95">
        <f>(0.5*((C542^2)-(C541^2))*'NEFZ + EPA + WLTP - Start Value'!$B$3)/3600</f>
        <v>-2.154114194988803</v>
      </c>
      <c r="G542" s="95">
        <f>E542*'NEFZ + EPA + WLTP - Start Value'!$B$3*'NEFZ + EPA + WLTP - Start Value'!$B$6*'NEFZ + EPA + WLTP - Constants'!$B$4/3600</f>
        <v>0.420183334384</v>
      </c>
      <c r="H542" s="95">
        <f>IF(E542&gt;0,(((C541)^3+(C542)^3)/2/D542)*0.5*'NEFZ + EPA + WLTP - Constants'!$B$3*('NEFZ + EPA + WLTP - Start Value'!$B$5*'NEFZ + EPA + WLTP - Start Value'!$B$4)*E542/3600,0)</f>
        <v>0.2365058869808514</v>
      </c>
    </row>
    <row r="543" ht="20.35" customHeight="1">
      <c r="A543" s="15">
        <v>540</v>
      </c>
      <c r="B543" s="15">
        <v>24.4</v>
      </c>
      <c r="C543" s="95">
        <f>'NEFZ + EPA + WLTP - Constants'!$B$5*B543/3.6</f>
        <v>10.907776</v>
      </c>
      <c r="D543" s="95">
        <f>(C543+C542)/2</f>
        <v>11.51128</v>
      </c>
      <c r="E543" s="95">
        <f>(D543*(A543-A542))</f>
        <v>11.51128</v>
      </c>
      <c r="F543" s="95">
        <f>(0.5*((C543^2)-(C542^2))*'NEFZ + EPA + WLTP - Start Value'!$B$3)/3600</f>
        <v>-6.040120564896005</v>
      </c>
      <c r="G543" s="95">
        <f>E543*'NEFZ + EPA + WLTP - Start Value'!$B$3*'NEFZ + EPA + WLTP - Start Value'!$B$6*'NEFZ + EPA + WLTP - Constants'!$B$4/3600</f>
        <v>0.392730339760</v>
      </c>
      <c r="H543" s="95">
        <f>IF(E543&gt;0,(((C542)^3+(C543)^3)/2/D543)*0.5*'NEFZ + EPA + WLTP - Constants'!$B$3*('NEFZ + EPA + WLTP - Start Value'!$B$5*'NEFZ + EPA + WLTP - Start Value'!$B$4)*E543/3600,0)</f>
        <v>0.1945484670003764</v>
      </c>
    </row>
    <row r="544" ht="20.35" customHeight="1">
      <c r="A544" s="15">
        <v>541</v>
      </c>
      <c r="B544" s="15">
        <v>20.2</v>
      </c>
      <c r="C544" s="95">
        <f>'NEFZ + EPA + WLTP - Constants'!$B$5*B544/3.6</f>
        <v>9.030208</v>
      </c>
      <c r="D544" s="95">
        <f>(C544+C543)/2</f>
        <v>9.968992</v>
      </c>
      <c r="E544" s="95">
        <f>(D544*(A544-A543))</f>
        <v>9.968992</v>
      </c>
      <c r="F544" s="95">
        <f>(0.5*((C544^2)-(C543^2))*'NEFZ + EPA + WLTP - Start Value'!$B$3)/3600</f>
        <v>-8.136895967035727</v>
      </c>
      <c r="G544" s="95">
        <f>E544*'NEFZ + EPA + WLTP - Start Value'!$B$3*'NEFZ + EPA + WLTP - Start Value'!$B$6*'NEFZ + EPA + WLTP - Constants'!$B$4/3600</f>
        <v>0.340112100064</v>
      </c>
      <c r="H544" s="95">
        <f>IF(E544&gt;0,(((C543)^3+(C544)^3)/2/D544)*0.5*'NEFZ + EPA + WLTP - Constants'!$B$3*('NEFZ + EPA + WLTP - Start Value'!$B$5*'NEFZ + EPA + WLTP - Start Value'!$B$4)*E544/3600,0)</f>
        <v>0.1286611125333015</v>
      </c>
    </row>
    <row r="545" ht="20.35" customHeight="1">
      <c r="A545" s="15">
        <v>542</v>
      </c>
      <c r="B545" s="15">
        <v>15.2</v>
      </c>
      <c r="C545" s="95">
        <f>'NEFZ + EPA + WLTP - Constants'!$B$5*B545/3.6</f>
        <v>6.795007999999999</v>
      </c>
      <c r="D545" s="95">
        <f>(C545+C544)/2</f>
        <v>7.912608</v>
      </c>
      <c r="E545" s="95">
        <f>(D545*(A545-A544))</f>
        <v>7.912608</v>
      </c>
      <c r="F545" s="95">
        <f>(0.5*((C545^2)-(C544^2))*'NEFZ + EPA + WLTP - Start Value'!$B$3)/3600</f>
        <v>-7.688610859306668</v>
      </c>
      <c r="G545" s="95">
        <f>E545*'NEFZ + EPA + WLTP - Start Value'!$B$3*'NEFZ + EPA + WLTP - Start Value'!$B$6*'NEFZ + EPA + WLTP - Constants'!$B$4/3600</f>
        <v>0.269954447136</v>
      </c>
      <c r="H545" s="95">
        <f>IF(E545&gt;0,(((C544)^3+(C545)^3)/2/D545)*0.5*'NEFZ + EPA + WLTP - Constants'!$B$3*('NEFZ + EPA + WLTP - Start Value'!$B$5*'NEFZ + EPA + WLTP - Start Value'!$B$4)*E545/3600,0)</f>
        <v>0.06641915565193235</v>
      </c>
    </row>
    <row r="546" ht="20.35" customHeight="1">
      <c r="A546" s="15">
        <v>543</v>
      </c>
      <c r="B546" s="15">
        <v>9.300000000000001</v>
      </c>
      <c r="C546" s="95">
        <f>'NEFZ + EPA + WLTP - Constants'!$B$5*B546/3.6</f>
        <v>4.157472</v>
      </c>
      <c r="D546" s="95">
        <f>(C546+C545)/2</f>
        <v>5.47624</v>
      </c>
      <c r="E546" s="95">
        <f>(D546*(A546-A545))</f>
        <v>5.47624</v>
      </c>
      <c r="F546" s="95">
        <f>(0.5*((C546^2)-(C545^2))*'NEFZ + EPA + WLTP - Start Value'!$B$3)/3600</f>
        <v>-6.279032201767108</v>
      </c>
      <c r="G546" s="95">
        <f>E546*'NEFZ + EPA + WLTP - Start Value'!$B$3*'NEFZ + EPA + WLTP - Start Value'!$B$6*'NEFZ + EPA + WLTP - Constants'!$B$4/3600</f>
        <v>0.186832880080</v>
      </c>
      <c r="H546" s="95">
        <f>IF(E546&gt;0,(((C545)^3+(C546)^3)/2/D546)*0.5*'NEFZ + EPA + WLTP - Constants'!$B$3*('NEFZ + EPA + WLTP - Start Value'!$B$5*'NEFZ + EPA + WLTP - Start Value'!$B$4)*E546/3600,0)</f>
        <v>0.02438920936576481</v>
      </c>
    </row>
    <row r="547" ht="20.35" customHeight="1">
      <c r="A547" s="15">
        <v>544</v>
      </c>
      <c r="B547" s="15">
        <v>5</v>
      </c>
      <c r="C547" s="95">
        <f>'NEFZ + EPA + WLTP - Constants'!$B$5*B547/3.6</f>
        <v>2.2352</v>
      </c>
      <c r="D547" s="95">
        <f>(C547+C546)/2</f>
        <v>3.196336000000001</v>
      </c>
      <c r="E547" s="95">
        <f>(D547*(A547-A546))</f>
        <v>3.196336000000001</v>
      </c>
      <c r="F547" s="95">
        <f>(0.5*((C547^2)-(C546^2))*'NEFZ + EPA + WLTP - Start Value'!$B$3)/3600</f>
        <v>-2.671032100219023</v>
      </c>
      <c r="G547" s="95">
        <f>E547*'NEFZ + EPA + WLTP - Start Value'!$B$3*'NEFZ + EPA + WLTP - Start Value'!$B$6*'NEFZ + EPA + WLTP - Constants'!$B$4/3600</f>
        <v>0.109049395312</v>
      </c>
      <c r="H547" s="95">
        <f>IF(E547&gt;0,(((C546)^3+(C547)^3)/2/D547)*0.5*'NEFZ + EPA + WLTP - Constants'!$B$3*('NEFZ + EPA + WLTP - Start Value'!$B$5*'NEFZ + EPA + WLTP - Start Value'!$B$4)*E547/3600,0)</f>
        <v>0.005251486550801255</v>
      </c>
    </row>
    <row r="548" ht="20.35" customHeight="1">
      <c r="A548" s="15">
        <v>545</v>
      </c>
      <c r="B548" s="15">
        <v>2.9</v>
      </c>
      <c r="C548" s="95">
        <f>'NEFZ + EPA + WLTP - Constants'!$B$5*B548/3.6</f>
        <v>1.296416</v>
      </c>
      <c r="D548" s="95">
        <f>(C548+C547)/2</f>
        <v>1.765808</v>
      </c>
      <c r="E548" s="95">
        <f>(D548*(A548-A547))</f>
        <v>1.765808</v>
      </c>
      <c r="F548" s="95">
        <f>(0.5*((C548^2)-(C547^2))*'NEFZ + EPA + WLTP - Start Value'!$B$3)/3600</f>
        <v>-0.7206443737621336</v>
      </c>
      <c r="G548" s="95">
        <f>E548*'NEFZ + EPA + WLTP - Start Value'!$B$3*'NEFZ + EPA + WLTP - Start Value'!$B$6*'NEFZ + EPA + WLTP - Constants'!$B$4/3600</f>
        <v>0.06024407153600002</v>
      </c>
      <c r="H548" s="95">
        <f>IF(E548&gt;0,(((C547)^3+(C548)^3)/2/D548)*0.5*'NEFZ + EPA + WLTP - Constants'!$B$3*('NEFZ + EPA + WLTP - Start Value'!$B$5*'NEFZ + EPA + WLTP - Start Value'!$B$4)*E548/3600,0)</f>
        <v>0.000844147431329025</v>
      </c>
    </row>
    <row r="549" ht="20.35" customHeight="1">
      <c r="A549" s="15">
        <v>546</v>
      </c>
      <c r="B549" s="15">
        <v>2.4</v>
      </c>
      <c r="C549" s="95">
        <f>'NEFZ + EPA + WLTP - Constants'!$B$5*B549/3.6</f>
        <v>1.072896</v>
      </c>
      <c r="D549" s="95">
        <f>(C549+C548)/2</f>
        <v>1.184656</v>
      </c>
      <c r="E549" s="95">
        <f>(D549*(A549-A548))</f>
        <v>1.184656</v>
      </c>
      <c r="F549" s="95">
        <f>(0.5*((C549^2)-(C548^2))*'NEFZ + EPA + WLTP - Start Value'!$B$3)/3600</f>
        <v>-0.1151119704924445</v>
      </c>
      <c r="G549" s="95">
        <f>E549*'NEFZ + EPA + WLTP - Start Value'!$B$3*'NEFZ + EPA + WLTP - Start Value'!$B$6*'NEFZ + EPA + WLTP - Constants'!$B$4/3600</f>
        <v>0.040416908752</v>
      </c>
      <c r="H549" s="95">
        <f>IF(E549&gt;0,(((C548)^3+(C549)^3)/2/D549)*0.5*'NEFZ + EPA + WLTP - Constants'!$B$3*('NEFZ + EPA + WLTP - Start Value'!$B$5*'NEFZ + EPA + WLTP - Start Value'!$B$4)*E549/3600,0)</f>
        <v>0.0002159289224332181</v>
      </c>
    </row>
    <row r="550" ht="20.35" customHeight="1">
      <c r="A550" s="15">
        <v>547</v>
      </c>
      <c r="B550" s="15">
        <v>8.4</v>
      </c>
      <c r="C550" s="95">
        <f>'NEFZ + EPA + WLTP - Constants'!$B$5*B550/3.6</f>
        <v>3.755136000000001</v>
      </c>
      <c r="D550" s="95">
        <f>(C550+C549)/2</f>
        <v>2.414016</v>
      </c>
      <c r="E550" s="95">
        <f>(D550*(A550-A549))</f>
        <v>2.414016</v>
      </c>
      <c r="F550" s="95">
        <f>(0.5*((C550^2)-(C549^2))*'NEFZ + EPA + WLTP - Start Value'!$B$3)/3600</f>
        <v>2.814813467136001</v>
      </c>
      <c r="G550" s="95">
        <f>E550*'NEFZ + EPA + WLTP - Start Value'!$B$3*'NEFZ + EPA + WLTP - Start Value'!$B$6*'NEFZ + EPA + WLTP - Constants'!$B$4/3600</f>
        <v>0.08235898387200001</v>
      </c>
      <c r="H550" s="95">
        <f>IF(E550&gt;0,(((C549)^3+(C550)^3)/2/D550)*0.5*'NEFZ + EPA + WLTP - Constants'!$B$3*('NEFZ + EPA + WLTP - Start Value'!$B$5*'NEFZ + EPA + WLTP - Start Value'!$B$4)*E550/3600,0)</f>
        <v>0.003427287505968518</v>
      </c>
    </row>
    <row r="551" ht="20.35" customHeight="1">
      <c r="A551" s="15">
        <v>548</v>
      </c>
      <c r="B551" s="15">
        <v>13.5</v>
      </c>
      <c r="C551" s="95">
        <f>'NEFZ + EPA + WLTP - Constants'!$B$5*B551/3.6</f>
        <v>6.03504</v>
      </c>
      <c r="D551" s="95">
        <f>(C551+C550)/2</f>
        <v>4.895088</v>
      </c>
      <c r="E551" s="95">
        <f>(D551*(A551-A550))</f>
        <v>4.895088</v>
      </c>
      <c r="F551" s="95">
        <f>(0.5*((C551^2)-(C550^2))*'NEFZ + EPA + WLTP - Start Value'!$B$3)/3600</f>
        <v>4.851643767660801</v>
      </c>
      <c r="G551" s="95">
        <f>E551*'NEFZ + EPA + WLTP - Start Value'!$B$3*'NEFZ + EPA + WLTP - Start Value'!$B$6*'NEFZ + EPA + WLTP - Constants'!$B$4/3600</f>
        <v>0.167005717296</v>
      </c>
      <c r="H551" s="95">
        <f>IF(E551&gt;0,(((C550)^3+(C551)^3)/2/D551)*0.5*'NEFZ + EPA + WLTP - Constants'!$B$3*('NEFZ + EPA + WLTP - Start Value'!$B$5*'NEFZ + EPA + WLTP - Start Value'!$B$4)*E551/3600,0)</f>
        <v>0.0172519315042914</v>
      </c>
    </row>
    <row r="552" ht="20.35" customHeight="1">
      <c r="A552" s="15">
        <v>549</v>
      </c>
      <c r="B552" s="15">
        <v>17.8</v>
      </c>
      <c r="C552" s="95">
        <f>'NEFZ + EPA + WLTP - Constants'!$B$5*B552/3.6</f>
        <v>7.957312000000001</v>
      </c>
      <c r="D552" s="95">
        <f>(C552+C551)/2</f>
        <v>6.996176</v>
      </c>
      <c r="E552" s="95">
        <f>(D552*(A552-A551))</f>
        <v>6.996176</v>
      </c>
      <c r="F552" s="95">
        <f>(0.5*((C552^2)-(C551^2))*'NEFZ + EPA + WLTP - Start Value'!$B$3)/3600</f>
        <v>5.846384946633246</v>
      </c>
      <c r="G552" s="95">
        <f>E552*'NEFZ + EPA + WLTP - Start Value'!$B$3*'NEFZ + EPA + WLTP - Start Value'!$B$6*'NEFZ + EPA + WLTP - Constants'!$B$4/3600</f>
        <v>0.2386885365920001</v>
      </c>
      <c r="H552" s="95">
        <f>IF(E552&gt;0,(((C551)^3+(C552)^3)/2/D552)*0.5*'NEFZ + EPA + WLTP - Constants'!$B$3*('NEFZ + EPA + WLTP - Start Value'!$B$5*'NEFZ + EPA + WLTP - Start Value'!$B$4)*E552/3600,0)</f>
        <v>0.04577111701992035</v>
      </c>
    </row>
    <row r="553" ht="20.35" customHeight="1">
      <c r="A553" s="15">
        <v>550</v>
      </c>
      <c r="B553" s="15">
        <v>22.2</v>
      </c>
      <c r="C553" s="95">
        <f>'NEFZ + EPA + WLTP - Constants'!$B$5*B553/3.6</f>
        <v>9.924287999999999</v>
      </c>
      <c r="D553" s="95">
        <f>(C553+C552)/2</f>
        <v>8.940799999999999</v>
      </c>
      <c r="E553" s="95">
        <f>(D553*(A553-A552))</f>
        <v>8.940799999999999</v>
      </c>
      <c r="F553" s="95">
        <f>(0.5*((C553^2)-(C552^2))*'NEFZ + EPA + WLTP - Start Value'!$B$3)/3600</f>
        <v>7.645172379875548</v>
      </c>
      <c r="G553" s="95">
        <f>E553*'NEFZ + EPA + WLTP - Start Value'!$B$3*'NEFZ + EPA + WLTP - Start Value'!$B$6*'NEFZ + EPA + WLTP - Constants'!$B$4/3600</f>
        <v>0.3050332735999999</v>
      </c>
      <c r="H553" s="95">
        <f>IF(E553&gt;0,(((C552)^3+(C553)^3)/2/D553)*0.5*'NEFZ + EPA + WLTP - Constants'!$B$3*('NEFZ + EPA + WLTP - Start Value'!$B$5*'NEFZ + EPA + WLTP - Start Value'!$B$4)*E553/3600,0)</f>
        <v>0.09369257260829304</v>
      </c>
    </row>
    <row r="554" ht="20.35" customHeight="1">
      <c r="A554" s="15">
        <v>551</v>
      </c>
      <c r="B554" s="15">
        <v>26.2</v>
      </c>
      <c r="C554" s="95">
        <f>'NEFZ + EPA + WLTP - Constants'!$B$5*B554/3.6</f>
        <v>11.712448</v>
      </c>
      <c r="D554" s="95">
        <f>(C554+C553)/2</f>
        <v>10.818368</v>
      </c>
      <c r="E554" s="95">
        <f>(D554*(A554-A553))</f>
        <v>10.818368</v>
      </c>
      <c r="F554" s="95">
        <f>(0.5*((C554^2)-(C553^2))*'NEFZ + EPA + WLTP - Start Value'!$B$3)/3600</f>
        <v>8.409689617863116</v>
      </c>
      <c r="G554" s="95">
        <f>E554*'NEFZ + EPA + WLTP - Start Value'!$B$3*'NEFZ + EPA + WLTP - Start Value'!$B$6*'NEFZ + EPA + WLTP - Constants'!$B$4/3600</f>
        <v>0.369090261056</v>
      </c>
      <c r="H554" s="95">
        <f>IF(E554&gt;0,(((C553)^3+(C554)^3)/2/D554)*0.5*'NEFZ + EPA + WLTP - Constants'!$B$3*('NEFZ + EPA + WLTP - Start Value'!$B$5*'NEFZ + EPA + WLTP - Start Value'!$B$4)*E554/3600,0)</f>
        <v>0.1634499160553906</v>
      </c>
    </row>
    <row r="555" ht="20.35" customHeight="1">
      <c r="A555" s="15">
        <v>552</v>
      </c>
      <c r="B555" s="15">
        <v>30</v>
      </c>
      <c r="C555" s="95">
        <f>'NEFZ + EPA + WLTP - Constants'!$B$5*B555/3.6</f>
        <v>13.4112</v>
      </c>
      <c r="D555" s="95">
        <f>(C555+C554)/2</f>
        <v>12.561824</v>
      </c>
      <c r="E555" s="95">
        <f>(D555*(A555-A554))</f>
        <v>12.561824</v>
      </c>
      <c r="F555" s="95">
        <f>(0.5*((C555^2)-(C554^2))*'NEFZ + EPA + WLTP - Start Value'!$B$3)/3600</f>
        <v>9.27672166730809</v>
      </c>
      <c r="G555" s="95">
        <f>E555*'NEFZ + EPA + WLTP - Start Value'!$B$3*'NEFZ + EPA + WLTP - Start Value'!$B$6*'NEFZ + EPA + WLTP - Constants'!$B$4/3600</f>
        <v>0.428571749408</v>
      </c>
      <c r="H555" s="95">
        <f>IF(E555&gt;0,(((C554)^3+(C555)^3)/2/D555)*0.5*'NEFZ + EPA + WLTP - Constants'!$B$3*('NEFZ + EPA + WLTP - Start Value'!$B$5*'NEFZ + EPA + WLTP - Start Value'!$B$4)*E555/3600,0)</f>
        <v>0.2541936996046218</v>
      </c>
    </row>
    <row r="556" ht="20.35" customHeight="1">
      <c r="A556" s="15">
        <v>553</v>
      </c>
      <c r="B556" s="15">
        <v>29.8</v>
      </c>
      <c r="C556" s="95">
        <f>'NEFZ + EPA + WLTP - Constants'!$B$5*B556/3.6</f>
        <v>13.321792</v>
      </c>
      <c r="D556" s="95">
        <f>(C556+C555)/2</f>
        <v>13.366496</v>
      </c>
      <c r="E556" s="95">
        <f>(D556*(A556-A555))</f>
        <v>13.366496</v>
      </c>
      <c r="F556" s="95">
        <f>(0.5*((C556^2)-(C555^2))*'NEFZ + EPA + WLTP - Start Value'!$B$3)/3600</f>
        <v>-0.5195242139960804</v>
      </c>
      <c r="G556" s="95">
        <f>E556*'NEFZ + EPA + WLTP - Start Value'!$B$3*'NEFZ + EPA + WLTP - Start Value'!$B$6*'NEFZ + EPA + WLTP - Constants'!$B$4/3600</f>
        <v>0.4560247440320001</v>
      </c>
      <c r="H556" s="95">
        <f>IF(E556&gt;0,(((C555)^3+(C556)^3)/2/D556)*0.5*'NEFZ + EPA + WLTP - Constants'!$B$3*('NEFZ + EPA + WLTP - Start Value'!$B$5*'NEFZ + EPA + WLTP - Start Value'!$B$4)*E556/3600,0)</f>
        <v>0.302104933137132</v>
      </c>
    </row>
    <row r="557" ht="20.35" customHeight="1">
      <c r="A557" s="15">
        <v>554</v>
      </c>
      <c r="B557" s="15">
        <v>26</v>
      </c>
      <c r="C557" s="95">
        <f>'NEFZ + EPA + WLTP - Constants'!$B$5*B557/3.6</f>
        <v>11.62304</v>
      </c>
      <c r="D557" s="95">
        <f>(C557+C556)/2</f>
        <v>12.472416</v>
      </c>
      <c r="E557" s="95">
        <f>(D557*(A557-A556))</f>
        <v>12.472416</v>
      </c>
      <c r="F557" s="95">
        <f>(0.5*((C557^2)-(C556^2))*'NEFZ + EPA + WLTP - Start Value'!$B$3)/3600</f>
        <v>-9.210695178572804</v>
      </c>
      <c r="G557" s="95">
        <f>E557*'NEFZ + EPA + WLTP - Start Value'!$B$3*'NEFZ + EPA + WLTP - Start Value'!$B$6*'NEFZ + EPA + WLTP - Constants'!$B$4/3600</f>
        <v>0.4255214166720002</v>
      </c>
      <c r="H557" s="95">
        <f>IF(E557&gt;0,(((C556)^3+(C557)^3)/2/D557)*0.5*'NEFZ + EPA + WLTP - Constants'!$B$3*('NEFZ + EPA + WLTP - Start Value'!$B$5*'NEFZ + EPA + WLTP - Start Value'!$B$4)*E557/3600,0)</f>
        <v>0.2488530511856849</v>
      </c>
    </row>
    <row r="558" ht="20.35" customHeight="1">
      <c r="A558" s="15">
        <v>555</v>
      </c>
      <c r="B558" s="15">
        <v>21.3</v>
      </c>
      <c r="C558" s="95">
        <f>'NEFZ + EPA + WLTP - Constants'!$B$5*B558/3.6</f>
        <v>9.521952000000001</v>
      </c>
      <c r="D558" s="95">
        <f>(C558+C557)/2</f>
        <v>10.572496</v>
      </c>
      <c r="E558" s="95">
        <f>(D558*(A558-A557))</f>
        <v>10.572496</v>
      </c>
      <c r="F558" s="95">
        <f>(0.5*((C558^2)-(C557^2))*'NEFZ + EPA + WLTP - Start Value'!$B$3)/3600</f>
        <v>-9.656808362330317</v>
      </c>
      <c r="G558" s="95">
        <f>E558*'NEFZ + EPA + WLTP - Start Value'!$B$3*'NEFZ + EPA + WLTP - Start Value'!$B$6*'NEFZ + EPA + WLTP - Constants'!$B$4/3600</f>
        <v>0.3607018460320001</v>
      </c>
      <c r="H558" s="95">
        <f>IF(E558&gt;0,(((C557)^3+(C558)^3)/2/D558)*0.5*'NEFZ + EPA + WLTP - Constants'!$B$3*('NEFZ + EPA + WLTP - Start Value'!$B$5*'NEFZ + EPA + WLTP - Start Value'!$B$4)*E558/3600,0)</f>
        <v>0.1539218807140272</v>
      </c>
    </row>
    <row r="559" ht="20.35" customHeight="1">
      <c r="A559" s="15">
        <v>556</v>
      </c>
      <c r="B559" s="15">
        <v>16.2</v>
      </c>
      <c r="C559" s="95">
        <f>'NEFZ + EPA + WLTP - Constants'!$B$5*B559/3.6</f>
        <v>7.242048</v>
      </c>
      <c r="D559" s="95">
        <f>(C559+C558)/2</f>
        <v>8.382</v>
      </c>
      <c r="E559" s="95">
        <f>(D559*(A559-A558))</f>
        <v>8.382</v>
      </c>
      <c r="F559" s="95">
        <f>(0.5*((C559^2)-(C558^2))*'NEFZ + EPA + WLTP - Start Value'!$B$3)/3600</f>
        <v>-8.307609191200003</v>
      </c>
      <c r="G559" s="95">
        <f>E559*'NEFZ + EPA + WLTP - Start Value'!$B$3*'NEFZ + EPA + WLTP - Start Value'!$B$6*'NEFZ + EPA + WLTP - Constants'!$B$4/3600</f>
        <v>0.285968694</v>
      </c>
      <c r="H559" s="95">
        <f>IF(E559&gt;0,(((C558)^3+(C559)^3)/2/D559)*0.5*'NEFZ + EPA + WLTP - Constants'!$B$3*('NEFZ + EPA + WLTP - Start Value'!$B$5*'NEFZ + EPA + WLTP - Start Value'!$B$4)*E559/3600,0)</f>
        <v>0.07862973194393359</v>
      </c>
    </row>
    <row r="560" ht="20.35" customHeight="1">
      <c r="A560" s="15">
        <v>557</v>
      </c>
      <c r="B560" s="15">
        <v>11.4</v>
      </c>
      <c r="C560" s="95">
        <f>'NEFZ + EPA + WLTP - Constants'!$B$5*B560/3.6</f>
        <v>5.096256</v>
      </c>
      <c r="D560" s="95">
        <f>(C560+C559)/2</f>
        <v>6.169152</v>
      </c>
      <c r="E560" s="95">
        <f>(D560*(A560-A559))</f>
        <v>6.169152</v>
      </c>
      <c r="F560" s="95">
        <f>(0.5*((C560^2)-(C559^2))*'NEFZ + EPA + WLTP - Start Value'!$B$3)/3600</f>
        <v>-5.754729755033598</v>
      </c>
      <c r="G560" s="95">
        <f>E560*'NEFZ + EPA + WLTP - Start Value'!$B$3*'NEFZ + EPA + WLTP - Start Value'!$B$6*'NEFZ + EPA + WLTP - Constants'!$B$4/3600</f>
        <v>0.210472958784</v>
      </c>
      <c r="H560" s="95">
        <f>IF(E560&gt;0,(((C559)^3+(C560)^3)/2/D560)*0.5*'NEFZ + EPA + WLTP - Constants'!$B$3*('NEFZ + EPA + WLTP - Start Value'!$B$5*'NEFZ + EPA + WLTP - Start Value'!$B$4)*E560/3600,0)</f>
        <v>0.03239567841289756</v>
      </c>
    </row>
    <row r="561" ht="20.35" customHeight="1">
      <c r="A561" s="15">
        <v>558</v>
      </c>
      <c r="B561" s="15">
        <v>6.6</v>
      </c>
      <c r="C561" s="95">
        <f>'NEFZ + EPA + WLTP - Constants'!$B$5*B561/3.6</f>
        <v>2.950464</v>
      </c>
      <c r="D561" s="95">
        <f>(C561+C560)/2</f>
        <v>4.02336</v>
      </c>
      <c r="E561" s="95">
        <f>(D561*(A561-A560))</f>
        <v>4.02336</v>
      </c>
      <c r="F561" s="95">
        <f>(0.5*((C561^2)-(C560^2))*'NEFZ + EPA + WLTP - Start Value'!$B$3)/3600</f>
        <v>-3.753084622848001</v>
      </c>
      <c r="G561" s="95">
        <f>E561*'NEFZ + EPA + WLTP - Start Value'!$B$3*'NEFZ + EPA + WLTP - Start Value'!$B$6*'NEFZ + EPA + WLTP - Constants'!$B$4/3600</f>
        <v>0.137264973120</v>
      </c>
      <c r="H561" s="95">
        <f>IF(E561&gt;0,(((C560)^3+(C561)^3)/2/D561)*0.5*'NEFZ + EPA + WLTP - Constants'!$B$3*('NEFZ + EPA + WLTP - Start Value'!$B$5*'NEFZ + EPA + WLTP - Start Value'!$B$4)*E561/3600,0)</f>
        <v>0.009996255225741508</v>
      </c>
    </row>
    <row r="562" ht="20.35" customHeight="1">
      <c r="A562" s="15">
        <v>559</v>
      </c>
      <c r="B562" s="15">
        <v>2.6</v>
      </c>
      <c r="C562" s="95">
        <f>'NEFZ + EPA + WLTP - Constants'!$B$5*B562/3.6</f>
        <v>1.162304</v>
      </c>
      <c r="D562" s="95">
        <f>(C562+C561)/2</f>
        <v>2.056384</v>
      </c>
      <c r="E562" s="95">
        <f>(D562*(A562-A561))</f>
        <v>2.056384</v>
      </c>
      <c r="F562" s="95">
        <f>(0.5*((C562^2)-(C561^2))*'NEFZ + EPA + WLTP - Start Value'!$B$3)/3600</f>
        <v>-1.598536043064888</v>
      </c>
      <c r="G562" s="95">
        <f>E562*'NEFZ + EPA + WLTP - Start Value'!$B$3*'NEFZ + EPA + WLTP - Start Value'!$B$6*'NEFZ + EPA + WLTP - Constants'!$B$4/3600</f>
        <v>0.07015765292800001</v>
      </c>
      <c r="H562" s="95">
        <f>IF(E562&gt;0,(((C561)^3+(C562)^3)/2/D562)*0.5*'NEFZ + EPA + WLTP - Constants'!$B$3*('NEFZ + EPA + WLTP - Start Value'!$B$5*'NEFZ + EPA + WLTP - Start Value'!$B$4)*E562/3600,0)</f>
        <v>0.001723860158180376</v>
      </c>
    </row>
    <row r="563" ht="20.35" customHeight="1">
      <c r="A563" s="15">
        <v>560</v>
      </c>
      <c r="B563" s="15">
        <v>0</v>
      </c>
      <c r="C563" s="95">
        <f>'NEFZ + EPA + WLTP - Constants'!$B$5*B563/3.6</f>
        <v>0</v>
      </c>
      <c r="D563" s="95">
        <f>(C563+C562)/2</f>
        <v>0.5811520000000001</v>
      </c>
      <c r="E563" s="95">
        <f>(D563*(A563-A562))</f>
        <v>0.5811520000000001</v>
      </c>
      <c r="F563" s="95">
        <f>(0.5*((C563^2)-(C562^2))*'NEFZ + EPA + WLTP - Start Value'!$B$3)/3600</f>
        <v>-0.2936441209543112</v>
      </c>
      <c r="G563" s="95">
        <f>E563*'NEFZ + EPA + WLTP - Start Value'!$B$3*'NEFZ + EPA + WLTP - Start Value'!$B$6*'NEFZ + EPA + WLTP - Constants'!$B$4/3600</f>
        <v>0.01982716278400001</v>
      </c>
      <c r="H563" s="95">
        <f>IF(E563&gt;0,(((C562)^3+(C563)^3)/2/D563)*0.5*'NEFZ + EPA + WLTP - Constants'!$B$3*('NEFZ + EPA + WLTP - Start Value'!$B$5*'NEFZ + EPA + WLTP - Start Value'!$B$4)*E563/3600,0)</f>
        <v>9.931611599943066e-05</v>
      </c>
    </row>
    <row r="564" ht="20.35" customHeight="1">
      <c r="A564" s="15">
        <v>561</v>
      </c>
      <c r="B564" s="15">
        <v>0</v>
      </c>
      <c r="C564" s="95">
        <f>'NEFZ + EPA + WLTP - Constants'!$B$5*B564/3.6</f>
        <v>0</v>
      </c>
      <c r="D564" s="95">
        <f>(C564+C563)/2</f>
        <v>0</v>
      </c>
      <c r="E564" s="95">
        <f>(D564*(A564-A563))</f>
        <v>0</v>
      </c>
      <c r="F564" s="95">
        <f>(0.5*((C564^2)-(C563^2))*'NEFZ + EPA + WLTP - Start Value'!$B$3)/3600</f>
        <v>0</v>
      </c>
      <c r="G564" s="95">
        <f>E564*'NEFZ + EPA + WLTP - Start Value'!$B$3*'NEFZ + EPA + WLTP - Start Value'!$B$6*'NEFZ + EPA + WLTP - Constants'!$B$4/3600</f>
        <v>0</v>
      </c>
      <c r="H564" s="95">
        <f>IF(E564&gt;0,(((C563)^3+(C564)^3)/2/D564)*0.5*'NEFZ + EPA + WLTP - Constants'!$B$3*('NEFZ + EPA + WLTP - Start Value'!$B$5*'NEFZ + EPA + WLTP - Start Value'!$B$4)*E564/3600,0)</f>
        <v>0</v>
      </c>
    </row>
    <row r="565" ht="20.35" customHeight="1">
      <c r="A565" s="15">
        <v>562</v>
      </c>
      <c r="B565" s="15">
        <v>0</v>
      </c>
      <c r="C565" s="95">
        <f>'NEFZ + EPA + WLTP - Constants'!$B$5*B565/3.6</f>
        <v>0</v>
      </c>
      <c r="D565" s="95">
        <f>(C565+C564)/2</f>
        <v>0</v>
      </c>
      <c r="E565" s="95">
        <f>(D565*(A565-A564))</f>
        <v>0</v>
      </c>
      <c r="F565" s="95">
        <f>(0.5*((C565^2)-(C564^2))*'NEFZ + EPA + WLTP - Start Value'!$B$3)/3600</f>
        <v>0</v>
      </c>
      <c r="G565" s="95">
        <f>E565*'NEFZ + EPA + WLTP - Start Value'!$B$3*'NEFZ + EPA + WLTP - Start Value'!$B$6*'NEFZ + EPA + WLTP - Constants'!$B$4/3600</f>
        <v>0</v>
      </c>
      <c r="H565" s="95">
        <f>IF(E565&gt;0,(((C564)^3+(C565)^3)/2/D565)*0.5*'NEFZ + EPA + WLTP - Constants'!$B$3*('NEFZ + EPA + WLTP - Start Value'!$B$5*'NEFZ + EPA + WLTP - Start Value'!$B$4)*E565/3600,0)</f>
        <v>0</v>
      </c>
    </row>
    <row r="566" ht="20.35" customHeight="1">
      <c r="A566" s="15">
        <v>563</v>
      </c>
      <c r="B566" s="15">
        <v>0</v>
      </c>
      <c r="C566" s="95">
        <f>'NEFZ + EPA + WLTP - Constants'!$B$5*B566/3.6</f>
        <v>0</v>
      </c>
      <c r="D566" s="95">
        <f>(C566+C565)/2</f>
        <v>0</v>
      </c>
      <c r="E566" s="95">
        <f>(D566*(A566-A565))</f>
        <v>0</v>
      </c>
      <c r="F566" s="95">
        <f>(0.5*((C566^2)-(C565^2))*'NEFZ + EPA + WLTP - Start Value'!$B$3)/3600</f>
        <v>0</v>
      </c>
      <c r="G566" s="95">
        <f>E566*'NEFZ + EPA + WLTP - Start Value'!$B$3*'NEFZ + EPA + WLTP - Start Value'!$B$6*'NEFZ + EPA + WLTP - Constants'!$B$4/3600</f>
        <v>0</v>
      </c>
      <c r="H566" s="95">
        <f>IF(E566&gt;0,(((C565)^3+(C566)^3)/2/D566)*0.5*'NEFZ + EPA + WLTP - Constants'!$B$3*('NEFZ + EPA + WLTP - Start Value'!$B$5*'NEFZ + EPA + WLTP - Start Value'!$B$4)*E566/3600,0)</f>
        <v>0</v>
      </c>
    </row>
    <row r="567" ht="20.35" customHeight="1">
      <c r="A567" s="15">
        <v>564</v>
      </c>
      <c r="B567" s="15">
        <v>0</v>
      </c>
      <c r="C567" s="95">
        <f>'NEFZ + EPA + WLTP - Constants'!$B$5*B567/3.6</f>
        <v>0</v>
      </c>
      <c r="D567" s="95">
        <f>(C567+C566)/2</f>
        <v>0</v>
      </c>
      <c r="E567" s="95">
        <f>(D567*(A567-A566))</f>
        <v>0</v>
      </c>
      <c r="F567" s="95">
        <f>(0.5*((C567^2)-(C566^2))*'NEFZ + EPA + WLTP - Start Value'!$B$3)/3600</f>
        <v>0</v>
      </c>
      <c r="G567" s="95">
        <f>E567*'NEFZ + EPA + WLTP - Start Value'!$B$3*'NEFZ + EPA + WLTP - Start Value'!$B$6*'NEFZ + EPA + WLTP - Constants'!$B$4/3600</f>
        <v>0</v>
      </c>
      <c r="H567" s="95">
        <f>IF(E567&gt;0,(((C566)^3+(C567)^3)/2/D567)*0.5*'NEFZ + EPA + WLTP - Constants'!$B$3*('NEFZ + EPA + WLTP - Start Value'!$B$5*'NEFZ + EPA + WLTP - Start Value'!$B$4)*E567/3600,0)</f>
        <v>0</v>
      </c>
    </row>
    <row r="568" ht="20.35" customHeight="1">
      <c r="A568" s="15">
        <v>565</v>
      </c>
      <c r="B568" s="15">
        <v>0</v>
      </c>
      <c r="C568" s="95">
        <f>'NEFZ + EPA + WLTP - Constants'!$B$5*B568/3.6</f>
        <v>0</v>
      </c>
      <c r="D568" s="95">
        <f>(C568+C567)/2</f>
        <v>0</v>
      </c>
      <c r="E568" s="95">
        <f>(D568*(A568-A567))</f>
        <v>0</v>
      </c>
      <c r="F568" s="95">
        <f>(0.5*((C568^2)-(C567^2))*'NEFZ + EPA + WLTP - Start Value'!$B$3)/3600</f>
        <v>0</v>
      </c>
      <c r="G568" s="95">
        <f>E568*'NEFZ + EPA + WLTP - Start Value'!$B$3*'NEFZ + EPA + WLTP - Start Value'!$B$6*'NEFZ + EPA + WLTP - Constants'!$B$4/3600</f>
        <v>0</v>
      </c>
      <c r="H568" s="95">
        <f>IF(E568&gt;0,(((C567)^3+(C568)^3)/2/D568)*0.5*'NEFZ + EPA + WLTP - Constants'!$B$3*('NEFZ + EPA + WLTP - Start Value'!$B$5*'NEFZ + EPA + WLTP - Start Value'!$B$4)*E568/3600,0)</f>
        <v>0</v>
      </c>
    </row>
    <row r="569" ht="20.35" customHeight="1">
      <c r="A569" s="15">
        <v>566</v>
      </c>
      <c r="B569" s="15">
        <v>0</v>
      </c>
      <c r="C569" s="95">
        <f>'NEFZ + EPA + WLTP - Constants'!$B$5*B569/3.6</f>
        <v>0</v>
      </c>
      <c r="D569" s="95">
        <f>(C569+C568)/2</f>
        <v>0</v>
      </c>
      <c r="E569" s="95">
        <f>(D569*(A569-A568))</f>
        <v>0</v>
      </c>
      <c r="F569" s="95">
        <f>(0.5*((C569^2)-(C568^2))*'NEFZ + EPA + WLTP - Start Value'!$B$3)/3600</f>
        <v>0</v>
      </c>
      <c r="G569" s="95">
        <f>E569*'NEFZ + EPA + WLTP - Start Value'!$B$3*'NEFZ + EPA + WLTP - Start Value'!$B$6*'NEFZ + EPA + WLTP - Constants'!$B$4/3600</f>
        <v>0</v>
      </c>
      <c r="H569" s="95">
        <f>IF(E569&gt;0,(((C568)^3+(C569)^3)/2/D569)*0.5*'NEFZ + EPA + WLTP - Constants'!$B$3*('NEFZ + EPA + WLTP - Start Value'!$B$5*'NEFZ + EPA + WLTP - Start Value'!$B$4)*E569/3600,0)</f>
        <v>0</v>
      </c>
    </row>
    <row r="570" ht="20.35" customHeight="1">
      <c r="A570" s="15">
        <v>567</v>
      </c>
      <c r="B570" s="15">
        <v>0</v>
      </c>
      <c r="C570" s="95">
        <f>'NEFZ + EPA + WLTP - Constants'!$B$5*B570/3.6</f>
        <v>0</v>
      </c>
      <c r="D570" s="95">
        <f>(C570+C569)/2</f>
        <v>0</v>
      </c>
      <c r="E570" s="95">
        <f>(D570*(A570-A569))</f>
        <v>0</v>
      </c>
      <c r="F570" s="95">
        <f>(0.5*((C570^2)-(C569^2))*'NEFZ + EPA + WLTP - Start Value'!$B$3)/3600</f>
        <v>0</v>
      </c>
      <c r="G570" s="95">
        <f>E570*'NEFZ + EPA + WLTP - Start Value'!$B$3*'NEFZ + EPA + WLTP - Start Value'!$B$6*'NEFZ + EPA + WLTP - Constants'!$B$4/3600</f>
        <v>0</v>
      </c>
      <c r="H570" s="95">
        <f>IF(E570&gt;0,(((C569)^3+(C570)^3)/2/D570)*0.5*'NEFZ + EPA + WLTP - Constants'!$B$3*('NEFZ + EPA + WLTP - Start Value'!$B$5*'NEFZ + EPA + WLTP - Start Value'!$B$4)*E570/3600,0)</f>
        <v>0</v>
      </c>
    </row>
    <row r="571" ht="20.35" customHeight="1">
      <c r="A571" s="15">
        <v>568</v>
      </c>
      <c r="B571" s="15">
        <v>0.3</v>
      </c>
      <c r="C571" s="95">
        <f>'NEFZ + EPA + WLTP - Constants'!$B$5*B571/3.6</f>
        <v>0.134112</v>
      </c>
      <c r="D571" s="95">
        <f>(C571+C570)/2</f>
        <v>0.06705599999999999</v>
      </c>
      <c r="E571" s="95">
        <f>(D571*(A571-A570))</f>
        <v>0.06705599999999999</v>
      </c>
      <c r="F571" s="95">
        <f>(0.5*((C571^2)-(C570^2))*'NEFZ + EPA + WLTP - Start Value'!$B$3)/3600</f>
        <v>0.003909463148799999</v>
      </c>
      <c r="G571" s="95">
        <f>E571*'NEFZ + EPA + WLTP - Start Value'!$B$3*'NEFZ + EPA + WLTP - Start Value'!$B$6*'NEFZ + EPA + WLTP - Constants'!$B$4/3600</f>
        <v>0.002287749552</v>
      </c>
      <c r="H571" s="95">
        <f>IF(E571&gt;0,(((C570)^3+(C571)^3)/2/D571)*0.5*'NEFZ + EPA + WLTP - Constants'!$B$3*('NEFZ + EPA + WLTP - Start Value'!$B$5*'NEFZ + EPA + WLTP - Start Value'!$B$4)*E571/3600,0)</f>
        <v>1.525679979508776e-07</v>
      </c>
    </row>
    <row r="572" ht="20.35" customHeight="1">
      <c r="A572" s="15">
        <v>569</v>
      </c>
      <c r="B572" s="15">
        <v>6.4</v>
      </c>
      <c r="C572" s="95">
        <f>'NEFZ + EPA + WLTP - Constants'!$B$5*B572/3.6</f>
        <v>2.861056</v>
      </c>
      <c r="D572" s="95">
        <f>(C572+C571)/2</f>
        <v>1.497584</v>
      </c>
      <c r="E572" s="95">
        <f>(D572*(A572-A571))</f>
        <v>1.497584</v>
      </c>
      <c r="F572" s="95">
        <f>(0.5*((C572^2)-(C571^2))*'NEFZ + EPA + WLTP - Start Value'!$B$3)/3600</f>
        <v>1.775330654349512</v>
      </c>
      <c r="G572" s="95">
        <f>E572*'NEFZ + EPA + WLTP - Start Value'!$B$3*'NEFZ + EPA + WLTP - Start Value'!$B$6*'NEFZ + EPA + WLTP - Constants'!$B$4/3600</f>
        <v>0.05109307332800002</v>
      </c>
      <c r="H572" s="95">
        <f>IF(E572&gt;0,(((C571)^3+(C572)^3)/2/D572)*0.5*'NEFZ + EPA + WLTP - Constants'!$B$3*('NEFZ + EPA + WLTP - Start Value'!$B$5*'NEFZ + EPA + WLTP - Start Value'!$B$4)*E572/3600,0)</f>
        <v>0.001481440910769614</v>
      </c>
    </row>
    <row r="573" ht="20.35" customHeight="1">
      <c r="A573" s="15">
        <v>570</v>
      </c>
      <c r="B573" s="15">
        <v>12.7</v>
      </c>
      <c r="C573" s="95">
        <f>'NEFZ + EPA + WLTP - Constants'!$B$5*B573/3.6</f>
        <v>5.677408</v>
      </c>
      <c r="D573" s="95">
        <f>(C573+C572)/2</f>
        <v>4.269232000000001</v>
      </c>
      <c r="E573" s="95">
        <f>(D573*(A573-A572))</f>
        <v>4.269232000000001</v>
      </c>
      <c r="F573" s="95">
        <f>(0.5*((C573^2)-(C572^2))*'NEFZ + EPA + WLTP - Start Value'!$B$3)/3600</f>
        <v>5.226952229945598</v>
      </c>
      <c r="G573" s="95">
        <f>E573*'NEFZ + EPA + WLTP - Start Value'!$B$3*'NEFZ + EPA + WLTP - Start Value'!$B$6*'NEFZ + EPA + WLTP - Constants'!$B$4/3600</f>
        <v>0.1456533881440001</v>
      </c>
      <c r="H573" s="95">
        <f>IF(E573&gt;0,(((C572)^3+(C573)^3)/2/D573)*0.5*'NEFZ + EPA + WLTP - Constants'!$B$3*('NEFZ + EPA + WLTP - Start Value'!$B$5*'NEFZ + EPA + WLTP - Start Value'!$B$4)*E573/3600,0)</f>
        <v>0.01305601772597954</v>
      </c>
    </row>
    <row r="574" ht="20.35" customHeight="1">
      <c r="A574" s="15">
        <v>571</v>
      </c>
      <c r="B574" s="15">
        <v>19.2</v>
      </c>
      <c r="C574" s="95">
        <f>'NEFZ + EPA + WLTP - Constants'!$B$5*B574/3.6</f>
        <v>8.583167999999999</v>
      </c>
      <c r="D574" s="95">
        <f>(C574+C573)/2</f>
        <v>7.130287999999999</v>
      </c>
      <c r="E574" s="95">
        <f>(D574*(A574-A573))</f>
        <v>7.130287999999999</v>
      </c>
      <c r="F574" s="95">
        <f>(0.5*((C574^2)-(C573^2))*'NEFZ + EPA + WLTP - Start Value'!$B$3)/3600</f>
        <v>9.006968710040885</v>
      </c>
      <c r="G574" s="95">
        <f>E574*'NEFZ + EPA + WLTP - Start Value'!$B$3*'NEFZ + EPA + WLTP - Start Value'!$B$6*'NEFZ + EPA + WLTP - Constants'!$B$4/3600</f>
        <v>0.243264035696</v>
      </c>
      <c r="H574" s="95">
        <f>IF(E574&gt;0,(((C573)^3+(C574)^3)/2/D574)*0.5*'NEFZ + EPA + WLTP - Constants'!$B$3*('NEFZ + EPA + WLTP - Start Value'!$B$5*'NEFZ + EPA + WLTP - Start Value'!$B$4)*E574/3600,0)</f>
        <v>0.05156951463804275</v>
      </c>
    </row>
    <row r="575" ht="20.35" customHeight="1">
      <c r="A575" s="15">
        <v>572</v>
      </c>
      <c r="B575" s="15">
        <v>23.8</v>
      </c>
      <c r="C575" s="95">
        <f>'NEFZ + EPA + WLTP - Constants'!$B$5*B575/3.6</f>
        <v>10.639552</v>
      </c>
      <c r="D575" s="95">
        <f>(C575+C574)/2</f>
        <v>9.611360000000001</v>
      </c>
      <c r="E575" s="95">
        <f>(D575*(A575-A574))</f>
        <v>9.611360000000001</v>
      </c>
      <c r="F575" s="95">
        <f>(0.5*((C575^2)-(C574^2))*'NEFZ + EPA + WLTP - Start Value'!$B$3)/3600</f>
        <v>8.592131231473791</v>
      </c>
      <c r="G575" s="95">
        <f>E575*'NEFZ + EPA + WLTP - Start Value'!$B$3*'NEFZ + EPA + WLTP - Start Value'!$B$6*'NEFZ + EPA + WLTP - Constants'!$B$4/3600</f>
        <v>0.3279107691200001</v>
      </c>
      <c r="H575" s="95">
        <f>IF(E575&gt;0,(((C574)^3+(C575)^3)/2/D575)*0.5*'NEFZ + EPA + WLTP - Constants'!$B$3*('NEFZ + EPA + WLTP - Start Value'!$B$5*'NEFZ + EPA + WLTP - Start Value'!$B$4)*E575/3600,0)</f>
        <v>0.1161729585463618</v>
      </c>
    </row>
    <row r="576" ht="20.35" customHeight="1">
      <c r="A576" s="15">
        <v>573</v>
      </c>
      <c r="B576" s="15">
        <v>28.2</v>
      </c>
      <c r="C576" s="95">
        <f>'NEFZ + EPA + WLTP - Constants'!$B$5*B576/3.6</f>
        <v>12.606528</v>
      </c>
      <c r="D576" s="95">
        <f>(C576+C575)/2</f>
        <v>11.62304</v>
      </c>
      <c r="E576" s="95">
        <f>(D576*(A576-A575))</f>
        <v>11.62304</v>
      </c>
      <c r="F576" s="95">
        <f>(0.5*((C576^2)-(C575^2))*'NEFZ + EPA + WLTP - Start Value'!$B$3)/3600</f>
        <v>9.938724093838207</v>
      </c>
      <c r="G576" s="95">
        <f>E576*'NEFZ + EPA + WLTP - Start Value'!$B$3*'NEFZ + EPA + WLTP - Start Value'!$B$6*'NEFZ + EPA + WLTP - Constants'!$B$4/3600</f>
        <v>0.396543255680</v>
      </c>
      <c r="H576" s="95">
        <f>IF(E576&gt;0,(((C575)^3+(C576)^3)/2/D576)*0.5*'NEFZ + EPA + WLTP - Constants'!$B$3*('NEFZ + EPA + WLTP - Start Value'!$B$5*'NEFZ + EPA + WLTP - Start Value'!$B$4)*E576/3600,0)</f>
        <v>0.2028987113015586</v>
      </c>
    </row>
    <row r="577" ht="20.35" customHeight="1">
      <c r="A577" s="15">
        <v>574</v>
      </c>
      <c r="B577" s="15">
        <v>34.9</v>
      </c>
      <c r="C577" s="95">
        <f>'NEFZ + EPA + WLTP - Constants'!$B$5*B577/3.6</f>
        <v>15.601696</v>
      </c>
      <c r="D577" s="95">
        <f>(C577+C576)/2</f>
        <v>14.104112</v>
      </c>
      <c r="E577" s="95">
        <f>(D577*(A577-A576))</f>
        <v>14.104112</v>
      </c>
      <c r="F577" s="95">
        <f>(0.5*((C577^2)-(C576^2))*'NEFZ + EPA + WLTP - Start Value'!$B$3)/3600</f>
        <v>18.36448594909085</v>
      </c>
      <c r="G577" s="95">
        <f>E577*'NEFZ + EPA + WLTP - Start Value'!$B$3*'NEFZ + EPA + WLTP - Start Value'!$B$6*'NEFZ + EPA + WLTP - Constants'!$B$4/3600</f>
        <v>0.4811899891040001</v>
      </c>
      <c r="H577" s="95">
        <f>IF(E577&gt;0,(((C576)^3+(C577)^3)/2/D577)*0.5*'NEFZ + EPA + WLTP - Constants'!$B$3*('NEFZ + EPA + WLTP - Start Value'!$B$5*'NEFZ + EPA + WLTP - Start Value'!$B$4)*E577/3600,0)</f>
        <v>0.3669221756665794</v>
      </c>
    </row>
    <row r="578" ht="20.35" customHeight="1">
      <c r="A578" s="15">
        <v>575</v>
      </c>
      <c r="B578" s="15">
        <v>37.5</v>
      </c>
      <c r="C578" s="95">
        <f>'NEFZ + EPA + WLTP - Constants'!$B$5*B578/3.6</f>
        <v>16.764</v>
      </c>
      <c r="D578" s="95">
        <f>(C578+C577)/2</f>
        <v>16.182848</v>
      </c>
      <c r="E578" s="95">
        <f>(D578*(A578-A577))</f>
        <v>16.182848</v>
      </c>
      <c r="F578" s="95">
        <f>(0.5*((C578^2)-(C577^2))*'NEFZ + EPA + WLTP - Start Value'!$B$3)/3600</f>
        <v>8.176859368112378</v>
      </c>
      <c r="G578" s="95">
        <f>E578*'NEFZ + EPA + WLTP - Start Value'!$B$3*'NEFZ + EPA + WLTP - Start Value'!$B$6*'NEFZ + EPA + WLTP - Constants'!$B$4/3600</f>
        <v>0.5521102252160001</v>
      </c>
      <c r="H578" s="95">
        <f>IF(E578&gt;0,(((C577)^3+(C578)^3)/2/D578)*0.5*'NEFZ + EPA + WLTP - Constants'!$B$3*('NEFZ + EPA + WLTP - Start Value'!$B$5*'NEFZ + EPA + WLTP - Start Value'!$B$4)*E578/3600,0)</f>
        <v>0.5381860086543557</v>
      </c>
    </row>
    <row r="579" ht="20.35" customHeight="1">
      <c r="A579" s="15">
        <v>576</v>
      </c>
      <c r="B579" s="15">
        <v>40.3</v>
      </c>
      <c r="C579" s="95">
        <f>'NEFZ + EPA + WLTP - Constants'!$B$5*B579/3.6</f>
        <v>18.015712</v>
      </c>
      <c r="D579" s="95">
        <f>(C579+C578)/2</f>
        <v>17.389856</v>
      </c>
      <c r="E579" s="95">
        <f>(D579*(A579-A578))</f>
        <v>17.389856</v>
      </c>
      <c r="F579" s="95">
        <f>(0.5*((C579^2)-(C578^2))*'NEFZ + EPA + WLTP - Start Value'!$B$3)/3600</f>
        <v>9.462638359273191</v>
      </c>
      <c r="G579" s="95">
        <f>E579*'NEFZ + EPA + WLTP - Start Value'!$B$3*'NEFZ + EPA + WLTP - Start Value'!$B$6*'NEFZ + EPA + WLTP - Constants'!$B$4/3600</f>
        <v>0.5932897171520001</v>
      </c>
      <c r="H579" s="95">
        <f>IF(E579&gt;0,(((C578)^3+(C579)^3)/2/D579)*0.5*'NEFZ + EPA + WLTP - Constants'!$B$3*('NEFZ + EPA + WLTP - Start Value'!$B$5*'NEFZ + EPA + WLTP - Start Value'!$B$4)*E579/3600,0)</f>
        <v>0.6678251724651876</v>
      </c>
    </row>
    <row r="580" ht="20.35" customHeight="1">
      <c r="A580" s="15">
        <v>577</v>
      </c>
      <c r="B580" s="15">
        <v>45</v>
      </c>
      <c r="C580" s="95">
        <f>'NEFZ + EPA + WLTP - Constants'!$B$5*B580/3.6</f>
        <v>20.1168</v>
      </c>
      <c r="D580" s="95">
        <f>(C580+C579)/2</f>
        <v>19.066256</v>
      </c>
      <c r="E580" s="95">
        <f>(D580*(A580-A579))</f>
        <v>19.066256</v>
      </c>
      <c r="F580" s="95">
        <f>(0.5*((C580^2)-(C579^2))*'NEFZ + EPA + WLTP - Start Value'!$B$3)/3600</f>
        <v>17.41492078872677</v>
      </c>
      <c r="G580" s="95">
        <f>E580*'NEFZ + EPA + WLTP - Start Value'!$B$3*'NEFZ + EPA + WLTP - Start Value'!$B$6*'NEFZ + EPA + WLTP - Constants'!$B$4/3600</f>
        <v>0.6504834559519999</v>
      </c>
      <c r="H580" s="95">
        <f>IF(E580&gt;0,(((C579)^3+(C580)^3)/2/D580)*0.5*'NEFZ + EPA + WLTP - Constants'!$B$3*('NEFZ + EPA + WLTP - Start Value'!$B$5*'NEFZ + EPA + WLTP - Start Value'!$B$4)*E580/3600,0)</f>
        <v>0.8847577945515914</v>
      </c>
    </row>
    <row r="581" ht="20.35" customHeight="1">
      <c r="A581" s="15">
        <v>578</v>
      </c>
      <c r="B581" s="15">
        <v>49.9</v>
      </c>
      <c r="C581" s="95">
        <f>'NEFZ + EPA + WLTP - Constants'!$B$5*B581/3.6</f>
        <v>22.307296</v>
      </c>
      <c r="D581" s="95">
        <f>(C581+C580)/2</f>
        <v>21.212048</v>
      </c>
      <c r="E581" s="95">
        <f>(D581*(A581-A580))</f>
        <v>21.212048</v>
      </c>
      <c r="F581" s="95">
        <f>(0.5*((C581^2)-(C580^2))*'NEFZ + EPA + WLTP - Start Value'!$B$3)/3600</f>
        <v>20.199327320261</v>
      </c>
      <c r="G581" s="95">
        <f>E581*'NEFZ + EPA + WLTP - Start Value'!$B$3*'NEFZ + EPA + WLTP - Start Value'!$B$6*'NEFZ + EPA + WLTP - Constants'!$B$4/3600</f>
        <v>0.7236914416160001</v>
      </c>
      <c r="H581" s="95">
        <f>IF(E581&gt;0,(((C580)^3+(C581)^3)/2/D581)*0.5*'NEFZ + EPA + WLTP - Constants'!$B$3*('NEFZ + EPA + WLTP - Start Value'!$B$5*'NEFZ + EPA + WLTP - Start Value'!$B$4)*E581/3600,0)</f>
        <v>1.217020787337008</v>
      </c>
    </row>
    <row r="582" ht="20.35" customHeight="1">
      <c r="A582" s="15">
        <v>579</v>
      </c>
      <c r="B582" s="15">
        <v>51.6</v>
      </c>
      <c r="C582" s="95">
        <f>'NEFZ + EPA + WLTP - Constants'!$B$5*B582/3.6</f>
        <v>23.067264</v>
      </c>
      <c r="D582" s="95">
        <f>(C582+C581)/2</f>
        <v>22.68728</v>
      </c>
      <c r="E582" s="95">
        <f>(D582*(A582-A581))</f>
        <v>22.68728</v>
      </c>
      <c r="F582" s="95">
        <f>(0.5*((C582^2)-(C581^2))*'NEFZ + EPA + WLTP - Start Value'!$B$3)/3600</f>
        <v>7.495309625838223</v>
      </c>
      <c r="G582" s="95">
        <f>E582*'NEFZ + EPA + WLTP - Start Value'!$B$3*'NEFZ + EPA + WLTP - Start Value'!$B$6*'NEFZ + EPA + WLTP - Constants'!$B$4/3600</f>
        <v>0.7740219317600002</v>
      </c>
      <c r="H582" s="95">
        <f>IF(E582&gt;0,(((C581)^3+(C582)^3)/2/D582)*0.5*'NEFZ + EPA + WLTP - Constants'!$B$3*('NEFZ + EPA + WLTP - Start Value'!$B$5*'NEFZ + EPA + WLTP - Start Value'!$B$4)*E582/3600,0)</f>
        <v>1.478438118289944</v>
      </c>
    </row>
    <row r="583" ht="20.35" customHeight="1">
      <c r="A583" s="15">
        <v>580</v>
      </c>
      <c r="B583" s="15">
        <v>51.2</v>
      </c>
      <c r="C583" s="95">
        <f>'NEFZ + EPA + WLTP - Constants'!$B$5*B583/3.6</f>
        <v>22.888448</v>
      </c>
      <c r="D583" s="95">
        <f>(C583+C582)/2</f>
        <v>22.977856</v>
      </c>
      <c r="E583" s="95">
        <f>(D583*(A583-A582))</f>
        <v>22.977856</v>
      </c>
      <c r="F583" s="95">
        <f>(0.5*((C583^2)-(C582^2))*'NEFZ + EPA + WLTP - Start Value'!$B$3)/3600</f>
        <v>-1.786190274207265</v>
      </c>
      <c r="G583" s="95">
        <f>E583*'NEFZ + EPA + WLTP - Start Value'!$B$3*'NEFZ + EPA + WLTP - Start Value'!$B$6*'NEFZ + EPA + WLTP - Constants'!$B$4/3600</f>
        <v>0.7839355131520001</v>
      </c>
      <c r="H583" s="95">
        <f>IF(E583&gt;0,(((C582)^3+(C583)^3)/2/D583)*0.5*'NEFZ + EPA + WLTP - Constants'!$B$3*('NEFZ + EPA + WLTP - Start Value'!$B$5*'NEFZ + EPA + WLTP - Start Value'!$B$4)*E583/3600,0)</f>
        <v>1.534753955536239</v>
      </c>
    </row>
    <row r="584" ht="20.35" customHeight="1">
      <c r="A584" s="15">
        <v>581</v>
      </c>
      <c r="B584" s="15">
        <v>50.6</v>
      </c>
      <c r="C584" s="95">
        <f>'NEFZ + EPA + WLTP - Constants'!$B$5*B584/3.6</f>
        <v>22.620224</v>
      </c>
      <c r="D584" s="95">
        <f>(C584+C583)/2</f>
        <v>22.754336</v>
      </c>
      <c r="E584" s="95">
        <f>(D584*(A584-A583))</f>
        <v>22.754336</v>
      </c>
      <c r="F584" s="95">
        <f>(0.5*((C584^2)-(C583^2))*'NEFZ + EPA + WLTP - Start Value'!$B$3)/3600</f>
        <v>-2.653222323652298</v>
      </c>
      <c r="G584" s="95">
        <f>E584*'NEFZ + EPA + WLTP - Start Value'!$B$3*'NEFZ + EPA + WLTP - Start Value'!$B$6*'NEFZ + EPA + WLTP - Constants'!$B$4/3600</f>
        <v>0.7763096813120002</v>
      </c>
      <c r="H584" s="95">
        <f>IF(E584&gt;0,(((C583)^3+(C584)^3)/2/D584)*0.5*'NEFZ + EPA + WLTP - Constants'!$B$3*('NEFZ + EPA + WLTP - Start Value'!$B$5*'NEFZ + EPA + WLTP - Start Value'!$B$4)*E584/3600,0)</f>
        <v>1.490487311544113</v>
      </c>
    </row>
    <row r="585" ht="20.35" customHeight="1">
      <c r="A585" s="15">
        <v>582</v>
      </c>
      <c r="B585" s="15">
        <v>49.9</v>
      </c>
      <c r="C585" s="95">
        <f>'NEFZ + EPA + WLTP - Constants'!$B$5*B585/3.6</f>
        <v>22.307296</v>
      </c>
      <c r="D585" s="95">
        <f>(C585+C584)/2</f>
        <v>22.46376</v>
      </c>
      <c r="E585" s="95">
        <f>(D585*(A585-A584))</f>
        <v>22.46376</v>
      </c>
      <c r="F585" s="95">
        <f>(0.5*((C585^2)-(C584^2))*'NEFZ + EPA + WLTP - Start Value'!$B$3)/3600</f>
        <v>-3.05589702797866</v>
      </c>
      <c r="G585" s="95">
        <f>E585*'NEFZ + EPA + WLTP - Start Value'!$B$3*'NEFZ + EPA + WLTP - Start Value'!$B$6*'NEFZ + EPA + WLTP - Constants'!$B$4/3600</f>
        <v>0.766396099920</v>
      </c>
      <c r="H585" s="95">
        <f>IF(E585&gt;0,(((C584)^3+(C585)^3)/2/D585)*0.5*'NEFZ + EPA + WLTP - Constants'!$B$3*('NEFZ + EPA + WLTP - Start Value'!$B$5*'NEFZ + EPA + WLTP - Start Value'!$B$4)*E585/3600,0)</f>
        <v>1.434171474297817</v>
      </c>
    </row>
    <row r="586" ht="20.35" customHeight="1">
      <c r="A586" s="15">
        <v>583</v>
      </c>
      <c r="B586" s="15">
        <v>47.8</v>
      </c>
      <c r="C586" s="95">
        <f>'NEFZ + EPA + WLTP - Constants'!$B$5*B586/3.6</f>
        <v>21.368512</v>
      </c>
      <c r="D586" s="95">
        <f>(C586+C585)/2</f>
        <v>21.837904</v>
      </c>
      <c r="E586" s="95">
        <f>(D586*(A586-A585))</f>
        <v>21.837904</v>
      </c>
      <c r="F586" s="95">
        <f>(0.5*((C586^2)-(C585^2))*'NEFZ + EPA + WLTP - Start Value'!$B$3)/3600</f>
        <v>-8.912272824881079</v>
      </c>
      <c r="G586" s="95">
        <f>E586*'NEFZ + EPA + WLTP - Start Value'!$B$3*'NEFZ + EPA + WLTP - Start Value'!$B$6*'NEFZ + EPA + WLTP - Constants'!$B$4/3600</f>
        <v>0.7450437707680002</v>
      </c>
      <c r="H586" s="95">
        <f>IF(E586&gt;0,(((C585)^3+(C586)^3)/2/D586)*0.5*'NEFZ + EPA + WLTP - Constants'!$B$3*('NEFZ + EPA + WLTP - Start Value'!$B$5*'NEFZ + EPA + WLTP - Start Value'!$B$4)*E586/3600,0)</f>
        <v>1.319243334998736</v>
      </c>
    </row>
    <row r="587" ht="20.35" customHeight="1">
      <c r="A587" s="15">
        <v>584</v>
      </c>
      <c r="B587" s="15">
        <v>44.6</v>
      </c>
      <c r="C587" s="95">
        <f>'NEFZ + EPA + WLTP - Constants'!$B$5*B587/3.6</f>
        <v>19.937984</v>
      </c>
      <c r="D587" s="95">
        <f>(C587+C586)/2</f>
        <v>20.653248</v>
      </c>
      <c r="E587" s="95">
        <f>(D587*(A587-A586))</f>
        <v>20.653248</v>
      </c>
      <c r="F587" s="95">
        <f>(0.5*((C587^2)-(C586^2))*'NEFZ + EPA + WLTP - Start Value'!$B$3)/3600</f>
        <v>-12.84388959819093</v>
      </c>
      <c r="G587" s="95">
        <f>E587*'NEFZ + EPA + WLTP - Start Value'!$B$3*'NEFZ + EPA + WLTP - Start Value'!$B$6*'NEFZ + EPA + WLTP - Constants'!$B$4/3600</f>
        <v>0.704626862016</v>
      </c>
      <c r="H587" s="95">
        <f>IF(E587&gt;0,(((C586)^3+(C587)^3)/2/D587)*0.5*'NEFZ + EPA + WLTP - Constants'!$B$3*('NEFZ + EPA + WLTP - Start Value'!$B$5*'NEFZ + EPA + WLTP - Start Value'!$B$4)*E587/3600,0)</f>
        <v>1.118447106770272</v>
      </c>
    </row>
    <row r="588" ht="20.35" customHeight="1">
      <c r="A588" s="15">
        <v>585</v>
      </c>
      <c r="B588" s="15">
        <v>41.2</v>
      </c>
      <c r="C588" s="95">
        <f>'NEFZ + EPA + WLTP - Constants'!$B$5*B588/3.6</f>
        <v>18.418048</v>
      </c>
      <c r="D588" s="95">
        <f>(C588+C587)/2</f>
        <v>19.178016</v>
      </c>
      <c r="E588" s="95">
        <f>(D588*(A588-A587))</f>
        <v>19.178016</v>
      </c>
      <c r="F588" s="95">
        <f>(0.5*((C588^2)-(C587^2))*'NEFZ + EPA + WLTP - Start Value'!$B$3)/3600</f>
        <v>-12.67187321964371</v>
      </c>
      <c r="G588" s="95">
        <f>E588*'NEFZ + EPA + WLTP - Start Value'!$B$3*'NEFZ + EPA + WLTP - Start Value'!$B$6*'NEFZ + EPA + WLTP - Constants'!$B$4/3600</f>
        <v>0.6542963718720002</v>
      </c>
      <c r="H588" s="95">
        <f>IF(E588&gt;0,(((C587)^3+(C588)^3)/2/D588)*0.5*'NEFZ + EPA + WLTP - Constants'!$B$3*('NEFZ + EPA + WLTP - Start Value'!$B$5*'NEFZ + EPA + WLTP - Start Value'!$B$4)*E588/3600,0)</f>
        <v>0.8964842669354284</v>
      </c>
    </row>
    <row r="589" ht="20.35" customHeight="1">
      <c r="A589" s="15">
        <v>586</v>
      </c>
      <c r="B589" s="15">
        <v>37.8</v>
      </c>
      <c r="C589" s="95">
        <f>'NEFZ + EPA + WLTP - Constants'!$B$5*B589/3.6</f>
        <v>16.898112</v>
      </c>
      <c r="D589" s="95">
        <f>(C589+C588)/2</f>
        <v>17.65808</v>
      </c>
      <c r="E589" s="95">
        <f>(D589*(A589-A588))</f>
        <v>17.65808</v>
      </c>
      <c r="F589" s="95">
        <f>(0.5*((C589^2)-(C588^2))*'NEFZ + EPA + WLTP - Start Value'!$B$3)/3600</f>
        <v>-11.66757557519646</v>
      </c>
      <c r="G589" s="95">
        <f>E589*'NEFZ + EPA + WLTP - Start Value'!$B$3*'NEFZ + EPA + WLTP - Start Value'!$B$6*'NEFZ + EPA + WLTP - Constants'!$B$4/3600</f>
        <v>0.602440715360</v>
      </c>
      <c r="H589" s="95">
        <f>IF(E589&gt;0,(((C588)^3+(C589)^3)/2/D589)*0.5*'NEFZ + EPA + WLTP - Constants'!$B$3*('NEFZ + EPA + WLTP - Start Value'!$B$5*'NEFZ + EPA + WLTP - Start Value'!$B$4)*E589/3600,0)</f>
        <v>0.7003700623800814</v>
      </c>
    </row>
    <row r="590" ht="20.35" customHeight="1">
      <c r="A590" s="15">
        <v>587</v>
      </c>
      <c r="B590" s="15">
        <v>33.4</v>
      </c>
      <c r="C590" s="95">
        <f>'NEFZ + EPA + WLTP - Constants'!$B$5*B590/3.6</f>
        <v>14.931136</v>
      </c>
      <c r="D590" s="95">
        <f>(C590+C589)/2</f>
        <v>15.914624</v>
      </c>
      <c r="E590" s="95">
        <f>(D590*(A590-A589))</f>
        <v>15.914624</v>
      </c>
      <c r="F590" s="95">
        <f>(0.5*((C590^2)-(C589^2))*'NEFZ + EPA + WLTP - Start Value'!$B$3)/3600</f>
        <v>-13.60840683617851</v>
      </c>
      <c r="G590" s="95">
        <f>E590*'NEFZ + EPA + WLTP - Start Value'!$B$3*'NEFZ + EPA + WLTP - Start Value'!$B$6*'NEFZ + EPA + WLTP - Constants'!$B$4/3600</f>
        <v>0.542959227008</v>
      </c>
      <c r="H590" s="95">
        <f>IF(E590&gt;0,(((C589)^3+(C590)^3)/2/D590)*0.5*'NEFZ + EPA + WLTP - Constants'!$B$3*('NEFZ + EPA + WLTP - Start Value'!$B$5*'NEFZ + EPA + WLTP - Start Value'!$B$4)*E590/3600,0)</f>
        <v>0.5157355260438852</v>
      </c>
    </row>
    <row r="591" ht="20.35" customHeight="1">
      <c r="A591" s="15">
        <v>588</v>
      </c>
      <c r="B591" s="15">
        <v>28</v>
      </c>
      <c r="C591" s="95">
        <f>'NEFZ + EPA + WLTP - Constants'!$B$5*B591/3.6</f>
        <v>12.51712</v>
      </c>
      <c r="D591" s="95">
        <f>(C591+C590)/2</f>
        <v>13.724128</v>
      </c>
      <c r="E591" s="95">
        <f>(D591*(A591-A590))</f>
        <v>13.724128</v>
      </c>
      <c r="F591" s="95">
        <f>(0.5*((C591^2)-(C590^2))*'NEFZ + EPA + WLTP - Start Value'!$B$3)/3600</f>
        <v>-14.40246224017919</v>
      </c>
      <c r="G591" s="95">
        <f>E591*'NEFZ + EPA + WLTP - Start Value'!$B$3*'NEFZ + EPA + WLTP - Start Value'!$B$6*'NEFZ + EPA + WLTP - Constants'!$B$4/3600</f>
        <v>0.4682260749760001</v>
      </c>
      <c r="H591" s="95">
        <f>IF(E591&gt;0,(((C590)^3+(C591)^3)/2/D591)*0.5*'NEFZ + EPA + WLTP - Constants'!$B$3*('NEFZ + EPA + WLTP - Start Value'!$B$5*'NEFZ + EPA + WLTP - Start Value'!$B$4)*E591/3600,0)</f>
        <v>0.3345855975755546</v>
      </c>
    </row>
    <row r="592" ht="20.35" customHeight="1">
      <c r="A592" s="15">
        <v>589</v>
      </c>
      <c r="B592" s="15">
        <v>23.7</v>
      </c>
      <c r="C592" s="95">
        <f>'NEFZ + EPA + WLTP - Constants'!$B$5*B592/3.6</f>
        <v>10.594848</v>
      </c>
      <c r="D592" s="95">
        <f>(C592+C591)/2</f>
        <v>11.555984</v>
      </c>
      <c r="E592" s="95">
        <f>(D592*(A592-A591))</f>
        <v>11.555984</v>
      </c>
      <c r="F592" s="95">
        <f>(0.5*((C592^2)-(C591^2))*'NEFZ + EPA + WLTP - Start Value'!$B$3)/3600</f>
        <v>-9.656808362330306</v>
      </c>
      <c r="G592" s="95">
        <f>E592*'NEFZ + EPA + WLTP - Start Value'!$B$3*'NEFZ + EPA + WLTP - Start Value'!$B$6*'NEFZ + EPA + WLTP - Constants'!$B$4/3600</f>
        <v>0.394255506128</v>
      </c>
      <c r="H592" s="95">
        <f>IF(E592&gt;0,(((C591)^3+(C592)^3)/2/D592)*0.5*'NEFZ + EPA + WLTP - Constants'!$B$3*('NEFZ + EPA + WLTP - Start Value'!$B$5*'NEFZ + EPA + WLTP - Start Value'!$B$4)*E592/3600,0)</f>
        <v>0.1992654061423571</v>
      </c>
    </row>
    <row r="593" ht="20.35" customHeight="1">
      <c r="A593" s="15">
        <v>590</v>
      </c>
      <c r="B593" s="15">
        <v>18.8</v>
      </c>
      <c r="C593" s="95">
        <f>'NEFZ + EPA + WLTP - Constants'!$B$5*B593/3.6</f>
        <v>8.404352000000001</v>
      </c>
      <c r="D593" s="95">
        <f>(C593+C592)/2</f>
        <v>9.499600000000001</v>
      </c>
      <c r="E593" s="95">
        <f>(D593*(A593-A592))</f>
        <v>9.499600000000001</v>
      </c>
      <c r="F593" s="95">
        <f>(0.5*((C593^2)-(C592^2))*'NEFZ + EPA + WLTP - Start Value'!$B$3)/3600</f>
        <v>-9.046063341528887</v>
      </c>
      <c r="G593" s="95">
        <f>E593*'NEFZ + EPA + WLTP - Start Value'!$B$3*'NEFZ + EPA + WLTP - Start Value'!$B$6*'NEFZ + EPA + WLTP - Constants'!$B$4/3600</f>
        <v>0.3240978532000001</v>
      </c>
      <c r="H593" s="95">
        <f>IF(E593&gt;0,(((C592)^3+(C593)^3)/2/D593)*0.5*'NEFZ + EPA + WLTP - Constants'!$B$3*('NEFZ + EPA + WLTP - Start Value'!$B$5*'NEFZ + EPA + WLTP - Start Value'!$B$4)*E593/3600,0)</f>
        <v>0.1127687992187493</v>
      </c>
    </row>
    <row r="594" ht="20.35" customHeight="1">
      <c r="A594" s="15">
        <v>591</v>
      </c>
      <c r="B594" s="15">
        <v>12.9</v>
      </c>
      <c r="C594" s="95">
        <f>'NEFZ + EPA + WLTP - Constants'!$B$5*B594/3.6</f>
        <v>5.766816</v>
      </c>
      <c r="D594" s="95">
        <f>(C594+C593)/2</f>
        <v>7.085584000000001</v>
      </c>
      <c r="E594" s="95">
        <f>(D594*(A594-A593))</f>
        <v>7.085584000000001</v>
      </c>
      <c r="F594" s="95">
        <f>(0.5*((C594^2)-(C593^2))*'NEFZ + EPA + WLTP - Start Value'!$B$3)/3600</f>
        <v>-8.124298808000717</v>
      </c>
      <c r="G594" s="95">
        <f>E594*'NEFZ + EPA + WLTP - Start Value'!$B$3*'NEFZ + EPA + WLTP - Start Value'!$B$6*'NEFZ + EPA + WLTP - Constants'!$B$4/3600</f>
        <v>0.241738869328</v>
      </c>
      <c r="H594" s="95">
        <f>IF(E594&gt;0,(((C593)^3+(C594)^3)/2/D594)*0.5*'NEFZ + EPA + WLTP - Constants'!$B$3*('NEFZ + EPA + WLTP - Start Value'!$B$5*'NEFZ + EPA + WLTP - Start Value'!$B$4)*E594/3600,0)</f>
        <v>0.0496770498901269</v>
      </c>
    </row>
    <row r="595" ht="20.35" customHeight="1">
      <c r="A595" s="15">
        <v>592</v>
      </c>
      <c r="B595" s="15">
        <v>6.2</v>
      </c>
      <c r="C595" s="95">
        <f>'NEFZ + EPA + WLTP - Constants'!$B$5*B595/3.6</f>
        <v>2.771648</v>
      </c>
      <c r="D595" s="95">
        <f>(C595+C594)/2</f>
        <v>4.269232000000001</v>
      </c>
      <c r="E595" s="95">
        <f>(D595*(A595-A594))</f>
        <v>4.269232000000001</v>
      </c>
      <c r="F595" s="95">
        <f>(0.5*((C595^2)-(C594^2))*'NEFZ + EPA + WLTP - Start Value'!$B$3)/3600</f>
        <v>-5.558822212799289</v>
      </c>
      <c r="G595" s="95">
        <f>E595*'NEFZ + EPA + WLTP - Start Value'!$B$3*'NEFZ + EPA + WLTP - Start Value'!$B$6*'NEFZ + EPA + WLTP - Constants'!$B$4/3600</f>
        <v>0.1456533881440001</v>
      </c>
      <c r="H595" s="95">
        <f>IF(E595&gt;0,(((C594)^3+(C595)^3)/2/D595)*0.5*'NEFZ + EPA + WLTP - Constants'!$B$3*('NEFZ + EPA + WLTP - Start Value'!$B$5*'NEFZ + EPA + WLTP - Start Value'!$B$4)*E595/3600,0)</f>
        <v>0.01347693588032624</v>
      </c>
    </row>
    <row r="596" ht="20.35" customHeight="1">
      <c r="A596" s="15">
        <v>593</v>
      </c>
      <c r="B596" s="15">
        <v>2.2</v>
      </c>
      <c r="C596" s="95">
        <f>'NEFZ + EPA + WLTP - Constants'!$B$5*B596/3.6</f>
        <v>0.9834880000000001</v>
      </c>
      <c r="D596" s="95">
        <f>(C596+C595)/2</f>
        <v>1.877568</v>
      </c>
      <c r="E596" s="95">
        <f>(D596*(A596-A595))</f>
        <v>1.877568</v>
      </c>
      <c r="F596" s="95">
        <f>(0.5*((C596^2)-(C595^2))*'NEFZ + EPA + WLTP - Start Value'!$B$3)/3600</f>
        <v>-1.459532908885334</v>
      </c>
      <c r="G596" s="95">
        <f>E596*'NEFZ + EPA + WLTP - Start Value'!$B$3*'NEFZ + EPA + WLTP - Start Value'!$B$6*'NEFZ + EPA + WLTP - Constants'!$B$4/3600</f>
        <v>0.06405698745600001</v>
      </c>
      <c r="H596" s="95">
        <f>IF(E596&gt;0,(((C595)^3+(C596)^3)/2/D596)*0.5*'NEFZ + EPA + WLTP - Constants'!$B$3*('NEFZ + EPA + WLTP - Start Value'!$B$5*'NEFZ + EPA + WLTP - Start Value'!$B$4)*E596/3600,0)</f>
        <v>0.00140688036510436</v>
      </c>
    </row>
    <row r="597" ht="20.35" customHeight="1">
      <c r="A597" s="15">
        <v>594</v>
      </c>
      <c r="B597" s="15">
        <v>0</v>
      </c>
      <c r="C597" s="95">
        <f>'NEFZ + EPA + WLTP - Constants'!$B$5*B597/3.6</f>
        <v>0</v>
      </c>
      <c r="D597" s="95">
        <f>(C597+C596)/2</f>
        <v>0.4917440000000001</v>
      </c>
      <c r="E597" s="95">
        <f>(D597*(A597-A596))</f>
        <v>0.4917440000000001</v>
      </c>
      <c r="F597" s="95">
        <f>(0.5*((C597^2)-(C596^2))*'NEFZ + EPA + WLTP - Start Value'!$B$3)/3600</f>
        <v>-0.2102422404465779</v>
      </c>
      <c r="G597" s="95">
        <f>E597*'NEFZ + EPA + WLTP - Start Value'!$B$3*'NEFZ + EPA + WLTP - Start Value'!$B$6*'NEFZ + EPA + WLTP - Constants'!$B$4/3600</f>
        <v>0.016776830048</v>
      </c>
      <c r="H597" s="95">
        <f>IF(E597&gt;0,(((C596)^3+(C597)^3)/2/D597)*0.5*'NEFZ + EPA + WLTP - Constants'!$B$3*('NEFZ + EPA + WLTP - Start Value'!$B$5*'NEFZ + EPA + WLTP - Start Value'!$B$4)*E597/3600,0)</f>
        <v>6.016829785855356e-05</v>
      </c>
    </row>
    <row r="598" ht="20.35" customHeight="1">
      <c r="A598" s="15">
        <v>595</v>
      </c>
      <c r="B598" s="15">
        <v>0</v>
      </c>
      <c r="C598" s="95">
        <f>'NEFZ + EPA + WLTP - Constants'!$B$5*B598/3.6</f>
        <v>0</v>
      </c>
      <c r="D598" s="95">
        <f>(C598+C597)/2</f>
        <v>0</v>
      </c>
      <c r="E598" s="95">
        <f>(D598*(A598-A597))</f>
        <v>0</v>
      </c>
      <c r="F598" s="95">
        <f>(0.5*((C598^2)-(C597^2))*'NEFZ + EPA + WLTP - Start Value'!$B$3)/3600</f>
        <v>0</v>
      </c>
      <c r="G598" s="95">
        <f>E598*'NEFZ + EPA + WLTP - Start Value'!$B$3*'NEFZ + EPA + WLTP - Start Value'!$B$6*'NEFZ + EPA + WLTP - Constants'!$B$4/3600</f>
        <v>0</v>
      </c>
      <c r="H598" s="95">
        <f>IF(E598&gt;0,(((C597)^3+(C598)^3)/2/D598)*0.5*'NEFZ + EPA + WLTP - Constants'!$B$3*('NEFZ + EPA + WLTP - Start Value'!$B$5*'NEFZ + EPA + WLTP - Start Value'!$B$4)*E598/3600,0)</f>
        <v>0</v>
      </c>
    </row>
    <row r="599" ht="20.35" customHeight="1">
      <c r="A599" s="15">
        <v>596</v>
      </c>
      <c r="B599" s="15">
        <v>0</v>
      </c>
      <c r="C599" s="95">
        <f>'NEFZ + EPA + WLTP - Constants'!$B$5*B599/3.6</f>
        <v>0</v>
      </c>
      <c r="D599" s="95">
        <f>(C599+C598)/2</f>
        <v>0</v>
      </c>
      <c r="E599" s="95">
        <f>(D599*(A599-A598))</f>
        <v>0</v>
      </c>
      <c r="F599" s="95">
        <f>(0.5*((C599^2)-(C598^2))*'NEFZ + EPA + WLTP - Start Value'!$B$3)/3600</f>
        <v>0</v>
      </c>
      <c r="G599" s="95">
        <f>E599*'NEFZ + EPA + WLTP - Start Value'!$B$3*'NEFZ + EPA + WLTP - Start Value'!$B$6*'NEFZ + EPA + WLTP - Constants'!$B$4/3600</f>
        <v>0</v>
      </c>
      <c r="H599" s="95">
        <f>IF(E599&gt;0,(((C598)^3+(C599)^3)/2/D599)*0.5*'NEFZ + EPA + WLTP - Constants'!$B$3*('NEFZ + EPA + WLTP - Start Value'!$B$5*'NEFZ + EPA + WLTP - Start Value'!$B$4)*E599/3600,0)</f>
        <v>0</v>
      </c>
    </row>
    <row r="600" ht="20.35" customHeight="1">
      <c r="A600" s="15">
        <v>597</v>
      </c>
      <c r="B600" s="15">
        <v>0</v>
      </c>
      <c r="C600" s="95">
        <f>'NEFZ + EPA + WLTP - Constants'!$B$5*B600/3.6</f>
        <v>0</v>
      </c>
      <c r="D600" s="95">
        <f>(C600+C599)/2</f>
        <v>0</v>
      </c>
      <c r="E600" s="95">
        <f>(D600*(A600-A599))</f>
        <v>0</v>
      </c>
      <c r="F600" s="95">
        <f>(0.5*((C600^2)-(C599^2))*'NEFZ + EPA + WLTP - Start Value'!$B$3)/3600</f>
        <v>0</v>
      </c>
      <c r="G600" s="95">
        <f>E600*'NEFZ + EPA + WLTP - Start Value'!$B$3*'NEFZ + EPA + WLTP - Start Value'!$B$6*'NEFZ + EPA + WLTP - Constants'!$B$4/3600</f>
        <v>0</v>
      </c>
      <c r="H600" s="95">
        <f>IF(E600&gt;0,(((C599)^3+(C600)^3)/2/D600)*0.5*'NEFZ + EPA + WLTP - Constants'!$B$3*('NEFZ + EPA + WLTP - Start Value'!$B$5*'NEFZ + EPA + WLTP - Start Value'!$B$4)*E600/3600,0)</f>
        <v>0</v>
      </c>
    </row>
    <row r="601" ht="20.35" customHeight="1">
      <c r="A601" s="15">
        <v>598</v>
      </c>
      <c r="B601" s="15">
        <v>0</v>
      </c>
      <c r="C601" s="95">
        <f>'NEFZ + EPA + WLTP - Constants'!$B$5*B601/3.6</f>
        <v>0</v>
      </c>
      <c r="D601" s="95">
        <f>(C601+C600)/2</f>
        <v>0</v>
      </c>
      <c r="E601" s="95">
        <f>(D601*(A601-A600))</f>
        <v>0</v>
      </c>
      <c r="F601" s="95">
        <f>(0.5*((C601^2)-(C600^2))*'NEFZ + EPA + WLTP - Start Value'!$B$3)/3600</f>
        <v>0</v>
      </c>
      <c r="G601" s="95">
        <f>E601*'NEFZ + EPA + WLTP - Start Value'!$B$3*'NEFZ + EPA + WLTP - Start Value'!$B$6*'NEFZ + EPA + WLTP - Constants'!$B$4/3600</f>
        <v>0</v>
      </c>
      <c r="H601" s="95">
        <f>IF(E601&gt;0,(((C600)^3+(C601)^3)/2/D601)*0.5*'NEFZ + EPA + WLTP - Constants'!$B$3*('NEFZ + EPA + WLTP - Start Value'!$B$5*'NEFZ + EPA + WLTP - Start Value'!$B$4)*E601/3600,0)</f>
        <v>0</v>
      </c>
    </row>
    <row r="602" ht="20.35" customHeight="1">
      <c r="A602" s="15">
        <v>599</v>
      </c>
      <c r="B602" s="15">
        <v>0</v>
      </c>
      <c r="C602" s="95">
        <f>'NEFZ + EPA + WLTP - Constants'!$B$5*B602/3.6</f>
        <v>0</v>
      </c>
      <c r="D602" s="95">
        <f>(C602+C601)/2</f>
        <v>0</v>
      </c>
      <c r="E602" s="95">
        <f>(D602*(A602-A601))</f>
        <v>0</v>
      </c>
      <c r="F602" s="95">
        <f>(0.5*((C602^2)-(C601^2))*'NEFZ + EPA + WLTP - Start Value'!$B$3)/3600</f>
        <v>0</v>
      </c>
      <c r="G602" s="95">
        <f>E602*'NEFZ + EPA + WLTP - Start Value'!$B$3*'NEFZ + EPA + WLTP - Start Value'!$B$6*'NEFZ + EPA + WLTP - Constants'!$B$4/3600</f>
        <v>0</v>
      </c>
      <c r="H602" s="95">
        <f>IF(E602&gt;0,(((C601)^3+(C602)^3)/2/D602)*0.5*'NEFZ + EPA + WLTP - Constants'!$B$3*('NEFZ + EPA + WLTP - Start Value'!$B$5*'NEFZ + EPA + WLTP - Start Value'!$B$4)*E602/3600,0)</f>
        <v>0</v>
      </c>
    </row>
    <row r="603" ht="20.35" customHeight="1">
      <c r="A603" s="15">
        <v>600</v>
      </c>
      <c r="B603" s="15">
        <v>0</v>
      </c>
      <c r="C603" s="95">
        <f>'NEFZ + EPA + WLTP - Constants'!$B$5*B603/3.6</f>
        <v>0</v>
      </c>
      <c r="D603" s="95">
        <f>(C603+C602)/2</f>
        <v>0</v>
      </c>
      <c r="E603" s="95">
        <f>(D603*(A603-A602))</f>
        <v>0</v>
      </c>
      <c r="F603" s="95">
        <f>(0.5*((C603^2)-(C602^2))*'NEFZ + EPA + WLTP - Start Value'!$B$3)/3600</f>
        <v>0</v>
      </c>
      <c r="G603" s="95">
        <f>E603*'NEFZ + EPA + WLTP - Start Value'!$B$3*'NEFZ + EPA + WLTP - Start Value'!$B$6*'NEFZ + EPA + WLTP - Constants'!$B$4/3600</f>
        <v>0</v>
      </c>
      <c r="H603" s="95">
        <f>IF(E603&gt;0,(((C602)^3+(C603)^3)/2/D603)*0.5*'NEFZ + EPA + WLTP - Constants'!$B$3*('NEFZ + EPA + WLTP - Start Value'!$B$5*'NEFZ + EPA + WLTP - Start Value'!$B$4)*E603/3600,0)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I603"/>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32" customWidth="1"/>
    <col min="2" max="2" width="6.17188" style="132" customWidth="1"/>
    <col min="3" max="3" width="6.5" style="132" customWidth="1"/>
    <col min="4" max="4" width="6.5" style="132" customWidth="1"/>
    <col min="5" max="5" width="6.5" style="132" customWidth="1"/>
    <col min="6" max="6" width="7.35156" style="132" customWidth="1"/>
    <col min="7" max="7" width="6.17188" style="132" customWidth="1"/>
    <col min="8" max="8" width="5.67188" style="132" customWidth="1"/>
    <col min="9" max="9" width="5.67188" style="132" customWidth="1"/>
    <col min="10" max="256" width="16.3516" style="132" customWidth="1"/>
  </cols>
  <sheetData>
    <row r="1" ht="28" customHeight="1">
      <c r="A1" t="s" s="25">
        <v>204</v>
      </c>
      <c r="B1" s="25"/>
      <c r="C1" s="25"/>
      <c r="D1" s="25"/>
      <c r="E1" s="25"/>
      <c r="F1" s="25"/>
      <c r="G1" s="25"/>
      <c r="H1" s="25"/>
      <c r="I1" s="25"/>
    </row>
    <row r="2" ht="32.55" customHeight="1">
      <c r="A2" t="s" s="7">
        <v>193</v>
      </c>
      <c r="B2" t="s" s="7">
        <v>201</v>
      </c>
      <c r="C2" t="s" s="7">
        <v>194</v>
      </c>
      <c r="D2" t="s" s="7">
        <v>195</v>
      </c>
      <c r="E2" t="s" s="7">
        <v>196</v>
      </c>
      <c r="F2" t="s" s="7">
        <v>197</v>
      </c>
      <c r="G2" t="s" s="7">
        <v>169</v>
      </c>
      <c r="H2" t="s" s="7">
        <v>198</v>
      </c>
      <c r="I2" s="7"/>
    </row>
    <row r="3" ht="20.55" customHeight="1">
      <c r="A3" s="11">
        <v>0</v>
      </c>
      <c r="B3" s="11">
        <v>0</v>
      </c>
      <c r="C3" s="129">
        <f>'NEFZ + EPA + WLTP - Constants'!$B$5*B3/3.6</f>
        <v>0</v>
      </c>
      <c r="D3" s="11">
        <v>0</v>
      </c>
      <c r="E3" s="11">
        <v>0</v>
      </c>
      <c r="F3" s="11">
        <v>0</v>
      </c>
      <c r="G3" s="11">
        <v>0</v>
      </c>
      <c r="H3" s="11">
        <v>0</v>
      </c>
      <c r="I3" s="11"/>
    </row>
    <row r="4" ht="20.35" customHeight="1">
      <c r="A4" s="94">
        <v>1</v>
      </c>
      <c r="B4" s="94">
        <v>0</v>
      </c>
      <c r="C4" s="95">
        <f>'NEFZ + EPA + WLTP - Constants'!$B$5*B4/3.6</f>
        <v>0</v>
      </c>
      <c r="D4" s="95">
        <f>(C4+C3)/2</f>
        <v>0</v>
      </c>
      <c r="E4" s="95">
        <f>(D4*(A4-A3))</f>
        <v>0</v>
      </c>
      <c r="F4" s="95">
        <f>(0.5*((C4^2)-(C3^2))*'NEFZ + EPA + WLTP - Start Value'!$B$3)/3600</f>
        <v>0</v>
      </c>
      <c r="G4" s="95">
        <f>E4*'NEFZ + EPA + WLTP - Start Value'!$B$3*'NEFZ + EPA + WLTP - Start Value'!$B$6*'NEFZ + EPA + WLTP - Constants'!$B$4/3600</f>
        <v>0</v>
      </c>
      <c r="H4" s="95">
        <f>IF(E4&gt;0,(((C3)^3+(C4)^3)/2/D4)*0.5*'NEFZ + EPA + WLTP - Constants'!$B$3*('NEFZ + EPA + WLTP - Start Value'!$B$5*'NEFZ + EPA + WLTP - Start Value'!$B$4)*E4/3600,0)</f>
        <v>0</v>
      </c>
      <c r="I4" s="95"/>
    </row>
    <row r="5" ht="20.35" customHeight="1">
      <c r="A5" s="94">
        <v>2</v>
      </c>
      <c r="B5" s="94">
        <v>0</v>
      </c>
      <c r="C5" s="95">
        <f>'NEFZ + EPA + WLTP - Constants'!$B$5*B5/3.6</f>
        <v>0</v>
      </c>
      <c r="D5" s="95">
        <f>(C5+C4)/2</f>
        <v>0</v>
      </c>
      <c r="E5" s="95">
        <f>(D5*(A5-A4))</f>
        <v>0</v>
      </c>
      <c r="F5" s="95">
        <f>(0.5*((C5^2)-(C4^2))*'NEFZ + EPA + WLTP - Start Value'!$B$3)/3600</f>
        <v>0</v>
      </c>
      <c r="G5" s="95">
        <f>E5*'NEFZ + EPA + WLTP - Start Value'!$B$3*'NEFZ + EPA + WLTP - Start Value'!$B$6*'NEFZ + EPA + WLTP - Constants'!$B$4/3600</f>
        <v>0</v>
      </c>
      <c r="H5" s="95">
        <f>IF(E5&gt;0,(((C4)^3+(C5)^3)/2/D5)*0.5*'NEFZ + EPA + WLTP - Constants'!$B$3*('NEFZ + EPA + WLTP - Start Value'!$B$5*'NEFZ + EPA + WLTP - Start Value'!$B$4)*E5/3600,0)</f>
        <v>0</v>
      </c>
      <c r="I5" s="95"/>
    </row>
    <row r="6" ht="20.35" customHeight="1">
      <c r="A6" s="94">
        <v>3</v>
      </c>
      <c r="B6" s="94">
        <v>0</v>
      </c>
      <c r="C6" s="95">
        <f>'NEFZ + EPA + WLTP - Constants'!$B$5*B6/3.6</f>
        <v>0</v>
      </c>
      <c r="D6" s="95">
        <f>(C6+C5)/2</f>
        <v>0</v>
      </c>
      <c r="E6" s="95">
        <f>(D6*(A6-A5))</f>
        <v>0</v>
      </c>
      <c r="F6" s="95">
        <f>(0.5*((C6^2)-(C5^2))*'NEFZ + EPA + WLTP - Start Value'!$B$3)/3600</f>
        <v>0</v>
      </c>
      <c r="G6" s="95">
        <f>E6*'NEFZ + EPA + WLTP - Start Value'!$B$3*'NEFZ + EPA + WLTP - Start Value'!$B$6*'NEFZ + EPA + WLTP - Constants'!$B$4/3600</f>
        <v>0</v>
      </c>
      <c r="H6" s="95">
        <f>IF(E6&gt;0,(((C5)^3+(C6)^3)/2/D6)*0.5*'NEFZ + EPA + WLTP - Constants'!$B$3*('NEFZ + EPA + WLTP - Start Value'!$B$5*'NEFZ + EPA + WLTP - Start Value'!$B$4)*E6/3600,0)</f>
        <v>0</v>
      </c>
      <c r="I6" s="95"/>
    </row>
    <row r="7" ht="20.35" customHeight="1">
      <c r="A7" s="94">
        <v>4</v>
      </c>
      <c r="B7" s="94">
        <v>0</v>
      </c>
      <c r="C7" s="95">
        <f>'NEFZ + EPA + WLTP - Constants'!$B$5*B7/3.6</f>
        <v>0</v>
      </c>
      <c r="D7" s="95">
        <f>(C7+C6)/2</f>
        <v>0</v>
      </c>
      <c r="E7" s="95">
        <f>(D7*(A7-A6))</f>
        <v>0</v>
      </c>
      <c r="F7" s="95">
        <f>(0.5*((C7^2)-(C6^2))*'NEFZ + EPA + WLTP - Start Value'!$B$3)/3600</f>
        <v>0</v>
      </c>
      <c r="G7" s="95">
        <f>E7*'NEFZ + EPA + WLTP - Start Value'!$B$3*'NEFZ + EPA + WLTP - Start Value'!$B$6*'NEFZ + EPA + WLTP - Constants'!$B$4/3600</f>
        <v>0</v>
      </c>
      <c r="H7" s="95">
        <f>IF(E7&gt;0,(((C6)^3+(C7)^3)/2/D7)*0.5*'NEFZ + EPA + WLTP - Constants'!$B$3*('NEFZ + EPA + WLTP - Start Value'!$B$5*'NEFZ + EPA + WLTP - Start Value'!$B$4)*E7/3600,0)</f>
        <v>0</v>
      </c>
      <c r="I7" s="95"/>
    </row>
    <row r="8" ht="20.35" customHeight="1">
      <c r="A8" s="94">
        <v>5</v>
      </c>
      <c r="B8" s="94">
        <v>0</v>
      </c>
      <c r="C8" s="95">
        <f>'NEFZ + EPA + WLTP - Constants'!$B$5*B8/3.6</f>
        <v>0</v>
      </c>
      <c r="D8" s="95">
        <f>(C8+C7)/2</f>
        <v>0</v>
      </c>
      <c r="E8" s="95">
        <f>(D8*(A8-A7))</f>
        <v>0</v>
      </c>
      <c r="F8" s="95">
        <f>(0.5*((C8^2)-(C7^2))*'NEFZ + EPA + WLTP - Start Value'!$B$3)/3600</f>
        <v>0</v>
      </c>
      <c r="G8" s="95">
        <f>E8*'NEFZ + EPA + WLTP - Start Value'!$B$3*'NEFZ + EPA + WLTP - Start Value'!$B$6*'NEFZ + EPA + WLTP - Constants'!$B$4/3600</f>
        <v>0</v>
      </c>
      <c r="H8" s="95">
        <f>IF(E8&gt;0,(((C7)^3+(C8)^3)/2/D8)*0.5*'NEFZ + EPA + WLTP - Constants'!$B$3*('NEFZ + EPA + WLTP - Start Value'!$B$5*'NEFZ + EPA + WLTP - Start Value'!$B$4)*E8/3600,0)</f>
        <v>0</v>
      </c>
      <c r="I8" s="95"/>
    </row>
    <row r="9" ht="20.35" customHeight="1">
      <c r="A9" s="94">
        <v>6</v>
      </c>
      <c r="B9" s="94">
        <v>0</v>
      </c>
      <c r="C9" s="95">
        <f>'NEFZ + EPA + WLTP - Constants'!$B$5*B9/3.6</f>
        <v>0</v>
      </c>
      <c r="D9" s="95">
        <f>(C9+C8)/2</f>
        <v>0</v>
      </c>
      <c r="E9" s="95">
        <f>(D9*(A9-A8))</f>
        <v>0</v>
      </c>
      <c r="F9" s="95">
        <f>(0.5*((C9^2)-(C8^2))*'NEFZ + EPA + WLTP - Start Value'!$B$3)/3600</f>
        <v>0</v>
      </c>
      <c r="G9" s="95">
        <f>E9*'NEFZ + EPA + WLTP - Start Value'!$B$3*'NEFZ + EPA + WLTP - Start Value'!$B$6*'NEFZ + EPA + WLTP - Constants'!$B$4/3600</f>
        <v>0</v>
      </c>
      <c r="H9" s="95">
        <f>IF(E9&gt;0,(((C8)^3+(C9)^3)/2/D9)*0.5*'NEFZ + EPA + WLTP - Constants'!$B$3*('NEFZ + EPA + WLTP - Start Value'!$B$5*'NEFZ + EPA + WLTP - Start Value'!$B$4)*E9/3600,0)</f>
        <v>0</v>
      </c>
      <c r="I9" s="95"/>
    </row>
    <row r="10" ht="20.35" customHeight="1">
      <c r="A10" s="94">
        <v>7</v>
      </c>
      <c r="B10" s="94">
        <v>0</v>
      </c>
      <c r="C10" s="95">
        <f>'NEFZ + EPA + WLTP - Constants'!$B$5*B10/3.6</f>
        <v>0</v>
      </c>
      <c r="D10" s="95">
        <f>(C10+C9)/2</f>
        <v>0</v>
      </c>
      <c r="E10" s="95">
        <f>(D10*(A10-A9))</f>
        <v>0</v>
      </c>
      <c r="F10" s="95">
        <f>(0.5*((C10^2)-(C9^2))*'NEFZ + EPA + WLTP - Start Value'!$B$3)/3600</f>
        <v>0</v>
      </c>
      <c r="G10" s="95">
        <f>E10*'NEFZ + EPA + WLTP - Start Value'!$B$3*'NEFZ + EPA + WLTP - Start Value'!$B$6*'NEFZ + EPA + WLTP - Constants'!$B$4/3600</f>
        <v>0</v>
      </c>
      <c r="H10" s="95">
        <f>IF(E10&gt;0,(((C9)^3+(C10)^3)/2/D10)*0.5*'NEFZ + EPA + WLTP - Constants'!$B$3*('NEFZ + EPA + WLTP - Start Value'!$B$5*'NEFZ + EPA + WLTP - Start Value'!$B$4)*E10/3600,0)</f>
        <v>0</v>
      </c>
      <c r="I10" s="95"/>
    </row>
    <row r="11" ht="20.35" customHeight="1">
      <c r="A11" s="94">
        <v>8</v>
      </c>
      <c r="B11" s="94">
        <v>0</v>
      </c>
      <c r="C11" s="95">
        <f>'NEFZ + EPA + WLTP - Constants'!$B$5*B11/3.6</f>
        <v>0</v>
      </c>
      <c r="D11" s="95">
        <f>(C11+C10)/2</f>
        <v>0</v>
      </c>
      <c r="E11" s="95">
        <f>(D11*(A11-A10))</f>
        <v>0</v>
      </c>
      <c r="F11" s="95">
        <f>(0.5*((C11^2)-(C10^2))*'NEFZ + EPA + WLTP - Start Value'!$B$3)/3600</f>
        <v>0</v>
      </c>
      <c r="G11" s="95">
        <f>E11*'NEFZ + EPA + WLTP - Start Value'!$B$3*'NEFZ + EPA + WLTP - Start Value'!$B$6*'NEFZ + EPA + WLTP - Constants'!$B$4/3600</f>
        <v>0</v>
      </c>
      <c r="H11" s="95">
        <f>IF(E11&gt;0,(((C10)^3+(C11)^3)/2/D11)*0.5*'NEFZ + EPA + WLTP - Constants'!$B$3*('NEFZ + EPA + WLTP - Start Value'!$B$5*'NEFZ + EPA + WLTP - Start Value'!$B$4)*E11/3600,0)</f>
        <v>0</v>
      </c>
      <c r="I11" s="95"/>
    </row>
    <row r="12" ht="20.35" customHeight="1">
      <c r="A12" s="94">
        <v>9</v>
      </c>
      <c r="B12" s="94">
        <v>0</v>
      </c>
      <c r="C12" s="95">
        <f>'NEFZ + EPA + WLTP - Constants'!$B$5*B12/3.6</f>
        <v>0</v>
      </c>
      <c r="D12" s="95">
        <f>(C12+C11)/2</f>
        <v>0</v>
      </c>
      <c r="E12" s="95">
        <f>(D12*(A12-A11))</f>
        <v>0</v>
      </c>
      <c r="F12" s="95">
        <f>(0.5*((C12^2)-(C11^2))*'NEFZ + EPA + WLTP - Start Value'!$B$3)/3600</f>
        <v>0</v>
      </c>
      <c r="G12" s="95">
        <f>E12*'NEFZ + EPA + WLTP - Start Value'!$B$3*'NEFZ + EPA + WLTP - Start Value'!$B$6*'NEFZ + EPA + WLTP - Constants'!$B$4/3600</f>
        <v>0</v>
      </c>
      <c r="H12" s="95">
        <f>IF(E12&gt;0,(((C11)^3+(C12)^3)/2/D12)*0.5*'NEFZ + EPA + WLTP - Constants'!$B$3*('NEFZ + EPA + WLTP - Start Value'!$B$5*'NEFZ + EPA + WLTP - Start Value'!$B$4)*E12/3600,0)</f>
        <v>0</v>
      </c>
      <c r="I12" s="95"/>
    </row>
    <row r="13" ht="20.35" customHeight="1">
      <c r="A13" s="94">
        <v>10</v>
      </c>
      <c r="B13" s="94">
        <v>0</v>
      </c>
      <c r="C13" s="95">
        <f>'NEFZ + EPA + WLTP - Constants'!$B$5*B13/3.6</f>
        <v>0</v>
      </c>
      <c r="D13" s="95">
        <f>(C13+C12)/2</f>
        <v>0</v>
      </c>
      <c r="E13" s="95">
        <f>(D13*(A13-A12))</f>
        <v>0</v>
      </c>
      <c r="F13" s="95">
        <f>(0.5*((C13^2)-(C12^2))*'NEFZ + EPA + WLTP - Start Value'!$B$3)/3600</f>
        <v>0</v>
      </c>
      <c r="G13" s="95">
        <f>E13*'NEFZ + EPA + WLTP - Start Value'!$B$3*'NEFZ + EPA + WLTP - Start Value'!$B$6*'NEFZ + EPA + WLTP - Constants'!$B$4/3600</f>
        <v>0</v>
      </c>
      <c r="H13" s="95">
        <f>IF(E13&gt;0,(((C12)^3+(C13)^3)/2/D13)*0.5*'NEFZ + EPA + WLTP - Constants'!$B$3*('NEFZ + EPA + WLTP - Start Value'!$B$5*'NEFZ + EPA + WLTP - Start Value'!$B$4)*E13/3600,0)</f>
        <v>0</v>
      </c>
      <c r="I13" s="95"/>
    </row>
    <row r="14" ht="20.35" customHeight="1">
      <c r="A14" s="94">
        <v>11</v>
      </c>
      <c r="B14" s="94">
        <v>0</v>
      </c>
      <c r="C14" s="95">
        <f>'NEFZ + EPA + WLTP - Constants'!$B$5*B14/3.6</f>
        <v>0</v>
      </c>
      <c r="D14" s="95">
        <f>(C14+C13)/2</f>
        <v>0</v>
      </c>
      <c r="E14" s="95">
        <f>(D14*(A14-A13))</f>
        <v>0</v>
      </c>
      <c r="F14" s="95">
        <f>(0.5*((C14^2)-(C13^2))*'NEFZ + EPA + WLTP - Start Value'!$B$3)/3600</f>
        <v>0</v>
      </c>
      <c r="G14" s="95">
        <f>E14*'NEFZ + EPA + WLTP - Start Value'!$B$3*'NEFZ + EPA + WLTP - Start Value'!$B$6*'NEFZ + EPA + WLTP - Constants'!$B$4/3600</f>
        <v>0</v>
      </c>
      <c r="H14" s="95">
        <f>IF(E14&gt;0,(((C13)^3+(C14)^3)/2/D14)*0.5*'NEFZ + EPA + WLTP - Constants'!$B$3*('NEFZ + EPA + WLTP - Start Value'!$B$5*'NEFZ + EPA + WLTP - Start Value'!$B$4)*E14/3600,0)</f>
        <v>0</v>
      </c>
      <c r="I14" s="95"/>
    </row>
    <row r="15" ht="20.35" customHeight="1">
      <c r="A15" s="94">
        <v>12</v>
      </c>
      <c r="B15" s="94">
        <v>0</v>
      </c>
      <c r="C15" s="95">
        <f>'NEFZ + EPA + WLTP - Constants'!$B$5*B15/3.6</f>
        <v>0</v>
      </c>
      <c r="D15" s="95">
        <f>(C15+C14)/2</f>
        <v>0</v>
      </c>
      <c r="E15" s="95">
        <f>(D15*(A15-A14))</f>
        <v>0</v>
      </c>
      <c r="F15" s="95">
        <f>(0.5*((C15^2)-(C14^2))*'NEFZ + EPA + WLTP - Start Value'!$B$3)/3600</f>
        <v>0</v>
      </c>
      <c r="G15" s="95">
        <f>E15*'NEFZ + EPA + WLTP - Start Value'!$B$3*'NEFZ + EPA + WLTP - Start Value'!$B$6*'NEFZ + EPA + WLTP - Constants'!$B$4/3600</f>
        <v>0</v>
      </c>
      <c r="H15" s="95">
        <f>IF(E15&gt;0,(((C14)^3+(C15)^3)/2/D15)*0.5*'NEFZ + EPA + WLTP - Constants'!$B$3*('NEFZ + EPA + WLTP - Start Value'!$B$5*'NEFZ + EPA + WLTP - Start Value'!$B$4)*E15/3600,0)</f>
        <v>0</v>
      </c>
      <c r="I15" s="95"/>
    </row>
    <row r="16" ht="20.35" customHeight="1">
      <c r="A16" s="94">
        <v>13</v>
      </c>
      <c r="B16" s="94">
        <v>0</v>
      </c>
      <c r="C16" s="95">
        <f>'NEFZ + EPA + WLTP - Constants'!$B$5*B16/3.6</f>
        <v>0</v>
      </c>
      <c r="D16" s="95">
        <f>(C16+C15)/2</f>
        <v>0</v>
      </c>
      <c r="E16" s="95">
        <f>(D16*(A16-A15))</f>
        <v>0</v>
      </c>
      <c r="F16" s="95">
        <f>(0.5*((C16^2)-(C15^2))*'NEFZ + EPA + WLTP - Start Value'!$B$3)/3600</f>
        <v>0</v>
      </c>
      <c r="G16" s="95">
        <f>E16*'NEFZ + EPA + WLTP - Start Value'!$B$3*'NEFZ + EPA + WLTP - Start Value'!$B$6*'NEFZ + EPA + WLTP - Constants'!$B$4/3600</f>
        <v>0</v>
      </c>
      <c r="H16" s="95">
        <f>IF(E16&gt;0,(((C15)^3+(C16)^3)/2/D16)*0.5*'NEFZ + EPA + WLTP - Constants'!$B$3*('NEFZ + EPA + WLTP - Start Value'!$B$5*'NEFZ + EPA + WLTP - Start Value'!$B$4)*E16/3600,0)</f>
        <v>0</v>
      </c>
      <c r="I16" s="95"/>
    </row>
    <row r="17" ht="20.35" customHeight="1">
      <c r="A17" s="94">
        <v>14</v>
      </c>
      <c r="B17" s="94">
        <v>0</v>
      </c>
      <c r="C17" s="95">
        <f>'NEFZ + EPA + WLTP - Constants'!$B$5*B17/3.6</f>
        <v>0</v>
      </c>
      <c r="D17" s="95">
        <f>(C17+C16)/2</f>
        <v>0</v>
      </c>
      <c r="E17" s="95">
        <f>(D17*(A17-A16))</f>
        <v>0</v>
      </c>
      <c r="F17" s="95">
        <f>(0.5*((C17^2)-(C16^2))*'NEFZ + EPA + WLTP - Start Value'!$B$3)/3600</f>
        <v>0</v>
      </c>
      <c r="G17" s="95">
        <f>E17*'NEFZ + EPA + WLTP - Start Value'!$B$3*'NEFZ + EPA + WLTP - Start Value'!$B$6*'NEFZ + EPA + WLTP - Constants'!$B$4/3600</f>
        <v>0</v>
      </c>
      <c r="H17" s="95">
        <f>IF(E17&gt;0,(((C16)^3+(C17)^3)/2/D17)*0.5*'NEFZ + EPA + WLTP - Constants'!$B$3*('NEFZ + EPA + WLTP - Start Value'!$B$5*'NEFZ + EPA + WLTP - Start Value'!$B$4)*E17/3600,0)</f>
        <v>0</v>
      </c>
      <c r="I17" s="95"/>
    </row>
    <row r="18" ht="20.35" customHeight="1">
      <c r="A18" s="94">
        <v>15</v>
      </c>
      <c r="B18" s="94">
        <v>0</v>
      </c>
      <c r="C18" s="95">
        <f>'NEFZ + EPA + WLTP - Constants'!$B$5*B18/3.6</f>
        <v>0</v>
      </c>
      <c r="D18" s="95">
        <f>(C18+C17)/2</f>
        <v>0</v>
      </c>
      <c r="E18" s="95">
        <f>(D18*(A18-A17))</f>
        <v>0</v>
      </c>
      <c r="F18" s="95">
        <f>(0.5*((C18^2)-(C17^2))*'NEFZ + EPA + WLTP - Start Value'!$B$3)/3600</f>
        <v>0</v>
      </c>
      <c r="G18" s="95">
        <f>E18*'NEFZ + EPA + WLTP - Start Value'!$B$3*'NEFZ + EPA + WLTP - Start Value'!$B$6*'NEFZ + EPA + WLTP - Constants'!$B$4/3600</f>
        <v>0</v>
      </c>
      <c r="H18" s="95">
        <f>IF(E18&gt;0,(((C17)^3+(C18)^3)/2/D18)*0.5*'NEFZ + EPA + WLTP - Constants'!$B$3*('NEFZ + EPA + WLTP - Start Value'!$B$5*'NEFZ + EPA + WLTP - Start Value'!$B$4)*E18/3600,0)</f>
        <v>0</v>
      </c>
      <c r="I18" s="95"/>
    </row>
    <row r="19" ht="20.35" customHeight="1">
      <c r="A19" s="94">
        <v>16</v>
      </c>
      <c r="B19" s="94">
        <v>0</v>
      </c>
      <c r="C19" s="95">
        <f>'NEFZ + EPA + WLTP - Constants'!$B$5*B19/3.6</f>
        <v>0</v>
      </c>
      <c r="D19" s="95">
        <f>(C19+C18)/2</f>
        <v>0</v>
      </c>
      <c r="E19" s="95">
        <f>(D19*(A19-A18))</f>
        <v>0</v>
      </c>
      <c r="F19" s="95">
        <f>(0.5*((C19^2)-(C18^2))*'NEFZ + EPA + WLTP - Start Value'!$B$3)/3600</f>
        <v>0</v>
      </c>
      <c r="G19" s="95">
        <f>E19*'NEFZ + EPA + WLTP - Start Value'!$B$3*'NEFZ + EPA + WLTP - Start Value'!$B$6*'NEFZ + EPA + WLTP - Constants'!$B$4/3600</f>
        <v>0</v>
      </c>
      <c r="H19" s="95">
        <f>IF(E19&gt;0,(((C18)^3+(C19)^3)/2/D19)*0.5*'NEFZ + EPA + WLTP - Constants'!$B$3*('NEFZ + EPA + WLTP - Start Value'!$B$5*'NEFZ + EPA + WLTP - Start Value'!$B$4)*E19/3600,0)</f>
        <v>0</v>
      </c>
      <c r="I19" s="95"/>
    </row>
    <row r="20" ht="20.35" customHeight="1">
      <c r="A20" s="94">
        <v>17</v>
      </c>
      <c r="B20" s="94">
        <v>0</v>
      </c>
      <c r="C20" s="95">
        <f>'NEFZ + EPA + WLTP - Constants'!$B$5*B20/3.6</f>
        <v>0</v>
      </c>
      <c r="D20" s="95">
        <f>(C20+C19)/2</f>
        <v>0</v>
      </c>
      <c r="E20" s="95">
        <f>(D20*(A20-A19))</f>
        <v>0</v>
      </c>
      <c r="F20" s="95">
        <f>(0.5*((C20^2)-(C19^2))*'NEFZ + EPA + WLTP - Start Value'!$B$3)/3600</f>
        <v>0</v>
      </c>
      <c r="G20" s="95">
        <f>E20*'NEFZ + EPA + WLTP - Start Value'!$B$3*'NEFZ + EPA + WLTP - Start Value'!$B$6*'NEFZ + EPA + WLTP - Constants'!$B$4/3600</f>
        <v>0</v>
      </c>
      <c r="H20" s="95">
        <f>IF(E20&gt;0,(((C19)^3+(C20)^3)/2/D20)*0.5*'NEFZ + EPA + WLTP - Constants'!$B$3*('NEFZ + EPA + WLTP - Start Value'!$B$5*'NEFZ + EPA + WLTP - Start Value'!$B$4)*E20/3600,0)</f>
        <v>0</v>
      </c>
      <c r="I20" s="95"/>
    </row>
    <row r="21" ht="20.35" customHeight="1">
      <c r="A21" s="94">
        <v>18</v>
      </c>
      <c r="B21" s="94">
        <v>0</v>
      </c>
      <c r="C21" s="95">
        <f>'NEFZ + EPA + WLTP - Constants'!$B$5*B21/3.6</f>
        <v>0</v>
      </c>
      <c r="D21" s="95">
        <f>(C21+C20)/2</f>
        <v>0</v>
      </c>
      <c r="E21" s="95">
        <f>(D21*(A21-A20))</f>
        <v>0</v>
      </c>
      <c r="F21" s="95">
        <f>(0.5*((C21^2)-(C20^2))*'NEFZ + EPA + WLTP - Start Value'!$B$3)/3600</f>
        <v>0</v>
      </c>
      <c r="G21" s="95">
        <f>E21*'NEFZ + EPA + WLTP - Start Value'!$B$3*'NEFZ + EPA + WLTP - Start Value'!$B$6*'NEFZ + EPA + WLTP - Constants'!$B$4/3600</f>
        <v>0</v>
      </c>
      <c r="H21" s="95">
        <f>IF(E21&gt;0,(((C20)^3+(C21)^3)/2/D21)*0.5*'NEFZ + EPA + WLTP - Constants'!$B$3*('NEFZ + EPA + WLTP - Start Value'!$B$5*'NEFZ + EPA + WLTP - Start Value'!$B$4)*E21/3600,0)</f>
        <v>0</v>
      </c>
      <c r="I21" s="95"/>
    </row>
    <row r="22" ht="20.35" customHeight="1">
      <c r="A22" s="94">
        <v>19</v>
      </c>
      <c r="B22" s="94">
        <v>0.9</v>
      </c>
      <c r="C22" s="95">
        <f>'NEFZ + EPA + WLTP - Constants'!$B$5*B22/3.6</f>
        <v>0.402336</v>
      </c>
      <c r="D22" s="95">
        <f>(C22+C21)/2</f>
        <v>0.201168</v>
      </c>
      <c r="E22" s="95">
        <f>(D22*(A22-A21))</f>
        <v>0.201168</v>
      </c>
      <c r="F22" s="95">
        <f>(0.5*((C22^2)-(C21^2))*'NEFZ + EPA + WLTP - Start Value'!$B$3)/3600</f>
        <v>0.0351851683392</v>
      </c>
      <c r="G22" s="95">
        <f>E22*'NEFZ + EPA + WLTP - Start Value'!$B$3*'NEFZ + EPA + WLTP - Start Value'!$B$6*'NEFZ + EPA + WLTP - Constants'!$B$4/3600</f>
        <v>0.006863248656000001</v>
      </c>
      <c r="H22" s="95">
        <f>IF(E22&gt;0,(((C21)^3+(C22)^3)/2/D22)*0.5*'NEFZ + EPA + WLTP - Constants'!$B$3*('NEFZ + EPA + WLTP - Start Value'!$B$5*'NEFZ + EPA + WLTP - Start Value'!$B$4)*E22/3600,0)</f>
        <v>4.119335944673698e-06</v>
      </c>
      <c r="I22" s="95"/>
    </row>
    <row r="23" ht="20.35" customHeight="1">
      <c r="A23" s="94">
        <v>20</v>
      </c>
      <c r="B23" s="94">
        <v>3</v>
      </c>
      <c r="C23" s="95">
        <f>'NEFZ + EPA + WLTP - Constants'!$B$5*B23/3.6</f>
        <v>1.34112</v>
      </c>
      <c r="D23" s="95">
        <f>(C23+C22)/2</f>
        <v>0.8717280000000001</v>
      </c>
      <c r="E23" s="95">
        <f>(D23*(A23-A22))</f>
        <v>0.8717280000000001</v>
      </c>
      <c r="F23" s="95">
        <f>(0.5*((C23^2)-(C22^2))*'NEFZ + EPA + WLTP - Start Value'!$B$3)/3600</f>
        <v>0.3557611465408</v>
      </c>
      <c r="G23" s="95">
        <f>E23*'NEFZ + EPA + WLTP - Start Value'!$B$3*'NEFZ + EPA + WLTP - Start Value'!$B$6*'NEFZ + EPA + WLTP - Constants'!$B$4/3600</f>
        <v>0.029740744176</v>
      </c>
      <c r="H23" s="95">
        <f>IF(E23&gt;0,(((C22)^3+(C23)^3)/2/D23)*0.5*'NEFZ + EPA + WLTP - Constants'!$B$3*('NEFZ + EPA + WLTP - Start Value'!$B$5*'NEFZ + EPA + WLTP - Start Value'!$B$4)*E23/3600,0)</f>
        <v>0.0001566873338955514</v>
      </c>
      <c r="I23" s="95"/>
    </row>
    <row r="24" ht="20.35" customHeight="1">
      <c r="A24" s="94">
        <v>21</v>
      </c>
      <c r="B24" s="94">
        <v>2.9</v>
      </c>
      <c r="C24" s="95">
        <f>'NEFZ + EPA + WLTP - Constants'!$B$5*B24/3.6</f>
        <v>1.296416</v>
      </c>
      <c r="D24" s="95">
        <f>(C24+C23)/2</f>
        <v>1.318768</v>
      </c>
      <c r="E24" s="95">
        <f>(D24*(A24-A23))</f>
        <v>1.318768</v>
      </c>
      <c r="F24" s="95">
        <f>(0.5*((C24^2)-(C23^2))*'NEFZ + EPA + WLTP - Start Value'!$B$3)/3600</f>
        <v>-0.02562870286435564</v>
      </c>
      <c r="G24" s="95">
        <f>E24*'NEFZ + EPA + WLTP - Start Value'!$B$3*'NEFZ + EPA + WLTP - Start Value'!$B$6*'NEFZ + EPA + WLTP - Constants'!$B$4/3600</f>
        <v>0.044992407856</v>
      </c>
      <c r="H24" s="95">
        <f>IF(E24&gt;0,(((C23)^3+(C24)^3)/2/D24)*0.5*'NEFZ + EPA + WLTP - Constants'!$B$3*('NEFZ + EPA + WLTP - Start Value'!$B$5*'NEFZ + EPA + WLTP - Start Value'!$B$4)*E24/3600,0)</f>
        <v>0.0002903821054332464</v>
      </c>
      <c r="I24" s="95"/>
    </row>
    <row r="25" ht="20.35" customHeight="1">
      <c r="A25" s="94">
        <v>22</v>
      </c>
      <c r="B25" s="94">
        <v>3.3</v>
      </c>
      <c r="C25" s="95">
        <f>'NEFZ + EPA + WLTP - Constants'!$B$5*B25/3.6</f>
        <v>1.475232</v>
      </c>
      <c r="D25" s="95">
        <f>(C25+C24)/2</f>
        <v>1.385824</v>
      </c>
      <c r="E25" s="95">
        <f>(D25*(A25-A24))</f>
        <v>1.385824</v>
      </c>
      <c r="F25" s="95">
        <f>(0.5*((C25^2)-(C24^2))*'NEFZ + EPA + WLTP - Start Value'!$B$3)/3600</f>
        <v>0.1077274289891555</v>
      </c>
      <c r="G25" s="95">
        <f>E25*'NEFZ + EPA + WLTP - Start Value'!$B$3*'NEFZ + EPA + WLTP - Start Value'!$B$6*'NEFZ + EPA + WLTP - Constants'!$B$4/3600</f>
        <v>0.04728015740800001</v>
      </c>
      <c r="H25" s="95">
        <f>IF(E25&gt;0,(((C24)^3+(C25)^3)/2/D25)*0.5*'NEFZ + EPA + WLTP - Constants'!$B$3*('NEFZ + EPA + WLTP - Start Value'!$B$5*'NEFZ + EPA + WLTP - Start Value'!$B$4)*E25/3600,0)</f>
        <v>0.0003408821127549869</v>
      </c>
      <c r="I25" s="95"/>
    </row>
    <row r="26" ht="20.35" customHeight="1">
      <c r="A26" s="94">
        <v>23</v>
      </c>
      <c r="B26" s="94">
        <v>3.5</v>
      </c>
      <c r="C26" s="95">
        <f>'NEFZ + EPA + WLTP - Constants'!$B$5*B26/3.6</f>
        <v>1.56464</v>
      </c>
      <c r="D26" s="95">
        <f>(C26+C25)/2</f>
        <v>1.519936</v>
      </c>
      <c r="E26" s="95">
        <f>(D26*(A26-A25))</f>
        <v>1.519936</v>
      </c>
      <c r="F26" s="95">
        <f>(0.5*((C26^2)-(C25^2))*'NEFZ + EPA + WLTP - Start Value'!$B$3)/3600</f>
        <v>0.05907633202631123</v>
      </c>
      <c r="G26" s="95">
        <f>E26*'NEFZ + EPA + WLTP - Start Value'!$B$3*'NEFZ + EPA + WLTP - Start Value'!$B$6*'NEFZ + EPA + WLTP - Constants'!$B$4/3600</f>
        <v>0.051855656512</v>
      </c>
      <c r="H26" s="95">
        <f>IF(E26&gt;0,(((C25)^3+(C26)^3)/2/D26)*0.5*'NEFZ + EPA + WLTP - Constants'!$B$3*('NEFZ + EPA + WLTP - Start Value'!$B$5*'NEFZ + EPA + WLTP - Start Value'!$B$4)*E26/3600,0)</f>
        <v>0.0004453403353520213</v>
      </c>
      <c r="I26" s="95"/>
    </row>
    <row r="27" ht="20.35" customHeight="1">
      <c r="A27" s="94">
        <v>24</v>
      </c>
      <c r="B27" s="94">
        <v>2.2</v>
      </c>
      <c r="C27" s="95">
        <f>'NEFZ + EPA + WLTP - Constants'!$B$5*B27/3.6</f>
        <v>0.9834880000000001</v>
      </c>
      <c r="D27" s="95">
        <f>(C27+C26)/2</f>
        <v>1.274064</v>
      </c>
      <c r="E27" s="95">
        <f>(D27*(A27-A26))</f>
        <v>1.274064</v>
      </c>
      <c r="F27" s="95">
        <f>(0.5*((C27^2)-(C26^2))*'NEFZ + EPA + WLTP - Start Value'!$B$3)/3600</f>
        <v>-0.3218791325845333</v>
      </c>
      <c r="G27" s="95">
        <f>E27*'NEFZ + EPA + WLTP - Start Value'!$B$3*'NEFZ + EPA + WLTP - Start Value'!$B$6*'NEFZ + EPA + WLTP - Constants'!$B$4/3600</f>
        <v>0.04346724148800001</v>
      </c>
      <c r="H27" s="95">
        <f>IF(E27&gt;0,(((C26)^3+(C27)^3)/2/D27)*0.5*'NEFZ + EPA + WLTP - Constants'!$B$3*('NEFZ + EPA + WLTP - Start Value'!$B$5*'NEFZ + EPA + WLTP - Start Value'!$B$4)*E27/3600,0)</f>
        <v>0.0003024406279379566</v>
      </c>
      <c r="I27" s="95"/>
    </row>
    <row r="28" ht="20.35" customHeight="1">
      <c r="A28" s="94">
        <v>25</v>
      </c>
      <c r="B28" s="94">
        <v>1.4</v>
      </c>
      <c r="C28" s="95">
        <f>'NEFZ + EPA + WLTP - Constants'!$B$5*B28/3.6</f>
        <v>0.625856</v>
      </c>
      <c r="D28" s="95">
        <f>(C28+C27)/2</f>
        <v>0.8046720000000001</v>
      </c>
      <c r="E28" s="95">
        <f>(D28*(A28-A27))</f>
        <v>0.8046720000000001</v>
      </c>
      <c r="F28" s="95">
        <f>(0.5*((C28^2)-(C27^2))*'NEFZ + EPA + WLTP - Start Value'!$B$3)/3600</f>
        <v>-0.1251028207616001</v>
      </c>
      <c r="G28" s="95">
        <f>E28*'NEFZ + EPA + WLTP - Start Value'!$B$3*'NEFZ + EPA + WLTP - Start Value'!$B$6*'NEFZ + EPA + WLTP - Constants'!$B$4/3600</f>
        <v>0.02745299462400001</v>
      </c>
      <c r="H28" s="95">
        <f>IF(E28&gt;0,(((C27)^3+(C28)^3)/2/D28)*0.5*'NEFZ + EPA + WLTP - Constants'!$B$3*('NEFZ + EPA + WLTP - Start Value'!$B$5*'NEFZ + EPA + WLTP - Start Value'!$B$4)*E28/3600,0)</f>
        <v>7.567372698363536e-05</v>
      </c>
      <c r="I28" s="95"/>
    </row>
    <row r="29" ht="20.35" customHeight="1">
      <c r="A29" s="15">
        <v>26</v>
      </c>
      <c r="B29" s="15">
        <v>0</v>
      </c>
      <c r="C29" s="95">
        <f>'NEFZ + EPA + WLTP - Constants'!$B$5*B29/3.6</f>
        <v>0</v>
      </c>
      <c r="D29" s="95">
        <f>(C29+C28)/2</f>
        <v>0.312928</v>
      </c>
      <c r="E29" s="95">
        <f>(D29*(A29-A28))</f>
        <v>0.312928</v>
      </c>
      <c r="F29" s="95">
        <f>(0.5*((C29^2)-(C28^2))*'NEFZ + EPA + WLTP - Start Value'!$B$3)/3600</f>
        <v>-0.08513941968497776</v>
      </c>
      <c r="G29" s="95">
        <f>E29*'NEFZ + EPA + WLTP - Start Value'!$B$3*'NEFZ + EPA + WLTP - Start Value'!$B$6*'NEFZ + EPA + WLTP - Constants'!$B$4/3600</f>
        <v>0.010676164576</v>
      </c>
      <c r="H29" s="95">
        <f>IF(E29&gt;0,(((C28)^3+(C29)^3)/2/D29)*0.5*'NEFZ + EPA + WLTP - Constants'!$B$3*('NEFZ + EPA + WLTP - Start Value'!$B$5*'NEFZ + EPA + WLTP - Start Value'!$B$4)*E29/3600,0)</f>
        <v>1.550542912508179e-05</v>
      </c>
      <c r="I29" s="95"/>
    </row>
    <row r="30" ht="20.35" customHeight="1">
      <c r="A30" s="15">
        <v>27</v>
      </c>
      <c r="B30" s="15">
        <v>0</v>
      </c>
      <c r="C30" s="95">
        <f>'NEFZ + EPA + WLTP - Constants'!$B$5*B30/3.6</f>
        <v>0</v>
      </c>
      <c r="D30" s="95">
        <f>(C30+C29)/2</f>
        <v>0</v>
      </c>
      <c r="E30" s="95">
        <f>(D30*(A30-A29))</f>
        <v>0</v>
      </c>
      <c r="F30" s="95">
        <f>(0.5*((C30^2)-(C29^2))*'NEFZ + EPA + WLTP - Start Value'!$B$3)/3600</f>
        <v>0</v>
      </c>
      <c r="G30" s="95">
        <f>E30*'NEFZ + EPA + WLTP - Start Value'!$B$3*'NEFZ + EPA + WLTP - Start Value'!$B$6*'NEFZ + EPA + WLTP - Constants'!$B$4/3600</f>
        <v>0</v>
      </c>
      <c r="H30" s="95">
        <f>IF(E30&gt;0,(((C29)^3+(C30)^3)/2/D30)*0.5*'NEFZ + EPA + WLTP - Constants'!$B$3*('NEFZ + EPA + WLTP - Start Value'!$B$5*'NEFZ + EPA + WLTP - Start Value'!$B$4)*E30/3600,0)</f>
        <v>0</v>
      </c>
      <c r="I30" s="95"/>
    </row>
    <row r="31" ht="20.35" customHeight="1">
      <c r="A31" s="15">
        <v>28</v>
      </c>
      <c r="B31" s="15">
        <v>0</v>
      </c>
      <c r="C31" s="95">
        <f>'NEFZ + EPA + WLTP - Constants'!$B$5*B31/3.6</f>
        <v>0</v>
      </c>
      <c r="D31" s="95">
        <f>(C31+C30)/2</f>
        <v>0</v>
      </c>
      <c r="E31" s="95">
        <f>(D31*(A31-A30))</f>
        <v>0</v>
      </c>
      <c r="F31" s="95">
        <f>(0.5*((C31^2)-(C30^2))*'NEFZ + EPA + WLTP - Start Value'!$B$3)/3600</f>
        <v>0</v>
      </c>
      <c r="G31" s="95">
        <f>E31*'NEFZ + EPA + WLTP - Start Value'!$B$3*'NEFZ + EPA + WLTP - Start Value'!$B$6*'NEFZ + EPA + WLTP - Constants'!$B$4/3600</f>
        <v>0</v>
      </c>
      <c r="H31" s="95">
        <f>IF(E31&gt;0,(((C30)^3+(C31)^3)/2/D31)*0.5*'NEFZ + EPA + WLTP - Constants'!$B$3*('NEFZ + EPA + WLTP - Start Value'!$B$5*'NEFZ + EPA + WLTP - Start Value'!$B$4)*E31/3600,0)</f>
        <v>0</v>
      </c>
      <c r="I31" s="95"/>
    </row>
    <row r="32" ht="20.35" customHeight="1">
      <c r="A32" s="15">
        <v>29</v>
      </c>
      <c r="B32" s="15">
        <v>0</v>
      </c>
      <c r="C32" s="95">
        <f>'NEFZ + EPA + WLTP - Constants'!$B$5*B32/3.6</f>
        <v>0</v>
      </c>
      <c r="D32" s="95">
        <f>(C32+C31)/2</f>
        <v>0</v>
      </c>
      <c r="E32" s="95">
        <f>(D32*(A32-A31))</f>
        <v>0</v>
      </c>
      <c r="F32" s="95">
        <f>(0.5*((C32^2)-(C31^2))*'NEFZ + EPA + WLTP - Start Value'!$B$3)/3600</f>
        <v>0</v>
      </c>
      <c r="G32" s="95">
        <f>E32*'NEFZ + EPA + WLTP - Start Value'!$B$3*'NEFZ + EPA + WLTP - Start Value'!$B$6*'NEFZ + EPA + WLTP - Constants'!$B$4/3600</f>
        <v>0</v>
      </c>
      <c r="H32" s="95">
        <f>IF(E32&gt;0,(((C31)^3+(C32)^3)/2/D32)*0.5*'NEFZ + EPA + WLTP - Constants'!$B$3*('NEFZ + EPA + WLTP - Start Value'!$B$5*'NEFZ + EPA + WLTP - Start Value'!$B$4)*E32/3600,0)</f>
        <v>0</v>
      </c>
      <c r="I32" s="95"/>
    </row>
    <row r="33" ht="20.35" customHeight="1">
      <c r="A33" s="15">
        <v>30</v>
      </c>
      <c r="B33" s="15">
        <v>0</v>
      </c>
      <c r="C33" s="95">
        <f>'NEFZ + EPA + WLTP - Constants'!$B$5*B33/3.6</f>
        <v>0</v>
      </c>
      <c r="D33" s="95">
        <f>(C33+C32)/2</f>
        <v>0</v>
      </c>
      <c r="E33" s="95">
        <f>(D33*(A33-A32))</f>
        <v>0</v>
      </c>
      <c r="F33" s="95">
        <f>(0.5*((C33^2)-(C32^2))*'NEFZ + EPA + WLTP - Start Value'!$B$3)/3600</f>
        <v>0</v>
      </c>
      <c r="G33" s="95">
        <f>E33*'NEFZ + EPA + WLTP - Start Value'!$B$3*'NEFZ + EPA + WLTP - Start Value'!$B$6*'NEFZ + EPA + WLTP - Constants'!$B$4/3600</f>
        <v>0</v>
      </c>
      <c r="H33" s="95">
        <f>IF(E33&gt;0,(((C32)^3+(C33)^3)/2/D33)*0.5*'NEFZ + EPA + WLTP - Constants'!$B$3*('NEFZ + EPA + WLTP - Start Value'!$B$5*'NEFZ + EPA + WLTP - Start Value'!$B$4)*E33/3600,0)</f>
        <v>0</v>
      </c>
      <c r="I33" s="95"/>
    </row>
    <row r="34" ht="20.35" customHeight="1">
      <c r="A34" s="15">
        <v>31</v>
      </c>
      <c r="B34" s="15">
        <v>0</v>
      </c>
      <c r="C34" s="95">
        <f>'NEFZ + EPA + WLTP - Constants'!$B$5*B34/3.6</f>
        <v>0</v>
      </c>
      <c r="D34" s="95">
        <f>(C34+C33)/2</f>
        <v>0</v>
      </c>
      <c r="E34" s="95">
        <f>(D34*(A34-A33))</f>
        <v>0</v>
      </c>
      <c r="F34" s="95">
        <f>(0.5*((C34^2)-(C33^2))*'NEFZ + EPA + WLTP - Start Value'!$B$3)/3600</f>
        <v>0</v>
      </c>
      <c r="G34" s="95">
        <f>E34*'NEFZ + EPA + WLTP - Start Value'!$B$3*'NEFZ + EPA + WLTP - Start Value'!$B$6*'NEFZ + EPA + WLTP - Constants'!$B$4/3600</f>
        <v>0</v>
      </c>
      <c r="H34" s="95">
        <f>IF(E34&gt;0,(((C33)^3+(C34)^3)/2/D34)*0.5*'NEFZ + EPA + WLTP - Constants'!$B$3*('NEFZ + EPA + WLTP - Start Value'!$B$5*'NEFZ + EPA + WLTP - Start Value'!$B$4)*E34/3600,0)</f>
        <v>0</v>
      </c>
      <c r="I34" s="95"/>
    </row>
    <row r="35" ht="20.35" customHeight="1">
      <c r="A35" s="15">
        <v>32</v>
      </c>
      <c r="B35" s="15">
        <v>0</v>
      </c>
      <c r="C35" s="95">
        <f>'NEFZ + EPA + WLTP - Constants'!$B$5*B35/3.6</f>
        <v>0</v>
      </c>
      <c r="D35" s="95">
        <f>(C35+C34)/2</f>
        <v>0</v>
      </c>
      <c r="E35" s="95">
        <f>(D35*(A35-A34))</f>
        <v>0</v>
      </c>
      <c r="F35" s="95">
        <f>(0.5*((C35^2)-(C34^2))*'NEFZ + EPA + WLTP - Start Value'!$B$3)/3600</f>
        <v>0</v>
      </c>
      <c r="G35" s="95">
        <f>E35*'NEFZ + EPA + WLTP - Start Value'!$B$3*'NEFZ + EPA + WLTP - Start Value'!$B$6*'NEFZ + EPA + WLTP - Constants'!$B$4/3600</f>
        <v>0</v>
      </c>
      <c r="H35" s="95">
        <f>IF(E35&gt;0,(((C34)^3+(C35)^3)/2/D35)*0.5*'NEFZ + EPA + WLTP - Constants'!$B$3*('NEFZ + EPA + WLTP - Start Value'!$B$5*'NEFZ + EPA + WLTP - Start Value'!$B$4)*E35/3600,0)</f>
        <v>0</v>
      </c>
      <c r="I35" s="95"/>
    </row>
    <row r="36" ht="20.35" customHeight="1">
      <c r="A36" s="15">
        <v>33</v>
      </c>
      <c r="B36" s="15">
        <v>0.4</v>
      </c>
      <c r="C36" s="95">
        <f>'NEFZ + EPA + WLTP - Constants'!$B$5*B36/3.6</f>
        <v>0.178816</v>
      </c>
      <c r="D36" s="95">
        <f>(C36+C35)/2</f>
        <v>0.08940800000000002</v>
      </c>
      <c r="E36" s="95">
        <f>(D36*(A36-A35))</f>
        <v>0.08940800000000002</v>
      </c>
      <c r="F36" s="95">
        <f>(0.5*((C36^2)-(C35^2))*'NEFZ + EPA + WLTP - Start Value'!$B$3)/3600</f>
        <v>0.006950156708977779</v>
      </c>
      <c r="G36" s="95">
        <f>E36*'NEFZ + EPA + WLTP - Start Value'!$B$3*'NEFZ + EPA + WLTP - Start Value'!$B$6*'NEFZ + EPA + WLTP - Constants'!$B$4/3600</f>
        <v>0.003050332736000001</v>
      </c>
      <c r="H36" s="95">
        <f>IF(E36&gt;0,(((C35)^3+(C36)^3)/2/D36)*0.5*'NEFZ + EPA + WLTP - Constants'!$B$3*('NEFZ + EPA + WLTP - Start Value'!$B$5*'NEFZ + EPA + WLTP - Start Value'!$B$4)*E36/3600,0)</f>
        <v>3.61642661809488e-07</v>
      </c>
      <c r="I36" s="95"/>
    </row>
    <row r="37" ht="20.35" customHeight="1">
      <c r="A37" s="15">
        <v>34</v>
      </c>
      <c r="B37" s="15">
        <v>3.3</v>
      </c>
      <c r="C37" s="95">
        <f>'NEFZ + EPA + WLTP - Constants'!$B$5*B37/3.6</f>
        <v>1.475232</v>
      </c>
      <c r="D37" s="95">
        <f>(C37+C36)/2</f>
        <v>0.827024</v>
      </c>
      <c r="E37" s="95">
        <f>(D37*(A37-A36))</f>
        <v>0.827024</v>
      </c>
      <c r="F37" s="95">
        <f>(0.5*((C37^2)-(C36^2))*'NEFZ + EPA + WLTP - Start Value'!$B$3)/3600</f>
        <v>0.4660948842958222</v>
      </c>
      <c r="G37" s="95">
        <f>E37*'NEFZ + EPA + WLTP - Start Value'!$B$3*'NEFZ + EPA + WLTP - Start Value'!$B$6*'NEFZ + EPA + WLTP - Constants'!$B$4/3600</f>
        <v>0.028215577808</v>
      </c>
      <c r="H37" s="95">
        <f>IF(E37&gt;0,(((C36)^3+(C37)^3)/2/D37)*0.5*'NEFZ + EPA + WLTP - Constants'!$B$3*('NEFZ + EPA + WLTP - Start Value'!$B$5*'NEFZ + EPA + WLTP - Start Value'!$B$4)*E37/3600,0)</f>
        <v>0.0002034296479344277</v>
      </c>
      <c r="I37" s="95"/>
    </row>
    <row r="38" ht="20.35" customHeight="1">
      <c r="A38" s="15">
        <v>35</v>
      </c>
      <c r="B38" s="15">
        <v>6</v>
      </c>
      <c r="C38" s="95">
        <f>'NEFZ + EPA + WLTP - Constants'!$B$5*B38/3.6</f>
        <v>2.68224</v>
      </c>
      <c r="D38" s="95">
        <f>(C38+C37)/2</f>
        <v>2.078736</v>
      </c>
      <c r="E38" s="95">
        <f>(D38*(A38-A37))</f>
        <v>2.078736</v>
      </c>
      <c r="F38" s="95">
        <f>(0.5*((C38^2)-(C37^2))*'NEFZ + EPA + WLTP - Start Value'!$B$3)/3600</f>
        <v>1.0907402185152</v>
      </c>
      <c r="G38" s="95">
        <f>E38*'NEFZ + EPA + WLTP - Start Value'!$B$3*'NEFZ + EPA + WLTP - Start Value'!$B$6*'NEFZ + EPA + WLTP - Constants'!$B$4/3600</f>
        <v>0.070920236112</v>
      </c>
      <c r="H38" s="95">
        <f>IF(E38&gt;0,(((C37)^3+(C38)^3)/2/D38)*0.5*'NEFZ + EPA + WLTP - Constants'!$B$3*('NEFZ + EPA + WLTP - Start Value'!$B$5*'NEFZ + EPA + WLTP - Start Value'!$B$4)*E38/3600,0)</f>
        <v>0.00142361198887964</v>
      </c>
      <c r="I38" s="95"/>
    </row>
    <row r="39" ht="20.35" customHeight="1">
      <c r="A39" s="15">
        <v>36</v>
      </c>
      <c r="B39" s="15">
        <v>8</v>
      </c>
      <c r="C39" s="95">
        <f>'NEFZ + EPA + WLTP - Constants'!$B$5*B39/3.6</f>
        <v>3.57632</v>
      </c>
      <c r="D39" s="95">
        <f>(C39+C38)/2</f>
        <v>3.12928</v>
      </c>
      <c r="E39" s="95">
        <f>(D39*(A39-A38))</f>
        <v>3.12928</v>
      </c>
      <c r="F39" s="95">
        <f>(0.5*((C39^2)-(C38^2))*'NEFZ + EPA + WLTP - Start Value'!$B$3)/3600</f>
        <v>1.216277424071111</v>
      </c>
      <c r="G39" s="95">
        <f>E39*'NEFZ + EPA + WLTP - Start Value'!$B$3*'NEFZ + EPA + WLTP - Start Value'!$B$6*'NEFZ + EPA + WLTP - Constants'!$B$4/3600</f>
        <v>0.106761645760</v>
      </c>
      <c r="H39" s="95">
        <f>IF(E39&gt;0,(((C38)^3+(C39)^3)/2/D39)*0.5*'NEFZ + EPA + WLTP - Constants'!$B$3*('NEFZ + EPA + WLTP - Start Value'!$B$5*'NEFZ + EPA + WLTP - Start Value'!$B$4)*E39/3600,0)</f>
        <v>0.004113685278082924</v>
      </c>
      <c r="I39" s="95"/>
    </row>
    <row r="40" ht="20.35" customHeight="1">
      <c r="A40" s="15">
        <v>37</v>
      </c>
      <c r="B40" s="15">
        <v>8.699999999999999</v>
      </c>
      <c r="C40" s="95">
        <f>'NEFZ + EPA + WLTP - Constants'!$B$5*B40/3.6</f>
        <v>3.889248</v>
      </c>
      <c r="D40" s="95">
        <f>(C40+C39)/2</f>
        <v>3.732784</v>
      </c>
      <c r="E40" s="95">
        <f>(D40*(A40-A39))</f>
        <v>3.732784</v>
      </c>
      <c r="F40" s="95">
        <f>(0.5*((C40^2)-(C39^2))*'NEFZ + EPA + WLTP - Start Value'!$B$3)/3600</f>
        <v>0.5077958245496884</v>
      </c>
      <c r="G40" s="95">
        <f>E40*'NEFZ + EPA + WLTP - Start Value'!$B$3*'NEFZ + EPA + WLTP - Start Value'!$B$6*'NEFZ + EPA + WLTP - Constants'!$B$4/3600</f>
        <v>0.127351391728</v>
      </c>
      <c r="H40" s="95">
        <f>IF(E40&gt;0,(((C39)^3+(C40)^3)/2/D40)*0.5*'NEFZ + EPA + WLTP - Constants'!$B$3*('NEFZ + EPA + WLTP - Start Value'!$B$5*'NEFZ + EPA + WLTP - Start Value'!$B$4)*E40/3600,0)</f>
        <v>0.006614122196499858</v>
      </c>
      <c r="I40" s="95"/>
    </row>
    <row r="41" ht="20.35" customHeight="1">
      <c r="A41" s="15">
        <v>38</v>
      </c>
      <c r="B41" s="15">
        <v>10</v>
      </c>
      <c r="C41" s="95">
        <f>'NEFZ + EPA + WLTP - Constants'!$B$5*B41/3.6</f>
        <v>4.470400000000001</v>
      </c>
      <c r="D41" s="95">
        <f>(C41+C40)/2</f>
        <v>4.179824</v>
      </c>
      <c r="E41" s="95">
        <f>(D41*(A41-A40))</f>
        <v>4.179824</v>
      </c>
      <c r="F41" s="95">
        <f>(0.5*((C41^2)-(C40^2))*'NEFZ + EPA + WLTP - Start Value'!$B$3)/3600</f>
        <v>1.055989434970313</v>
      </c>
      <c r="G41" s="95">
        <f>E41*'NEFZ + EPA + WLTP - Start Value'!$B$3*'NEFZ + EPA + WLTP - Start Value'!$B$6*'NEFZ + EPA + WLTP - Constants'!$B$4/3600</f>
        <v>0.142603055408</v>
      </c>
      <c r="H41" s="95">
        <f>IF(E41&gt;0,(((C40)^3+(C41)^3)/2/D41)*0.5*'NEFZ + EPA + WLTP - Constants'!$B$3*('NEFZ + EPA + WLTP - Start Value'!$B$5*'NEFZ + EPA + WLTP - Start Value'!$B$4)*E41/3600,0)</f>
        <v>0.009371647492797206</v>
      </c>
      <c r="I41" s="95"/>
    </row>
    <row r="42" ht="20.35" customHeight="1">
      <c r="A42" s="15">
        <v>39</v>
      </c>
      <c r="B42" s="15">
        <v>12.4</v>
      </c>
      <c r="C42" s="95">
        <f>'NEFZ + EPA + WLTP - Constants'!$B$5*B42/3.6</f>
        <v>5.543296000000001</v>
      </c>
      <c r="D42" s="95">
        <f>(C42+C41)/2</f>
        <v>5.006848000000001</v>
      </c>
      <c r="E42" s="95">
        <f>(D42*(A42-A41))</f>
        <v>5.006848000000001</v>
      </c>
      <c r="F42" s="95">
        <f>(0.5*((C42^2)-(C41^2))*'NEFZ + EPA + WLTP - Start Value'!$B$3)/3600</f>
        <v>2.335252654216533</v>
      </c>
      <c r="G42" s="95">
        <f>E42*'NEFZ + EPA + WLTP - Start Value'!$B$3*'NEFZ + EPA + WLTP - Start Value'!$B$6*'NEFZ + EPA + WLTP - Constants'!$B$4/3600</f>
        <v>0.170818633216</v>
      </c>
      <c r="H42" s="95">
        <f>IF(E42&gt;0,(((C41)^3+(C42)^3)/2/D42)*0.5*'NEFZ + EPA + WLTP - Constants'!$B$3*('NEFZ + EPA + WLTP - Start Value'!$B$5*'NEFZ + EPA + WLTP - Start Value'!$B$4)*E42/3600,0)</f>
        <v>0.0164243631287397</v>
      </c>
      <c r="I42" s="95"/>
    </row>
    <row r="43" ht="20.35" customHeight="1">
      <c r="A43" s="15">
        <v>40</v>
      </c>
      <c r="B43" s="15">
        <v>13.8</v>
      </c>
      <c r="C43" s="95">
        <f>'NEFZ + EPA + WLTP - Constants'!$B$5*B43/3.6</f>
        <v>6.169152000000001</v>
      </c>
      <c r="D43" s="95">
        <f>(C43+C42)/2</f>
        <v>5.856224000000001</v>
      </c>
      <c r="E43" s="95">
        <f>(D43*(A43-A42))</f>
        <v>5.856224000000001</v>
      </c>
      <c r="F43" s="95">
        <f>(0.5*((C43^2)-(C42^2))*'NEFZ + EPA + WLTP - Start Value'!$B$3)/3600</f>
        <v>1.593323425533158</v>
      </c>
      <c r="G43" s="95">
        <f>E43*'NEFZ + EPA + WLTP - Start Value'!$B$3*'NEFZ + EPA + WLTP - Start Value'!$B$6*'NEFZ + EPA + WLTP - Constants'!$B$4/3600</f>
        <v>0.199796794208</v>
      </c>
      <c r="H43" s="95">
        <f>IF(E43&gt;0,(((C42)^3+(C43)^3)/2/D43)*0.5*'NEFZ + EPA + WLTP - Constants'!$B$3*('NEFZ + EPA + WLTP - Start Value'!$B$5*'NEFZ + EPA + WLTP - Start Value'!$B$4)*E43/3600,0)</f>
        <v>0.0256240551865131</v>
      </c>
      <c r="I43" s="95"/>
    </row>
    <row r="44" ht="20.35" customHeight="1">
      <c r="A44" s="15">
        <v>41</v>
      </c>
      <c r="B44" s="15">
        <v>14.7</v>
      </c>
      <c r="C44" s="95">
        <f>'NEFZ + EPA + WLTP - Constants'!$B$5*B44/3.6</f>
        <v>6.571488</v>
      </c>
      <c r="D44" s="95">
        <f>(C44+C43)/2</f>
        <v>6.37032</v>
      </c>
      <c r="E44" s="95">
        <f>(D44*(A44-A43))</f>
        <v>6.37032</v>
      </c>
      <c r="F44" s="95">
        <f>(0.5*((C44^2)-(C43^2))*'NEFZ + EPA + WLTP - Start Value'!$B$3)/3600</f>
        <v>1.114196997407995</v>
      </c>
      <c r="G44" s="95">
        <f>E44*'NEFZ + EPA + WLTP - Start Value'!$B$3*'NEFZ + EPA + WLTP - Start Value'!$B$6*'NEFZ + EPA + WLTP - Constants'!$B$4/3600</f>
        <v>0.217336207440</v>
      </c>
      <c r="H44" s="95">
        <f>IF(E44&gt;0,(((C43)^3+(C44)^3)/2/D44)*0.5*'NEFZ + EPA + WLTP - Constants'!$B$3*('NEFZ + EPA + WLTP - Start Value'!$B$5*'NEFZ + EPA + WLTP - Start Value'!$B$4)*E44/3600,0)</f>
        <v>0.03279983103946945</v>
      </c>
      <c r="I44" s="95"/>
    </row>
    <row r="45" ht="20.35" customHeight="1">
      <c r="A45" s="15">
        <v>42</v>
      </c>
      <c r="B45" s="15">
        <v>14.8</v>
      </c>
      <c r="C45" s="95">
        <f>'NEFZ + EPA + WLTP - Constants'!$B$5*B45/3.6</f>
        <v>6.616192000000001</v>
      </c>
      <c r="D45" s="95">
        <f>(C45+C44)/2</f>
        <v>6.59384</v>
      </c>
      <c r="E45" s="95">
        <f>(D45*(A45-A44))</f>
        <v>6.59384</v>
      </c>
      <c r="F45" s="95">
        <f>(0.5*((C45^2)-(C44^2))*'NEFZ + EPA + WLTP - Start Value'!$B$3)/3600</f>
        <v>0.1281435143217805</v>
      </c>
      <c r="G45" s="95">
        <f>E45*'NEFZ + EPA + WLTP - Start Value'!$B$3*'NEFZ + EPA + WLTP - Start Value'!$B$6*'NEFZ + EPA + WLTP - Constants'!$B$4/3600</f>
        <v>0.224962039280</v>
      </c>
      <c r="H45" s="95">
        <f>IF(E45&gt;0,(((C44)^3+(C45)^3)/2/D45)*0.5*'NEFZ + EPA + WLTP - Constants'!$B$3*('NEFZ + EPA + WLTP - Start Value'!$B$5*'NEFZ + EPA + WLTP - Start Value'!$B$4)*E45/3600,0)</f>
        <v>0.03626775813955881</v>
      </c>
      <c r="I45" s="95"/>
    </row>
    <row r="46" ht="20.35" customHeight="1">
      <c r="A46" s="15">
        <v>43</v>
      </c>
      <c r="B46" s="15">
        <v>16.6</v>
      </c>
      <c r="C46" s="95">
        <f>'NEFZ + EPA + WLTP - Constants'!$B$5*B46/3.6</f>
        <v>7.420864000000001</v>
      </c>
      <c r="D46" s="95">
        <f>(C46+C45)/2</f>
        <v>7.018528000000001</v>
      </c>
      <c r="E46" s="95">
        <f>(D46*(A46-A45))</f>
        <v>7.018528000000001</v>
      </c>
      <c r="F46" s="95">
        <f>(0.5*((C46^2)-(C45^2))*'NEFZ + EPA + WLTP - Start Value'!$B$3)/3600</f>
        <v>2.455142857446401</v>
      </c>
      <c r="G46" s="95">
        <f>E46*'NEFZ + EPA + WLTP - Start Value'!$B$3*'NEFZ + EPA + WLTP - Start Value'!$B$6*'NEFZ + EPA + WLTP - Constants'!$B$4/3600</f>
        <v>0.2394511197760001</v>
      </c>
      <c r="H46" s="95">
        <f>IF(E46&gt;0,(((C45)^3+(C46)^3)/2/D46)*0.5*'NEFZ + EPA + WLTP - Constants'!$B$3*('NEFZ + EPA + WLTP - Start Value'!$B$5*'NEFZ + EPA + WLTP - Start Value'!$B$4)*E46/3600,0)</f>
        <v>0.0441661073321437</v>
      </c>
      <c r="I46" s="95"/>
    </row>
    <row r="47" ht="20.35" customHeight="1">
      <c r="A47" s="15">
        <v>44</v>
      </c>
      <c r="B47" s="15">
        <v>18.3</v>
      </c>
      <c r="C47" s="95">
        <f>'NEFZ + EPA + WLTP - Constants'!$B$5*B47/3.6</f>
        <v>8.180832000000001</v>
      </c>
      <c r="D47" s="95">
        <f>(C47+C46)/2</f>
        <v>7.800848</v>
      </c>
      <c r="E47" s="95">
        <f>(D47*(A47-A46))</f>
        <v>7.800848</v>
      </c>
      <c r="F47" s="95">
        <f>(0.5*((C47^2)-(C46^2))*'NEFZ + EPA + WLTP - Start Value'!$B$3)/3600</f>
        <v>2.577204984647822</v>
      </c>
      <c r="G47" s="95">
        <f>E47*'NEFZ + EPA + WLTP - Start Value'!$B$3*'NEFZ + EPA + WLTP - Start Value'!$B$6*'NEFZ + EPA + WLTP - Constants'!$B$4/3600</f>
        <v>0.266141531216</v>
      </c>
      <c r="H47" s="95">
        <f>IF(E47&gt;0,(((C46)^3+(C47)^3)/2/D47)*0.5*'NEFZ + EPA + WLTP - Constants'!$B$3*('NEFZ + EPA + WLTP - Start Value'!$B$5*'NEFZ + EPA + WLTP - Start Value'!$B$4)*E47/3600,0)</f>
        <v>0.06047785832639588</v>
      </c>
      <c r="I47" s="95"/>
    </row>
    <row r="48" ht="20.35" customHeight="1">
      <c r="A48" s="15">
        <v>45</v>
      </c>
      <c r="B48" s="15">
        <v>19</v>
      </c>
      <c r="C48" s="95">
        <f>'NEFZ + EPA + WLTP - Constants'!$B$5*B48/3.6</f>
        <v>8.49376</v>
      </c>
      <c r="D48" s="95">
        <f>(C48+C47)/2</f>
        <v>8.337296</v>
      </c>
      <c r="E48" s="95">
        <f>(D48*(A48-A47))</f>
        <v>8.337296</v>
      </c>
      <c r="F48" s="95">
        <f>(0.5*((C48^2)-(C47^2))*'NEFZ + EPA + WLTP - Start Value'!$B$3)/3600</f>
        <v>1.13417869794631</v>
      </c>
      <c r="G48" s="95">
        <f>E48*'NEFZ + EPA + WLTP - Start Value'!$B$3*'NEFZ + EPA + WLTP - Start Value'!$B$6*'NEFZ + EPA + WLTP - Constants'!$B$4/3600</f>
        <v>0.284443527632</v>
      </c>
      <c r="H48" s="95">
        <f>IF(E48&gt;0,(((C47)^3+(C48)^3)/2/D48)*0.5*'NEFZ + EPA + WLTP - Constants'!$B$3*('NEFZ + EPA + WLTP - Start Value'!$B$5*'NEFZ + EPA + WLTP - Start Value'!$B$4)*E48/3600,0)</f>
        <v>0.07338795888900188</v>
      </c>
      <c r="I48" s="95"/>
    </row>
    <row r="49" ht="20.35" customHeight="1">
      <c r="A49" s="15">
        <v>46</v>
      </c>
      <c r="B49" s="15">
        <v>19.2</v>
      </c>
      <c r="C49" s="95">
        <f>'NEFZ + EPA + WLTP - Constants'!$B$5*B49/3.6</f>
        <v>8.583167999999999</v>
      </c>
      <c r="D49" s="95">
        <f>(C49+C48)/2</f>
        <v>8.538463999999999</v>
      </c>
      <c r="E49" s="95">
        <f>(D49*(A49-A48))</f>
        <v>8.538463999999999</v>
      </c>
      <c r="F49" s="95">
        <f>(0.5*((C49^2)-(C48^2))*'NEFZ + EPA + WLTP - Start Value'!$B$3)/3600</f>
        <v>0.3318699828536839</v>
      </c>
      <c r="G49" s="95">
        <f>E49*'NEFZ + EPA + WLTP - Start Value'!$B$3*'NEFZ + EPA + WLTP - Start Value'!$B$6*'NEFZ + EPA + WLTP - Constants'!$B$4/3600</f>
        <v>0.291306776288</v>
      </c>
      <c r="H49" s="95">
        <f>IF(E49&gt;0,(((C48)^3+(C49)^3)/2/D49)*0.5*'NEFZ + EPA + WLTP - Constants'!$B$3*('NEFZ + EPA + WLTP - Start Value'!$B$5*'NEFZ + EPA + WLTP - Start Value'!$B$4)*E49/3600,0)</f>
        <v>0.07875270740094856</v>
      </c>
      <c r="I49" s="95"/>
    </row>
    <row r="50" ht="20.35" customHeight="1">
      <c r="A50" s="15">
        <v>47</v>
      </c>
      <c r="B50" s="15">
        <v>19.3</v>
      </c>
      <c r="C50" s="95">
        <f>'NEFZ + EPA + WLTP - Constants'!$B$5*B50/3.6</f>
        <v>8.627872000000002</v>
      </c>
      <c r="D50" s="95">
        <f>(C50+C49)/2</f>
        <v>8.60552</v>
      </c>
      <c r="E50" s="95">
        <f>(D50*(A50-A49))</f>
        <v>8.60552</v>
      </c>
      <c r="F50" s="95">
        <f>(0.5*((C50^2)-(C49^2))*'NEFZ + EPA + WLTP - Start Value'!$B$3)/3600</f>
        <v>0.1672381458097898</v>
      </c>
      <c r="G50" s="95">
        <f>E50*'NEFZ + EPA + WLTP - Start Value'!$B$3*'NEFZ + EPA + WLTP - Start Value'!$B$6*'NEFZ + EPA + WLTP - Constants'!$B$4/3600</f>
        <v>0.293594525840</v>
      </c>
      <c r="H50" s="95">
        <f>IF(E50&gt;0,(((C49)^3+(C50)^3)/2/D50)*0.5*'NEFZ + EPA + WLTP - Constants'!$B$3*('NEFZ + EPA + WLTP - Start Value'!$B$5*'NEFZ + EPA + WLTP - Start Value'!$B$4)*E50/3600,0)</f>
        <v>0.08061774946389942</v>
      </c>
      <c r="I50" s="95"/>
    </row>
    <row r="51" ht="20.35" customHeight="1">
      <c r="A51" s="15">
        <v>48</v>
      </c>
      <c r="B51" s="15">
        <v>19.7</v>
      </c>
      <c r="C51" s="95">
        <f>'NEFZ + EPA + WLTP - Constants'!$B$5*B51/3.6</f>
        <v>8.806687999999999</v>
      </c>
      <c r="D51" s="95">
        <f>(C51+C50)/2</f>
        <v>8.717280000000001</v>
      </c>
      <c r="E51" s="95">
        <f>(D51*(A51-A50))</f>
        <v>8.717280000000001</v>
      </c>
      <c r="F51" s="95">
        <f>(0.5*((C51^2)-(C50^2))*'NEFZ + EPA + WLTP - Start Value'!$B$3)/3600</f>
        <v>0.6776402791253218</v>
      </c>
      <c r="G51" s="95">
        <f>E51*'NEFZ + EPA + WLTP - Start Value'!$B$3*'NEFZ + EPA + WLTP - Start Value'!$B$6*'NEFZ + EPA + WLTP - Constants'!$B$4/3600</f>
        <v>0.297407441760</v>
      </c>
      <c r="H51" s="95">
        <f>IF(E51&gt;0,(((C50)^3+(C51)^3)/2/D51)*0.5*'NEFZ + EPA + WLTP - Constants'!$B$3*('NEFZ + EPA + WLTP - Start Value'!$B$5*'NEFZ + EPA + WLTP - Start Value'!$B$4)*E51/3600,0)</f>
        <v>0.0838244179941644</v>
      </c>
      <c r="I51" s="95"/>
    </row>
    <row r="52" ht="20.35" customHeight="1">
      <c r="A52" s="15">
        <v>49</v>
      </c>
      <c r="B52" s="15">
        <v>20.5</v>
      </c>
      <c r="C52" s="95">
        <f>'NEFZ + EPA + WLTP - Constants'!$B$5*B52/3.6</f>
        <v>9.16432</v>
      </c>
      <c r="D52" s="95">
        <f>(C52+C51)/2</f>
        <v>8.985503999999999</v>
      </c>
      <c r="E52" s="95">
        <f>(D52*(A52-A51))</f>
        <v>8.985503999999999</v>
      </c>
      <c r="F52" s="95">
        <f>(0.5*((C52^2)-(C51^2))*'NEFZ + EPA + WLTP - Start Value'!$B$3)/3600</f>
        <v>1.396981498504536</v>
      </c>
      <c r="G52" s="95">
        <f>E52*'NEFZ + EPA + WLTP - Start Value'!$B$3*'NEFZ + EPA + WLTP - Start Value'!$B$6*'NEFZ + EPA + WLTP - Constants'!$B$4/3600</f>
        <v>0.306558439968</v>
      </c>
      <c r="H52" s="95">
        <f>IF(E52&gt;0,(((C51)^3+(C52)^3)/2/D52)*0.5*'NEFZ + EPA + WLTP - Constants'!$B$3*('NEFZ + EPA + WLTP - Start Value'!$B$5*'NEFZ + EPA + WLTP - Start Value'!$B$4)*E52/3600,0)</f>
        <v>0.09188265279793521</v>
      </c>
      <c r="I52" s="95"/>
    </row>
    <row r="53" ht="20.35" customHeight="1">
      <c r="A53" s="15">
        <v>50</v>
      </c>
      <c r="B53" s="15">
        <v>21</v>
      </c>
      <c r="C53" s="95">
        <f>'NEFZ + EPA + WLTP - Constants'!$B$5*B53/3.6</f>
        <v>9.387840000000001</v>
      </c>
      <c r="D53" s="95">
        <f>(C53+C52)/2</f>
        <v>9.27608</v>
      </c>
      <c r="E53" s="95">
        <f>(D53*(A53-A52))</f>
        <v>9.27608</v>
      </c>
      <c r="F53" s="95">
        <f>(0.5*((C53^2)-(C52^2))*'NEFZ + EPA + WLTP - Start Value'!$B$3)/3600</f>
        <v>0.9013484481955603</v>
      </c>
      <c r="G53" s="95">
        <f>E53*'NEFZ + EPA + WLTP - Start Value'!$B$3*'NEFZ + EPA + WLTP - Start Value'!$B$6*'NEFZ + EPA + WLTP - Constants'!$B$4/3600</f>
        <v>0.316472021360</v>
      </c>
      <c r="H53" s="95">
        <f>IF(E53&gt;0,(((C52)^3+(C53)^3)/2/D53)*0.5*'NEFZ + EPA + WLTP - Constants'!$B$3*('NEFZ + EPA + WLTP - Start Value'!$B$5*'NEFZ + EPA + WLTP - Start Value'!$B$4)*E53/3600,0)</f>
        <v>0.1010120223099864</v>
      </c>
      <c r="I53" s="95"/>
    </row>
    <row r="54" ht="20.35" customHeight="1">
      <c r="A54" s="15">
        <v>51</v>
      </c>
      <c r="B54" s="15">
        <v>21.2</v>
      </c>
      <c r="C54" s="95">
        <f>'NEFZ + EPA + WLTP - Constants'!$B$5*B54/3.6</f>
        <v>9.477247999999999</v>
      </c>
      <c r="D54" s="95">
        <f>(C54+C53)/2</f>
        <v>9.432544</v>
      </c>
      <c r="E54" s="95">
        <f>(D54*(A54-A53))</f>
        <v>9.432544</v>
      </c>
      <c r="F54" s="95">
        <f>(0.5*((C54^2)-(C53^2))*'NEFZ + EPA + WLTP - Start Value'!$B$3)/3600</f>
        <v>0.3666207663985718</v>
      </c>
      <c r="G54" s="95">
        <f>E54*'NEFZ + EPA + WLTP - Start Value'!$B$3*'NEFZ + EPA + WLTP - Start Value'!$B$6*'NEFZ + EPA + WLTP - Constants'!$B$4/3600</f>
        <v>0.321810103648</v>
      </c>
      <c r="H54" s="95">
        <f>IF(E54&gt;0,(((C53)^3+(C54)^3)/2/D54)*0.5*'NEFZ + EPA + WLTP - Constants'!$B$3*('NEFZ + EPA + WLTP - Start Value'!$B$5*'NEFZ + EPA + WLTP - Start Value'!$B$4)*E54/3600,0)</f>
        <v>0.1061710978593622</v>
      </c>
      <c r="I54" s="95"/>
    </row>
    <row r="55" ht="20.35" customHeight="1">
      <c r="A55" s="15">
        <v>52</v>
      </c>
      <c r="B55" s="15">
        <v>21.6</v>
      </c>
      <c r="C55" s="95">
        <f>'NEFZ + EPA + WLTP - Constants'!$B$5*B55/3.6</f>
        <v>9.656064000000002</v>
      </c>
      <c r="D55" s="95">
        <f>(C55+C54)/2</f>
        <v>9.566656000000002</v>
      </c>
      <c r="E55" s="95">
        <f>(D55*(A55-A54))</f>
        <v>9.566656000000002</v>
      </c>
      <c r="F55" s="95">
        <f>(0.5*((C55^2)-(C54^2))*'NEFZ + EPA + WLTP - Start Value'!$B$3)/3600</f>
        <v>0.7436667678606338</v>
      </c>
      <c r="G55" s="95">
        <f>E55*'NEFZ + EPA + WLTP - Start Value'!$B$3*'NEFZ + EPA + WLTP - Start Value'!$B$6*'NEFZ + EPA + WLTP - Constants'!$B$4/3600</f>
        <v>0.3263856027520001</v>
      </c>
      <c r="H55" s="95">
        <f>IF(E55&gt;0,(((C54)^3+(C55)^3)/2/D55)*0.5*'NEFZ + EPA + WLTP - Constants'!$B$3*('NEFZ + EPA + WLTP - Start Value'!$B$5*'NEFZ + EPA + WLTP - Start Value'!$B$4)*E55/3600,0)</f>
        <v>0.1107859746613803</v>
      </c>
      <c r="I55" s="95"/>
    </row>
    <row r="56" ht="20.35" customHeight="1">
      <c r="A56" s="15">
        <v>53</v>
      </c>
      <c r="B56" s="15">
        <v>22.2</v>
      </c>
      <c r="C56" s="95">
        <f>'NEFZ + EPA + WLTP - Constants'!$B$5*B56/3.6</f>
        <v>9.924287999999999</v>
      </c>
      <c r="D56" s="95">
        <f>(C56+C55)/2</f>
        <v>9.790176000000001</v>
      </c>
      <c r="E56" s="95">
        <f>(D56*(A56-A55))</f>
        <v>9.790176000000001</v>
      </c>
      <c r="F56" s="95">
        <f>(0.5*((C56^2)-(C55^2))*'NEFZ + EPA + WLTP - Start Value'!$B$3)/3600</f>
        <v>1.141563239449586</v>
      </c>
      <c r="G56" s="95">
        <f>E56*'NEFZ + EPA + WLTP - Start Value'!$B$3*'NEFZ + EPA + WLTP - Start Value'!$B$6*'NEFZ + EPA + WLTP - Constants'!$B$4/3600</f>
        <v>0.3340114345920001</v>
      </c>
      <c r="H56" s="95">
        <f>IF(E56&gt;0,(((C55)^3+(C56)^3)/2/D56)*0.5*'NEFZ + EPA + WLTP - Constants'!$B$3*('NEFZ + EPA + WLTP - Start Value'!$B$5*'NEFZ + EPA + WLTP - Start Value'!$B$4)*E56/3600,0)</f>
        <v>0.1187699145008157</v>
      </c>
      <c r="I56" s="95"/>
    </row>
    <row r="57" ht="20.35" customHeight="1">
      <c r="A57" s="15">
        <v>54</v>
      </c>
      <c r="B57" s="15">
        <v>23.8</v>
      </c>
      <c r="C57" s="95">
        <f>'NEFZ + EPA + WLTP - Constants'!$B$5*B57/3.6</f>
        <v>10.639552</v>
      </c>
      <c r="D57" s="95">
        <f>(C57+C56)/2</f>
        <v>10.28192</v>
      </c>
      <c r="E57" s="95">
        <f>(D57*(A57-A56))</f>
        <v>10.28192</v>
      </c>
      <c r="F57" s="95">
        <f>(0.5*((C57^2)-(C56^2))*'NEFZ + EPA + WLTP - Start Value'!$B$3)/3600</f>
        <v>3.197072086129792</v>
      </c>
      <c r="G57" s="95">
        <f>E57*'NEFZ + EPA + WLTP - Start Value'!$B$3*'NEFZ + EPA + WLTP - Start Value'!$B$6*'NEFZ + EPA + WLTP - Constants'!$B$4/3600</f>
        <v>0.350788264640</v>
      </c>
      <c r="H57" s="95">
        <f>IF(E57&gt;0,(((C56)^3+(C57)^3)/2/D57)*0.5*'NEFZ + EPA + WLTP - Constants'!$B$3*('NEFZ + EPA + WLTP - Start Value'!$B$5*'NEFZ + EPA + WLTP - Start Value'!$B$4)*E57/3600,0)</f>
        <v>0.1380023876931733</v>
      </c>
      <c r="I57" s="95"/>
    </row>
    <row r="58" ht="20.35" customHeight="1">
      <c r="A58" s="15">
        <v>55</v>
      </c>
      <c r="B58" s="15">
        <v>24.6</v>
      </c>
      <c r="C58" s="95">
        <f>'NEFZ + EPA + WLTP - Constants'!$B$5*B58/3.6</f>
        <v>10.997184</v>
      </c>
      <c r="D58" s="95">
        <f>(C58+C57)/2</f>
        <v>10.818368</v>
      </c>
      <c r="E58" s="95">
        <f>(D58*(A58-A57))</f>
        <v>10.818368</v>
      </c>
      <c r="F58" s="95">
        <f>(0.5*((C58^2)-(C57^2))*'NEFZ + EPA + WLTP - Start Value'!$B$3)/3600</f>
        <v>1.681937923572623</v>
      </c>
      <c r="G58" s="95">
        <f>E58*'NEFZ + EPA + WLTP - Start Value'!$B$3*'NEFZ + EPA + WLTP - Start Value'!$B$6*'NEFZ + EPA + WLTP - Constants'!$B$4/3600</f>
        <v>0.3690902610560002</v>
      </c>
      <c r="H58" s="95">
        <f>IF(E58&gt;0,(((C57)^3+(C58)^3)/2/D58)*0.5*'NEFZ + EPA + WLTP - Constants'!$B$3*('NEFZ + EPA + WLTP - Start Value'!$B$5*'NEFZ + EPA + WLTP - Start Value'!$B$4)*E58/3600,0)</f>
        <v>0.1602992851857065</v>
      </c>
      <c r="I58" s="95"/>
    </row>
    <row r="59" ht="20.35" customHeight="1">
      <c r="A59" s="15">
        <v>56</v>
      </c>
      <c r="B59" s="15">
        <v>24.3</v>
      </c>
      <c r="C59" s="95">
        <f>'NEFZ + EPA + WLTP - Constants'!$B$5*B59/3.6</f>
        <v>10.863072</v>
      </c>
      <c r="D59" s="95">
        <f>(C59+C58)/2</f>
        <v>10.930128</v>
      </c>
      <c r="E59" s="95">
        <f>(D59*(A59-A58))</f>
        <v>10.930128</v>
      </c>
      <c r="F59" s="95">
        <f>(0.5*((C59^2)-(C58^2))*'NEFZ + EPA + WLTP - Start Value'!$B$3)/3600</f>
        <v>-0.6372424932544078</v>
      </c>
      <c r="G59" s="95">
        <f>E59*'NEFZ + EPA + WLTP - Start Value'!$B$3*'NEFZ + EPA + WLTP - Start Value'!$B$6*'NEFZ + EPA + WLTP - Constants'!$B$4/3600</f>
        <v>0.3729031769760002</v>
      </c>
      <c r="H59" s="95">
        <f>IF(E59&gt;0,(((C58)^3+(C59)^3)/2/D59)*0.5*'NEFZ + EPA + WLTP - Constants'!$B$3*('NEFZ + EPA + WLTP - Start Value'!$B$5*'NEFZ + EPA + WLTP - Start Value'!$B$4)*E59/3600,0)</f>
        <v>0.165202001293192</v>
      </c>
      <c r="I59" s="95"/>
    </row>
    <row r="60" ht="20.35" customHeight="1">
      <c r="A60" s="15">
        <v>57</v>
      </c>
      <c r="B60" s="15">
        <v>23.3</v>
      </c>
      <c r="C60" s="95">
        <f>'NEFZ + EPA + WLTP - Constants'!$B$5*B60/3.6</f>
        <v>10.416032</v>
      </c>
      <c r="D60" s="95">
        <f>(C60+C59)/2</f>
        <v>10.639552</v>
      </c>
      <c r="E60" s="95">
        <f>(D60*(A60-A59))</f>
        <v>10.639552</v>
      </c>
      <c r="F60" s="95">
        <f>(0.5*((C60^2)-(C59^2))*'NEFZ + EPA + WLTP - Start Value'!$B$3)/3600</f>
        <v>-2.067671620920894</v>
      </c>
      <c r="G60" s="95">
        <f>E60*'NEFZ + EPA + WLTP - Start Value'!$B$3*'NEFZ + EPA + WLTP - Start Value'!$B$6*'NEFZ + EPA + WLTP - Constants'!$B$4/3600</f>
        <v>0.362989595584</v>
      </c>
      <c r="H60" s="95">
        <f>IF(E60&gt;0,(((C59)^3+(C60)^3)/2/D60)*0.5*'NEFZ + EPA + WLTP - Constants'!$B$3*('NEFZ + EPA + WLTP - Start Value'!$B$5*'NEFZ + EPA + WLTP - Start Value'!$B$4)*E60/3600,0)</f>
        <v>0.1525580753803443</v>
      </c>
      <c r="I60" s="95"/>
    </row>
    <row r="61" ht="20.35" customHeight="1">
      <c r="A61" s="15">
        <v>58</v>
      </c>
      <c r="B61" s="15">
        <v>22.7</v>
      </c>
      <c r="C61" s="95">
        <f>'NEFZ + EPA + WLTP - Constants'!$B$5*B61/3.6</f>
        <v>10.147808</v>
      </c>
      <c r="D61" s="95">
        <f>(C61+C60)/2</f>
        <v>10.28192</v>
      </c>
      <c r="E61" s="95">
        <f>(D61*(A61-A60))</f>
        <v>10.28192</v>
      </c>
      <c r="F61" s="95">
        <f>(0.5*((C61^2)-(C60^2))*'NEFZ + EPA + WLTP - Start Value'!$B$3)/3600</f>
        <v>-1.198902032298659</v>
      </c>
      <c r="G61" s="95">
        <f>E61*'NEFZ + EPA + WLTP - Start Value'!$B$3*'NEFZ + EPA + WLTP - Start Value'!$B$6*'NEFZ + EPA + WLTP - Constants'!$B$4/3600</f>
        <v>0.350788264640</v>
      </c>
      <c r="H61" s="95">
        <f>IF(E61&gt;0,(((C60)^3+(C61)^3)/2/D61)*0.5*'NEFZ + EPA + WLTP - Constants'!$B$3*('NEFZ + EPA + WLTP - Start Value'!$B$5*'NEFZ + EPA + WLTP - Start Value'!$B$4)*E61/3600,0)</f>
        <v>0.1375735020989336</v>
      </c>
      <c r="I61" s="95"/>
    </row>
    <row r="62" ht="20.35" customHeight="1">
      <c r="A62" s="15">
        <v>59</v>
      </c>
      <c r="B62" s="15">
        <v>21.4</v>
      </c>
      <c r="C62" s="95">
        <f>'NEFZ + EPA + WLTP - Constants'!$B$5*B62/3.6</f>
        <v>9.566655999999998</v>
      </c>
      <c r="D62" s="95">
        <f>(C62+C61)/2</f>
        <v>9.857232</v>
      </c>
      <c r="E62" s="95">
        <f>(D62*(A62-A61))</f>
        <v>9.857232</v>
      </c>
      <c r="F62" s="95">
        <f>(0.5*((C62^2)-(C61^2))*'NEFZ + EPA + WLTP - Start Value'!$B$3)/3600</f>
        <v>-2.490328025785614</v>
      </c>
      <c r="G62" s="95">
        <f>E62*'NEFZ + EPA + WLTP - Start Value'!$B$3*'NEFZ + EPA + WLTP - Start Value'!$B$6*'NEFZ + EPA + WLTP - Constants'!$B$4/3600</f>
        <v>0.336299184144</v>
      </c>
      <c r="H62" s="95">
        <f>IF(E62&gt;0,(((C61)^3+(C62)^3)/2/D62)*0.5*'NEFZ + EPA + WLTP - Constants'!$B$3*('NEFZ + EPA + WLTP - Start Value'!$B$5*'NEFZ + EPA + WLTP - Start Value'!$B$4)*E62/3600,0)</f>
        <v>0.1214747925364867</v>
      </c>
      <c r="I62" s="95"/>
    </row>
    <row r="63" ht="20.35" customHeight="1">
      <c r="A63" s="15">
        <v>60</v>
      </c>
      <c r="B63" s="15">
        <v>20.4</v>
      </c>
      <c r="C63" s="95">
        <f>'NEFZ + EPA + WLTP - Constants'!$B$5*B63/3.6</f>
        <v>9.119615999999999</v>
      </c>
      <c r="D63" s="95">
        <f>(C63+C62)/2</f>
        <v>9.343135999999998</v>
      </c>
      <c r="E63" s="95">
        <f>(D63*(A63-A62))</f>
        <v>9.343135999999998</v>
      </c>
      <c r="F63" s="95">
        <f>(0.5*((C63^2)-(C62^2))*'NEFZ + EPA + WLTP - Start Value'!$B$3)/3600</f>
        <v>-1.815728440220441</v>
      </c>
      <c r="G63" s="95">
        <f>E63*'NEFZ + EPA + WLTP - Start Value'!$B$3*'NEFZ + EPA + WLTP - Start Value'!$B$6*'NEFZ + EPA + WLTP - Constants'!$B$4/3600</f>
        <v>0.318759770912</v>
      </c>
      <c r="H63" s="95">
        <f>IF(E63&gt;0,(((C62)^3+(C63)^3)/2/D63)*0.5*'NEFZ + EPA + WLTP - Constants'!$B$3*('NEFZ + EPA + WLTP - Start Value'!$B$5*'NEFZ + EPA + WLTP - Start Value'!$B$4)*E63/3600,0)</f>
        <v>0.1033507371505754</v>
      </c>
      <c r="I63" s="95"/>
    </row>
    <row r="64" ht="20.35" customHeight="1">
      <c r="A64" s="15">
        <v>61</v>
      </c>
      <c r="B64" s="15">
        <v>19.5</v>
      </c>
      <c r="C64" s="95">
        <f>'NEFZ + EPA + WLTP - Constants'!$B$5*B64/3.6</f>
        <v>8.717280000000001</v>
      </c>
      <c r="D64" s="95">
        <f>(C64+C63)/2</f>
        <v>8.918448</v>
      </c>
      <c r="E64" s="95">
        <f>(D64*(A64-A63))</f>
        <v>8.918448</v>
      </c>
      <c r="F64" s="95">
        <f>(0.5*((C64^2)-(C63^2))*'NEFZ + EPA + WLTP - Start Value'!$B$3)/3600</f>
        <v>-1.559875796371192</v>
      </c>
      <c r="G64" s="95">
        <f>E64*'NEFZ + EPA + WLTP - Start Value'!$B$3*'NEFZ + EPA + WLTP - Start Value'!$B$6*'NEFZ + EPA + WLTP - Constants'!$B$4/3600</f>
        <v>0.304270690416</v>
      </c>
      <c r="H64" s="95">
        <f>IF(E64&gt;0,(((C63)^3+(C64)^3)/2/D64)*0.5*'NEFZ + EPA + WLTP - Constants'!$B$3*('NEFZ + EPA + WLTP - Start Value'!$B$5*'NEFZ + EPA + WLTP - Start Value'!$B$4)*E64/3600,0)</f>
        <v>0.08987124716895015</v>
      </c>
      <c r="I64" s="95"/>
    </row>
    <row r="65" ht="20.35" customHeight="1">
      <c r="A65" s="15">
        <v>62</v>
      </c>
      <c r="B65" s="15">
        <v>17.9</v>
      </c>
      <c r="C65" s="95">
        <f>'NEFZ + EPA + WLTP - Constants'!$B$5*B65/3.6</f>
        <v>8.002015999999999</v>
      </c>
      <c r="D65" s="95">
        <f>(C65+C64)/2</f>
        <v>8.359648</v>
      </c>
      <c r="E65" s="95">
        <f>(D65*(A65-A64))</f>
        <v>8.359648</v>
      </c>
      <c r="F65" s="95">
        <f>(0.5*((C65^2)-(C64^2))*'NEFZ + EPA + WLTP - Start Value'!$B$3)/3600</f>
        <v>-2.599358609157692</v>
      </c>
      <c r="G65" s="95">
        <f>E65*'NEFZ + EPA + WLTP - Start Value'!$B$3*'NEFZ + EPA + WLTP - Start Value'!$B$6*'NEFZ + EPA + WLTP - Constants'!$B$4/3600</f>
        <v>0.285206110816</v>
      </c>
      <c r="H65" s="95">
        <f>IF(E65&gt;0,(((C64)^3+(C65)^3)/2/D65)*0.5*'NEFZ + EPA + WLTP - Constants'!$B$3*('NEFZ + EPA + WLTP - Start Value'!$B$5*'NEFZ + EPA + WLTP - Start Value'!$B$4)*E65/3600,0)</f>
        <v>0.07430747491131863</v>
      </c>
      <c r="I65" s="95"/>
    </row>
    <row r="66" ht="20.35" customHeight="1">
      <c r="A66" s="15">
        <v>63</v>
      </c>
      <c r="B66" s="15">
        <v>15.6</v>
      </c>
      <c r="C66" s="95">
        <f>'NEFZ + EPA + WLTP - Constants'!$B$5*B66/3.6</f>
        <v>6.973824</v>
      </c>
      <c r="D66" s="95">
        <f>(C66+C65)/2</f>
        <v>7.487919999999999</v>
      </c>
      <c r="E66" s="95">
        <f>(D66*(A66-A65))</f>
        <v>7.487919999999999</v>
      </c>
      <c r="F66" s="95">
        <f>(0.5*((C66^2)-(C65^2))*'NEFZ + EPA + WLTP - Start Value'!$B$3)/3600</f>
        <v>-3.346934840167112</v>
      </c>
      <c r="G66" s="95">
        <f>E66*'NEFZ + EPA + WLTP - Start Value'!$B$3*'NEFZ + EPA + WLTP - Start Value'!$B$6*'NEFZ + EPA + WLTP - Constants'!$B$4/3600</f>
        <v>0.255465366640</v>
      </c>
      <c r="H66" s="95">
        <f>IF(E66&gt;0,(((C65)^3+(C66)^3)/2/D66)*0.5*'NEFZ + EPA + WLTP - Constants'!$B$3*('NEFZ + EPA + WLTP - Start Value'!$B$5*'NEFZ + EPA + WLTP - Start Value'!$B$4)*E66/3600,0)</f>
        <v>0.05386076952993585</v>
      </c>
      <c r="I66" s="95"/>
    </row>
    <row r="67" ht="20.35" customHeight="1">
      <c r="A67" s="15">
        <v>64</v>
      </c>
      <c r="B67" s="15">
        <v>11.7</v>
      </c>
      <c r="C67" s="95">
        <f>'NEFZ + EPA + WLTP - Constants'!$B$5*B67/3.6</f>
        <v>5.230367999999999</v>
      </c>
      <c r="D67" s="95">
        <f>(C67+C66)/2</f>
        <v>6.102096</v>
      </c>
      <c r="E67" s="95">
        <f>(D67*(A67-A66))</f>
        <v>6.102096</v>
      </c>
      <c r="F67" s="95">
        <f>(0.5*((C67^2)-(C66^2))*'NEFZ + EPA + WLTP - Start Value'!$B$3)/3600</f>
        <v>-4.624894905030399</v>
      </c>
      <c r="G67" s="95">
        <f>E67*'NEFZ + EPA + WLTP - Start Value'!$B$3*'NEFZ + EPA + WLTP - Start Value'!$B$6*'NEFZ + EPA + WLTP - Constants'!$B$4/3600</f>
        <v>0.208185209232</v>
      </c>
      <c r="H67" s="95">
        <f>IF(E67&gt;0,(((C66)^3+(C67)^3)/2/D67)*0.5*'NEFZ + EPA + WLTP - Constants'!$B$3*('NEFZ + EPA + WLTP - Start Value'!$B$5*'NEFZ + EPA + WLTP - Start Value'!$B$4)*E67/3600,0)</f>
        <v>0.03050246212632512</v>
      </c>
      <c r="I67" s="95"/>
    </row>
    <row r="68" ht="20.35" customHeight="1">
      <c r="A68" s="15">
        <v>65</v>
      </c>
      <c r="B68" s="15">
        <v>7.8</v>
      </c>
      <c r="C68" s="95">
        <f>'NEFZ + EPA + WLTP - Constants'!$B$5*B68/3.6</f>
        <v>3.486912</v>
      </c>
      <c r="D68" s="95">
        <f>(C68+C67)/2</f>
        <v>4.358639999999999</v>
      </c>
      <c r="E68" s="95">
        <f>(D68*(A68-A67))</f>
        <v>4.358639999999999</v>
      </c>
      <c r="F68" s="95">
        <f>(0.5*((C68^2)-(C67^2))*'NEFZ + EPA + WLTP - Start Value'!$B$3)/3600</f>
        <v>-3.303496360735999</v>
      </c>
      <c r="G68" s="95">
        <f>E68*'NEFZ + EPA + WLTP - Start Value'!$B$3*'NEFZ + EPA + WLTP - Start Value'!$B$6*'NEFZ + EPA + WLTP - Constants'!$B$4/3600</f>
        <v>0.148703720880</v>
      </c>
      <c r="H68" s="95">
        <f>IF(E68&gt;0,(((C67)^3+(C68)^3)/2/D68)*0.5*'NEFZ + EPA + WLTP - Constants'!$B$3*('NEFZ + EPA + WLTP - Start Value'!$B$5*'NEFZ + EPA + WLTP - Start Value'!$B$4)*E68/3600,0)</f>
        <v>0.01173171620243274</v>
      </c>
      <c r="I68" s="95"/>
    </row>
    <row r="69" ht="20.35" customHeight="1">
      <c r="A69" s="15">
        <v>66</v>
      </c>
      <c r="B69" s="15">
        <v>7.2</v>
      </c>
      <c r="C69" s="95">
        <f>'NEFZ + EPA + WLTP - Constants'!$B$5*B69/3.6</f>
        <v>3.218688</v>
      </c>
      <c r="D69" s="95">
        <f>(C69+C68)/2</f>
        <v>3.3528</v>
      </c>
      <c r="E69" s="95">
        <f>(D69*(A69-A68))</f>
        <v>3.3528</v>
      </c>
      <c r="F69" s="95">
        <f>(0.5*((C69^2)-(C68^2))*'NEFZ + EPA + WLTP - Start Value'!$B$3)/3600</f>
        <v>-0.3909463148799993</v>
      </c>
      <c r="G69" s="95">
        <f>E69*'NEFZ + EPA + WLTP - Start Value'!$B$3*'NEFZ + EPA + WLTP - Start Value'!$B$6*'NEFZ + EPA + WLTP - Constants'!$B$4/3600</f>
        <v>0.1143874776</v>
      </c>
      <c r="H69" s="95">
        <f>IF(E69&gt;0,(((C68)^3+(C69)^3)/2/D69)*0.5*'NEFZ + EPA + WLTP - Constants'!$B$3*('NEFZ + EPA + WLTP - Start Value'!$B$5*'NEFZ + EPA + WLTP - Start Value'!$B$4)*E69/3600,0)</f>
        <v>0.00479063513565756</v>
      </c>
      <c r="I69" s="95"/>
    </row>
    <row r="70" ht="20.35" customHeight="1">
      <c r="A70" s="15">
        <v>67</v>
      </c>
      <c r="B70" s="15">
        <v>9.300000000000001</v>
      </c>
      <c r="C70" s="95">
        <f>'NEFZ + EPA + WLTP - Constants'!$B$5*B70/3.6</f>
        <v>4.157472</v>
      </c>
      <c r="D70" s="95">
        <f>(C70+C69)/2</f>
        <v>3.68808</v>
      </c>
      <c r="E70" s="95">
        <f>(D70*(A70-A69))</f>
        <v>3.68808</v>
      </c>
      <c r="F70" s="95">
        <f>(0.5*((C70^2)-(C69^2))*'NEFZ + EPA + WLTP - Start Value'!$B$3)/3600</f>
        <v>1.505143312288</v>
      </c>
      <c r="G70" s="95">
        <f>E70*'NEFZ + EPA + WLTP - Start Value'!$B$3*'NEFZ + EPA + WLTP - Start Value'!$B$6*'NEFZ + EPA + WLTP - Constants'!$B$4/3600</f>
        <v>0.125826225360</v>
      </c>
      <c r="H70" s="95">
        <f>IF(E70&gt;0,(((C69)^3+(C70)^3)/2/D70)*0.5*'NEFZ + EPA + WLTP - Constants'!$B$3*('NEFZ + EPA + WLTP - Start Value'!$B$5*'NEFZ + EPA + WLTP - Start Value'!$B$4)*E70/3600,0)</f>
        <v>0.006654253230627532</v>
      </c>
      <c r="I70" s="95"/>
    </row>
    <row r="71" ht="20.35" customHeight="1">
      <c r="A71" s="15">
        <v>68</v>
      </c>
      <c r="B71" s="15">
        <v>12.9</v>
      </c>
      <c r="C71" s="95">
        <f>'NEFZ + EPA + WLTP - Constants'!$B$5*B71/3.6</f>
        <v>5.766816</v>
      </c>
      <c r="D71" s="95">
        <f>(C71+C70)/2</f>
        <v>4.962144</v>
      </c>
      <c r="E71" s="95">
        <f>(D71*(A71-A70))</f>
        <v>4.962144</v>
      </c>
      <c r="F71" s="95">
        <f>(0.5*((C71^2)-(C70^2))*'NEFZ + EPA + WLTP - Start Value'!$B$3)/3600</f>
        <v>3.4716032761344</v>
      </c>
      <c r="G71" s="95">
        <f>E71*'NEFZ + EPA + WLTP - Start Value'!$B$3*'NEFZ + EPA + WLTP - Start Value'!$B$6*'NEFZ + EPA + WLTP - Constants'!$B$4/3600</f>
        <v>0.169293466848</v>
      </c>
      <c r="H71" s="95">
        <f>IF(E71&gt;0,(((C70)^3+(C71)^3)/2/D71)*0.5*'NEFZ + EPA + WLTP - Constants'!$B$3*('NEFZ + EPA + WLTP - Start Value'!$B$5*'NEFZ + EPA + WLTP - Start Value'!$B$4)*E71/3600,0)</f>
        <v>0.01667537704003503</v>
      </c>
      <c r="I71" s="95"/>
    </row>
    <row r="72" ht="20.35" customHeight="1">
      <c r="A72" s="15">
        <v>69</v>
      </c>
      <c r="B72" s="15">
        <v>15.8</v>
      </c>
      <c r="C72" s="95">
        <f>'NEFZ + EPA + WLTP - Constants'!$B$5*B72/3.6</f>
        <v>7.063232000000001</v>
      </c>
      <c r="D72" s="95">
        <f>(C72+C71)/2</f>
        <v>6.415024000000001</v>
      </c>
      <c r="E72" s="95">
        <f>(D72*(A72-A71))</f>
        <v>6.415024000000001</v>
      </c>
      <c r="F72" s="95">
        <f>(0.5*((C72^2)-(C71^2))*'NEFZ + EPA + WLTP - Start Value'!$B$3)/3600</f>
        <v>3.61538464305138</v>
      </c>
      <c r="G72" s="95">
        <f>E72*'NEFZ + EPA + WLTP - Start Value'!$B$3*'NEFZ + EPA + WLTP - Start Value'!$B$6*'NEFZ + EPA + WLTP - Constants'!$B$4/3600</f>
        <v>0.218861373808</v>
      </c>
      <c r="H72" s="95">
        <f>IF(E72&gt;0,(((C71)^3+(C72)^3)/2/D72)*0.5*'NEFZ + EPA + WLTP - Constants'!$B$3*('NEFZ + EPA + WLTP - Start Value'!$B$5*'NEFZ + EPA + WLTP - Start Value'!$B$4)*E72/3600,0)</f>
        <v>0.03441821585506646</v>
      </c>
      <c r="I72" s="95"/>
    </row>
    <row r="73" ht="20.35" customHeight="1">
      <c r="A73" s="15">
        <v>70</v>
      </c>
      <c r="B73" s="15">
        <v>16.2</v>
      </c>
      <c r="C73" s="95">
        <f>'NEFZ + EPA + WLTP - Constants'!$B$5*B73/3.6</f>
        <v>7.242048</v>
      </c>
      <c r="D73" s="95">
        <f>(C73+C72)/2</f>
        <v>7.15264</v>
      </c>
      <c r="E73" s="95">
        <f>(D73*(A73-A72))</f>
        <v>7.15264</v>
      </c>
      <c r="F73" s="95">
        <f>(0.5*((C73^2)-(C72^2))*'NEFZ + EPA + WLTP - Start Value'!$B$3)/3600</f>
        <v>0.5560125367182173</v>
      </c>
      <c r="G73" s="95">
        <f>E73*'NEFZ + EPA + WLTP - Start Value'!$B$3*'NEFZ + EPA + WLTP - Start Value'!$B$6*'NEFZ + EPA + WLTP - Constants'!$B$4/3600</f>
        <v>0.244026618880</v>
      </c>
      <c r="H73" s="95">
        <f>IF(E73&gt;0,(((C72)^3+(C73)^3)/2/D73)*0.5*'NEFZ + EPA + WLTP - Constants'!$B$3*('NEFZ + EPA + WLTP - Start Value'!$B$5*'NEFZ + EPA + WLTP - Start Value'!$B$4)*E73/3600,0)</f>
        <v>0.04631195927132303</v>
      </c>
      <c r="I73" s="95"/>
    </row>
    <row r="74" ht="20.35" customHeight="1">
      <c r="A74" s="15">
        <v>71</v>
      </c>
      <c r="B74" s="15">
        <v>16.9</v>
      </c>
      <c r="C74" s="95">
        <f>'NEFZ + EPA + WLTP - Constants'!$B$5*B74/3.6</f>
        <v>7.554976</v>
      </c>
      <c r="D74" s="95">
        <f>(C74+C73)/2</f>
        <v>7.398512</v>
      </c>
      <c r="E74" s="95">
        <f>(D74*(A74-A73))</f>
        <v>7.398512</v>
      </c>
      <c r="F74" s="95">
        <f>(0.5*((C74^2)-(C73^2))*'NEFZ + EPA + WLTP - Start Value'!$B$3)/3600</f>
        <v>1.006469568418846</v>
      </c>
      <c r="G74" s="95">
        <f>E74*'NEFZ + EPA + WLTP - Start Value'!$B$3*'NEFZ + EPA + WLTP - Start Value'!$B$6*'NEFZ + EPA + WLTP - Constants'!$B$4/3600</f>
        <v>0.252415033904</v>
      </c>
      <c r="H74" s="95">
        <f>IF(E74&gt;0,(((C73)^3+(C74)^3)/2/D74)*0.5*'NEFZ + EPA + WLTP - Constants'!$B$3*('NEFZ + EPA + WLTP - Start Value'!$B$5*'NEFZ + EPA + WLTP - Start Value'!$B$4)*E74/3600,0)</f>
        <v>0.05129865558568063</v>
      </c>
      <c r="I74" s="95"/>
    </row>
    <row r="75" ht="20.35" customHeight="1">
      <c r="A75" s="15">
        <v>72</v>
      </c>
      <c r="B75" s="15">
        <v>18.3</v>
      </c>
      <c r="C75" s="95">
        <f>'NEFZ + EPA + WLTP - Constants'!$B$5*B75/3.6</f>
        <v>8.180832000000001</v>
      </c>
      <c r="D75" s="95">
        <f>(C75+C74)/2</f>
        <v>7.867904</v>
      </c>
      <c r="E75" s="95">
        <f>(D75*(A75-A74))</f>
        <v>7.867904</v>
      </c>
      <c r="F75" s="95">
        <f>(0.5*((C75^2)-(C74^2))*'NEFZ + EPA + WLTP - Start Value'!$B$3)/3600</f>
        <v>2.140648266365158</v>
      </c>
      <c r="G75" s="95">
        <f>E75*'NEFZ + EPA + WLTP - Start Value'!$B$3*'NEFZ + EPA + WLTP - Start Value'!$B$6*'NEFZ + EPA + WLTP - Constants'!$B$4/3600</f>
        <v>0.268429280768</v>
      </c>
      <c r="H75" s="95">
        <f>IF(E75&gt;0,(((C74)^3+(C75)^3)/2/D75)*0.5*'NEFZ + EPA + WLTP - Constants'!$B$3*('NEFZ + EPA + WLTP - Start Value'!$B$5*'NEFZ + EPA + WLTP - Start Value'!$B$4)*E75/3600,0)</f>
        <v>0.0619047250992318</v>
      </c>
      <c r="I75" s="95"/>
    </row>
    <row r="76" ht="20.35" customHeight="1">
      <c r="A76" s="15">
        <v>73</v>
      </c>
      <c r="B76" s="15">
        <v>20.3</v>
      </c>
      <c r="C76" s="95">
        <f>'NEFZ + EPA + WLTP - Constants'!$B$5*B76/3.6</f>
        <v>9.074911999999999</v>
      </c>
      <c r="D76" s="95">
        <f>(C76+C75)/2</f>
        <v>8.627872</v>
      </c>
      <c r="E76" s="95">
        <f>(D76*(A76-A75))</f>
        <v>8.627872</v>
      </c>
      <c r="F76" s="95">
        <f>(0.5*((C76^2)-(C75^2))*'NEFZ + EPA + WLTP - Start Value'!$B$3)/3600</f>
        <v>3.353450612081774</v>
      </c>
      <c r="G76" s="95">
        <f>E76*'NEFZ + EPA + WLTP - Start Value'!$B$3*'NEFZ + EPA + WLTP - Start Value'!$B$6*'NEFZ + EPA + WLTP - Constants'!$B$4/3600</f>
        <v>0.294357109024</v>
      </c>
      <c r="H76" s="95">
        <f>IF(E76&gt;0,(((C75)^3+(C76)^3)/2/D76)*0.5*'NEFZ + EPA + WLTP - Constants'!$B$3*('NEFZ + EPA + WLTP - Start Value'!$B$5*'NEFZ + EPA + WLTP - Start Value'!$B$4)*E76/3600,0)</f>
        <v>0.08190027560934067</v>
      </c>
      <c r="I76" s="95"/>
    </row>
    <row r="77" ht="20.35" customHeight="1">
      <c r="A77" s="15">
        <v>74</v>
      </c>
      <c r="B77" s="15">
        <v>21.6</v>
      </c>
      <c r="C77" s="95">
        <f>'NEFZ + EPA + WLTP - Constants'!$B$5*B77/3.6</f>
        <v>9.656064000000002</v>
      </c>
      <c r="D77" s="95">
        <f>(C77+C76)/2</f>
        <v>9.365488000000001</v>
      </c>
      <c r="E77" s="95">
        <f>(D77*(A77-A76))</f>
        <v>9.365488000000001</v>
      </c>
      <c r="F77" s="95">
        <f>(0.5*((C77^2)-(C76^2))*'NEFZ + EPA + WLTP - Start Value'!$B$3)/3600</f>
        <v>2.366093974612634</v>
      </c>
      <c r="G77" s="95">
        <f>E77*'NEFZ + EPA + WLTP - Start Value'!$B$3*'NEFZ + EPA + WLTP - Start Value'!$B$6*'NEFZ + EPA + WLTP - Constants'!$B$4/3600</f>
        <v>0.319522354096</v>
      </c>
      <c r="H77" s="95">
        <f>IF(E77&gt;0,(((C76)^3+(C77)^3)/2/D77)*0.5*'NEFZ + EPA + WLTP - Constants'!$B$3*('NEFZ + EPA + WLTP - Start Value'!$B$5*'NEFZ + EPA + WLTP - Start Value'!$B$4)*E77/3600,0)</f>
        <v>0.1042159389656217</v>
      </c>
      <c r="I77" s="95"/>
    </row>
    <row r="78" ht="20.35" customHeight="1">
      <c r="A78" s="15">
        <v>75</v>
      </c>
      <c r="B78" s="15">
        <v>22.4</v>
      </c>
      <c r="C78" s="95">
        <f>'NEFZ + EPA + WLTP - Constants'!$B$5*B78/3.6</f>
        <v>10.013696</v>
      </c>
      <c r="D78" s="95">
        <f>(C78+C77)/2</f>
        <v>9.834880000000002</v>
      </c>
      <c r="E78" s="95">
        <f>(D78*(A78-A77))</f>
        <v>9.834880000000002</v>
      </c>
      <c r="F78" s="95">
        <f>(0.5*((C78^2)-(C77^2))*'NEFZ + EPA + WLTP - Start Value'!$B$3)/3600</f>
        <v>1.529034475975098</v>
      </c>
      <c r="G78" s="95">
        <f>E78*'NEFZ + EPA + WLTP - Start Value'!$B$3*'NEFZ + EPA + WLTP - Start Value'!$B$6*'NEFZ + EPA + WLTP - Constants'!$B$4/3600</f>
        <v>0.3355366009600002</v>
      </c>
      <c r="H78" s="95">
        <f>IF(E78&gt;0,(((C77)^3+(C78)^3)/2/D78)*0.5*'NEFZ + EPA + WLTP - Constants'!$B$3*('NEFZ + EPA + WLTP - Start Value'!$B$5*'NEFZ + EPA + WLTP - Start Value'!$B$4)*E78/3600,0)</f>
        <v>0.1204559377955043</v>
      </c>
      <c r="I78" s="95"/>
    </row>
    <row r="79" ht="20.35" customHeight="1">
      <c r="A79" s="15">
        <v>76</v>
      </c>
      <c r="B79" s="15">
        <v>23</v>
      </c>
      <c r="C79" s="95">
        <f>'NEFZ + EPA + WLTP - Constants'!$B$5*B79/3.6</f>
        <v>10.28192</v>
      </c>
      <c r="D79" s="95">
        <f>(C79+C78)/2</f>
        <v>10.147808</v>
      </c>
      <c r="E79" s="95">
        <f>(D79*(A79-A78))</f>
        <v>10.147808</v>
      </c>
      <c r="F79" s="95">
        <f>(0.5*((C79^2)-(C78^2))*'NEFZ + EPA + WLTP - Start Value'!$B$3)/3600</f>
        <v>1.183264179703476</v>
      </c>
      <c r="G79" s="95">
        <f>E79*'NEFZ + EPA + WLTP - Start Value'!$B$3*'NEFZ + EPA + WLTP - Start Value'!$B$6*'NEFZ + EPA + WLTP - Constants'!$B$4/3600</f>
        <v>0.3462127655360001</v>
      </c>
      <c r="H79" s="95">
        <f>IF(E79&gt;0,(((C78)^3+(C79)^3)/2/D79)*0.5*'NEFZ + EPA + WLTP - Constants'!$B$3*('NEFZ + EPA + WLTP - Start Value'!$B$5*'NEFZ + EPA + WLTP - Start Value'!$B$4)*E79/3600,0)</f>
        <v>0.1322618981062731</v>
      </c>
      <c r="I79" s="95"/>
    </row>
    <row r="80" ht="20.35" customHeight="1">
      <c r="A80" s="15">
        <v>77</v>
      </c>
      <c r="B80" s="15">
        <v>22.8</v>
      </c>
      <c r="C80" s="95">
        <f>'NEFZ + EPA + WLTP - Constants'!$B$5*B80/3.6</f>
        <v>10.192512</v>
      </c>
      <c r="D80" s="95">
        <f>(C80+C79)/2</f>
        <v>10.237216</v>
      </c>
      <c r="E80" s="95">
        <f>(D80*(A80-A79))</f>
        <v>10.237216</v>
      </c>
      <c r="F80" s="95">
        <f>(0.5*((C80^2)-(C79^2))*'NEFZ + EPA + WLTP - Start Value'!$B$3)/3600</f>
        <v>-0.3978964715889805</v>
      </c>
      <c r="G80" s="95">
        <f>E80*'NEFZ + EPA + WLTP - Start Value'!$B$3*'NEFZ + EPA + WLTP - Start Value'!$B$6*'NEFZ + EPA + WLTP - Constants'!$B$4/3600</f>
        <v>0.349263098272</v>
      </c>
      <c r="H80" s="95">
        <f>IF(E80&gt;0,(((C79)^3+(C80)^3)/2/D80)*0.5*'NEFZ + EPA + WLTP - Constants'!$B$3*('NEFZ + EPA + WLTP - Start Value'!$B$5*'NEFZ + EPA + WLTP - Start Value'!$B$4)*E80/3600,0)</f>
        <v>0.1357253498784226</v>
      </c>
      <c r="I80" s="95"/>
    </row>
    <row r="81" ht="20.35" customHeight="1">
      <c r="A81" s="15">
        <v>78</v>
      </c>
      <c r="B81" s="15">
        <v>22.1</v>
      </c>
      <c r="C81" s="95">
        <f>'NEFZ + EPA + WLTP - Constants'!$B$5*B81/3.6</f>
        <v>9.879584000000001</v>
      </c>
      <c r="D81" s="95">
        <f>(C81+C80)/2</f>
        <v>10.036048</v>
      </c>
      <c r="E81" s="95">
        <f>(D81*(A81-A80))</f>
        <v>10.036048</v>
      </c>
      <c r="F81" s="95">
        <f>(0.5*((C81^2)-(C80^2))*'NEFZ + EPA + WLTP - Start Value'!$B$3)/3600</f>
        <v>-1.365271408519822</v>
      </c>
      <c r="G81" s="95">
        <f>E81*'NEFZ + EPA + WLTP - Start Value'!$B$3*'NEFZ + EPA + WLTP - Start Value'!$B$6*'NEFZ + EPA + WLTP - Constants'!$B$4/3600</f>
        <v>0.3423998496160001</v>
      </c>
      <c r="H81" s="95">
        <f>IF(E81&gt;0,(((C80)^3+(C81)^3)/2/D81)*0.5*'NEFZ + EPA + WLTP - Constants'!$B$3*('NEFZ + EPA + WLTP - Start Value'!$B$5*'NEFZ + EPA + WLTP - Start Value'!$B$4)*E81/3600,0)</f>
        <v>0.1279661992066349</v>
      </c>
      <c r="I81" s="95"/>
    </row>
    <row r="82" ht="20.35" customHeight="1">
      <c r="A82" s="15">
        <v>79</v>
      </c>
      <c r="B82" s="15">
        <v>21.2</v>
      </c>
      <c r="C82" s="95">
        <f>'NEFZ + EPA + WLTP - Constants'!$B$5*B82/3.6</f>
        <v>9.477247999999999</v>
      </c>
      <c r="D82" s="95">
        <f>(C82+C81)/2</f>
        <v>9.678416</v>
      </c>
      <c r="E82" s="95">
        <f>(D82*(A82-A81))</f>
        <v>9.678416</v>
      </c>
      <c r="F82" s="95">
        <f>(0.5*((C82^2)-(C81^2))*'NEFZ + EPA + WLTP - Start Value'!$B$3)/3600</f>
        <v>-1.692797543430406</v>
      </c>
      <c r="G82" s="95">
        <f>E82*'NEFZ + EPA + WLTP - Start Value'!$B$3*'NEFZ + EPA + WLTP - Start Value'!$B$6*'NEFZ + EPA + WLTP - Constants'!$B$4/3600</f>
        <v>0.3301985186720001</v>
      </c>
      <c r="H82" s="95">
        <f>IF(E82&gt;0,(((C81)^3+(C82)^3)/2/D82)*0.5*'NEFZ + EPA + WLTP - Constants'!$B$3*('NEFZ + EPA + WLTP - Start Value'!$B$5*'NEFZ + EPA + WLTP - Start Value'!$B$4)*E82/3600,0)</f>
        <v>0.1148327843003615</v>
      </c>
      <c r="I82" s="95"/>
    </row>
    <row r="83" ht="20.35" customHeight="1">
      <c r="A83" s="15">
        <v>80</v>
      </c>
      <c r="B83" s="15">
        <v>19.5</v>
      </c>
      <c r="C83" s="95">
        <f>'NEFZ + EPA + WLTP - Constants'!$B$5*B83/3.6</f>
        <v>8.717280000000001</v>
      </c>
      <c r="D83" s="95">
        <f>(C83+C82)/2</f>
        <v>9.097263999999999</v>
      </c>
      <c r="E83" s="95">
        <f>(D83*(A83-A82))</f>
        <v>9.097263999999999</v>
      </c>
      <c r="F83" s="95">
        <f>(0.5*((C83^2)-(C82^2))*'NEFZ + EPA + WLTP - Start Value'!$B$3)/3600</f>
        <v>-3.005508391838573</v>
      </c>
      <c r="G83" s="95">
        <f>E83*'NEFZ + EPA + WLTP - Start Value'!$B$3*'NEFZ + EPA + WLTP - Start Value'!$B$6*'NEFZ + EPA + WLTP - Constants'!$B$4/3600</f>
        <v>0.310371355888</v>
      </c>
      <c r="H83" s="95">
        <f>IF(E83&gt;0,(((C82)^3+(C83)^3)/2/D83)*0.5*'NEFZ + EPA + WLTP - Constants'!$B$3*('NEFZ + EPA + WLTP - Start Value'!$B$5*'NEFZ + EPA + WLTP - Start Value'!$B$4)*E83/3600,0)</f>
        <v>0.0957392609994709</v>
      </c>
      <c r="I83" s="95"/>
    </row>
    <row r="84" ht="20.35" customHeight="1">
      <c r="A84" s="15">
        <v>81</v>
      </c>
      <c r="B84" s="15">
        <v>17.1</v>
      </c>
      <c r="C84" s="95">
        <f>'NEFZ + EPA + WLTP - Constants'!$B$5*B84/3.6</f>
        <v>7.644384000000001</v>
      </c>
      <c r="D84" s="95">
        <f>(C84+C83)/2</f>
        <v>8.180832000000001</v>
      </c>
      <c r="E84" s="95">
        <f>(D84*(A84-A83))</f>
        <v>8.180832000000001</v>
      </c>
      <c r="F84" s="95">
        <f>(0.5*((C84^2)-(C83^2))*'NEFZ + EPA + WLTP - Start Value'!$B$3)/3600</f>
        <v>-3.8156360332288</v>
      </c>
      <c r="G84" s="95">
        <f>E84*'NEFZ + EPA + WLTP - Start Value'!$B$3*'NEFZ + EPA + WLTP - Start Value'!$B$6*'NEFZ + EPA + WLTP - Constants'!$B$4/3600</f>
        <v>0.2791054453440001</v>
      </c>
      <c r="H84" s="95">
        <f>IF(E84&gt;0,(((C83)^3+(C84)^3)/2/D84)*0.5*'NEFZ + EPA + WLTP - Constants'!$B$3*('NEFZ + EPA + WLTP - Start Value'!$B$5*'NEFZ + EPA + WLTP - Start Value'!$B$4)*E84/3600,0)</f>
        <v>0.07015351168177671</v>
      </c>
      <c r="I84" s="95"/>
    </row>
    <row r="85" ht="20.35" customHeight="1">
      <c r="A85" s="15">
        <v>82</v>
      </c>
      <c r="B85" s="15">
        <v>14.1</v>
      </c>
      <c r="C85" s="95">
        <f>'NEFZ + EPA + WLTP - Constants'!$B$5*B85/3.6</f>
        <v>6.303264</v>
      </c>
      <c r="D85" s="95">
        <f>(C85+C84)/2</f>
        <v>6.973824</v>
      </c>
      <c r="E85" s="95">
        <f>(D85*(A85-A84))</f>
        <v>6.973824</v>
      </c>
      <c r="F85" s="95">
        <f>(0.5*((C85^2)-(C84^2))*'NEFZ + EPA + WLTP - Start Value'!$B$3)/3600</f>
        <v>-4.065841674752003</v>
      </c>
      <c r="G85" s="95">
        <f>E85*'NEFZ + EPA + WLTP - Start Value'!$B$3*'NEFZ + EPA + WLTP - Start Value'!$B$6*'NEFZ + EPA + WLTP - Constants'!$B$4/3600</f>
        <v>0.237925953408</v>
      </c>
      <c r="H85" s="95">
        <f>IF(E85&gt;0,(((C84)^3+(C85)^3)/2/D85)*0.5*'NEFZ + EPA + WLTP - Constants'!$B$3*('NEFZ + EPA + WLTP - Start Value'!$B$5*'NEFZ + EPA + WLTP - Start Value'!$B$4)*E85/3600,0)</f>
        <v>0.04409459249577086</v>
      </c>
      <c r="I85" s="95"/>
    </row>
    <row r="86" ht="20.35" customHeight="1">
      <c r="A86" s="15">
        <v>83</v>
      </c>
      <c r="B86" s="15">
        <v>10.5</v>
      </c>
      <c r="C86" s="95">
        <f>'NEFZ + EPA + WLTP - Constants'!$B$5*B86/3.6</f>
        <v>4.69392</v>
      </c>
      <c r="D86" s="95">
        <f>(C86+C85)/2</f>
        <v>5.498592</v>
      </c>
      <c r="E86" s="95">
        <f>(D86*(A86-A85))</f>
        <v>5.498592</v>
      </c>
      <c r="F86" s="95">
        <f>(0.5*((C86^2)-(C85^2))*'NEFZ + EPA + WLTP - Start Value'!$B$3)/3600</f>
        <v>-3.846911738419198</v>
      </c>
      <c r="G86" s="95">
        <f>E86*'NEFZ + EPA + WLTP - Start Value'!$B$3*'NEFZ + EPA + WLTP - Start Value'!$B$6*'NEFZ + EPA + WLTP - Constants'!$B$4/3600</f>
        <v>0.1875954632640001</v>
      </c>
      <c r="H86" s="95">
        <f>IF(E86&gt;0,(((C85)^3+(C86)^3)/2/D86)*0.5*'NEFZ + EPA + WLTP - Constants'!$B$3*('NEFZ + EPA + WLTP - Start Value'!$B$5*'NEFZ + EPA + WLTP - Start Value'!$B$4)*E86/3600,0)</f>
        <v>0.02238142016339785</v>
      </c>
      <c r="I86" s="95"/>
    </row>
    <row r="87" ht="20.35" customHeight="1">
      <c r="A87" s="15">
        <v>84</v>
      </c>
      <c r="B87" s="15">
        <v>7.6</v>
      </c>
      <c r="C87" s="95">
        <f>'NEFZ + EPA + WLTP - Constants'!$B$5*B87/3.6</f>
        <v>3.397504</v>
      </c>
      <c r="D87" s="95">
        <f>(C87+C86)/2</f>
        <v>4.045712</v>
      </c>
      <c r="E87" s="95">
        <f>(D87*(A87-A86))</f>
        <v>4.045712</v>
      </c>
      <c r="F87" s="95">
        <f>(0.5*((C87^2)-(C86^2))*'NEFZ + EPA + WLTP - Start Value'!$B$3)/3600</f>
        <v>-2.280085785339024</v>
      </c>
      <c r="G87" s="95">
        <f>E87*'NEFZ + EPA + WLTP - Start Value'!$B$3*'NEFZ + EPA + WLTP - Start Value'!$B$6*'NEFZ + EPA + WLTP - Constants'!$B$4/3600</f>
        <v>0.138027556304</v>
      </c>
      <c r="H87" s="95">
        <f>IF(E87&gt;0,(((C86)^3+(C87)^3)/2/D87)*0.5*'NEFZ + EPA + WLTP - Constants'!$B$3*('NEFZ + EPA + WLTP - Start Value'!$B$5*'NEFZ + EPA + WLTP - Start Value'!$B$4)*E87/3600,0)</f>
        <v>0.009021859929495158</v>
      </c>
      <c r="I87" s="95"/>
    </row>
    <row r="88" ht="20.35" customHeight="1">
      <c r="A88" s="15">
        <v>85</v>
      </c>
      <c r="B88" s="15">
        <v>7.5</v>
      </c>
      <c r="C88" s="95">
        <f>'NEFZ + EPA + WLTP - Constants'!$B$5*B88/3.6</f>
        <v>3.3528</v>
      </c>
      <c r="D88" s="95">
        <f>(C88+C87)/2</f>
        <v>3.375152</v>
      </c>
      <c r="E88" s="95">
        <f>(D88*(A88-A87))</f>
        <v>3.375152</v>
      </c>
      <c r="F88" s="95">
        <f>(0.5*((C88^2)-(C87^2))*'NEFZ + EPA + WLTP - Start Value'!$B$3)/3600</f>
        <v>-0.06559210394097703</v>
      </c>
      <c r="G88" s="95">
        <f>E88*'NEFZ + EPA + WLTP - Start Value'!$B$3*'NEFZ + EPA + WLTP - Start Value'!$B$6*'NEFZ + EPA + WLTP - Constants'!$B$4/3600</f>
        <v>0.115150060784</v>
      </c>
      <c r="H88" s="95">
        <f>IF(E88&gt;0,(((C87)^3+(C88)^3)/2/D88)*0.5*'NEFZ + EPA + WLTP - Constants'!$B$3*('NEFZ + EPA + WLTP - Start Value'!$B$5*'NEFZ + EPA + WLTP - Start Value'!$B$4)*E88/3600,0)</f>
        <v>0.004864381985333742</v>
      </c>
      <c r="I88" s="95"/>
    </row>
    <row r="89" ht="20.35" customHeight="1">
      <c r="A89" s="15">
        <v>86</v>
      </c>
      <c r="B89" s="15">
        <v>10</v>
      </c>
      <c r="C89" s="95">
        <f>'NEFZ + EPA + WLTP - Constants'!$B$5*B89/3.6</f>
        <v>4.470400000000001</v>
      </c>
      <c r="D89" s="95">
        <f>(C89+C88)/2</f>
        <v>3.9116</v>
      </c>
      <c r="E89" s="95">
        <f>(D89*(A89-A88))</f>
        <v>3.9116</v>
      </c>
      <c r="F89" s="95">
        <f>(0.5*((C89^2)-(C88^2))*'NEFZ + EPA + WLTP - Start Value'!$B$3)/3600</f>
        <v>1.900433475111112</v>
      </c>
      <c r="G89" s="95">
        <f>E89*'NEFZ + EPA + WLTP - Start Value'!$B$3*'NEFZ + EPA + WLTP - Start Value'!$B$6*'NEFZ + EPA + WLTP - Constants'!$B$4/3600</f>
        <v>0.1334520572</v>
      </c>
      <c r="H89" s="95">
        <f>IF(E89&gt;0,(((C88)^3+(C89)^3)/2/D89)*0.5*'NEFZ + EPA + WLTP - Constants'!$B$3*('NEFZ + EPA + WLTP - Start Value'!$B$5*'NEFZ + EPA + WLTP - Start Value'!$B$4)*E89/3600,0)</f>
        <v>0.008034541558755716</v>
      </c>
      <c r="I89" s="95"/>
    </row>
    <row r="90" ht="20.35" customHeight="1">
      <c r="A90" s="15">
        <v>87</v>
      </c>
      <c r="B90" s="15">
        <v>13.1</v>
      </c>
      <c r="C90" s="95">
        <f>'NEFZ + EPA + WLTP - Constants'!$B$5*B90/3.6</f>
        <v>5.856224</v>
      </c>
      <c r="D90" s="95">
        <f>(C90+C89)/2</f>
        <v>5.163312</v>
      </c>
      <c r="E90" s="95">
        <f>(D90*(A90-A89))</f>
        <v>5.163312</v>
      </c>
      <c r="F90" s="95">
        <f>(0.5*((C90^2)-(C89^2))*'NEFZ + EPA + WLTP - Start Value'!$B$3)/3600</f>
        <v>3.110629512061865</v>
      </c>
      <c r="G90" s="95">
        <f>E90*'NEFZ + EPA + WLTP - Start Value'!$B$3*'NEFZ + EPA + WLTP - Start Value'!$B$6*'NEFZ + EPA + WLTP - Constants'!$B$4/3600</f>
        <v>0.176156715504</v>
      </c>
      <c r="H90" s="95">
        <f>IF(E90&gt;0,(((C89)^3+(C90)^3)/2/D90)*0.5*'NEFZ + EPA + WLTP - Constants'!$B$3*('NEFZ + EPA + WLTP - Start Value'!$B$5*'NEFZ + EPA + WLTP - Start Value'!$B$4)*E90/3600,0)</f>
        <v>0.01835387929749127</v>
      </c>
      <c r="I90" s="95"/>
    </row>
    <row r="91" ht="20.35" customHeight="1">
      <c r="A91" s="15">
        <v>88</v>
      </c>
      <c r="B91" s="15">
        <v>14.1</v>
      </c>
      <c r="C91" s="95">
        <f>'NEFZ + EPA + WLTP - Constants'!$B$5*B91/3.6</f>
        <v>6.303264</v>
      </c>
      <c r="D91" s="95">
        <f>(C91+C90)/2</f>
        <v>6.079744</v>
      </c>
      <c r="E91" s="95">
        <f>(D91*(A91-A90))</f>
        <v>6.079744</v>
      </c>
      <c r="F91" s="95">
        <f>(0.5*((C91^2)-(C90^2))*'NEFZ + EPA + WLTP - Start Value'!$B$3)/3600</f>
        <v>1.181526640526221</v>
      </c>
      <c r="G91" s="95">
        <f>E91*'NEFZ + EPA + WLTP - Start Value'!$B$3*'NEFZ + EPA + WLTP - Start Value'!$B$6*'NEFZ + EPA + WLTP - Constants'!$B$4/3600</f>
        <v>0.207422626048</v>
      </c>
      <c r="H91" s="95">
        <f>IF(E91&gt;0,(((C90)^3+(C91)^3)/2/D91)*0.5*'NEFZ + EPA + WLTP - Constants'!$B$3*('NEFZ + EPA + WLTP - Start Value'!$B$5*'NEFZ + EPA + WLTP - Start Value'!$B$4)*E91/3600,0)</f>
        <v>0.02854327995797199</v>
      </c>
      <c r="I91" s="95"/>
    </row>
    <row r="92" ht="20.35" customHeight="1">
      <c r="A92" s="15">
        <v>89</v>
      </c>
      <c r="B92" s="15">
        <v>16.4</v>
      </c>
      <c r="C92" s="95">
        <f>'NEFZ + EPA + WLTP - Constants'!$B$5*B92/3.6</f>
        <v>7.331455999999999</v>
      </c>
      <c r="D92" s="95">
        <f>(C92+C91)/2</f>
        <v>6.817359999999999</v>
      </c>
      <c r="E92" s="95">
        <f>(D92*(A92-A91))</f>
        <v>6.817359999999999</v>
      </c>
      <c r="F92" s="95">
        <f>(0.5*((C92^2)-(C91^2))*'NEFZ + EPA + WLTP - Start Value'!$B$3)/3600</f>
        <v>3.047209332092443</v>
      </c>
      <c r="G92" s="95">
        <f>E92*'NEFZ + EPA + WLTP - Start Value'!$B$3*'NEFZ + EPA + WLTP - Start Value'!$B$6*'NEFZ + EPA + WLTP - Constants'!$B$4/3600</f>
        <v>0.232587871120</v>
      </c>
      <c r="H92" s="95">
        <f>IF(E92&gt;0,(((C91)^3+(C92)^3)/2/D92)*0.5*'NEFZ + EPA + WLTP - Constants'!$B$3*('NEFZ + EPA + WLTP - Start Value'!$B$5*'NEFZ + EPA + WLTP - Start Value'!$B$4)*E92/3600,0)</f>
        <v>0.04076484114582567</v>
      </c>
      <c r="I92" s="95"/>
    </row>
    <row r="93" ht="20.35" customHeight="1">
      <c r="A93" s="15">
        <v>90</v>
      </c>
      <c r="B93" s="15">
        <v>19.6</v>
      </c>
      <c r="C93" s="95">
        <f>'NEFZ + EPA + WLTP - Constants'!$B$5*B93/3.6</f>
        <v>8.761984000000002</v>
      </c>
      <c r="D93" s="95">
        <f>(C93+C92)/2</f>
        <v>8.046720000000001</v>
      </c>
      <c r="E93" s="95">
        <f>(D93*(A93-A92))</f>
        <v>8.046720000000001</v>
      </c>
      <c r="F93" s="95">
        <f>(0.5*((C93^2)-(C92^2))*'NEFZ + EPA + WLTP - Start Value'!$B$3)/3600</f>
        <v>5.004112830464009</v>
      </c>
      <c r="G93" s="95">
        <f>E93*'NEFZ + EPA + WLTP - Start Value'!$B$3*'NEFZ + EPA + WLTP - Start Value'!$B$6*'NEFZ + EPA + WLTP - Constants'!$B$4/3600</f>
        <v>0.274529946240</v>
      </c>
      <c r="H93" s="95">
        <f>IF(E93&gt;0,(((C92)^3+(C93)^3)/2/D93)*0.5*'NEFZ + EPA + WLTP - Constants'!$B$3*('NEFZ + EPA + WLTP - Start Value'!$B$5*'NEFZ + EPA + WLTP - Start Value'!$B$4)*E93/3600,0)</f>
        <v>0.06747167141379617</v>
      </c>
      <c r="I93" s="95"/>
    </row>
    <row r="94" ht="20.35" customHeight="1">
      <c r="A94" s="15">
        <v>91</v>
      </c>
      <c r="B94" s="15">
        <v>22.4</v>
      </c>
      <c r="C94" s="95">
        <f>'NEFZ + EPA + WLTP - Constants'!$B$5*B94/3.6</f>
        <v>10.013696</v>
      </c>
      <c r="D94" s="95">
        <f>(C94+C93)/2</f>
        <v>9.387840000000001</v>
      </c>
      <c r="E94" s="95">
        <f>(D94*(A94-A93))</f>
        <v>9.387840000000001</v>
      </c>
      <c r="F94" s="95">
        <f>(0.5*((C94^2)-(C93^2))*'NEFZ + EPA + WLTP - Start Value'!$B$3)/3600</f>
        <v>5.108365181098657</v>
      </c>
      <c r="G94" s="95">
        <f>E94*'NEFZ + EPA + WLTP - Start Value'!$B$3*'NEFZ + EPA + WLTP - Start Value'!$B$6*'NEFZ + EPA + WLTP - Constants'!$B$4/3600</f>
        <v>0.320284937280</v>
      </c>
      <c r="H94" s="95">
        <f>IF(E94&gt;0,(((C93)^3+(C94)^3)/2/D94)*0.5*'NEFZ + EPA + WLTP - Constants'!$B$3*('NEFZ + EPA + WLTP - Start Value'!$B$5*'NEFZ + EPA + WLTP - Start Value'!$B$4)*E94/3600,0)</f>
        <v>0.1060571352155595</v>
      </c>
      <c r="I94" s="95"/>
    </row>
    <row r="95" ht="20.35" customHeight="1">
      <c r="A95" s="15">
        <v>92</v>
      </c>
      <c r="B95" s="15">
        <v>24.7</v>
      </c>
      <c r="C95" s="95">
        <f>'NEFZ + EPA + WLTP - Constants'!$B$5*B95/3.6</f>
        <v>11.041888</v>
      </c>
      <c r="D95" s="95">
        <f>(C95+C94)/2</f>
        <v>10.527792</v>
      </c>
      <c r="E95" s="95">
        <f>(D95*(A95-A94))</f>
        <v>10.527792</v>
      </c>
      <c r="F95" s="95">
        <f>(0.5*((C95^2)-(C94^2))*'NEFZ + EPA + WLTP - Start Value'!$B$3)/3600</f>
        <v>4.705690476772271</v>
      </c>
      <c r="G95" s="95">
        <f>E95*'NEFZ + EPA + WLTP - Start Value'!$B$3*'NEFZ + EPA + WLTP - Start Value'!$B$6*'NEFZ + EPA + WLTP - Constants'!$B$4/3600</f>
        <v>0.3591766796640001</v>
      </c>
      <c r="H95" s="95">
        <f>IF(E95&gt;0,(((C94)^3+(C95)^3)/2/D95)*0.5*'NEFZ + EPA + WLTP - Constants'!$B$3*('NEFZ + EPA + WLTP - Start Value'!$B$5*'NEFZ + EPA + WLTP - Start Value'!$B$4)*E95/3600,0)</f>
        <v>0.1486613926513468</v>
      </c>
      <c r="I95" s="95"/>
    </row>
    <row r="96" ht="20.35" customHeight="1">
      <c r="A96" s="15">
        <v>93</v>
      </c>
      <c r="B96" s="15">
        <v>26.1</v>
      </c>
      <c r="C96" s="95">
        <f>'NEFZ + EPA + WLTP - Constants'!$B$5*B96/3.6</f>
        <v>11.667744</v>
      </c>
      <c r="D96" s="95">
        <f>(C96+C95)/2</f>
        <v>11.354816</v>
      </c>
      <c r="E96" s="95">
        <f>(D96*(A96-A95))</f>
        <v>11.354816</v>
      </c>
      <c r="F96" s="95">
        <f>(0.5*((C96^2)-(C95^2))*'NEFZ + EPA + WLTP - Start Value'!$B$3)/3600</f>
        <v>3.089344657140624</v>
      </c>
      <c r="G96" s="95">
        <f>E96*'NEFZ + EPA + WLTP - Start Value'!$B$3*'NEFZ + EPA + WLTP - Start Value'!$B$6*'NEFZ + EPA + WLTP - Constants'!$B$4/3600</f>
        <v>0.387392257472</v>
      </c>
      <c r="H96" s="95">
        <f>IF(E96&gt;0,(((C95)^3+(C96)^3)/2/D96)*0.5*'NEFZ + EPA + WLTP - Constants'!$B$3*('NEFZ + EPA + WLTP - Start Value'!$B$5*'NEFZ + EPA + WLTP - Start Value'!$B$4)*E96/3600,0)</f>
        <v>0.1856176393096587</v>
      </c>
      <c r="I96" s="95"/>
    </row>
    <row r="97" ht="20.35" customHeight="1">
      <c r="A97" s="15">
        <v>94</v>
      </c>
      <c r="B97" s="15">
        <v>25.8</v>
      </c>
      <c r="C97" s="95">
        <f>'NEFZ + EPA + WLTP - Constants'!$B$5*B97/3.6</f>
        <v>11.533632</v>
      </c>
      <c r="D97" s="95">
        <f>(C97+C96)/2</f>
        <v>11.600688</v>
      </c>
      <c r="E97" s="95">
        <f>(D97*(A97-A96))</f>
        <v>11.600688</v>
      </c>
      <c r="F97" s="95">
        <f>(0.5*((C97^2)-(C96^2))*'NEFZ + EPA + WLTP - Start Value'!$B$3)/3600</f>
        <v>-0.6763371247424017</v>
      </c>
      <c r="G97" s="95">
        <f>E97*'NEFZ + EPA + WLTP - Start Value'!$B$3*'NEFZ + EPA + WLTP - Start Value'!$B$6*'NEFZ + EPA + WLTP - Constants'!$B$4/3600</f>
        <v>0.395780672496</v>
      </c>
      <c r="H97" s="95">
        <f>IF(E97&gt;0,(((C96)^3+(C97)^3)/2/D97)*0.5*'NEFZ + EPA + WLTP - Constants'!$B$3*('NEFZ + EPA + WLTP - Start Value'!$B$5*'NEFZ + EPA + WLTP - Start Value'!$B$4)*E97/3600,0)</f>
        <v>0.1975082748592903</v>
      </c>
      <c r="I97" s="95"/>
    </row>
    <row r="98" ht="20.35" customHeight="1">
      <c r="A98" s="15">
        <v>95</v>
      </c>
      <c r="B98" s="15">
        <v>26.6</v>
      </c>
      <c r="C98" s="95">
        <f>'NEFZ + EPA + WLTP - Constants'!$B$5*B98/3.6</f>
        <v>11.891264</v>
      </c>
      <c r="D98" s="95">
        <f>(C98+C97)/2</f>
        <v>11.712448</v>
      </c>
      <c r="E98" s="95">
        <f>(D98*(A98-A97))</f>
        <v>11.712448</v>
      </c>
      <c r="F98" s="95">
        <f>(0.5*((C98^2)-(C97^2))*'NEFZ + EPA + WLTP - Start Value'!$B$3)/3600</f>
        <v>1.820941057752181</v>
      </c>
      <c r="G98" s="95">
        <f>E98*'NEFZ + EPA + WLTP - Start Value'!$B$3*'NEFZ + EPA + WLTP - Start Value'!$B$6*'NEFZ + EPA + WLTP - Constants'!$B$4/3600</f>
        <v>0.3995935884160001</v>
      </c>
      <c r="H98" s="95">
        <f>IF(E98&gt;0,(((C97)^3+(C98)^3)/2/D98)*0.5*'NEFZ + EPA + WLTP - Constants'!$B$3*('NEFZ + EPA + WLTP - Start Value'!$B$5*'NEFZ + EPA + WLTP - Start Value'!$B$4)*E98/3600,0)</f>
        <v>0.2033935288735796</v>
      </c>
      <c r="I98" s="95"/>
    </row>
    <row r="99" ht="20.35" customHeight="1">
      <c r="A99" s="15">
        <v>96</v>
      </c>
      <c r="B99" s="15">
        <v>27.8</v>
      </c>
      <c r="C99" s="95">
        <f>'NEFZ + EPA + WLTP - Constants'!$B$5*B99/3.6</f>
        <v>12.427712</v>
      </c>
      <c r="D99" s="95">
        <f>(C99+C98)/2</f>
        <v>12.159488</v>
      </c>
      <c r="E99" s="95">
        <f>(D99*(A99-A98))</f>
        <v>12.159488</v>
      </c>
      <c r="F99" s="95">
        <f>(0.5*((C99^2)-(C98^2))*'NEFZ + EPA + WLTP - Start Value'!$B$3)/3600</f>
        <v>2.835663937262934</v>
      </c>
      <c r="G99" s="95">
        <f>E99*'NEFZ + EPA + WLTP - Start Value'!$B$3*'NEFZ + EPA + WLTP - Start Value'!$B$6*'NEFZ + EPA + WLTP - Constants'!$B$4/3600</f>
        <v>0.4148452520960001</v>
      </c>
      <c r="H99" s="95">
        <f>IF(E99&gt;0,(((C98)^3+(C99)^3)/2/D99)*0.5*'NEFZ + EPA + WLTP - Constants'!$B$3*('NEFZ + EPA + WLTP - Start Value'!$B$5*'NEFZ + EPA + WLTP - Start Value'!$B$4)*E99/3600,0)</f>
        <v>0.227756038839703</v>
      </c>
      <c r="I99" s="95"/>
    </row>
    <row r="100" ht="20.35" customHeight="1">
      <c r="A100" s="15">
        <v>97</v>
      </c>
      <c r="B100" s="15">
        <v>28.5</v>
      </c>
      <c r="C100" s="95">
        <f>'NEFZ + EPA + WLTP - Constants'!$B$5*B100/3.6</f>
        <v>12.74064</v>
      </c>
      <c r="D100" s="95">
        <f>(C100+C99)/2</f>
        <v>12.584176</v>
      </c>
      <c r="E100" s="95">
        <f>(D100*(A100-A99))</f>
        <v>12.584176</v>
      </c>
      <c r="F100" s="95">
        <f>(0.5*((C100^2)-(C99^2))*'NEFZ + EPA + WLTP - Start Value'!$B$3)/3600</f>
        <v>1.71191047438008</v>
      </c>
      <c r="G100" s="95">
        <f>E100*'NEFZ + EPA + WLTP - Start Value'!$B$3*'NEFZ + EPA + WLTP - Start Value'!$B$6*'NEFZ + EPA + WLTP - Constants'!$B$4/3600</f>
        <v>0.429334332592</v>
      </c>
      <c r="H100" s="95">
        <f>IF(E100&gt;0,(((C99)^3+(C100)^3)/2/D100)*0.5*'NEFZ + EPA + WLTP - Constants'!$B$3*('NEFZ + EPA + WLTP - Start Value'!$B$5*'NEFZ + EPA + WLTP - Start Value'!$B$4)*E100/3600,0)</f>
        <v>0.2522122877139007</v>
      </c>
      <c r="I100" s="95"/>
    </row>
    <row r="101" ht="20.35" customHeight="1">
      <c r="A101" s="15">
        <v>98</v>
      </c>
      <c r="B101" s="15">
        <v>28.9</v>
      </c>
      <c r="C101" s="95">
        <f>'NEFZ + EPA + WLTP - Constants'!$B$5*B101/3.6</f>
        <v>12.919456</v>
      </c>
      <c r="D101" s="95">
        <f>(C101+C100)/2</f>
        <v>12.830048</v>
      </c>
      <c r="E101" s="95">
        <f>(D101*(A101-A100))</f>
        <v>12.830048</v>
      </c>
      <c r="F101" s="95">
        <f>(0.5*((C101^2)-(C100^2))*'NEFZ + EPA + WLTP - Start Value'!$B$3)/3600</f>
        <v>0.9973474877383176</v>
      </c>
      <c r="G101" s="95">
        <f>E101*'NEFZ + EPA + WLTP - Start Value'!$B$3*'NEFZ + EPA + WLTP - Start Value'!$B$6*'NEFZ + EPA + WLTP - Constants'!$B$4/3600</f>
        <v>0.4377227476159999</v>
      </c>
      <c r="H101" s="95">
        <f>IF(E101&gt;0,(((C100)^3+(C101)^3)/2/D101)*0.5*'NEFZ + EPA + WLTP - Constants'!$B$3*('NEFZ + EPA + WLTP - Start Value'!$B$5*'NEFZ + EPA + WLTP - Start Value'!$B$4)*E101/3600,0)</f>
        <v>0.2672013419739178</v>
      </c>
      <c r="I101" s="95"/>
    </row>
    <row r="102" ht="20.35" customHeight="1">
      <c r="A102" s="15">
        <v>99</v>
      </c>
      <c r="B102" s="15">
        <v>29.3</v>
      </c>
      <c r="C102" s="95">
        <f>'NEFZ + EPA + WLTP - Constants'!$B$5*B102/3.6</f>
        <v>13.098272</v>
      </c>
      <c r="D102" s="95">
        <f>(C102+C101)/2</f>
        <v>13.008864</v>
      </c>
      <c r="E102" s="95">
        <f>(D102*(A102-A101))</f>
        <v>13.008864</v>
      </c>
      <c r="F102" s="95">
        <f>(0.5*((C102^2)-(C101^2))*'NEFZ + EPA + WLTP - Start Value'!$B$3)/3600</f>
        <v>1.011247801156259</v>
      </c>
      <c r="G102" s="95">
        <f>E102*'NEFZ + EPA + WLTP - Start Value'!$B$3*'NEFZ + EPA + WLTP - Start Value'!$B$6*'NEFZ + EPA + WLTP - Constants'!$B$4/3600</f>
        <v>0.4438234130880001</v>
      </c>
      <c r="H102" s="95">
        <f>IF(E102&gt;0,(((C101)^3+(C102)^3)/2/D102)*0.5*'NEFZ + EPA + WLTP - Constants'!$B$3*('NEFZ + EPA + WLTP - Start Value'!$B$5*'NEFZ + EPA + WLTP - Start Value'!$B$4)*E102/3600,0)</f>
        <v>0.2785288490431127</v>
      </c>
      <c r="I102" s="95"/>
    </row>
    <row r="103" ht="20.35" customHeight="1">
      <c r="A103" s="15">
        <v>100</v>
      </c>
      <c r="B103" s="15">
        <v>29.5</v>
      </c>
      <c r="C103" s="95">
        <f>'NEFZ + EPA + WLTP - Constants'!$B$5*B103/3.6</f>
        <v>13.18768</v>
      </c>
      <c r="D103" s="95">
        <f>(C103+C102)/2</f>
        <v>13.142976</v>
      </c>
      <c r="E103" s="95">
        <f>(D103*(A103-A102))</f>
        <v>13.142976</v>
      </c>
      <c r="F103" s="95">
        <f>(0.5*((C103^2)-(C102^2))*'NEFZ + EPA + WLTP - Start Value'!$B$3)/3600</f>
        <v>0.5108365181098808</v>
      </c>
      <c r="G103" s="95">
        <f>E103*'NEFZ + EPA + WLTP - Start Value'!$B$3*'NEFZ + EPA + WLTP - Start Value'!$B$6*'NEFZ + EPA + WLTP - Constants'!$B$4/3600</f>
        <v>0.4483989121920001</v>
      </c>
      <c r="H103" s="95">
        <f>IF(E103&gt;0,(((C102)^3+(C103)^3)/2/D103)*0.5*'NEFZ + EPA + WLTP - Constants'!$B$3*('NEFZ + EPA + WLTP - Start Value'!$B$5*'NEFZ + EPA + WLTP - Start Value'!$B$4)*E103/3600,0)</f>
        <v>0.2872015260306311</v>
      </c>
      <c r="I103" s="95"/>
    </row>
    <row r="104" ht="20.35" customHeight="1">
      <c r="A104" s="15">
        <v>101</v>
      </c>
      <c r="B104" s="15">
        <v>29.4</v>
      </c>
      <c r="C104" s="95">
        <f>'NEFZ + EPA + WLTP - Constants'!$B$5*B104/3.6</f>
        <v>13.142976</v>
      </c>
      <c r="D104" s="95">
        <f>(C104+C103)/2</f>
        <v>13.165328</v>
      </c>
      <c r="E104" s="95">
        <f>(D104*(A104-A103))</f>
        <v>13.165328</v>
      </c>
      <c r="F104" s="95">
        <f>(0.5*((C104^2)-(C103^2))*'NEFZ + EPA + WLTP - Start Value'!$B$3)/3600</f>
        <v>-0.2558526438492584</v>
      </c>
      <c r="G104" s="95">
        <f>E104*'NEFZ + EPA + WLTP - Start Value'!$B$3*'NEFZ + EPA + WLTP - Start Value'!$B$6*'NEFZ + EPA + WLTP - Constants'!$B$4/3600</f>
        <v>0.4491614953760001</v>
      </c>
      <c r="H104" s="95">
        <f>IF(E104&gt;0,(((C103)^3+(C104)^3)/2/D104)*0.5*'NEFZ + EPA + WLTP - Constants'!$B$3*('NEFZ + EPA + WLTP - Start Value'!$B$5*'NEFZ + EPA + WLTP - Start Value'!$B$4)*E104/3600,0)</f>
        <v>0.2886618108456849</v>
      </c>
      <c r="I104" s="95"/>
    </row>
    <row r="105" ht="20.35" customHeight="1">
      <c r="A105" s="15">
        <v>102</v>
      </c>
      <c r="B105" s="15">
        <v>29.4</v>
      </c>
      <c r="C105" s="95">
        <f>'NEFZ + EPA + WLTP - Constants'!$B$5*B105/3.6</f>
        <v>13.142976</v>
      </c>
      <c r="D105" s="95">
        <f>(C105+C104)/2</f>
        <v>13.142976</v>
      </c>
      <c r="E105" s="95">
        <f>(D105*(A105-A104))</f>
        <v>13.142976</v>
      </c>
      <c r="F105" s="95">
        <f>(0.5*((C105^2)-(C104^2))*'NEFZ + EPA + WLTP - Start Value'!$B$3)/3600</f>
        <v>0</v>
      </c>
      <c r="G105" s="95">
        <f>E105*'NEFZ + EPA + WLTP - Start Value'!$B$3*'NEFZ + EPA + WLTP - Start Value'!$B$6*'NEFZ + EPA + WLTP - Constants'!$B$4/3600</f>
        <v>0.448398912192</v>
      </c>
      <c r="H105" s="95">
        <f>IF(E105&gt;0,(((C104)^3+(C105)^3)/2/D105)*0.5*'NEFZ + EPA + WLTP - Constants'!$B$3*('NEFZ + EPA + WLTP - Start Value'!$B$5*'NEFZ + EPA + WLTP - Start Value'!$B$4)*E105/3600,0)</f>
        <v>0.2871915582547649</v>
      </c>
      <c r="I105" s="95"/>
    </row>
    <row r="106" ht="20.35" customHeight="1">
      <c r="A106" s="15">
        <v>103</v>
      </c>
      <c r="B106" s="15">
        <v>29.8</v>
      </c>
      <c r="C106" s="95">
        <f>'NEFZ + EPA + WLTP - Constants'!$B$5*B106/3.6</f>
        <v>13.321792</v>
      </c>
      <c r="D106" s="95">
        <f>(C106+C105)/2</f>
        <v>13.232384</v>
      </c>
      <c r="E106" s="95">
        <f>(D106*(A106-A105))</f>
        <v>13.232384</v>
      </c>
      <c r="F106" s="95">
        <f>(0.5*((C106^2)-(C105^2))*'NEFZ + EPA + WLTP - Start Value'!$B$3)/3600</f>
        <v>1.028623192928726</v>
      </c>
      <c r="G106" s="95">
        <f>E106*'NEFZ + EPA + WLTP - Start Value'!$B$3*'NEFZ + EPA + WLTP - Start Value'!$B$6*'NEFZ + EPA + WLTP - Constants'!$B$4/3600</f>
        <v>0.451449244928</v>
      </c>
      <c r="H106" s="95">
        <f>IF(E106&gt;0,(((C105)^3+(C106)^3)/2/D106)*0.5*'NEFZ + EPA + WLTP - Constants'!$B$3*('NEFZ + EPA + WLTP - Start Value'!$B$5*'NEFZ + EPA + WLTP - Start Value'!$B$4)*E106/3600,0)</f>
        <v>0.2931327143136366</v>
      </c>
      <c r="I106" s="95"/>
    </row>
    <row r="107" ht="20.35" customHeight="1">
      <c r="A107" s="15">
        <v>104</v>
      </c>
      <c r="B107" s="15">
        <v>30.3</v>
      </c>
      <c r="C107" s="95">
        <f>'NEFZ + EPA + WLTP - Constants'!$B$5*B107/3.6</f>
        <v>13.545312</v>
      </c>
      <c r="D107" s="95">
        <f>(C107+C106)/2</f>
        <v>13.433552</v>
      </c>
      <c r="E107" s="95">
        <f>(D107*(A107-A106))</f>
        <v>13.433552</v>
      </c>
      <c r="F107" s="95">
        <f>(0.5*((C107^2)-(C106^2))*'NEFZ + EPA + WLTP - Start Value'!$B$3)/3600</f>
        <v>1.305326306904885</v>
      </c>
      <c r="G107" s="95">
        <f>E107*'NEFZ + EPA + WLTP - Start Value'!$B$3*'NEFZ + EPA + WLTP - Start Value'!$B$6*'NEFZ + EPA + WLTP - Constants'!$B$4/3600</f>
        <v>0.4583124935840001</v>
      </c>
      <c r="H107" s="95">
        <f>IF(E107&gt;0,(((C106)^3+(C107)^3)/2/D107)*0.5*'NEFZ + EPA + WLTP - Constants'!$B$3*('NEFZ + EPA + WLTP - Start Value'!$B$5*'NEFZ + EPA + WLTP - Start Value'!$B$4)*E107/3600,0)</f>
        <v>0.3067278960430415</v>
      </c>
      <c r="I107" s="95"/>
    </row>
    <row r="108" ht="20.35" customHeight="1">
      <c r="A108" s="15">
        <v>105</v>
      </c>
      <c r="B108" s="15">
        <v>30.6</v>
      </c>
      <c r="C108" s="95">
        <f>'NEFZ + EPA + WLTP - Constants'!$B$5*B108/3.6</f>
        <v>13.679424</v>
      </c>
      <c r="D108" s="95">
        <f>(C108+C107)/2</f>
        <v>13.612368</v>
      </c>
      <c r="E108" s="95">
        <f>(D108*(A108-A107))</f>
        <v>13.612368</v>
      </c>
      <c r="F108" s="95">
        <f>(0.5*((C108^2)-(C107^2))*'NEFZ + EPA + WLTP - Start Value'!$B$3)/3600</f>
        <v>0.7936210192064111</v>
      </c>
      <c r="G108" s="95">
        <f>E108*'NEFZ + EPA + WLTP - Start Value'!$B$3*'NEFZ + EPA + WLTP - Start Value'!$B$6*'NEFZ + EPA + WLTP - Constants'!$B$4/3600</f>
        <v>0.4644131590560001</v>
      </c>
      <c r="H108" s="95">
        <f>IF(E108&gt;0,(((C107)^3+(C108)^3)/2/D108)*0.5*'NEFZ + EPA + WLTP - Constants'!$B$3*('NEFZ + EPA + WLTP - Start Value'!$B$5*'NEFZ + EPA + WLTP - Start Value'!$B$4)*E108/3600,0)</f>
        <v>0.3190973408262424</v>
      </c>
      <c r="I108" s="95"/>
    </row>
    <row r="109" ht="20.35" customHeight="1">
      <c r="A109" s="15">
        <v>106</v>
      </c>
      <c r="B109" s="15">
        <v>30.5</v>
      </c>
      <c r="C109" s="95">
        <f>'NEFZ + EPA + WLTP - Constants'!$B$5*B109/3.6</f>
        <v>13.63472</v>
      </c>
      <c r="D109" s="95">
        <f>(C109+C108)/2</f>
        <v>13.657072</v>
      </c>
      <c r="E109" s="95">
        <f>(D109*(A109-A108))</f>
        <v>13.657072</v>
      </c>
      <c r="F109" s="95">
        <f>(0.5*((C109^2)-(C108^2))*'NEFZ + EPA + WLTP - Start Value'!$B$3)/3600</f>
        <v>-0.2654091093241064</v>
      </c>
      <c r="G109" s="95">
        <f>E109*'NEFZ + EPA + WLTP - Start Value'!$B$3*'NEFZ + EPA + WLTP - Start Value'!$B$6*'NEFZ + EPA + WLTP - Constants'!$B$4/3600</f>
        <v>0.465938325424</v>
      </c>
      <c r="H109" s="95">
        <f>IF(E109&gt;0,(((C108)^3+(C109)^3)/2/D109)*0.5*'NEFZ + EPA + WLTP - Constants'!$B$3*('NEFZ + EPA + WLTP - Start Value'!$B$5*'NEFZ + EPA + WLTP - Start Value'!$B$4)*E109/3600,0)</f>
        <v>0.3222306241494929</v>
      </c>
      <c r="I109" s="95"/>
    </row>
    <row r="110" ht="20.35" customHeight="1">
      <c r="A110" s="15">
        <v>107</v>
      </c>
      <c r="B110" s="15">
        <v>30.5</v>
      </c>
      <c r="C110" s="95">
        <f>'NEFZ + EPA + WLTP - Constants'!$B$5*B110/3.6</f>
        <v>13.63472</v>
      </c>
      <c r="D110" s="95">
        <f>(C110+C109)/2</f>
        <v>13.63472</v>
      </c>
      <c r="E110" s="95">
        <f>(D110*(A110-A109))</f>
        <v>13.63472</v>
      </c>
      <c r="F110" s="95">
        <f>(0.5*((C110^2)-(C109^2))*'NEFZ + EPA + WLTP - Start Value'!$B$3)/3600</f>
        <v>0</v>
      </c>
      <c r="G110" s="95">
        <f>E110*'NEFZ + EPA + WLTP - Start Value'!$B$3*'NEFZ + EPA + WLTP - Start Value'!$B$6*'NEFZ + EPA + WLTP - Constants'!$B$4/3600</f>
        <v>0.4651757422400001</v>
      </c>
      <c r="H110" s="95">
        <f>IF(E110&gt;0,(((C109)^3+(C110)^3)/2/D110)*0.5*'NEFZ + EPA + WLTP - Constants'!$B$3*('NEFZ + EPA + WLTP - Start Value'!$B$5*'NEFZ + EPA + WLTP - Start Value'!$B$4)*E110/3600,0)</f>
        <v>0.3206484883600756</v>
      </c>
      <c r="I110" s="95"/>
    </row>
    <row r="111" ht="20.35" customHeight="1">
      <c r="A111" s="15">
        <v>108</v>
      </c>
      <c r="B111" s="15">
        <v>30.1</v>
      </c>
      <c r="C111" s="95">
        <f>'NEFZ + EPA + WLTP - Constants'!$B$5*B111/3.6</f>
        <v>13.455904</v>
      </c>
      <c r="D111" s="95">
        <f>(C111+C110)/2</f>
        <v>13.545312</v>
      </c>
      <c r="E111" s="95">
        <f>(D111*(A111-A110))</f>
        <v>13.545312</v>
      </c>
      <c r="F111" s="95">
        <f>(0.5*((C111^2)-(C110^2))*'NEFZ + EPA + WLTP - Start Value'!$B$3)/3600</f>
        <v>-1.052948741410133</v>
      </c>
      <c r="G111" s="95">
        <f>E111*'NEFZ + EPA + WLTP - Start Value'!$B$3*'NEFZ + EPA + WLTP - Start Value'!$B$6*'NEFZ + EPA + WLTP - Constants'!$B$4/3600</f>
        <v>0.4621254095039999</v>
      </c>
      <c r="H111" s="95">
        <f>IF(E111&gt;0,(((C110)^3+(C111)^3)/2/D111)*0.5*'NEFZ + EPA + WLTP - Constants'!$B$3*('NEFZ + EPA + WLTP - Start Value'!$B$5*'NEFZ + EPA + WLTP - Start Value'!$B$4)*E111/3600,0)</f>
        <v>0.3144230133610226</v>
      </c>
      <c r="I111" s="95"/>
    </row>
    <row r="112" ht="20.35" customHeight="1">
      <c r="A112" s="15">
        <v>109</v>
      </c>
      <c r="B112" s="15">
        <v>29.3</v>
      </c>
      <c r="C112" s="95">
        <f>'NEFZ + EPA + WLTP - Constants'!$B$5*B112/3.6</f>
        <v>13.098272</v>
      </c>
      <c r="D112" s="95">
        <f>(C112+C111)/2</f>
        <v>13.277088</v>
      </c>
      <c r="E112" s="95">
        <f>(D112*(A112-A111))</f>
        <v>13.277088</v>
      </c>
      <c r="F112" s="95">
        <f>(0.5*((C112^2)-(C111^2))*'NEFZ + EPA + WLTP - Start Value'!$B$3)/3600</f>
        <v>-2.064196542566405</v>
      </c>
      <c r="G112" s="95">
        <f>E112*'NEFZ + EPA + WLTP - Start Value'!$B$3*'NEFZ + EPA + WLTP - Start Value'!$B$6*'NEFZ + EPA + WLTP - Constants'!$B$4/3600</f>
        <v>0.4529744112960001</v>
      </c>
      <c r="H112" s="95">
        <f>IF(E112&gt;0,(((C111)^3+(C112)^3)/2/D112)*0.5*'NEFZ + EPA + WLTP - Constants'!$B$3*('NEFZ + EPA + WLTP - Start Value'!$B$5*'NEFZ + EPA + WLTP - Start Value'!$B$4)*E112/3600,0)</f>
        <v>0.2962342634933134</v>
      </c>
      <c r="I112" s="95"/>
    </row>
    <row r="113" ht="20.35" customHeight="1">
      <c r="A113" s="15">
        <v>110</v>
      </c>
      <c r="B113" s="15">
        <v>28.4</v>
      </c>
      <c r="C113" s="95">
        <f>'NEFZ + EPA + WLTP - Constants'!$B$5*B113/3.6</f>
        <v>12.695936</v>
      </c>
      <c r="D113" s="95">
        <f>(C113+C112)/2</f>
        <v>12.897104</v>
      </c>
      <c r="E113" s="95">
        <f>(D113*(A113-A112))</f>
        <v>12.897104</v>
      </c>
      <c r="F113" s="95">
        <f>(0.5*((C113^2)-(C112^2))*'NEFZ + EPA + WLTP - Start Value'!$B$3)/3600</f>
        <v>-2.255760236857599</v>
      </c>
      <c r="G113" s="95">
        <f>E113*'NEFZ + EPA + WLTP - Start Value'!$B$3*'NEFZ + EPA + WLTP - Start Value'!$B$6*'NEFZ + EPA + WLTP - Constants'!$B$4/3600</f>
        <v>0.4400104971680001</v>
      </c>
      <c r="H113" s="95">
        <f>IF(E113&gt;0,(((C112)^3+(C113)^3)/2/D113)*0.5*'NEFZ + EPA + WLTP - Constants'!$B$3*('NEFZ + EPA + WLTP - Start Value'!$B$5*'NEFZ + EPA + WLTP - Start Value'!$B$4)*E113/3600,0)</f>
        <v>0.2715713810432244</v>
      </c>
      <c r="I113" s="95"/>
    </row>
    <row r="114" ht="20.35" customHeight="1">
      <c r="A114" s="15">
        <v>111</v>
      </c>
      <c r="B114" s="15">
        <v>27.6</v>
      </c>
      <c r="C114" s="95">
        <f>'NEFZ + EPA + WLTP - Constants'!$B$5*B114/3.6</f>
        <v>12.338304</v>
      </c>
      <c r="D114" s="95">
        <f>(C114+C113)/2</f>
        <v>12.51712</v>
      </c>
      <c r="E114" s="95">
        <f>(D114*(A114-A113))</f>
        <v>12.51712</v>
      </c>
      <c r="F114" s="95">
        <f>(0.5*((C114^2)-(C113^2))*'NEFZ + EPA + WLTP - Start Value'!$B$3)/3600</f>
        <v>-1.946043878513759</v>
      </c>
      <c r="G114" s="95">
        <f>E114*'NEFZ + EPA + WLTP - Start Value'!$B$3*'NEFZ + EPA + WLTP - Start Value'!$B$6*'NEFZ + EPA + WLTP - Constants'!$B$4/3600</f>
        <v>0.4270465830400001</v>
      </c>
      <c r="H114" s="95">
        <f>IF(E114&gt;0,(((C113)^3+(C114)^3)/2/D114)*0.5*'NEFZ + EPA + WLTP - Constants'!$B$3*('NEFZ + EPA + WLTP - Start Value'!$B$5*'NEFZ + EPA + WLTP - Start Value'!$B$4)*E114/3600,0)</f>
        <v>0.2482387559192687</v>
      </c>
      <c r="I114" s="95"/>
    </row>
    <row r="115" ht="20.35" customHeight="1">
      <c r="A115" s="15">
        <v>112</v>
      </c>
      <c r="B115" s="15">
        <v>26.8</v>
      </c>
      <c r="C115" s="95">
        <f>'NEFZ + EPA + WLTP - Constants'!$B$5*B115/3.6</f>
        <v>11.980672</v>
      </c>
      <c r="D115" s="95">
        <f>(C115+C114)/2</f>
        <v>12.159488</v>
      </c>
      <c r="E115" s="95">
        <f>(D115*(A115-A114))</f>
        <v>12.159488</v>
      </c>
      <c r="F115" s="95">
        <f>(0.5*((C115^2)-(C114^2))*'NEFZ + EPA + WLTP - Start Value'!$B$3)/3600</f>
        <v>-1.890442624841962</v>
      </c>
      <c r="G115" s="95">
        <f>E115*'NEFZ + EPA + WLTP - Start Value'!$B$3*'NEFZ + EPA + WLTP - Start Value'!$B$6*'NEFZ + EPA + WLTP - Constants'!$B$4/3600</f>
        <v>0.4148452520960001</v>
      </c>
      <c r="H115" s="95">
        <f>IF(E115&gt;0,(((C114)^3+(C115)^3)/2/D115)*0.5*'NEFZ + EPA + WLTP - Constants'!$B$3*('NEFZ + EPA + WLTP - Start Value'!$B$5*'NEFZ + EPA + WLTP - Start Value'!$B$4)*E115/3600,0)</f>
        <v>0.2275716010821801</v>
      </c>
      <c r="I115" s="95"/>
    </row>
    <row r="116" ht="20.35" customHeight="1">
      <c r="A116" s="15">
        <v>113</v>
      </c>
      <c r="B116" s="15">
        <v>25.5</v>
      </c>
      <c r="C116" s="95">
        <f>'NEFZ + EPA + WLTP - Constants'!$B$5*B116/3.6</f>
        <v>11.39952</v>
      </c>
      <c r="D116" s="95">
        <f>(C116+C115)/2</f>
        <v>11.690096</v>
      </c>
      <c r="E116" s="95">
        <f>(D116*(A116-A115))</f>
        <v>11.690096</v>
      </c>
      <c r="F116" s="95">
        <f>(0.5*((C116^2)-(C115^2))*'NEFZ + EPA + WLTP - Start Value'!$B$3)/3600</f>
        <v>-2.953382216521252</v>
      </c>
      <c r="G116" s="95">
        <f>E116*'NEFZ + EPA + WLTP - Start Value'!$B$3*'NEFZ + EPA + WLTP - Start Value'!$B$6*'NEFZ + EPA + WLTP - Constants'!$B$4/3600</f>
        <v>0.398831005232</v>
      </c>
      <c r="H116" s="95">
        <f>IF(E116&gt;0,(((C115)^3+(C116)^3)/2/D116)*0.5*'NEFZ + EPA + WLTP - Constants'!$B$3*('NEFZ + EPA + WLTP - Start Value'!$B$5*'NEFZ + EPA + WLTP - Start Value'!$B$4)*E116/3600,0)</f>
        <v>0.2024645536353898</v>
      </c>
      <c r="I116" s="95"/>
    </row>
    <row r="117" ht="20.35" customHeight="1">
      <c r="A117" s="15">
        <v>114</v>
      </c>
      <c r="B117" s="15">
        <v>23.7</v>
      </c>
      <c r="C117" s="95">
        <f>'NEFZ + EPA + WLTP - Constants'!$B$5*B117/3.6</f>
        <v>10.594848</v>
      </c>
      <c r="D117" s="95">
        <f>(C117+C116)/2</f>
        <v>10.997184</v>
      </c>
      <c r="E117" s="95">
        <f>(D117*(A117-A116))</f>
        <v>10.997184</v>
      </c>
      <c r="F117" s="95">
        <f>(0.5*((C117^2)-(C116^2))*'NEFZ + EPA + WLTP - Start Value'!$B$3)/3600</f>
        <v>-3.846911738419196</v>
      </c>
      <c r="G117" s="95">
        <f>E117*'NEFZ + EPA + WLTP - Start Value'!$B$3*'NEFZ + EPA + WLTP - Start Value'!$B$6*'NEFZ + EPA + WLTP - Constants'!$B$4/3600</f>
        <v>0.3751909265280001</v>
      </c>
      <c r="H117" s="95">
        <f>IF(E117&gt;0,(((C116)^3+(C117)^3)/2/D117)*0.5*'NEFZ + EPA + WLTP - Constants'!$B$3*('NEFZ + EPA + WLTP - Start Value'!$B$5*'NEFZ + EPA + WLTP - Start Value'!$B$4)*E117/3600,0)</f>
        <v>0.1689177948832856</v>
      </c>
      <c r="I117" s="95"/>
    </row>
    <row r="118" ht="20.35" customHeight="1">
      <c r="A118" s="15">
        <v>115</v>
      </c>
      <c r="B118" s="15">
        <v>21.7</v>
      </c>
      <c r="C118" s="95">
        <f>'NEFZ + EPA + WLTP - Constants'!$B$5*B118/3.6</f>
        <v>9.700768</v>
      </c>
      <c r="D118" s="95">
        <f>(C118+C117)/2</f>
        <v>10.147808</v>
      </c>
      <c r="E118" s="95">
        <f>(D118*(A118-A117))</f>
        <v>10.147808</v>
      </c>
      <c r="F118" s="95">
        <f>(0.5*((C118^2)-(C117^2))*'NEFZ + EPA + WLTP - Start Value'!$B$3)/3600</f>
        <v>-3.944213932344892</v>
      </c>
      <c r="G118" s="95">
        <f>E118*'NEFZ + EPA + WLTP - Start Value'!$B$3*'NEFZ + EPA + WLTP - Start Value'!$B$6*'NEFZ + EPA + WLTP - Constants'!$B$4/3600</f>
        <v>0.3462127655360001</v>
      </c>
      <c r="H118" s="95">
        <f>IF(E118&gt;0,(((C117)^3+(C118)^3)/2/D118)*0.5*'NEFZ + EPA + WLTP - Constants'!$B$3*('NEFZ + EPA + WLTP - Start Value'!$B$5*'NEFZ + EPA + WLTP - Start Value'!$B$4)*E118/3600,0)</f>
        <v>0.1329622530248668</v>
      </c>
      <c r="I118" s="95"/>
    </row>
    <row r="119" ht="20.35" customHeight="1">
      <c r="A119" s="15">
        <v>116</v>
      </c>
      <c r="B119" s="15">
        <v>19.3</v>
      </c>
      <c r="C119" s="95">
        <f>'NEFZ + EPA + WLTP - Constants'!$B$5*B119/3.6</f>
        <v>8.627872000000002</v>
      </c>
      <c r="D119" s="95">
        <f>(C119+C118)/2</f>
        <v>9.16432</v>
      </c>
      <c r="E119" s="95">
        <f>(D119*(A119-A118))</f>
        <v>9.16432</v>
      </c>
      <c r="F119" s="95">
        <f>(0.5*((C119^2)-(C118^2))*'NEFZ + EPA + WLTP - Start Value'!$B$3)/3600</f>
        <v>-4.274346376021326</v>
      </c>
      <c r="G119" s="95">
        <f>E119*'NEFZ + EPA + WLTP - Start Value'!$B$3*'NEFZ + EPA + WLTP - Start Value'!$B$6*'NEFZ + EPA + WLTP - Constants'!$B$4/3600</f>
        <v>0.312659105440</v>
      </c>
      <c r="H119" s="95">
        <f>IF(E119&gt;0,(((C118)^3+(C119)^3)/2/D119)*0.5*'NEFZ + EPA + WLTP - Constants'!$B$3*('NEFZ + EPA + WLTP - Start Value'!$B$5*'NEFZ + EPA + WLTP - Start Value'!$B$4)*E119/3600,0)</f>
        <v>0.09836324409222851</v>
      </c>
      <c r="I119" s="95"/>
    </row>
    <row r="120" ht="20.35" customHeight="1">
      <c r="A120" s="15">
        <v>117</v>
      </c>
      <c r="B120" s="15">
        <v>16.7</v>
      </c>
      <c r="C120" s="95">
        <f>'NEFZ + EPA + WLTP - Constants'!$B$5*B120/3.6</f>
        <v>7.465567999999999</v>
      </c>
      <c r="D120" s="95">
        <f>(C120+C119)/2</f>
        <v>8.046720000000001</v>
      </c>
      <c r="E120" s="95">
        <f>(D120*(A120-A119))</f>
        <v>8.046720000000001</v>
      </c>
      <c r="F120" s="95">
        <f>(0.5*((C120^2)-(C119^2))*'NEFZ + EPA + WLTP - Start Value'!$B$3)/3600</f>
        <v>-4.065841674752011</v>
      </c>
      <c r="G120" s="95">
        <f>E120*'NEFZ + EPA + WLTP - Start Value'!$B$3*'NEFZ + EPA + WLTP - Start Value'!$B$6*'NEFZ + EPA + WLTP - Constants'!$B$4/3600</f>
        <v>0.274529946240</v>
      </c>
      <c r="H120" s="95">
        <f>IF(E120&gt;0,(((C119)^3+(C120)^3)/2/D120)*0.5*'NEFZ + EPA + WLTP - Constants'!$B$3*('NEFZ + EPA + WLTP - Start Value'!$B$5*'NEFZ + EPA + WLTP - Start Value'!$B$4)*E120/3600,0)</f>
        <v>0.0669407347809271</v>
      </c>
      <c r="I120" s="95"/>
    </row>
    <row r="121" ht="20.35" customHeight="1">
      <c r="A121" s="15">
        <v>118</v>
      </c>
      <c r="B121" s="15">
        <v>14.4</v>
      </c>
      <c r="C121" s="95">
        <f>'NEFZ + EPA + WLTP - Constants'!$B$5*B121/3.6</f>
        <v>6.437376</v>
      </c>
      <c r="D121" s="95">
        <f>(C121+C120)/2</f>
        <v>6.951472</v>
      </c>
      <c r="E121" s="95">
        <f>(D121*(A121-A120))</f>
        <v>6.951472</v>
      </c>
      <c r="F121" s="95">
        <f>(0.5*((C121^2)-(C120^2))*'NEFZ + EPA + WLTP - Start Value'!$B$3)/3600</f>
        <v>-3.107154433707374</v>
      </c>
      <c r="G121" s="95">
        <f>E121*'NEFZ + EPA + WLTP - Start Value'!$B$3*'NEFZ + EPA + WLTP - Start Value'!$B$6*'NEFZ + EPA + WLTP - Constants'!$B$4/3600</f>
        <v>0.237163370224</v>
      </c>
      <c r="H121" s="95">
        <f>IF(E121&gt;0,(((C120)^3+(C121)^3)/2/D121)*0.5*'NEFZ + EPA + WLTP - Constants'!$B$3*('NEFZ + EPA + WLTP - Start Value'!$B$5*'NEFZ + EPA + WLTP - Start Value'!$B$4)*E121/3600,0)</f>
        <v>0.04319057060124602</v>
      </c>
      <c r="I121" s="95"/>
    </row>
    <row r="122" ht="20.35" customHeight="1">
      <c r="A122" s="15">
        <v>119</v>
      </c>
      <c r="B122" s="15">
        <v>11.5</v>
      </c>
      <c r="C122" s="95">
        <f>'NEFZ + EPA + WLTP - Constants'!$B$5*B122/3.6</f>
        <v>5.140960000000001</v>
      </c>
      <c r="D122" s="95">
        <f>(C122+C121)/2</f>
        <v>5.789168</v>
      </c>
      <c r="E122" s="95">
        <f>(D122*(A122-A121))</f>
        <v>5.789168</v>
      </c>
      <c r="F122" s="95">
        <f>(0.5*((C122^2)-(C121^2))*'NEFZ + EPA + WLTP - Start Value'!$B$3)/3600</f>
        <v>-3.262664190070755</v>
      </c>
      <c r="G122" s="95">
        <f>E122*'NEFZ + EPA + WLTP - Start Value'!$B$3*'NEFZ + EPA + WLTP - Start Value'!$B$6*'NEFZ + EPA + WLTP - Constants'!$B$4/3600</f>
        <v>0.197509044656</v>
      </c>
      <c r="H122" s="95">
        <f>IF(E122&gt;0,(((C121)^3+(C122)^3)/2/D122)*0.5*'NEFZ + EPA + WLTP - Constants'!$B$3*('NEFZ + EPA + WLTP - Start Value'!$B$5*'NEFZ + EPA + WLTP - Start Value'!$B$4)*E122/3600,0)</f>
        <v>0.02546675758062573</v>
      </c>
      <c r="I122" s="95"/>
    </row>
    <row r="123" ht="20.35" customHeight="1">
      <c r="A123" s="15">
        <v>120</v>
      </c>
      <c r="B123" s="15">
        <v>7.9</v>
      </c>
      <c r="C123" s="95">
        <f>'NEFZ + EPA + WLTP - Constants'!$B$5*B123/3.6</f>
        <v>3.531616000000001</v>
      </c>
      <c r="D123" s="95">
        <f>(C123+C122)/2</f>
        <v>4.336288000000001</v>
      </c>
      <c r="E123" s="95">
        <f>(D123*(A123-A122))</f>
        <v>4.336288000000001</v>
      </c>
      <c r="F123" s="95">
        <f>(0.5*((C123^2)-(C122^2))*'NEFZ + EPA + WLTP - Start Value'!$B$3)/3600</f>
        <v>-3.0337434034688</v>
      </c>
      <c r="G123" s="95">
        <f>E123*'NEFZ + EPA + WLTP - Start Value'!$B$3*'NEFZ + EPA + WLTP - Start Value'!$B$6*'NEFZ + EPA + WLTP - Constants'!$B$4/3600</f>
        <v>0.147941137696</v>
      </c>
      <c r="H123" s="95">
        <f>IF(E123&gt;0,(((C122)^3+(C123)^3)/2/D123)*0.5*'NEFZ + EPA + WLTP - Constants'!$B$3*('NEFZ + EPA + WLTP - Start Value'!$B$5*'NEFZ + EPA + WLTP - Start Value'!$B$4)*E123/3600,0)</f>
        <v>0.01137995655649052</v>
      </c>
      <c r="I123" s="95"/>
    </row>
    <row r="124" ht="20.35" customHeight="1">
      <c r="A124" s="15">
        <v>121</v>
      </c>
      <c r="B124" s="15">
        <v>6.6</v>
      </c>
      <c r="C124" s="95">
        <f>'NEFZ + EPA + WLTP - Constants'!$B$5*B124/3.6</f>
        <v>2.950464</v>
      </c>
      <c r="D124" s="95">
        <f>(C124+C123)/2</f>
        <v>3.24104</v>
      </c>
      <c r="E124" s="95">
        <f>(D124*(A124-A123))</f>
        <v>3.24104</v>
      </c>
      <c r="F124" s="95">
        <f>(0.5*((C124^2)-(C123^2))*'NEFZ + EPA + WLTP - Start Value'!$B$3)/3600</f>
        <v>-0.8188153372764456</v>
      </c>
      <c r="G124" s="95">
        <f>E124*'NEFZ + EPA + WLTP - Start Value'!$B$3*'NEFZ + EPA + WLTP - Start Value'!$B$6*'NEFZ + EPA + WLTP - Constants'!$B$4/3600</f>
        <v>0.110574561680</v>
      </c>
      <c r="H124" s="95">
        <f>IF(E124&gt;0,(((C123)^3+(C124)^3)/2/D124)*0.5*'NEFZ + EPA + WLTP - Constants'!$B$3*('NEFZ + EPA + WLTP - Start Value'!$B$5*'NEFZ + EPA + WLTP - Start Value'!$B$4)*E124/3600,0)</f>
        <v>0.004410543047429199</v>
      </c>
      <c r="I124" s="95"/>
    </row>
    <row r="125" ht="20.35" customHeight="1">
      <c r="A125" s="15">
        <v>122</v>
      </c>
      <c r="B125" s="15">
        <v>9.4</v>
      </c>
      <c r="C125" s="95">
        <f>'NEFZ + EPA + WLTP - Constants'!$B$5*B125/3.6</f>
        <v>4.202176000000001</v>
      </c>
      <c r="D125" s="95">
        <f>(C125+C124)/2</f>
        <v>3.57632</v>
      </c>
      <c r="E125" s="95">
        <f>(D125*(A125-A124))</f>
        <v>3.57632</v>
      </c>
      <c r="F125" s="95">
        <f>(0.5*((C125^2)-(C124^2))*'NEFZ + EPA + WLTP - Start Value'!$B$3)/3600</f>
        <v>1.946043878513779</v>
      </c>
      <c r="G125" s="95">
        <f>E125*'NEFZ + EPA + WLTP - Start Value'!$B$3*'NEFZ + EPA + WLTP - Start Value'!$B$6*'NEFZ + EPA + WLTP - Constants'!$B$4/3600</f>
        <v>0.122013309440</v>
      </c>
      <c r="H125" s="95">
        <f>IF(E125&gt;0,(((C124)^3+(C125)^3)/2/D125)*0.5*'NEFZ + EPA + WLTP - Constants'!$B$3*('NEFZ + EPA + WLTP - Start Value'!$B$5*'NEFZ + EPA + WLTP - Start Value'!$B$4)*E125/3600,0)</f>
        <v>0.006317897301811755</v>
      </c>
      <c r="I125" s="95"/>
    </row>
    <row r="126" ht="20.35" customHeight="1">
      <c r="A126" s="15">
        <v>123</v>
      </c>
      <c r="B126" s="15">
        <v>12.4</v>
      </c>
      <c r="C126" s="95">
        <f>'NEFZ + EPA + WLTP - Constants'!$B$5*B126/3.6</f>
        <v>5.543296000000001</v>
      </c>
      <c r="D126" s="95">
        <f>(C126+C125)/2</f>
        <v>4.872736000000001</v>
      </c>
      <c r="E126" s="95">
        <f>(D126*(A126-A125))</f>
        <v>4.872736000000001</v>
      </c>
      <c r="F126" s="95">
        <f>(0.5*((C126^2)-(C125^2))*'NEFZ + EPA + WLTP - Start Value'!$B$3)/3600</f>
        <v>2.840876554794667</v>
      </c>
      <c r="G126" s="95">
        <f>E126*'NEFZ + EPA + WLTP - Start Value'!$B$3*'NEFZ + EPA + WLTP - Start Value'!$B$6*'NEFZ + EPA + WLTP - Constants'!$B$4/3600</f>
        <v>0.166243134112</v>
      </c>
      <c r="H126" s="95">
        <f>IF(E126&gt;0,(((C125)^3+(C126)^3)/2/D126)*0.5*'NEFZ + EPA + WLTP - Constants'!$B$3*('NEFZ + EPA + WLTP - Start Value'!$B$5*'NEFZ + EPA + WLTP - Start Value'!$B$4)*E126/3600,0)</f>
        <v>0.01546704979759727</v>
      </c>
      <c r="I126" s="95"/>
    </row>
    <row r="127" ht="20.35" customHeight="1">
      <c r="A127" s="15">
        <v>124</v>
      </c>
      <c r="B127" s="15">
        <v>14.8</v>
      </c>
      <c r="C127" s="95">
        <f>'NEFZ + EPA + WLTP - Constants'!$B$5*B127/3.6</f>
        <v>6.616192000000001</v>
      </c>
      <c r="D127" s="95">
        <f>(C127+C126)/2</f>
        <v>6.079744000000001</v>
      </c>
      <c r="E127" s="95">
        <f>(D127*(A127-A126))</f>
        <v>6.079744000000001</v>
      </c>
      <c r="F127" s="95">
        <f>(0.5*((C127^2)-(C126^2))*'NEFZ + EPA + WLTP - Start Value'!$B$3)/3600</f>
        <v>2.835663937262933</v>
      </c>
      <c r="G127" s="95">
        <f>E127*'NEFZ + EPA + WLTP - Start Value'!$B$3*'NEFZ + EPA + WLTP - Start Value'!$B$6*'NEFZ + EPA + WLTP - Constants'!$B$4/3600</f>
        <v>0.207422626048</v>
      </c>
      <c r="H127" s="95">
        <f>IF(E127&gt;0,(((C126)^3+(C127)^3)/2/D127)*0.5*'NEFZ + EPA + WLTP - Constants'!$B$3*('NEFZ + EPA + WLTP - Start Value'!$B$5*'NEFZ + EPA + WLTP - Start Value'!$B$4)*E127/3600,0)</f>
        <v>0.02909198228660245</v>
      </c>
      <c r="I127" s="95"/>
    </row>
    <row r="128" ht="20.35" customHeight="1">
      <c r="A128" s="15">
        <v>125</v>
      </c>
      <c r="B128" s="15">
        <v>16.1</v>
      </c>
      <c r="C128" s="95">
        <f>'NEFZ + EPA + WLTP - Constants'!$B$5*B128/3.6</f>
        <v>7.197344000000001</v>
      </c>
      <c r="D128" s="95">
        <f>(C128+C127)/2</f>
        <v>6.906768000000001</v>
      </c>
      <c r="E128" s="95">
        <f>(D128*(A128-A127))</f>
        <v>6.906768000000001</v>
      </c>
      <c r="F128" s="95">
        <f>(0.5*((C128^2)-(C127^2))*'NEFZ + EPA + WLTP - Start Value'!$B$3)/3600</f>
        <v>1.744923718747735</v>
      </c>
      <c r="G128" s="95">
        <f>E128*'NEFZ + EPA + WLTP - Start Value'!$B$3*'NEFZ + EPA + WLTP - Start Value'!$B$6*'NEFZ + EPA + WLTP - Constants'!$B$4/3600</f>
        <v>0.2356382038560001</v>
      </c>
      <c r="H128" s="95">
        <f>IF(E128&gt;0,(((C127)^3+(C128)^3)/2/D128)*0.5*'NEFZ + EPA + WLTP - Constants'!$B$3*('NEFZ + EPA + WLTP - Start Value'!$B$5*'NEFZ + EPA + WLTP - Start Value'!$B$4)*E128/3600,0)</f>
        <v>0.04190010526924477</v>
      </c>
      <c r="I128" s="95"/>
    </row>
    <row r="129" ht="20.35" customHeight="1">
      <c r="A129" s="15">
        <v>126</v>
      </c>
      <c r="B129" s="15">
        <v>19.3</v>
      </c>
      <c r="C129" s="95">
        <f>'NEFZ + EPA + WLTP - Constants'!$B$5*B129/3.6</f>
        <v>8.627872000000002</v>
      </c>
      <c r="D129" s="95">
        <f>(C129+C128)/2</f>
        <v>7.912608000000001</v>
      </c>
      <c r="E129" s="95">
        <f>(D129*(A129-A128))</f>
        <v>7.912608000000001</v>
      </c>
      <c r="F129" s="95">
        <f>(0.5*((C129^2)-(C128^2))*'NEFZ + EPA + WLTP - Start Value'!$B$3)/3600</f>
        <v>4.920710949956272</v>
      </c>
      <c r="G129" s="95">
        <f>E129*'NEFZ + EPA + WLTP - Start Value'!$B$3*'NEFZ + EPA + WLTP - Start Value'!$B$6*'NEFZ + EPA + WLTP - Constants'!$B$4/3600</f>
        <v>0.2699544471360001</v>
      </c>
      <c r="H129" s="95">
        <f>IF(E129&gt;0,(((C128)^3+(C129)^3)/2/D129)*0.5*'NEFZ + EPA + WLTP - Constants'!$B$3*('NEFZ + EPA + WLTP - Start Value'!$B$5*'NEFZ + EPA + WLTP - Start Value'!$B$4)*E129/3600,0)</f>
        <v>0.06420478372967335</v>
      </c>
      <c r="I129" s="95"/>
    </row>
    <row r="130" ht="20.35" customHeight="1">
      <c r="A130" s="15">
        <v>127</v>
      </c>
      <c r="B130" s="15">
        <v>22.6</v>
      </c>
      <c r="C130" s="95">
        <f>'NEFZ + EPA + WLTP - Constants'!$B$5*B130/3.6</f>
        <v>10.103104</v>
      </c>
      <c r="D130" s="95">
        <f>(C130+C129)/2</f>
        <v>9.365488000000003</v>
      </c>
      <c r="E130" s="95">
        <f>(D130*(A130-A129))</f>
        <v>9.365488000000003</v>
      </c>
      <c r="F130" s="95">
        <f>(0.5*((C130^2)-(C129^2))*'NEFZ + EPA + WLTP - Start Value'!$B$3)/3600</f>
        <v>6.006238550939732</v>
      </c>
      <c r="G130" s="95">
        <f>E130*'NEFZ + EPA + WLTP - Start Value'!$B$3*'NEFZ + EPA + WLTP - Start Value'!$B$6*'NEFZ + EPA + WLTP - Constants'!$B$4/3600</f>
        <v>0.3195223540960002</v>
      </c>
      <c r="H130" s="95">
        <f>IF(E130&gt;0,(((C129)^3+(C130)^3)/2/D130)*0.5*'NEFZ + EPA + WLTP - Constants'!$B$3*('NEFZ + EPA + WLTP - Start Value'!$B$5*'NEFZ + EPA + WLTP - Start Value'!$B$4)*E130/3600,0)</f>
        <v>0.1058496031836802</v>
      </c>
      <c r="I130" s="95"/>
    </row>
    <row r="131" ht="20.35" customHeight="1">
      <c r="A131" s="15">
        <v>128</v>
      </c>
      <c r="B131" s="15">
        <v>25.5</v>
      </c>
      <c r="C131" s="95">
        <f>'NEFZ + EPA + WLTP - Constants'!$B$5*B131/3.6</f>
        <v>11.39952</v>
      </c>
      <c r="D131" s="95">
        <f>(C131+C130)/2</f>
        <v>10.751312</v>
      </c>
      <c r="E131" s="95">
        <f>(D131*(A131-A130))</f>
        <v>10.751312</v>
      </c>
      <c r="F131" s="95">
        <f>(0.5*((C131^2)-(C130^2))*'NEFZ + EPA + WLTP - Start Value'!$B$3)/3600</f>
        <v>6.059233495845683</v>
      </c>
      <c r="G131" s="95">
        <f>E131*'NEFZ + EPA + WLTP - Start Value'!$B$3*'NEFZ + EPA + WLTP - Start Value'!$B$6*'NEFZ + EPA + WLTP - Constants'!$B$4/3600</f>
        <v>0.3668025115040001</v>
      </c>
      <c r="H131" s="95">
        <f>IF(E131&gt;0,(((C130)^3+(C131)^3)/2/D131)*0.5*'NEFZ + EPA + WLTP - Constants'!$B$3*('NEFZ + EPA + WLTP - Start Value'!$B$5*'NEFZ + EPA + WLTP - Start Value'!$B$4)*E131/3600,0)</f>
        <v>0.1589224607161984</v>
      </c>
      <c r="I131" s="95"/>
    </row>
    <row r="132" ht="20.35" customHeight="1">
      <c r="A132" s="15">
        <v>129</v>
      </c>
      <c r="B132" s="15">
        <v>26.4</v>
      </c>
      <c r="C132" s="95">
        <f>'NEFZ + EPA + WLTP - Constants'!$B$5*B132/3.6</f>
        <v>11.801856</v>
      </c>
      <c r="D132" s="95">
        <f>(C132+C131)/2</f>
        <v>11.600688</v>
      </c>
      <c r="E132" s="95">
        <f>(D132*(A132-A131))</f>
        <v>11.600688</v>
      </c>
      <c r="F132" s="95">
        <f>(0.5*((C132^2)-(C131^2))*'NEFZ + EPA + WLTP - Start Value'!$B$3)/3600</f>
        <v>2.029011374227193</v>
      </c>
      <c r="G132" s="95">
        <f>E132*'NEFZ + EPA + WLTP - Start Value'!$B$3*'NEFZ + EPA + WLTP - Start Value'!$B$6*'NEFZ + EPA + WLTP - Constants'!$B$4/3600</f>
        <v>0.395780672496</v>
      </c>
      <c r="H132" s="95">
        <f>IF(E132&gt;0,(((C131)^3+(C132)^3)/2/D132)*0.5*'NEFZ + EPA + WLTP - Constants'!$B$3*('NEFZ + EPA + WLTP - Start Value'!$B$5*'NEFZ + EPA + WLTP - Start Value'!$B$4)*E132/3600,0)</f>
        <v>0.1976666404411633</v>
      </c>
      <c r="I132" s="95"/>
    </row>
    <row r="133" ht="20.35" customHeight="1">
      <c r="A133" s="15">
        <v>130</v>
      </c>
      <c r="B133" s="15">
        <v>26.7</v>
      </c>
      <c r="C133" s="95">
        <f>'NEFZ + EPA + WLTP - Constants'!$B$5*B133/3.6</f>
        <v>11.935968</v>
      </c>
      <c r="D133" s="95">
        <f>(C133+C132)/2</f>
        <v>11.868912</v>
      </c>
      <c r="E133" s="95">
        <f>(D133*(A133-A132))</f>
        <v>11.868912</v>
      </c>
      <c r="F133" s="95">
        <f>(0.5*((C133^2)-(C132^2))*'NEFZ + EPA + WLTP - Start Value'!$B$3)/3600</f>
        <v>0.6919749773376093</v>
      </c>
      <c r="G133" s="95">
        <f>E133*'NEFZ + EPA + WLTP - Start Value'!$B$3*'NEFZ + EPA + WLTP - Start Value'!$B$6*'NEFZ + EPA + WLTP - Constants'!$B$4/3600</f>
        <v>0.404931670704</v>
      </c>
      <c r="H133" s="95">
        <f>IF(E133&gt;0,(((C132)^3+(C133)^3)/2/D133)*0.5*'NEFZ + EPA + WLTP - Constants'!$B$3*('NEFZ + EPA + WLTP - Start Value'!$B$5*'NEFZ + EPA + WLTP - Start Value'!$B$4)*E133/3600,0)</f>
        <v>0.2115265276470128</v>
      </c>
      <c r="I133" s="95"/>
    </row>
    <row r="134" ht="20.35" customHeight="1">
      <c r="A134" s="15">
        <v>131</v>
      </c>
      <c r="B134" s="15">
        <v>27.8</v>
      </c>
      <c r="C134" s="95">
        <f>'NEFZ + EPA + WLTP - Constants'!$B$5*B134/3.6</f>
        <v>12.427712</v>
      </c>
      <c r="D134" s="95">
        <f>(C134+C133)/2</f>
        <v>12.18184</v>
      </c>
      <c r="E134" s="95">
        <f>(D134*(A134-A133))</f>
        <v>12.18184</v>
      </c>
      <c r="F134" s="95">
        <f>(0.5*((C134^2)-(C133^2))*'NEFZ + EPA + WLTP - Start Value'!$B$3)/3600</f>
        <v>2.604136841895114</v>
      </c>
      <c r="G134" s="95">
        <f>E134*'NEFZ + EPA + WLTP - Start Value'!$B$3*'NEFZ + EPA + WLTP - Start Value'!$B$6*'NEFZ + EPA + WLTP - Constants'!$B$4/3600</f>
        <v>0.4156078352800001</v>
      </c>
      <c r="H134" s="95">
        <f>IF(E134&gt;0,(((C133)^3+(C134)^3)/2/D134)*0.5*'NEFZ + EPA + WLTP - Constants'!$B$3*('NEFZ + EPA + WLTP - Start Value'!$B$5*'NEFZ + EPA + WLTP - Start Value'!$B$4)*E134/3600,0)</f>
        <v>0.2289600094181992</v>
      </c>
      <c r="I134" s="95"/>
    </row>
    <row r="135" ht="20.35" customHeight="1">
      <c r="A135" s="15">
        <v>132</v>
      </c>
      <c r="B135" s="15">
        <v>29.4</v>
      </c>
      <c r="C135" s="95">
        <f>'NEFZ + EPA + WLTP - Constants'!$B$5*B135/3.6</f>
        <v>13.142976</v>
      </c>
      <c r="D135" s="95">
        <f>(C135+C134)/2</f>
        <v>12.785344</v>
      </c>
      <c r="E135" s="95">
        <f>(D135*(A135-A134))</f>
        <v>12.785344</v>
      </c>
      <c r="F135" s="95">
        <f>(0.5*((C135^2)-(C134^2))*'NEFZ + EPA + WLTP - Start Value'!$B$3)/3600</f>
        <v>3.97548963753528</v>
      </c>
      <c r="G135" s="95">
        <f>E135*'NEFZ + EPA + WLTP - Start Value'!$B$3*'NEFZ + EPA + WLTP - Start Value'!$B$6*'NEFZ + EPA + WLTP - Constants'!$B$4/3600</f>
        <v>0.436197581248</v>
      </c>
      <c r="H135" s="95">
        <f>IF(E135&gt;0,(((C134)^3+(C135)^3)/2/D135)*0.5*'NEFZ + EPA + WLTP - Constants'!$B$3*('NEFZ + EPA + WLTP - Start Value'!$B$5*'NEFZ + EPA + WLTP - Start Value'!$B$4)*E135/3600,0)</f>
        <v>0.2650000795981494</v>
      </c>
      <c r="I135" s="95"/>
    </row>
    <row r="136" ht="20.35" customHeight="1">
      <c r="A136" s="15">
        <v>133</v>
      </c>
      <c r="B136" s="15">
        <v>31.1</v>
      </c>
      <c r="C136" s="95">
        <f>'NEFZ + EPA + WLTP - Constants'!$B$5*B136/3.6</f>
        <v>13.902944</v>
      </c>
      <c r="D136" s="95">
        <f>(C136+C135)/2</f>
        <v>13.52296</v>
      </c>
      <c r="E136" s="95">
        <f>(D136*(A136-A135))</f>
        <v>13.52296</v>
      </c>
      <c r="F136" s="95">
        <f>(0.5*((C136^2)-(C135^2))*'NEFZ + EPA + WLTP - Start Value'!$B$3)/3600</f>
        <v>4.467647609489791</v>
      </c>
      <c r="G136" s="95">
        <f>E136*'NEFZ + EPA + WLTP - Start Value'!$B$3*'NEFZ + EPA + WLTP - Start Value'!$B$6*'NEFZ + EPA + WLTP - Constants'!$B$4/3600</f>
        <v>0.461362826320</v>
      </c>
      <c r="H136" s="95">
        <f>IF(E136&gt;0,(((C135)^3+(C136)^3)/2/D136)*0.5*'NEFZ + EPA + WLTP - Constants'!$B$3*('NEFZ + EPA + WLTP - Start Value'!$B$5*'NEFZ + EPA + WLTP - Start Value'!$B$4)*E136/3600,0)</f>
        <v>0.3135691354818244</v>
      </c>
      <c r="I136" s="95"/>
    </row>
    <row r="137" ht="20.35" customHeight="1">
      <c r="A137" s="15">
        <v>134</v>
      </c>
      <c r="B137" s="15">
        <v>32.5</v>
      </c>
      <c r="C137" s="95">
        <f>'NEFZ + EPA + WLTP - Constants'!$B$5*B137/3.6</f>
        <v>14.5288</v>
      </c>
      <c r="D137" s="95">
        <f>(C137+C136)/2</f>
        <v>14.215872</v>
      </c>
      <c r="E137" s="95">
        <f>(D137*(A137-A136))</f>
        <v>14.215872</v>
      </c>
      <c r="F137" s="95">
        <f>(0.5*((C137^2)-(C136^2))*'NEFZ + EPA + WLTP - Start Value'!$B$3)/3600</f>
        <v>3.867762208546124</v>
      </c>
      <c r="G137" s="95">
        <f>E137*'NEFZ + EPA + WLTP - Start Value'!$B$3*'NEFZ + EPA + WLTP - Start Value'!$B$6*'NEFZ + EPA + WLTP - Constants'!$B$4/3600</f>
        <v>0.4850029050240001</v>
      </c>
      <c r="H137" s="95">
        <f>IF(E137&gt;0,(((C136)^3+(C137)^3)/2/D137)*0.5*'NEFZ + EPA + WLTP - Constants'!$B$3*('NEFZ + EPA + WLTP - Start Value'!$B$5*'NEFZ + EPA + WLTP - Start Value'!$B$4)*E137/3600,0)</f>
        <v>0.3639501454158297</v>
      </c>
      <c r="I137" s="95"/>
    </row>
    <row r="138" ht="20.35" customHeight="1">
      <c r="A138" s="15">
        <v>135</v>
      </c>
      <c r="B138" s="15">
        <v>33.6</v>
      </c>
      <c r="C138" s="95">
        <f>'NEFZ + EPA + WLTP - Constants'!$B$5*B138/3.6</f>
        <v>15.020544</v>
      </c>
      <c r="D138" s="95">
        <f>(C138+C137)/2</f>
        <v>14.774672</v>
      </c>
      <c r="E138" s="95">
        <f>(D138*(A138-A137))</f>
        <v>14.774672</v>
      </c>
      <c r="F138" s="95">
        <f>(0.5*((C138^2)-(C137^2))*'NEFZ + EPA + WLTP - Start Value'!$B$3)/3600</f>
        <v>3.158411839436103</v>
      </c>
      <c r="G138" s="95">
        <f>E138*'NEFZ + EPA + WLTP - Start Value'!$B$3*'NEFZ + EPA + WLTP - Start Value'!$B$6*'NEFZ + EPA + WLTP - Constants'!$B$4/3600</f>
        <v>0.5040674846240001</v>
      </c>
      <c r="H138" s="95">
        <f>IF(E138&gt;0,(((C137)^3+(C138)^3)/2/D138)*0.5*'NEFZ + EPA + WLTP - Constants'!$B$3*('NEFZ + EPA + WLTP - Start Value'!$B$5*'NEFZ + EPA + WLTP - Start Value'!$B$4)*E138/3600,0)</f>
        <v>0.4083238412865187</v>
      </c>
      <c r="I138" s="95"/>
    </row>
    <row r="139" ht="20.35" customHeight="1">
      <c r="A139" s="15">
        <v>136</v>
      </c>
      <c r="B139" s="15">
        <v>34.6</v>
      </c>
      <c r="C139" s="95">
        <f>'NEFZ + EPA + WLTP - Constants'!$B$5*B139/3.6</f>
        <v>15.467584</v>
      </c>
      <c r="D139" s="95">
        <f>(C139+C138)/2</f>
        <v>15.244064</v>
      </c>
      <c r="E139" s="95">
        <f>(D139*(A139-A138))</f>
        <v>15.244064</v>
      </c>
      <c r="F139" s="95">
        <f>(0.5*((C139^2)-(C138^2))*'NEFZ + EPA + WLTP - Start Value'!$B$3)/3600</f>
        <v>2.962504297201779</v>
      </c>
      <c r="G139" s="95">
        <f>E139*'NEFZ + EPA + WLTP - Start Value'!$B$3*'NEFZ + EPA + WLTP - Start Value'!$B$6*'NEFZ + EPA + WLTP - Constants'!$B$4/3600</f>
        <v>0.5200817314880001</v>
      </c>
      <c r="H139" s="95">
        <f>IF(E139&gt;0,(((C138)^3+(C139)^3)/2/D139)*0.5*'NEFZ + EPA + WLTP - Constants'!$B$3*('NEFZ + EPA + WLTP - Start Value'!$B$5*'NEFZ + EPA + WLTP - Start Value'!$B$4)*E139/3600,0)</f>
        <v>0.4484074719721605</v>
      </c>
      <c r="I139" s="95"/>
    </row>
    <row r="140" ht="20.35" customHeight="1">
      <c r="A140" s="15">
        <v>137</v>
      </c>
      <c r="B140" s="15">
        <v>35.4</v>
      </c>
      <c r="C140" s="95">
        <f>'NEFZ + EPA + WLTP - Constants'!$B$5*B140/3.6</f>
        <v>15.825216</v>
      </c>
      <c r="D140" s="95">
        <f>(C140+C139)/2</f>
        <v>15.6464</v>
      </c>
      <c r="E140" s="95">
        <f>(D140*(A140-A139))</f>
        <v>15.6464</v>
      </c>
      <c r="F140" s="95">
        <f>(0.5*((C140^2)-(C139^2))*'NEFZ + EPA + WLTP - Start Value'!$B$3)/3600</f>
        <v>2.432554848142202</v>
      </c>
      <c r="G140" s="95">
        <f>E140*'NEFZ + EPA + WLTP - Start Value'!$B$3*'NEFZ + EPA + WLTP - Start Value'!$B$6*'NEFZ + EPA + WLTP - Constants'!$B$4/3600</f>
        <v>0.5338082287999999</v>
      </c>
      <c r="H140" s="95">
        <f>IF(E140&gt;0,(((C139)^3+(C140)^3)/2/D140)*0.5*'NEFZ + EPA + WLTP - Constants'!$B$3*('NEFZ + EPA + WLTP - Start Value'!$B$5*'NEFZ + EPA + WLTP - Start Value'!$B$4)*E140/3600,0)</f>
        <v>0.484734522556256</v>
      </c>
      <c r="I140" s="95"/>
    </row>
    <row r="141" ht="20.35" customHeight="1">
      <c r="A141" s="15">
        <v>138</v>
      </c>
      <c r="B141" s="15">
        <v>36.1</v>
      </c>
      <c r="C141" s="95">
        <f>'NEFZ + EPA + WLTP - Constants'!$B$5*B141/3.6</f>
        <v>16.138144</v>
      </c>
      <c r="D141" s="95">
        <f>(C141+C140)/2</f>
        <v>15.98168</v>
      </c>
      <c r="E141" s="95">
        <f>(D141*(A141-A140))</f>
        <v>15.98168</v>
      </c>
      <c r="F141" s="95">
        <f>(0.5*((C141^2)-(C140^2))*'NEFZ + EPA + WLTP - Start Value'!$B$3)/3600</f>
        <v>2.174095895527123</v>
      </c>
      <c r="G141" s="95">
        <f>E141*'NEFZ + EPA + WLTP - Start Value'!$B$3*'NEFZ + EPA + WLTP - Start Value'!$B$6*'NEFZ + EPA + WLTP - Constants'!$B$4/3600</f>
        <v>0.5452469765600001</v>
      </c>
      <c r="H141" s="95">
        <f>IF(E141&gt;0,(((C140)^3+(C141)^3)/2/D141)*0.5*'NEFZ + EPA + WLTP - Constants'!$B$3*('NEFZ + EPA + WLTP - Start Value'!$B$5*'NEFZ + EPA + WLTP - Start Value'!$B$4)*E141/3600,0)</f>
        <v>0.5165146908094204</v>
      </c>
      <c r="I141" s="95"/>
    </row>
    <row r="142" ht="20.35" customHeight="1">
      <c r="A142" s="15">
        <v>139</v>
      </c>
      <c r="B142" s="15">
        <v>37</v>
      </c>
      <c r="C142" s="95">
        <f>'NEFZ + EPA + WLTP - Constants'!$B$5*B142/3.6</f>
        <v>16.54048</v>
      </c>
      <c r="D142" s="95">
        <f>(C142+C141)/2</f>
        <v>16.339312</v>
      </c>
      <c r="E142" s="95">
        <f>(D142*(A142-A141))</f>
        <v>16.339312</v>
      </c>
      <c r="F142" s="95">
        <f>(0.5*((C142^2)-(C141^2))*'NEFZ + EPA + WLTP - Start Value'!$B$3)/3600</f>
        <v>2.85781756177281</v>
      </c>
      <c r="G142" s="95">
        <f>E142*'NEFZ + EPA + WLTP - Start Value'!$B$3*'NEFZ + EPA + WLTP - Start Value'!$B$6*'NEFZ + EPA + WLTP - Constants'!$B$4/3600</f>
        <v>0.557448307504</v>
      </c>
      <c r="H142" s="95">
        <f>IF(E142&gt;0,(((C141)^3+(C142)^3)/2/D142)*0.5*'NEFZ + EPA + WLTP - Constants'!$B$3*('NEFZ + EPA + WLTP - Start Value'!$B$5*'NEFZ + EPA + WLTP - Start Value'!$B$4)*E142/3600,0)</f>
        <v>0.5520638028226313</v>
      </c>
      <c r="I142" s="95"/>
    </row>
    <row r="143" ht="20.35" customHeight="1">
      <c r="A143" s="15">
        <v>140</v>
      </c>
      <c r="B143" s="15">
        <v>37.7</v>
      </c>
      <c r="C143" s="95">
        <f>'NEFZ + EPA + WLTP - Constants'!$B$5*B143/3.6</f>
        <v>16.853408</v>
      </c>
      <c r="D143" s="95">
        <f>(C143+C142)/2</f>
        <v>16.696944</v>
      </c>
      <c r="E143" s="95">
        <f>(D143*(A143-A142))</f>
        <v>16.696944</v>
      </c>
      <c r="F143" s="95">
        <f>(0.5*((C143^2)-(C142^2))*'NEFZ + EPA + WLTP - Start Value'!$B$3)/3600</f>
        <v>2.271398089452794</v>
      </c>
      <c r="G143" s="95">
        <f>E143*'NEFZ + EPA + WLTP - Start Value'!$B$3*'NEFZ + EPA + WLTP - Start Value'!$B$6*'NEFZ + EPA + WLTP - Constants'!$B$4/3600</f>
        <v>0.5696496384480001</v>
      </c>
      <c r="H143" s="95">
        <f>IF(E143&gt;0,(((C142)^3+(C143)^3)/2/D143)*0.5*'NEFZ + EPA + WLTP - Constants'!$B$3*('NEFZ + EPA + WLTP - Start Value'!$B$5*'NEFZ + EPA + WLTP - Start Value'!$B$4)*E143/3600,0)</f>
        <v>0.5890008089612015</v>
      </c>
      <c r="I143" s="95"/>
    </row>
    <row r="144" ht="20.35" customHeight="1">
      <c r="A144" s="15">
        <v>141</v>
      </c>
      <c r="B144" s="15">
        <v>38.1</v>
      </c>
      <c r="C144" s="95">
        <f>'NEFZ + EPA + WLTP - Constants'!$B$5*B144/3.6</f>
        <v>17.032224</v>
      </c>
      <c r="D144" s="95">
        <f>(C144+C143)/2</f>
        <v>16.942816</v>
      </c>
      <c r="E144" s="95">
        <f>(D144*(A144-A143))</f>
        <v>16.942816</v>
      </c>
      <c r="F144" s="95">
        <f>(0.5*((C144^2)-(C143^2))*'NEFZ + EPA + WLTP - Start Value'!$B$3)/3600</f>
        <v>1.317054696351301</v>
      </c>
      <c r="G144" s="95">
        <f>E144*'NEFZ + EPA + WLTP - Start Value'!$B$3*'NEFZ + EPA + WLTP - Start Value'!$B$6*'NEFZ + EPA + WLTP - Constants'!$B$4/3600</f>
        <v>0.5780380534720001</v>
      </c>
      <c r="H144" s="95">
        <f>IF(E144&gt;0,(((C143)^3+(C144)^3)/2/D144)*0.5*'NEFZ + EPA + WLTP - Constants'!$B$3*('NEFZ + EPA + WLTP - Start Value'!$B$5*'NEFZ + EPA + WLTP - Start Value'!$B$4)*E144/3600,0)</f>
        <v>0.6152952874853771</v>
      </c>
      <c r="I144" s="95"/>
    </row>
    <row r="145" ht="20.35" customHeight="1">
      <c r="A145" s="15">
        <v>142</v>
      </c>
      <c r="B145" s="15">
        <v>38.3</v>
      </c>
      <c r="C145" s="95">
        <f>'NEFZ + EPA + WLTP - Constants'!$B$5*B145/3.6</f>
        <v>17.121632</v>
      </c>
      <c r="D145" s="95">
        <f>(C145+C144)/2</f>
        <v>17.076928</v>
      </c>
      <c r="E145" s="95">
        <f>(D145*(A145-A144))</f>
        <v>17.076928</v>
      </c>
      <c r="F145" s="95">
        <f>(0.5*((C145^2)-(C144^2))*'NEFZ + EPA + WLTP - Start Value'!$B$3)/3600</f>
        <v>0.6637399657073431</v>
      </c>
      <c r="G145" s="95">
        <f>E145*'NEFZ + EPA + WLTP - Start Value'!$B$3*'NEFZ + EPA + WLTP - Start Value'!$B$6*'NEFZ + EPA + WLTP - Constants'!$B$4/3600</f>
        <v>0.5826135525760002</v>
      </c>
      <c r="H145" s="95">
        <f>IF(E145&gt;0,(((C144)^3+(C145)^3)/2/D145)*0.5*'NEFZ + EPA + WLTP - Constants'!$B$3*('NEFZ + EPA + WLTP - Start Value'!$B$5*'NEFZ + EPA + WLTP - Start Value'!$B$4)*E145/3600,0)</f>
        <v>0.6299828052241107</v>
      </c>
      <c r="I145" s="95"/>
    </row>
    <row r="146" ht="20.35" customHeight="1">
      <c r="A146" s="15">
        <v>143</v>
      </c>
      <c r="B146" s="15">
        <v>38.1</v>
      </c>
      <c r="C146" s="95">
        <f>'NEFZ + EPA + WLTP - Constants'!$B$5*B146/3.6</f>
        <v>17.032224</v>
      </c>
      <c r="D146" s="95">
        <f>(C146+C145)/2</f>
        <v>17.076928</v>
      </c>
      <c r="E146" s="95">
        <f>(D146*(A146-A145))</f>
        <v>17.076928</v>
      </c>
      <c r="F146" s="95">
        <f>(0.5*((C146^2)-(C145^2))*'NEFZ + EPA + WLTP - Start Value'!$B$3)/3600</f>
        <v>-0.6637399657073431</v>
      </c>
      <c r="G146" s="95">
        <f>E146*'NEFZ + EPA + WLTP - Start Value'!$B$3*'NEFZ + EPA + WLTP - Start Value'!$B$6*'NEFZ + EPA + WLTP - Constants'!$B$4/3600</f>
        <v>0.5826135525760002</v>
      </c>
      <c r="H146" s="95">
        <f>IF(E146&gt;0,(((C145)^3+(C146)^3)/2/D146)*0.5*'NEFZ + EPA + WLTP - Constants'!$B$3*('NEFZ + EPA + WLTP - Start Value'!$B$5*'NEFZ + EPA + WLTP - Start Value'!$B$4)*E146/3600,0)</f>
        <v>0.6299828052241107</v>
      </c>
      <c r="I146" s="95"/>
    </row>
    <row r="147" ht="20.35" customHeight="1">
      <c r="A147" s="15">
        <v>144</v>
      </c>
      <c r="B147" s="15">
        <v>37.8</v>
      </c>
      <c r="C147" s="95">
        <f>'NEFZ + EPA + WLTP - Constants'!$B$5*B147/3.6</f>
        <v>16.898112</v>
      </c>
      <c r="D147" s="95">
        <f>(C147+C146)/2</f>
        <v>16.965168</v>
      </c>
      <c r="E147" s="95">
        <f>(D147*(A147-A146))</f>
        <v>16.965168</v>
      </c>
      <c r="F147" s="95">
        <f>(0.5*((C147^2)-(C146^2))*'NEFZ + EPA + WLTP - Start Value'!$B$3)/3600</f>
        <v>-0.9890941766464145</v>
      </c>
      <c r="G147" s="95">
        <f>E147*'NEFZ + EPA + WLTP - Start Value'!$B$3*'NEFZ + EPA + WLTP - Start Value'!$B$6*'NEFZ + EPA + WLTP - Constants'!$B$4/3600</f>
        <v>0.5788006366560001</v>
      </c>
      <c r="H147" s="95">
        <f>IF(E147&gt;0,(((C146)^3+(C147)^3)/2/D147)*0.5*'NEFZ + EPA + WLTP - Constants'!$B$3*('NEFZ + EPA + WLTP - Start Value'!$B$5*'NEFZ + EPA + WLTP - Start Value'!$B$4)*E147/3600,0)</f>
        <v>0.617711054815598</v>
      </c>
      <c r="I147" s="95"/>
    </row>
    <row r="148" ht="20.35" customHeight="1">
      <c r="A148" s="15">
        <v>145</v>
      </c>
      <c r="B148" s="15">
        <v>36.6</v>
      </c>
      <c r="C148" s="95">
        <f>'NEFZ + EPA + WLTP - Constants'!$B$5*B148/3.6</f>
        <v>16.361664</v>
      </c>
      <c r="D148" s="95">
        <f>(C148+C147)/2</f>
        <v>16.629888</v>
      </c>
      <c r="E148" s="95">
        <f>(D148*(A148-A147))</f>
        <v>16.629888</v>
      </c>
      <c r="F148" s="95">
        <f>(0.5*((C148^2)-(C147^2))*'NEFZ + EPA + WLTP - Start Value'!$B$3)/3600</f>
        <v>-3.878187443609602</v>
      </c>
      <c r="G148" s="95">
        <f>E148*'NEFZ + EPA + WLTP - Start Value'!$B$3*'NEFZ + EPA + WLTP - Start Value'!$B$6*'NEFZ + EPA + WLTP - Constants'!$B$4/3600</f>
        <v>0.567361888896</v>
      </c>
      <c r="H148" s="95">
        <f>IF(E148&gt;0,(((C147)^3+(C148)^3)/2/D148)*0.5*'NEFZ + EPA + WLTP - Constants'!$B$3*('NEFZ + EPA + WLTP - Start Value'!$B$5*'NEFZ + EPA + WLTP - Start Value'!$B$4)*E148/3600,0)</f>
        <v>0.5822336554120905</v>
      </c>
      <c r="I148" s="95"/>
    </row>
    <row r="149" ht="20.35" customHeight="1">
      <c r="A149" s="15">
        <v>146</v>
      </c>
      <c r="B149" s="15">
        <v>34.8</v>
      </c>
      <c r="C149" s="95">
        <f>'NEFZ + EPA + WLTP - Constants'!$B$5*B149/3.6</f>
        <v>15.556992</v>
      </c>
      <c r="D149" s="95">
        <f>(C149+C148)/2</f>
        <v>15.959328</v>
      </c>
      <c r="E149" s="95">
        <f>(D149*(A149-A148))</f>
        <v>15.959328</v>
      </c>
      <c r="F149" s="95">
        <f>(0.5*((C149^2)-(C148^2))*'NEFZ + EPA + WLTP - Start Value'!$B$3)/3600</f>
        <v>-5.582713376486415</v>
      </c>
      <c r="G149" s="95">
        <f>E149*'NEFZ + EPA + WLTP - Start Value'!$B$3*'NEFZ + EPA + WLTP - Start Value'!$B$6*'NEFZ + EPA + WLTP - Constants'!$B$4/3600</f>
        <v>0.544484393376</v>
      </c>
      <c r="H149" s="95">
        <f>IF(E149&gt;0,(((C148)^3+(C149)^3)/2/D149)*0.5*'NEFZ + EPA + WLTP - Constants'!$B$3*('NEFZ + EPA + WLTP - Start Value'!$B$5*'NEFZ + EPA + WLTP - Start Value'!$B$4)*E149/3600,0)</f>
        <v>0.5151830716726387</v>
      </c>
      <c r="I149" s="95"/>
    </row>
    <row r="150" ht="20.35" customHeight="1">
      <c r="A150" s="15">
        <v>147</v>
      </c>
      <c r="B150" s="15">
        <v>33.2</v>
      </c>
      <c r="C150" s="95">
        <f>'NEFZ + EPA + WLTP - Constants'!$B$5*B150/3.6</f>
        <v>14.841728</v>
      </c>
      <c r="D150" s="95">
        <f>(C150+C149)/2</f>
        <v>15.19936</v>
      </c>
      <c r="E150" s="95">
        <f>(D150*(A150-A149))</f>
        <v>15.19936</v>
      </c>
      <c r="F150" s="95">
        <f>(0.5*((C150^2)-(C149^2))*'NEFZ + EPA + WLTP - Start Value'!$B$3)/3600</f>
        <v>-4.726106562104873</v>
      </c>
      <c r="G150" s="95">
        <f>E150*'NEFZ + EPA + WLTP - Start Value'!$B$3*'NEFZ + EPA + WLTP - Start Value'!$B$6*'NEFZ + EPA + WLTP - Constants'!$B$4/3600</f>
        <v>0.518556565120</v>
      </c>
      <c r="H150" s="95">
        <f>IF(E150&gt;0,(((C149)^3+(C150)^3)/2/D150)*0.5*'NEFZ + EPA + WLTP - Constants'!$B$3*('NEFZ + EPA + WLTP - Start Value'!$B$5*'NEFZ + EPA + WLTP - Start Value'!$B$4)*E150/3600,0)</f>
        <v>0.4449253503975948</v>
      </c>
      <c r="I150" s="95"/>
    </row>
    <row r="151" ht="20.35" customHeight="1">
      <c r="A151" s="15">
        <v>148</v>
      </c>
      <c r="B151" s="15">
        <v>32.4</v>
      </c>
      <c r="C151" s="95">
        <f>'NEFZ + EPA + WLTP - Constants'!$B$5*B151/3.6</f>
        <v>14.484096</v>
      </c>
      <c r="D151" s="95">
        <f>(C151+C150)/2</f>
        <v>14.662912</v>
      </c>
      <c r="E151" s="95">
        <f>(D151*(A151-A150))</f>
        <v>14.662912</v>
      </c>
      <c r="F151" s="95">
        <f>(0.5*((C151^2)-(C150^2))*'NEFZ + EPA + WLTP - Start Value'!$B$3)/3600</f>
        <v>-2.279651400544727</v>
      </c>
      <c r="G151" s="95">
        <f>E151*'NEFZ + EPA + WLTP - Start Value'!$B$3*'NEFZ + EPA + WLTP - Start Value'!$B$6*'NEFZ + EPA + WLTP - Constants'!$B$4/3600</f>
        <v>0.5002545687040001</v>
      </c>
      <c r="H151" s="95">
        <f>IF(E151&gt;0,(((C150)^3+(C151)^3)/2/D151)*0.5*'NEFZ + EPA + WLTP - Constants'!$B$3*('NEFZ + EPA + WLTP - Start Value'!$B$5*'NEFZ + EPA + WLTP - Start Value'!$B$4)*E151/3600,0)</f>
        <v>0.3989743105027577</v>
      </c>
      <c r="I151" s="95"/>
    </row>
    <row r="152" ht="20.35" customHeight="1">
      <c r="A152" s="15">
        <v>149</v>
      </c>
      <c r="B152" s="15">
        <v>32.3</v>
      </c>
      <c r="C152" s="95">
        <f>'NEFZ + EPA + WLTP - Constants'!$B$5*B152/3.6</f>
        <v>14.439392</v>
      </c>
      <c r="D152" s="95">
        <f>(C152+C151)/2</f>
        <v>14.461744</v>
      </c>
      <c r="E152" s="95">
        <f>(D152*(A152-A151))</f>
        <v>14.461744</v>
      </c>
      <c r="F152" s="95">
        <f>(0.5*((C152^2)-(C151^2))*'NEFZ + EPA + WLTP - Start Value'!$B$3)/3600</f>
        <v>-0.2810469619192953</v>
      </c>
      <c r="G152" s="95">
        <f>E152*'NEFZ + EPA + WLTP - Start Value'!$B$3*'NEFZ + EPA + WLTP - Start Value'!$B$6*'NEFZ + EPA + WLTP - Constants'!$B$4/3600</f>
        <v>0.493391320048</v>
      </c>
      <c r="H152" s="95">
        <f>IF(E152&gt;0,(((C151)^3+(C152)^3)/2/D152)*0.5*'NEFZ + EPA + WLTP - Constants'!$B$3*('NEFZ + EPA + WLTP - Start Value'!$B$5*'NEFZ + EPA + WLTP - Start Value'!$B$4)*E152/3600,0)</f>
        <v>0.3826094093385526</v>
      </c>
      <c r="I152" s="95"/>
    </row>
    <row r="153" ht="20.35" customHeight="1">
      <c r="A153" s="15">
        <v>150</v>
      </c>
      <c r="B153" s="15">
        <v>32.3</v>
      </c>
      <c r="C153" s="95">
        <f>'NEFZ + EPA + WLTP - Constants'!$B$5*B153/3.6</f>
        <v>14.439392</v>
      </c>
      <c r="D153" s="95">
        <f>(C153+C152)/2</f>
        <v>14.439392</v>
      </c>
      <c r="E153" s="95">
        <f>(D153*(A153-A152))</f>
        <v>14.439392</v>
      </c>
      <c r="F153" s="95">
        <f>(0.5*((C153^2)-(C152^2))*'NEFZ + EPA + WLTP - Start Value'!$B$3)/3600</f>
        <v>0</v>
      </c>
      <c r="G153" s="95">
        <f>E153*'NEFZ + EPA + WLTP - Start Value'!$B$3*'NEFZ + EPA + WLTP - Start Value'!$B$6*'NEFZ + EPA + WLTP - Constants'!$B$4/3600</f>
        <v>0.492628736864</v>
      </c>
      <c r="H153" s="95">
        <f>IF(E153&gt;0,(((C152)^3+(C153)^3)/2/D153)*0.5*'NEFZ + EPA + WLTP - Constants'!$B$3*('NEFZ + EPA + WLTP - Start Value'!$B$5*'NEFZ + EPA + WLTP - Start Value'!$B$4)*E153/3600,0)</f>
        <v>0.3808353430077131</v>
      </c>
      <c r="I153" s="95"/>
    </row>
    <row r="154" ht="20.35" customHeight="1">
      <c r="A154" s="15">
        <v>151</v>
      </c>
      <c r="B154" s="15">
        <v>32.4</v>
      </c>
      <c r="C154" s="95">
        <f>'NEFZ + EPA + WLTP - Constants'!$B$5*B154/3.6</f>
        <v>14.484096</v>
      </c>
      <c r="D154" s="95">
        <f>(C154+C153)/2</f>
        <v>14.461744</v>
      </c>
      <c r="E154" s="95">
        <f>(D154*(A154-A153))</f>
        <v>14.461744</v>
      </c>
      <c r="F154" s="95">
        <f>(0.5*((C154^2)-(C153^2))*'NEFZ + EPA + WLTP - Start Value'!$B$3)/3600</f>
        <v>0.2810469619192953</v>
      </c>
      <c r="G154" s="95">
        <f>E154*'NEFZ + EPA + WLTP - Start Value'!$B$3*'NEFZ + EPA + WLTP - Start Value'!$B$6*'NEFZ + EPA + WLTP - Constants'!$B$4/3600</f>
        <v>0.493391320048</v>
      </c>
      <c r="H154" s="95">
        <f>IF(E154&gt;0,(((C153)^3+(C154)^3)/2/D154)*0.5*'NEFZ + EPA + WLTP - Constants'!$B$3*('NEFZ + EPA + WLTP - Start Value'!$B$5*'NEFZ + EPA + WLTP - Start Value'!$B$4)*E154/3600,0)</f>
        <v>0.3826094093385526</v>
      </c>
      <c r="I154" s="95"/>
    </row>
    <row r="155" ht="20.35" customHeight="1">
      <c r="A155" s="15">
        <v>152</v>
      </c>
      <c r="B155" s="15">
        <v>32.4</v>
      </c>
      <c r="C155" s="95">
        <f>'NEFZ + EPA + WLTP - Constants'!$B$5*B155/3.6</f>
        <v>14.484096</v>
      </c>
      <c r="D155" s="95">
        <f>(C155+C154)/2</f>
        <v>14.484096</v>
      </c>
      <c r="E155" s="95">
        <f>(D155*(A155-A154))</f>
        <v>14.484096</v>
      </c>
      <c r="F155" s="95">
        <f>(0.5*((C155^2)-(C154^2))*'NEFZ + EPA + WLTP - Start Value'!$B$3)/3600</f>
        <v>0</v>
      </c>
      <c r="G155" s="95">
        <f>E155*'NEFZ + EPA + WLTP - Start Value'!$B$3*'NEFZ + EPA + WLTP - Start Value'!$B$6*'NEFZ + EPA + WLTP - Constants'!$B$4/3600</f>
        <v>0.494153903232</v>
      </c>
      <c r="H155" s="95">
        <f>IF(E155&gt;0,(((C154)^3+(C155)^3)/2/D155)*0.5*'NEFZ + EPA + WLTP - Constants'!$B$3*('NEFZ + EPA + WLTP - Start Value'!$B$5*'NEFZ + EPA + WLTP - Start Value'!$B$4)*E155/3600,0)</f>
        <v>0.384383475669392</v>
      </c>
      <c r="I155" s="95"/>
    </row>
    <row r="156" ht="20.35" customHeight="1">
      <c r="A156" s="15">
        <v>153</v>
      </c>
      <c r="B156" s="15">
        <v>32.4</v>
      </c>
      <c r="C156" s="95">
        <f>'NEFZ + EPA + WLTP - Constants'!$B$5*B156/3.6</f>
        <v>14.484096</v>
      </c>
      <c r="D156" s="95">
        <f>(C156+C155)/2</f>
        <v>14.484096</v>
      </c>
      <c r="E156" s="95">
        <f>(D156*(A156-A155))</f>
        <v>14.484096</v>
      </c>
      <c r="F156" s="95">
        <f>(0.5*((C156^2)-(C155^2))*'NEFZ + EPA + WLTP - Start Value'!$B$3)/3600</f>
        <v>0</v>
      </c>
      <c r="G156" s="95">
        <f>E156*'NEFZ + EPA + WLTP - Start Value'!$B$3*'NEFZ + EPA + WLTP - Start Value'!$B$6*'NEFZ + EPA + WLTP - Constants'!$B$4/3600</f>
        <v>0.494153903232</v>
      </c>
      <c r="H156" s="95">
        <f>IF(E156&gt;0,(((C155)^3+(C156)^3)/2/D156)*0.5*'NEFZ + EPA + WLTP - Constants'!$B$3*('NEFZ + EPA + WLTP - Start Value'!$B$5*'NEFZ + EPA + WLTP - Start Value'!$B$4)*E156/3600,0)</f>
        <v>0.384383475669392</v>
      </c>
      <c r="I156" s="95"/>
    </row>
    <row r="157" ht="20.35" customHeight="1">
      <c r="A157" s="15">
        <v>154</v>
      </c>
      <c r="B157" s="15">
        <v>32.5</v>
      </c>
      <c r="C157" s="95">
        <f>'NEFZ + EPA + WLTP - Constants'!$B$5*B157/3.6</f>
        <v>14.5288</v>
      </c>
      <c r="D157" s="95">
        <f>(C157+C156)/2</f>
        <v>14.506448</v>
      </c>
      <c r="E157" s="95">
        <f>(D157*(A157-A156))</f>
        <v>14.506448</v>
      </c>
      <c r="F157" s="95">
        <f>(0.5*((C157^2)-(C156^2))*'NEFZ + EPA + WLTP - Start Value'!$B$3)/3600</f>
        <v>0.281915731507919</v>
      </c>
      <c r="G157" s="95">
        <f>E157*'NEFZ + EPA + WLTP - Start Value'!$B$3*'NEFZ + EPA + WLTP - Start Value'!$B$6*'NEFZ + EPA + WLTP - Constants'!$B$4/3600</f>
        <v>0.4949164864159999</v>
      </c>
      <c r="H157" s="95">
        <f>IF(E157&gt;0,(((C156)^3+(C157)^3)/2/D157)*0.5*'NEFZ + EPA + WLTP - Constants'!$B$3*('NEFZ + EPA + WLTP - Start Value'!$B$5*'NEFZ + EPA + WLTP - Start Value'!$B$4)*E157/3600,0)</f>
        <v>0.3861685268960839</v>
      </c>
      <c r="I157" s="95"/>
    </row>
    <row r="158" ht="20.35" customHeight="1">
      <c r="A158" s="15">
        <v>155</v>
      </c>
      <c r="B158" s="15">
        <v>33.3</v>
      </c>
      <c r="C158" s="95">
        <f>'NEFZ + EPA + WLTP - Constants'!$B$5*B158/3.6</f>
        <v>14.886432</v>
      </c>
      <c r="D158" s="95">
        <f>(C158+C157)/2</f>
        <v>14.707616</v>
      </c>
      <c r="E158" s="95">
        <f>(D158*(A158-A157))</f>
        <v>14.707616</v>
      </c>
      <c r="F158" s="95">
        <f>(0.5*((C158^2)-(C157^2))*'NEFZ + EPA + WLTP - Start Value'!$B$3)/3600</f>
        <v>2.28660155725368</v>
      </c>
      <c r="G158" s="95">
        <f>E158*'NEFZ + EPA + WLTP - Start Value'!$B$3*'NEFZ + EPA + WLTP - Start Value'!$B$6*'NEFZ + EPA + WLTP - Constants'!$B$4/3600</f>
        <v>0.501779735072</v>
      </c>
      <c r="H158" s="95">
        <f>IF(E158&gt;0,(((C157)^3+(C158)^3)/2/D158)*0.5*'NEFZ + EPA + WLTP - Constants'!$B$3*('NEFZ + EPA + WLTP - Start Value'!$B$5*'NEFZ + EPA + WLTP - Start Value'!$B$4)*E158/3600,0)</f>
        <v>0.4026335126669447</v>
      </c>
      <c r="I158" s="95"/>
    </row>
    <row r="159" ht="20.35" customHeight="1">
      <c r="A159" s="15">
        <v>156</v>
      </c>
      <c r="B159" s="15">
        <v>34.4</v>
      </c>
      <c r="C159" s="95">
        <f>'NEFZ + EPA + WLTP - Constants'!$B$5*B159/3.6</f>
        <v>15.378176</v>
      </c>
      <c r="D159" s="95">
        <f>(C159+C158)/2</f>
        <v>15.132304</v>
      </c>
      <c r="E159" s="95">
        <f>(D159*(A159-A158))</f>
        <v>15.132304</v>
      </c>
      <c r="F159" s="95">
        <f>(0.5*((C159^2)-(C158^2))*'NEFZ + EPA + WLTP - Start Value'!$B$3)/3600</f>
        <v>3.23486356323485</v>
      </c>
      <c r="G159" s="95">
        <f>E159*'NEFZ + EPA + WLTP - Start Value'!$B$3*'NEFZ + EPA + WLTP - Start Value'!$B$6*'NEFZ + EPA + WLTP - Constants'!$B$4/3600</f>
        <v>0.516268815568</v>
      </c>
      <c r="H159" s="95">
        <f>IF(E159&gt;0,(((C158)^3+(C159)^3)/2/D159)*0.5*'NEFZ + EPA + WLTP - Constants'!$B$3*('NEFZ + EPA + WLTP - Start Value'!$B$5*'NEFZ + EPA + WLTP - Start Value'!$B$4)*E159/3600,0)</f>
        <v>0.4386817085054523</v>
      </c>
      <c r="I159" s="95"/>
    </row>
    <row r="160" ht="20.35" customHeight="1">
      <c r="A160" s="15">
        <v>157</v>
      </c>
      <c r="B160" s="15">
        <v>35.5</v>
      </c>
      <c r="C160" s="95">
        <f>'NEFZ + EPA + WLTP - Constants'!$B$5*B160/3.6</f>
        <v>15.86992</v>
      </c>
      <c r="D160" s="95">
        <f>(C160+C159)/2</f>
        <v>15.624048</v>
      </c>
      <c r="E160" s="95">
        <f>(D160*(A160-A159))</f>
        <v>15.624048</v>
      </c>
      <c r="F160" s="95">
        <f>(0.5*((C160^2)-(C159^2))*'NEFZ + EPA + WLTP - Start Value'!$B$3)/3600</f>
        <v>3.339984683458153</v>
      </c>
      <c r="G160" s="95">
        <f>E160*'NEFZ + EPA + WLTP - Start Value'!$B$3*'NEFZ + EPA + WLTP - Start Value'!$B$6*'NEFZ + EPA + WLTP - Constants'!$B$4/3600</f>
        <v>0.5330456456160001</v>
      </c>
      <c r="H160" s="95">
        <f>IF(E160&gt;0,(((C159)^3+(C160)^3)/2/D160)*0.5*'NEFZ + EPA + WLTP - Constants'!$B$3*('NEFZ + EPA + WLTP - Start Value'!$B$5*'NEFZ + EPA + WLTP - Start Value'!$B$4)*E160/3600,0)</f>
        <v>0.4828294511711762</v>
      </c>
      <c r="I160" s="95"/>
    </row>
    <row r="161" ht="20.35" customHeight="1">
      <c r="A161" s="15">
        <v>158</v>
      </c>
      <c r="B161" s="15">
        <v>36.6</v>
      </c>
      <c r="C161" s="95">
        <f>'NEFZ + EPA + WLTP - Constants'!$B$5*B161/3.6</f>
        <v>16.361664</v>
      </c>
      <c r="D161" s="95">
        <f>(C161+C160)/2</f>
        <v>16.115792</v>
      </c>
      <c r="E161" s="95">
        <f>(D161*(A161-A160))</f>
        <v>16.115792</v>
      </c>
      <c r="F161" s="95">
        <f>(0.5*((C161^2)-(C160^2))*'NEFZ + EPA + WLTP - Start Value'!$B$3)/3600</f>
        <v>3.445105803681412</v>
      </c>
      <c r="G161" s="95">
        <f>E161*'NEFZ + EPA + WLTP - Start Value'!$B$3*'NEFZ + EPA + WLTP - Start Value'!$B$6*'NEFZ + EPA + WLTP - Constants'!$B$4/3600</f>
        <v>0.5498224756640001</v>
      </c>
      <c r="H161" s="95">
        <f>IF(E161&gt;0,(((C160)^3+(C161)^3)/2/D161)*0.5*'NEFZ + EPA + WLTP - Constants'!$B$3*('NEFZ + EPA + WLTP - Start Value'!$B$5*'NEFZ + EPA + WLTP - Start Value'!$B$4)*E161/3600,0)</f>
        <v>0.529844760214386</v>
      </c>
      <c r="I161" s="95"/>
    </row>
    <row r="162" ht="20.35" customHeight="1">
      <c r="A162" s="15">
        <v>159</v>
      </c>
      <c r="B162" s="15">
        <v>37.4</v>
      </c>
      <c r="C162" s="95">
        <f>'NEFZ + EPA + WLTP - Constants'!$B$5*B162/3.6</f>
        <v>16.719296</v>
      </c>
      <c r="D162" s="95">
        <f>(C162+C161)/2</f>
        <v>16.54048</v>
      </c>
      <c r="E162" s="95">
        <f>(D162*(A162-A161))</f>
        <v>16.54048</v>
      </c>
      <c r="F162" s="95">
        <f>(0.5*((C162^2)-(C161^2))*'NEFZ + EPA + WLTP - Start Value'!$B$3)/3600</f>
        <v>2.571557982321773</v>
      </c>
      <c r="G162" s="95">
        <f>E162*'NEFZ + EPA + WLTP - Start Value'!$B$3*'NEFZ + EPA + WLTP - Start Value'!$B$6*'NEFZ + EPA + WLTP - Constants'!$B$4/3600</f>
        <v>0.5643115561600002</v>
      </c>
      <c r="H162" s="95">
        <f>IF(E162&gt;0,(((C161)^3+(C162)^3)/2/D162)*0.5*'NEFZ + EPA + WLTP - Constants'!$B$3*('NEFZ + EPA + WLTP - Start Value'!$B$5*'NEFZ + EPA + WLTP - Start Value'!$B$4)*E162/3600,0)</f>
        <v>0.5726471413221791</v>
      </c>
      <c r="I162" s="95"/>
    </row>
    <row r="163" ht="20.35" customHeight="1">
      <c r="A163" s="15">
        <v>160</v>
      </c>
      <c r="B163" s="15">
        <v>38</v>
      </c>
      <c r="C163" s="95">
        <f>'NEFZ + EPA + WLTP - Constants'!$B$5*B163/3.6</f>
        <v>16.98752</v>
      </c>
      <c r="D163" s="95">
        <f>(C163+C162)/2</f>
        <v>16.853408</v>
      </c>
      <c r="E163" s="95">
        <f>(D163*(A163-A162))</f>
        <v>16.853408</v>
      </c>
      <c r="F163" s="95">
        <f>(0.5*((C163^2)-(C162^2))*'NEFZ + EPA + WLTP - Start Value'!$B$3)/3600</f>
        <v>1.965156809463468</v>
      </c>
      <c r="G163" s="95">
        <f>E163*'NEFZ + EPA + WLTP - Start Value'!$B$3*'NEFZ + EPA + WLTP - Start Value'!$B$6*'NEFZ + EPA + WLTP - Constants'!$B$4/3600</f>
        <v>0.574987720736</v>
      </c>
      <c r="H163" s="95">
        <f>IF(E163&gt;0,(((C162)^3+(C163)^3)/2/D163)*0.5*'NEFZ + EPA + WLTP - Constants'!$B$3*('NEFZ + EPA + WLTP - Start Value'!$B$5*'NEFZ + EPA + WLTP - Start Value'!$B$4)*E163/3600,0)</f>
        <v>0.6056702245479831</v>
      </c>
      <c r="I163" s="95"/>
    </row>
    <row r="164" ht="20.35" customHeight="1">
      <c r="A164" s="15">
        <v>161</v>
      </c>
      <c r="B164" s="15">
        <v>38.4</v>
      </c>
      <c r="C164" s="95">
        <f>'NEFZ + EPA + WLTP - Constants'!$B$5*B164/3.6</f>
        <v>17.166336</v>
      </c>
      <c r="D164" s="95">
        <f>(C164+C163)/2</f>
        <v>17.076928</v>
      </c>
      <c r="E164" s="95">
        <f>(D164*(A164-A163))</f>
        <v>17.076928</v>
      </c>
      <c r="F164" s="95">
        <f>(0.5*((C164^2)-(C163^2))*'NEFZ + EPA + WLTP - Start Value'!$B$3)/3600</f>
        <v>1.327479931414736</v>
      </c>
      <c r="G164" s="95">
        <f>E164*'NEFZ + EPA + WLTP - Start Value'!$B$3*'NEFZ + EPA + WLTP - Start Value'!$B$6*'NEFZ + EPA + WLTP - Constants'!$B$4/3600</f>
        <v>0.582613552576</v>
      </c>
      <c r="H164" s="95">
        <f>IF(E164&gt;0,(((C163)^3+(C164)^3)/2/D164)*0.5*'NEFZ + EPA + WLTP - Constants'!$B$3*('NEFZ + EPA + WLTP - Start Value'!$B$5*'NEFZ + EPA + WLTP - Start Value'!$B$4)*E164/3600,0)</f>
        <v>0.6300216592075885</v>
      </c>
      <c r="I164" s="95"/>
    </row>
    <row r="165" ht="20.35" customHeight="1">
      <c r="A165" s="15">
        <v>162</v>
      </c>
      <c r="B165" s="15">
        <v>38.5</v>
      </c>
      <c r="C165" s="95">
        <f>'NEFZ + EPA + WLTP - Constants'!$B$5*B165/3.6</f>
        <v>17.21104</v>
      </c>
      <c r="D165" s="95">
        <f>(C165+C164)/2</f>
        <v>17.188688</v>
      </c>
      <c r="E165" s="95">
        <f>(D165*(A165-A164))</f>
        <v>17.188688</v>
      </c>
      <c r="F165" s="95">
        <f>(0.5*((C165^2)-(C164^2))*'NEFZ + EPA + WLTP - Start Value'!$B$3)/3600</f>
        <v>0.3340419068252585</v>
      </c>
      <c r="G165" s="95">
        <f>E165*'NEFZ + EPA + WLTP - Start Value'!$B$3*'NEFZ + EPA + WLTP - Start Value'!$B$6*'NEFZ + EPA + WLTP - Constants'!$B$4/3600</f>
        <v>0.586426468496</v>
      </c>
      <c r="H165" s="95">
        <f>IF(E165&gt;0,(((C164)^3+(C165)^3)/2/D165)*0.5*'NEFZ + EPA + WLTP - Constants'!$B$3*('NEFZ + EPA + WLTP - Start Value'!$B$5*'NEFZ + EPA + WLTP - Start Value'!$B$4)*E165/3600,0)</f>
        <v>0.6424227533743643</v>
      </c>
      <c r="I165" s="95"/>
    </row>
    <row r="166" ht="20.35" customHeight="1">
      <c r="A166" s="15">
        <v>163</v>
      </c>
      <c r="B166" s="15">
        <v>38.6</v>
      </c>
      <c r="C166" s="95">
        <f>'NEFZ + EPA + WLTP - Constants'!$B$5*B166/3.6</f>
        <v>17.255744</v>
      </c>
      <c r="D166" s="95">
        <f>(C166+C165)/2</f>
        <v>17.233392</v>
      </c>
      <c r="E166" s="95">
        <f>(D166*(A166-A165))</f>
        <v>17.233392</v>
      </c>
      <c r="F166" s="95">
        <f>(0.5*((C166^2)-(C165^2))*'NEFZ + EPA + WLTP - Start Value'!$B$3)/3600</f>
        <v>0.3349106764139007</v>
      </c>
      <c r="G166" s="95">
        <f>E166*'NEFZ + EPA + WLTP - Start Value'!$B$3*'NEFZ + EPA + WLTP - Start Value'!$B$6*'NEFZ + EPA + WLTP - Constants'!$B$4/3600</f>
        <v>0.5879516348640001</v>
      </c>
      <c r="H166" s="95">
        <f>IF(E166&gt;0,(((C165)^3+(C166)^3)/2/D166)*0.5*'NEFZ + EPA + WLTP - Constants'!$B$3*('NEFZ + EPA + WLTP - Start Value'!$B$5*'NEFZ + EPA + WLTP - Start Value'!$B$4)*E166/3600,0)</f>
        <v>0.647448185008202</v>
      </c>
      <c r="I166" s="95"/>
    </row>
    <row r="167" ht="20.35" customHeight="1">
      <c r="A167" s="15">
        <v>164</v>
      </c>
      <c r="B167" s="15">
        <v>38.4</v>
      </c>
      <c r="C167" s="95">
        <f>'NEFZ + EPA + WLTP - Constants'!$B$5*B167/3.6</f>
        <v>17.166336</v>
      </c>
      <c r="D167" s="95">
        <f>(C167+C166)/2</f>
        <v>17.21104</v>
      </c>
      <c r="E167" s="95">
        <f>(D167*(A167-A166))</f>
        <v>17.21104</v>
      </c>
      <c r="F167" s="95">
        <f>(0.5*((C167^2)-(C166^2))*'NEFZ + EPA + WLTP - Start Value'!$B$3)/3600</f>
        <v>-0.6689525832391593</v>
      </c>
      <c r="G167" s="95">
        <f>E167*'NEFZ + EPA + WLTP - Start Value'!$B$3*'NEFZ + EPA + WLTP - Start Value'!$B$6*'NEFZ + EPA + WLTP - Constants'!$B$4/3600</f>
        <v>0.587189051680</v>
      </c>
      <c r="H167" s="95">
        <f>IF(E167&gt;0,(((C166)^3+(C167)^3)/2/D167)*0.5*'NEFZ + EPA + WLTP - Constants'!$B$3*('NEFZ + EPA + WLTP - Start Value'!$B$5*'NEFZ + EPA + WLTP - Start Value'!$B$4)*E167/3600,0)</f>
        <v>0.6449419957111954</v>
      </c>
      <c r="I167" s="95"/>
    </row>
    <row r="168" ht="20.35" customHeight="1">
      <c r="A168" s="15">
        <v>165</v>
      </c>
      <c r="B168" s="15">
        <v>38.2</v>
      </c>
      <c r="C168" s="95">
        <f>'NEFZ + EPA + WLTP - Constants'!$B$5*B168/3.6</f>
        <v>17.076928</v>
      </c>
      <c r="D168" s="95">
        <f>(C168+C167)/2</f>
        <v>17.121632</v>
      </c>
      <c r="E168" s="95">
        <f>(D168*(A168-A167))</f>
        <v>17.121632</v>
      </c>
      <c r="F168" s="95">
        <f>(0.5*((C168^2)-(C167^2))*'NEFZ + EPA + WLTP - Start Value'!$B$3)/3600</f>
        <v>-0.6654775048845905</v>
      </c>
      <c r="G168" s="95">
        <f>E168*'NEFZ + EPA + WLTP - Start Value'!$B$3*'NEFZ + EPA + WLTP - Start Value'!$B$6*'NEFZ + EPA + WLTP - Constants'!$B$4/3600</f>
        <v>0.584138718944</v>
      </c>
      <c r="H168" s="95">
        <f>IF(E168&gt;0,(((C167)^3+(C168)^3)/2/D168)*0.5*'NEFZ + EPA + WLTP - Constants'!$B$3*('NEFZ + EPA + WLTP - Start Value'!$B$5*'NEFZ + EPA + WLTP - Start Value'!$B$4)*E168/3600,0)</f>
        <v>0.6349432089868211</v>
      </c>
      <c r="I168" s="95"/>
    </row>
    <row r="169" ht="20.35" customHeight="1">
      <c r="A169" s="15">
        <v>166</v>
      </c>
      <c r="B169" s="15">
        <v>37.5</v>
      </c>
      <c r="C169" s="95">
        <f>'NEFZ + EPA + WLTP - Constants'!$B$5*B169/3.6</f>
        <v>16.764</v>
      </c>
      <c r="D169" s="95">
        <f>(C169+C168)/2</f>
        <v>16.920464</v>
      </c>
      <c r="E169" s="95">
        <f>(D169*(A169-A168))</f>
        <v>16.920464</v>
      </c>
      <c r="F169" s="95">
        <f>(0.5*((C169^2)-(C168^2))*'NEFZ + EPA + WLTP - Start Value'!$B$3)/3600</f>
        <v>-2.301805025054566</v>
      </c>
      <c r="G169" s="95">
        <f>E169*'NEFZ + EPA + WLTP - Start Value'!$B$3*'NEFZ + EPA + WLTP - Start Value'!$B$6*'NEFZ + EPA + WLTP - Constants'!$B$4/3600</f>
        <v>0.5772754702880001</v>
      </c>
      <c r="H169" s="95">
        <f>IF(E169&gt;0,(((C168)^3+(C169)^3)/2/D169)*0.5*'NEFZ + EPA + WLTP - Constants'!$B$3*('NEFZ + EPA + WLTP - Start Value'!$B$5*'NEFZ + EPA + WLTP - Start Value'!$B$4)*E169/3600,0)</f>
        <v>0.6129692979459506</v>
      </c>
      <c r="I169" s="95"/>
    </row>
    <row r="170" ht="20.35" customHeight="1">
      <c r="A170" s="15">
        <v>167</v>
      </c>
      <c r="B170" s="15">
        <v>36.9</v>
      </c>
      <c r="C170" s="95">
        <f>'NEFZ + EPA + WLTP - Constants'!$B$5*B170/3.6</f>
        <v>16.495776</v>
      </c>
      <c r="D170" s="95">
        <f>(C170+C169)/2</f>
        <v>16.629888</v>
      </c>
      <c r="E170" s="95">
        <f>(D170*(A170-A169))</f>
        <v>16.629888</v>
      </c>
      <c r="F170" s="95">
        <f>(0.5*((C170^2)-(C169^2))*'NEFZ + EPA + WLTP - Start Value'!$B$3)/3600</f>
        <v>-1.939093721804832</v>
      </c>
      <c r="G170" s="95">
        <f>E170*'NEFZ + EPA + WLTP - Start Value'!$B$3*'NEFZ + EPA + WLTP - Start Value'!$B$6*'NEFZ + EPA + WLTP - Constants'!$B$4/3600</f>
        <v>0.567361888896</v>
      </c>
      <c r="H170" s="95">
        <f>IF(E170&gt;0,(((C169)^3+(C170)^3)/2/D170)*0.5*'NEFZ + EPA + WLTP - Constants'!$B$3*('NEFZ + EPA + WLTP - Start Value'!$B$5*'NEFZ + EPA + WLTP - Start Value'!$B$4)*E170/3600,0)</f>
        <v>0.581893123640664</v>
      </c>
      <c r="I170" s="95"/>
    </row>
    <row r="171" ht="20.35" customHeight="1">
      <c r="A171" s="15">
        <v>168</v>
      </c>
      <c r="B171" s="15">
        <v>36.3</v>
      </c>
      <c r="C171" s="95">
        <f>'NEFZ + EPA + WLTP - Constants'!$B$5*B171/3.6</f>
        <v>16.227552</v>
      </c>
      <c r="D171" s="95">
        <f>(C171+C170)/2</f>
        <v>16.361664</v>
      </c>
      <c r="E171" s="95">
        <f>(D171*(A171-A170))</f>
        <v>16.361664</v>
      </c>
      <c r="F171" s="95">
        <f>(0.5*((C171^2)-(C170^2))*'NEFZ + EPA + WLTP - Start Value'!$B$3)/3600</f>
        <v>-1.907818016614405</v>
      </c>
      <c r="G171" s="95">
        <f>E171*'NEFZ + EPA + WLTP - Start Value'!$B$3*'NEFZ + EPA + WLTP - Start Value'!$B$6*'NEFZ + EPA + WLTP - Constants'!$B$4/3600</f>
        <v>0.558210890688</v>
      </c>
      <c r="H171" s="95">
        <f>IF(E171&gt;0,(((C170)^3+(C171)^3)/2/D171)*0.5*'NEFZ + EPA + WLTP - Constants'!$B$3*('NEFZ + EPA + WLTP - Start Value'!$B$5*'NEFZ + EPA + WLTP - Start Value'!$B$4)*E171/3600,0)</f>
        <v>0.5541922676607106</v>
      </c>
      <c r="I171" s="95"/>
    </row>
    <row r="172" ht="20.35" customHeight="1">
      <c r="A172" s="15">
        <v>169</v>
      </c>
      <c r="B172" s="15">
        <v>34.8</v>
      </c>
      <c r="C172" s="95">
        <f>'NEFZ + EPA + WLTP - Constants'!$B$5*B172/3.6</f>
        <v>15.556992</v>
      </c>
      <c r="D172" s="95">
        <f>(C172+C171)/2</f>
        <v>15.892272</v>
      </c>
      <c r="E172" s="95">
        <f>(D172*(A172-A171))</f>
        <v>15.892272</v>
      </c>
      <c r="F172" s="95">
        <f>(0.5*((C172^2)-(C171^2))*'NEFZ + EPA + WLTP - Start Value'!$B$3)/3600</f>
        <v>-4.632713831327998</v>
      </c>
      <c r="G172" s="95">
        <f>E172*'NEFZ + EPA + WLTP - Start Value'!$B$3*'NEFZ + EPA + WLTP - Start Value'!$B$6*'NEFZ + EPA + WLTP - Constants'!$B$4/3600</f>
        <v>0.5421966438239999</v>
      </c>
      <c r="H172" s="95">
        <f>IF(E172&gt;0,(((C171)^3+(C172)^3)/2/D172)*0.5*'NEFZ + EPA + WLTP - Constants'!$B$3*('NEFZ + EPA + WLTP - Start Value'!$B$5*'NEFZ + EPA + WLTP - Start Value'!$B$4)*E172/3600,0)</f>
        <v>0.508426292747388</v>
      </c>
      <c r="I172" s="95"/>
    </row>
    <row r="173" ht="20.35" customHeight="1">
      <c r="A173" s="15">
        <v>170</v>
      </c>
      <c r="B173" s="15">
        <v>33</v>
      </c>
      <c r="C173" s="95">
        <f>'NEFZ + EPA + WLTP - Constants'!$B$5*B173/3.6</f>
        <v>14.75232</v>
      </c>
      <c r="D173" s="95">
        <f>(C173+C172)/2</f>
        <v>15.154656</v>
      </c>
      <c r="E173" s="95">
        <f>(D173*(A173-A172))</f>
        <v>15.154656</v>
      </c>
      <c r="F173" s="95">
        <f>(0.5*((C173^2)-(C172^2))*'NEFZ + EPA + WLTP - Start Value'!$B$3)/3600</f>
        <v>-5.301232029772786</v>
      </c>
      <c r="G173" s="95">
        <f>E173*'NEFZ + EPA + WLTP - Start Value'!$B$3*'NEFZ + EPA + WLTP - Start Value'!$B$6*'NEFZ + EPA + WLTP - Constants'!$B$4/3600</f>
        <v>0.517031398752</v>
      </c>
      <c r="H173" s="95">
        <f>IF(E173&gt;0,(((C172)^3+(C173)^3)/2/D173)*0.5*'NEFZ + EPA + WLTP - Constants'!$B$3*('NEFZ + EPA + WLTP - Start Value'!$B$5*'NEFZ + EPA + WLTP - Start Value'!$B$4)*E173/3600,0)</f>
        <v>0.4412107830021513</v>
      </c>
      <c r="I173" s="95"/>
    </row>
    <row r="174" ht="20.35" customHeight="1">
      <c r="A174" s="15">
        <v>171</v>
      </c>
      <c r="B174" s="15">
        <v>31.4</v>
      </c>
      <c r="C174" s="95">
        <f>'NEFZ + EPA + WLTP - Constants'!$B$5*B174/3.6</f>
        <v>14.037056</v>
      </c>
      <c r="D174" s="95">
        <f>(C174+C173)/2</f>
        <v>14.394688</v>
      </c>
      <c r="E174" s="95">
        <f>(D174*(A174-A173))</f>
        <v>14.394688</v>
      </c>
      <c r="F174" s="95">
        <f>(0.5*((C174^2)-(C173^2))*'NEFZ + EPA + WLTP - Start Value'!$B$3)/3600</f>
        <v>-4.475900920581695</v>
      </c>
      <c r="G174" s="95">
        <f>E174*'NEFZ + EPA + WLTP - Start Value'!$B$3*'NEFZ + EPA + WLTP - Start Value'!$B$6*'NEFZ + EPA + WLTP - Constants'!$B$4/3600</f>
        <v>0.4911035704960001</v>
      </c>
      <c r="H174" s="95">
        <f>IF(E174&gt;0,(((C173)^3+(C174)^3)/2/D174)*0.5*'NEFZ + EPA + WLTP - Constants'!$B$3*('NEFZ + EPA + WLTP - Start Value'!$B$5*'NEFZ + EPA + WLTP - Start Value'!$B$4)*E174/3600,0)</f>
        <v>0.3780078059523563</v>
      </c>
      <c r="I174" s="95"/>
    </row>
    <row r="175" ht="20.35" customHeight="1">
      <c r="A175" s="15">
        <v>172</v>
      </c>
      <c r="B175" s="15">
        <v>30.7</v>
      </c>
      <c r="C175" s="95">
        <f>'NEFZ + EPA + WLTP - Constants'!$B$5*B175/3.6</f>
        <v>13.724128</v>
      </c>
      <c r="D175" s="95">
        <f>(C175+C174)/2</f>
        <v>13.880592</v>
      </c>
      <c r="E175" s="95">
        <f>(D175*(A175-A174))</f>
        <v>13.880592</v>
      </c>
      <c r="F175" s="95">
        <f>(0.5*((C175^2)-(C174^2))*'NEFZ + EPA + WLTP - Start Value'!$B$3)/3600</f>
        <v>-1.8882707008704</v>
      </c>
      <c r="G175" s="95">
        <f>E175*'NEFZ + EPA + WLTP - Start Value'!$B$3*'NEFZ + EPA + WLTP - Start Value'!$B$6*'NEFZ + EPA + WLTP - Constants'!$B$4/3600</f>
        <v>0.473564157264</v>
      </c>
      <c r="H175" s="95">
        <f>IF(E175&gt;0,(((C174)^3+(C175)^3)/2/D175)*0.5*'NEFZ + EPA + WLTP - Constants'!$B$3*('NEFZ + EPA + WLTP - Start Value'!$B$5*'NEFZ + EPA + WLTP - Start Value'!$B$4)*E175/3600,0)</f>
        <v>0.3384386910624709</v>
      </c>
      <c r="I175" s="95"/>
    </row>
    <row r="176" ht="20.35" customHeight="1">
      <c r="A176" s="15">
        <v>173</v>
      </c>
      <c r="B176" s="15">
        <v>30.3</v>
      </c>
      <c r="C176" s="95">
        <f>'NEFZ + EPA + WLTP - Constants'!$B$5*B176/3.6</f>
        <v>13.545312</v>
      </c>
      <c r="D176" s="95">
        <f>(C176+C175)/2</f>
        <v>13.63472</v>
      </c>
      <c r="E176" s="95">
        <f>(D176*(A176-A175))</f>
        <v>13.63472</v>
      </c>
      <c r="F176" s="95">
        <f>(0.5*((C176^2)-(C175^2))*'NEFZ + EPA + WLTP - Start Value'!$B$3)/3600</f>
        <v>-1.059898898119104</v>
      </c>
      <c r="G176" s="95">
        <f>E176*'NEFZ + EPA + WLTP - Start Value'!$B$3*'NEFZ + EPA + WLTP - Start Value'!$B$6*'NEFZ + EPA + WLTP - Constants'!$B$4/3600</f>
        <v>0.4651757422400001</v>
      </c>
      <c r="H176" s="95">
        <f>IF(E176&gt;0,(((C175)^3+(C176)^3)/2/D176)*0.5*'NEFZ + EPA + WLTP - Constants'!$B$3*('NEFZ + EPA + WLTP - Start Value'!$B$5*'NEFZ + EPA + WLTP - Start Value'!$B$4)*E176/3600,0)</f>
        <v>0.32068985123952</v>
      </c>
      <c r="I176" s="95"/>
    </row>
    <row r="177" ht="20.35" customHeight="1">
      <c r="A177" s="15">
        <v>174</v>
      </c>
      <c r="B177" s="15">
        <v>30</v>
      </c>
      <c r="C177" s="95">
        <f>'NEFZ + EPA + WLTP - Constants'!$B$5*B177/3.6</f>
        <v>13.4112</v>
      </c>
      <c r="D177" s="95">
        <f>(C177+C176)/2</f>
        <v>13.478256</v>
      </c>
      <c r="E177" s="95">
        <f>(D177*(A177-A176))</f>
        <v>13.478256</v>
      </c>
      <c r="F177" s="95">
        <f>(0.5*((C177^2)-(C176^2))*'NEFZ + EPA + WLTP - Start Value'!$B$3)/3600</f>
        <v>-0.7858020929088044</v>
      </c>
      <c r="G177" s="95">
        <f>E177*'NEFZ + EPA + WLTP - Start Value'!$B$3*'NEFZ + EPA + WLTP - Start Value'!$B$6*'NEFZ + EPA + WLTP - Constants'!$B$4/3600</f>
        <v>0.4598376599520001</v>
      </c>
      <c r="H177" s="95">
        <f>IF(E177&gt;0,(((C176)^3+(C177)^3)/2/D177)*0.5*'NEFZ + EPA + WLTP - Constants'!$B$3*('NEFZ + EPA + WLTP - Start Value'!$B$5*'NEFZ + EPA + WLTP - Start Value'!$B$4)*E177/3600,0)</f>
        <v>0.309758958807665</v>
      </c>
      <c r="I177" s="95"/>
    </row>
    <row r="178" ht="20.35" customHeight="1">
      <c r="A178" s="15">
        <v>175</v>
      </c>
      <c r="B178" s="15">
        <v>29.3</v>
      </c>
      <c r="C178" s="95">
        <f>'NEFZ + EPA + WLTP - Constants'!$B$5*B178/3.6</f>
        <v>13.098272</v>
      </c>
      <c r="D178" s="95">
        <f>(C178+C177)/2</f>
        <v>13.254736</v>
      </c>
      <c r="E178" s="95">
        <f>(D178*(A178-A177))</f>
        <v>13.254736</v>
      </c>
      <c r="F178" s="95">
        <f>(0.5*((C178^2)-(C177^2))*'NEFZ + EPA + WLTP - Start Value'!$B$3)/3600</f>
        <v>-1.803131281185429</v>
      </c>
      <c r="G178" s="95">
        <f>E178*'NEFZ + EPA + WLTP - Start Value'!$B$3*'NEFZ + EPA + WLTP - Start Value'!$B$6*'NEFZ + EPA + WLTP - Constants'!$B$4/3600</f>
        <v>0.4522118281120001</v>
      </c>
      <c r="H178" s="95">
        <f>IF(E178&gt;0,(((C177)^3+(C178)^3)/2/D178)*0.5*'NEFZ + EPA + WLTP - Constants'!$B$3*('NEFZ + EPA + WLTP - Start Value'!$B$5*'NEFZ + EPA + WLTP - Start Value'!$B$4)*E178/3600,0)</f>
        <v>0.2947034922632065</v>
      </c>
      <c r="I178" s="95"/>
    </row>
    <row r="179" ht="20.35" customHeight="1">
      <c r="A179" s="15">
        <v>176</v>
      </c>
      <c r="B179" s="15">
        <v>27.4</v>
      </c>
      <c r="C179" s="95">
        <f>'NEFZ + EPA + WLTP - Constants'!$B$5*B179/3.6</f>
        <v>12.248896</v>
      </c>
      <c r="D179" s="95">
        <f>(C179+C178)/2</f>
        <v>12.673584</v>
      </c>
      <c r="E179" s="95">
        <f>(D179*(A179-A178))</f>
        <v>12.673584</v>
      </c>
      <c r="F179" s="95">
        <f>(0.5*((C179^2)-(C178^2))*'NEFZ + EPA + WLTP - Start Value'!$B$3)/3600</f>
        <v>-4.679627389113602</v>
      </c>
      <c r="G179" s="95">
        <f>E179*'NEFZ + EPA + WLTP - Start Value'!$B$3*'NEFZ + EPA + WLTP - Start Value'!$B$6*'NEFZ + EPA + WLTP - Constants'!$B$4/3600</f>
        <v>0.432384665328</v>
      </c>
      <c r="H179" s="95">
        <f>IF(E179&gt;0,(((C178)^3+(C179)^3)/2/D179)*0.5*'NEFZ + EPA + WLTP - Constants'!$B$3*('NEFZ + EPA + WLTP - Start Value'!$B$5*'NEFZ + EPA + WLTP - Start Value'!$B$4)*E179/3600,0)</f>
        <v>0.2583743622338052</v>
      </c>
      <c r="I179" s="95"/>
    </row>
    <row r="180" ht="20.35" customHeight="1">
      <c r="A180" s="15">
        <v>177</v>
      </c>
      <c r="B180" s="15">
        <v>25.1</v>
      </c>
      <c r="C180" s="95">
        <f>'NEFZ + EPA + WLTP - Constants'!$B$5*B180/3.6</f>
        <v>11.220704</v>
      </c>
      <c r="D180" s="95">
        <f>(C180+C179)/2</f>
        <v>11.7348</v>
      </c>
      <c r="E180" s="95">
        <f>(D180*(A180-A179))</f>
        <v>11.7348</v>
      </c>
      <c r="F180" s="95">
        <f>(0.5*((C180^2)-(C179^2))*'NEFZ + EPA + WLTP - Start Value'!$B$3)/3600</f>
        <v>-5.245196391306655</v>
      </c>
      <c r="G180" s="95">
        <f>E180*'NEFZ + EPA + WLTP - Start Value'!$B$3*'NEFZ + EPA + WLTP - Start Value'!$B$6*'NEFZ + EPA + WLTP - Constants'!$B$4/3600</f>
        <v>0.4003561716</v>
      </c>
      <c r="H180" s="95">
        <f>IF(E180&gt;0,(((C179)^3+(C180)^3)/2/D180)*0.5*'NEFZ + EPA + WLTP - Constants'!$B$3*('NEFZ + EPA + WLTP - Start Value'!$B$5*'NEFZ + EPA + WLTP - Start Value'!$B$4)*E180/3600,0)</f>
        <v>0.2055942770386881</v>
      </c>
      <c r="I180" s="95"/>
    </row>
    <row r="181" ht="20.35" customHeight="1">
      <c r="A181" s="15">
        <v>178</v>
      </c>
      <c r="B181" s="15">
        <v>21.8</v>
      </c>
      <c r="C181" s="95">
        <f>'NEFZ + EPA + WLTP - Constants'!$B$5*B181/3.6</f>
        <v>9.745472000000001</v>
      </c>
      <c r="D181" s="95">
        <f>(C181+C180)/2</f>
        <v>10.483088</v>
      </c>
      <c r="E181" s="95">
        <f>(D181*(A181-A180))</f>
        <v>10.483088</v>
      </c>
      <c r="F181" s="95">
        <f>(0.5*((C181^2)-(C180^2))*'NEFZ + EPA + WLTP - Start Value'!$B$3)/3600</f>
        <v>-6.722973461553067</v>
      </c>
      <c r="G181" s="95">
        <f>E181*'NEFZ + EPA + WLTP - Start Value'!$B$3*'NEFZ + EPA + WLTP - Start Value'!$B$6*'NEFZ + EPA + WLTP - Constants'!$B$4/3600</f>
        <v>0.357651513296</v>
      </c>
      <c r="H181" s="95">
        <f>IF(E181&gt;0,(((C180)^3+(C181)^3)/2/D181)*0.5*'NEFZ + EPA + WLTP - Constants'!$B$3*('NEFZ + EPA + WLTP - Start Value'!$B$5*'NEFZ + EPA + WLTP - Start Value'!$B$4)*E181/3600,0)</f>
        <v>0.1478976259522716</v>
      </c>
      <c r="I181" s="95"/>
    </row>
    <row r="182" ht="20.35" customHeight="1">
      <c r="A182" s="15">
        <v>179</v>
      </c>
      <c r="B182" s="15">
        <v>17.2</v>
      </c>
      <c r="C182" s="95">
        <f>'NEFZ + EPA + WLTP - Constants'!$B$5*B182/3.6</f>
        <v>7.689088</v>
      </c>
      <c r="D182" s="95">
        <f>(C182+C181)/2</f>
        <v>8.717280000000001</v>
      </c>
      <c r="E182" s="95">
        <f>(D182*(A182-A181))</f>
        <v>8.717280000000001</v>
      </c>
      <c r="F182" s="95">
        <f>(0.5*((C182^2)-(C181^2))*'NEFZ + EPA + WLTP - Start Value'!$B$3)/3600</f>
        <v>-7.79286320994134</v>
      </c>
      <c r="G182" s="95">
        <f>E182*'NEFZ + EPA + WLTP - Start Value'!$B$3*'NEFZ + EPA + WLTP - Start Value'!$B$6*'NEFZ + EPA + WLTP - Constants'!$B$4/3600</f>
        <v>0.297407441760</v>
      </c>
      <c r="H182" s="95">
        <f>IF(E182&gt;0,(((C181)^3+(C182)^3)/2/D182)*0.5*'NEFZ + EPA + WLTP - Constants'!$B$3*('NEFZ + EPA + WLTP - Start Value'!$B$5*'NEFZ + EPA + WLTP - Start Value'!$B$4)*E182/3600,0)</f>
        <v>0.08729533994754686</v>
      </c>
      <c r="I182" s="95"/>
    </row>
    <row r="183" ht="20.35" customHeight="1">
      <c r="A183" s="15">
        <v>180</v>
      </c>
      <c r="B183" s="15">
        <v>12.5</v>
      </c>
      <c r="C183" s="95">
        <f>'NEFZ + EPA + WLTP - Constants'!$B$5*B183/3.6</f>
        <v>5.588</v>
      </c>
      <c r="D183" s="95">
        <f>(C183+C182)/2</f>
        <v>6.638544</v>
      </c>
      <c r="E183" s="95">
        <f>(D183*(A183-A182))</f>
        <v>6.638544</v>
      </c>
      <c r="F183" s="95">
        <f>(0.5*((C183^2)-(C182^2))*'NEFZ + EPA + WLTP - Start Value'!$B$3)/3600</f>
        <v>-6.063577343788799</v>
      </c>
      <c r="G183" s="95">
        <f>E183*'NEFZ + EPA + WLTP - Start Value'!$B$3*'NEFZ + EPA + WLTP - Start Value'!$B$6*'NEFZ + EPA + WLTP - Constants'!$B$4/3600</f>
        <v>0.226487205648</v>
      </c>
      <c r="H183" s="95">
        <f>IF(E183&gt;0,(((C182)^3+(C183)^3)/2/D183)*0.5*'NEFZ + EPA + WLTP - Constants'!$B$3*('NEFZ + EPA + WLTP - Start Value'!$B$5*'NEFZ + EPA + WLTP - Start Value'!$B$4)*E183/3600,0)</f>
        <v>0.03978958129759095</v>
      </c>
      <c r="I183" s="95"/>
    </row>
    <row r="184" ht="20.35" customHeight="1">
      <c r="A184" s="15">
        <v>181</v>
      </c>
      <c r="B184" s="15">
        <v>8.1</v>
      </c>
      <c r="C184" s="95">
        <f>'NEFZ + EPA + WLTP - Constants'!$B$5*B184/3.6</f>
        <v>3.621024</v>
      </c>
      <c r="D184" s="95">
        <f>(C184+C183)/2</f>
        <v>4.604512</v>
      </c>
      <c r="E184" s="95">
        <f>(D184*(A184-A183))</f>
        <v>4.604512</v>
      </c>
      <c r="F184" s="95">
        <f>(0.5*((C184^2)-(C183^2))*'NEFZ + EPA + WLTP - Start Value'!$B$3)/3600</f>
        <v>-3.937263775635913</v>
      </c>
      <c r="G184" s="95">
        <f>E184*'NEFZ + EPA + WLTP - Start Value'!$B$3*'NEFZ + EPA + WLTP - Start Value'!$B$6*'NEFZ + EPA + WLTP - Constants'!$B$4/3600</f>
        <v>0.157092135904</v>
      </c>
      <c r="H184" s="95">
        <f>IF(E184&gt;0,(((C183)^3+(C184)^3)/2/D184)*0.5*'NEFZ + EPA + WLTP - Constants'!$B$3*('NEFZ + EPA + WLTP - Start Value'!$B$5*'NEFZ + EPA + WLTP - Start Value'!$B$4)*E184/3600,0)</f>
        <v>0.01403945408877113</v>
      </c>
      <c r="I184" s="95"/>
    </row>
    <row r="185" ht="20.35" customHeight="1">
      <c r="A185" s="15">
        <v>182</v>
      </c>
      <c r="B185" s="15">
        <v>4.5</v>
      </c>
      <c r="C185" s="95">
        <f>'NEFZ + EPA + WLTP - Constants'!$B$5*B185/3.6</f>
        <v>2.01168</v>
      </c>
      <c r="D185" s="95">
        <f>(C185+C184)/2</f>
        <v>2.816352</v>
      </c>
      <c r="E185" s="95">
        <f>(D185*(A185-A184))</f>
        <v>2.816352</v>
      </c>
      <c r="F185" s="95">
        <f>(0.5*((C185^2)-(C184^2))*'NEFZ + EPA + WLTP - Start Value'!$B$3)/3600</f>
        <v>-1.9703694269952</v>
      </c>
      <c r="G185" s="95">
        <f>E185*'NEFZ + EPA + WLTP - Start Value'!$B$3*'NEFZ + EPA + WLTP - Start Value'!$B$6*'NEFZ + EPA + WLTP - Constants'!$B$4/3600</f>
        <v>0.09608548118400002</v>
      </c>
      <c r="H185" s="95">
        <f>IF(E185&gt;0,(((C184)^3+(C185)^3)/2/D185)*0.5*'NEFZ + EPA + WLTP - Constants'!$B$3*('NEFZ + EPA + WLTP - Start Value'!$B$5*'NEFZ + EPA + WLTP - Start Value'!$B$4)*E185/3600,0)</f>
        <v>0.003517912896751339</v>
      </c>
      <c r="I185" s="95"/>
    </row>
    <row r="186" ht="20.35" customHeight="1">
      <c r="A186" s="15">
        <v>183</v>
      </c>
      <c r="B186" s="15">
        <v>2</v>
      </c>
      <c r="C186" s="95">
        <f>'NEFZ + EPA + WLTP - Constants'!$B$5*B186/3.6</f>
        <v>0.89408</v>
      </c>
      <c r="D186" s="95">
        <f>(C186+C185)/2</f>
        <v>1.45288</v>
      </c>
      <c r="E186" s="95">
        <f>(D186*(A186-A185))</f>
        <v>1.45288</v>
      </c>
      <c r="F186" s="95">
        <f>(0.5*((C186^2)-(C185^2))*'NEFZ + EPA + WLTP - Start Value'!$B$3)/3600</f>
        <v>-0.7058752907555557</v>
      </c>
      <c r="G186" s="95">
        <f>E186*'NEFZ + EPA + WLTP - Start Value'!$B$3*'NEFZ + EPA + WLTP - Start Value'!$B$6*'NEFZ + EPA + WLTP - Constants'!$B$4/3600</f>
        <v>0.049567906960</v>
      </c>
      <c r="H186" s="95">
        <f>IF(E186&gt;0,(((C185)^3+(C186)^3)/2/D186)*0.5*'NEFZ + EPA + WLTP - Constants'!$B$3*('NEFZ + EPA + WLTP - Start Value'!$B$5*'NEFZ + EPA + WLTP - Start Value'!$B$4)*E186/3600,0)</f>
        <v>0.0005601223258103983</v>
      </c>
      <c r="I186" s="95"/>
    </row>
    <row r="187" ht="20.35" customHeight="1">
      <c r="A187" s="15">
        <v>184</v>
      </c>
      <c r="B187" s="15">
        <v>1</v>
      </c>
      <c r="C187" s="95">
        <f>'NEFZ + EPA + WLTP - Constants'!$B$5*B187/3.6</f>
        <v>0.44704</v>
      </c>
      <c r="D187" s="95">
        <f>(C187+C186)/2</f>
        <v>0.67056</v>
      </c>
      <c r="E187" s="95">
        <f>(D187*(A187-A186))</f>
        <v>0.67056</v>
      </c>
      <c r="F187" s="95">
        <f>(0.5*((C187^2)-(C186^2))*'NEFZ + EPA + WLTP - Start Value'!$B$3)/3600</f>
        <v>-0.1303154382933333</v>
      </c>
      <c r="G187" s="95">
        <f>E187*'NEFZ + EPA + WLTP - Start Value'!$B$3*'NEFZ + EPA + WLTP - Start Value'!$B$6*'NEFZ + EPA + WLTP - Constants'!$B$4/3600</f>
        <v>0.022877495520</v>
      </c>
      <c r="H187" s="95">
        <f>IF(E187&gt;0,(((C186)^3+(C187)^3)/2/D187)*0.5*'NEFZ + EPA + WLTP - Constants'!$B$3*('NEFZ + EPA + WLTP - Start Value'!$B$5*'NEFZ + EPA + WLTP - Start Value'!$B$4)*E187/3600,0)</f>
        <v>5.085599931695922e-05</v>
      </c>
      <c r="I187" s="95"/>
    </row>
    <row r="188" ht="20.35" customHeight="1">
      <c r="A188" s="15">
        <v>185</v>
      </c>
      <c r="B188" s="15">
        <v>0.6</v>
      </c>
      <c r="C188" s="95">
        <f>'NEFZ + EPA + WLTP - Constants'!$B$5*B188/3.6</f>
        <v>0.268224</v>
      </c>
      <c r="D188" s="95">
        <f>(C188+C187)/2</f>
        <v>0.3576319999999999</v>
      </c>
      <c r="E188" s="95">
        <f>(D188*(A188-A187))</f>
        <v>0.3576319999999999</v>
      </c>
      <c r="F188" s="95">
        <f>(0.5*((C188^2)-(C187^2))*'NEFZ + EPA + WLTP - Start Value'!$B$3)/3600</f>
        <v>-0.02780062683591112</v>
      </c>
      <c r="G188" s="95">
        <f>E188*'NEFZ + EPA + WLTP - Start Value'!$B$3*'NEFZ + EPA + WLTP - Start Value'!$B$6*'NEFZ + EPA + WLTP - Constants'!$B$4/3600</f>
        <v>0.012201330944</v>
      </c>
      <c r="H188" s="95">
        <f>IF(E188&gt;0,(((C187)^3+(C188)^3)/2/D188)*0.5*'NEFZ + EPA + WLTP - Constants'!$B$3*('NEFZ + EPA + WLTP - Start Value'!$B$5*'NEFZ + EPA + WLTP - Start Value'!$B$4)*E188/3600,0)</f>
        <v>6.871210574380269e-06</v>
      </c>
      <c r="I188" s="95"/>
    </row>
    <row r="189" ht="20.35" customHeight="1">
      <c r="A189" s="15">
        <v>186</v>
      </c>
      <c r="B189" s="15">
        <v>0</v>
      </c>
      <c r="C189" s="95">
        <f>'NEFZ + EPA + WLTP - Constants'!$B$5*B189/3.6</f>
        <v>0</v>
      </c>
      <c r="D189" s="95">
        <f>(C189+C188)/2</f>
        <v>0.134112</v>
      </c>
      <c r="E189" s="95">
        <f>(D189*(A189-A188))</f>
        <v>0.134112</v>
      </c>
      <c r="F189" s="95">
        <f>(0.5*((C189^2)-(C188^2))*'NEFZ + EPA + WLTP - Start Value'!$B$3)/3600</f>
        <v>-0.0156378525952</v>
      </c>
      <c r="G189" s="95">
        <f>E189*'NEFZ + EPA + WLTP - Start Value'!$B$3*'NEFZ + EPA + WLTP - Start Value'!$B$6*'NEFZ + EPA + WLTP - Constants'!$B$4/3600</f>
        <v>0.004575499104</v>
      </c>
      <c r="H189" s="95">
        <f>IF(E189&gt;0,(((C188)^3+(C189)^3)/2/D189)*0.5*'NEFZ + EPA + WLTP - Constants'!$B$3*('NEFZ + EPA + WLTP - Start Value'!$B$5*'NEFZ + EPA + WLTP - Start Value'!$B$4)*E189/3600,0)</f>
        <v>1.220543983607021e-06</v>
      </c>
      <c r="I189" s="95"/>
    </row>
    <row r="190" ht="20.35" customHeight="1">
      <c r="A190" s="15">
        <v>187</v>
      </c>
      <c r="B190" s="15">
        <v>0</v>
      </c>
      <c r="C190" s="95">
        <f>'NEFZ + EPA + WLTP - Constants'!$B$5*B190/3.6</f>
        <v>0</v>
      </c>
      <c r="D190" s="95">
        <f>(C190+C189)/2</f>
        <v>0</v>
      </c>
      <c r="E190" s="95">
        <f>(D190*(A190-A189))</f>
        <v>0</v>
      </c>
      <c r="F190" s="95">
        <f>(0.5*((C190^2)-(C189^2))*'NEFZ + EPA + WLTP - Start Value'!$B$3)/3600</f>
        <v>0</v>
      </c>
      <c r="G190" s="95">
        <f>E190*'NEFZ + EPA + WLTP - Start Value'!$B$3*'NEFZ + EPA + WLTP - Start Value'!$B$6*'NEFZ + EPA + WLTP - Constants'!$B$4/3600</f>
        <v>0</v>
      </c>
      <c r="H190" s="95">
        <f>IF(E190&gt;0,(((C189)^3+(C190)^3)/2/D190)*0.5*'NEFZ + EPA + WLTP - Constants'!$B$3*('NEFZ + EPA + WLTP - Start Value'!$B$5*'NEFZ + EPA + WLTP - Start Value'!$B$4)*E190/3600,0)</f>
        <v>0</v>
      </c>
      <c r="I190" s="95"/>
    </row>
    <row r="191" ht="20.35" customHeight="1">
      <c r="A191" s="15">
        <v>188</v>
      </c>
      <c r="B191" s="15">
        <v>0</v>
      </c>
      <c r="C191" s="95">
        <f>'NEFZ + EPA + WLTP - Constants'!$B$5*B191/3.6</f>
        <v>0</v>
      </c>
      <c r="D191" s="95">
        <f>(C191+C190)/2</f>
        <v>0</v>
      </c>
      <c r="E191" s="95">
        <f>(D191*(A191-A190))</f>
        <v>0</v>
      </c>
      <c r="F191" s="95">
        <f>(0.5*((C191^2)-(C190^2))*'NEFZ + EPA + WLTP - Start Value'!$B$3)/3600</f>
        <v>0</v>
      </c>
      <c r="G191" s="95">
        <f>E191*'NEFZ + EPA + WLTP - Start Value'!$B$3*'NEFZ + EPA + WLTP - Start Value'!$B$6*'NEFZ + EPA + WLTP - Constants'!$B$4/3600</f>
        <v>0</v>
      </c>
      <c r="H191" s="95">
        <f>IF(E191&gt;0,(((C190)^3+(C191)^3)/2/D191)*0.5*'NEFZ + EPA + WLTP - Constants'!$B$3*('NEFZ + EPA + WLTP - Start Value'!$B$5*'NEFZ + EPA + WLTP - Start Value'!$B$4)*E191/3600,0)</f>
        <v>0</v>
      </c>
      <c r="I191" s="95"/>
    </row>
    <row r="192" ht="20.35" customHeight="1">
      <c r="A192" s="15">
        <v>189</v>
      </c>
      <c r="B192" s="15">
        <v>0</v>
      </c>
      <c r="C192" s="95">
        <f>'NEFZ + EPA + WLTP - Constants'!$B$5*B192/3.6</f>
        <v>0</v>
      </c>
      <c r="D192" s="95">
        <f>(C192+C191)/2</f>
        <v>0</v>
      </c>
      <c r="E192" s="95">
        <f>(D192*(A192-A191))</f>
        <v>0</v>
      </c>
      <c r="F192" s="95">
        <f>(0.5*((C192^2)-(C191^2))*'NEFZ + EPA + WLTP - Start Value'!$B$3)/3600</f>
        <v>0</v>
      </c>
      <c r="G192" s="95">
        <f>E192*'NEFZ + EPA + WLTP - Start Value'!$B$3*'NEFZ + EPA + WLTP - Start Value'!$B$6*'NEFZ + EPA + WLTP - Constants'!$B$4/3600</f>
        <v>0</v>
      </c>
      <c r="H192" s="95">
        <f>IF(E192&gt;0,(((C191)^3+(C192)^3)/2/D192)*0.5*'NEFZ + EPA + WLTP - Constants'!$B$3*('NEFZ + EPA + WLTP - Start Value'!$B$5*'NEFZ + EPA + WLTP - Start Value'!$B$4)*E192/3600,0)</f>
        <v>0</v>
      </c>
      <c r="I192" s="95"/>
    </row>
    <row r="193" ht="20.35" customHeight="1">
      <c r="A193" s="15">
        <v>190</v>
      </c>
      <c r="B193" s="15">
        <v>0</v>
      </c>
      <c r="C193" s="95">
        <f>'NEFZ + EPA + WLTP - Constants'!$B$5*B193/3.6</f>
        <v>0</v>
      </c>
      <c r="D193" s="95">
        <f>(C193+C192)/2</f>
        <v>0</v>
      </c>
      <c r="E193" s="95">
        <f>(D193*(A193-A192))</f>
        <v>0</v>
      </c>
      <c r="F193" s="95">
        <f>(0.5*((C193^2)-(C192^2))*'NEFZ + EPA + WLTP - Start Value'!$B$3)/3600</f>
        <v>0</v>
      </c>
      <c r="G193" s="95">
        <f>E193*'NEFZ + EPA + WLTP - Start Value'!$B$3*'NEFZ + EPA + WLTP - Start Value'!$B$6*'NEFZ + EPA + WLTP - Constants'!$B$4/3600</f>
        <v>0</v>
      </c>
      <c r="H193" s="95">
        <f>IF(E193&gt;0,(((C192)^3+(C193)^3)/2/D193)*0.5*'NEFZ + EPA + WLTP - Constants'!$B$3*('NEFZ + EPA + WLTP - Start Value'!$B$5*'NEFZ + EPA + WLTP - Start Value'!$B$4)*E193/3600,0)</f>
        <v>0</v>
      </c>
      <c r="I193" s="95"/>
    </row>
    <row r="194" ht="20.35" customHeight="1">
      <c r="A194" s="15">
        <v>191</v>
      </c>
      <c r="B194" s="15">
        <v>0</v>
      </c>
      <c r="C194" s="95">
        <f>'NEFZ + EPA + WLTP - Constants'!$B$5*B194/3.6</f>
        <v>0</v>
      </c>
      <c r="D194" s="95">
        <f>(C194+C193)/2</f>
        <v>0</v>
      </c>
      <c r="E194" s="95">
        <f>(D194*(A194-A193))</f>
        <v>0</v>
      </c>
      <c r="F194" s="95">
        <f>(0.5*((C194^2)-(C193^2))*'NEFZ + EPA + WLTP - Start Value'!$B$3)/3600</f>
        <v>0</v>
      </c>
      <c r="G194" s="95">
        <f>E194*'NEFZ + EPA + WLTP - Start Value'!$B$3*'NEFZ + EPA + WLTP - Start Value'!$B$6*'NEFZ + EPA + WLTP - Constants'!$B$4/3600</f>
        <v>0</v>
      </c>
      <c r="H194" s="95">
        <f>IF(E194&gt;0,(((C193)^3+(C194)^3)/2/D194)*0.5*'NEFZ + EPA + WLTP - Constants'!$B$3*('NEFZ + EPA + WLTP - Start Value'!$B$5*'NEFZ + EPA + WLTP - Start Value'!$B$4)*E194/3600,0)</f>
        <v>0</v>
      </c>
      <c r="I194" s="95"/>
    </row>
    <row r="195" ht="20.35" customHeight="1">
      <c r="A195" s="15">
        <v>192</v>
      </c>
      <c r="B195" s="15">
        <v>0</v>
      </c>
      <c r="C195" s="95">
        <f>'NEFZ + EPA + WLTP - Constants'!$B$5*B195/3.6</f>
        <v>0</v>
      </c>
      <c r="D195" s="95">
        <f>(C195+C194)/2</f>
        <v>0</v>
      </c>
      <c r="E195" s="95">
        <f>(D195*(A195-A194))</f>
        <v>0</v>
      </c>
      <c r="F195" s="95">
        <f>(0.5*((C195^2)-(C194^2))*'NEFZ + EPA + WLTP - Start Value'!$B$3)/3600</f>
        <v>0</v>
      </c>
      <c r="G195" s="95">
        <f>E195*'NEFZ + EPA + WLTP - Start Value'!$B$3*'NEFZ + EPA + WLTP - Start Value'!$B$6*'NEFZ + EPA + WLTP - Constants'!$B$4/3600</f>
        <v>0</v>
      </c>
      <c r="H195" s="95">
        <f>IF(E195&gt;0,(((C194)^3+(C195)^3)/2/D195)*0.5*'NEFZ + EPA + WLTP - Constants'!$B$3*('NEFZ + EPA + WLTP - Start Value'!$B$5*'NEFZ + EPA + WLTP - Start Value'!$B$4)*E195/3600,0)</f>
        <v>0</v>
      </c>
      <c r="I195" s="95"/>
    </row>
    <row r="196" ht="20.35" customHeight="1">
      <c r="A196" s="15">
        <v>193</v>
      </c>
      <c r="B196" s="15">
        <v>0</v>
      </c>
      <c r="C196" s="95">
        <f>'NEFZ + EPA + WLTP - Constants'!$B$5*B196/3.6</f>
        <v>0</v>
      </c>
      <c r="D196" s="95">
        <f>(C196+C195)/2</f>
        <v>0</v>
      </c>
      <c r="E196" s="95">
        <f>(D196*(A196-A195))</f>
        <v>0</v>
      </c>
      <c r="F196" s="95">
        <f>(0.5*((C196^2)-(C195^2))*'NEFZ + EPA + WLTP - Start Value'!$B$3)/3600</f>
        <v>0</v>
      </c>
      <c r="G196" s="95">
        <f>E196*'NEFZ + EPA + WLTP - Start Value'!$B$3*'NEFZ + EPA + WLTP - Start Value'!$B$6*'NEFZ + EPA + WLTP - Constants'!$B$4/3600</f>
        <v>0</v>
      </c>
      <c r="H196" s="95">
        <f>IF(E196&gt;0,(((C195)^3+(C196)^3)/2/D196)*0.5*'NEFZ + EPA + WLTP - Constants'!$B$3*('NEFZ + EPA + WLTP - Start Value'!$B$5*'NEFZ + EPA + WLTP - Start Value'!$B$4)*E196/3600,0)</f>
        <v>0</v>
      </c>
      <c r="I196" s="95"/>
    </row>
    <row r="197" ht="20.35" customHeight="1">
      <c r="A197" s="15">
        <v>194</v>
      </c>
      <c r="B197" s="15">
        <v>0</v>
      </c>
      <c r="C197" s="95">
        <f>'NEFZ + EPA + WLTP - Constants'!$B$5*B197/3.6</f>
        <v>0</v>
      </c>
      <c r="D197" s="95">
        <f>(C197+C196)/2</f>
        <v>0</v>
      </c>
      <c r="E197" s="95">
        <f>(D197*(A197-A196))</f>
        <v>0</v>
      </c>
      <c r="F197" s="95">
        <f>(0.5*((C197^2)-(C196^2))*'NEFZ + EPA + WLTP - Start Value'!$B$3)/3600</f>
        <v>0</v>
      </c>
      <c r="G197" s="95">
        <f>E197*'NEFZ + EPA + WLTP - Start Value'!$B$3*'NEFZ + EPA + WLTP - Start Value'!$B$6*'NEFZ + EPA + WLTP - Constants'!$B$4/3600</f>
        <v>0</v>
      </c>
      <c r="H197" s="95">
        <f>IF(E197&gt;0,(((C196)^3+(C197)^3)/2/D197)*0.5*'NEFZ + EPA + WLTP - Constants'!$B$3*('NEFZ + EPA + WLTP - Start Value'!$B$5*'NEFZ + EPA + WLTP - Start Value'!$B$4)*E197/3600,0)</f>
        <v>0</v>
      </c>
      <c r="I197" s="95"/>
    </row>
    <row r="198" ht="20.35" customHeight="1">
      <c r="A198" s="15">
        <v>195</v>
      </c>
      <c r="B198" s="15">
        <v>0</v>
      </c>
      <c r="C198" s="95">
        <f>'NEFZ + EPA + WLTP - Constants'!$B$5*B198/3.6</f>
        <v>0</v>
      </c>
      <c r="D198" s="95">
        <f>(C198+C197)/2</f>
        <v>0</v>
      </c>
      <c r="E198" s="95">
        <f>(D198*(A198-A197))</f>
        <v>0</v>
      </c>
      <c r="F198" s="95">
        <f>(0.5*((C198^2)-(C197^2))*'NEFZ + EPA + WLTP - Start Value'!$B$3)/3600</f>
        <v>0</v>
      </c>
      <c r="G198" s="95">
        <f>E198*'NEFZ + EPA + WLTP - Start Value'!$B$3*'NEFZ + EPA + WLTP - Start Value'!$B$6*'NEFZ + EPA + WLTP - Constants'!$B$4/3600</f>
        <v>0</v>
      </c>
      <c r="H198" s="95">
        <f>IF(E198&gt;0,(((C197)^3+(C198)^3)/2/D198)*0.5*'NEFZ + EPA + WLTP - Constants'!$B$3*('NEFZ + EPA + WLTP - Start Value'!$B$5*'NEFZ + EPA + WLTP - Start Value'!$B$4)*E198/3600,0)</f>
        <v>0</v>
      </c>
      <c r="I198" s="95"/>
    </row>
    <row r="199" ht="20.35" customHeight="1">
      <c r="A199" s="15">
        <v>196</v>
      </c>
      <c r="B199" s="15">
        <v>0</v>
      </c>
      <c r="C199" s="95">
        <f>'NEFZ + EPA + WLTP - Constants'!$B$5*B199/3.6</f>
        <v>0</v>
      </c>
      <c r="D199" s="95">
        <f>(C199+C198)/2</f>
        <v>0</v>
      </c>
      <c r="E199" s="95">
        <f>(D199*(A199-A198))</f>
        <v>0</v>
      </c>
      <c r="F199" s="95">
        <f>(0.5*((C199^2)-(C198^2))*'NEFZ + EPA + WLTP - Start Value'!$B$3)/3600</f>
        <v>0</v>
      </c>
      <c r="G199" s="95">
        <f>E199*'NEFZ + EPA + WLTP - Start Value'!$B$3*'NEFZ + EPA + WLTP - Start Value'!$B$6*'NEFZ + EPA + WLTP - Constants'!$B$4/3600</f>
        <v>0</v>
      </c>
      <c r="H199" s="95">
        <f>IF(E199&gt;0,(((C198)^3+(C199)^3)/2/D199)*0.5*'NEFZ + EPA + WLTP - Constants'!$B$3*('NEFZ + EPA + WLTP - Start Value'!$B$5*'NEFZ + EPA + WLTP - Start Value'!$B$4)*E199/3600,0)</f>
        <v>0</v>
      </c>
      <c r="I199" s="95"/>
    </row>
    <row r="200" ht="20.35" customHeight="1">
      <c r="A200" s="15">
        <v>197</v>
      </c>
      <c r="B200" s="15">
        <v>0</v>
      </c>
      <c r="C200" s="95">
        <f>'NEFZ + EPA + WLTP - Constants'!$B$5*B200/3.6</f>
        <v>0</v>
      </c>
      <c r="D200" s="95">
        <f>(C200+C199)/2</f>
        <v>0</v>
      </c>
      <c r="E200" s="95">
        <f>(D200*(A200-A199))</f>
        <v>0</v>
      </c>
      <c r="F200" s="95">
        <f>(0.5*((C200^2)-(C199^2))*'NEFZ + EPA + WLTP - Start Value'!$B$3)/3600</f>
        <v>0</v>
      </c>
      <c r="G200" s="95">
        <f>E200*'NEFZ + EPA + WLTP - Start Value'!$B$3*'NEFZ + EPA + WLTP - Start Value'!$B$6*'NEFZ + EPA + WLTP - Constants'!$B$4/3600</f>
        <v>0</v>
      </c>
      <c r="H200" s="95">
        <f>IF(E200&gt;0,(((C199)^3+(C200)^3)/2/D200)*0.5*'NEFZ + EPA + WLTP - Constants'!$B$3*('NEFZ + EPA + WLTP - Start Value'!$B$5*'NEFZ + EPA + WLTP - Start Value'!$B$4)*E200/3600,0)</f>
        <v>0</v>
      </c>
      <c r="I200" s="95"/>
    </row>
    <row r="201" ht="20.35" customHeight="1">
      <c r="A201" s="15">
        <v>198</v>
      </c>
      <c r="B201" s="15">
        <v>0</v>
      </c>
      <c r="C201" s="95">
        <f>'NEFZ + EPA + WLTP - Constants'!$B$5*B201/3.6</f>
        <v>0</v>
      </c>
      <c r="D201" s="95">
        <f>(C201+C200)/2</f>
        <v>0</v>
      </c>
      <c r="E201" s="95">
        <f>(D201*(A201-A200))</f>
        <v>0</v>
      </c>
      <c r="F201" s="95">
        <f>(0.5*((C201^2)-(C200^2))*'NEFZ + EPA + WLTP - Start Value'!$B$3)/3600</f>
        <v>0</v>
      </c>
      <c r="G201" s="95">
        <f>E201*'NEFZ + EPA + WLTP - Start Value'!$B$3*'NEFZ + EPA + WLTP - Start Value'!$B$6*'NEFZ + EPA + WLTP - Constants'!$B$4/3600</f>
        <v>0</v>
      </c>
      <c r="H201" s="95">
        <f>IF(E201&gt;0,(((C200)^3+(C201)^3)/2/D201)*0.5*'NEFZ + EPA + WLTP - Constants'!$B$3*('NEFZ + EPA + WLTP - Start Value'!$B$5*'NEFZ + EPA + WLTP - Start Value'!$B$4)*E201/3600,0)</f>
        <v>0</v>
      </c>
      <c r="I201" s="95"/>
    </row>
    <row r="202" ht="20.35" customHeight="1">
      <c r="A202" s="15">
        <v>199</v>
      </c>
      <c r="B202" s="15">
        <v>0</v>
      </c>
      <c r="C202" s="95">
        <f>'NEFZ + EPA + WLTP - Constants'!$B$5*B202/3.6</f>
        <v>0</v>
      </c>
      <c r="D202" s="95">
        <f>(C202+C201)/2</f>
        <v>0</v>
      </c>
      <c r="E202" s="95">
        <f>(D202*(A202-A201))</f>
        <v>0</v>
      </c>
      <c r="F202" s="95">
        <f>(0.5*((C202^2)-(C201^2))*'NEFZ + EPA + WLTP - Start Value'!$B$3)/3600</f>
        <v>0</v>
      </c>
      <c r="G202" s="95">
        <f>E202*'NEFZ + EPA + WLTP - Start Value'!$B$3*'NEFZ + EPA + WLTP - Start Value'!$B$6*'NEFZ + EPA + WLTP - Constants'!$B$4/3600</f>
        <v>0</v>
      </c>
      <c r="H202" s="95">
        <f>IF(E202&gt;0,(((C201)^3+(C202)^3)/2/D202)*0.5*'NEFZ + EPA + WLTP - Constants'!$B$3*('NEFZ + EPA + WLTP - Start Value'!$B$5*'NEFZ + EPA + WLTP - Start Value'!$B$4)*E202/3600,0)</f>
        <v>0</v>
      </c>
      <c r="I202" s="95"/>
    </row>
    <row r="203" ht="20.35" customHeight="1">
      <c r="A203" s="15">
        <v>200</v>
      </c>
      <c r="B203" s="15">
        <v>0</v>
      </c>
      <c r="C203" s="95">
        <f>'NEFZ + EPA + WLTP - Constants'!$B$5*B203/3.6</f>
        <v>0</v>
      </c>
      <c r="D203" s="95">
        <f>(C203+C202)/2</f>
        <v>0</v>
      </c>
      <c r="E203" s="95">
        <f>(D203*(A203-A202))</f>
        <v>0</v>
      </c>
      <c r="F203" s="95">
        <f>(0.5*((C203^2)-(C202^2))*'NEFZ + EPA + WLTP - Start Value'!$B$3)/3600</f>
        <v>0</v>
      </c>
      <c r="G203" s="95">
        <f>E203*'NEFZ + EPA + WLTP - Start Value'!$B$3*'NEFZ + EPA + WLTP - Start Value'!$B$6*'NEFZ + EPA + WLTP - Constants'!$B$4/3600</f>
        <v>0</v>
      </c>
      <c r="H203" s="95">
        <f>IF(E203&gt;0,(((C202)^3+(C203)^3)/2/D203)*0.5*'NEFZ + EPA + WLTP - Constants'!$B$3*('NEFZ + EPA + WLTP - Start Value'!$B$5*'NEFZ + EPA + WLTP - Start Value'!$B$4)*E203/3600,0)</f>
        <v>0</v>
      </c>
      <c r="I203" s="95"/>
    </row>
    <row r="204" ht="20.35" customHeight="1">
      <c r="A204" s="15">
        <v>201</v>
      </c>
      <c r="B204" s="15">
        <v>0</v>
      </c>
      <c r="C204" s="95">
        <f>'NEFZ + EPA + WLTP - Constants'!$B$5*B204/3.6</f>
        <v>0</v>
      </c>
      <c r="D204" s="95">
        <f>(C204+C203)/2</f>
        <v>0</v>
      </c>
      <c r="E204" s="95">
        <f>(D204*(A204-A203))</f>
        <v>0</v>
      </c>
      <c r="F204" s="95">
        <f>(0.5*((C204^2)-(C203^2))*'NEFZ + EPA + WLTP - Start Value'!$B$3)/3600</f>
        <v>0</v>
      </c>
      <c r="G204" s="95">
        <f>E204*'NEFZ + EPA + WLTP - Start Value'!$B$3*'NEFZ + EPA + WLTP - Start Value'!$B$6*'NEFZ + EPA + WLTP - Constants'!$B$4/3600</f>
        <v>0</v>
      </c>
      <c r="H204" s="95">
        <f>IF(E204&gt;0,(((C203)^3+(C204)^3)/2/D204)*0.5*'NEFZ + EPA + WLTP - Constants'!$B$3*('NEFZ + EPA + WLTP - Start Value'!$B$5*'NEFZ + EPA + WLTP - Start Value'!$B$4)*E204/3600,0)</f>
        <v>0</v>
      </c>
      <c r="I204" s="95"/>
    </row>
    <row r="205" ht="20.35" customHeight="1">
      <c r="A205" s="15">
        <v>202</v>
      </c>
      <c r="B205" s="15">
        <v>0</v>
      </c>
      <c r="C205" s="95">
        <f>'NEFZ + EPA + WLTP - Constants'!$B$5*B205/3.6</f>
        <v>0</v>
      </c>
      <c r="D205" s="95">
        <f>(C205+C204)/2</f>
        <v>0</v>
      </c>
      <c r="E205" s="95">
        <f>(D205*(A205-A204))</f>
        <v>0</v>
      </c>
      <c r="F205" s="95">
        <f>(0.5*((C205^2)-(C204^2))*'NEFZ + EPA + WLTP - Start Value'!$B$3)/3600</f>
        <v>0</v>
      </c>
      <c r="G205" s="95">
        <f>E205*'NEFZ + EPA + WLTP - Start Value'!$B$3*'NEFZ + EPA + WLTP - Start Value'!$B$6*'NEFZ + EPA + WLTP - Constants'!$B$4/3600</f>
        <v>0</v>
      </c>
      <c r="H205" s="95">
        <f>IF(E205&gt;0,(((C204)^3+(C205)^3)/2/D205)*0.5*'NEFZ + EPA + WLTP - Constants'!$B$3*('NEFZ + EPA + WLTP - Start Value'!$B$5*'NEFZ + EPA + WLTP - Start Value'!$B$4)*E205/3600,0)</f>
        <v>0</v>
      </c>
      <c r="I205" s="95"/>
    </row>
    <row r="206" ht="20.35" customHeight="1">
      <c r="A206" s="15">
        <v>203</v>
      </c>
      <c r="B206" s="15">
        <v>0</v>
      </c>
      <c r="C206" s="95">
        <f>'NEFZ + EPA + WLTP - Constants'!$B$5*B206/3.6</f>
        <v>0</v>
      </c>
      <c r="D206" s="95">
        <f>(C206+C205)/2</f>
        <v>0</v>
      </c>
      <c r="E206" s="95">
        <f>(D206*(A206-A205))</f>
        <v>0</v>
      </c>
      <c r="F206" s="95">
        <f>(0.5*((C206^2)-(C205^2))*'NEFZ + EPA + WLTP - Start Value'!$B$3)/3600</f>
        <v>0</v>
      </c>
      <c r="G206" s="95">
        <f>E206*'NEFZ + EPA + WLTP - Start Value'!$B$3*'NEFZ + EPA + WLTP - Start Value'!$B$6*'NEFZ + EPA + WLTP - Constants'!$B$4/3600</f>
        <v>0</v>
      </c>
      <c r="H206" s="95">
        <f>IF(E206&gt;0,(((C205)^3+(C206)^3)/2/D206)*0.5*'NEFZ + EPA + WLTP - Constants'!$B$3*('NEFZ + EPA + WLTP - Start Value'!$B$5*'NEFZ + EPA + WLTP - Start Value'!$B$4)*E206/3600,0)</f>
        <v>0</v>
      </c>
      <c r="I206" s="95"/>
    </row>
    <row r="207" ht="20.35" customHeight="1">
      <c r="A207" s="15">
        <v>204</v>
      </c>
      <c r="B207" s="15">
        <v>0</v>
      </c>
      <c r="C207" s="95">
        <f>'NEFZ + EPA + WLTP - Constants'!$B$5*B207/3.6</f>
        <v>0</v>
      </c>
      <c r="D207" s="95">
        <f>(C207+C206)/2</f>
        <v>0</v>
      </c>
      <c r="E207" s="95">
        <f>(D207*(A207-A206))</f>
        <v>0</v>
      </c>
      <c r="F207" s="95">
        <f>(0.5*((C207^2)-(C206^2))*'NEFZ + EPA + WLTP - Start Value'!$B$3)/3600</f>
        <v>0</v>
      </c>
      <c r="G207" s="95">
        <f>E207*'NEFZ + EPA + WLTP - Start Value'!$B$3*'NEFZ + EPA + WLTP - Start Value'!$B$6*'NEFZ + EPA + WLTP - Constants'!$B$4/3600</f>
        <v>0</v>
      </c>
      <c r="H207" s="95">
        <f>IF(E207&gt;0,(((C206)^3+(C207)^3)/2/D207)*0.5*'NEFZ + EPA + WLTP - Constants'!$B$3*('NEFZ + EPA + WLTP - Start Value'!$B$5*'NEFZ + EPA + WLTP - Start Value'!$B$4)*E207/3600,0)</f>
        <v>0</v>
      </c>
      <c r="I207" s="95"/>
    </row>
    <row r="208" ht="20.35" customHeight="1">
      <c r="A208" s="15">
        <v>205</v>
      </c>
      <c r="B208" s="15">
        <v>1</v>
      </c>
      <c r="C208" s="95">
        <f>'NEFZ + EPA + WLTP - Constants'!$B$5*B208/3.6</f>
        <v>0.44704</v>
      </c>
      <c r="D208" s="95">
        <f>(C208+C207)/2</f>
        <v>0.22352</v>
      </c>
      <c r="E208" s="95">
        <f>(D208*(A208-A207))</f>
        <v>0.22352</v>
      </c>
      <c r="F208" s="95">
        <f>(0.5*((C208^2)-(C207^2))*'NEFZ + EPA + WLTP - Start Value'!$B$3)/3600</f>
        <v>0.04343847943111111</v>
      </c>
      <c r="G208" s="95">
        <f>E208*'NEFZ + EPA + WLTP - Start Value'!$B$3*'NEFZ + EPA + WLTP - Start Value'!$B$6*'NEFZ + EPA + WLTP - Constants'!$B$4/3600</f>
        <v>0.007625831840000001</v>
      </c>
      <c r="H208" s="95">
        <f>IF(E208&gt;0,(((C207)^3+(C208)^3)/2/D208)*0.5*'NEFZ + EPA + WLTP - Constants'!$B$3*('NEFZ + EPA + WLTP - Start Value'!$B$5*'NEFZ + EPA + WLTP - Start Value'!$B$4)*E208/3600,0)</f>
        <v>5.650666590773247e-06</v>
      </c>
      <c r="I208" s="95"/>
    </row>
    <row r="209" ht="20.35" customHeight="1">
      <c r="A209" s="15">
        <v>206</v>
      </c>
      <c r="B209" s="15">
        <v>0.5</v>
      </c>
      <c r="C209" s="95">
        <f>'NEFZ + EPA + WLTP - Constants'!$B$5*B209/3.6</f>
        <v>0.22352</v>
      </c>
      <c r="D209" s="95">
        <f>(C209+C208)/2</f>
        <v>0.33528</v>
      </c>
      <c r="E209" s="95">
        <f>(D209*(A209-A208))</f>
        <v>0.33528</v>
      </c>
      <c r="F209" s="95">
        <f>(0.5*((C209^2)-(C208^2))*'NEFZ + EPA + WLTP - Start Value'!$B$3)/3600</f>
        <v>-0.03257885957333333</v>
      </c>
      <c r="G209" s="95">
        <f>E209*'NEFZ + EPA + WLTP - Start Value'!$B$3*'NEFZ + EPA + WLTP - Start Value'!$B$6*'NEFZ + EPA + WLTP - Constants'!$B$4/3600</f>
        <v>0.011438747760</v>
      </c>
      <c r="H209" s="95">
        <f>IF(E209&gt;0,(((C208)^3+(C209)^3)/2/D209)*0.5*'NEFZ + EPA + WLTP - Constants'!$B$3*('NEFZ + EPA + WLTP - Start Value'!$B$5*'NEFZ + EPA + WLTP - Start Value'!$B$4)*E209/3600,0)</f>
        <v>6.356999914619903e-06</v>
      </c>
      <c r="I209" s="95"/>
    </row>
    <row r="210" ht="20.35" customHeight="1">
      <c r="A210" s="15">
        <v>207</v>
      </c>
      <c r="B210" s="15">
        <v>2.6</v>
      </c>
      <c r="C210" s="95">
        <f>'NEFZ + EPA + WLTP - Constants'!$B$5*B210/3.6</f>
        <v>1.162304</v>
      </c>
      <c r="D210" s="95">
        <f>(C210+C209)/2</f>
        <v>0.6929120000000001</v>
      </c>
      <c r="E210" s="95">
        <f>(D210*(A210-A209))</f>
        <v>0.6929120000000001</v>
      </c>
      <c r="F210" s="95">
        <f>(0.5*((C210^2)-(C209^2))*'NEFZ + EPA + WLTP - Start Value'!$B$3)/3600</f>
        <v>0.2827845010965335</v>
      </c>
      <c r="G210" s="95">
        <f>E210*'NEFZ + EPA + WLTP - Start Value'!$B$3*'NEFZ + EPA + WLTP - Start Value'!$B$6*'NEFZ + EPA + WLTP - Constants'!$B$4/3600</f>
        <v>0.02364007870400001</v>
      </c>
      <c r="H210" s="95">
        <f>IF(E210&gt;0,(((C209)^3+(C210)^3)/2/D210)*0.5*'NEFZ + EPA + WLTP - Constants'!$B$3*('NEFZ + EPA + WLTP - Start Value'!$B$5*'NEFZ + EPA + WLTP - Start Value'!$B$4)*E210/3600,0)</f>
        <v>0.0001000224493232773</v>
      </c>
      <c r="I210" s="95"/>
    </row>
    <row r="211" ht="20.35" customHeight="1">
      <c r="A211" s="15">
        <v>208</v>
      </c>
      <c r="B211" s="15">
        <v>7.7</v>
      </c>
      <c r="C211" s="95">
        <f>'NEFZ + EPA + WLTP - Constants'!$B$5*B211/3.6</f>
        <v>3.442208</v>
      </c>
      <c r="D211" s="95">
        <f>(C211+C210)/2</f>
        <v>2.302256</v>
      </c>
      <c r="E211" s="95">
        <f>(D211*(A211-A210))</f>
        <v>2.302256</v>
      </c>
      <c r="F211" s="95">
        <f>(0.5*((C211^2)-(C210^2))*'NEFZ + EPA + WLTP - Start Value'!$B$3)/3600</f>
        <v>2.281823324516267</v>
      </c>
      <c r="G211" s="95">
        <f>E211*'NEFZ + EPA + WLTP - Start Value'!$B$3*'NEFZ + EPA + WLTP - Start Value'!$B$6*'NEFZ + EPA + WLTP - Constants'!$B$4/3600</f>
        <v>0.07854606795200002</v>
      </c>
      <c r="H211" s="95">
        <f>IF(E211&gt;0,(((C210)^3+(C211)^3)/2/D211)*0.5*'NEFZ + EPA + WLTP - Constants'!$B$3*('NEFZ + EPA + WLTP - Start Value'!$B$5*'NEFZ + EPA + WLTP - Start Value'!$B$4)*E211/3600,0)</f>
        <v>0.002679031886684915</v>
      </c>
      <c r="I211" s="95"/>
    </row>
    <row r="212" ht="20.35" customHeight="1">
      <c r="A212" s="15">
        <v>209</v>
      </c>
      <c r="B212" s="15">
        <v>12.3</v>
      </c>
      <c r="C212" s="95">
        <f>'NEFZ + EPA + WLTP - Constants'!$B$5*B212/3.6</f>
        <v>5.498592000000001</v>
      </c>
      <c r="D212" s="95">
        <f>(C212+C211)/2</f>
        <v>4.470400000000001</v>
      </c>
      <c r="E212" s="95">
        <f>(D212*(A212-A211))</f>
        <v>4.470400000000001</v>
      </c>
      <c r="F212" s="95">
        <f>(0.5*((C212^2)-(C211^2))*'NEFZ + EPA + WLTP - Start Value'!$B$3)/3600</f>
        <v>3.996340107662224</v>
      </c>
      <c r="G212" s="95">
        <f>E212*'NEFZ + EPA + WLTP - Start Value'!$B$3*'NEFZ + EPA + WLTP - Start Value'!$B$6*'NEFZ + EPA + WLTP - Constants'!$B$4/3600</f>
        <v>0.1525166368</v>
      </c>
      <c r="H212" s="95">
        <f>IF(E212&gt;0,(((C211)^3+(C212)^3)/2/D212)*0.5*'NEFZ + EPA + WLTP - Constants'!$B$3*('NEFZ + EPA + WLTP - Start Value'!$B$5*'NEFZ + EPA + WLTP - Start Value'!$B$4)*E212/3600,0)</f>
        <v>0.01309485475745793</v>
      </c>
      <c r="I212" s="95"/>
    </row>
    <row r="213" ht="20.35" customHeight="1">
      <c r="A213" s="15">
        <v>210</v>
      </c>
      <c r="B213" s="15">
        <v>15.8</v>
      </c>
      <c r="C213" s="95">
        <f>'NEFZ + EPA + WLTP - Constants'!$B$5*B213/3.6</f>
        <v>7.063232000000001</v>
      </c>
      <c r="D213" s="95">
        <f>(C213+C212)/2</f>
        <v>6.280912000000001</v>
      </c>
      <c r="E213" s="95">
        <f>(D213*(A213-A212))</f>
        <v>6.280912000000001</v>
      </c>
      <c r="F213" s="95">
        <f>(0.5*((C213^2)-(C212^2))*'NEFZ + EPA + WLTP - Start Value'!$B$3)/3600</f>
        <v>4.272174452049779</v>
      </c>
      <c r="G213" s="95">
        <f>E213*'NEFZ + EPA + WLTP - Start Value'!$B$3*'NEFZ + EPA + WLTP - Start Value'!$B$6*'NEFZ + EPA + WLTP - Constants'!$B$4/3600</f>
        <v>0.214285874704</v>
      </c>
      <c r="H213" s="95">
        <f>IF(E213&gt;0,(((C212)^3+(C213)^3)/2/D213)*0.5*'NEFZ + EPA + WLTP - Constants'!$B$3*('NEFZ + EPA + WLTP - Start Value'!$B$5*'NEFZ + EPA + WLTP - Start Value'!$B$4)*E213/3600,0)</f>
        <v>0.03280313102875846</v>
      </c>
      <c r="I213" s="95"/>
    </row>
    <row r="214" ht="20.35" customHeight="1">
      <c r="A214" s="15">
        <v>211</v>
      </c>
      <c r="B214" s="15">
        <v>17.3</v>
      </c>
      <c r="C214" s="95">
        <f>'NEFZ + EPA + WLTP - Constants'!$B$5*B214/3.6</f>
        <v>7.733792000000001</v>
      </c>
      <c r="D214" s="95">
        <f>(C214+C213)/2</f>
        <v>7.398512000000001</v>
      </c>
      <c r="E214" s="95">
        <f>(D214*(A214-A213))</f>
        <v>7.398512000000001</v>
      </c>
      <c r="F214" s="95">
        <f>(0.5*((C214^2)-(C213^2))*'NEFZ + EPA + WLTP - Start Value'!$B$3)/3600</f>
        <v>2.156720503754668</v>
      </c>
      <c r="G214" s="95">
        <f>E214*'NEFZ + EPA + WLTP - Start Value'!$B$3*'NEFZ + EPA + WLTP - Start Value'!$B$6*'NEFZ + EPA + WLTP - Constants'!$B$4/3600</f>
        <v>0.2524150339040001</v>
      </c>
      <c r="H214" s="95">
        <f>IF(E214&gt;0,(((C213)^3+(C214)^3)/2/D214)*0.5*'NEFZ + EPA + WLTP - Constants'!$B$3*('NEFZ + EPA + WLTP - Start Value'!$B$5*'NEFZ + EPA + WLTP - Start Value'!$B$4)*E214/3600,0)</f>
        <v>0.05154554451036474</v>
      </c>
      <c r="I214" s="95"/>
    </row>
    <row r="215" ht="20.35" customHeight="1">
      <c r="A215" s="15">
        <v>212</v>
      </c>
      <c r="B215" s="15">
        <v>19.4</v>
      </c>
      <c r="C215" s="95">
        <f>'NEFZ + EPA + WLTP - Constants'!$B$5*B215/3.6</f>
        <v>8.672575999999999</v>
      </c>
      <c r="D215" s="95">
        <f>(C215+C214)/2</f>
        <v>8.203184</v>
      </c>
      <c r="E215" s="95">
        <f>(D215*(A215-A214))</f>
        <v>8.203184</v>
      </c>
      <c r="F215" s="95">
        <f>(0.5*((C215^2)-(C214^2))*'NEFZ + EPA + WLTP - Start Value'!$B$3)/3600</f>
        <v>3.347803609755726</v>
      </c>
      <c r="G215" s="95">
        <f>E215*'NEFZ + EPA + WLTP - Start Value'!$B$3*'NEFZ + EPA + WLTP - Start Value'!$B$6*'NEFZ + EPA + WLTP - Constants'!$B$4/3600</f>
        <v>0.279868028528</v>
      </c>
      <c r="H215" s="95">
        <f>IF(E215&gt;0,(((C214)^3+(C215)^3)/2/D215)*0.5*'NEFZ + EPA + WLTP - Constants'!$B$3*('NEFZ + EPA + WLTP - Start Value'!$B$5*'NEFZ + EPA + WLTP - Start Value'!$B$4)*E215/3600,0)</f>
        <v>0.07051523910358505</v>
      </c>
      <c r="I215" s="95"/>
    </row>
    <row r="216" ht="20.35" customHeight="1">
      <c r="A216" s="15">
        <v>213</v>
      </c>
      <c r="B216" s="15">
        <v>23.3</v>
      </c>
      <c r="C216" s="95">
        <f>'NEFZ + EPA + WLTP - Constants'!$B$5*B216/3.6</f>
        <v>10.416032</v>
      </c>
      <c r="D216" s="95">
        <f>(C216+C215)/2</f>
        <v>9.544304</v>
      </c>
      <c r="E216" s="95">
        <f>(D216*(A216-A215))</f>
        <v>9.544304</v>
      </c>
      <c r="F216" s="95">
        <f>(0.5*((C216^2)-(C215^2))*'NEFZ + EPA + WLTP - Start Value'!$B$3)/3600</f>
        <v>7.233809979662935</v>
      </c>
      <c r="G216" s="95">
        <f>E216*'NEFZ + EPA + WLTP - Start Value'!$B$3*'NEFZ + EPA + WLTP - Start Value'!$B$6*'NEFZ + EPA + WLTP - Constants'!$B$4/3600</f>
        <v>0.325623019568</v>
      </c>
      <c r="H216" s="95">
        <f>IF(E216&gt;0,(((C215)^3+(C216)^3)/2/D216)*0.5*'NEFZ + EPA + WLTP - Constants'!$B$3*('NEFZ + EPA + WLTP - Start Value'!$B$5*'NEFZ + EPA + WLTP - Start Value'!$B$4)*E216/3600,0)</f>
        <v>0.1127348726165382</v>
      </c>
      <c r="I216" s="95"/>
    </row>
    <row r="217" ht="20.35" customHeight="1">
      <c r="A217" s="15">
        <v>214</v>
      </c>
      <c r="B217" s="15">
        <v>27.2</v>
      </c>
      <c r="C217" s="95">
        <f>'NEFZ + EPA + WLTP - Constants'!$B$5*B217/3.6</f>
        <v>12.159488</v>
      </c>
      <c r="D217" s="95">
        <f>(C217+C216)/2</f>
        <v>11.28776</v>
      </c>
      <c r="E217" s="95">
        <f>(D217*(A217-A216))</f>
        <v>11.28776</v>
      </c>
      <c r="F217" s="95">
        <f>(0.5*((C217^2)-(C216^2))*'NEFZ + EPA + WLTP - Start Value'!$B$3)/3600</f>
        <v>8.555208523957333</v>
      </c>
      <c r="G217" s="95">
        <f>E217*'NEFZ + EPA + WLTP - Start Value'!$B$3*'NEFZ + EPA + WLTP - Start Value'!$B$6*'NEFZ + EPA + WLTP - Constants'!$B$4/3600</f>
        <v>0.3851045079199999</v>
      </c>
      <c r="H217" s="95">
        <f>IF(E217&gt;0,(((C216)^3+(C217)^3)/2/D217)*0.5*'NEFZ + EPA + WLTP - Constants'!$B$3*('NEFZ + EPA + WLTP - Start Value'!$B$5*'NEFZ + EPA + WLTP - Start Value'!$B$4)*E217/3600,0)</f>
        <v>0.1851892114194128</v>
      </c>
      <c r="I217" s="95"/>
    </row>
    <row r="218" ht="20.35" customHeight="1">
      <c r="A218" s="15">
        <v>215</v>
      </c>
      <c r="B218" s="15">
        <v>31</v>
      </c>
      <c r="C218" s="95">
        <f>'NEFZ + EPA + WLTP - Constants'!$B$5*B218/3.6</f>
        <v>13.85824</v>
      </c>
      <c r="D218" s="95">
        <f>(C218+C217)/2</f>
        <v>13.008864</v>
      </c>
      <c r="E218" s="95">
        <f>(D218*(A218-A217))</f>
        <v>13.008864</v>
      </c>
      <c r="F218" s="95">
        <f>(0.5*((C218^2)-(C217^2))*'NEFZ + EPA + WLTP - Start Value'!$B$3)/3600</f>
        <v>9.606854110984539</v>
      </c>
      <c r="G218" s="95">
        <f>E218*'NEFZ + EPA + WLTP - Start Value'!$B$3*'NEFZ + EPA + WLTP - Start Value'!$B$6*'NEFZ + EPA + WLTP - Constants'!$B$4/3600</f>
        <v>0.4438234130880001</v>
      </c>
      <c r="H218" s="95">
        <f>IF(E218&gt;0,(((C217)^3+(C218)^3)/2/D218)*0.5*'NEFZ + EPA + WLTP - Constants'!$B$3*('NEFZ + EPA + WLTP - Start Value'!$B$5*'NEFZ + EPA + WLTP - Start Value'!$B$4)*E218/3600,0)</f>
        <v>0.2820510338438068</v>
      </c>
      <c r="I218" s="95"/>
    </row>
    <row r="219" ht="20.35" customHeight="1">
      <c r="A219" s="15">
        <v>216</v>
      </c>
      <c r="B219" s="15">
        <v>33.6</v>
      </c>
      <c r="C219" s="95">
        <f>'NEFZ + EPA + WLTP - Constants'!$B$5*B219/3.6</f>
        <v>15.020544</v>
      </c>
      <c r="D219" s="95">
        <f>(C219+C218)/2</f>
        <v>14.439392</v>
      </c>
      <c r="E219" s="95">
        <f>(D219*(A219-A218))</f>
        <v>14.439392</v>
      </c>
      <c r="F219" s="95">
        <f>(0.5*((C219^2)-(C218^2))*'NEFZ + EPA + WLTP - Start Value'!$B$3)/3600</f>
        <v>7.295927005249434</v>
      </c>
      <c r="G219" s="95">
        <f>E219*'NEFZ + EPA + WLTP - Start Value'!$B$3*'NEFZ + EPA + WLTP - Start Value'!$B$6*'NEFZ + EPA + WLTP - Constants'!$B$4/3600</f>
        <v>0.4926287368640001</v>
      </c>
      <c r="H219" s="95">
        <f>IF(E219&gt;0,(((C218)^3+(C219)^3)/2/D219)*0.5*'NEFZ + EPA + WLTP - Constants'!$B$3*('NEFZ + EPA + WLTP - Start Value'!$B$5*'NEFZ + EPA + WLTP - Start Value'!$B$4)*E219/3600,0)</f>
        <v>0.3826860606308567</v>
      </c>
      <c r="I219" s="95"/>
    </row>
    <row r="220" ht="20.35" customHeight="1">
      <c r="A220" s="15">
        <v>217</v>
      </c>
      <c r="B220" s="15">
        <v>34.2</v>
      </c>
      <c r="C220" s="95">
        <f>'NEFZ + EPA + WLTP - Constants'!$B$5*B220/3.6</f>
        <v>15.288768</v>
      </c>
      <c r="D220" s="95">
        <f>(C220+C219)/2</f>
        <v>15.154656</v>
      </c>
      <c r="E220" s="95">
        <f>(D220*(A220-A219))</f>
        <v>15.154656</v>
      </c>
      <c r="F220" s="95">
        <f>(0.5*((C220^2)-(C219^2))*'NEFZ + EPA + WLTP - Start Value'!$B$3)/3600</f>
        <v>1.767077343257593</v>
      </c>
      <c r="G220" s="95">
        <f>E220*'NEFZ + EPA + WLTP - Start Value'!$B$3*'NEFZ + EPA + WLTP - Start Value'!$B$6*'NEFZ + EPA + WLTP - Constants'!$B$4/3600</f>
        <v>0.5170313987520001</v>
      </c>
      <c r="H220" s="95">
        <f>IF(E220&gt;0,(((C219)^3+(C220)^3)/2/D220)*0.5*'NEFZ + EPA + WLTP - Constants'!$B$3*('NEFZ + EPA + WLTP - Start Value'!$B$5*'NEFZ + EPA + WLTP - Start Value'!$B$4)*E220/3600,0)</f>
        <v>0.440383254181266</v>
      </c>
      <c r="I220" s="95"/>
    </row>
    <row r="221" ht="20.35" customHeight="1">
      <c r="A221" s="15">
        <v>218</v>
      </c>
      <c r="B221" s="15">
        <v>35.8</v>
      </c>
      <c r="C221" s="95">
        <f>'NEFZ + EPA + WLTP - Constants'!$B$5*B221/3.6</f>
        <v>16.004032</v>
      </c>
      <c r="D221" s="95">
        <f>(C221+C220)/2</f>
        <v>15.6464</v>
      </c>
      <c r="E221" s="95">
        <f>(D221*(A221-A220))</f>
        <v>15.6464</v>
      </c>
      <c r="F221" s="95">
        <f>(0.5*((C221^2)-(C220^2))*'NEFZ + EPA + WLTP - Start Value'!$B$3)/3600</f>
        <v>4.86510969628443</v>
      </c>
      <c r="G221" s="95">
        <f>E221*'NEFZ + EPA + WLTP - Start Value'!$B$3*'NEFZ + EPA + WLTP - Start Value'!$B$6*'NEFZ + EPA + WLTP - Constants'!$B$4/3600</f>
        <v>0.5338082287999999</v>
      </c>
      <c r="H221" s="95">
        <f>IF(E221&gt;0,(((C220)^3+(C221)^3)/2/D221)*0.5*'NEFZ + EPA + WLTP - Constants'!$B$3*('NEFZ + EPA + WLTP - Start Value'!$B$5*'NEFZ + EPA + WLTP - Start Value'!$B$4)*E221/3600,0)</f>
        <v>0.4853041097486059</v>
      </c>
      <c r="I221" s="95"/>
    </row>
    <row r="222" ht="20.35" customHeight="1">
      <c r="A222" s="15">
        <v>219</v>
      </c>
      <c r="B222" s="15">
        <v>37.3</v>
      </c>
      <c r="C222" s="95">
        <f>'NEFZ + EPA + WLTP - Constants'!$B$5*B222/3.6</f>
        <v>16.674592</v>
      </c>
      <c r="D222" s="95">
        <f>(C222+C221)/2</f>
        <v>16.339312</v>
      </c>
      <c r="E222" s="95">
        <f>(D222*(A222-A221))</f>
        <v>16.339312</v>
      </c>
      <c r="F222" s="95">
        <f>(0.5*((C222^2)-(C221^2))*'NEFZ + EPA + WLTP - Start Value'!$B$3)/3600</f>
        <v>4.763029269621313</v>
      </c>
      <c r="G222" s="95">
        <f>E222*'NEFZ + EPA + WLTP - Start Value'!$B$3*'NEFZ + EPA + WLTP - Start Value'!$B$6*'NEFZ + EPA + WLTP - Constants'!$B$4/3600</f>
        <v>0.557448307504</v>
      </c>
      <c r="H222" s="95">
        <f>IF(E222&gt;0,(((C221)^3+(C222)^3)/2/D222)*0.5*'NEFZ + EPA + WLTP - Constants'!$B$3*('NEFZ + EPA + WLTP - Start Value'!$B$5*'NEFZ + EPA + WLTP - Start Value'!$B$4)*E222/3600,0)</f>
        <v>0.5525099116486394</v>
      </c>
      <c r="I222" s="95"/>
    </row>
    <row r="223" ht="20.35" customHeight="1">
      <c r="A223" s="15">
        <v>220</v>
      </c>
      <c r="B223" s="15">
        <v>38.3</v>
      </c>
      <c r="C223" s="95">
        <f>'NEFZ + EPA + WLTP - Constants'!$B$5*B223/3.6</f>
        <v>17.121632</v>
      </c>
      <c r="D223" s="95">
        <f>(C223+C222)/2</f>
        <v>16.898112</v>
      </c>
      <c r="E223" s="95">
        <f>(D223*(A223-A222))</f>
        <v>16.898112</v>
      </c>
      <c r="F223" s="95">
        <f>(0.5*((C223^2)-(C222^2))*'NEFZ + EPA + WLTP - Start Value'!$B$3)/3600</f>
        <v>3.283949044992016</v>
      </c>
      <c r="G223" s="95">
        <f>E223*'NEFZ + EPA + WLTP - Start Value'!$B$3*'NEFZ + EPA + WLTP - Start Value'!$B$6*'NEFZ + EPA + WLTP - Constants'!$B$4/3600</f>
        <v>0.5765128871039999</v>
      </c>
      <c r="H223" s="95">
        <f>IF(E223&gt;0,(((C222)^3+(C223)^3)/2/D223)*0.5*'NEFZ + EPA + WLTP - Constants'!$B$3*('NEFZ + EPA + WLTP - Start Value'!$B$5*'NEFZ + EPA + WLTP - Start Value'!$B$4)*E223/3600,0)</f>
        <v>0.6107071157336664</v>
      </c>
      <c r="I223" s="95"/>
    </row>
    <row r="224" ht="20.35" customHeight="1">
      <c r="A224" s="15">
        <v>221</v>
      </c>
      <c r="B224" s="15">
        <v>39.2</v>
      </c>
      <c r="C224" s="95">
        <f>'NEFZ + EPA + WLTP - Constants'!$B$5*B224/3.6</f>
        <v>17.523968</v>
      </c>
      <c r="D224" s="95">
        <f>(C224+C223)/2</f>
        <v>17.3228</v>
      </c>
      <c r="E224" s="95">
        <f>(D224*(A224-A223))</f>
        <v>17.3228</v>
      </c>
      <c r="F224" s="95">
        <f>(0.5*((C224^2)-(C223^2))*'NEFZ + EPA + WLTP - Start Value'!$B$3)/3600</f>
        <v>3.029833940320036</v>
      </c>
      <c r="G224" s="95">
        <f>E224*'NEFZ + EPA + WLTP - Start Value'!$B$3*'NEFZ + EPA + WLTP - Start Value'!$B$6*'NEFZ + EPA + WLTP - Constants'!$B$4/3600</f>
        <v>0.5910019676</v>
      </c>
      <c r="H224" s="95">
        <f>IF(E224&gt;0,(((C223)^3+(C224)^3)/2/D224)*0.5*'NEFZ + EPA + WLTP - Constants'!$B$3*('NEFZ + EPA + WLTP - Start Value'!$B$5*'NEFZ + EPA + WLTP - Start Value'!$B$4)*E224/3600,0)</f>
        <v>0.6578402920312935</v>
      </c>
      <c r="I224" s="95"/>
    </row>
    <row r="225" ht="20.35" customHeight="1">
      <c r="A225" s="15">
        <v>222</v>
      </c>
      <c r="B225" s="15">
        <v>40.1</v>
      </c>
      <c r="C225" s="95">
        <f>'NEFZ + EPA + WLTP - Constants'!$B$5*B225/3.6</f>
        <v>17.926304</v>
      </c>
      <c r="D225" s="95">
        <f>(C225+C224)/2</f>
        <v>17.725136</v>
      </c>
      <c r="E225" s="95">
        <f>(D225*(A225-A224))</f>
        <v>17.725136</v>
      </c>
      <c r="F225" s="95">
        <f>(0.5*((C225^2)-(C224^2))*'NEFZ + EPA + WLTP - Start Value'!$B$3)/3600</f>
        <v>3.100204276998386</v>
      </c>
      <c r="G225" s="95">
        <f>E225*'NEFZ + EPA + WLTP - Start Value'!$B$3*'NEFZ + EPA + WLTP - Start Value'!$B$6*'NEFZ + EPA + WLTP - Constants'!$B$4/3600</f>
        <v>0.6047284649120002</v>
      </c>
      <c r="H225" s="95">
        <f>IF(E225&gt;0,(((C224)^3+(C225)^3)/2/D225)*0.5*'NEFZ + EPA + WLTP - Constants'!$B$3*('NEFZ + EPA + WLTP - Start Value'!$B$5*'NEFZ + EPA + WLTP - Start Value'!$B$4)*E225/3600,0)</f>
        <v>0.7047369483774303</v>
      </c>
      <c r="I225" s="95"/>
    </row>
    <row r="226" ht="20.35" customHeight="1">
      <c r="A226" s="15">
        <v>223</v>
      </c>
      <c r="B226" s="15">
        <v>40.9</v>
      </c>
      <c r="C226" s="95">
        <f>'NEFZ + EPA + WLTP - Constants'!$B$5*B226/3.6</f>
        <v>18.283936</v>
      </c>
      <c r="D226" s="95">
        <f>(C226+C225)/2</f>
        <v>18.10512</v>
      </c>
      <c r="E226" s="95">
        <f>(D226*(A226-A225))</f>
        <v>18.10512</v>
      </c>
      <c r="F226" s="95">
        <f>(0.5*((C226^2)-(C225^2))*'NEFZ + EPA + WLTP - Start Value'!$B$3)/3600</f>
        <v>2.814813467135966</v>
      </c>
      <c r="G226" s="95">
        <f>E226*'NEFZ + EPA + WLTP - Start Value'!$B$3*'NEFZ + EPA + WLTP - Start Value'!$B$6*'NEFZ + EPA + WLTP - Constants'!$B$4/3600</f>
        <v>0.6176923790400001</v>
      </c>
      <c r="H226" s="95">
        <f>IF(E226&gt;0,(((C225)^3+(C226)^3)/2/D226)*0.5*'NEFZ + EPA + WLTP - Constants'!$B$3*('NEFZ + EPA + WLTP - Start Value'!$B$5*'NEFZ + EPA + WLTP - Start Value'!$B$4)*E226/3600,0)</f>
        <v>0.7509686738338305</v>
      </c>
      <c r="I226" s="95"/>
    </row>
    <row r="227" ht="20.35" customHeight="1">
      <c r="A227" s="15">
        <v>224</v>
      </c>
      <c r="B227" s="15">
        <v>41</v>
      </c>
      <c r="C227" s="95">
        <f>'NEFZ + EPA + WLTP - Constants'!$B$5*B227/3.6</f>
        <v>18.32864</v>
      </c>
      <c r="D227" s="95">
        <f>(C227+C226)/2</f>
        <v>18.306288</v>
      </c>
      <c r="E227" s="95">
        <f>(D227*(A227-A226))</f>
        <v>18.306288</v>
      </c>
      <c r="F227" s="95">
        <f>(0.5*((C227^2)-(C226^2))*'NEFZ + EPA + WLTP - Start Value'!$B$3)/3600</f>
        <v>0.3557611465408193</v>
      </c>
      <c r="G227" s="95">
        <f>E227*'NEFZ + EPA + WLTP - Start Value'!$B$3*'NEFZ + EPA + WLTP - Start Value'!$B$6*'NEFZ + EPA + WLTP - Constants'!$B$4/3600</f>
        <v>0.624555627696</v>
      </c>
      <c r="H227" s="95">
        <f>IF(E227&gt;0,(((C226)^3+(C227)^3)/2/D227)*0.5*'NEFZ + EPA + WLTP - Constants'!$B$3*('NEFZ + EPA + WLTP - Start Value'!$B$5*'NEFZ + EPA + WLTP - Start Value'!$B$4)*E227/3600,0)</f>
        <v>0.7760564977128789</v>
      </c>
      <c r="I227" s="95"/>
    </row>
    <row r="228" ht="20.35" customHeight="1">
      <c r="A228" s="15">
        <v>225</v>
      </c>
      <c r="B228" s="15">
        <v>40.4</v>
      </c>
      <c r="C228" s="95">
        <f>'NEFZ + EPA + WLTP - Constants'!$B$5*B228/3.6</f>
        <v>18.060416</v>
      </c>
      <c r="D228" s="95">
        <f>(C228+C227)/2</f>
        <v>18.194528</v>
      </c>
      <c r="E228" s="95">
        <f>(D228*(A228-A227))</f>
        <v>18.194528</v>
      </c>
      <c r="F228" s="95">
        <f>(0.5*((C228^2)-(C227^2))*'NEFZ + EPA + WLTP - Start Value'!$B$3)/3600</f>
        <v>-2.121535335415468</v>
      </c>
      <c r="G228" s="95">
        <f>E228*'NEFZ + EPA + WLTP - Start Value'!$B$3*'NEFZ + EPA + WLTP - Start Value'!$B$6*'NEFZ + EPA + WLTP - Constants'!$B$4/3600</f>
        <v>0.620742711776</v>
      </c>
      <c r="H228" s="95">
        <f>IF(E228&gt;0,(((C227)^3+(C228)^3)/2/D228)*0.5*'NEFZ + EPA + WLTP - Constants'!$B$3*('NEFZ + EPA + WLTP - Start Value'!$B$5*'NEFZ + EPA + WLTP - Start Value'!$B$4)*E228/3600,0)</f>
        <v>0.7620503882076602</v>
      </c>
      <c r="I228" s="95"/>
    </row>
    <row r="229" ht="20.35" customHeight="1">
      <c r="A229" s="15">
        <v>226</v>
      </c>
      <c r="B229" s="15">
        <v>39.7</v>
      </c>
      <c r="C229" s="95">
        <f>'NEFZ + EPA + WLTP - Constants'!$B$5*B229/3.6</f>
        <v>17.747488</v>
      </c>
      <c r="D229" s="95">
        <f>(C229+C228)/2</f>
        <v>17.903952</v>
      </c>
      <c r="E229" s="95">
        <f>(D229*(A229-A228))</f>
        <v>17.903952</v>
      </c>
      <c r="F229" s="95">
        <f>(0.5*((C229^2)-(C228^2))*'NEFZ + EPA + WLTP - Start Value'!$B$3)/3600</f>
        <v>-2.435595541702364</v>
      </c>
      <c r="G229" s="95">
        <f>E229*'NEFZ + EPA + WLTP - Start Value'!$B$3*'NEFZ + EPA + WLTP - Start Value'!$B$6*'NEFZ + EPA + WLTP - Constants'!$B$4/3600</f>
        <v>0.6108291303840001</v>
      </c>
      <c r="H229" s="95">
        <f>IF(E229&gt;0,(((C228)^3+(C229)^3)/2/D229)*0.5*'NEFZ + EPA + WLTP - Constants'!$B$3*('NEFZ + EPA + WLTP - Start Value'!$B$5*'NEFZ + EPA + WLTP - Start Value'!$B$4)*E229/3600,0)</f>
        <v>0.7261673726549341</v>
      </c>
      <c r="I229" s="95"/>
    </row>
    <row r="230" ht="20.35" customHeight="1">
      <c r="A230" s="15">
        <v>227</v>
      </c>
      <c r="B230" s="15">
        <v>39.1</v>
      </c>
      <c r="C230" s="95">
        <f>'NEFZ + EPA + WLTP - Constants'!$B$5*B230/3.6</f>
        <v>17.479264</v>
      </c>
      <c r="D230" s="95">
        <f>(C230+C229)/2</f>
        <v>17.613376</v>
      </c>
      <c r="E230" s="95">
        <f>(D230*(A230-A229))</f>
        <v>17.613376</v>
      </c>
      <c r="F230" s="95">
        <f>(0.5*((C230^2)-(C229^2))*'NEFZ + EPA + WLTP - Start Value'!$B$3)/3600</f>
        <v>-2.053771307502958</v>
      </c>
      <c r="G230" s="95">
        <f>E230*'NEFZ + EPA + WLTP - Start Value'!$B$3*'NEFZ + EPA + WLTP - Start Value'!$B$6*'NEFZ + EPA + WLTP - Constants'!$B$4/3600</f>
        <v>0.6009155489920002</v>
      </c>
      <c r="H230" s="95">
        <f>IF(E230&gt;0,(((C229)^3+(C230)^3)/2/D230)*0.5*'NEFZ + EPA + WLTP - Constants'!$B$3*('NEFZ + EPA + WLTP - Start Value'!$B$5*'NEFZ + EPA + WLTP - Start Value'!$B$4)*E230/3600,0)</f>
        <v>0.6913434841439831</v>
      </c>
      <c r="I230" s="95"/>
    </row>
    <row r="231" ht="20.35" customHeight="1">
      <c r="A231" s="15">
        <v>228</v>
      </c>
      <c r="B231" s="15">
        <v>38.1</v>
      </c>
      <c r="C231" s="95">
        <f>'NEFZ + EPA + WLTP - Constants'!$B$5*B231/3.6</f>
        <v>17.032224</v>
      </c>
      <c r="D231" s="95">
        <f>(C231+C230)/2</f>
        <v>17.255744</v>
      </c>
      <c r="E231" s="95">
        <f>(D231*(A231-A230))</f>
        <v>17.255744</v>
      </c>
      <c r="F231" s="95">
        <f>(0.5*((C231^2)-(C230^2))*'NEFZ + EPA + WLTP - Start Value'!$B$3)/3600</f>
        <v>-3.353450612081761</v>
      </c>
      <c r="G231" s="95">
        <f>E231*'NEFZ + EPA + WLTP - Start Value'!$B$3*'NEFZ + EPA + WLTP - Start Value'!$B$6*'NEFZ + EPA + WLTP - Constants'!$B$4/3600</f>
        <v>0.5887142180480001</v>
      </c>
      <c r="H231" s="95">
        <f>IF(E231&gt;0,(((C230)^3+(C231)^3)/2/D231)*0.5*'NEFZ + EPA + WLTP - Constants'!$B$3*('NEFZ + EPA + WLTP - Start Value'!$B$5*'NEFZ + EPA + WLTP - Start Value'!$B$4)*E231/3600,0)</f>
        <v>0.6502946009406388</v>
      </c>
      <c r="I231" s="95"/>
    </row>
    <row r="232" ht="20.35" customHeight="1">
      <c r="A232" s="15">
        <v>229</v>
      </c>
      <c r="B232" s="15">
        <v>36.7</v>
      </c>
      <c r="C232" s="95">
        <f>'NEFZ + EPA + WLTP - Constants'!$B$5*B232/3.6</f>
        <v>16.406368</v>
      </c>
      <c r="D232" s="95">
        <f>(C232+C231)/2</f>
        <v>16.719296</v>
      </c>
      <c r="E232" s="95">
        <f>(D232*(A232-A231))</f>
        <v>16.719296</v>
      </c>
      <c r="F232" s="95">
        <f>(0.5*((C232^2)-(C231^2))*'NEFZ + EPA + WLTP - Start Value'!$B$3)/3600</f>
        <v>-4.548877566025947</v>
      </c>
      <c r="G232" s="95">
        <f>E232*'NEFZ + EPA + WLTP - Start Value'!$B$3*'NEFZ + EPA + WLTP - Start Value'!$B$6*'NEFZ + EPA + WLTP - Constants'!$B$4/3600</f>
        <v>0.5704122216320002</v>
      </c>
      <c r="H232" s="95">
        <f>IF(E232&gt;0,(((C231)^3+(C232)^3)/2/D232)*0.5*'NEFZ + EPA + WLTP - Constants'!$B$3*('NEFZ + EPA + WLTP - Start Value'!$B$5*'NEFZ + EPA + WLTP - Start Value'!$B$4)*E232/3600,0)</f>
        <v>0.5918350194538026</v>
      </c>
      <c r="I232" s="95"/>
    </row>
    <row r="233" ht="20.35" customHeight="1">
      <c r="A233" s="15">
        <v>230</v>
      </c>
      <c r="B233" s="15">
        <v>35.9</v>
      </c>
      <c r="C233" s="95">
        <f>'NEFZ + EPA + WLTP - Constants'!$B$5*B233/3.6</f>
        <v>16.048736</v>
      </c>
      <c r="D233" s="95">
        <f>(C233+C232)/2</f>
        <v>16.227552</v>
      </c>
      <c r="E233" s="95">
        <f>(D233*(A233-A232))</f>
        <v>16.227552</v>
      </c>
      <c r="F233" s="95">
        <f>(0.5*((C233^2)-(C232^2))*'NEFZ + EPA + WLTP - Start Value'!$B$3)/3600</f>
        <v>-2.522906885358958</v>
      </c>
      <c r="G233" s="95">
        <f>E233*'NEFZ + EPA + WLTP - Start Value'!$B$3*'NEFZ + EPA + WLTP - Start Value'!$B$6*'NEFZ + EPA + WLTP - Constants'!$B$4/3600</f>
        <v>0.5536353915840002</v>
      </c>
      <c r="H233" s="95">
        <f>IF(E233&gt;0,(((C232)^3+(C233)^3)/2/D233)*0.5*'NEFZ + EPA + WLTP - Constants'!$B$3*('NEFZ + EPA + WLTP - Start Value'!$B$5*'NEFZ + EPA + WLTP - Start Value'!$B$4)*E233/3600,0)</f>
        <v>0.5407639444650651</v>
      </c>
      <c r="I233" s="95"/>
    </row>
    <row r="234" ht="20.35" customHeight="1">
      <c r="A234" s="15">
        <v>231</v>
      </c>
      <c r="B234" s="15">
        <v>35.9</v>
      </c>
      <c r="C234" s="95">
        <f>'NEFZ + EPA + WLTP - Constants'!$B$5*B234/3.6</f>
        <v>16.048736</v>
      </c>
      <c r="D234" s="95">
        <f>(C234+C233)/2</f>
        <v>16.048736</v>
      </c>
      <c r="E234" s="95">
        <f>(D234*(A234-A233))</f>
        <v>16.048736</v>
      </c>
      <c r="F234" s="95">
        <f>(0.5*((C234^2)-(C233^2))*'NEFZ + EPA + WLTP - Start Value'!$B$3)/3600</f>
        <v>0</v>
      </c>
      <c r="G234" s="95">
        <f>E234*'NEFZ + EPA + WLTP - Start Value'!$B$3*'NEFZ + EPA + WLTP - Start Value'!$B$6*'NEFZ + EPA + WLTP - Constants'!$B$4/3600</f>
        <v>0.547534726112</v>
      </c>
      <c r="H234" s="95">
        <f>IF(E234&gt;0,(((C233)^3+(C234)^3)/2/D234)*0.5*'NEFZ + EPA + WLTP - Constants'!$B$3*('NEFZ + EPA + WLTP - Start Value'!$B$5*'NEFZ + EPA + WLTP - Start Value'!$B$4)*E234/3600,0)</f>
        <v>0.5228932367157509</v>
      </c>
      <c r="I234" s="95"/>
    </row>
    <row r="235" ht="20.35" customHeight="1">
      <c r="A235" s="15">
        <v>232</v>
      </c>
      <c r="B235" s="15">
        <v>35.7</v>
      </c>
      <c r="C235" s="95">
        <f>'NEFZ + EPA + WLTP - Constants'!$B$5*B235/3.6</f>
        <v>15.959328</v>
      </c>
      <c r="D235" s="95">
        <f>(C235+C234)/2</f>
        <v>16.004032</v>
      </c>
      <c r="E235" s="95">
        <f>(D235*(A235-A234))</f>
        <v>16.004032</v>
      </c>
      <c r="F235" s="95">
        <f>(0.5*((C235^2)-(C234^2))*'NEFZ + EPA + WLTP - Start Value'!$B$3)/3600</f>
        <v>-0.6220390254534999</v>
      </c>
      <c r="G235" s="95">
        <f>E235*'NEFZ + EPA + WLTP - Start Value'!$B$3*'NEFZ + EPA + WLTP - Start Value'!$B$6*'NEFZ + EPA + WLTP - Constants'!$B$4/3600</f>
        <v>0.5460095597440001</v>
      </c>
      <c r="H235" s="95">
        <f>IF(E235&gt;0,(((C234)^3+(C235)^3)/2/D235)*0.5*'NEFZ + EPA + WLTP - Constants'!$B$3*('NEFZ + EPA + WLTP - Start Value'!$B$5*'NEFZ + EPA + WLTP - Start Value'!$B$4)*E235/3600,0)</f>
        <v>0.5185479532167787</v>
      </c>
      <c r="I235" s="95"/>
    </row>
    <row r="236" ht="20.35" customHeight="1">
      <c r="A236" s="15">
        <v>233</v>
      </c>
      <c r="B236" s="15">
        <v>34.9</v>
      </c>
      <c r="C236" s="95">
        <f>'NEFZ + EPA + WLTP - Constants'!$B$5*B236/3.6</f>
        <v>15.601696</v>
      </c>
      <c r="D236" s="95">
        <f>(C236+C235)/2</f>
        <v>15.780512</v>
      </c>
      <c r="E236" s="95">
        <f>(D236*(A236-A235))</f>
        <v>15.780512</v>
      </c>
      <c r="F236" s="95">
        <f>(0.5*((C236^2)-(C235^2))*'NEFZ + EPA + WLTP - Start Value'!$B$3)/3600</f>
        <v>-2.453405318269171</v>
      </c>
      <c r="G236" s="95">
        <f>E236*'NEFZ + EPA + WLTP - Start Value'!$B$3*'NEFZ + EPA + WLTP - Start Value'!$B$6*'NEFZ + EPA + WLTP - Constants'!$B$4/3600</f>
        <v>0.538383727904</v>
      </c>
      <c r="H236" s="95">
        <f>IF(E236&gt;0,(((C235)^3+(C236)^3)/2/D236)*0.5*'NEFZ + EPA + WLTP - Constants'!$B$3*('NEFZ + EPA + WLTP - Start Value'!$B$5*'NEFZ + EPA + WLTP - Start Value'!$B$4)*E236/3600,0)</f>
        <v>0.4973029725154507</v>
      </c>
      <c r="I236" s="95"/>
    </row>
    <row r="237" ht="20.35" customHeight="1">
      <c r="A237" s="15">
        <v>234</v>
      </c>
      <c r="B237" s="15">
        <v>33.9</v>
      </c>
      <c r="C237" s="95">
        <f>'NEFZ + EPA + WLTP - Constants'!$B$5*B237/3.6</f>
        <v>15.154656</v>
      </c>
      <c r="D237" s="95">
        <f>(C237+C236)/2</f>
        <v>15.378176</v>
      </c>
      <c r="E237" s="95">
        <f>(D237*(A237-A236))</f>
        <v>15.378176</v>
      </c>
      <c r="F237" s="95">
        <f>(0.5*((C237^2)-(C236^2))*'NEFZ + EPA + WLTP - Start Value'!$B$3)/3600</f>
        <v>-2.988567384860452</v>
      </c>
      <c r="G237" s="95">
        <f>E237*'NEFZ + EPA + WLTP - Start Value'!$B$3*'NEFZ + EPA + WLTP - Start Value'!$B$6*'NEFZ + EPA + WLTP - Constants'!$B$4/3600</f>
        <v>0.5246572305920001</v>
      </c>
      <c r="H237" s="95">
        <f>IF(E237&gt;0,(((C236)^3+(C237)^3)/2/D237)*0.5*'NEFZ + EPA + WLTP - Constants'!$B$3*('NEFZ + EPA + WLTP - Start Value'!$B$5*'NEFZ + EPA + WLTP - Start Value'!$B$4)*E237/3600,0)</f>
        <v>0.4603415441958751</v>
      </c>
      <c r="I237" s="95"/>
    </row>
    <row r="238" ht="20.35" customHeight="1">
      <c r="A238" s="15">
        <v>235</v>
      </c>
      <c r="B238" s="15">
        <v>32.6</v>
      </c>
      <c r="C238" s="95">
        <f>'NEFZ + EPA + WLTP - Constants'!$B$5*B238/3.6</f>
        <v>14.573504</v>
      </c>
      <c r="D238" s="95">
        <f>(C238+C237)/2</f>
        <v>14.86408</v>
      </c>
      <c r="E238" s="95">
        <f>(D238*(A238-A237))</f>
        <v>14.86408</v>
      </c>
      <c r="F238" s="95">
        <f>(0.5*((C238^2)-(C237^2))*'NEFZ + EPA + WLTP - Start Value'!$B$3)/3600</f>
        <v>-3.755256546819542</v>
      </c>
      <c r="G238" s="95">
        <f>E238*'NEFZ + EPA + WLTP - Start Value'!$B$3*'NEFZ + EPA + WLTP - Start Value'!$B$6*'NEFZ + EPA + WLTP - Constants'!$B$4/3600</f>
        <v>0.5071178173600001</v>
      </c>
      <c r="H238" s="95">
        <f>IF(E238&gt;0,(((C237)^3+(C238)^3)/2/D238)*0.5*'NEFZ + EPA + WLTP - Constants'!$B$3*('NEFZ + EPA + WLTP - Start Value'!$B$5*'NEFZ + EPA + WLTP - Start Value'!$B$4)*E238/3600,0)</f>
        <v>0.4159127656272593</v>
      </c>
      <c r="I238" s="95"/>
    </row>
    <row r="239" ht="20.35" customHeight="1">
      <c r="A239" s="15">
        <v>236</v>
      </c>
      <c r="B239" s="15">
        <v>31.9</v>
      </c>
      <c r="C239" s="95">
        <f>'NEFZ + EPA + WLTP - Constants'!$B$5*B239/3.6</f>
        <v>14.260576</v>
      </c>
      <c r="D239" s="95">
        <f>(C239+C238)/2</f>
        <v>14.41704</v>
      </c>
      <c r="E239" s="95">
        <f>(D239*(A239-A238))</f>
        <v>14.41704</v>
      </c>
      <c r="F239" s="95">
        <f>(0.5*((C239^2)-(C238^2))*'NEFZ + EPA + WLTP - Start Value'!$B$3)/3600</f>
        <v>-1.961247346314677</v>
      </c>
      <c r="G239" s="95">
        <f>E239*'NEFZ + EPA + WLTP - Start Value'!$B$3*'NEFZ + EPA + WLTP - Start Value'!$B$6*'NEFZ + EPA + WLTP - Constants'!$B$4/3600</f>
        <v>0.491866153680</v>
      </c>
      <c r="H239" s="95">
        <f>IF(E239&gt;0,(((C238)^3+(C239)^3)/2/D239)*0.5*'NEFZ + EPA + WLTP - Constants'!$B$3*('NEFZ + EPA + WLTP - Start Value'!$B$5*'NEFZ + EPA + WLTP - Start Value'!$B$4)*E239/3600,0)</f>
        <v>0.3792034361469646</v>
      </c>
      <c r="I239" s="95"/>
    </row>
    <row r="240" ht="20.35" customHeight="1">
      <c r="A240" s="15">
        <v>237</v>
      </c>
      <c r="B240" s="15">
        <v>31.1</v>
      </c>
      <c r="C240" s="95">
        <f>'NEFZ + EPA + WLTP - Constants'!$B$5*B240/3.6</f>
        <v>13.902944</v>
      </c>
      <c r="D240" s="95">
        <f>(C240+C239)/2</f>
        <v>14.08176</v>
      </c>
      <c r="E240" s="95">
        <f>(D240*(A240-A239))</f>
        <v>14.08176</v>
      </c>
      <c r="F240" s="95">
        <f>(0.5*((C240^2)-(C239^2))*'NEFZ + EPA + WLTP - Start Value'!$B$3)/3600</f>
        <v>-2.18929936332799</v>
      </c>
      <c r="G240" s="95">
        <f>E240*'NEFZ + EPA + WLTP - Start Value'!$B$3*'NEFZ + EPA + WLTP - Start Value'!$B$6*'NEFZ + EPA + WLTP - Constants'!$B$4/3600</f>
        <v>0.4804274059200001</v>
      </c>
      <c r="H240" s="95">
        <f>IF(E240&gt;0,(((C239)^3+(C240)^3)/2/D240)*0.5*'NEFZ + EPA + WLTP - Constants'!$B$3*('NEFZ + EPA + WLTP - Start Value'!$B$5*'NEFZ + EPA + WLTP - Start Value'!$B$4)*E240/3600,0)</f>
        <v>0.3534039334134746</v>
      </c>
      <c r="I240" s="95"/>
    </row>
    <row r="241" ht="20.35" customHeight="1">
      <c r="A241" s="15">
        <v>238</v>
      </c>
      <c r="B241" s="15">
        <v>30.6</v>
      </c>
      <c r="C241" s="95">
        <f>'NEFZ + EPA + WLTP - Constants'!$B$5*B241/3.6</f>
        <v>13.679424</v>
      </c>
      <c r="D241" s="95">
        <f>(C241+C240)/2</f>
        <v>13.791184</v>
      </c>
      <c r="E241" s="95">
        <f>(D241*(A241-A240))</f>
        <v>13.791184</v>
      </c>
      <c r="F241" s="95">
        <f>(0.5*((C241^2)-(C240^2))*'NEFZ + EPA + WLTP - Start Value'!$B$3)/3600</f>
        <v>-1.34007709044977</v>
      </c>
      <c r="G241" s="95">
        <f>E241*'NEFZ + EPA + WLTP - Start Value'!$B$3*'NEFZ + EPA + WLTP - Start Value'!$B$6*'NEFZ + EPA + WLTP - Constants'!$B$4/3600</f>
        <v>0.4705138245280001</v>
      </c>
      <c r="H241" s="95">
        <f>IF(E241&gt;0,(((C240)^3+(C241)^3)/2/D241)*0.5*'NEFZ + EPA + WLTP - Constants'!$B$3*('NEFZ + EPA + WLTP - Start Value'!$B$5*'NEFZ + EPA + WLTP - Start Value'!$B$4)*E241/3600,0)</f>
        <v>0.3318797363238969</v>
      </c>
      <c r="I241" s="95"/>
    </row>
    <row r="242" ht="20.35" customHeight="1">
      <c r="A242" s="15">
        <v>239</v>
      </c>
      <c r="B242" s="15">
        <v>30.3</v>
      </c>
      <c r="C242" s="95">
        <f>'NEFZ + EPA + WLTP - Constants'!$B$5*B242/3.6</f>
        <v>13.545312</v>
      </c>
      <c r="D242" s="95">
        <f>(C242+C241)/2</f>
        <v>13.612368</v>
      </c>
      <c r="E242" s="95">
        <f>(D242*(A242-A241))</f>
        <v>13.612368</v>
      </c>
      <c r="F242" s="95">
        <f>(0.5*((C242^2)-(C241^2))*'NEFZ + EPA + WLTP - Start Value'!$B$3)/3600</f>
        <v>-0.7936210192064111</v>
      </c>
      <c r="G242" s="95">
        <f>E242*'NEFZ + EPA + WLTP - Start Value'!$B$3*'NEFZ + EPA + WLTP - Start Value'!$B$6*'NEFZ + EPA + WLTP - Constants'!$B$4/3600</f>
        <v>0.4644131590560001</v>
      </c>
      <c r="H242" s="95">
        <f>IF(E242&gt;0,(((C241)^3+(C242)^3)/2/D242)*0.5*'NEFZ + EPA + WLTP - Constants'!$B$3*('NEFZ + EPA + WLTP - Start Value'!$B$5*'NEFZ + EPA + WLTP - Start Value'!$B$4)*E242/3600,0)</f>
        <v>0.3190973408262424</v>
      </c>
      <c r="I242" s="95"/>
    </row>
    <row r="243" ht="20.35" customHeight="1">
      <c r="A243" s="15">
        <v>240</v>
      </c>
      <c r="B243" s="15">
        <v>30.1</v>
      </c>
      <c r="C243" s="95">
        <f>'NEFZ + EPA + WLTP - Constants'!$B$5*B243/3.6</f>
        <v>13.455904</v>
      </c>
      <c r="D243" s="95">
        <f>(C243+C242)/2</f>
        <v>13.500608</v>
      </c>
      <c r="E243" s="95">
        <f>(D243*(A243-A242))</f>
        <v>13.500608</v>
      </c>
      <c r="F243" s="95">
        <f>(0.5*((C243^2)-(C242^2))*'NEFZ + EPA + WLTP - Start Value'!$B$3)/3600</f>
        <v>-0.5247368315278286</v>
      </c>
      <c r="G243" s="95">
        <f>E243*'NEFZ + EPA + WLTP - Start Value'!$B$3*'NEFZ + EPA + WLTP - Start Value'!$B$6*'NEFZ + EPA + WLTP - Constants'!$B$4/3600</f>
        <v>0.460600243136</v>
      </c>
      <c r="H243" s="95">
        <f>IF(E243&gt;0,(((C242)^3+(C243)^3)/2/D243)*0.5*'NEFZ + EPA + WLTP - Constants'!$B$3*('NEFZ + EPA + WLTP - Start Value'!$B$5*'NEFZ + EPA + WLTP - Start Value'!$B$4)*E243/3600,0)</f>
        <v>0.311289730037772</v>
      </c>
      <c r="I243" s="95"/>
    </row>
    <row r="244" ht="20.35" customHeight="1">
      <c r="A244" s="15">
        <v>241</v>
      </c>
      <c r="B244" s="15">
        <v>29.9</v>
      </c>
      <c r="C244" s="95">
        <f>'NEFZ + EPA + WLTP - Constants'!$B$5*B244/3.6</f>
        <v>13.366496</v>
      </c>
      <c r="D244" s="95">
        <f>(C244+C243)/2</f>
        <v>13.4112</v>
      </c>
      <c r="E244" s="95">
        <f>(D244*(A244-A243))</f>
        <v>13.4112</v>
      </c>
      <c r="F244" s="95">
        <f>(0.5*((C244^2)-(C243^2))*'NEFZ + EPA + WLTP - Start Value'!$B$3)/3600</f>
        <v>-0.521261753173334</v>
      </c>
      <c r="G244" s="95">
        <f>E244*'NEFZ + EPA + WLTP - Start Value'!$B$3*'NEFZ + EPA + WLTP - Start Value'!$B$6*'NEFZ + EPA + WLTP - Constants'!$B$4/3600</f>
        <v>0.4575499104</v>
      </c>
      <c r="H244" s="95">
        <f>IF(E244&gt;0,(((C243)^3+(C244)^3)/2/D244)*0.5*'NEFZ + EPA + WLTP - Constants'!$B$3*('NEFZ + EPA + WLTP - Start Value'!$B$5*'NEFZ + EPA + WLTP - Start Value'!$B$4)*E244/3600,0)</f>
        <v>0.3051461671016188</v>
      </c>
      <c r="I244" s="95"/>
    </row>
    <row r="245" ht="20.35" customHeight="1">
      <c r="A245" s="15">
        <v>242</v>
      </c>
      <c r="B245" s="15">
        <v>29.8</v>
      </c>
      <c r="C245" s="95">
        <f>'NEFZ + EPA + WLTP - Constants'!$B$5*B245/3.6</f>
        <v>13.321792</v>
      </c>
      <c r="D245" s="95">
        <f>(C245+C244)/2</f>
        <v>13.344144</v>
      </c>
      <c r="E245" s="95">
        <f>(D245*(A245-A244))</f>
        <v>13.344144</v>
      </c>
      <c r="F245" s="95">
        <f>(0.5*((C245^2)-(C244^2))*'NEFZ + EPA + WLTP - Start Value'!$B$3)/3600</f>
        <v>-0.2593277222037222</v>
      </c>
      <c r="G245" s="95">
        <f>E245*'NEFZ + EPA + WLTP - Start Value'!$B$3*'NEFZ + EPA + WLTP - Start Value'!$B$6*'NEFZ + EPA + WLTP - Constants'!$B$4/3600</f>
        <v>0.4552621608480001</v>
      </c>
      <c r="H245" s="95">
        <f>IF(E245&gt;0,(((C244)^3+(C245)^3)/2/D245)*0.5*'NEFZ + EPA + WLTP - Constants'!$B$3*('NEFZ + EPA + WLTP - Start Value'!$B$5*'NEFZ + EPA + WLTP - Start Value'!$B$4)*E245/3600,0)</f>
        <v>0.3005843331068883</v>
      </c>
      <c r="I245" s="95"/>
    </row>
    <row r="246" ht="20.35" customHeight="1">
      <c r="A246" s="15">
        <v>243</v>
      </c>
      <c r="B246" s="15">
        <v>29.8</v>
      </c>
      <c r="C246" s="95">
        <f>'NEFZ + EPA + WLTP - Constants'!$B$5*B246/3.6</f>
        <v>13.321792</v>
      </c>
      <c r="D246" s="95">
        <f>(C246+C245)/2</f>
        <v>13.321792</v>
      </c>
      <c r="E246" s="95">
        <f>(D246*(A246-A245))</f>
        <v>13.321792</v>
      </c>
      <c r="F246" s="95">
        <f>(0.5*((C246^2)-(C245^2))*'NEFZ + EPA + WLTP - Start Value'!$B$3)/3600</f>
        <v>0</v>
      </c>
      <c r="G246" s="95">
        <f>E246*'NEFZ + EPA + WLTP - Start Value'!$B$3*'NEFZ + EPA + WLTP - Start Value'!$B$6*'NEFZ + EPA + WLTP - Constants'!$B$4/3600</f>
        <v>0.4544995776640001</v>
      </c>
      <c r="H246" s="95">
        <f>IF(E246&gt;0,(((C245)^3+(C246)^3)/2/D246)*0.5*'NEFZ + EPA + WLTP - Constants'!$B$3*('NEFZ + EPA + WLTP - Start Value'!$B$5*'NEFZ + EPA + WLTP - Start Value'!$B$4)*E246/3600,0)</f>
        <v>0.2990738703725085</v>
      </c>
      <c r="I246" s="95"/>
    </row>
    <row r="247" ht="20.35" customHeight="1">
      <c r="A247" s="15">
        <v>244</v>
      </c>
      <c r="B247" s="15">
        <v>29.8</v>
      </c>
      <c r="C247" s="95">
        <f>'NEFZ + EPA + WLTP - Constants'!$B$5*B247/3.6</f>
        <v>13.321792</v>
      </c>
      <c r="D247" s="95">
        <f>(C247+C246)/2</f>
        <v>13.321792</v>
      </c>
      <c r="E247" s="95">
        <f>(D247*(A247-A246))</f>
        <v>13.321792</v>
      </c>
      <c r="F247" s="95">
        <f>(0.5*((C247^2)-(C246^2))*'NEFZ + EPA + WLTP - Start Value'!$B$3)/3600</f>
        <v>0</v>
      </c>
      <c r="G247" s="95">
        <f>E247*'NEFZ + EPA + WLTP - Start Value'!$B$3*'NEFZ + EPA + WLTP - Start Value'!$B$6*'NEFZ + EPA + WLTP - Constants'!$B$4/3600</f>
        <v>0.4544995776640001</v>
      </c>
      <c r="H247" s="95">
        <f>IF(E247&gt;0,(((C246)^3+(C247)^3)/2/D247)*0.5*'NEFZ + EPA + WLTP - Constants'!$B$3*('NEFZ + EPA + WLTP - Start Value'!$B$5*'NEFZ + EPA + WLTP - Start Value'!$B$4)*E247/3600,0)</f>
        <v>0.2990738703725085</v>
      </c>
      <c r="I247" s="95"/>
    </row>
    <row r="248" ht="20.35" customHeight="1">
      <c r="A248" s="15">
        <v>245</v>
      </c>
      <c r="B248" s="15">
        <v>29.8</v>
      </c>
      <c r="C248" s="95">
        <f>'NEFZ + EPA + WLTP - Constants'!$B$5*B248/3.6</f>
        <v>13.321792</v>
      </c>
      <c r="D248" s="95">
        <f>(C248+C247)/2</f>
        <v>13.321792</v>
      </c>
      <c r="E248" s="95">
        <f>(D248*(A248-A247))</f>
        <v>13.321792</v>
      </c>
      <c r="F248" s="95">
        <f>(0.5*((C248^2)-(C247^2))*'NEFZ + EPA + WLTP - Start Value'!$B$3)/3600</f>
        <v>0</v>
      </c>
      <c r="G248" s="95">
        <f>E248*'NEFZ + EPA + WLTP - Start Value'!$B$3*'NEFZ + EPA + WLTP - Start Value'!$B$6*'NEFZ + EPA + WLTP - Constants'!$B$4/3600</f>
        <v>0.4544995776640001</v>
      </c>
      <c r="H248" s="95">
        <f>IF(E248&gt;0,(((C247)^3+(C248)^3)/2/D248)*0.5*'NEFZ + EPA + WLTP - Constants'!$B$3*('NEFZ + EPA + WLTP - Start Value'!$B$5*'NEFZ + EPA + WLTP - Start Value'!$B$4)*E248/3600,0)</f>
        <v>0.2990738703725085</v>
      </c>
      <c r="I248" s="95"/>
    </row>
    <row r="249" ht="20.35" customHeight="1">
      <c r="A249" s="15">
        <v>246</v>
      </c>
      <c r="B249" s="15">
        <v>29.7</v>
      </c>
      <c r="C249" s="95">
        <f>'NEFZ + EPA + WLTP - Constants'!$B$5*B249/3.6</f>
        <v>13.277088</v>
      </c>
      <c r="D249" s="95">
        <f>(C249+C248)/2</f>
        <v>13.29944</v>
      </c>
      <c r="E249" s="95">
        <f>(D249*(A249-A248))</f>
        <v>13.29944</v>
      </c>
      <c r="F249" s="95">
        <f>(0.5*((C249^2)-(C248^2))*'NEFZ + EPA + WLTP - Start Value'!$B$3)/3600</f>
        <v>-0.2584589526151171</v>
      </c>
      <c r="G249" s="95">
        <f>E249*'NEFZ + EPA + WLTP - Start Value'!$B$3*'NEFZ + EPA + WLTP - Start Value'!$B$6*'NEFZ + EPA + WLTP - Constants'!$B$4/3600</f>
        <v>0.4537369944800001</v>
      </c>
      <c r="H249" s="95">
        <f>IF(E249&gt;0,(((C248)^3+(C249)^3)/2/D249)*0.5*'NEFZ + EPA + WLTP - Constants'!$B$3*('NEFZ + EPA + WLTP - Start Value'!$B$5*'NEFZ + EPA + WLTP - Start Value'!$B$4)*E249/3600,0)</f>
        <v>0.297573511029993</v>
      </c>
      <c r="I249" s="95"/>
    </row>
    <row r="250" ht="20.35" customHeight="1">
      <c r="A250" s="15">
        <v>247</v>
      </c>
      <c r="B250" s="15">
        <v>29.7</v>
      </c>
      <c r="C250" s="95">
        <f>'NEFZ + EPA + WLTP - Constants'!$B$5*B250/3.6</f>
        <v>13.277088</v>
      </c>
      <c r="D250" s="95">
        <f>(C250+C249)/2</f>
        <v>13.277088</v>
      </c>
      <c r="E250" s="95">
        <f>(D250*(A250-A249))</f>
        <v>13.277088</v>
      </c>
      <c r="F250" s="95">
        <f>(0.5*((C250^2)-(C249^2))*'NEFZ + EPA + WLTP - Start Value'!$B$3)/3600</f>
        <v>0</v>
      </c>
      <c r="G250" s="95">
        <f>E250*'NEFZ + EPA + WLTP - Start Value'!$B$3*'NEFZ + EPA + WLTP - Start Value'!$B$6*'NEFZ + EPA + WLTP - Constants'!$B$4/3600</f>
        <v>0.4529744112960001</v>
      </c>
      <c r="H250" s="95">
        <f>IF(E250&gt;0,(((C249)^3+(C250)^3)/2/D250)*0.5*'NEFZ + EPA + WLTP - Constants'!$B$3*('NEFZ + EPA + WLTP - Start Value'!$B$5*'NEFZ + EPA + WLTP - Start Value'!$B$4)*E250/3600,0)</f>
        <v>0.2960731516874774</v>
      </c>
      <c r="I250" s="95"/>
    </row>
    <row r="251" ht="20.35" customHeight="1">
      <c r="A251" s="15">
        <v>248</v>
      </c>
      <c r="B251" s="15">
        <v>29.6</v>
      </c>
      <c r="C251" s="95">
        <f>'NEFZ + EPA + WLTP - Constants'!$B$5*B251/3.6</f>
        <v>13.232384</v>
      </c>
      <c r="D251" s="95">
        <f>(C251+C250)/2</f>
        <v>13.254736</v>
      </c>
      <c r="E251" s="95">
        <f>(D251*(A251-A250))</f>
        <v>13.254736</v>
      </c>
      <c r="F251" s="95">
        <f>(0.5*((C251^2)-(C250^2))*'NEFZ + EPA + WLTP - Start Value'!$B$3)/3600</f>
        <v>-0.2575901830264872</v>
      </c>
      <c r="G251" s="95">
        <f>E251*'NEFZ + EPA + WLTP - Start Value'!$B$3*'NEFZ + EPA + WLTP - Start Value'!$B$6*'NEFZ + EPA + WLTP - Constants'!$B$4/3600</f>
        <v>0.4522118281120001</v>
      </c>
      <c r="H251" s="95">
        <f>IF(E251&gt;0,(((C250)^3+(C251)^3)/2/D251)*0.5*'NEFZ + EPA + WLTP - Constants'!$B$3*('NEFZ + EPA + WLTP - Start Value'!$B$5*'NEFZ + EPA + WLTP - Start Value'!$B$4)*E251/3600,0)</f>
        <v>0.2945828618328267</v>
      </c>
      <c r="I251" s="95"/>
    </row>
    <row r="252" ht="20.35" customHeight="1">
      <c r="A252" s="15">
        <v>249</v>
      </c>
      <c r="B252" s="15">
        <v>28.4</v>
      </c>
      <c r="C252" s="95">
        <f>'NEFZ + EPA + WLTP - Constants'!$B$5*B252/3.6</f>
        <v>12.695936</v>
      </c>
      <c r="D252" s="95">
        <f>(C252+C251)/2</f>
        <v>12.96416</v>
      </c>
      <c r="E252" s="95">
        <f>(D252*(A252-A251))</f>
        <v>12.96416</v>
      </c>
      <c r="F252" s="95">
        <f>(0.5*((C252^2)-(C251^2))*'NEFZ + EPA + WLTP - Start Value'!$B$3)/3600</f>
        <v>-3.023318168405343</v>
      </c>
      <c r="G252" s="95">
        <f>E252*'NEFZ + EPA + WLTP - Start Value'!$B$3*'NEFZ + EPA + WLTP - Start Value'!$B$6*'NEFZ + EPA + WLTP - Constants'!$B$4/3600</f>
        <v>0.4422982467200001</v>
      </c>
      <c r="H252" s="95">
        <f>IF(E252&gt;0,(((C251)^3+(C252)^3)/2/D252)*0.5*'NEFZ + EPA + WLTP - Constants'!$B$3*('NEFZ + EPA + WLTP - Start Value'!$B$5*'NEFZ + EPA + WLTP - Start Value'!$B$4)*E252/3600,0)</f>
        <v>0.2759821727199835</v>
      </c>
      <c r="I252" s="95"/>
    </row>
    <row r="253" ht="20.35" customHeight="1">
      <c r="A253" s="15">
        <v>250</v>
      </c>
      <c r="B253" s="15">
        <v>25.8</v>
      </c>
      <c r="C253" s="95">
        <f>'NEFZ + EPA + WLTP - Constants'!$B$5*B253/3.6</f>
        <v>11.533632</v>
      </c>
      <c r="D253" s="95">
        <f>(C253+C252)/2</f>
        <v>12.114784</v>
      </c>
      <c r="E253" s="95">
        <f>(D253*(A253-A252))</f>
        <v>12.114784</v>
      </c>
      <c r="F253" s="95">
        <f>(0.5*((C253^2)-(C252^2))*'NEFZ + EPA + WLTP - Start Value'!$B$3)/3600</f>
        <v>-6.121350521432173</v>
      </c>
      <c r="G253" s="95">
        <f>E253*'NEFZ + EPA + WLTP - Start Value'!$B$3*'NEFZ + EPA + WLTP - Start Value'!$B$6*'NEFZ + EPA + WLTP - Constants'!$B$4/3600</f>
        <v>0.413320085728</v>
      </c>
      <c r="H253" s="95">
        <f>IF(E253&gt;0,(((C252)^3+(C253)^3)/2/D253)*0.5*'NEFZ + EPA + WLTP - Constants'!$B$3*('NEFZ + EPA + WLTP - Start Value'!$B$5*'NEFZ + EPA + WLTP - Start Value'!$B$4)*E253/3600,0)</f>
        <v>0.2264776772355391</v>
      </c>
      <c r="I253" s="95"/>
    </row>
    <row r="254" ht="20.35" customHeight="1">
      <c r="A254" s="15">
        <v>251</v>
      </c>
      <c r="B254" s="15">
        <v>22.8</v>
      </c>
      <c r="C254" s="95">
        <f>'NEFZ + EPA + WLTP - Constants'!$B$5*B254/3.6</f>
        <v>10.192512</v>
      </c>
      <c r="D254" s="95">
        <f>(C254+C253)/2</f>
        <v>10.863072</v>
      </c>
      <c r="E254" s="95">
        <f>(D254*(A254-A253))</f>
        <v>10.863072</v>
      </c>
      <c r="F254" s="95">
        <f>(0.5*((C254^2)-(C253^2))*'NEFZ + EPA + WLTP - Start Value'!$B$3)/3600</f>
        <v>-6.333330301055998</v>
      </c>
      <c r="G254" s="95">
        <f>E254*'NEFZ + EPA + WLTP - Start Value'!$B$3*'NEFZ + EPA + WLTP - Start Value'!$B$6*'NEFZ + EPA + WLTP - Constants'!$B$4/3600</f>
        <v>0.3706154274240001</v>
      </c>
      <c r="H254" s="95">
        <f>IF(E254&gt;0,(((C253)^3+(C254)^3)/2/D254)*0.5*'NEFZ + EPA + WLTP - Constants'!$B$3*('NEFZ + EPA + WLTP - Start Value'!$B$5*'NEFZ + EPA + WLTP - Start Value'!$B$4)*E254/3600,0)</f>
        <v>0.164015479973128</v>
      </c>
      <c r="I254" s="95"/>
    </row>
    <row r="255" ht="20.35" customHeight="1">
      <c r="A255" s="15">
        <v>252</v>
      </c>
      <c r="B255" s="15">
        <v>19</v>
      </c>
      <c r="C255" s="95">
        <f>'NEFZ + EPA + WLTP - Constants'!$B$5*B255/3.6</f>
        <v>8.49376</v>
      </c>
      <c r="D255" s="95">
        <f>(C255+C254)/2</f>
        <v>9.343136000000001</v>
      </c>
      <c r="E255" s="95">
        <f>(D255*(A255-A254))</f>
        <v>9.343136000000001</v>
      </c>
      <c r="F255" s="95">
        <f>(0.5*((C255^2)-(C254^2))*'NEFZ + EPA + WLTP - Start Value'!$B$3)/3600</f>
        <v>-6.899768072837691</v>
      </c>
      <c r="G255" s="95">
        <f>E255*'NEFZ + EPA + WLTP - Start Value'!$B$3*'NEFZ + EPA + WLTP - Start Value'!$B$6*'NEFZ + EPA + WLTP - Constants'!$B$4/3600</f>
        <v>0.3187597709120001</v>
      </c>
      <c r="H255" s="95">
        <f>IF(E255&gt;0,(((C254)^3+(C255)^3)/2/D255)*0.5*'NEFZ + EPA + WLTP - Constants'!$B$3*('NEFZ + EPA + WLTP - Start Value'!$B$5*'NEFZ + EPA + WLTP - Start Value'!$B$4)*E255/3600,0)</f>
        <v>0.1057316116145982</v>
      </c>
      <c r="I255" s="95"/>
    </row>
    <row r="256" ht="20.35" customHeight="1">
      <c r="A256" s="15">
        <v>253</v>
      </c>
      <c r="B256" s="15">
        <v>14</v>
      </c>
      <c r="C256" s="95">
        <f>'NEFZ + EPA + WLTP - Constants'!$B$5*B256/3.6</f>
        <v>6.25856</v>
      </c>
      <c r="D256" s="95">
        <f>(C256+C255)/2</f>
        <v>7.37616</v>
      </c>
      <c r="E256" s="95">
        <f>(D256*(A256-A255))</f>
        <v>7.37616</v>
      </c>
      <c r="F256" s="95">
        <f>(0.5*((C256^2)-(C255^2))*'NEFZ + EPA + WLTP - Start Value'!$B$3)/3600</f>
        <v>-7.167349106133335</v>
      </c>
      <c r="G256" s="95">
        <f>E256*'NEFZ + EPA + WLTP - Start Value'!$B$3*'NEFZ + EPA + WLTP - Start Value'!$B$6*'NEFZ + EPA + WLTP - Constants'!$B$4/3600</f>
        <v>0.251652450720</v>
      </c>
      <c r="H256" s="95">
        <f>IF(E256&gt;0,(((C255)^3+(C256)^3)/2/D256)*0.5*'NEFZ + EPA + WLTP - Constants'!$B$3*('NEFZ + EPA + WLTP - Start Value'!$B$5*'NEFZ + EPA + WLTP - Start Value'!$B$4)*E256/3600,0)</f>
        <v>0.0542633512711955</v>
      </c>
      <c r="I256" s="95"/>
    </row>
    <row r="257" ht="20.35" customHeight="1">
      <c r="A257" s="15">
        <v>254</v>
      </c>
      <c r="B257" s="15">
        <v>8.6</v>
      </c>
      <c r="C257" s="95">
        <f>'NEFZ + EPA + WLTP - Constants'!$B$5*B257/3.6</f>
        <v>3.844544</v>
      </c>
      <c r="D257" s="95">
        <f>(C257+C256)/2</f>
        <v>5.051552</v>
      </c>
      <c r="E257" s="95">
        <f>(D257*(A257-A256))</f>
        <v>5.051552</v>
      </c>
      <c r="F257" s="95">
        <f>(0.5*((C257^2)-(C256^2))*'NEFZ + EPA + WLTP - Start Value'!$B$3)/3600</f>
        <v>-5.3012320297728</v>
      </c>
      <c r="G257" s="95">
        <f>E257*'NEFZ + EPA + WLTP - Start Value'!$B$3*'NEFZ + EPA + WLTP - Start Value'!$B$6*'NEFZ + EPA + WLTP - Constants'!$B$4/3600</f>
        <v>0.172343799584</v>
      </c>
      <c r="H257" s="95">
        <f>IF(E257&gt;0,(((C256)^3+(C257)^3)/2/D257)*0.5*'NEFZ + EPA + WLTP - Constants'!$B$3*('NEFZ + EPA + WLTP - Start Value'!$B$5*'NEFZ + EPA + WLTP - Start Value'!$B$4)*E257/3600,0)</f>
        <v>0.01909956951414266</v>
      </c>
      <c r="I257" s="95"/>
    </row>
    <row r="258" ht="20.35" customHeight="1">
      <c r="A258" s="15">
        <v>255</v>
      </c>
      <c r="B258" s="15">
        <v>4.1</v>
      </c>
      <c r="C258" s="95">
        <f>'NEFZ + EPA + WLTP - Constants'!$B$5*B258/3.6</f>
        <v>1.832864</v>
      </c>
      <c r="D258" s="95">
        <f>(C258+C257)/2</f>
        <v>2.838704</v>
      </c>
      <c r="E258" s="95">
        <f>(D258*(A258-A257))</f>
        <v>2.838704</v>
      </c>
      <c r="F258" s="95">
        <f>(0.5*((C258^2)-(C257^2))*'NEFZ + EPA + WLTP - Start Value'!$B$3)/3600</f>
        <v>-2.482509099488</v>
      </c>
      <c r="G258" s="95">
        <f>E258*'NEFZ + EPA + WLTP - Start Value'!$B$3*'NEFZ + EPA + WLTP - Start Value'!$B$6*'NEFZ + EPA + WLTP - Constants'!$B$4/3600</f>
        <v>0.096848064368</v>
      </c>
      <c r="H258" s="95">
        <f>IF(E258&gt;0,(((C257)^3+(C258)^3)/2/D258)*0.5*'NEFZ + EPA + WLTP - Constants'!$B$3*('NEFZ + EPA + WLTP - Start Value'!$B$5*'NEFZ + EPA + WLTP - Start Value'!$B$4)*E258/3600,0)</f>
        <v>0.003983589981163552</v>
      </c>
      <c r="I258" s="95"/>
    </row>
    <row r="259" ht="20.35" customHeight="1">
      <c r="A259" s="15">
        <v>256</v>
      </c>
      <c r="B259" s="15">
        <v>1.3</v>
      </c>
      <c r="C259" s="95">
        <f>'NEFZ + EPA + WLTP - Constants'!$B$5*B259/3.6</f>
        <v>0.5811520000000001</v>
      </c>
      <c r="D259" s="95">
        <f>(C259+C258)/2</f>
        <v>1.207008</v>
      </c>
      <c r="E259" s="95">
        <f>(D259*(A259-A258))</f>
        <v>1.207008</v>
      </c>
      <c r="F259" s="95">
        <f>(0.5*((C259^2)-(C258^2))*'NEFZ + EPA + WLTP - Start Value'!$B$3)/3600</f>
        <v>-0.6567898089983997</v>
      </c>
      <c r="G259" s="95">
        <f>E259*'NEFZ + EPA + WLTP - Start Value'!$B$3*'NEFZ + EPA + WLTP - Start Value'!$B$6*'NEFZ + EPA + WLTP - Constants'!$B$4/3600</f>
        <v>0.04117949193600001</v>
      </c>
      <c r="H259" s="95">
        <f>IF(E259&gt;0,(((C258)^3+(C259)^3)/2/D259)*0.5*'NEFZ + EPA + WLTP - Constants'!$B$3*('NEFZ + EPA + WLTP - Start Value'!$B$5*'NEFZ + EPA + WLTP - Start Value'!$B$4)*E259/3600,0)</f>
        <v>0.0004018641066026118</v>
      </c>
      <c r="I259" s="95"/>
    </row>
    <row r="260" ht="20.35" customHeight="1">
      <c r="A260" s="15">
        <v>257</v>
      </c>
      <c r="B260" s="15">
        <v>0</v>
      </c>
      <c r="C260" s="95">
        <f>'NEFZ + EPA + WLTP - Constants'!$B$5*B260/3.6</f>
        <v>0</v>
      </c>
      <c r="D260" s="95">
        <f>(C260+C259)/2</f>
        <v>0.2905760000000001</v>
      </c>
      <c r="E260" s="95">
        <f>(D260*(A260-A259))</f>
        <v>0.2905760000000001</v>
      </c>
      <c r="F260" s="95">
        <f>(0.5*((C260^2)-(C259^2))*'NEFZ + EPA + WLTP - Start Value'!$B$3)/3600</f>
        <v>-0.0734110302385778</v>
      </c>
      <c r="G260" s="95">
        <f>E260*'NEFZ + EPA + WLTP - Start Value'!$B$3*'NEFZ + EPA + WLTP - Start Value'!$B$6*'NEFZ + EPA + WLTP - Constants'!$B$4/3600</f>
        <v>0.009913581392000003</v>
      </c>
      <c r="H260" s="95">
        <f>IF(E260&gt;0,(((C259)^3+(C260)^3)/2/D260)*0.5*'NEFZ + EPA + WLTP - Constants'!$B$3*('NEFZ + EPA + WLTP - Start Value'!$B$5*'NEFZ + EPA + WLTP - Start Value'!$B$4)*E260/3600,0)</f>
        <v>1.241451449992883e-05</v>
      </c>
      <c r="I260" s="95"/>
    </row>
    <row r="261" ht="20.35" customHeight="1">
      <c r="A261" s="15">
        <v>258</v>
      </c>
      <c r="B261" s="15">
        <v>0</v>
      </c>
      <c r="C261" s="95">
        <f>'NEFZ + EPA + WLTP - Constants'!$B$5*B261/3.6</f>
        <v>0</v>
      </c>
      <c r="D261" s="95">
        <f>(C261+C260)/2</f>
        <v>0</v>
      </c>
      <c r="E261" s="95">
        <f>(D261*(A261-A260))</f>
        <v>0</v>
      </c>
      <c r="F261" s="95">
        <f>(0.5*((C261^2)-(C260^2))*'NEFZ + EPA + WLTP - Start Value'!$B$3)/3600</f>
        <v>0</v>
      </c>
      <c r="G261" s="95">
        <f>E261*'NEFZ + EPA + WLTP - Start Value'!$B$3*'NEFZ + EPA + WLTP - Start Value'!$B$6*'NEFZ + EPA + WLTP - Constants'!$B$4/3600</f>
        <v>0</v>
      </c>
      <c r="H261" s="95">
        <f>IF(E261&gt;0,(((C260)^3+(C261)^3)/2/D261)*0.5*'NEFZ + EPA + WLTP - Constants'!$B$3*('NEFZ + EPA + WLTP - Start Value'!$B$5*'NEFZ + EPA + WLTP - Start Value'!$B$4)*E261/3600,0)</f>
        <v>0</v>
      </c>
      <c r="I261" s="95"/>
    </row>
    <row r="262" ht="20.35" customHeight="1">
      <c r="A262" s="15">
        <v>259</v>
      </c>
      <c r="B262" s="15">
        <v>0</v>
      </c>
      <c r="C262" s="95">
        <f>'NEFZ + EPA + WLTP - Constants'!$B$5*B262/3.6</f>
        <v>0</v>
      </c>
      <c r="D262" s="95">
        <f>(C262+C261)/2</f>
        <v>0</v>
      </c>
      <c r="E262" s="95">
        <f>(D262*(A262-A261))</f>
        <v>0</v>
      </c>
      <c r="F262" s="95">
        <f>(0.5*((C262^2)-(C261^2))*'NEFZ + EPA + WLTP - Start Value'!$B$3)/3600</f>
        <v>0</v>
      </c>
      <c r="G262" s="95">
        <f>E262*'NEFZ + EPA + WLTP - Start Value'!$B$3*'NEFZ + EPA + WLTP - Start Value'!$B$6*'NEFZ + EPA + WLTP - Constants'!$B$4/3600</f>
        <v>0</v>
      </c>
      <c r="H262" s="95">
        <f>IF(E262&gt;0,(((C261)^3+(C262)^3)/2/D262)*0.5*'NEFZ + EPA + WLTP - Constants'!$B$3*('NEFZ + EPA + WLTP - Start Value'!$B$5*'NEFZ + EPA + WLTP - Start Value'!$B$4)*E262/3600,0)</f>
        <v>0</v>
      </c>
      <c r="I262" s="95"/>
    </row>
    <row r="263" ht="20.35" customHeight="1">
      <c r="A263" s="15">
        <v>260</v>
      </c>
      <c r="B263" s="15">
        <v>0</v>
      </c>
      <c r="C263" s="95">
        <f>'NEFZ + EPA + WLTP - Constants'!$B$5*B263/3.6</f>
        <v>0</v>
      </c>
      <c r="D263" s="95">
        <f>(C263+C262)/2</f>
        <v>0</v>
      </c>
      <c r="E263" s="95">
        <f>(D263*(A263-A262))</f>
        <v>0</v>
      </c>
      <c r="F263" s="95">
        <f>(0.5*((C263^2)-(C262^2))*'NEFZ + EPA + WLTP - Start Value'!$B$3)/3600</f>
        <v>0</v>
      </c>
      <c r="G263" s="95">
        <f>E263*'NEFZ + EPA + WLTP - Start Value'!$B$3*'NEFZ + EPA + WLTP - Start Value'!$B$6*'NEFZ + EPA + WLTP - Constants'!$B$4/3600</f>
        <v>0</v>
      </c>
      <c r="H263" s="95">
        <f>IF(E263&gt;0,(((C262)^3+(C263)^3)/2/D263)*0.5*'NEFZ + EPA + WLTP - Constants'!$B$3*('NEFZ + EPA + WLTP - Start Value'!$B$5*'NEFZ + EPA + WLTP - Start Value'!$B$4)*E263/3600,0)</f>
        <v>0</v>
      </c>
      <c r="I263" s="95"/>
    </row>
    <row r="264" ht="20.35" customHeight="1">
      <c r="A264" s="15">
        <v>261</v>
      </c>
      <c r="B264" s="15">
        <v>0</v>
      </c>
      <c r="C264" s="95">
        <f>'NEFZ + EPA + WLTP - Constants'!$B$5*B264/3.6</f>
        <v>0</v>
      </c>
      <c r="D264" s="95">
        <f>(C264+C263)/2</f>
        <v>0</v>
      </c>
      <c r="E264" s="95">
        <f>(D264*(A264-A263))</f>
        <v>0</v>
      </c>
      <c r="F264" s="95">
        <f>(0.5*((C264^2)-(C263^2))*'NEFZ + EPA + WLTP - Start Value'!$B$3)/3600</f>
        <v>0</v>
      </c>
      <c r="G264" s="95">
        <f>E264*'NEFZ + EPA + WLTP - Start Value'!$B$3*'NEFZ + EPA + WLTP - Start Value'!$B$6*'NEFZ + EPA + WLTP - Constants'!$B$4/3600</f>
        <v>0</v>
      </c>
      <c r="H264" s="95">
        <f>IF(E264&gt;0,(((C263)^3+(C264)^3)/2/D264)*0.5*'NEFZ + EPA + WLTP - Constants'!$B$3*('NEFZ + EPA + WLTP - Start Value'!$B$5*'NEFZ + EPA + WLTP - Start Value'!$B$4)*E264/3600,0)</f>
        <v>0</v>
      </c>
      <c r="I264" s="95"/>
    </row>
    <row r="265" ht="20.35" customHeight="1">
      <c r="A265" s="15">
        <v>262</v>
      </c>
      <c r="B265" s="15">
        <v>0</v>
      </c>
      <c r="C265" s="95">
        <f>'NEFZ + EPA + WLTP - Constants'!$B$5*B265/3.6</f>
        <v>0</v>
      </c>
      <c r="D265" s="95">
        <f>(C265+C264)/2</f>
        <v>0</v>
      </c>
      <c r="E265" s="95">
        <f>(D265*(A265-A264))</f>
        <v>0</v>
      </c>
      <c r="F265" s="95">
        <f>(0.5*((C265^2)-(C264^2))*'NEFZ + EPA + WLTP - Start Value'!$B$3)/3600</f>
        <v>0</v>
      </c>
      <c r="G265" s="95">
        <f>E265*'NEFZ + EPA + WLTP - Start Value'!$B$3*'NEFZ + EPA + WLTP - Start Value'!$B$6*'NEFZ + EPA + WLTP - Constants'!$B$4/3600</f>
        <v>0</v>
      </c>
      <c r="H265" s="95">
        <f>IF(E265&gt;0,(((C264)^3+(C265)^3)/2/D265)*0.5*'NEFZ + EPA + WLTP - Constants'!$B$3*('NEFZ + EPA + WLTP - Start Value'!$B$5*'NEFZ + EPA + WLTP - Start Value'!$B$4)*E265/3600,0)</f>
        <v>0</v>
      </c>
      <c r="I265" s="95"/>
    </row>
    <row r="266" ht="20.35" customHeight="1">
      <c r="A266" s="15">
        <v>263</v>
      </c>
      <c r="B266" s="15">
        <v>0</v>
      </c>
      <c r="C266" s="95">
        <f>'NEFZ + EPA + WLTP - Constants'!$B$5*B266/3.6</f>
        <v>0</v>
      </c>
      <c r="D266" s="95">
        <f>(C266+C265)/2</f>
        <v>0</v>
      </c>
      <c r="E266" s="95">
        <f>(D266*(A266-A265))</f>
        <v>0</v>
      </c>
      <c r="F266" s="95">
        <f>(0.5*((C266^2)-(C265^2))*'NEFZ + EPA + WLTP - Start Value'!$B$3)/3600</f>
        <v>0</v>
      </c>
      <c r="G266" s="95">
        <f>E266*'NEFZ + EPA + WLTP - Start Value'!$B$3*'NEFZ + EPA + WLTP - Start Value'!$B$6*'NEFZ + EPA + WLTP - Constants'!$B$4/3600</f>
        <v>0</v>
      </c>
      <c r="H266" s="95">
        <f>IF(E266&gt;0,(((C265)^3+(C266)^3)/2/D266)*0.5*'NEFZ + EPA + WLTP - Constants'!$B$3*('NEFZ + EPA + WLTP - Start Value'!$B$5*'NEFZ + EPA + WLTP - Start Value'!$B$4)*E266/3600,0)</f>
        <v>0</v>
      </c>
      <c r="I266" s="95"/>
    </row>
    <row r="267" ht="20.35" customHeight="1">
      <c r="A267" s="15">
        <v>264</v>
      </c>
      <c r="B267" s="15">
        <v>0</v>
      </c>
      <c r="C267" s="95">
        <f>'NEFZ + EPA + WLTP - Constants'!$B$5*B267/3.6</f>
        <v>0</v>
      </c>
      <c r="D267" s="95">
        <f>(C267+C266)/2</f>
        <v>0</v>
      </c>
      <c r="E267" s="95">
        <f>(D267*(A267-A266))</f>
        <v>0</v>
      </c>
      <c r="F267" s="95">
        <f>(0.5*((C267^2)-(C266^2))*'NEFZ + EPA + WLTP - Start Value'!$B$3)/3600</f>
        <v>0</v>
      </c>
      <c r="G267" s="95">
        <f>E267*'NEFZ + EPA + WLTP - Start Value'!$B$3*'NEFZ + EPA + WLTP - Start Value'!$B$6*'NEFZ + EPA + WLTP - Constants'!$B$4/3600</f>
        <v>0</v>
      </c>
      <c r="H267" s="95">
        <f>IF(E267&gt;0,(((C266)^3+(C267)^3)/2/D267)*0.5*'NEFZ + EPA + WLTP - Constants'!$B$3*('NEFZ + EPA + WLTP - Start Value'!$B$5*'NEFZ + EPA + WLTP - Start Value'!$B$4)*E267/3600,0)</f>
        <v>0</v>
      </c>
      <c r="I267" s="95"/>
    </row>
    <row r="268" ht="20.35" customHeight="1">
      <c r="A268" s="15">
        <v>265</v>
      </c>
      <c r="B268" s="15">
        <v>0</v>
      </c>
      <c r="C268" s="95">
        <f>'NEFZ + EPA + WLTP - Constants'!$B$5*B268/3.6</f>
        <v>0</v>
      </c>
      <c r="D268" s="95">
        <f>(C268+C267)/2</f>
        <v>0</v>
      </c>
      <c r="E268" s="95">
        <f>(D268*(A268-A267))</f>
        <v>0</v>
      </c>
      <c r="F268" s="95">
        <f>(0.5*((C268^2)-(C267^2))*'NEFZ + EPA + WLTP - Start Value'!$B$3)/3600</f>
        <v>0</v>
      </c>
      <c r="G268" s="95">
        <f>E268*'NEFZ + EPA + WLTP - Start Value'!$B$3*'NEFZ + EPA + WLTP - Start Value'!$B$6*'NEFZ + EPA + WLTP - Constants'!$B$4/3600</f>
        <v>0</v>
      </c>
      <c r="H268" s="95">
        <f>IF(E268&gt;0,(((C267)^3+(C268)^3)/2/D268)*0.5*'NEFZ + EPA + WLTP - Constants'!$B$3*('NEFZ + EPA + WLTP - Start Value'!$B$5*'NEFZ + EPA + WLTP - Start Value'!$B$4)*E268/3600,0)</f>
        <v>0</v>
      </c>
      <c r="I268" s="95"/>
    </row>
    <row r="269" ht="20.35" customHeight="1">
      <c r="A269" s="15">
        <v>266</v>
      </c>
      <c r="B269" s="15">
        <v>0</v>
      </c>
      <c r="C269" s="95">
        <f>'NEFZ + EPA + WLTP - Constants'!$B$5*B269/3.6</f>
        <v>0</v>
      </c>
      <c r="D269" s="95">
        <f>(C269+C268)/2</f>
        <v>0</v>
      </c>
      <c r="E269" s="95">
        <f>(D269*(A269-A268))</f>
        <v>0</v>
      </c>
      <c r="F269" s="95">
        <f>(0.5*((C269^2)-(C268^2))*'NEFZ + EPA + WLTP - Start Value'!$B$3)/3600</f>
        <v>0</v>
      </c>
      <c r="G269" s="95">
        <f>E269*'NEFZ + EPA + WLTP - Start Value'!$B$3*'NEFZ + EPA + WLTP - Start Value'!$B$6*'NEFZ + EPA + WLTP - Constants'!$B$4/3600</f>
        <v>0</v>
      </c>
      <c r="H269" s="95">
        <f>IF(E269&gt;0,(((C268)^3+(C269)^3)/2/D269)*0.5*'NEFZ + EPA + WLTP - Constants'!$B$3*('NEFZ + EPA + WLTP - Start Value'!$B$5*'NEFZ + EPA + WLTP - Start Value'!$B$4)*E269/3600,0)</f>
        <v>0</v>
      </c>
      <c r="I269" s="95"/>
    </row>
    <row r="270" ht="20.35" customHeight="1">
      <c r="A270" s="15">
        <v>267</v>
      </c>
      <c r="B270" s="15">
        <v>0</v>
      </c>
      <c r="C270" s="95">
        <f>'NEFZ + EPA + WLTP - Constants'!$B$5*B270/3.6</f>
        <v>0</v>
      </c>
      <c r="D270" s="95">
        <f>(C270+C269)/2</f>
        <v>0</v>
      </c>
      <c r="E270" s="95">
        <f>(D270*(A270-A269))</f>
        <v>0</v>
      </c>
      <c r="F270" s="95">
        <f>(0.5*((C270^2)-(C269^2))*'NEFZ + EPA + WLTP - Start Value'!$B$3)/3600</f>
        <v>0</v>
      </c>
      <c r="G270" s="95">
        <f>E270*'NEFZ + EPA + WLTP - Start Value'!$B$3*'NEFZ + EPA + WLTP - Start Value'!$B$6*'NEFZ + EPA + WLTP - Constants'!$B$4/3600</f>
        <v>0</v>
      </c>
      <c r="H270" s="95">
        <f>IF(E270&gt;0,(((C269)^3+(C270)^3)/2/D270)*0.5*'NEFZ + EPA + WLTP - Constants'!$B$3*('NEFZ + EPA + WLTP - Start Value'!$B$5*'NEFZ + EPA + WLTP - Start Value'!$B$4)*E270/3600,0)</f>
        <v>0</v>
      </c>
      <c r="I270" s="95"/>
    </row>
    <row r="271" ht="20.35" customHeight="1">
      <c r="A271" s="15">
        <v>268</v>
      </c>
      <c r="B271" s="15">
        <v>0</v>
      </c>
      <c r="C271" s="95">
        <f>'NEFZ + EPA + WLTP - Constants'!$B$5*B271/3.6</f>
        <v>0</v>
      </c>
      <c r="D271" s="95">
        <f>(C271+C270)/2</f>
        <v>0</v>
      </c>
      <c r="E271" s="95">
        <f>(D271*(A271-A270))</f>
        <v>0</v>
      </c>
      <c r="F271" s="95">
        <f>(0.5*((C271^2)-(C270^2))*'NEFZ + EPA + WLTP - Start Value'!$B$3)/3600</f>
        <v>0</v>
      </c>
      <c r="G271" s="95">
        <f>E271*'NEFZ + EPA + WLTP - Start Value'!$B$3*'NEFZ + EPA + WLTP - Start Value'!$B$6*'NEFZ + EPA + WLTP - Constants'!$B$4/3600</f>
        <v>0</v>
      </c>
      <c r="H271" s="95">
        <f>IF(E271&gt;0,(((C270)^3+(C271)^3)/2/D271)*0.5*'NEFZ + EPA + WLTP - Constants'!$B$3*('NEFZ + EPA + WLTP - Start Value'!$B$5*'NEFZ + EPA + WLTP - Start Value'!$B$4)*E271/3600,0)</f>
        <v>0</v>
      </c>
      <c r="I271" s="95"/>
    </row>
    <row r="272" ht="20.35" customHeight="1">
      <c r="A272" s="15">
        <v>269</v>
      </c>
      <c r="B272" s="15">
        <v>0</v>
      </c>
      <c r="C272" s="95">
        <f>'NEFZ + EPA + WLTP - Constants'!$B$5*B272/3.6</f>
        <v>0</v>
      </c>
      <c r="D272" s="95">
        <f>(C272+C271)/2</f>
        <v>0</v>
      </c>
      <c r="E272" s="95">
        <f>(D272*(A272-A271))</f>
        <v>0</v>
      </c>
      <c r="F272" s="95">
        <f>(0.5*((C272^2)-(C271^2))*'NEFZ + EPA + WLTP - Start Value'!$B$3)/3600</f>
        <v>0</v>
      </c>
      <c r="G272" s="95">
        <f>E272*'NEFZ + EPA + WLTP - Start Value'!$B$3*'NEFZ + EPA + WLTP - Start Value'!$B$6*'NEFZ + EPA + WLTP - Constants'!$B$4/3600</f>
        <v>0</v>
      </c>
      <c r="H272" s="95">
        <f>IF(E272&gt;0,(((C271)^3+(C272)^3)/2/D272)*0.5*'NEFZ + EPA + WLTP - Constants'!$B$3*('NEFZ + EPA + WLTP - Start Value'!$B$5*'NEFZ + EPA + WLTP - Start Value'!$B$4)*E272/3600,0)</f>
        <v>0</v>
      </c>
      <c r="I272" s="95"/>
    </row>
    <row r="273" ht="20.35" customHeight="1">
      <c r="A273" s="15">
        <v>270</v>
      </c>
      <c r="B273" s="15">
        <v>0</v>
      </c>
      <c r="C273" s="95">
        <f>'NEFZ + EPA + WLTP - Constants'!$B$5*B273/3.6</f>
        <v>0</v>
      </c>
      <c r="D273" s="95">
        <f>(C273+C272)/2</f>
        <v>0</v>
      </c>
      <c r="E273" s="95">
        <f>(D273*(A273-A272))</f>
        <v>0</v>
      </c>
      <c r="F273" s="95">
        <f>(0.5*((C273^2)-(C272^2))*'NEFZ + EPA + WLTP - Start Value'!$B$3)/3600</f>
        <v>0</v>
      </c>
      <c r="G273" s="95">
        <f>E273*'NEFZ + EPA + WLTP - Start Value'!$B$3*'NEFZ + EPA + WLTP - Start Value'!$B$6*'NEFZ + EPA + WLTP - Constants'!$B$4/3600</f>
        <v>0</v>
      </c>
      <c r="H273" s="95">
        <f>IF(E273&gt;0,(((C272)^3+(C273)^3)/2/D273)*0.5*'NEFZ + EPA + WLTP - Constants'!$B$3*('NEFZ + EPA + WLTP - Start Value'!$B$5*'NEFZ + EPA + WLTP - Start Value'!$B$4)*E273/3600,0)</f>
        <v>0</v>
      </c>
      <c r="I273" s="95"/>
    </row>
    <row r="274" ht="20.35" customHeight="1">
      <c r="A274" s="15">
        <v>271</v>
      </c>
      <c r="B274" s="15">
        <v>0</v>
      </c>
      <c r="C274" s="95">
        <f>'NEFZ + EPA + WLTP - Constants'!$B$5*B274/3.6</f>
        <v>0</v>
      </c>
      <c r="D274" s="95">
        <f>(C274+C273)/2</f>
        <v>0</v>
      </c>
      <c r="E274" s="95">
        <f>(D274*(A274-A273))</f>
        <v>0</v>
      </c>
      <c r="F274" s="95">
        <f>(0.5*((C274^2)-(C273^2))*'NEFZ + EPA + WLTP - Start Value'!$B$3)/3600</f>
        <v>0</v>
      </c>
      <c r="G274" s="95">
        <f>E274*'NEFZ + EPA + WLTP - Start Value'!$B$3*'NEFZ + EPA + WLTP - Start Value'!$B$6*'NEFZ + EPA + WLTP - Constants'!$B$4/3600</f>
        <v>0</v>
      </c>
      <c r="H274" s="95">
        <f>IF(E274&gt;0,(((C273)^3+(C274)^3)/2/D274)*0.5*'NEFZ + EPA + WLTP - Constants'!$B$3*('NEFZ + EPA + WLTP - Start Value'!$B$5*'NEFZ + EPA + WLTP - Start Value'!$B$4)*E274/3600,0)</f>
        <v>0</v>
      </c>
      <c r="I274" s="95"/>
    </row>
    <row r="275" ht="20.35" customHeight="1">
      <c r="A275" s="15">
        <v>272</v>
      </c>
      <c r="B275" s="15">
        <v>0</v>
      </c>
      <c r="C275" s="95">
        <f>'NEFZ + EPA + WLTP - Constants'!$B$5*B275/3.6</f>
        <v>0</v>
      </c>
      <c r="D275" s="95">
        <f>(C275+C274)/2</f>
        <v>0</v>
      </c>
      <c r="E275" s="95">
        <f>(D275*(A275-A274))</f>
        <v>0</v>
      </c>
      <c r="F275" s="95">
        <f>(0.5*((C275^2)-(C274^2))*'NEFZ + EPA + WLTP - Start Value'!$B$3)/3600</f>
        <v>0</v>
      </c>
      <c r="G275" s="95">
        <f>E275*'NEFZ + EPA + WLTP - Start Value'!$B$3*'NEFZ + EPA + WLTP - Start Value'!$B$6*'NEFZ + EPA + WLTP - Constants'!$B$4/3600</f>
        <v>0</v>
      </c>
      <c r="H275" s="95">
        <f>IF(E275&gt;0,(((C274)^3+(C275)^3)/2/D275)*0.5*'NEFZ + EPA + WLTP - Constants'!$B$3*('NEFZ + EPA + WLTP - Start Value'!$B$5*'NEFZ + EPA + WLTP - Start Value'!$B$4)*E275/3600,0)</f>
        <v>0</v>
      </c>
      <c r="I275" s="95"/>
    </row>
    <row r="276" ht="20.35" customHeight="1">
      <c r="A276" s="15">
        <v>273</v>
      </c>
      <c r="B276" s="15">
        <v>0</v>
      </c>
      <c r="C276" s="95">
        <f>'NEFZ + EPA + WLTP - Constants'!$B$5*B276/3.6</f>
        <v>0</v>
      </c>
      <c r="D276" s="95">
        <f>(C276+C275)/2</f>
        <v>0</v>
      </c>
      <c r="E276" s="95">
        <f>(D276*(A276-A275))</f>
        <v>0</v>
      </c>
      <c r="F276" s="95">
        <f>(0.5*((C276^2)-(C275^2))*'NEFZ + EPA + WLTP - Start Value'!$B$3)/3600</f>
        <v>0</v>
      </c>
      <c r="G276" s="95">
        <f>E276*'NEFZ + EPA + WLTP - Start Value'!$B$3*'NEFZ + EPA + WLTP - Start Value'!$B$6*'NEFZ + EPA + WLTP - Constants'!$B$4/3600</f>
        <v>0</v>
      </c>
      <c r="H276" s="95">
        <f>IF(E276&gt;0,(((C275)^3+(C276)^3)/2/D276)*0.5*'NEFZ + EPA + WLTP - Constants'!$B$3*('NEFZ + EPA + WLTP - Start Value'!$B$5*'NEFZ + EPA + WLTP - Start Value'!$B$4)*E276/3600,0)</f>
        <v>0</v>
      </c>
      <c r="I276" s="95"/>
    </row>
    <row r="277" ht="20.35" customHeight="1">
      <c r="A277" s="15">
        <v>274</v>
      </c>
      <c r="B277" s="15">
        <v>0</v>
      </c>
      <c r="C277" s="95">
        <f>'NEFZ + EPA + WLTP - Constants'!$B$5*B277/3.6</f>
        <v>0</v>
      </c>
      <c r="D277" s="95">
        <f>(C277+C276)/2</f>
        <v>0</v>
      </c>
      <c r="E277" s="95">
        <f>(D277*(A277-A276))</f>
        <v>0</v>
      </c>
      <c r="F277" s="95">
        <f>(0.5*((C277^2)-(C276^2))*'NEFZ + EPA + WLTP - Start Value'!$B$3)/3600</f>
        <v>0</v>
      </c>
      <c r="G277" s="95">
        <f>E277*'NEFZ + EPA + WLTP - Start Value'!$B$3*'NEFZ + EPA + WLTP - Start Value'!$B$6*'NEFZ + EPA + WLTP - Constants'!$B$4/3600</f>
        <v>0</v>
      </c>
      <c r="H277" s="95">
        <f>IF(E277&gt;0,(((C276)^3+(C277)^3)/2/D277)*0.5*'NEFZ + EPA + WLTP - Constants'!$B$3*('NEFZ + EPA + WLTP - Start Value'!$B$5*'NEFZ + EPA + WLTP - Start Value'!$B$4)*E277/3600,0)</f>
        <v>0</v>
      </c>
      <c r="I277" s="95"/>
    </row>
    <row r="278" ht="20.35" customHeight="1">
      <c r="A278" s="15">
        <v>275</v>
      </c>
      <c r="B278" s="15">
        <v>0</v>
      </c>
      <c r="C278" s="95">
        <f>'NEFZ + EPA + WLTP - Constants'!$B$5*B278/3.6</f>
        <v>0</v>
      </c>
      <c r="D278" s="95">
        <f>(C278+C277)/2</f>
        <v>0</v>
      </c>
      <c r="E278" s="95">
        <f>(D278*(A278-A277))</f>
        <v>0</v>
      </c>
      <c r="F278" s="95">
        <f>(0.5*((C278^2)-(C277^2))*'NEFZ + EPA + WLTP - Start Value'!$B$3)/3600</f>
        <v>0</v>
      </c>
      <c r="G278" s="95">
        <f>E278*'NEFZ + EPA + WLTP - Start Value'!$B$3*'NEFZ + EPA + WLTP - Start Value'!$B$6*'NEFZ + EPA + WLTP - Constants'!$B$4/3600</f>
        <v>0</v>
      </c>
      <c r="H278" s="95">
        <f>IF(E278&gt;0,(((C277)^3+(C278)^3)/2/D278)*0.5*'NEFZ + EPA + WLTP - Constants'!$B$3*('NEFZ + EPA + WLTP - Start Value'!$B$5*'NEFZ + EPA + WLTP - Start Value'!$B$4)*E278/3600,0)</f>
        <v>0</v>
      </c>
      <c r="I278" s="95"/>
    </row>
    <row r="279" ht="20.35" customHeight="1">
      <c r="A279" s="15">
        <v>276</v>
      </c>
      <c r="B279" s="15">
        <v>0</v>
      </c>
      <c r="C279" s="95">
        <f>'NEFZ + EPA + WLTP - Constants'!$B$5*B279/3.6</f>
        <v>0</v>
      </c>
      <c r="D279" s="95">
        <f>(C279+C278)/2</f>
        <v>0</v>
      </c>
      <c r="E279" s="95">
        <f>(D279*(A279-A278))</f>
        <v>0</v>
      </c>
      <c r="F279" s="95">
        <f>(0.5*((C279^2)-(C278^2))*'NEFZ + EPA + WLTP - Start Value'!$B$3)/3600</f>
        <v>0</v>
      </c>
      <c r="G279" s="95">
        <f>E279*'NEFZ + EPA + WLTP - Start Value'!$B$3*'NEFZ + EPA + WLTP - Start Value'!$B$6*'NEFZ + EPA + WLTP - Constants'!$B$4/3600</f>
        <v>0</v>
      </c>
      <c r="H279" s="95">
        <f>IF(E279&gt;0,(((C278)^3+(C279)^3)/2/D279)*0.5*'NEFZ + EPA + WLTP - Constants'!$B$3*('NEFZ + EPA + WLTP - Start Value'!$B$5*'NEFZ + EPA + WLTP - Start Value'!$B$4)*E279/3600,0)</f>
        <v>0</v>
      </c>
      <c r="I279" s="95"/>
    </row>
    <row r="280" ht="20.35" customHeight="1">
      <c r="A280" s="15">
        <v>277</v>
      </c>
      <c r="B280" s="15">
        <v>0</v>
      </c>
      <c r="C280" s="95">
        <f>'NEFZ + EPA + WLTP - Constants'!$B$5*B280/3.6</f>
        <v>0</v>
      </c>
      <c r="D280" s="95">
        <f>(C280+C279)/2</f>
        <v>0</v>
      </c>
      <c r="E280" s="95">
        <f>(D280*(A280-A279))</f>
        <v>0</v>
      </c>
      <c r="F280" s="95">
        <f>(0.5*((C280^2)-(C279^2))*'NEFZ + EPA + WLTP - Start Value'!$B$3)/3600</f>
        <v>0</v>
      </c>
      <c r="G280" s="95">
        <f>E280*'NEFZ + EPA + WLTP - Start Value'!$B$3*'NEFZ + EPA + WLTP - Start Value'!$B$6*'NEFZ + EPA + WLTP - Constants'!$B$4/3600</f>
        <v>0</v>
      </c>
      <c r="H280" s="95">
        <f>IF(E280&gt;0,(((C279)^3+(C280)^3)/2/D280)*0.5*'NEFZ + EPA + WLTP - Constants'!$B$3*('NEFZ + EPA + WLTP - Start Value'!$B$5*'NEFZ + EPA + WLTP - Start Value'!$B$4)*E280/3600,0)</f>
        <v>0</v>
      </c>
      <c r="I280" s="95"/>
    </row>
    <row r="281" ht="20.35" customHeight="1">
      <c r="A281" s="15">
        <v>278</v>
      </c>
      <c r="B281" s="15">
        <v>0</v>
      </c>
      <c r="C281" s="95">
        <f>'NEFZ + EPA + WLTP - Constants'!$B$5*B281/3.6</f>
        <v>0</v>
      </c>
      <c r="D281" s="95">
        <f>(C281+C280)/2</f>
        <v>0</v>
      </c>
      <c r="E281" s="95">
        <f>(D281*(A281-A280))</f>
        <v>0</v>
      </c>
      <c r="F281" s="95">
        <f>(0.5*((C281^2)-(C280^2))*'NEFZ + EPA + WLTP - Start Value'!$B$3)/3600</f>
        <v>0</v>
      </c>
      <c r="G281" s="95">
        <f>E281*'NEFZ + EPA + WLTP - Start Value'!$B$3*'NEFZ + EPA + WLTP - Start Value'!$B$6*'NEFZ + EPA + WLTP - Constants'!$B$4/3600</f>
        <v>0</v>
      </c>
      <c r="H281" s="95">
        <f>IF(E281&gt;0,(((C280)^3+(C281)^3)/2/D281)*0.5*'NEFZ + EPA + WLTP - Constants'!$B$3*('NEFZ + EPA + WLTP - Start Value'!$B$5*'NEFZ + EPA + WLTP - Start Value'!$B$4)*E281/3600,0)</f>
        <v>0</v>
      </c>
      <c r="I281" s="95"/>
    </row>
    <row r="282" ht="20.35" customHeight="1">
      <c r="A282" s="15">
        <v>279</v>
      </c>
      <c r="B282" s="15">
        <v>0</v>
      </c>
      <c r="C282" s="95">
        <f>'NEFZ + EPA + WLTP - Constants'!$B$5*B282/3.6</f>
        <v>0</v>
      </c>
      <c r="D282" s="95">
        <f>(C282+C281)/2</f>
        <v>0</v>
      </c>
      <c r="E282" s="95">
        <f>(D282*(A282-A281))</f>
        <v>0</v>
      </c>
      <c r="F282" s="95">
        <f>(0.5*((C282^2)-(C281^2))*'NEFZ + EPA + WLTP - Start Value'!$B$3)/3600</f>
        <v>0</v>
      </c>
      <c r="G282" s="95">
        <f>E282*'NEFZ + EPA + WLTP - Start Value'!$B$3*'NEFZ + EPA + WLTP - Start Value'!$B$6*'NEFZ + EPA + WLTP - Constants'!$B$4/3600</f>
        <v>0</v>
      </c>
      <c r="H282" s="95">
        <f>IF(E282&gt;0,(((C281)^3+(C282)^3)/2/D282)*0.5*'NEFZ + EPA + WLTP - Constants'!$B$3*('NEFZ + EPA + WLTP - Start Value'!$B$5*'NEFZ + EPA + WLTP - Start Value'!$B$4)*E282/3600,0)</f>
        <v>0</v>
      </c>
      <c r="I282" s="95"/>
    </row>
    <row r="283" ht="20.35" customHeight="1">
      <c r="A283" s="15">
        <v>280</v>
      </c>
      <c r="B283" s="15">
        <v>0</v>
      </c>
      <c r="C283" s="95">
        <f>'NEFZ + EPA + WLTP - Constants'!$B$5*B283/3.6</f>
        <v>0</v>
      </c>
      <c r="D283" s="95">
        <f>(C283+C282)/2</f>
        <v>0</v>
      </c>
      <c r="E283" s="95">
        <f>(D283*(A283-A282))</f>
        <v>0</v>
      </c>
      <c r="F283" s="95">
        <f>(0.5*((C283^2)-(C282^2))*'NEFZ + EPA + WLTP - Start Value'!$B$3)/3600</f>
        <v>0</v>
      </c>
      <c r="G283" s="95">
        <f>E283*'NEFZ + EPA + WLTP - Start Value'!$B$3*'NEFZ + EPA + WLTP - Start Value'!$B$6*'NEFZ + EPA + WLTP - Constants'!$B$4/3600</f>
        <v>0</v>
      </c>
      <c r="H283" s="95">
        <f>IF(E283&gt;0,(((C282)^3+(C283)^3)/2/D283)*0.5*'NEFZ + EPA + WLTP - Constants'!$B$3*('NEFZ + EPA + WLTP - Start Value'!$B$5*'NEFZ + EPA + WLTP - Start Value'!$B$4)*E283/3600,0)</f>
        <v>0</v>
      </c>
      <c r="I283" s="95"/>
    </row>
    <row r="284" ht="20.35" customHeight="1">
      <c r="A284" s="15">
        <v>281</v>
      </c>
      <c r="B284" s="15">
        <v>0.1</v>
      </c>
      <c r="C284" s="95">
        <f>'NEFZ + EPA + WLTP - Constants'!$B$5*B284/3.6</f>
        <v>0.04470400000000001</v>
      </c>
      <c r="D284" s="95">
        <f>(C284+C283)/2</f>
        <v>0.022352</v>
      </c>
      <c r="E284" s="95">
        <f>(D284*(A284-A283))</f>
        <v>0.022352</v>
      </c>
      <c r="F284" s="95">
        <f>(0.5*((C284^2)-(C283^2))*'NEFZ + EPA + WLTP - Start Value'!$B$3)/3600</f>
        <v>0.0004343847943111112</v>
      </c>
      <c r="G284" s="95">
        <f>E284*'NEFZ + EPA + WLTP - Start Value'!$B$3*'NEFZ + EPA + WLTP - Start Value'!$B$6*'NEFZ + EPA + WLTP - Constants'!$B$4/3600</f>
        <v>0.0007625831840000002</v>
      </c>
      <c r="H284" s="95">
        <f>IF(E284&gt;0,(((C283)^3+(C284)^3)/2/D284)*0.5*'NEFZ + EPA + WLTP - Constants'!$B$3*('NEFZ + EPA + WLTP - Start Value'!$B$5*'NEFZ + EPA + WLTP - Start Value'!$B$4)*E284/3600,0)</f>
        <v>5.65066659077325e-09</v>
      </c>
      <c r="I284" s="95"/>
    </row>
    <row r="285" ht="20.35" customHeight="1">
      <c r="A285" s="15">
        <v>282</v>
      </c>
      <c r="B285" s="15">
        <v>4.5</v>
      </c>
      <c r="C285" s="95">
        <f>'NEFZ + EPA + WLTP - Constants'!$B$5*B285/3.6</f>
        <v>2.01168</v>
      </c>
      <c r="D285" s="95">
        <f>(C285+C284)/2</f>
        <v>1.028192</v>
      </c>
      <c r="E285" s="95">
        <f>(D285*(A285-A284))</f>
        <v>1.028192</v>
      </c>
      <c r="F285" s="95">
        <f>(0.5*((C285^2)-(C284^2))*'NEFZ + EPA + WLTP - Start Value'!$B$3)/3600</f>
        <v>0.879194823685689</v>
      </c>
      <c r="G285" s="95">
        <f>E285*'NEFZ + EPA + WLTP - Start Value'!$B$3*'NEFZ + EPA + WLTP - Start Value'!$B$6*'NEFZ + EPA + WLTP - Constants'!$B$4/3600</f>
        <v>0.03507882646400001</v>
      </c>
      <c r="H285" s="95">
        <f>IF(E285&gt;0,(((C284)^3+(C285)^3)/2/D285)*0.5*'NEFZ + EPA + WLTP - Constants'!$B$3*('NEFZ + EPA + WLTP - Start Value'!$B$5*'NEFZ + EPA + WLTP - Start Value'!$B$4)*E285/3600,0)</f>
        <v>0.0005149226437508031</v>
      </c>
      <c r="I285" s="95"/>
    </row>
    <row r="286" ht="20.35" customHeight="1">
      <c r="A286" s="15">
        <v>283</v>
      </c>
      <c r="B286" s="15">
        <v>9.1</v>
      </c>
      <c r="C286" s="95">
        <f>'NEFZ + EPA + WLTP - Constants'!$B$5*B286/3.6</f>
        <v>4.068064</v>
      </c>
      <c r="D286" s="95">
        <f>(C286+C285)/2</f>
        <v>3.039872</v>
      </c>
      <c r="E286" s="95">
        <f>(D286*(A286-A285))</f>
        <v>3.039872</v>
      </c>
      <c r="F286" s="95">
        <f>(0.5*((C286^2)-(C285^2))*'NEFZ + EPA + WLTP - Start Value'!$B$3)/3600</f>
        <v>2.717511273210311</v>
      </c>
      <c r="G286" s="95">
        <f>E286*'NEFZ + EPA + WLTP - Start Value'!$B$3*'NEFZ + EPA + WLTP - Start Value'!$B$6*'NEFZ + EPA + WLTP - Constants'!$B$4/3600</f>
        <v>0.103711313024</v>
      </c>
      <c r="H286" s="95">
        <f>IF(E286&gt;0,(((C285)^3+(C286)^3)/2/D286)*0.5*'NEFZ + EPA + WLTP - Constants'!$B$3*('NEFZ + EPA + WLTP - Start Value'!$B$5*'NEFZ + EPA + WLTP - Start Value'!$B$4)*E286/3600,0)</f>
        <v>0.004773095466559798</v>
      </c>
      <c r="I286" s="95"/>
    </row>
    <row r="287" ht="20.35" customHeight="1">
      <c r="A287" s="15">
        <v>284</v>
      </c>
      <c r="B287" s="15">
        <v>13.6</v>
      </c>
      <c r="C287" s="95">
        <f>'NEFZ + EPA + WLTP - Constants'!$B$5*B287/3.6</f>
        <v>6.079744</v>
      </c>
      <c r="D287" s="95">
        <f>(C287+C286)/2</f>
        <v>5.073904</v>
      </c>
      <c r="E287" s="95">
        <f>(D287*(A287-A286))</f>
        <v>5.073904</v>
      </c>
      <c r="F287" s="95">
        <f>(0.5*((C287^2)-(C286^2))*'NEFZ + EPA + WLTP - Start Value'!$B$3)/3600</f>
        <v>4.437240673888</v>
      </c>
      <c r="G287" s="95">
        <f>E287*'NEFZ + EPA + WLTP - Start Value'!$B$3*'NEFZ + EPA + WLTP - Start Value'!$B$6*'NEFZ + EPA + WLTP - Constants'!$B$4/3600</f>
        <v>0.173106382768</v>
      </c>
      <c r="H287" s="95">
        <f>IF(E287&gt;0,(((C286)^3+(C287)^3)/2/D287)*0.5*'NEFZ + EPA + WLTP - Constants'!$B$3*('NEFZ + EPA + WLTP - Start Value'!$B$5*'NEFZ + EPA + WLTP - Start Value'!$B$4)*E287/3600,0)</f>
        <v>0.0184721816532357</v>
      </c>
      <c r="I287" s="95"/>
    </row>
    <row r="288" ht="20.35" customHeight="1">
      <c r="A288" s="15">
        <v>285</v>
      </c>
      <c r="B288" s="15">
        <v>18.2</v>
      </c>
      <c r="C288" s="95">
        <f>'NEFZ + EPA + WLTP - Constants'!$B$5*B288/3.6</f>
        <v>8.136127999999999</v>
      </c>
      <c r="D288" s="95">
        <f>(C288+C287)/2</f>
        <v>7.107936</v>
      </c>
      <c r="E288" s="95">
        <f>(D288*(A288-A287))</f>
        <v>7.107936</v>
      </c>
      <c r="F288" s="95">
        <f>(0.5*((C288^2)-(C287^2))*'NEFZ + EPA + WLTP - Start Value'!$B$3)/3600</f>
        <v>6.354180771182932</v>
      </c>
      <c r="G288" s="95">
        <f>E288*'NEFZ + EPA + WLTP - Start Value'!$B$3*'NEFZ + EPA + WLTP - Start Value'!$B$6*'NEFZ + EPA + WLTP - Constants'!$B$4/3600</f>
        <v>0.242501452512</v>
      </c>
      <c r="H288" s="95">
        <f>IF(E288&gt;0,(((C287)^3+(C288)^3)/2/D288)*0.5*'NEFZ + EPA + WLTP - Constants'!$B$3*('NEFZ + EPA + WLTP - Start Value'!$B$5*'NEFZ + EPA + WLTP - Start Value'!$B$4)*E288/3600,0)</f>
        <v>0.0482794309675648</v>
      </c>
      <c r="I288" s="95"/>
    </row>
    <row r="289" ht="20.35" customHeight="1">
      <c r="A289" s="15">
        <v>286</v>
      </c>
      <c r="B289" s="15">
        <v>22.6</v>
      </c>
      <c r="C289" s="95">
        <f>'NEFZ + EPA + WLTP - Constants'!$B$5*B289/3.6</f>
        <v>10.103104</v>
      </c>
      <c r="D289" s="95">
        <f>(C289+C288)/2</f>
        <v>9.119616000000001</v>
      </c>
      <c r="E289" s="95">
        <f>(D289*(A289-A288))</f>
        <v>9.119616000000001</v>
      </c>
      <c r="F289" s="95">
        <f>(0.5*((C289^2)-(C288^2))*'NEFZ + EPA + WLTP - Start Value'!$B$3)/3600</f>
        <v>7.798075827473075</v>
      </c>
      <c r="G289" s="95">
        <f>E289*'NEFZ + EPA + WLTP - Start Value'!$B$3*'NEFZ + EPA + WLTP - Start Value'!$B$6*'NEFZ + EPA + WLTP - Constants'!$B$4/3600</f>
        <v>0.3111339390720001</v>
      </c>
      <c r="H289" s="95">
        <f>IF(E289&gt;0,(((C288)^3+(C289)^3)/2/D289)*0.5*'NEFZ + EPA + WLTP - Constants'!$B$3*('NEFZ + EPA + WLTP - Start Value'!$B$5*'NEFZ + EPA + WLTP - Start Value'!$B$4)*E289/3600,0)</f>
        <v>0.09929206676242031</v>
      </c>
      <c r="I289" s="95"/>
    </row>
    <row r="290" ht="20.35" customHeight="1">
      <c r="A290" s="15">
        <v>287</v>
      </c>
      <c r="B290" s="15">
        <v>26.2</v>
      </c>
      <c r="C290" s="95">
        <f>'NEFZ + EPA + WLTP - Constants'!$B$5*B290/3.6</f>
        <v>11.712448</v>
      </c>
      <c r="D290" s="95">
        <f>(C290+C289)/2</f>
        <v>10.907776</v>
      </c>
      <c r="E290" s="95">
        <f>(D290*(A290-A289))</f>
        <v>10.907776</v>
      </c>
      <c r="F290" s="95">
        <f>(0.5*((C290^2)-(C289^2))*'NEFZ + EPA + WLTP - Start Value'!$B$3)/3600</f>
        <v>7.631272066457594</v>
      </c>
      <c r="G290" s="95">
        <f>E290*'NEFZ + EPA + WLTP - Start Value'!$B$3*'NEFZ + EPA + WLTP - Start Value'!$B$6*'NEFZ + EPA + WLTP - Constants'!$B$4/3600</f>
        <v>0.3721405937920001</v>
      </c>
      <c r="H290" s="95">
        <f>IF(E290&gt;0,(((C289)^3+(C290)^3)/2/D290)*0.5*'NEFZ + EPA + WLTP - Constants'!$B$3*('NEFZ + EPA + WLTP - Start Value'!$B$5*'NEFZ + EPA + WLTP - Start Value'!$B$4)*E290/3600,0)</f>
        <v>0.1668523406283598</v>
      </c>
      <c r="I290" s="95"/>
    </row>
    <row r="291" ht="20.35" customHeight="1">
      <c r="A291" s="15">
        <v>288</v>
      </c>
      <c r="B291" s="15">
        <v>29.3</v>
      </c>
      <c r="C291" s="95">
        <f>'NEFZ + EPA + WLTP - Constants'!$B$5*B291/3.6</f>
        <v>13.098272</v>
      </c>
      <c r="D291" s="95">
        <f>(C291+C290)/2</f>
        <v>12.40536</v>
      </c>
      <c r="E291" s="95">
        <f>(D291*(A291-A290))</f>
        <v>12.40536</v>
      </c>
      <c r="F291" s="95">
        <f>(0.5*((C291^2)-(C290^2))*'NEFZ + EPA + WLTP - Start Value'!$B$3)/3600</f>
        <v>7.473590386122662</v>
      </c>
      <c r="G291" s="95">
        <f>E291*'NEFZ + EPA + WLTP - Start Value'!$B$3*'NEFZ + EPA + WLTP - Start Value'!$B$6*'NEFZ + EPA + WLTP - Constants'!$B$4/3600</f>
        <v>0.423233667120</v>
      </c>
      <c r="H291" s="95">
        <f>IF(E291&gt;0,(((C290)^3+(C291)^3)/2/D291)*0.5*'NEFZ + EPA + WLTP - Constants'!$B$3*('NEFZ + EPA + WLTP - Start Value'!$B$5*'NEFZ + EPA + WLTP - Start Value'!$B$4)*E291/3600,0)</f>
        <v>0.2437611959660729</v>
      </c>
      <c r="I291" s="95"/>
    </row>
    <row r="292" ht="20.35" customHeight="1">
      <c r="A292" s="15">
        <v>289</v>
      </c>
      <c r="B292" s="15">
        <v>32.1</v>
      </c>
      <c r="C292" s="95">
        <f>'NEFZ + EPA + WLTP - Constants'!$B$5*B292/3.6</f>
        <v>14.349984</v>
      </c>
      <c r="D292" s="95">
        <f>(C292+C291)/2</f>
        <v>13.724128</v>
      </c>
      <c r="E292" s="95">
        <f>(D292*(A292-A291))</f>
        <v>13.724128</v>
      </c>
      <c r="F292" s="95">
        <f>(0.5*((C292^2)-(C291^2))*'NEFZ + EPA + WLTP - Start Value'!$B$3)/3600</f>
        <v>7.467943383796635</v>
      </c>
      <c r="G292" s="95">
        <f>E292*'NEFZ + EPA + WLTP - Start Value'!$B$3*'NEFZ + EPA + WLTP - Start Value'!$B$6*'NEFZ + EPA + WLTP - Constants'!$B$4/3600</f>
        <v>0.4682260749760001</v>
      </c>
      <c r="H292" s="95">
        <f>IF(E292&gt;0,(((C291)^3+(C292)^3)/2/D292)*0.5*'NEFZ + EPA + WLTP - Constants'!$B$3*('NEFZ + EPA + WLTP - Start Value'!$B$5*'NEFZ + EPA + WLTP - Start Value'!$B$4)*E292/3600,0)</f>
        <v>0.3290378522260659</v>
      </c>
      <c r="I292" s="95"/>
    </row>
    <row r="293" ht="20.35" customHeight="1">
      <c r="A293" s="15">
        <v>290</v>
      </c>
      <c r="B293" s="15">
        <v>34.5</v>
      </c>
      <c r="C293" s="95">
        <f>'NEFZ + EPA + WLTP - Constants'!$B$5*B293/3.6</f>
        <v>15.42288</v>
      </c>
      <c r="D293" s="95">
        <f>(C293+C292)/2</f>
        <v>14.886432</v>
      </c>
      <c r="E293" s="95">
        <f>(D293*(A293-A292))</f>
        <v>14.886432</v>
      </c>
      <c r="F293" s="95">
        <f>(0.5*((C293^2)-(C292^2))*'NEFZ + EPA + WLTP - Start Value'!$B$3)/3600</f>
        <v>6.943206552268789</v>
      </c>
      <c r="G293" s="95">
        <f>E293*'NEFZ + EPA + WLTP - Start Value'!$B$3*'NEFZ + EPA + WLTP - Start Value'!$B$6*'NEFZ + EPA + WLTP - Constants'!$B$4/3600</f>
        <v>0.507880400544</v>
      </c>
      <c r="H293" s="95">
        <f>IF(E293&gt;0,(((C292)^3+(C293)^3)/2/D293)*0.5*'NEFZ + EPA + WLTP - Constants'!$B$3*('NEFZ + EPA + WLTP - Start Value'!$B$5*'NEFZ + EPA + WLTP - Start Value'!$B$4)*E293/3600,0)</f>
        <v>0.4189392117972782</v>
      </c>
      <c r="I293" s="95"/>
    </row>
    <row r="294" ht="20.35" customHeight="1">
      <c r="A294" s="15">
        <v>291</v>
      </c>
      <c r="B294" s="15">
        <v>36.8</v>
      </c>
      <c r="C294" s="95">
        <f>'NEFZ + EPA + WLTP - Constants'!$B$5*B294/3.6</f>
        <v>16.451072</v>
      </c>
      <c r="D294" s="95">
        <f>(C294+C293)/2</f>
        <v>15.936976</v>
      </c>
      <c r="E294" s="95">
        <f>(D294*(A294-A293))</f>
        <v>15.936976</v>
      </c>
      <c r="F294" s="95">
        <f>(0.5*((C294^2)-(C293^2))*'NEFZ + EPA + WLTP - Start Value'!$B$3)/3600</f>
        <v>7.123476241907918</v>
      </c>
      <c r="G294" s="95">
        <f>E294*'NEFZ + EPA + WLTP - Start Value'!$B$3*'NEFZ + EPA + WLTP - Start Value'!$B$6*'NEFZ + EPA + WLTP - Constants'!$B$4/3600</f>
        <v>0.5437218101919999</v>
      </c>
      <c r="H294" s="95">
        <f>IF(E294&gt;0,(((C293)^3+(C294)^3)/2/D294)*0.5*'NEFZ + EPA + WLTP - Constants'!$B$3*('NEFZ + EPA + WLTP - Start Value'!$B$5*'NEFZ + EPA + WLTP - Start Value'!$B$4)*E294/3600,0)</f>
        <v>0.5136436549226475</v>
      </c>
      <c r="I294" s="95"/>
    </row>
    <row r="295" ht="20.35" customHeight="1">
      <c r="A295" s="15">
        <v>292</v>
      </c>
      <c r="B295" s="15">
        <v>38.4</v>
      </c>
      <c r="C295" s="95">
        <f>'NEFZ + EPA + WLTP - Constants'!$B$5*B295/3.6</f>
        <v>17.166336</v>
      </c>
      <c r="D295" s="95">
        <f>(C295+C294)/2</f>
        <v>16.808704</v>
      </c>
      <c r="E295" s="95">
        <f>(D295*(A295-A294))</f>
        <v>16.808704</v>
      </c>
      <c r="F295" s="95">
        <f>(0.5*((C295^2)-(C294^2))*'NEFZ + EPA + WLTP - Start Value'!$B$3)/3600</f>
        <v>5.226517845151268</v>
      </c>
      <c r="G295" s="95">
        <f>E295*'NEFZ + EPA + WLTP - Start Value'!$B$3*'NEFZ + EPA + WLTP - Start Value'!$B$6*'NEFZ + EPA + WLTP - Constants'!$B$4/3600</f>
        <v>0.573462554368</v>
      </c>
      <c r="H295" s="95">
        <f>IF(E295&gt;0,(((C294)^3+(C295)^3)/2/D295)*0.5*'NEFZ + EPA + WLTP - Constants'!$B$3*('NEFZ + EPA + WLTP - Start Value'!$B$5*'NEFZ + EPA + WLTP - Start Value'!$B$4)*E295/3600,0)</f>
        <v>0.6015650830777854</v>
      </c>
      <c r="I295" s="95"/>
    </row>
    <row r="296" ht="20.35" customHeight="1">
      <c r="A296" s="15">
        <v>293</v>
      </c>
      <c r="B296" s="15">
        <v>40</v>
      </c>
      <c r="C296" s="95">
        <f>'NEFZ + EPA + WLTP - Constants'!$B$5*B296/3.6</f>
        <v>17.8816</v>
      </c>
      <c r="D296" s="95">
        <f>(C296+C295)/2</f>
        <v>17.523968</v>
      </c>
      <c r="E296" s="95">
        <f>(D296*(A296-A295))</f>
        <v>17.523968</v>
      </c>
      <c r="F296" s="95">
        <f>(0.5*((C296^2)-(C295^2))*'NEFZ + EPA + WLTP - Start Value'!$B$3)/3600</f>
        <v>5.448922859838618</v>
      </c>
      <c r="G296" s="95">
        <f>E296*'NEFZ + EPA + WLTP - Start Value'!$B$3*'NEFZ + EPA + WLTP - Start Value'!$B$6*'NEFZ + EPA + WLTP - Constants'!$B$4/3600</f>
        <v>0.5978652162560001</v>
      </c>
      <c r="H296" s="95">
        <f>IF(E296&gt;0,(((C295)^3+(C296)^3)/2/D296)*0.5*'NEFZ + EPA + WLTP - Constants'!$B$3*('NEFZ + EPA + WLTP - Start Value'!$B$5*'NEFZ + EPA + WLTP - Start Value'!$B$4)*E296/3600,0)</f>
        <v>0.6816009438481669</v>
      </c>
      <c r="I296" s="95"/>
    </row>
    <row r="297" ht="20.35" customHeight="1">
      <c r="A297" s="15">
        <v>294</v>
      </c>
      <c r="B297" s="15">
        <v>41.2</v>
      </c>
      <c r="C297" s="95">
        <f>'NEFZ + EPA + WLTP - Constants'!$B$5*B297/3.6</f>
        <v>18.418048</v>
      </c>
      <c r="D297" s="95">
        <f>(C297+C296)/2</f>
        <v>18.149824</v>
      </c>
      <c r="E297" s="95">
        <f>(D297*(A297-A296))</f>
        <v>18.149824</v>
      </c>
      <c r="F297" s="95">
        <f>(0.5*((C297^2)-(C296^2))*'NEFZ + EPA + WLTP - Start Value'!$B$3)/3600</f>
        <v>4.232645435767465</v>
      </c>
      <c r="G297" s="95">
        <f>E297*'NEFZ + EPA + WLTP - Start Value'!$B$3*'NEFZ + EPA + WLTP - Start Value'!$B$6*'NEFZ + EPA + WLTP - Constants'!$B$4/3600</f>
        <v>0.6192175454080001</v>
      </c>
      <c r="H297" s="95">
        <f>IF(E297&gt;0,(((C296)^3+(C297)^3)/2/D297)*0.5*'NEFZ + EPA + WLTP - Constants'!$B$3*('NEFZ + EPA + WLTP - Start Value'!$B$5*'NEFZ + EPA + WLTP - Start Value'!$B$4)*E297/3600,0)</f>
        <v>0.7568193627205844</v>
      </c>
      <c r="I297" s="95"/>
    </row>
    <row r="298" ht="20.35" customHeight="1">
      <c r="A298" s="15">
        <v>295</v>
      </c>
      <c r="B298" s="15">
        <v>41.9</v>
      </c>
      <c r="C298" s="95">
        <f>'NEFZ + EPA + WLTP - Constants'!$B$5*B298/3.6</f>
        <v>18.730976</v>
      </c>
      <c r="D298" s="95">
        <f>(C298+C297)/2</f>
        <v>18.574512</v>
      </c>
      <c r="E298" s="95">
        <f>(D298*(A298-A297))</f>
        <v>18.574512</v>
      </c>
      <c r="F298" s="95">
        <f>(0.5*((C298^2)-(C297^2))*'NEFZ + EPA + WLTP - Start Value'!$B$3)/3600</f>
        <v>2.526816348507731</v>
      </c>
      <c r="G298" s="95">
        <f>E298*'NEFZ + EPA + WLTP - Start Value'!$B$3*'NEFZ + EPA + WLTP - Start Value'!$B$6*'NEFZ + EPA + WLTP - Constants'!$B$4/3600</f>
        <v>0.6337066259040002</v>
      </c>
      <c r="H298" s="95">
        <f>IF(E298&gt;0,(((C297)^3+(C298)^3)/2/D298)*0.5*'NEFZ + EPA + WLTP - Constants'!$B$3*('NEFZ + EPA + WLTP - Start Value'!$B$5*'NEFZ + EPA + WLTP - Start Value'!$B$4)*E298/3600,0)</f>
        <v>0.8108400687177055</v>
      </c>
      <c r="I298" s="95"/>
    </row>
    <row r="299" ht="20.35" customHeight="1">
      <c r="A299" s="15">
        <v>296</v>
      </c>
      <c r="B299" s="15">
        <v>42.2</v>
      </c>
      <c r="C299" s="95">
        <f>'NEFZ + EPA + WLTP - Constants'!$B$5*B299/3.6</f>
        <v>18.865088</v>
      </c>
      <c r="D299" s="95">
        <f>(C299+C298)/2</f>
        <v>18.798032</v>
      </c>
      <c r="E299" s="95">
        <f>(D299*(A299-A298))</f>
        <v>18.798032</v>
      </c>
      <c r="F299" s="95">
        <f>(0.5*((C299^2)-(C298^2))*'NEFZ + EPA + WLTP - Start Value'!$B$3)/3600</f>
        <v>1.095952836046946</v>
      </c>
      <c r="G299" s="95">
        <f>E299*'NEFZ + EPA + WLTP - Start Value'!$B$3*'NEFZ + EPA + WLTP - Start Value'!$B$6*'NEFZ + EPA + WLTP - Constants'!$B$4/3600</f>
        <v>0.6413324577440002</v>
      </c>
      <c r="H299" s="95">
        <f>IF(E299&gt;0,(((C298)^3+(C299)^3)/2/D299)*0.5*'NEFZ + EPA + WLTP - Constants'!$B$3*('NEFZ + EPA + WLTP - Start Value'!$B$5*'NEFZ + EPA + WLTP - Start Value'!$B$4)*E299/3600,0)</f>
        <v>0.8403191442684423</v>
      </c>
      <c r="I299" s="95"/>
    </row>
    <row r="300" ht="20.35" customHeight="1">
      <c r="A300" s="15">
        <v>297</v>
      </c>
      <c r="B300" s="15">
        <v>42.7</v>
      </c>
      <c r="C300" s="95">
        <f>'NEFZ + EPA + WLTP - Constants'!$B$5*B300/3.6</f>
        <v>19.088608</v>
      </c>
      <c r="D300" s="95">
        <f>(C300+C299)/2</f>
        <v>18.976848</v>
      </c>
      <c r="E300" s="95">
        <f>(D300*(A300-A299))</f>
        <v>18.976848</v>
      </c>
      <c r="F300" s="95">
        <f>(0.5*((C300^2)-(C299^2))*'NEFZ + EPA + WLTP - Start Value'!$B$3)/3600</f>
        <v>1.843963451850643</v>
      </c>
      <c r="G300" s="95">
        <f>E300*'NEFZ + EPA + WLTP - Start Value'!$B$3*'NEFZ + EPA + WLTP - Start Value'!$B$6*'NEFZ + EPA + WLTP - Constants'!$B$4/3600</f>
        <v>0.6474331232160002</v>
      </c>
      <c r="H300" s="95">
        <f>IF(E300&gt;0,(((C299)^3+(C300)^3)/2/D300)*0.5*'NEFZ + EPA + WLTP - Constants'!$B$3*('NEFZ + EPA + WLTP - Start Value'!$B$5*'NEFZ + EPA + WLTP - Start Value'!$B$4)*E300/3600,0)</f>
        <v>0.8645855024918572</v>
      </c>
      <c r="I300" s="95"/>
    </row>
    <row r="301" ht="20.35" customHeight="1">
      <c r="A301" s="15">
        <v>298</v>
      </c>
      <c r="B301" s="15">
        <v>43</v>
      </c>
      <c r="C301" s="95">
        <f>'NEFZ + EPA + WLTP - Constants'!$B$5*B301/3.6</f>
        <v>19.22272</v>
      </c>
      <c r="D301" s="95">
        <f>(C301+C300)/2</f>
        <v>19.155664</v>
      </c>
      <c r="E301" s="95">
        <f>(D301*(A301-A300))</f>
        <v>19.155664</v>
      </c>
      <c r="F301" s="95">
        <f>(0.5*((C301^2)-(C300^2))*'NEFZ + EPA + WLTP - Start Value'!$B$3)/3600</f>
        <v>1.116803306173877</v>
      </c>
      <c r="G301" s="95">
        <f>E301*'NEFZ + EPA + WLTP - Start Value'!$B$3*'NEFZ + EPA + WLTP - Start Value'!$B$6*'NEFZ + EPA + WLTP - Constants'!$B$4/3600</f>
        <v>0.6535337886880002</v>
      </c>
      <c r="H301" s="95">
        <f>IF(E301&gt;0,(((C300)^3+(C301)^3)/2/D301)*0.5*'NEFZ + EPA + WLTP - Constants'!$B$3*('NEFZ + EPA + WLTP - Start Value'!$B$5*'NEFZ + EPA + WLTP - Start Value'!$B$4)*E301/3600,0)</f>
        <v>0.8891972746626327</v>
      </c>
      <c r="I301" s="95"/>
    </row>
    <row r="302" ht="20.35" customHeight="1">
      <c r="A302" s="15">
        <v>299</v>
      </c>
      <c r="B302" s="15">
        <v>43.3</v>
      </c>
      <c r="C302" s="95">
        <f>'NEFZ + EPA + WLTP - Constants'!$B$5*B302/3.6</f>
        <v>19.356832</v>
      </c>
      <c r="D302" s="95">
        <f>(C302+C301)/2</f>
        <v>19.289776</v>
      </c>
      <c r="E302" s="95">
        <f>(D302*(A302-A301))</f>
        <v>19.289776</v>
      </c>
      <c r="F302" s="95">
        <f>(0.5*((C302^2)-(C301^2))*'NEFZ + EPA + WLTP - Start Value'!$B$3)/3600</f>
        <v>1.124622232471459</v>
      </c>
      <c r="G302" s="95">
        <f>E302*'NEFZ + EPA + WLTP - Start Value'!$B$3*'NEFZ + EPA + WLTP - Start Value'!$B$6*'NEFZ + EPA + WLTP - Constants'!$B$4/3600</f>
        <v>0.6581092877920003</v>
      </c>
      <c r="H302" s="95">
        <f>IF(E302&gt;0,(((C301)^3+(C302)^3)/2/D302)*0.5*'NEFZ + EPA + WLTP - Constants'!$B$3*('NEFZ + EPA + WLTP - Start Value'!$B$5*'NEFZ + EPA + WLTP - Start Value'!$B$4)*E302/3600,0)</f>
        <v>0.9080041283460401</v>
      </c>
      <c r="I302" s="95"/>
    </row>
    <row r="303" ht="20.35" customHeight="1">
      <c r="A303" s="15">
        <v>300</v>
      </c>
      <c r="B303" s="15">
        <v>43.5</v>
      </c>
      <c r="C303" s="95">
        <f>'NEFZ + EPA + WLTP - Constants'!$B$5*B303/3.6</f>
        <v>19.44624</v>
      </c>
      <c r="D303" s="95">
        <f>(C303+C302)/2</f>
        <v>19.401536</v>
      </c>
      <c r="E303" s="95">
        <f>(D303*(A303-A302))</f>
        <v>19.401536</v>
      </c>
      <c r="F303" s="95">
        <f>(0.5*((C303^2)-(C302^2))*'NEFZ + EPA + WLTP - Start Value'!$B$3)/3600</f>
        <v>0.7540920029241055</v>
      </c>
      <c r="G303" s="95">
        <f>E303*'NEFZ + EPA + WLTP - Start Value'!$B$3*'NEFZ + EPA + WLTP - Start Value'!$B$6*'NEFZ + EPA + WLTP - Constants'!$B$4/3600</f>
        <v>0.6619222037120001</v>
      </c>
      <c r="H303" s="95">
        <f>IF(E303&gt;0,(((C302)^3+(C303)^3)/2/D303)*0.5*'NEFZ + EPA + WLTP - Constants'!$B$3*('NEFZ + EPA + WLTP - Start Value'!$B$5*'NEFZ + EPA + WLTP - Start Value'!$B$4)*E303/3600,0)</f>
        <v>0.923859192466426</v>
      </c>
      <c r="I303" s="95"/>
    </row>
    <row r="304" ht="20.35" customHeight="1">
      <c r="A304" s="15">
        <v>301</v>
      </c>
      <c r="B304" s="15">
        <v>43.7</v>
      </c>
      <c r="C304" s="95">
        <f>'NEFZ + EPA + WLTP - Constants'!$B$5*B304/3.6</f>
        <v>19.535648</v>
      </c>
      <c r="D304" s="95">
        <f>(C304+C303)/2</f>
        <v>19.490944</v>
      </c>
      <c r="E304" s="95">
        <f>(D304*(A304-A303))</f>
        <v>19.490944</v>
      </c>
      <c r="F304" s="95">
        <f>(0.5*((C304^2)-(C303^2))*'NEFZ + EPA + WLTP - Start Value'!$B$3)/3600</f>
        <v>0.757567081278563</v>
      </c>
      <c r="G304" s="95">
        <f>E304*'NEFZ + EPA + WLTP - Start Value'!$B$3*'NEFZ + EPA + WLTP - Start Value'!$B$6*'NEFZ + EPA + WLTP - Constants'!$B$4/3600</f>
        <v>0.6649725364480001</v>
      </c>
      <c r="H304" s="95">
        <f>IF(E304&gt;0,(((C303)^3+(C304)^3)/2/D304)*0.5*'NEFZ + EPA + WLTP - Constants'!$B$3*('NEFZ + EPA + WLTP - Start Value'!$B$5*'NEFZ + EPA + WLTP - Start Value'!$B$4)*E304/3600,0)</f>
        <v>0.9366902515047605</v>
      </c>
      <c r="I304" s="95"/>
    </row>
    <row r="305" ht="20.35" customHeight="1">
      <c r="A305" s="15">
        <v>302</v>
      </c>
      <c r="B305" s="15">
        <v>44.3</v>
      </c>
      <c r="C305" s="95">
        <f>'NEFZ + EPA + WLTP - Constants'!$B$5*B305/3.6</f>
        <v>19.803872</v>
      </c>
      <c r="D305" s="95">
        <f>(C305+C304)/2</f>
        <v>19.66976</v>
      </c>
      <c r="E305" s="95">
        <f>(D305*(A305-A304))</f>
        <v>19.66976</v>
      </c>
      <c r="F305" s="95">
        <f>(0.5*((C305^2)-(C304^2))*'NEFZ + EPA + WLTP - Start Value'!$B$3)/3600</f>
        <v>2.293551713962645</v>
      </c>
      <c r="G305" s="95">
        <f>E305*'NEFZ + EPA + WLTP - Start Value'!$B$3*'NEFZ + EPA + WLTP - Start Value'!$B$6*'NEFZ + EPA + WLTP - Constants'!$B$4/3600</f>
        <v>0.671073201920</v>
      </c>
      <c r="H305" s="95">
        <f>IF(E305&gt;0,(((C304)^3+(C305)^3)/2/D305)*0.5*'NEFZ + EPA + WLTP - Constants'!$B$3*('NEFZ + EPA + WLTP - Start Value'!$B$5*'NEFZ + EPA + WLTP - Start Value'!$B$4)*E305/3600,0)</f>
        <v>0.9628270255750534</v>
      </c>
      <c r="I305" s="95"/>
    </row>
    <row r="306" ht="20.35" customHeight="1">
      <c r="A306" s="15">
        <v>303</v>
      </c>
      <c r="B306" s="15">
        <v>45.4</v>
      </c>
      <c r="C306" s="95">
        <f>'NEFZ + EPA + WLTP - Constants'!$B$5*B306/3.6</f>
        <v>20.295616</v>
      </c>
      <c r="D306" s="95">
        <f>(C306+C305)/2</f>
        <v>20.049744</v>
      </c>
      <c r="E306" s="95">
        <f>(D306*(A306-A305))</f>
        <v>20.049744</v>
      </c>
      <c r="F306" s="95">
        <f>(0.5*((C306^2)-(C305^2))*'NEFZ + EPA + WLTP - Start Value'!$B$3)/3600</f>
        <v>4.286074765467768</v>
      </c>
      <c r="G306" s="95">
        <f>E306*'NEFZ + EPA + WLTP - Start Value'!$B$3*'NEFZ + EPA + WLTP - Start Value'!$B$6*'NEFZ + EPA + WLTP - Constants'!$B$4/3600</f>
        <v>0.6840371160480001</v>
      </c>
      <c r="H306" s="95">
        <f>IF(E306&gt;0,(((C305)^3+(C306)^3)/2/D306)*0.5*'NEFZ + EPA + WLTP - Constants'!$B$3*('NEFZ + EPA + WLTP - Start Value'!$B$5*'NEFZ + EPA + WLTP - Start Value'!$B$4)*E306/3600,0)</f>
        <v>1.020029915764102</v>
      </c>
      <c r="I306" s="95"/>
    </row>
    <row r="307" ht="20.35" customHeight="1">
      <c r="A307" s="15">
        <v>304</v>
      </c>
      <c r="B307" s="15">
        <v>45.9</v>
      </c>
      <c r="C307" s="95">
        <f>'NEFZ + EPA + WLTP - Constants'!$B$5*B307/3.6</f>
        <v>20.519136</v>
      </c>
      <c r="D307" s="95">
        <f>(C307+C306)/2</f>
        <v>20.407376</v>
      </c>
      <c r="E307" s="95">
        <f>(D307*(A307-A306))</f>
        <v>20.407376</v>
      </c>
      <c r="F307" s="95">
        <f>(0.5*((C307^2)-(C306^2))*'NEFZ + EPA + WLTP - Start Value'!$B$3)/3600</f>
        <v>1.982966586030194</v>
      </c>
      <c r="G307" s="95">
        <f>E307*'NEFZ + EPA + WLTP - Start Value'!$B$3*'NEFZ + EPA + WLTP - Start Value'!$B$6*'NEFZ + EPA + WLTP - Constants'!$B$4/3600</f>
        <v>0.696238446992</v>
      </c>
      <c r="H307" s="95">
        <f>IF(E307&gt;0,(((C306)^3+(C307)^3)/2/D307)*0.5*'NEFZ + EPA + WLTP - Constants'!$B$3*('NEFZ + EPA + WLTP - Start Value'!$B$5*'NEFZ + EPA + WLTP - Start Value'!$B$4)*E307/3600,0)</f>
        <v>1.075204561337725</v>
      </c>
      <c r="I307" s="95"/>
    </row>
    <row r="308" ht="20.35" customHeight="1">
      <c r="A308" s="15">
        <v>305</v>
      </c>
      <c r="B308" s="15">
        <v>46.8</v>
      </c>
      <c r="C308" s="95">
        <f>'NEFZ + EPA + WLTP - Constants'!$B$5*B308/3.6</f>
        <v>20.921472</v>
      </c>
      <c r="D308" s="95">
        <f>(C308+C307)/2</f>
        <v>20.720304</v>
      </c>
      <c r="E308" s="95">
        <f>(D308*(A308-A307))</f>
        <v>20.720304</v>
      </c>
      <c r="F308" s="95">
        <f>(0.5*((C308^2)-(C307^2))*'NEFZ + EPA + WLTP - Start Value'!$B$3)/3600</f>
        <v>3.624072338937585</v>
      </c>
      <c r="G308" s="95">
        <f>E308*'NEFZ + EPA + WLTP - Start Value'!$B$3*'NEFZ + EPA + WLTP - Start Value'!$B$6*'NEFZ + EPA + WLTP - Constants'!$B$4/3600</f>
        <v>0.7069146115680001</v>
      </c>
      <c r="H308" s="95">
        <f>IF(E308&gt;0,(((C307)^3+(C308)^3)/2/D308)*0.5*'NEFZ + EPA + WLTP - Constants'!$B$3*('NEFZ + EPA + WLTP - Start Value'!$B$5*'NEFZ + EPA + WLTP - Start Value'!$B$4)*E308/3600,0)</f>
        <v>1.12564562090559</v>
      </c>
      <c r="I308" s="95"/>
    </row>
    <row r="309" ht="20.35" customHeight="1">
      <c r="A309" s="15">
        <v>306</v>
      </c>
      <c r="B309" s="15">
        <v>47.6</v>
      </c>
      <c r="C309" s="95">
        <f>'NEFZ + EPA + WLTP - Constants'!$B$5*B309/3.6</f>
        <v>21.279104</v>
      </c>
      <c r="D309" s="95">
        <f>(C309+C308)/2</f>
        <v>21.100288</v>
      </c>
      <c r="E309" s="95">
        <f>(D309*(A309-A308))</f>
        <v>21.100288</v>
      </c>
      <c r="F309" s="95">
        <f>(0.5*((C309^2)-(C308^2))*'NEFZ + EPA + WLTP - Start Value'!$B$3)/3600</f>
        <v>3.280473966637571</v>
      </c>
      <c r="G309" s="95">
        <f>E309*'NEFZ + EPA + WLTP - Start Value'!$B$3*'NEFZ + EPA + WLTP - Start Value'!$B$6*'NEFZ + EPA + WLTP - Constants'!$B$4/3600</f>
        <v>0.719878525696</v>
      </c>
      <c r="H309" s="95">
        <f>IF(E309&gt;0,(((C308)^3+(C309)^3)/2/D309)*0.5*'NEFZ + EPA + WLTP - Constants'!$B$3*('NEFZ + EPA + WLTP - Start Value'!$B$5*'NEFZ + EPA + WLTP - Start Value'!$B$4)*E309/3600,0)</f>
        <v>1.188636974840894</v>
      </c>
      <c r="I309" s="95"/>
    </row>
    <row r="310" ht="20.35" customHeight="1">
      <c r="A310" s="15">
        <v>307</v>
      </c>
      <c r="B310" s="15">
        <v>48.2</v>
      </c>
      <c r="C310" s="95">
        <f>'NEFZ + EPA + WLTP - Constants'!$B$5*B310/3.6</f>
        <v>21.547328</v>
      </c>
      <c r="D310" s="95">
        <f>(C310+C309)/2</f>
        <v>21.41321600000001</v>
      </c>
      <c r="E310" s="95">
        <f>(D310*(A310-A309))</f>
        <v>21.41321600000001</v>
      </c>
      <c r="F310" s="95">
        <f>(0.5*((C310^2)-(C309^2))*'NEFZ + EPA + WLTP - Start Value'!$B$3)/3600</f>
        <v>2.496843797700261</v>
      </c>
      <c r="G310" s="95">
        <f>E310*'NEFZ + EPA + WLTP - Start Value'!$B$3*'NEFZ + EPA + WLTP - Start Value'!$B$6*'NEFZ + EPA + WLTP - Constants'!$B$4/3600</f>
        <v>0.7305546902720003</v>
      </c>
      <c r="H310" s="95">
        <f>IF(E310&gt;0,(((C309)^3+(C310)^3)/2/D310)*0.5*'NEFZ + EPA + WLTP - Constants'!$B$3*('NEFZ + EPA + WLTP - Start Value'!$B$5*'NEFZ + EPA + WLTP - Start Value'!$B$4)*E310/3600,0)</f>
        <v>1.242187980478991</v>
      </c>
      <c r="I310" s="95"/>
    </row>
    <row r="311" ht="20.35" customHeight="1">
      <c r="A311" s="15">
        <v>308</v>
      </c>
      <c r="B311" s="15">
        <v>48.6</v>
      </c>
      <c r="C311" s="95">
        <f>'NEFZ + EPA + WLTP - Constants'!$B$5*B311/3.6</f>
        <v>21.726144</v>
      </c>
      <c r="D311" s="95">
        <f>(C311+C310)/2</f>
        <v>21.636736</v>
      </c>
      <c r="E311" s="95">
        <f>(D311*(A311-A310))</f>
        <v>21.636736</v>
      </c>
      <c r="F311" s="95">
        <f>(0.5*((C311^2)-(C310^2))*'NEFZ + EPA + WLTP - Start Value'!$B$3)/3600</f>
        <v>1.681937923572598</v>
      </c>
      <c r="G311" s="95">
        <f>E311*'NEFZ + EPA + WLTP - Start Value'!$B$3*'NEFZ + EPA + WLTP - Start Value'!$B$6*'NEFZ + EPA + WLTP - Constants'!$B$4/3600</f>
        <v>0.7381805221120002</v>
      </c>
      <c r="H311" s="95">
        <f>IF(E311&gt;0,(((C310)^3+(C311)^3)/2/D311)*0.5*'NEFZ + EPA + WLTP - Constants'!$B$3*('NEFZ + EPA + WLTP - Start Value'!$B$5*'NEFZ + EPA + WLTP - Start Value'!$B$4)*E311/3600,0)</f>
        <v>1.281409709338875</v>
      </c>
      <c r="I311" s="95"/>
    </row>
    <row r="312" ht="20.35" customHeight="1">
      <c r="A312" s="15">
        <v>309</v>
      </c>
      <c r="B312" s="15">
        <v>48.7</v>
      </c>
      <c r="C312" s="95">
        <f>'NEFZ + EPA + WLTP - Constants'!$B$5*B312/3.6</f>
        <v>21.770848</v>
      </c>
      <c r="D312" s="95">
        <f>(C312+C311)/2</f>
        <v>21.748496</v>
      </c>
      <c r="E312" s="95">
        <f>(D312*(A312-A311))</f>
        <v>21.748496</v>
      </c>
      <c r="F312" s="95">
        <f>(0.5*((C312^2)-(C311^2))*'NEFZ + EPA + WLTP - Start Value'!$B$3)/3600</f>
        <v>0.4226564048647117</v>
      </c>
      <c r="G312" s="95">
        <f>E312*'NEFZ + EPA + WLTP - Start Value'!$B$3*'NEFZ + EPA + WLTP - Start Value'!$B$6*'NEFZ + EPA + WLTP - Constants'!$B$4/3600</f>
        <v>0.7419934380320001</v>
      </c>
      <c r="H312" s="95">
        <f>IF(E312&gt;0,(((C311)^3+(C312)^3)/2/D312)*0.5*'NEFZ + EPA + WLTP - Constants'!$B$3*('NEFZ + EPA + WLTP - Start Value'!$B$5*'NEFZ + EPA + WLTP - Start Value'!$B$4)*E312/3600,0)</f>
        <v>1.301306469244977</v>
      </c>
      <c r="I312" s="95"/>
    </row>
    <row r="313" ht="20.35" customHeight="1">
      <c r="A313" s="15">
        <v>310</v>
      </c>
      <c r="B313" s="15">
        <v>48.6</v>
      </c>
      <c r="C313" s="95">
        <f>'NEFZ + EPA + WLTP - Constants'!$B$5*B313/3.6</f>
        <v>21.726144</v>
      </c>
      <c r="D313" s="95">
        <f>(C313+C312)/2</f>
        <v>21.748496</v>
      </c>
      <c r="E313" s="95">
        <f>(D313*(A313-A312))</f>
        <v>21.748496</v>
      </c>
      <c r="F313" s="95">
        <f>(0.5*((C313^2)-(C312^2))*'NEFZ + EPA + WLTP - Start Value'!$B$3)/3600</f>
        <v>-0.4226564048647117</v>
      </c>
      <c r="G313" s="95">
        <f>E313*'NEFZ + EPA + WLTP - Start Value'!$B$3*'NEFZ + EPA + WLTP - Start Value'!$B$6*'NEFZ + EPA + WLTP - Constants'!$B$4/3600</f>
        <v>0.7419934380320001</v>
      </c>
      <c r="H313" s="95">
        <f>IF(E313&gt;0,(((C312)^3+(C313)^3)/2/D313)*0.5*'NEFZ + EPA + WLTP - Constants'!$B$3*('NEFZ + EPA + WLTP - Start Value'!$B$5*'NEFZ + EPA + WLTP - Start Value'!$B$4)*E313/3600,0)</f>
        <v>1.301306469244977</v>
      </c>
      <c r="I313" s="95"/>
    </row>
    <row r="314" ht="20.35" customHeight="1">
      <c r="A314" s="15">
        <v>311</v>
      </c>
      <c r="B314" s="15">
        <v>49</v>
      </c>
      <c r="C314" s="95">
        <f>'NEFZ + EPA + WLTP - Constants'!$B$5*B314/3.6</f>
        <v>21.90496</v>
      </c>
      <c r="D314" s="95">
        <f>(C314+C313)/2</f>
        <v>21.815552</v>
      </c>
      <c r="E314" s="95">
        <f>(D314*(A314-A313))</f>
        <v>21.815552</v>
      </c>
      <c r="F314" s="95">
        <f>(0.5*((C314^2)-(C313^2))*'NEFZ + EPA + WLTP - Start Value'!$B$3)/3600</f>
        <v>1.695838236990564</v>
      </c>
      <c r="G314" s="95">
        <f>E314*'NEFZ + EPA + WLTP - Start Value'!$B$3*'NEFZ + EPA + WLTP - Start Value'!$B$6*'NEFZ + EPA + WLTP - Constants'!$B$4/3600</f>
        <v>0.7442811875840002</v>
      </c>
      <c r="H314" s="95">
        <f>IF(E314&gt;0,(((C313)^3+(C314)^3)/2/D314)*0.5*'NEFZ + EPA + WLTP - Constants'!$B$3*('NEFZ + EPA + WLTP - Start Value'!$B$5*'NEFZ + EPA + WLTP - Start Value'!$B$4)*E314/3600,0)</f>
        <v>1.313442388929981</v>
      </c>
      <c r="I314" s="95"/>
    </row>
    <row r="315" ht="20.35" customHeight="1">
      <c r="A315" s="15">
        <v>312</v>
      </c>
      <c r="B315" s="15">
        <v>49.8</v>
      </c>
      <c r="C315" s="95">
        <f>'NEFZ + EPA + WLTP - Constants'!$B$5*B315/3.6</f>
        <v>22.262592</v>
      </c>
      <c r="D315" s="95">
        <f>(C315+C314)/2</f>
        <v>22.083776</v>
      </c>
      <c r="E315" s="95">
        <f>(D315*(A315-A314))</f>
        <v>22.083776</v>
      </c>
      <c r="F315" s="95">
        <f>(0.5*((C315^2)-(C314^2))*'NEFZ + EPA + WLTP - Start Value'!$B$3)/3600</f>
        <v>3.43337741423504</v>
      </c>
      <c r="G315" s="95">
        <f>E315*'NEFZ + EPA + WLTP - Start Value'!$B$3*'NEFZ + EPA + WLTP - Start Value'!$B$6*'NEFZ + EPA + WLTP - Constants'!$B$4/3600</f>
        <v>0.7534321857920001</v>
      </c>
      <c r="H315" s="95">
        <f>IF(E315&gt;0,(((C314)^3+(C315)^3)/2/D315)*0.5*'NEFZ + EPA + WLTP - Constants'!$B$3*('NEFZ + EPA + WLTP - Start Value'!$B$5*'NEFZ + EPA + WLTP - Start Value'!$B$4)*E315/3600,0)</f>
        <v>1.36268645649259</v>
      </c>
      <c r="I315" s="95"/>
    </row>
    <row r="316" ht="20.35" customHeight="1">
      <c r="A316" s="15">
        <v>313</v>
      </c>
      <c r="B316" s="15">
        <v>50.5</v>
      </c>
      <c r="C316" s="95">
        <f>'NEFZ + EPA + WLTP - Constants'!$B$5*B316/3.6</f>
        <v>22.57552</v>
      </c>
      <c r="D316" s="95">
        <f>(C316+C315)/2</f>
        <v>22.419056</v>
      </c>
      <c r="E316" s="95">
        <f>(D316*(A316-A315))</f>
        <v>22.419056</v>
      </c>
      <c r="F316" s="95">
        <f>(0.5*((C316^2)-(C315^2))*'NEFZ + EPA + WLTP - Start Value'!$B$3)/3600</f>
        <v>3.0498156408583</v>
      </c>
      <c r="G316" s="95">
        <f>E316*'NEFZ + EPA + WLTP - Start Value'!$B$3*'NEFZ + EPA + WLTP - Start Value'!$B$6*'NEFZ + EPA + WLTP - Constants'!$B$4/3600</f>
        <v>0.764870933552</v>
      </c>
      <c r="H316" s="95">
        <f>IF(E316&gt;0,(((C315)^3+(C316)^3)/2/D316)*0.5*'NEFZ + EPA + WLTP - Constants'!$B$3*('NEFZ + EPA + WLTP - Start Value'!$B$5*'NEFZ + EPA + WLTP - Start Value'!$B$4)*E316/3600,0)</f>
        <v>1.425627112647242</v>
      </c>
      <c r="I316" s="95"/>
    </row>
    <row r="317" ht="20.35" customHeight="1">
      <c r="A317" s="15">
        <v>314</v>
      </c>
      <c r="B317" s="15">
        <v>51.2</v>
      </c>
      <c r="C317" s="95">
        <f>'NEFZ + EPA + WLTP - Constants'!$B$5*B317/3.6</f>
        <v>22.888448</v>
      </c>
      <c r="D317" s="95">
        <f>(C317+C316)/2</f>
        <v>22.731984</v>
      </c>
      <c r="E317" s="95">
        <f>(D317*(A317-A316))</f>
        <v>22.731984</v>
      </c>
      <c r="F317" s="95">
        <f>(0.5*((C317^2)-(C316^2))*'NEFZ + EPA + WLTP - Start Value'!$B$3)/3600</f>
        <v>3.092385350700829</v>
      </c>
      <c r="G317" s="95">
        <f>E317*'NEFZ + EPA + WLTP - Start Value'!$B$3*'NEFZ + EPA + WLTP - Start Value'!$B$6*'NEFZ + EPA + WLTP - Constants'!$B$4/3600</f>
        <v>0.7755470981280003</v>
      </c>
      <c r="H317" s="95">
        <f>IF(E317&gt;0,(((C316)^3+(C317)^3)/2/D317)*0.5*'NEFZ + EPA + WLTP - Constants'!$B$3*('NEFZ + EPA + WLTP - Start Value'!$B$5*'NEFZ + EPA + WLTP - Start Value'!$B$4)*E317/3600,0)</f>
        <v>1.486155561391625</v>
      </c>
      <c r="I317" s="95"/>
    </row>
    <row r="318" ht="20.35" customHeight="1">
      <c r="A318" s="15">
        <v>315</v>
      </c>
      <c r="B318" s="15">
        <v>52.1</v>
      </c>
      <c r="C318" s="95">
        <f>'NEFZ + EPA + WLTP - Constants'!$B$5*B318/3.6</f>
        <v>23.290784</v>
      </c>
      <c r="D318" s="95">
        <f>(C318+C317)/2</f>
        <v>23.089616</v>
      </c>
      <c r="E318" s="95">
        <f>(D318*(A318-A317))</f>
        <v>23.089616</v>
      </c>
      <c r="F318" s="95">
        <f>(0.5*((C318^2)-(C317^2))*'NEFZ + EPA + WLTP - Start Value'!$B$3)/3600</f>
        <v>4.038475432710399</v>
      </c>
      <c r="G318" s="95">
        <f>E318*'NEFZ + EPA + WLTP - Start Value'!$B$3*'NEFZ + EPA + WLTP - Start Value'!$B$6*'NEFZ + EPA + WLTP - Constants'!$B$4/3600</f>
        <v>0.7877484290720002</v>
      </c>
      <c r="H318" s="95">
        <f>IF(E318&gt;0,(((C317)^3+(C318)^3)/2/D318)*0.5*'NEFZ + EPA + WLTP - Constants'!$B$3*('NEFZ + EPA + WLTP - Start Value'!$B$5*'NEFZ + EPA + WLTP - Start Value'!$B$4)*E318/3600,0)</f>
        <v>1.55754120092352</v>
      </c>
      <c r="I318" s="95"/>
    </row>
    <row r="319" ht="20.35" customHeight="1">
      <c r="A319" s="15">
        <v>316</v>
      </c>
      <c r="B319" s="15">
        <v>52.7</v>
      </c>
      <c r="C319" s="95">
        <f>'NEFZ + EPA + WLTP - Constants'!$B$5*B319/3.6</f>
        <v>23.559008</v>
      </c>
      <c r="D319" s="95">
        <f>(C319+C318)/2</f>
        <v>23.424896</v>
      </c>
      <c r="E319" s="95">
        <f>(D319*(A319-A318))</f>
        <v>23.424896</v>
      </c>
      <c r="F319" s="95">
        <f>(0.5*((C319^2)-(C318^2))*'NEFZ + EPA + WLTP - Start Value'!$B$3)/3600</f>
        <v>2.731411586628255</v>
      </c>
      <c r="G319" s="95">
        <f>E319*'NEFZ + EPA + WLTP - Start Value'!$B$3*'NEFZ + EPA + WLTP - Start Value'!$B$6*'NEFZ + EPA + WLTP - Constants'!$B$4/3600</f>
        <v>0.7991871768320001</v>
      </c>
      <c r="H319" s="95">
        <f>IF(E319&gt;0,(((C318)^3+(C319)^3)/2/D319)*0.5*'NEFZ + EPA + WLTP - Constants'!$B$3*('NEFZ + EPA + WLTP - Start Value'!$B$5*'NEFZ + EPA + WLTP - Start Value'!$B$4)*E319/3600,0)</f>
        <v>1.62617111772176</v>
      </c>
      <c r="I319" s="95"/>
    </row>
    <row r="320" ht="20.35" customHeight="1">
      <c r="A320" s="15">
        <v>317</v>
      </c>
      <c r="B320" s="15">
        <v>53.4</v>
      </c>
      <c r="C320" s="95">
        <f>'NEFZ + EPA + WLTP - Constants'!$B$5*B320/3.6</f>
        <v>23.871936</v>
      </c>
      <c r="D320" s="95">
        <f>(C320+C319)/2</f>
        <v>23.715472</v>
      </c>
      <c r="E320" s="95">
        <f>(D320*(A320-A319))</f>
        <v>23.715472</v>
      </c>
      <c r="F320" s="95">
        <f>(0.5*((C320^2)-(C319^2))*'NEFZ + EPA + WLTP - Start Value'!$B$3)/3600</f>
        <v>3.226175867348613</v>
      </c>
      <c r="G320" s="95">
        <f>E320*'NEFZ + EPA + WLTP - Start Value'!$B$3*'NEFZ + EPA + WLTP - Start Value'!$B$6*'NEFZ + EPA + WLTP - Constants'!$B$4/3600</f>
        <v>0.8091007582240001</v>
      </c>
      <c r="H320" s="95">
        <f>IF(E320&gt;0,(((C319)^3+(C320)^3)/2/D320)*0.5*'NEFZ + EPA + WLTP - Constants'!$B$3*('NEFZ + EPA + WLTP - Start Value'!$B$5*'NEFZ + EPA + WLTP - Start Value'!$B$4)*E320/3600,0)</f>
        <v>1.68749521987679</v>
      </c>
      <c r="I320" s="95"/>
    </row>
    <row r="321" ht="20.35" customHeight="1">
      <c r="A321" s="15">
        <v>318</v>
      </c>
      <c r="B321" s="15">
        <v>52.4</v>
      </c>
      <c r="C321" s="95">
        <f>'NEFZ + EPA + WLTP - Constants'!$B$5*B321/3.6</f>
        <v>23.424896</v>
      </c>
      <c r="D321" s="95">
        <f>(C321+C320)/2</f>
        <v>23.648416</v>
      </c>
      <c r="E321" s="95">
        <f>(D321*(A321-A320))</f>
        <v>23.648416</v>
      </c>
      <c r="F321" s="95">
        <f>(0.5*((C321^2)-(C320^2))*'NEFZ + EPA + WLTP - Start Value'!$B$3)/3600</f>
        <v>-4.595791123811564</v>
      </c>
      <c r="G321" s="95">
        <f>E321*'NEFZ + EPA + WLTP - Start Value'!$B$3*'NEFZ + EPA + WLTP - Start Value'!$B$6*'NEFZ + EPA + WLTP - Constants'!$B$4/3600</f>
        <v>0.8068130086720001</v>
      </c>
      <c r="H321" s="95">
        <f>IF(E321&gt;0,(((C320)^3+(C321)^3)/2/D321)*0.5*'NEFZ + EPA + WLTP - Constants'!$B$3*('NEFZ + EPA + WLTP - Start Value'!$B$5*'NEFZ + EPA + WLTP - Start Value'!$B$4)*E321/3600,0)</f>
        <v>1.673451284809412</v>
      </c>
      <c r="I321" s="95"/>
    </row>
    <row r="322" ht="20.35" customHeight="1">
      <c r="A322" s="15">
        <v>319</v>
      </c>
      <c r="B322" s="15">
        <v>54.5</v>
      </c>
      <c r="C322" s="95">
        <f>'NEFZ + EPA + WLTP - Constants'!$B$5*B322/3.6</f>
        <v>24.36368</v>
      </c>
      <c r="D322" s="95">
        <f>(C322+C321)/2</f>
        <v>23.894288</v>
      </c>
      <c r="E322" s="95">
        <f>(D322*(A322-A321))</f>
        <v>23.894288</v>
      </c>
      <c r="F322" s="95">
        <f>(0.5*((C322^2)-(C321^2))*'NEFZ + EPA + WLTP - Start Value'!$B$3)/3600</f>
        <v>9.751504247490104</v>
      </c>
      <c r="G322" s="95">
        <f>E322*'NEFZ + EPA + WLTP - Start Value'!$B$3*'NEFZ + EPA + WLTP - Start Value'!$B$6*'NEFZ + EPA + WLTP - Constants'!$B$4/3600</f>
        <v>0.815201423696</v>
      </c>
      <c r="H322" s="95">
        <f>IF(E322&gt;0,(((C321)^3+(C322)^3)/2/D322)*0.5*'NEFZ + EPA + WLTP - Constants'!$B$3*('NEFZ + EPA + WLTP - Start Value'!$B$5*'NEFZ + EPA + WLTP - Start Value'!$B$4)*E322/3600,0)</f>
        <v>1.727727751277764</v>
      </c>
      <c r="I322" s="95"/>
    </row>
    <row r="323" ht="20.35" customHeight="1">
      <c r="A323" s="15">
        <v>320</v>
      </c>
      <c r="B323" s="15">
        <v>54.8</v>
      </c>
      <c r="C323" s="95">
        <f>'NEFZ + EPA + WLTP - Constants'!$B$5*B323/3.6</f>
        <v>24.497792</v>
      </c>
      <c r="D323" s="95">
        <f>(C323+C322)/2</f>
        <v>24.430736</v>
      </c>
      <c r="E323" s="95">
        <f>(D323*(A323-A322))</f>
        <v>24.430736</v>
      </c>
      <c r="F323" s="95">
        <f>(0.5*((C323^2)-(C322^2))*'NEFZ + EPA + WLTP - Start Value'!$B$3)/3600</f>
        <v>1.424347740546135</v>
      </c>
      <c r="G323" s="95">
        <f>E323*'NEFZ + EPA + WLTP - Start Value'!$B$3*'NEFZ + EPA + WLTP - Start Value'!$B$6*'NEFZ + EPA + WLTP - Constants'!$B$4/3600</f>
        <v>0.833503420112</v>
      </c>
      <c r="H323" s="95">
        <f>IF(E323&gt;0,(((C322)^3+(C323)^3)/2/D323)*0.5*'NEFZ + EPA + WLTP - Constants'!$B$3*('NEFZ + EPA + WLTP - Start Value'!$B$5*'NEFZ + EPA + WLTP - Start Value'!$B$4)*E323/3600,0)</f>
        <v>1.844633081419622</v>
      </c>
      <c r="I323" s="95"/>
    </row>
    <row r="324" ht="20.35" customHeight="1">
      <c r="A324" s="15">
        <v>321</v>
      </c>
      <c r="B324" s="15">
        <v>54.8</v>
      </c>
      <c r="C324" s="95">
        <f>'NEFZ + EPA + WLTP - Constants'!$B$5*B324/3.6</f>
        <v>24.497792</v>
      </c>
      <c r="D324" s="95">
        <f>(C324+C323)/2</f>
        <v>24.497792</v>
      </c>
      <c r="E324" s="95">
        <f>(D324*(A324-A323))</f>
        <v>24.497792</v>
      </c>
      <c r="F324" s="95">
        <f>(0.5*((C324^2)-(C323^2))*'NEFZ + EPA + WLTP - Start Value'!$B$3)/3600</f>
        <v>0</v>
      </c>
      <c r="G324" s="95">
        <f>E324*'NEFZ + EPA + WLTP - Start Value'!$B$3*'NEFZ + EPA + WLTP - Start Value'!$B$6*'NEFZ + EPA + WLTP - Constants'!$B$4/3600</f>
        <v>0.835791169664</v>
      </c>
      <c r="H324" s="95">
        <f>IF(E324&gt;0,(((C323)^3+(C324)^3)/2/D324)*0.5*'NEFZ + EPA + WLTP - Constants'!$B$3*('NEFZ + EPA + WLTP - Start Value'!$B$5*'NEFZ + EPA + WLTP - Start Value'!$B$4)*E324/3600,0)</f>
        <v>1.859821886743623</v>
      </c>
      <c r="I324" s="95"/>
    </row>
    <row r="325" ht="20.35" customHeight="1">
      <c r="A325" s="15">
        <v>322</v>
      </c>
      <c r="B325" s="15">
        <v>54.7</v>
      </c>
      <c r="C325" s="95">
        <f>'NEFZ + EPA + WLTP - Constants'!$B$5*B325/3.6</f>
        <v>24.453088</v>
      </c>
      <c r="D325" s="95">
        <f>(C325+C324)/2</f>
        <v>24.47544</v>
      </c>
      <c r="E325" s="95">
        <f>(D325*(A325-A324))</f>
        <v>24.47544</v>
      </c>
      <c r="F325" s="95">
        <f>(0.5*((C325^2)-(C324^2))*'NEFZ + EPA + WLTP - Start Value'!$B$3)/3600</f>
        <v>-0.4756513497706256</v>
      </c>
      <c r="G325" s="95">
        <f>E325*'NEFZ + EPA + WLTP - Start Value'!$B$3*'NEFZ + EPA + WLTP - Start Value'!$B$6*'NEFZ + EPA + WLTP - Constants'!$B$4/3600</f>
        <v>0.835028586480</v>
      </c>
      <c r="H325" s="95">
        <f>IF(E325&gt;0,(((C324)^3+(C325)^3)/2/D325)*0.5*'NEFZ + EPA + WLTP - Constants'!$B$3*('NEFZ + EPA + WLTP - Start Value'!$B$5*'NEFZ + EPA + WLTP - Start Value'!$B$4)*E325/3600,0)</f>
        <v>1.854740417449206</v>
      </c>
      <c r="I325" s="95"/>
    </row>
    <row r="326" ht="20.35" customHeight="1">
      <c r="A326" s="15">
        <v>323</v>
      </c>
      <c r="B326" s="15">
        <v>54.3</v>
      </c>
      <c r="C326" s="95">
        <f>'NEFZ + EPA + WLTP - Constants'!$B$5*B326/3.6</f>
        <v>24.274272</v>
      </c>
      <c r="D326" s="95">
        <f>(C326+C325)/2</f>
        <v>24.36368</v>
      </c>
      <c r="E326" s="95">
        <f>(D326*(A326-A325))</f>
        <v>24.36368</v>
      </c>
      <c r="F326" s="95">
        <f>(0.5*((C326^2)-(C325^2))*'NEFZ + EPA + WLTP - Start Value'!$B$3)/3600</f>
        <v>-1.893917703196476</v>
      </c>
      <c r="G326" s="95">
        <f>E326*'NEFZ + EPA + WLTP - Start Value'!$B$3*'NEFZ + EPA + WLTP - Start Value'!$B$6*'NEFZ + EPA + WLTP - Constants'!$B$4/3600</f>
        <v>0.8312156705600001</v>
      </c>
      <c r="H326" s="95">
        <f>IF(E326&gt;0,(((C325)^3+(C326)^3)/2/D326)*0.5*'NEFZ + EPA + WLTP - Constants'!$B$3*('NEFZ + EPA + WLTP - Start Value'!$B$5*'NEFZ + EPA + WLTP - Start Value'!$B$4)*E326/3600,0)</f>
        <v>1.82951818681463</v>
      </c>
      <c r="I326" s="95"/>
    </row>
    <row r="327" ht="20.35" customHeight="1">
      <c r="A327" s="15">
        <v>324</v>
      </c>
      <c r="B327" s="15">
        <v>54</v>
      </c>
      <c r="C327" s="95">
        <f>'NEFZ + EPA + WLTP - Constants'!$B$5*B327/3.6</f>
        <v>24.14016</v>
      </c>
      <c r="D327" s="95">
        <f>(C327+C326)/2</f>
        <v>24.207216</v>
      </c>
      <c r="E327" s="95">
        <f>(D327*(A327-A326))</f>
        <v>24.207216</v>
      </c>
      <c r="F327" s="95">
        <f>(0.5*((C327^2)-(C326^2))*'NEFZ + EPA + WLTP - Start Value'!$B$3)/3600</f>
        <v>-1.411316196716762</v>
      </c>
      <c r="G327" s="95">
        <f>E327*'NEFZ + EPA + WLTP - Start Value'!$B$3*'NEFZ + EPA + WLTP - Start Value'!$B$6*'NEFZ + EPA + WLTP - Constants'!$B$4/3600</f>
        <v>0.8258775882720002</v>
      </c>
      <c r="H327" s="95">
        <f>IF(E327&gt;0,(((C326)^3+(C327)^3)/2/D327)*0.5*'NEFZ + EPA + WLTP - Constants'!$B$3*('NEFZ + EPA + WLTP - Start Value'!$B$5*'NEFZ + EPA + WLTP - Start Value'!$B$4)*E327/3600,0)</f>
        <v>1.794465276786754</v>
      </c>
      <c r="I327" s="95"/>
    </row>
    <row r="328" ht="20.35" customHeight="1">
      <c r="A328" s="15">
        <v>325</v>
      </c>
      <c r="B328" s="15">
        <v>53.8</v>
      </c>
      <c r="C328" s="95">
        <f>'NEFZ + EPA + WLTP - Constants'!$B$5*B328/3.6</f>
        <v>24.050752</v>
      </c>
      <c r="D328" s="95">
        <f>(C328+C327)/2</f>
        <v>24.095456</v>
      </c>
      <c r="E328" s="95">
        <f>(D328*(A328-A327))</f>
        <v>24.095456</v>
      </c>
      <c r="F328" s="95">
        <f>(0.5*((C328^2)-(C327^2))*'NEFZ + EPA + WLTP - Start Value'!$B$3)/3600</f>
        <v>-0.9365336165347908</v>
      </c>
      <c r="G328" s="95">
        <f>E328*'NEFZ + EPA + WLTP - Start Value'!$B$3*'NEFZ + EPA + WLTP - Start Value'!$B$6*'NEFZ + EPA + WLTP - Constants'!$B$4/3600</f>
        <v>0.8220646723520001</v>
      </c>
      <c r="H328" s="95">
        <f>IF(E328&gt;0,(((C327)^3+(C328)^3)/2/D328)*0.5*'NEFZ + EPA + WLTP - Constants'!$B$3*('NEFZ + EPA + WLTP - Start Value'!$B$5*'NEFZ + EPA + WLTP - Start Value'!$B$4)*E328/3600,0)</f>
        <v>1.769703292945996</v>
      </c>
      <c r="I328" s="95"/>
    </row>
    <row r="329" ht="20.35" customHeight="1">
      <c r="A329" s="15">
        <v>326</v>
      </c>
      <c r="B329" s="15">
        <v>53.5</v>
      </c>
      <c r="C329" s="95">
        <f>'NEFZ + EPA + WLTP - Constants'!$B$5*B329/3.6</f>
        <v>23.91664</v>
      </c>
      <c r="D329" s="95">
        <f>(C329+C328)/2</f>
        <v>23.983696</v>
      </c>
      <c r="E329" s="95">
        <f>(D329*(A329-A328))</f>
        <v>23.983696</v>
      </c>
      <c r="F329" s="95">
        <f>(0.5*((C329^2)-(C328^2))*'NEFZ + EPA + WLTP - Start Value'!$B$3)/3600</f>
        <v>-1.398284652887438</v>
      </c>
      <c r="G329" s="95">
        <f>E329*'NEFZ + EPA + WLTP - Start Value'!$B$3*'NEFZ + EPA + WLTP - Start Value'!$B$6*'NEFZ + EPA + WLTP - Constants'!$B$4/3600</f>
        <v>0.8182517564320002</v>
      </c>
      <c r="H329" s="95">
        <f>IF(E329&gt;0,(((C328)^3+(C329)^3)/2/D329)*0.5*'NEFZ + EPA + WLTP - Constants'!$B$3*('NEFZ + EPA + WLTP - Start Value'!$B$5*'NEFZ + EPA + WLTP - Start Value'!$B$4)*E329/3600,0)</f>
        <v>1.745215422941556</v>
      </c>
      <c r="I329" s="95"/>
    </row>
    <row r="330" ht="20.35" customHeight="1">
      <c r="A330" s="15">
        <v>327</v>
      </c>
      <c r="B330" s="15">
        <v>53.3</v>
      </c>
      <c r="C330" s="95">
        <f>'NEFZ + EPA + WLTP - Constants'!$B$5*B330/3.6</f>
        <v>23.827232</v>
      </c>
      <c r="D330" s="95">
        <f>(C330+C329)/2</f>
        <v>23.871936</v>
      </c>
      <c r="E330" s="95">
        <f>(D330*(A330-A329))</f>
        <v>23.871936</v>
      </c>
      <c r="F330" s="95">
        <f>(0.5*((C330^2)-(C329^2))*'NEFZ + EPA + WLTP - Start Value'!$B$3)/3600</f>
        <v>-0.9278459206485419</v>
      </c>
      <c r="G330" s="95">
        <f>E330*'NEFZ + EPA + WLTP - Start Value'!$B$3*'NEFZ + EPA + WLTP - Start Value'!$B$6*'NEFZ + EPA + WLTP - Constants'!$B$4/3600</f>
        <v>0.8144388405120003</v>
      </c>
      <c r="H330" s="95">
        <f>IF(E330&gt;0,(((C329)^3+(C330)^3)/2/D330)*0.5*'NEFZ + EPA + WLTP - Constants'!$B$3*('NEFZ + EPA + WLTP - Start Value'!$B$5*'NEFZ + EPA + WLTP - Start Value'!$B$4)*E330/3600,0)</f>
        <v>1.720909447894674</v>
      </c>
      <c r="I330" s="95"/>
    </row>
    <row r="331" ht="20.35" customHeight="1">
      <c r="A331" s="15">
        <v>328</v>
      </c>
      <c r="B331" s="15">
        <v>52.9</v>
      </c>
      <c r="C331" s="95">
        <f>'NEFZ + EPA + WLTP - Constants'!$B$5*B331/3.6</f>
        <v>23.648416</v>
      </c>
      <c r="D331" s="95">
        <f>(C331+C330)/2</f>
        <v>23.737824</v>
      </c>
      <c r="E331" s="95">
        <f>(D331*(A331-A330))</f>
        <v>23.737824</v>
      </c>
      <c r="F331" s="95">
        <f>(0.5*((C331^2)-(C330^2))*'NEFZ + EPA + WLTP - Start Value'!$B$3)/3600</f>
        <v>-1.845266606233649</v>
      </c>
      <c r="G331" s="95">
        <f>E331*'NEFZ + EPA + WLTP - Start Value'!$B$3*'NEFZ + EPA + WLTP - Start Value'!$B$6*'NEFZ + EPA + WLTP - Constants'!$B$4/3600</f>
        <v>0.8098633414080001</v>
      </c>
      <c r="H331" s="95">
        <f>IF(E331&gt;0,(((C330)^3+(C331)^3)/2/D331)*0.5*'NEFZ + EPA + WLTP - Constants'!$B$3*('NEFZ + EPA + WLTP - Start Value'!$B$5*'NEFZ + EPA + WLTP - Start Value'!$B$4)*E331/3600,0)</f>
        <v>1.692122206057311</v>
      </c>
      <c r="I331" s="95"/>
    </row>
    <row r="332" ht="20.35" customHeight="1">
      <c r="A332" s="15">
        <v>329</v>
      </c>
      <c r="B332" s="15">
        <v>52.6</v>
      </c>
      <c r="C332" s="95">
        <f>'NEFZ + EPA + WLTP - Constants'!$B$5*B332/3.6</f>
        <v>23.514304</v>
      </c>
      <c r="D332" s="95">
        <f>(C332+C331)/2</f>
        <v>23.58136</v>
      </c>
      <c r="E332" s="95">
        <f>(D332*(A332-A331))</f>
        <v>23.58136</v>
      </c>
      <c r="F332" s="95">
        <f>(0.5*((C332^2)-(C331^2))*'NEFZ + EPA + WLTP - Start Value'!$B$3)/3600</f>
        <v>-1.37482787399463</v>
      </c>
      <c r="G332" s="95">
        <f>E332*'NEFZ + EPA + WLTP - Start Value'!$B$3*'NEFZ + EPA + WLTP - Start Value'!$B$6*'NEFZ + EPA + WLTP - Constants'!$B$4/3600</f>
        <v>0.8045252591199999</v>
      </c>
      <c r="H332" s="95">
        <f>IF(E332&gt;0,(((C331)^3+(C332)^3)/2/D332)*0.5*'NEFZ + EPA + WLTP - Constants'!$B$3*('NEFZ + EPA + WLTP - Start Value'!$B$5*'NEFZ + EPA + WLTP - Start Value'!$B$4)*E332/3600,0)</f>
        <v>1.658851866613495</v>
      </c>
      <c r="I332" s="95"/>
    </row>
    <row r="333" ht="20.35" customHeight="1">
      <c r="A333" s="15">
        <v>330</v>
      </c>
      <c r="B333" s="15">
        <v>52</v>
      </c>
      <c r="C333" s="95">
        <f>'NEFZ + EPA + WLTP - Constants'!$B$5*B333/3.6</f>
        <v>23.24608</v>
      </c>
      <c r="D333" s="95">
        <f>(C333+C332)/2</f>
        <v>23.380192</v>
      </c>
      <c r="E333" s="95">
        <f>(D333*(A333-A332))</f>
        <v>23.380192</v>
      </c>
      <c r="F333" s="95">
        <f>(0.5*((C333^2)-(C332^2))*'NEFZ + EPA + WLTP - Start Value'!$B$3)/3600</f>
        <v>-2.726198969096501</v>
      </c>
      <c r="G333" s="95">
        <f>E333*'NEFZ + EPA + WLTP - Start Value'!$B$3*'NEFZ + EPA + WLTP - Start Value'!$B$6*'NEFZ + EPA + WLTP - Constants'!$B$4/3600</f>
        <v>0.7976620104640001</v>
      </c>
      <c r="H333" s="95">
        <f>IF(E333&gt;0,(((C332)^3+(C333)^3)/2/D333)*0.5*'NEFZ + EPA + WLTP - Constants'!$B$3*('NEFZ + EPA + WLTP - Start Value'!$B$5*'NEFZ + EPA + WLTP - Start Value'!$B$4)*E333/3600,0)</f>
        <v>1.616879342401223</v>
      </c>
      <c r="I333" s="95"/>
    </row>
    <row r="334" ht="20.35" customHeight="1">
      <c r="A334" s="15">
        <v>331</v>
      </c>
      <c r="B334" s="15">
        <v>51.6</v>
      </c>
      <c r="C334" s="95">
        <f>'NEFZ + EPA + WLTP - Constants'!$B$5*B334/3.6</f>
        <v>23.067264</v>
      </c>
      <c r="D334" s="95">
        <f>(C334+C333)/2</f>
        <v>23.156672</v>
      </c>
      <c r="E334" s="95">
        <f>(D334*(A334-A333))</f>
        <v>23.156672</v>
      </c>
      <c r="F334" s="95">
        <f>(0.5*((C334^2)-(C333^2))*'NEFZ + EPA + WLTP - Start Value'!$B$3)/3600</f>
        <v>-1.800090587625268</v>
      </c>
      <c r="G334" s="95">
        <f>E334*'NEFZ + EPA + WLTP - Start Value'!$B$3*'NEFZ + EPA + WLTP - Start Value'!$B$6*'NEFZ + EPA + WLTP - Constants'!$B$4/3600</f>
        <v>0.7900361786240001</v>
      </c>
      <c r="H334" s="95">
        <f>IF(E334&gt;0,(((C333)^3+(C334)^3)/2/D334)*0.5*'NEFZ + EPA + WLTP - Constants'!$B$3*('NEFZ + EPA + WLTP - Start Value'!$B$5*'NEFZ + EPA + WLTP - Start Value'!$B$4)*E334/3600,0)</f>
        <v>1.570863252032593</v>
      </c>
      <c r="I334" s="95"/>
    </row>
    <row r="335" ht="20.35" customHeight="1">
      <c r="A335" s="15">
        <v>332</v>
      </c>
      <c r="B335" s="15">
        <v>51</v>
      </c>
      <c r="C335" s="95">
        <f>'NEFZ + EPA + WLTP - Constants'!$B$5*B335/3.6</f>
        <v>22.79904</v>
      </c>
      <c r="D335" s="95">
        <f>(C335+C334)/2</f>
        <v>22.933152</v>
      </c>
      <c r="E335" s="95">
        <f>(D335*(A335-A334))</f>
        <v>22.933152</v>
      </c>
      <c r="F335" s="95">
        <f>(0.5*((C335^2)-(C334^2))*'NEFZ + EPA + WLTP - Start Value'!$B$3)/3600</f>
        <v>-2.674072793779204</v>
      </c>
      <c r="G335" s="95">
        <f>E335*'NEFZ + EPA + WLTP - Start Value'!$B$3*'NEFZ + EPA + WLTP - Start Value'!$B$6*'NEFZ + EPA + WLTP - Constants'!$B$4/3600</f>
        <v>0.7824103467839999</v>
      </c>
      <c r="H335" s="95">
        <f>IF(E335&gt;0,(((C334)^3+(C335)^3)/2/D335)*0.5*'NEFZ + EPA + WLTP - Constants'!$B$3*('NEFZ + EPA + WLTP - Start Value'!$B$5*'NEFZ + EPA + WLTP - Start Value'!$B$4)*E335/3600,0)</f>
        <v>1.52590089796981</v>
      </c>
      <c r="I335" s="95"/>
    </row>
    <row r="336" ht="20.35" customHeight="1">
      <c r="A336" s="15">
        <v>333</v>
      </c>
      <c r="B336" s="15">
        <v>50.3</v>
      </c>
      <c r="C336" s="95">
        <f>'NEFZ + EPA + WLTP - Constants'!$B$5*B336/3.6</f>
        <v>22.486112</v>
      </c>
      <c r="D336" s="95">
        <f>(C336+C335)/2</f>
        <v>22.642576</v>
      </c>
      <c r="E336" s="95">
        <f>(D336*(A336-A335))</f>
        <v>22.642576</v>
      </c>
      <c r="F336" s="95">
        <f>(0.5*((C336^2)-(C335^2))*'NEFZ + EPA + WLTP - Start Value'!$B$3)/3600</f>
        <v>-3.08022257646011</v>
      </c>
      <c r="G336" s="95">
        <f>E336*'NEFZ + EPA + WLTP - Start Value'!$B$3*'NEFZ + EPA + WLTP - Start Value'!$B$6*'NEFZ + EPA + WLTP - Constants'!$B$4/3600</f>
        <v>0.7724967653920001</v>
      </c>
      <c r="H336" s="95">
        <f>IF(E336&gt;0,(((C335)^3+(C336)^3)/2/D336)*0.5*'NEFZ + EPA + WLTP - Constants'!$B$3*('NEFZ + EPA + WLTP - Start Value'!$B$5*'NEFZ + EPA + WLTP - Start Value'!$B$4)*E336/3600,0)</f>
        <v>1.468690334175531</v>
      </c>
      <c r="I336" s="95"/>
    </row>
    <row r="337" ht="20.35" customHeight="1">
      <c r="A337" s="15">
        <v>334</v>
      </c>
      <c r="B337" s="15">
        <v>49.3</v>
      </c>
      <c r="C337" s="95">
        <f>'NEFZ + EPA + WLTP - Constants'!$B$5*B337/3.6</f>
        <v>22.039072</v>
      </c>
      <c r="D337" s="95">
        <f>(C337+C336)/2</f>
        <v>22.262592</v>
      </c>
      <c r="E337" s="95">
        <f>(D337*(A337-A336))</f>
        <v>22.262592</v>
      </c>
      <c r="F337" s="95">
        <f>(0.5*((C337^2)-(C336^2))*'NEFZ + EPA + WLTP - Start Value'!$B$3)/3600</f>
        <v>-4.326472551338635</v>
      </c>
      <c r="G337" s="95">
        <f>E337*'NEFZ + EPA + WLTP - Start Value'!$B$3*'NEFZ + EPA + WLTP - Start Value'!$B$6*'NEFZ + EPA + WLTP - Constants'!$B$4/3600</f>
        <v>0.7595328512639999</v>
      </c>
      <c r="H337" s="95">
        <f>IF(E337&gt;0,(((C336)^3+(C337)^3)/2/D337)*0.5*'NEFZ + EPA + WLTP - Constants'!$B$3*('NEFZ + EPA + WLTP - Start Value'!$B$5*'NEFZ + EPA + WLTP - Start Value'!$B$4)*E337/3600,0)</f>
        <v>1.396204470303747</v>
      </c>
      <c r="I337" s="95"/>
    </row>
    <row r="338" ht="20.35" customHeight="1">
      <c r="A338" s="15">
        <v>335</v>
      </c>
      <c r="B338" s="15">
        <v>48.1</v>
      </c>
      <c r="C338" s="95">
        <f>'NEFZ + EPA + WLTP - Constants'!$B$5*B338/3.6</f>
        <v>21.502624</v>
      </c>
      <c r="D338" s="95">
        <f>(C338+C337)/2</f>
        <v>21.770848</v>
      </c>
      <c r="E338" s="95">
        <f>(D338*(A338-A337))</f>
        <v>21.770848</v>
      </c>
      <c r="F338" s="95">
        <f>(0.5*((C338^2)-(C337^2))*'NEFZ + EPA + WLTP - Start Value'!$B$3)/3600</f>
        <v>-5.07708947590827</v>
      </c>
      <c r="G338" s="95">
        <f>E338*'NEFZ + EPA + WLTP - Start Value'!$B$3*'NEFZ + EPA + WLTP - Start Value'!$B$6*'NEFZ + EPA + WLTP - Constants'!$B$4/3600</f>
        <v>0.7427560212160003</v>
      </c>
      <c r="H338" s="95">
        <f>IF(E338&gt;0,(((C337)^3+(C338)^3)/2/D338)*0.5*'NEFZ + EPA + WLTP - Constants'!$B$3*('NEFZ + EPA + WLTP - Start Value'!$B$5*'NEFZ + EPA + WLTP - Start Value'!$B$4)*E338/3600,0)</f>
        <v>1.305913113025772</v>
      </c>
      <c r="I338" s="95"/>
    </row>
    <row r="339" ht="20.35" customHeight="1">
      <c r="A339" s="15">
        <v>336</v>
      </c>
      <c r="B339" s="15">
        <v>46.5</v>
      </c>
      <c r="C339" s="95">
        <f>'NEFZ + EPA + WLTP - Constants'!$B$5*B339/3.6</f>
        <v>20.78736</v>
      </c>
      <c r="D339" s="95">
        <f>(C339+C338)/2</f>
        <v>21.144992</v>
      </c>
      <c r="E339" s="95">
        <f>(D339*(A339-A338))</f>
        <v>21.144992</v>
      </c>
      <c r="F339" s="95">
        <f>(0.5*((C339^2)-(C338^2))*'NEFZ + EPA + WLTP - Start Value'!$B$3)/3600</f>
        <v>-6.574848246692997</v>
      </c>
      <c r="G339" s="95">
        <f>E339*'NEFZ + EPA + WLTP - Start Value'!$B$3*'NEFZ + EPA + WLTP - Start Value'!$B$6*'NEFZ + EPA + WLTP - Constants'!$B$4/3600</f>
        <v>0.7214036920640001</v>
      </c>
      <c r="H339" s="95">
        <f>IF(E339&gt;0,(((C338)^3+(C339)^3)/2/D339)*0.5*'NEFZ + EPA + WLTP - Constants'!$B$3*('NEFZ + EPA + WLTP - Start Value'!$B$5*'NEFZ + EPA + WLTP - Start Value'!$B$4)*E339/3600,0)</f>
        <v>1.19697655633422</v>
      </c>
      <c r="I339" s="95"/>
    </row>
    <row r="340" ht="20.35" customHeight="1">
      <c r="A340" s="15">
        <v>337</v>
      </c>
      <c r="B340" s="15">
        <v>43.6</v>
      </c>
      <c r="C340" s="95">
        <f>'NEFZ + EPA + WLTP - Constants'!$B$5*B340/3.6</f>
        <v>19.490944</v>
      </c>
      <c r="D340" s="95">
        <f>(C340+C339)/2</f>
        <v>20.139152</v>
      </c>
      <c r="E340" s="95">
        <f>(D340*(A340-A339))</f>
        <v>20.139152</v>
      </c>
      <c r="F340" s="95">
        <f>(0.5*((C340^2)-(C339^2))*'NEFZ + EPA + WLTP - Start Value'!$B$3)/3600</f>
        <v>-11.35004029055499</v>
      </c>
      <c r="G340" s="95">
        <f>E340*'NEFZ + EPA + WLTP - Start Value'!$B$3*'NEFZ + EPA + WLTP - Start Value'!$B$6*'NEFZ + EPA + WLTP - Constants'!$B$4/3600</f>
        <v>0.6870874487840001</v>
      </c>
      <c r="H340" s="95">
        <f>IF(E340&gt;0,(((C339)^3+(C340)^3)/2/D340)*0.5*'NEFZ + EPA + WLTP - Constants'!$B$3*('NEFZ + EPA + WLTP - Start Value'!$B$5*'NEFZ + EPA + WLTP - Start Value'!$B$4)*E340/3600,0)</f>
        <v>1.036481888049804</v>
      </c>
      <c r="I340" s="95"/>
    </row>
    <row r="341" ht="20.35" customHeight="1">
      <c r="A341" s="15">
        <v>338</v>
      </c>
      <c r="B341" s="15">
        <v>40.7</v>
      </c>
      <c r="C341" s="95">
        <f>'NEFZ + EPA + WLTP - Constants'!$B$5*B341/3.6</f>
        <v>18.194528</v>
      </c>
      <c r="D341" s="95">
        <f>(C341+C340)/2</f>
        <v>18.842736</v>
      </c>
      <c r="E341" s="95">
        <f>(D341*(A341-A340))</f>
        <v>18.842736</v>
      </c>
      <c r="F341" s="95">
        <f>(0.5*((C341^2)-(C340^2))*'NEFZ + EPA + WLTP - Start Value'!$B$3)/3600</f>
        <v>-10.61940506652374</v>
      </c>
      <c r="G341" s="95">
        <f>E341*'NEFZ + EPA + WLTP - Start Value'!$B$3*'NEFZ + EPA + WLTP - Start Value'!$B$6*'NEFZ + EPA + WLTP - Constants'!$B$4/3600</f>
        <v>0.642857624112</v>
      </c>
      <c r="H341" s="95">
        <f>IF(E341&gt;0,(((C340)^3+(C341)^3)/2/D341)*0.5*'NEFZ + EPA + WLTP - Constants'!$B$3*('NEFZ + EPA + WLTP - Start Value'!$B$5*'NEFZ + EPA + WLTP - Start Value'!$B$4)*E341/3600,0)</f>
        <v>0.8493008336091438</v>
      </c>
      <c r="I341" s="95"/>
    </row>
    <row r="342" ht="20.35" customHeight="1">
      <c r="A342" s="15">
        <v>339</v>
      </c>
      <c r="B342" s="15">
        <v>37.2</v>
      </c>
      <c r="C342" s="95">
        <f>'NEFZ + EPA + WLTP - Constants'!$B$5*B342/3.6</f>
        <v>16.629888</v>
      </c>
      <c r="D342" s="95">
        <f>(C342+C341)/2</f>
        <v>17.412208</v>
      </c>
      <c r="E342" s="95">
        <f>(D342*(A342-A341))</f>
        <v>17.412208</v>
      </c>
      <c r="F342" s="95">
        <f>(0.5*((C342^2)-(C341^2))*'NEFZ + EPA + WLTP - Start Value'!$B$3)/3600</f>
        <v>-11.84350141689244</v>
      </c>
      <c r="G342" s="95">
        <f>E342*'NEFZ + EPA + WLTP - Start Value'!$B$3*'NEFZ + EPA + WLTP - Start Value'!$B$6*'NEFZ + EPA + WLTP - Constants'!$B$4/3600</f>
        <v>0.5940523003360001</v>
      </c>
      <c r="H342" s="95">
        <f>IF(E342&gt;0,(((C341)^3+(C342)^3)/2/D342)*0.5*'NEFZ + EPA + WLTP - Constants'!$B$3*('NEFZ + EPA + WLTP - Start Value'!$B$5*'NEFZ + EPA + WLTP - Start Value'!$B$4)*E342/3600,0)</f>
        <v>0.6718529054537584</v>
      </c>
      <c r="I342" s="95"/>
    </row>
    <row r="343" ht="20.35" customHeight="1">
      <c r="A343" s="15">
        <v>340</v>
      </c>
      <c r="B343" s="15">
        <v>34.4</v>
      </c>
      <c r="C343" s="95">
        <f>'NEFZ + EPA + WLTP - Constants'!$B$5*B343/3.6</f>
        <v>15.378176</v>
      </c>
      <c r="D343" s="95">
        <f>(C343+C342)/2</f>
        <v>16.004032</v>
      </c>
      <c r="E343" s="95">
        <f>(D343*(A343-A342))</f>
        <v>16.004032</v>
      </c>
      <c r="F343" s="95">
        <f>(0.5*((C343^2)-(C342^2))*'NEFZ + EPA + WLTP - Start Value'!$B$3)/3600</f>
        <v>-8.708546356349171</v>
      </c>
      <c r="G343" s="95">
        <f>E343*'NEFZ + EPA + WLTP - Start Value'!$B$3*'NEFZ + EPA + WLTP - Start Value'!$B$6*'NEFZ + EPA + WLTP - Constants'!$B$4/3600</f>
        <v>0.5460095597440001</v>
      </c>
      <c r="H343" s="95">
        <f>IF(E343&gt;0,(((C342)^3+(C343)^3)/2/D343)*0.5*'NEFZ + EPA + WLTP - Constants'!$B$3*('NEFZ + EPA + WLTP - Start Value'!$B$5*'NEFZ + EPA + WLTP - Start Value'!$B$4)*E343/3600,0)</f>
        <v>0.5209147914249899</v>
      </c>
      <c r="I343" s="95"/>
    </row>
    <row r="344" ht="20.35" customHeight="1">
      <c r="A344" s="15">
        <v>341</v>
      </c>
      <c r="B344" s="15">
        <v>31.4</v>
      </c>
      <c r="C344" s="95">
        <f>'NEFZ + EPA + WLTP - Constants'!$B$5*B344/3.6</f>
        <v>14.037056</v>
      </c>
      <c r="D344" s="95">
        <f>(C344+C343)/2</f>
        <v>14.707616</v>
      </c>
      <c r="E344" s="95">
        <f>(D344*(A344-A343))</f>
        <v>14.707616</v>
      </c>
      <c r="F344" s="95">
        <f>(0.5*((C344^2)-(C343^2))*'NEFZ + EPA + WLTP - Start Value'!$B$3)/3600</f>
        <v>-8.57475583970133</v>
      </c>
      <c r="G344" s="95">
        <f>E344*'NEFZ + EPA + WLTP - Start Value'!$B$3*'NEFZ + EPA + WLTP - Start Value'!$B$6*'NEFZ + EPA + WLTP - Constants'!$B$4/3600</f>
        <v>0.501779735072</v>
      </c>
      <c r="H344" s="95">
        <f>IF(E344&gt;0,(((C343)^3+(C344)^3)/2/D344)*0.5*'NEFZ + EPA + WLTP - Constants'!$B$3*('NEFZ + EPA + WLTP - Start Value'!$B$5*'NEFZ + EPA + WLTP - Start Value'!$B$4)*E344/3600,0)</f>
        <v>0.4049647855796336</v>
      </c>
      <c r="I344" s="95"/>
    </row>
    <row r="345" ht="20.35" customHeight="1">
      <c r="A345" s="15">
        <v>342</v>
      </c>
      <c r="B345" s="15">
        <v>28.6</v>
      </c>
      <c r="C345" s="95">
        <f>'NEFZ + EPA + WLTP - Constants'!$B$5*B345/3.6</f>
        <v>12.785344</v>
      </c>
      <c r="D345" s="95">
        <f>(C345+C344)/2</f>
        <v>13.4112</v>
      </c>
      <c r="E345" s="95">
        <f>(D345*(A345-A344))</f>
        <v>13.4112</v>
      </c>
      <c r="F345" s="95">
        <f>(0.5*((C345^2)-(C344^2))*'NEFZ + EPA + WLTP - Start Value'!$B$3)/3600</f>
        <v>-7.297664544426657</v>
      </c>
      <c r="G345" s="95">
        <f>E345*'NEFZ + EPA + WLTP - Start Value'!$B$3*'NEFZ + EPA + WLTP - Start Value'!$B$6*'NEFZ + EPA + WLTP - Constants'!$B$4/3600</f>
        <v>0.4575499104</v>
      </c>
      <c r="H345" s="95">
        <f>IF(E345&gt;0,(((C344)^3+(C345)^3)/2/D345)*0.5*'NEFZ + EPA + WLTP - Constants'!$B$3*('NEFZ + EPA + WLTP - Start Value'!$B$5*'NEFZ + EPA + WLTP - Start Value'!$B$4)*E345/3600,0)</f>
        <v>0.3071295510749802</v>
      </c>
      <c r="I345" s="95"/>
    </row>
    <row r="346" ht="20.35" customHeight="1">
      <c r="A346" s="15">
        <v>343</v>
      </c>
      <c r="B346" s="15">
        <v>24.2</v>
      </c>
      <c r="C346" s="95">
        <f>'NEFZ + EPA + WLTP - Constants'!$B$5*B346/3.6</f>
        <v>10.818368</v>
      </c>
      <c r="D346" s="95">
        <f>(C346+C345)/2</f>
        <v>11.801856</v>
      </c>
      <c r="E346" s="95">
        <f>(D346*(A346-A345))</f>
        <v>11.801856</v>
      </c>
      <c r="F346" s="95">
        <f>(0.5*((C346^2)-(C345^2))*'NEFZ + EPA + WLTP - Start Value'!$B$3)/3600</f>
        <v>-10.09162754143575</v>
      </c>
      <c r="G346" s="95">
        <f>E346*'NEFZ + EPA + WLTP - Start Value'!$B$3*'NEFZ + EPA + WLTP - Start Value'!$B$6*'NEFZ + EPA + WLTP - Constants'!$B$4/3600</f>
        <v>0.402643921152</v>
      </c>
      <c r="H346" s="95">
        <f>IF(E346&gt;0,(((C345)^3+(C346)^3)/2/D346)*0.5*'NEFZ + EPA + WLTP - Constants'!$B$3*('NEFZ + EPA + WLTP - Start Value'!$B$5*'NEFZ + EPA + WLTP - Start Value'!$B$4)*E346/3600,0)</f>
        <v>0.2122737548449769</v>
      </c>
      <c r="I346" s="95"/>
    </row>
    <row r="347" ht="20.35" customHeight="1">
      <c r="A347" s="15">
        <v>344</v>
      </c>
      <c r="B347" s="15">
        <v>18.1</v>
      </c>
      <c r="C347" s="95">
        <f>'NEFZ + EPA + WLTP - Constants'!$B$5*B347/3.6</f>
        <v>8.091424000000002</v>
      </c>
      <c r="D347" s="95">
        <f>(C347+C346)/2</f>
        <v>9.454896000000002</v>
      </c>
      <c r="E347" s="95">
        <f>(D347*(A347-A346))</f>
        <v>9.454896000000002</v>
      </c>
      <c r="F347" s="95">
        <f>(0.5*((C347^2)-(C346^2))*'NEFZ + EPA + WLTP - Start Value'!$B$3)/3600</f>
        <v>-11.20843084760959</v>
      </c>
      <c r="G347" s="95">
        <f>E347*'NEFZ + EPA + WLTP - Start Value'!$B$3*'NEFZ + EPA + WLTP - Start Value'!$B$6*'NEFZ + EPA + WLTP - Constants'!$B$4/3600</f>
        <v>0.3225726868320001</v>
      </c>
      <c r="H347" s="95">
        <f>IF(E347&gt;0,(((C346)^3+(C347)^3)/2/D347)*0.5*'NEFZ + EPA + WLTP - Constants'!$B$3*('NEFZ + EPA + WLTP - Start Value'!$B$5*'NEFZ + EPA + WLTP - Start Value'!$B$4)*E347/3600,0)</f>
        <v>0.1135909938103731</v>
      </c>
      <c r="I347" s="95"/>
    </row>
    <row r="348" ht="20.35" customHeight="1">
      <c r="A348" s="15">
        <v>345</v>
      </c>
      <c r="B348" s="15">
        <v>12.3</v>
      </c>
      <c r="C348" s="95">
        <f>'NEFZ + EPA + WLTP - Constants'!$B$5*B348/3.6</f>
        <v>5.498592000000001</v>
      </c>
      <c r="D348" s="95">
        <f>(C348+C347)/2</f>
        <v>6.795008000000001</v>
      </c>
      <c r="E348" s="95">
        <f>(D348*(A348-A347))</f>
        <v>6.795008000000001</v>
      </c>
      <c r="F348" s="95">
        <f>(0.5*((C348^2)-(C347^2))*'NEFZ + EPA + WLTP - Start Value'!$B$3)/3600</f>
        <v>-7.659072693293514</v>
      </c>
      <c r="G348" s="95">
        <f>E348*'NEFZ + EPA + WLTP - Start Value'!$B$3*'NEFZ + EPA + WLTP - Start Value'!$B$6*'NEFZ + EPA + WLTP - Constants'!$B$4/3600</f>
        <v>0.231825287936</v>
      </c>
      <c r="H348" s="95">
        <f>IF(E348&gt;0,(((C347)^3+(C348)^3)/2/D348)*0.5*'NEFZ + EPA + WLTP - Constants'!$B$3*('NEFZ + EPA + WLTP - Start Value'!$B$5*'NEFZ + EPA + WLTP - Start Value'!$B$4)*E348/3600,0)</f>
        <v>0.04402212834741082</v>
      </c>
      <c r="I348" s="95"/>
    </row>
    <row r="349" ht="20.35" customHeight="1">
      <c r="A349" s="15">
        <v>346</v>
      </c>
      <c r="B349" s="15">
        <v>8.1</v>
      </c>
      <c r="C349" s="95">
        <f>'NEFZ + EPA + WLTP - Constants'!$B$5*B349/3.6</f>
        <v>3.621024</v>
      </c>
      <c r="D349" s="95">
        <f>(C349+C348)/2</f>
        <v>4.559808</v>
      </c>
      <c r="E349" s="95">
        <f>(D349*(A349-A348))</f>
        <v>4.559808</v>
      </c>
      <c r="F349" s="95">
        <f>(0.5*((C349^2)-(C348^2))*'NEFZ + EPA + WLTP - Start Value'!$B$3)/3600</f>
        <v>-3.721808917657603</v>
      </c>
      <c r="G349" s="95">
        <f>E349*'NEFZ + EPA + WLTP - Start Value'!$B$3*'NEFZ + EPA + WLTP - Start Value'!$B$6*'NEFZ + EPA + WLTP - Constants'!$B$4/3600</f>
        <v>0.155566969536</v>
      </c>
      <c r="H349" s="95">
        <f>IF(E349&gt;0,(((C348)^3+(C349)^3)/2/D349)*0.5*'NEFZ + EPA + WLTP - Constants'!$B$3*('NEFZ + EPA + WLTP - Start Value'!$B$5*'NEFZ + EPA + WLTP - Start Value'!$B$4)*E349/3600,0)</f>
        <v>0.01351813489043957</v>
      </c>
      <c r="I349" s="95"/>
    </row>
    <row r="350" ht="20.35" customHeight="1">
      <c r="A350" s="15">
        <v>347</v>
      </c>
      <c r="B350" s="15">
        <v>4.8</v>
      </c>
      <c r="C350" s="95">
        <f>'NEFZ + EPA + WLTP - Constants'!$B$5*B350/3.6</f>
        <v>2.145792</v>
      </c>
      <c r="D350" s="95">
        <f>(C350+C349)/2</f>
        <v>2.883408</v>
      </c>
      <c r="E350" s="95">
        <f>(D350*(A350-A349))</f>
        <v>2.883408</v>
      </c>
      <c r="F350" s="95">
        <f>(0.5*((C350^2)-(C349^2))*'NEFZ + EPA + WLTP - Start Value'!$B$3)/3600</f>
        <v>-1.8491760693824</v>
      </c>
      <c r="G350" s="95">
        <f>E350*'NEFZ + EPA + WLTP - Start Value'!$B$3*'NEFZ + EPA + WLTP - Start Value'!$B$6*'NEFZ + EPA + WLTP - Constants'!$B$4/3600</f>
        <v>0.098373230736</v>
      </c>
      <c r="H350" s="95">
        <f>IF(E350&gt;0,(((C349)^3+(C350)^3)/2/D350)*0.5*'NEFZ + EPA + WLTP - Constants'!$B$3*('NEFZ + EPA + WLTP - Start Value'!$B$5*'NEFZ + EPA + WLTP - Start Value'!$B$4)*E350/3600,0)</f>
        <v>0.00362791442327392</v>
      </c>
      <c r="I350" s="95"/>
    </row>
    <row r="351" ht="20.35" customHeight="1">
      <c r="A351" s="15">
        <v>348</v>
      </c>
      <c r="B351" s="15">
        <v>2.6</v>
      </c>
      <c r="C351" s="95">
        <f>'NEFZ + EPA + WLTP - Constants'!$B$5*B351/3.6</f>
        <v>1.162304</v>
      </c>
      <c r="D351" s="95">
        <f>(C351+C350)/2</f>
        <v>1.654048</v>
      </c>
      <c r="E351" s="95">
        <f>(D351*(A351-A350))</f>
        <v>1.654048</v>
      </c>
      <c r="F351" s="95">
        <f>(0.5*((C351^2)-(C350^2))*'NEFZ + EPA + WLTP - Start Value'!$B$3)/3600</f>
        <v>-0.7071784451384886</v>
      </c>
      <c r="G351" s="95">
        <f>E351*'NEFZ + EPA + WLTP - Start Value'!$B$3*'NEFZ + EPA + WLTP - Start Value'!$B$6*'NEFZ + EPA + WLTP - Constants'!$B$4/3600</f>
        <v>0.056431155616</v>
      </c>
      <c r="H351" s="95">
        <f>IF(E351&gt;0,(((C350)^3+(C351)^3)/2/D351)*0.5*'NEFZ + EPA + WLTP - Constants'!$B$3*('NEFZ + EPA + WLTP - Start Value'!$B$5*'NEFZ + EPA + WLTP - Start Value'!$B$4)*E351/3600,0)</f>
        <v>0.0007242346356062256</v>
      </c>
      <c r="I351" s="95"/>
    </row>
    <row r="352" ht="20.35" customHeight="1">
      <c r="A352" s="15">
        <v>349</v>
      </c>
      <c r="B352" s="15">
        <v>2.1</v>
      </c>
      <c r="C352" s="95">
        <f>'NEFZ + EPA + WLTP - Constants'!$B$5*B352/3.6</f>
        <v>0.9387840000000002</v>
      </c>
      <c r="D352" s="95">
        <f>(C352+C351)/2</f>
        <v>1.050544</v>
      </c>
      <c r="E352" s="95">
        <f>(D352*(A352-A351))</f>
        <v>1.050544</v>
      </c>
      <c r="F352" s="95">
        <f>(0.5*((C352^2)-(C351^2))*'NEFZ + EPA + WLTP - Start Value'!$B$3)/3600</f>
        <v>-0.1020804266631112</v>
      </c>
      <c r="G352" s="95">
        <f>E352*'NEFZ + EPA + WLTP - Start Value'!$B$3*'NEFZ + EPA + WLTP - Start Value'!$B$6*'NEFZ + EPA + WLTP - Constants'!$B$4/3600</f>
        <v>0.03584140964800001</v>
      </c>
      <c r="H352" s="95">
        <f>IF(E352&gt;0,(((C351)^3+(C352)^3)/2/D352)*0.5*'NEFZ + EPA + WLTP - Constants'!$B$3*('NEFZ + EPA + WLTP - Start Value'!$B$5*'NEFZ + EPA + WLTP - Start Value'!$B$4)*E352/3600,0)</f>
        <v>0.0001516469392965817</v>
      </c>
      <c r="I352" s="95"/>
    </row>
    <row r="353" ht="20.35" customHeight="1">
      <c r="A353" s="15">
        <v>350</v>
      </c>
      <c r="B353" s="15">
        <v>0</v>
      </c>
      <c r="C353" s="95">
        <f>'NEFZ + EPA + WLTP - Constants'!$B$5*B353/3.6</f>
        <v>0</v>
      </c>
      <c r="D353" s="95">
        <f>(C353+C352)/2</f>
        <v>0.4693920000000001</v>
      </c>
      <c r="E353" s="95">
        <f>(D353*(A353-A352))</f>
        <v>0.4693920000000001</v>
      </c>
      <c r="F353" s="95">
        <f>(0.5*((C353^2)-(C352^2))*'NEFZ + EPA + WLTP - Start Value'!$B$3)/3600</f>
        <v>-0.1915636942912001</v>
      </c>
      <c r="G353" s="95">
        <f>E353*'NEFZ + EPA + WLTP - Start Value'!$B$3*'NEFZ + EPA + WLTP - Start Value'!$B$6*'NEFZ + EPA + WLTP - Constants'!$B$4/3600</f>
        <v>0.01601424686400001</v>
      </c>
      <c r="H353" s="95">
        <f>IF(E353&gt;0,(((C352)^3+(C353)^3)/2/D353)*0.5*'NEFZ + EPA + WLTP - Constants'!$B$3*('NEFZ + EPA + WLTP - Start Value'!$B$5*'NEFZ + EPA + WLTP - Start Value'!$B$4)*E353/3600,0)</f>
        <v>5.233082329715108e-05</v>
      </c>
      <c r="I353" s="95"/>
    </row>
    <row r="354" ht="20.35" customHeight="1">
      <c r="A354" s="15">
        <v>351</v>
      </c>
      <c r="B354" s="15">
        <v>0</v>
      </c>
      <c r="C354" s="95">
        <f>'NEFZ + EPA + WLTP - Constants'!$B$5*B354/3.6</f>
        <v>0</v>
      </c>
      <c r="D354" s="95">
        <f>(C354+C353)/2</f>
        <v>0</v>
      </c>
      <c r="E354" s="95">
        <f>(D354*(A354-A353))</f>
        <v>0</v>
      </c>
      <c r="F354" s="95">
        <f>(0.5*((C354^2)-(C353^2))*'NEFZ + EPA + WLTP - Start Value'!$B$3)/3600</f>
        <v>0</v>
      </c>
      <c r="G354" s="95">
        <f>E354*'NEFZ + EPA + WLTP - Start Value'!$B$3*'NEFZ + EPA + WLTP - Start Value'!$B$6*'NEFZ + EPA + WLTP - Constants'!$B$4/3600</f>
        <v>0</v>
      </c>
      <c r="H354" s="95">
        <f>IF(E354&gt;0,(((C353)^3+(C354)^3)/2/D354)*0.5*'NEFZ + EPA + WLTP - Constants'!$B$3*('NEFZ + EPA + WLTP - Start Value'!$B$5*'NEFZ + EPA + WLTP - Start Value'!$B$4)*E354/3600,0)</f>
        <v>0</v>
      </c>
      <c r="I354" s="95"/>
    </row>
    <row r="355" ht="20.35" customHeight="1">
      <c r="A355" s="15">
        <v>352</v>
      </c>
      <c r="B355" s="15">
        <v>0</v>
      </c>
      <c r="C355" s="95">
        <f>'NEFZ + EPA + WLTP - Constants'!$B$5*B355/3.6</f>
        <v>0</v>
      </c>
      <c r="D355" s="95">
        <f>(C355+C354)/2</f>
        <v>0</v>
      </c>
      <c r="E355" s="95">
        <f>(D355*(A355-A354))</f>
        <v>0</v>
      </c>
      <c r="F355" s="95">
        <f>(0.5*((C355^2)-(C354^2))*'NEFZ + EPA + WLTP - Start Value'!$B$3)/3600</f>
        <v>0</v>
      </c>
      <c r="G355" s="95">
        <f>E355*'NEFZ + EPA + WLTP - Start Value'!$B$3*'NEFZ + EPA + WLTP - Start Value'!$B$6*'NEFZ + EPA + WLTP - Constants'!$B$4/3600</f>
        <v>0</v>
      </c>
      <c r="H355" s="95">
        <f>IF(E355&gt;0,(((C354)^3+(C355)^3)/2/D355)*0.5*'NEFZ + EPA + WLTP - Constants'!$B$3*('NEFZ + EPA + WLTP - Start Value'!$B$5*'NEFZ + EPA + WLTP - Start Value'!$B$4)*E355/3600,0)</f>
        <v>0</v>
      </c>
      <c r="I355" s="95"/>
    </row>
    <row r="356" ht="20.35" customHeight="1">
      <c r="A356" s="15">
        <v>353</v>
      </c>
      <c r="B356" s="15">
        <v>0</v>
      </c>
      <c r="C356" s="95">
        <f>'NEFZ + EPA + WLTP - Constants'!$B$5*B356/3.6</f>
        <v>0</v>
      </c>
      <c r="D356" s="95">
        <f>(C356+C355)/2</f>
        <v>0</v>
      </c>
      <c r="E356" s="95">
        <f>(D356*(A356-A355))</f>
        <v>0</v>
      </c>
      <c r="F356" s="95">
        <f>(0.5*((C356^2)-(C355^2))*'NEFZ + EPA + WLTP - Start Value'!$B$3)/3600</f>
        <v>0</v>
      </c>
      <c r="G356" s="95">
        <f>E356*'NEFZ + EPA + WLTP - Start Value'!$B$3*'NEFZ + EPA + WLTP - Start Value'!$B$6*'NEFZ + EPA + WLTP - Constants'!$B$4/3600</f>
        <v>0</v>
      </c>
      <c r="H356" s="95">
        <f>IF(E356&gt;0,(((C355)^3+(C356)^3)/2/D356)*0.5*'NEFZ + EPA + WLTP - Constants'!$B$3*('NEFZ + EPA + WLTP - Start Value'!$B$5*'NEFZ + EPA + WLTP - Start Value'!$B$4)*E356/3600,0)</f>
        <v>0</v>
      </c>
      <c r="I356" s="95"/>
    </row>
    <row r="357" ht="20.35" customHeight="1">
      <c r="A357" s="15">
        <v>354</v>
      </c>
      <c r="B357" s="15">
        <v>0</v>
      </c>
      <c r="C357" s="95">
        <f>'NEFZ + EPA + WLTP - Constants'!$B$5*B357/3.6</f>
        <v>0</v>
      </c>
      <c r="D357" s="95">
        <f>(C357+C356)/2</f>
        <v>0</v>
      </c>
      <c r="E357" s="95">
        <f>(D357*(A357-A356))</f>
        <v>0</v>
      </c>
      <c r="F357" s="95">
        <f>(0.5*((C357^2)-(C356^2))*'NEFZ + EPA + WLTP - Start Value'!$B$3)/3600</f>
        <v>0</v>
      </c>
      <c r="G357" s="95">
        <f>E357*'NEFZ + EPA + WLTP - Start Value'!$B$3*'NEFZ + EPA + WLTP - Start Value'!$B$6*'NEFZ + EPA + WLTP - Constants'!$B$4/3600</f>
        <v>0</v>
      </c>
      <c r="H357" s="95">
        <f>IF(E357&gt;0,(((C356)^3+(C357)^3)/2/D357)*0.5*'NEFZ + EPA + WLTP - Constants'!$B$3*('NEFZ + EPA + WLTP - Start Value'!$B$5*'NEFZ + EPA + WLTP - Start Value'!$B$4)*E357/3600,0)</f>
        <v>0</v>
      </c>
      <c r="I357" s="95"/>
    </row>
    <row r="358" ht="20.35" customHeight="1">
      <c r="A358" s="15">
        <v>355</v>
      </c>
      <c r="B358" s="15">
        <v>0</v>
      </c>
      <c r="C358" s="95">
        <f>'NEFZ + EPA + WLTP - Constants'!$B$5*B358/3.6</f>
        <v>0</v>
      </c>
      <c r="D358" s="95">
        <f>(C358+C357)/2</f>
        <v>0</v>
      </c>
      <c r="E358" s="95">
        <f>(D358*(A358-A357))</f>
        <v>0</v>
      </c>
      <c r="F358" s="95">
        <f>(0.5*((C358^2)-(C357^2))*'NEFZ + EPA + WLTP - Start Value'!$B$3)/3600</f>
        <v>0</v>
      </c>
      <c r="G358" s="95">
        <f>E358*'NEFZ + EPA + WLTP - Start Value'!$B$3*'NEFZ + EPA + WLTP - Start Value'!$B$6*'NEFZ + EPA + WLTP - Constants'!$B$4/3600</f>
        <v>0</v>
      </c>
      <c r="H358" s="95">
        <f>IF(E358&gt;0,(((C357)^3+(C358)^3)/2/D358)*0.5*'NEFZ + EPA + WLTP - Constants'!$B$3*('NEFZ + EPA + WLTP - Start Value'!$B$5*'NEFZ + EPA + WLTP - Start Value'!$B$4)*E358/3600,0)</f>
        <v>0</v>
      </c>
      <c r="I358" s="95"/>
    </row>
    <row r="359" ht="20.35" customHeight="1">
      <c r="A359" s="15">
        <v>356</v>
      </c>
      <c r="B359" s="15">
        <v>0</v>
      </c>
      <c r="C359" s="95">
        <f>'NEFZ + EPA + WLTP - Constants'!$B$5*B359/3.6</f>
        <v>0</v>
      </c>
      <c r="D359" s="95">
        <f>(C359+C358)/2</f>
        <v>0</v>
      </c>
      <c r="E359" s="95">
        <f>(D359*(A359-A358))</f>
        <v>0</v>
      </c>
      <c r="F359" s="95">
        <f>(0.5*((C359^2)-(C358^2))*'NEFZ + EPA + WLTP - Start Value'!$B$3)/3600</f>
        <v>0</v>
      </c>
      <c r="G359" s="95">
        <f>E359*'NEFZ + EPA + WLTP - Start Value'!$B$3*'NEFZ + EPA + WLTP - Start Value'!$B$6*'NEFZ + EPA + WLTP - Constants'!$B$4/3600</f>
        <v>0</v>
      </c>
      <c r="H359" s="95">
        <f>IF(E359&gt;0,(((C358)^3+(C359)^3)/2/D359)*0.5*'NEFZ + EPA + WLTP - Constants'!$B$3*('NEFZ + EPA + WLTP - Start Value'!$B$5*'NEFZ + EPA + WLTP - Start Value'!$B$4)*E359/3600,0)</f>
        <v>0</v>
      </c>
      <c r="I359" s="95"/>
    </row>
    <row r="360" ht="20.35" customHeight="1">
      <c r="A360" s="15">
        <v>357</v>
      </c>
      <c r="B360" s="15">
        <v>0</v>
      </c>
      <c r="C360" s="95">
        <f>'NEFZ + EPA + WLTP - Constants'!$B$5*B360/3.6</f>
        <v>0</v>
      </c>
      <c r="D360" s="95">
        <f>(C360+C359)/2</f>
        <v>0</v>
      </c>
      <c r="E360" s="95">
        <f>(D360*(A360-A359))</f>
        <v>0</v>
      </c>
      <c r="F360" s="95">
        <f>(0.5*((C360^2)-(C359^2))*'NEFZ + EPA + WLTP - Start Value'!$B$3)/3600</f>
        <v>0</v>
      </c>
      <c r="G360" s="95">
        <f>E360*'NEFZ + EPA + WLTP - Start Value'!$B$3*'NEFZ + EPA + WLTP - Start Value'!$B$6*'NEFZ + EPA + WLTP - Constants'!$B$4/3600</f>
        <v>0</v>
      </c>
      <c r="H360" s="95">
        <f>IF(E360&gt;0,(((C359)^3+(C360)^3)/2/D360)*0.5*'NEFZ + EPA + WLTP - Constants'!$B$3*('NEFZ + EPA + WLTP - Start Value'!$B$5*'NEFZ + EPA + WLTP - Start Value'!$B$4)*E360/3600,0)</f>
        <v>0</v>
      </c>
      <c r="I360" s="95"/>
    </row>
    <row r="361" ht="20.35" customHeight="1">
      <c r="A361" s="15">
        <v>358</v>
      </c>
      <c r="B361" s="15">
        <v>0</v>
      </c>
      <c r="C361" s="95">
        <f>'NEFZ + EPA + WLTP - Constants'!$B$5*B361/3.6</f>
        <v>0</v>
      </c>
      <c r="D361" s="95">
        <f>(C361+C360)/2</f>
        <v>0</v>
      </c>
      <c r="E361" s="95">
        <f>(D361*(A361-A360))</f>
        <v>0</v>
      </c>
      <c r="F361" s="95">
        <f>(0.5*((C361^2)-(C360^2))*'NEFZ + EPA + WLTP - Start Value'!$B$3)/3600</f>
        <v>0</v>
      </c>
      <c r="G361" s="95">
        <f>E361*'NEFZ + EPA + WLTP - Start Value'!$B$3*'NEFZ + EPA + WLTP - Start Value'!$B$6*'NEFZ + EPA + WLTP - Constants'!$B$4/3600</f>
        <v>0</v>
      </c>
      <c r="H361" s="95">
        <f>IF(E361&gt;0,(((C360)^3+(C361)^3)/2/D361)*0.5*'NEFZ + EPA + WLTP - Constants'!$B$3*('NEFZ + EPA + WLTP - Start Value'!$B$5*'NEFZ + EPA + WLTP - Start Value'!$B$4)*E361/3600,0)</f>
        <v>0</v>
      </c>
      <c r="I361" s="95"/>
    </row>
    <row r="362" ht="20.35" customHeight="1">
      <c r="A362" s="15">
        <v>359</v>
      </c>
      <c r="B362" s="15">
        <v>0</v>
      </c>
      <c r="C362" s="95">
        <f>'NEFZ + EPA + WLTP - Constants'!$B$5*B362/3.6</f>
        <v>0</v>
      </c>
      <c r="D362" s="95">
        <f>(C362+C361)/2</f>
        <v>0</v>
      </c>
      <c r="E362" s="95">
        <f>(D362*(A362-A361))</f>
        <v>0</v>
      </c>
      <c r="F362" s="95">
        <f>(0.5*((C362^2)-(C361^2))*'NEFZ + EPA + WLTP - Start Value'!$B$3)/3600</f>
        <v>0</v>
      </c>
      <c r="G362" s="95">
        <f>E362*'NEFZ + EPA + WLTP - Start Value'!$B$3*'NEFZ + EPA + WLTP - Start Value'!$B$6*'NEFZ + EPA + WLTP - Constants'!$B$4/3600</f>
        <v>0</v>
      </c>
      <c r="H362" s="95">
        <f>IF(E362&gt;0,(((C361)^3+(C362)^3)/2/D362)*0.5*'NEFZ + EPA + WLTP - Constants'!$B$3*('NEFZ + EPA + WLTP - Start Value'!$B$5*'NEFZ + EPA + WLTP - Start Value'!$B$4)*E362/3600,0)</f>
        <v>0</v>
      </c>
      <c r="I362" s="95"/>
    </row>
    <row r="363" ht="20.35" customHeight="1">
      <c r="A363" s="15">
        <v>360</v>
      </c>
      <c r="B363" s="15">
        <v>0</v>
      </c>
      <c r="C363" s="95">
        <f>'NEFZ + EPA + WLTP - Constants'!$B$5*B363/3.6</f>
        <v>0</v>
      </c>
      <c r="D363" s="95">
        <f>(C363+C362)/2</f>
        <v>0</v>
      </c>
      <c r="E363" s="95">
        <f>(D363*(A363-A362))</f>
        <v>0</v>
      </c>
      <c r="F363" s="95">
        <f>(0.5*((C363^2)-(C362^2))*'NEFZ + EPA + WLTP - Start Value'!$B$3)/3600</f>
        <v>0</v>
      </c>
      <c r="G363" s="95">
        <f>E363*'NEFZ + EPA + WLTP - Start Value'!$B$3*'NEFZ + EPA + WLTP - Start Value'!$B$6*'NEFZ + EPA + WLTP - Constants'!$B$4/3600</f>
        <v>0</v>
      </c>
      <c r="H363" s="95">
        <f>IF(E363&gt;0,(((C362)^3+(C363)^3)/2/D363)*0.5*'NEFZ + EPA + WLTP - Constants'!$B$3*('NEFZ + EPA + WLTP - Start Value'!$B$5*'NEFZ + EPA + WLTP - Start Value'!$B$4)*E363/3600,0)</f>
        <v>0</v>
      </c>
      <c r="I363" s="95"/>
    </row>
    <row r="364" ht="20.35" customHeight="1">
      <c r="A364" s="15">
        <v>361</v>
      </c>
      <c r="B364" s="15">
        <v>0</v>
      </c>
      <c r="C364" s="95">
        <f>'NEFZ + EPA + WLTP - Constants'!$B$5*B364/3.6</f>
        <v>0</v>
      </c>
      <c r="D364" s="95">
        <f>(C364+C363)/2</f>
        <v>0</v>
      </c>
      <c r="E364" s="95">
        <f>(D364*(A364-A363))</f>
        <v>0</v>
      </c>
      <c r="F364" s="95">
        <f>(0.5*((C364^2)-(C363^2))*'NEFZ + EPA + WLTP - Start Value'!$B$3)/3600</f>
        <v>0</v>
      </c>
      <c r="G364" s="95">
        <f>E364*'NEFZ + EPA + WLTP - Start Value'!$B$3*'NEFZ + EPA + WLTP - Start Value'!$B$6*'NEFZ + EPA + WLTP - Constants'!$B$4/3600</f>
        <v>0</v>
      </c>
      <c r="H364" s="95">
        <f>IF(E364&gt;0,(((C363)^3+(C364)^3)/2/D364)*0.5*'NEFZ + EPA + WLTP - Constants'!$B$3*('NEFZ + EPA + WLTP - Start Value'!$B$5*'NEFZ + EPA + WLTP - Start Value'!$B$4)*E364/3600,0)</f>
        <v>0</v>
      </c>
      <c r="I364" s="95"/>
    </row>
    <row r="365" ht="20.35" customHeight="1">
      <c r="A365" s="15">
        <v>362</v>
      </c>
      <c r="B365" s="15">
        <v>0</v>
      </c>
      <c r="C365" s="95">
        <f>'NEFZ + EPA + WLTP - Constants'!$B$5*B365/3.6</f>
        <v>0</v>
      </c>
      <c r="D365" s="95">
        <f>(C365+C364)/2</f>
        <v>0</v>
      </c>
      <c r="E365" s="95">
        <f>(D365*(A365-A364))</f>
        <v>0</v>
      </c>
      <c r="F365" s="95">
        <f>(0.5*((C365^2)-(C364^2))*'NEFZ + EPA + WLTP - Start Value'!$B$3)/3600</f>
        <v>0</v>
      </c>
      <c r="G365" s="95">
        <f>E365*'NEFZ + EPA + WLTP - Start Value'!$B$3*'NEFZ + EPA + WLTP - Start Value'!$B$6*'NEFZ + EPA + WLTP - Constants'!$B$4/3600</f>
        <v>0</v>
      </c>
      <c r="H365" s="95">
        <f>IF(E365&gt;0,(((C364)^3+(C365)^3)/2/D365)*0.5*'NEFZ + EPA + WLTP - Constants'!$B$3*('NEFZ + EPA + WLTP - Start Value'!$B$5*'NEFZ + EPA + WLTP - Start Value'!$B$4)*E365/3600,0)</f>
        <v>0</v>
      </c>
      <c r="I365" s="95"/>
    </row>
    <row r="366" ht="20.35" customHeight="1">
      <c r="A366" s="15">
        <v>363</v>
      </c>
      <c r="B366" s="15">
        <v>0</v>
      </c>
      <c r="C366" s="95">
        <f>'NEFZ + EPA + WLTP - Constants'!$B$5*B366/3.6</f>
        <v>0</v>
      </c>
      <c r="D366" s="95">
        <f>(C366+C365)/2</f>
        <v>0</v>
      </c>
      <c r="E366" s="95">
        <f>(D366*(A366-A365))</f>
        <v>0</v>
      </c>
      <c r="F366" s="95">
        <f>(0.5*((C366^2)-(C365^2))*'NEFZ + EPA + WLTP - Start Value'!$B$3)/3600</f>
        <v>0</v>
      </c>
      <c r="G366" s="95">
        <f>E366*'NEFZ + EPA + WLTP - Start Value'!$B$3*'NEFZ + EPA + WLTP - Start Value'!$B$6*'NEFZ + EPA + WLTP - Constants'!$B$4/3600</f>
        <v>0</v>
      </c>
      <c r="H366" s="95">
        <f>IF(E366&gt;0,(((C365)^3+(C366)^3)/2/D366)*0.5*'NEFZ + EPA + WLTP - Constants'!$B$3*('NEFZ + EPA + WLTP - Start Value'!$B$5*'NEFZ + EPA + WLTP - Start Value'!$B$4)*E366/3600,0)</f>
        <v>0</v>
      </c>
      <c r="I366" s="95"/>
    </row>
    <row r="367" ht="20.35" customHeight="1">
      <c r="A367" s="15">
        <v>364</v>
      </c>
      <c r="B367" s="15">
        <v>0</v>
      </c>
      <c r="C367" s="95">
        <f>'NEFZ + EPA + WLTP - Constants'!$B$5*B367/3.6</f>
        <v>0</v>
      </c>
      <c r="D367" s="95">
        <f>(C367+C366)/2</f>
        <v>0</v>
      </c>
      <c r="E367" s="95">
        <f>(D367*(A367-A366))</f>
        <v>0</v>
      </c>
      <c r="F367" s="95">
        <f>(0.5*((C367^2)-(C366^2))*'NEFZ + EPA + WLTP - Start Value'!$B$3)/3600</f>
        <v>0</v>
      </c>
      <c r="G367" s="95">
        <f>E367*'NEFZ + EPA + WLTP - Start Value'!$B$3*'NEFZ + EPA + WLTP - Start Value'!$B$6*'NEFZ + EPA + WLTP - Constants'!$B$4/3600</f>
        <v>0</v>
      </c>
      <c r="H367" s="95">
        <f>IF(E367&gt;0,(((C366)^3+(C367)^3)/2/D367)*0.5*'NEFZ + EPA + WLTP - Constants'!$B$3*('NEFZ + EPA + WLTP - Start Value'!$B$5*'NEFZ + EPA + WLTP - Start Value'!$B$4)*E367/3600,0)</f>
        <v>0</v>
      </c>
      <c r="I367" s="95"/>
    </row>
    <row r="368" ht="20.35" customHeight="1">
      <c r="A368" s="15">
        <v>365</v>
      </c>
      <c r="B368" s="15">
        <v>0</v>
      </c>
      <c r="C368" s="95">
        <f>'NEFZ + EPA + WLTP - Constants'!$B$5*B368/3.6</f>
        <v>0</v>
      </c>
      <c r="D368" s="95">
        <f>(C368+C367)/2</f>
        <v>0</v>
      </c>
      <c r="E368" s="95">
        <f>(D368*(A368-A367))</f>
        <v>0</v>
      </c>
      <c r="F368" s="95">
        <f>(0.5*((C368^2)-(C367^2))*'NEFZ + EPA + WLTP - Start Value'!$B$3)/3600</f>
        <v>0</v>
      </c>
      <c r="G368" s="95">
        <f>E368*'NEFZ + EPA + WLTP - Start Value'!$B$3*'NEFZ + EPA + WLTP - Start Value'!$B$6*'NEFZ + EPA + WLTP - Constants'!$B$4/3600</f>
        <v>0</v>
      </c>
      <c r="H368" s="95">
        <f>IF(E368&gt;0,(((C367)^3+(C368)^3)/2/D368)*0.5*'NEFZ + EPA + WLTP - Constants'!$B$3*('NEFZ + EPA + WLTP - Start Value'!$B$5*'NEFZ + EPA + WLTP - Start Value'!$B$4)*E368/3600,0)</f>
        <v>0</v>
      </c>
      <c r="I368" s="95"/>
    </row>
    <row r="369" ht="20.35" customHeight="1">
      <c r="A369" s="15">
        <v>366</v>
      </c>
      <c r="B369" s="15">
        <v>0</v>
      </c>
      <c r="C369" s="95">
        <f>'NEFZ + EPA + WLTP - Constants'!$B$5*B369/3.6</f>
        <v>0</v>
      </c>
      <c r="D369" s="95">
        <f>(C369+C368)/2</f>
        <v>0</v>
      </c>
      <c r="E369" s="95">
        <f>(D369*(A369-A368))</f>
        <v>0</v>
      </c>
      <c r="F369" s="95">
        <f>(0.5*((C369^2)-(C368^2))*'NEFZ + EPA + WLTP - Start Value'!$B$3)/3600</f>
        <v>0</v>
      </c>
      <c r="G369" s="95">
        <f>E369*'NEFZ + EPA + WLTP - Start Value'!$B$3*'NEFZ + EPA + WLTP - Start Value'!$B$6*'NEFZ + EPA + WLTP - Constants'!$B$4/3600</f>
        <v>0</v>
      </c>
      <c r="H369" s="95">
        <f>IF(E369&gt;0,(((C368)^3+(C369)^3)/2/D369)*0.5*'NEFZ + EPA + WLTP - Constants'!$B$3*('NEFZ + EPA + WLTP - Start Value'!$B$5*'NEFZ + EPA + WLTP - Start Value'!$B$4)*E369/3600,0)</f>
        <v>0</v>
      </c>
      <c r="I369" s="95"/>
    </row>
    <row r="370" ht="20.35" customHeight="1">
      <c r="A370" s="15">
        <v>367</v>
      </c>
      <c r="B370" s="15">
        <v>0</v>
      </c>
      <c r="C370" s="95">
        <f>'NEFZ + EPA + WLTP - Constants'!$B$5*B370/3.6</f>
        <v>0</v>
      </c>
      <c r="D370" s="95">
        <f>(C370+C369)/2</f>
        <v>0</v>
      </c>
      <c r="E370" s="95">
        <f>(D370*(A370-A369))</f>
        <v>0</v>
      </c>
      <c r="F370" s="95">
        <f>(0.5*((C370^2)-(C369^2))*'NEFZ + EPA + WLTP - Start Value'!$B$3)/3600</f>
        <v>0</v>
      </c>
      <c r="G370" s="95">
        <f>E370*'NEFZ + EPA + WLTP - Start Value'!$B$3*'NEFZ + EPA + WLTP - Start Value'!$B$6*'NEFZ + EPA + WLTP - Constants'!$B$4/3600</f>
        <v>0</v>
      </c>
      <c r="H370" s="95">
        <f>IF(E370&gt;0,(((C369)^3+(C370)^3)/2/D370)*0.5*'NEFZ + EPA + WLTP - Constants'!$B$3*('NEFZ + EPA + WLTP - Start Value'!$B$5*'NEFZ + EPA + WLTP - Start Value'!$B$4)*E370/3600,0)</f>
        <v>0</v>
      </c>
      <c r="I370" s="95"/>
    </row>
    <row r="371" ht="20.35" customHeight="1">
      <c r="A371" s="15">
        <v>368</v>
      </c>
      <c r="B371" s="15">
        <v>0</v>
      </c>
      <c r="C371" s="95">
        <f>'NEFZ + EPA + WLTP - Constants'!$B$5*B371/3.6</f>
        <v>0</v>
      </c>
      <c r="D371" s="95">
        <f>(C371+C370)/2</f>
        <v>0</v>
      </c>
      <c r="E371" s="95">
        <f>(D371*(A371-A370))</f>
        <v>0</v>
      </c>
      <c r="F371" s="95">
        <f>(0.5*((C371^2)-(C370^2))*'NEFZ + EPA + WLTP - Start Value'!$B$3)/3600</f>
        <v>0</v>
      </c>
      <c r="G371" s="95">
        <f>E371*'NEFZ + EPA + WLTP - Start Value'!$B$3*'NEFZ + EPA + WLTP - Start Value'!$B$6*'NEFZ + EPA + WLTP - Constants'!$B$4/3600</f>
        <v>0</v>
      </c>
      <c r="H371" s="95">
        <f>IF(E371&gt;0,(((C370)^3+(C371)^3)/2/D371)*0.5*'NEFZ + EPA + WLTP - Constants'!$B$3*('NEFZ + EPA + WLTP - Start Value'!$B$5*'NEFZ + EPA + WLTP - Start Value'!$B$4)*E371/3600,0)</f>
        <v>0</v>
      </c>
      <c r="I371" s="95"/>
    </row>
    <row r="372" ht="20.35" customHeight="1">
      <c r="A372" s="15">
        <v>369</v>
      </c>
      <c r="B372" s="15">
        <v>0</v>
      </c>
      <c r="C372" s="95">
        <f>'NEFZ + EPA + WLTP - Constants'!$B$5*B372/3.6</f>
        <v>0</v>
      </c>
      <c r="D372" s="95">
        <f>(C372+C371)/2</f>
        <v>0</v>
      </c>
      <c r="E372" s="95">
        <f>(D372*(A372-A371))</f>
        <v>0</v>
      </c>
      <c r="F372" s="95">
        <f>(0.5*((C372^2)-(C371^2))*'NEFZ + EPA + WLTP - Start Value'!$B$3)/3600</f>
        <v>0</v>
      </c>
      <c r="G372" s="95">
        <f>E372*'NEFZ + EPA + WLTP - Start Value'!$B$3*'NEFZ + EPA + WLTP - Start Value'!$B$6*'NEFZ + EPA + WLTP - Constants'!$B$4/3600</f>
        <v>0</v>
      </c>
      <c r="H372" s="95">
        <f>IF(E372&gt;0,(((C371)^3+(C372)^3)/2/D372)*0.5*'NEFZ + EPA + WLTP - Constants'!$B$3*('NEFZ + EPA + WLTP - Start Value'!$B$5*'NEFZ + EPA + WLTP - Start Value'!$B$4)*E372/3600,0)</f>
        <v>0</v>
      </c>
      <c r="I372" s="95"/>
    </row>
    <row r="373" ht="20.35" customHeight="1">
      <c r="A373" s="15">
        <v>370</v>
      </c>
      <c r="B373" s="15">
        <v>0</v>
      </c>
      <c r="C373" s="95">
        <f>'NEFZ + EPA + WLTP - Constants'!$B$5*B373/3.6</f>
        <v>0</v>
      </c>
      <c r="D373" s="95">
        <f>(C373+C372)/2</f>
        <v>0</v>
      </c>
      <c r="E373" s="95">
        <f>(D373*(A373-A372))</f>
        <v>0</v>
      </c>
      <c r="F373" s="95">
        <f>(0.5*((C373^2)-(C372^2))*'NEFZ + EPA + WLTP - Start Value'!$B$3)/3600</f>
        <v>0</v>
      </c>
      <c r="G373" s="95">
        <f>E373*'NEFZ + EPA + WLTP - Start Value'!$B$3*'NEFZ + EPA + WLTP - Start Value'!$B$6*'NEFZ + EPA + WLTP - Constants'!$B$4/3600</f>
        <v>0</v>
      </c>
      <c r="H373" s="95">
        <f>IF(E373&gt;0,(((C372)^3+(C373)^3)/2/D373)*0.5*'NEFZ + EPA + WLTP - Constants'!$B$3*('NEFZ + EPA + WLTP - Start Value'!$B$5*'NEFZ + EPA + WLTP - Start Value'!$B$4)*E373/3600,0)</f>
        <v>0</v>
      </c>
      <c r="I373" s="95"/>
    </row>
    <row r="374" ht="20.35" customHeight="1">
      <c r="A374" s="15">
        <v>371</v>
      </c>
      <c r="B374" s="15">
        <v>4.3</v>
      </c>
      <c r="C374" s="95">
        <f>'NEFZ + EPA + WLTP - Constants'!$B$5*B374/3.6</f>
        <v>1.922272</v>
      </c>
      <c r="D374" s="95">
        <f>(C374+C373)/2</f>
        <v>0.961136</v>
      </c>
      <c r="E374" s="95">
        <f>(D374*(A374-A373))</f>
        <v>0.961136</v>
      </c>
      <c r="F374" s="95">
        <f>(0.5*((C374^2)-(C373^2))*'NEFZ + EPA + WLTP - Start Value'!$B$3)/3600</f>
        <v>0.8031774846812444</v>
      </c>
      <c r="G374" s="95">
        <f>E374*'NEFZ + EPA + WLTP - Start Value'!$B$3*'NEFZ + EPA + WLTP - Start Value'!$B$6*'NEFZ + EPA + WLTP - Constants'!$B$4/3600</f>
        <v>0.03279107691200001</v>
      </c>
      <c r="H374" s="95">
        <f>IF(E374&gt;0,(((C373)^3+(C374)^3)/2/D374)*0.5*'NEFZ + EPA + WLTP - Constants'!$B$3*('NEFZ + EPA + WLTP - Start Value'!$B$5*'NEFZ + EPA + WLTP - Start Value'!$B$4)*E374/3600,0)</f>
        <v>0.0004492675486326086</v>
      </c>
      <c r="I374" s="95"/>
    </row>
    <row r="375" ht="20.35" customHeight="1">
      <c r="A375" s="15">
        <v>372</v>
      </c>
      <c r="B375" s="15">
        <v>9.1</v>
      </c>
      <c r="C375" s="95">
        <f>'NEFZ + EPA + WLTP - Constants'!$B$5*B375/3.6</f>
        <v>4.068064</v>
      </c>
      <c r="D375" s="95">
        <f>(C375+C374)/2</f>
        <v>2.995168</v>
      </c>
      <c r="E375" s="95">
        <f>(D375*(A375-A374))</f>
        <v>2.995168</v>
      </c>
      <c r="F375" s="95">
        <f>(0.5*((C375^2)-(C374^2))*'NEFZ + EPA + WLTP - Start Value'!$B$3)/3600</f>
        <v>2.793962997009066</v>
      </c>
      <c r="G375" s="95">
        <f>E375*'NEFZ + EPA + WLTP - Start Value'!$B$3*'NEFZ + EPA + WLTP - Start Value'!$B$6*'NEFZ + EPA + WLTP - Constants'!$B$4/3600</f>
        <v>0.102186146656</v>
      </c>
      <c r="H375" s="95">
        <f>IF(E375&gt;0,(((C374)^3+(C375)^3)/2/D375)*0.5*'NEFZ + EPA + WLTP - Constants'!$B$3*('NEFZ + EPA + WLTP - Start Value'!$B$5*'NEFZ + EPA + WLTP - Start Value'!$B$4)*E375/3600,0)</f>
        <v>0.004707446022108193</v>
      </c>
      <c r="I375" s="95"/>
    </row>
    <row r="376" ht="20.35" customHeight="1">
      <c r="A376" s="15">
        <v>373</v>
      </c>
      <c r="B376" s="15">
        <v>13.2</v>
      </c>
      <c r="C376" s="95">
        <f>'NEFZ + EPA + WLTP - Constants'!$B$5*B376/3.6</f>
        <v>5.900928</v>
      </c>
      <c r="D376" s="95">
        <f>(C376+C375)/2</f>
        <v>4.984496</v>
      </c>
      <c r="E376" s="95">
        <f>(D376*(A376-A375))</f>
        <v>4.984496</v>
      </c>
      <c r="F376" s="95">
        <f>(0.5*((C376^2)-(C375^2))*'NEFZ + EPA + WLTP - Start Value'!$B$3)/3600</f>
        <v>3.971580174386488</v>
      </c>
      <c r="G376" s="95">
        <f>E376*'NEFZ + EPA + WLTP - Start Value'!$B$3*'NEFZ + EPA + WLTP - Start Value'!$B$6*'NEFZ + EPA + WLTP - Constants'!$B$4/3600</f>
        <v>0.170056050032</v>
      </c>
      <c r="H376" s="95">
        <f>IF(E376&gt;0,(((C375)^3+(C376)^3)/2/D376)*0.5*'NEFZ + EPA + WLTP - Constants'!$B$3*('NEFZ + EPA + WLTP - Start Value'!$B$5*'NEFZ + EPA + WLTP - Start Value'!$B$4)*E376/3600,0)</f>
        <v>0.01725453081092315</v>
      </c>
      <c r="I376" s="95"/>
    </row>
    <row r="377" ht="20.35" customHeight="1">
      <c r="A377" s="15">
        <v>374</v>
      </c>
      <c r="B377" s="15">
        <v>16.3</v>
      </c>
      <c r="C377" s="95">
        <f>'NEFZ + EPA + WLTP - Constants'!$B$5*B377/3.6</f>
        <v>7.286752000000001</v>
      </c>
      <c r="D377" s="95">
        <f>(C377+C376)/2</f>
        <v>6.59384</v>
      </c>
      <c r="E377" s="95">
        <f>(D377*(A377-A376))</f>
        <v>6.59384</v>
      </c>
      <c r="F377" s="95">
        <f>(0.5*((C377^2)-(C376^2))*'NEFZ + EPA + WLTP - Start Value'!$B$3)/3600</f>
        <v>3.972448943975115</v>
      </c>
      <c r="G377" s="95">
        <f>E377*'NEFZ + EPA + WLTP - Start Value'!$B$3*'NEFZ + EPA + WLTP - Start Value'!$B$6*'NEFZ + EPA + WLTP - Constants'!$B$4/3600</f>
        <v>0.224962039280</v>
      </c>
      <c r="H377" s="95">
        <f>IF(E377&gt;0,(((C376)^3+(C377)^3)/2/D377)*0.5*'NEFZ + EPA + WLTP - Constants'!$B$3*('NEFZ + EPA + WLTP - Start Value'!$B$5*'NEFZ + EPA + WLTP - Start Value'!$B$4)*E377/3600,0)</f>
        <v>0.03746795972343905</v>
      </c>
      <c r="I377" s="95"/>
    </row>
    <row r="378" ht="20.35" customHeight="1">
      <c r="A378" s="15">
        <v>375</v>
      </c>
      <c r="B378" s="15">
        <v>19.1</v>
      </c>
      <c r="C378" s="95">
        <f>'NEFZ + EPA + WLTP - Constants'!$B$5*B378/3.6</f>
        <v>8.538464000000001</v>
      </c>
      <c r="D378" s="95">
        <f>(C378+C377)/2</f>
        <v>7.912608000000001</v>
      </c>
      <c r="E378" s="95">
        <f>(D378*(A378-A377))</f>
        <v>7.912608000000001</v>
      </c>
      <c r="F378" s="95">
        <f>(0.5*((C378^2)-(C377^2))*'NEFZ + EPA + WLTP - Start Value'!$B$3)/3600</f>
        <v>4.305622081211735</v>
      </c>
      <c r="G378" s="95">
        <f>E378*'NEFZ + EPA + WLTP - Start Value'!$B$3*'NEFZ + EPA + WLTP - Start Value'!$B$6*'NEFZ + EPA + WLTP - Constants'!$B$4/3600</f>
        <v>0.269954447136</v>
      </c>
      <c r="H378" s="95">
        <f>IF(E378&gt;0,(((C377)^3+(C378)^3)/2/D378)*0.5*'NEFZ + EPA + WLTP - Constants'!$B$3*('NEFZ + EPA + WLTP - Start Value'!$B$5*'NEFZ + EPA + WLTP - Start Value'!$B$4)*E378/3600,0)</f>
        <v>0.06384472325450927</v>
      </c>
      <c r="I378" s="95"/>
    </row>
    <row r="379" ht="20.35" customHeight="1">
      <c r="A379" s="15">
        <v>376</v>
      </c>
      <c r="B379" s="15">
        <v>20.9</v>
      </c>
      <c r="C379" s="95">
        <f>'NEFZ + EPA + WLTP - Constants'!$B$5*B379/3.6</f>
        <v>9.343135999999999</v>
      </c>
      <c r="D379" s="95">
        <f>(C379+C378)/2</f>
        <v>8.940799999999999</v>
      </c>
      <c r="E379" s="95">
        <f>(D379*(A379-A378))</f>
        <v>8.940799999999999</v>
      </c>
      <c r="F379" s="95">
        <f>(0.5*((C379^2)-(C378^2))*'NEFZ + EPA + WLTP - Start Value'!$B$3)/3600</f>
        <v>3.127570519039995</v>
      </c>
      <c r="G379" s="95">
        <f>E379*'NEFZ + EPA + WLTP - Start Value'!$B$3*'NEFZ + EPA + WLTP - Start Value'!$B$6*'NEFZ + EPA + WLTP - Constants'!$B$4/3600</f>
        <v>0.3050332735999999</v>
      </c>
      <c r="H379" s="95">
        <f>IF(E379&gt;0,(((C378)^3+(C379)^3)/2/D379)*0.5*'NEFZ + EPA + WLTP - Constants'!$B$3*('NEFZ + EPA + WLTP - Start Value'!$B$5*'NEFZ + EPA + WLTP - Start Value'!$B$4)*E379/3600,0)</f>
        <v>0.09095991024499511</v>
      </c>
      <c r="I379" s="95"/>
    </row>
    <row r="380" ht="20.35" customHeight="1">
      <c r="A380" s="15">
        <v>377</v>
      </c>
      <c r="B380" s="15">
        <v>22.7</v>
      </c>
      <c r="C380" s="95">
        <f>'NEFZ + EPA + WLTP - Constants'!$B$5*B380/3.6</f>
        <v>10.147808</v>
      </c>
      <c r="D380" s="95">
        <f>(C380+C379)/2</f>
        <v>9.745471999999999</v>
      </c>
      <c r="E380" s="95">
        <f>(D380*(A380-A379))</f>
        <v>9.745471999999999</v>
      </c>
      <c r="F380" s="95">
        <f>(0.5*((C380^2)-(C379^2))*'NEFZ + EPA + WLTP - Start Value'!$B$3)/3600</f>
        <v>3.409051865753608</v>
      </c>
      <c r="G380" s="95">
        <f>E380*'NEFZ + EPA + WLTP - Start Value'!$B$3*'NEFZ + EPA + WLTP - Start Value'!$B$6*'NEFZ + EPA + WLTP - Constants'!$B$4/3600</f>
        <v>0.332486268224</v>
      </c>
      <c r="H380" s="95">
        <f>IF(E380&gt;0,(((C379)^3+(C380)^3)/2/D380)*0.5*'NEFZ + EPA + WLTP - Constants'!$B$3*('NEFZ + EPA + WLTP - Start Value'!$B$5*'NEFZ + EPA + WLTP - Start Value'!$B$4)*E380/3600,0)</f>
        <v>0.1176831104940791</v>
      </c>
      <c r="I380" s="95"/>
    </row>
    <row r="381" ht="20.35" customHeight="1">
      <c r="A381" s="15">
        <v>378</v>
      </c>
      <c r="B381" s="15">
        <v>24.8</v>
      </c>
      <c r="C381" s="95">
        <f>'NEFZ + EPA + WLTP - Constants'!$B$5*B381/3.6</f>
        <v>11.086592</v>
      </c>
      <c r="D381" s="95">
        <f>(C381+C380)/2</f>
        <v>10.6172</v>
      </c>
      <c r="E381" s="95">
        <f>(D381*(A381-A380))</f>
        <v>10.6172</v>
      </c>
      <c r="F381" s="95">
        <f>(0.5*((C381^2)-(C380^2))*'NEFZ + EPA + WLTP - Start Value'!$B$3)/3600</f>
        <v>4.332988323253334</v>
      </c>
      <c r="G381" s="95">
        <f>E381*'NEFZ + EPA + WLTP - Start Value'!$B$3*'NEFZ + EPA + WLTP - Start Value'!$B$6*'NEFZ + EPA + WLTP - Constants'!$B$4/3600</f>
        <v>0.3622270124</v>
      </c>
      <c r="H381" s="95">
        <f>IF(E381&gt;0,(((C380)^3+(C381)^3)/2/D381)*0.5*'NEFZ + EPA + WLTP - Constants'!$B$3*('NEFZ + EPA + WLTP - Start Value'!$B$5*'NEFZ + EPA + WLTP - Start Value'!$B$4)*E381/3600,0)</f>
        <v>0.1522858884213334</v>
      </c>
      <c r="I381" s="95"/>
    </row>
    <row r="382" ht="20.35" customHeight="1">
      <c r="A382" s="15">
        <v>379</v>
      </c>
      <c r="B382" s="15">
        <v>26.9</v>
      </c>
      <c r="C382" s="95">
        <f>'NEFZ + EPA + WLTP - Constants'!$B$5*B382/3.6</f>
        <v>12.025376</v>
      </c>
      <c r="D382" s="95">
        <f>(C382+C381)/2</f>
        <v>11.555984</v>
      </c>
      <c r="E382" s="95">
        <f>(D382*(A382-A381))</f>
        <v>11.555984</v>
      </c>
      <c r="F382" s="95">
        <f>(0.5*((C382^2)-(C381^2))*'NEFZ + EPA + WLTP - Start Value'!$B$3)/3600</f>
        <v>4.716115711835725</v>
      </c>
      <c r="G382" s="95">
        <f>E382*'NEFZ + EPA + WLTP - Start Value'!$B$3*'NEFZ + EPA + WLTP - Start Value'!$B$6*'NEFZ + EPA + WLTP - Constants'!$B$4/3600</f>
        <v>0.394255506128</v>
      </c>
      <c r="H382" s="95">
        <f>IF(E382&gt;0,(((C381)^3+(C382)^3)/2/D382)*0.5*'NEFZ + EPA + WLTP - Constants'!$B$3*('NEFZ + EPA + WLTP - Start Value'!$B$5*'NEFZ + EPA + WLTP - Start Value'!$B$4)*E382/3600,0)</f>
        <v>0.1961804134157913</v>
      </c>
      <c r="I382" s="95"/>
    </row>
    <row r="383" ht="20.35" customHeight="1">
      <c r="A383" s="15">
        <v>380</v>
      </c>
      <c r="B383" s="15">
        <v>28.8</v>
      </c>
      <c r="C383" s="95">
        <f>'NEFZ + EPA + WLTP - Constants'!$B$5*B383/3.6</f>
        <v>12.874752</v>
      </c>
      <c r="D383" s="95">
        <f>(C383+C382)/2</f>
        <v>12.450064</v>
      </c>
      <c r="E383" s="95">
        <f>(D383*(A383-A382))</f>
        <v>12.450064</v>
      </c>
      <c r="F383" s="95">
        <f>(0.5*((C383^2)-(C382^2))*'NEFZ + EPA + WLTP - Start Value'!$B$3)/3600</f>
        <v>4.597094278194495</v>
      </c>
      <c r="G383" s="95">
        <f>E383*'NEFZ + EPA + WLTP - Start Value'!$B$3*'NEFZ + EPA + WLTP - Start Value'!$B$6*'NEFZ + EPA + WLTP - Constants'!$B$4/3600</f>
        <v>0.4247588334880001</v>
      </c>
      <c r="H383" s="95">
        <f>IF(E383&gt;0,(((C382)^3+(C383)^3)/2/D383)*0.5*'NEFZ + EPA + WLTP - Constants'!$B$3*('NEFZ + EPA + WLTP - Start Value'!$B$5*'NEFZ + EPA + WLTP - Start Value'!$B$4)*E383/3600,0)</f>
        <v>0.2449732413471274</v>
      </c>
      <c r="I383" s="95"/>
    </row>
    <row r="384" ht="20.35" customHeight="1">
      <c r="A384" s="15">
        <v>381</v>
      </c>
      <c r="B384" s="15">
        <v>30</v>
      </c>
      <c r="C384" s="95">
        <f>'NEFZ + EPA + WLTP - Constants'!$B$5*B384/3.6</f>
        <v>13.4112</v>
      </c>
      <c r="D384" s="95">
        <f>(C384+C383)/2</f>
        <v>13.142976</v>
      </c>
      <c r="E384" s="95">
        <f>(D384*(A384-A383))</f>
        <v>13.142976</v>
      </c>
      <c r="F384" s="95">
        <f>(0.5*((C384^2)-(C383^2))*'NEFZ + EPA + WLTP - Start Value'!$B$3)/3600</f>
        <v>3.065019108659198</v>
      </c>
      <c r="G384" s="95">
        <f>E384*'NEFZ + EPA + WLTP - Start Value'!$B$3*'NEFZ + EPA + WLTP - Start Value'!$B$6*'NEFZ + EPA + WLTP - Constants'!$B$4/3600</f>
        <v>0.4483989121920001</v>
      </c>
      <c r="H384" s="95">
        <f>IF(E384&gt;0,(((C383)^3+(C384)^3)/2/D384)*0.5*'NEFZ + EPA + WLTP - Constants'!$B$3*('NEFZ + EPA + WLTP - Start Value'!$B$5*'NEFZ + EPA + WLTP - Start Value'!$B$4)*E384/3600,0)</f>
        <v>0.2875503981859456</v>
      </c>
      <c r="I384" s="95"/>
    </row>
    <row r="385" ht="20.35" customHeight="1">
      <c r="A385" s="15">
        <v>382</v>
      </c>
      <c r="B385" s="15">
        <v>30.4</v>
      </c>
      <c r="C385" s="95">
        <f>'NEFZ + EPA + WLTP - Constants'!$B$5*B385/3.6</f>
        <v>13.590016</v>
      </c>
      <c r="D385" s="95">
        <f>(C385+C384)/2</f>
        <v>13.500608</v>
      </c>
      <c r="E385" s="95">
        <f>(D385*(A385-A384))</f>
        <v>13.500608</v>
      </c>
      <c r="F385" s="95">
        <f>(0.5*((C385^2)-(C384^2))*'NEFZ + EPA + WLTP - Start Value'!$B$3)/3600</f>
        <v>1.049473663055632</v>
      </c>
      <c r="G385" s="95">
        <f>E385*'NEFZ + EPA + WLTP - Start Value'!$B$3*'NEFZ + EPA + WLTP - Start Value'!$B$6*'NEFZ + EPA + WLTP - Constants'!$B$4/3600</f>
        <v>0.460600243136</v>
      </c>
      <c r="H385" s="95">
        <f>IF(E385&gt;0,(((C384)^3+(C385)^3)/2/D385)*0.5*'NEFZ + EPA + WLTP - Constants'!$B$3*('NEFZ + EPA + WLTP - Start Value'!$B$5*'NEFZ + EPA + WLTP - Start Value'!$B$4)*E385/3600,0)</f>
        <v>0.3113204470613595</v>
      </c>
      <c r="I385" s="95"/>
    </row>
    <row r="386" ht="20.35" customHeight="1">
      <c r="A386" s="15">
        <v>383</v>
      </c>
      <c r="B386" s="15">
        <v>30.6</v>
      </c>
      <c r="C386" s="95">
        <f>'NEFZ + EPA + WLTP - Constants'!$B$5*B386/3.6</f>
        <v>13.679424</v>
      </c>
      <c r="D386" s="95">
        <f>(C386+C385)/2</f>
        <v>13.63472</v>
      </c>
      <c r="E386" s="95">
        <f>(D386*(A386-A385))</f>
        <v>13.63472</v>
      </c>
      <c r="F386" s="95">
        <f>(0.5*((C386^2)-(C385^2))*'NEFZ + EPA + WLTP - Start Value'!$B$3)/3600</f>
        <v>0.529949449059583</v>
      </c>
      <c r="G386" s="95">
        <f>E386*'NEFZ + EPA + WLTP - Start Value'!$B$3*'NEFZ + EPA + WLTP - Start Value'!$B$6*'NEFZ + EPA + WLTP - Constants'!$B$4/3600</f>
        <v>0.4651757422400001</v>
      </c>
      <c r="H386" s="95">
        <f>IF(E386&gt;0,(((C385)^3+(C386)^3)/2/D386)*0.5*'NEFZ + EPA + WLTP - Constants'!$B$3*('NEFZ + EPA + WLTP - Start Value'!$B$5*'NEFZ + EPA + WLTP - Start Value'!$B$4)*E386/3600,0)</f>
        <v>0.3206588290799368</v>
      </c>
      <c r="I386" s="95"/>
    </row>
    <row r="387" ht="20.35" customHeight="1">
      <c r="A387" s="15">
        <v>384</v>
      </c>
      <c r="B387" s="15">
        <v>30.9</v>
      </c>
      <c r="C387" s="95">
        <f>'NEFZ + EPA + WLTP - Constants'!$B$5*B387/3.6</f>
        <v>13.813536</v>
      </c>
      <c r="D387" s="95">
        <f>(C387+C386)/2</f>
        <v>13.74648</v>
      </c>
      <c r="E387" s="95">
        <f>(D387*(A387-A386))</f>
        <v>13.74648</v>
      </c>
      <c r="F387" s="95">
        <f>(0.5*((C387^2)-(C386^2))*'NEFZ + EPA + WLTP - Start Value'!$B$3)/3600</f>
        <v>0.8014399455039747</v>
      </c>
      <c r="G387" s="95">
        <f>E387*'NEFZ + EPA + WLTP - Start Value'!$B$3*'NEFZ + EPA + WLTP - Start Value'!$B$6*'NEFZ + EPA + WLTP - Constants'!$B$4/3600</f>
        <v>0.4689886581600001</v>
      </c>
      <c r="H387" s="95">
        <f>IF(E387&gt;0,(((C386)^3+(C387)^3)/2/D387)*0.5*'NEFZ + EPA + WLTP - Constants'!$B$3*('NEFZ + EPA + WLTP - Start Value'!$B$5*'NEFZ + EPA + WLTP - Start Value'!$B$4)*E387/3600,0)</f>
        <v>0.3286215506663239</v>
      </c>
      <c r="I387" s="95"/>
    </row>
    <row r="388" ht="20.35" customHeight="1">
      <c r="A388" s="15">
        <v>385</v>
      </c>
      <c r="B388" s="15">
        <v>31.1</v>
      </c>
      <c r="C388" s="95">
        <f>'NEFZ + EPA + WLTP - Constants'!$B$5*B388/3.6</f>
        <v>13.902944</v>
      </c>
      <c r="D388" s="95">
        <f>(C388+C387)/2</f>
        <v>13.85824</v>
      </c>
      <c r="E388" s="95">
        <f>(D388*(A388-A387))</f>
        <v>13.85824</v>
      </c>
      <c r="F388" s="95">
        <f>(0.5*((C388^2)-(C387^2))*'NEFZ + EPA + WLTP - Start Value'!$B$3)/3600</f>
        <v>0.5386371449457948</v>
      </c>
      <c r="G388" s="95">
        <f>E388*'NEFZ + EPA + WLTP - Start Value'!$B$3*'NEFZ + EPA + WLTP - Start Value'!$B$6*'NEFZ + EPA + WLTP - Constants'!$B$4/3600</f>
        <v>0.472801574080</v>
      </c>
      <c r="H388" s="95">
        <f>IF(E388&gt;0,(((C387)^3+(C388)^3)/2/D388)*0.5*'NEFZ + EPA + WLTP - Constants'!$B$3*('NEFZ + EPA + WLTP - Start Value'!$B$5*'NEFZ + EPA + WLTP - Start Value'!$B$4)*E388/3600,0)</f>
        <v>0.3366885270513105</v>
      </c>
      <c r="I388" s="95"/>
    </row>
    <row r="389" ht="20.35" customHeight="1">
      <c r="A389" s="15">
        <v>386</v>
      </c>
      <c r="B389" s="15">
        <v>30.8</v>
      </c>
      <c r="C389" s="95">
        <f>'NEFZ + EPA + WLTP - Constants'!$B$5*B389/3.6</f>
        <v>13.768832</v>
      </c>
      <c r="D389" s="95">
        <f>(C389+C388)/2</f>
        <v>13.835888</v>
      </c>
      <c r="E389" s="95">
        <f>(D389*(A389-A388))</f>
        <v>13.835888</v>
      </c>
      <c r="F389" s="95">
        <f>(0.5*((C389^2)-(C388^2))*'NEFZ + EPA + WLTP - Start Value'!$B$3)/3600</f>
        <v>-0.8066525630357352</v>
      </c>
      <c r="G389" s="95">
        <f>E389*'NEFZ + EPA + WLTP - Start Value'!$B$3*'NEFZ + EPA + WLTP - Start Value'!$B$6*'NEFZ + EPA + WLTP - Constants'!$B$4/3600</f>
        <v>0.472038990896</v>
      </c>
      <c r="H389" s="95">
        <f>IF(E389&gt;0,(((C388)^3+(C389)^3)/2/D389)*0.5*'NEFZ + EPA + WLTP - Constants'!$B$3*('NEFZ + EPA + WLTP - Start Value'!$B$5*'NEFZ + EPA + WLTP - Start Value'!$B$4)*E389/3600,0)</f>
        <v>0.3350751656783129</v>
      </c>
      <c r="I389" s="95"/>
    </row>
    <row r="390" ht="20.35" customHeight="1">
      <c r="A390" s="15">
        <v>387</v>
      </c>
      <c r="B390" s="15">
        <v>31.1</v>
      </c>
      <c r="C390" s="95">
        <f>'NEFZ + EPA + WLTP - Constants'!$B$5*B390/3.6</f>
        <v>13.902944</v>
      </c>
      <c r="D390" s="95">
        <f>(C390+C389)/2</f>
        <v>13.835888</v>
      </c>
      <c r="E390" s="95">
        <f>(D390*(A390-A389))</f>
        <v>13.835888</v>
      </c>
      <c r="F390" s="95">
        <f>(0.5*((C390^2)-(C389^2))*'NEFZ + EPA + WLTP - Start Value'!$B$3)/3600</f>
        <v>0.8066525630357352</v>
      </c>
      <c r="G390" s="95">
        <f>E390*'NEFZ + EPA + WLTP - Start Value'!$B$3*'NEFZ + EPA + WLTP - Start Value'!$B$6*'NEFZ + EPA + WLTP - Constants'!$B$4/3600</f>
        <v>0.472038990896</v>
      </c>
      <c r="H390" s="95">
        <f>IF(E390&gt;0,(((C389)^3+(C390)^3)/2/D390)*0.5*'NEFZ + EPA + WLTP - Constants'!$B$3*('NEFZ + EPA + WLTP - Start Value'!$B$5*'NEFZ + EPA + WLTP - Start Value'!$B$4)*E390/3600,0)</f>
        <v>0.3350751656783129</v>
      </c>
      <c r="I390" s="95"/>
    </row>
    <row r="391" ht="20.35" customHeight="1">
      <c r="A391" s="15">
        <v>388</v>
      </c>
      <c r="B391" s="15">
        <v>31.5</v>
      </c>
      <c r="C391" s="95">
        <f>'NEFZ + EPA + WLTP - Constants'!$B$5*B391/3.6</f>
        <v>14.08176</v>
      </c>
      <c r="D391" s="95">
        <f>(C391+C390)/2</f>
        <v>13.992352</v>
      </c>
      <c r="E391" s="95">
        <f>(D391*(A391-A390))</f>
        <v>13.992352</v>
      </c>
      <c r="F391" s="95">
        <f>(0.5*((C391^2)-(C390^2))*'NEFZ + EPA + WLTP - Start Value'!$B$3)/3600</f>
        <v>1.087699524955018</v>
      </c>
      <c r="G391" s="95">
        <f>E391*'NEFZ + EPA + WLTP - Start Value'!$B$3*'NEFZ + EPA + WLTP - Start Value'!$B$6*'NEFZ + EPA + WLTP - Constants'!$B$4/3600</f>
        <v>0.4773770731840001</v>
      </c>
      <c r="H391" s="95">
        <f>IF(E391&gt;0,(((C390)^3+(C391)^3)/2/D391)*0.5*'NEFZ + EPA + WLTP - Constants'!$B$3*('NEFZ + EPA + WLTP - Start Value'!$B$5*'NEFZ + EPA + WLTP - Start Value'!$B$4)*E391/3600,0)</f>
        <v>0.3465898849823266</v>
      </c>
      <c r="I391" s="95"/>
    </row>
    <row r="392" ht="20.35" customHeight="1">
      <c r="A392" s="15">
        <v>389</v>
      </c>
      <c r="B392" s="15">
        <v>32.4</v>
      </c>
      <c r="C392" s="95">
        <f>'NEFZ + EPA + WLTP - Constants'!$B$5*B392/3.6</f>
        <v>14.484096</v>
      </c>
      <c r="D392" s="95">
        <f>(C392+C391)/2</f>
        <v>14.282928</v>
      </c>
      <c r="E392" s="95">
        <f>(D392*(A392-A391))</f>
        <v>14.282928</v>
      </c>
      <c r="F392" s="95">
        <f>(0.5*((C392^2)-(C391^2))*'NEFZ + EPA + WLTP - Start Value'!$B$3)/3600</f>
        <v>2.498146952083187</v>
      </c>
      <c r="G392" s="95">
        <f>E392*'NEFZ + EPA + WLTP - Start Value'!$B$3*'NEFZ + EPA + WLTP - Start Value'!$B$6*'NEFZ + EPA + WLTP - Constants'!$B$4/3600</f>
        <v>0.487290654576</v>
      </c>
      <c r="H392" s="95">
        <f>IF(E392&gt;0,(((C391)^3+(C392)^3)/2/D392)*0.5*'NEFZ + EPA + WLTP - Constants'!$B$3*('NEFZ + EPA + WLTP - Start Value'!$B$5*'NEFZ + EPA + WLTP - Start Value'!$B$4)*E392/3600,0)</f>
        <v>0.3688082664625809</v>
      </c>
      <c r="I392" s="95"/>
    </row>
    <row r="393" ht="20.35" customHeight="1">
      <c r="A393" s="15">
        <v>390</v>
      </c>
      <c r="B393" s="15">
        <v>33.1</v>
      </c>
      <c r="C393" s="95">
        <f>'NEFZ + EPA + WLTP - Constants'!$B$5*B393/3.6</f>
        <v>14.797024</v>
      </c>
      <c r="D393" s="95">
        <f>(C393+C392)/2</f>
        <v>14.64056</v>
      </c>
      <c r="E393" s="95">
        <f>(D393*(A393-A392))</f>
        <v>14.64056</v>
      </c>
      <c r="F393" s="95">
        <f>(0.5*((C393^2)-(C392^2))*'NEFZ + EPA + WLTP - Start Value'!$B$3)/3600</f>
        <v>1.991654281916456</v>
      </c>
      <c r="G393" s="95">
        <f>E393*'NEFZ + EPA + WLTP - Start Value'!$B$3*'NEFZ + EPA + WLTP - Start Value'!$B$6*'NEFZ + EPA + WLTP - Constants'!$B$4/3600</f>
        <v>0.499491985520</v>
      </c>
      <c r="H393" s="95">
        <f>IF(E393&gt;0,(((C392)^3+(C393)^3)/2/D393)*0.5*'NEFZ + EPA + WLTP - Constants'!$B$3*('NEFZ + EPA + WLTP - Start Value'!$B$5*'NEFZ + EPA + WLTP - Start Value'!$B$4)*E393/3600,0)</f>
        <v>0.3971114156931114</v>
      </c>
      <c r="I393" s="95"/>
    </row>
    <row r="394" ht="20.35" customHeight="1">
      <c r="A394" s="15">
        <v>391</v>
      </c>
      <c r="B394" s="15">
        <v>33.3</v>
      </c>
      <c r="C394" s="95">
        <f>'NEFZ + EPA + WLTP - Constants'!$B$5*B394/3.6</f>
        <v>14.886432</v>
      </c>
      <c r="D394" s="95">
        <f>(C394+C393)/2</f>
        <v>14.841728</v>
      </c>
      <c r="E394" s="95">
        <f>(D394*(A394-A393))</f>
        <v>14.841728</v>
      </c>
      <c r="F394" s="95">
        <f>(0.5*((C394^2)-(C393^2))*'NEFZ + EPA + WLTP - Start Value'!$B$3)/3600</f>
        <v>0.5768630068451435</v>
      </c>
      <c r="G394" s="95">
        <f>E394*'NEFZ + EPA + WLTP - Start Value'!$B$3*'NEFZ + EPA + WLTP - Start Value'!$B$6*'NEFZ + EPA + WLTP - Constants'!$B$4/3600</f>
        <v>0.5063552341759999</v>
      </c>
      <c r="H394" s="95">
        <f>IF(E394&gt;0,(((C393)^3+(C394)^3)/2/D394)*0.5*'NEFZ + EPA + WLTP - Constants'!$B$3*('NEFZ + EPA + WLTP - Start Value'!$B$5*'NEFZ + EPA + WLTP - Start Value'!$B$4)*E394/3600,0)</f>
        <v>0.413576401463972</v>
      </c>
      <c r="I394" s="95"/>
    </row>
    <row r="395" ht="20.35" customHeight="1">
      <c r="A395" s="15">
        <v>392</v>
      </c>
      <c r="B395" s="15">
        <v>33.4</v>
      </c>
      <c r="C395" s="95">
        <f>'NEFZ + EPA + WLTP - Constants'!$B$5*B395/3.6</f>
        <v>14.931136</v>
      </c>
      <c r="D395" s="95">
        <f>(C395+C394)/2</f>
        <v>14.908784</v>
      </c>
      <c r="E395" s="95">
        <f>(D395*(A395-A394))</f>
        <v>14.908784</v>
      </c>
      <c r="F395" s="95">
        <f>(0.5*((C395^2)-(C394^2))*'NEFZ + EPA + WLTP - Start Value'!$B$3)/3600</f>
        <v>0.2897346578055073</v>
      </c>
      <c r="G395" s="95">
        <f>E395*'NEFZ + EPA + WLTP - Start Value'!$B$3*'NEFZ + EPA + WLTP - Start Value'!$B$6*'NEFZ + EPA + WLTP - Constants'!$B$4/3600</f>
        <v>0.5086429837279999</v>
      </c>
      <c r="H395" s="95">
        <f>IF(E395&gt;0,(((C394)^3+(C395)^3)/2/D395)*0.5*'NEFZ + EPA + WLTP - Constants'!$B$3*('NEFZ + EPA + WLTP - Start Value'!$B$5*'NEFZ + EPA + WLTP - Start Value'!$B$4)*E395/3600,0)</f>
        <v>0.419198888180457</v>
      </c>
      <c r="I395" s="95"/>
    </row>
    <row r="396" ht="20.35" customHeight="1">
      <c r="A396" s="15">
        <v>393</v>
      </c>
      <c r="B396" s="15">
        <v>33.7</v>
      </c>
      <c r="C396" s="95">
        <f>'NEFZ + EPA + WLTP - Constants'!$B$5*B396/3.6</f>
        <v>15.065248</v>
      </c>
      <c r="D396" s="95">
        <f>(C396+C395)/2</f>
        <v>14.998192</v>
      </c>
      <c r="E396" s="95">
        <f>(D396*(A396-A395))</f>
        <v>14.998192</v>
      </c>
      <c r="F396" s="95">
        <f>(0.5*((C396^2)-(C395^2))*'NEFZ + EPA + WLTP - Start Value'!$B$3)/3600</f>
        <v>0.8744165909482946</v>
      </c>
      <c r="G396" s="95">
        <f>E396*'NEFZ + EPA + WLTP - Start Value'!$B$3*'NEFZ + EPA + WLTP - Start Value'!$B$6*'NEFZ + EPA + WLTP - Constants'!$B$4/3600</f>
        <v>0.5116933164640001</v>
      </c>
      <c r="H396" s="95">
        <f>IF(E396&gt;0,(((C395)^3+(C396)^3)/2/D396)*0.5*'NEFZ + EPA + WLTP - Constants'!$B$3*('NEFZ + EPA + WLTP - Start Value'!$B$5*'NEFZ + EPA + WLTP - Start Value'!$B$4)*E396/3600,0)</f>
        <v>0.4268087312889169</v>
      </c>
      <c r="I396" s="95"/>
    </row>
    <row r="397" ht="20.35" customHeight="1">
      <c r="A397" s="15">
        <v>394</v>
      </c>
      <c r="B397" s="15">
        <v>34.1</v>
      </c>
      <c r="C397" s="95">
        <f>'NEFZ + EPA + WLTP - Constants'!$B$5*B397/3.6</f>
        <v>15.244064</v>
      </c>
      <c r="D397" s="95">
        <f>(C397+C396)/2</f>
        <v>15.154656</v>
      </c>
      <c r="E397" s="95">
        <f>(D397*(A397-A396))</f>
        <v>15.154656</v>
      </c>
      <c r="F397" s="95">
        <f>(0.5*((C397^2)-(C396^2))*'NEFZ + EPA + WLTP - Start Value'!$B$3)/3600</f>
        <v>1.178051562171725</v>
      </c>
      <c r="G397" s="95">
        <f>E397*'NEFZ + EPA + WLTP - Start Value'!$B$3*'NEFZ + EPA + WLTP - Start Value'!$B$6*'NEFZ + EPA + WLTP - Constants'!$B$4/3600</f>
        <v>0.5170313987520001</v>
      </c>
      <c r="H397" s="95">
        <f>IF(E397&gt;0,(((C396)^3+(C397)^3)/2/D397)*0.5*'NEFZ + EPA + WLTP - Constants'!$B$3*('NEFZ + EPA + WLTP - Start Value'!$B$5*'NEFZ + EPA + WLTP - Start Value'!$B$4)*E397/3600,0)</f>
        <v>0.4403257869020379</v>
      </c>
      <c r="I397" s="95"/>
    </row>
    <row r="398" ht="20.35" customHeight="1">
      <c r="A398" s="15">
        <v>395</v>
      </c>
      <c r="B398" s="15">
        <v>34.7</v>
      </c>
      <c r="C398" s="95">
        <f>'NEFZ + EPA + WLTP - Constants'!$B$5*B398/3.6</f>
        <v>15.512288</v>
      </c>
      <c r="D398" s="95">
        <f>(C398+C397)/2</f>
        <v>15.378176</v>
      </c>
      <c r="E398" s="95">
        <f>(D398*(A398-A397))</f>
        <v>15.378176</v>
      </c>
      <c r="F398" s="95">
        <f>(0.5*((C398^2)-(C397^2))*'NEFZ + EPA + WLTP - Start Value'!$B$3)/3600</f>
        <v>1.793140430916285</v>
      </c>
      <c r="G398" s="95">
        <f>E398*'NEFZ + EPA + WLTP - Start Value'!$B$3*'NEFZ + EPA + WLTP - Start Value'!$B$6*'NEFZ + EPA + WLTP - Constants'!$B$4/3600</f>
        <v>0.5246572305920001</v>
      </c>
      <c r="H398" s="95">
        <f>IF(E398&gt;0,(((C397)^3+(C398)^3)/2/D398)*0.5*'NEFZ + EPA + WLTP - Constants'!$B$3*('NEFZ + EPA + WLTP - Start Value'!$B$5*'NEFZ + EPA + WLTP - Start Value'!$B$4)*E398/3600,0)</f>
        <v>0.4601549365823817</v>
      </c>
      <c r="I398" s="95"/>
    </row>
    <row r="399" ht="20.35" customHeight="1">
      <c r="A399" s="15">
        <v>396</v>
      </c>
      <c r="B399" s="15">
        <v>35</v>
      </c>
      <c r="C399" s="95">
        <f>'NEFZ + EPA + WLTP - Constants'!$B$5*B399/3.6</f>
        <v>15.6464</v>
      </c>
      <c r="D399" s="95">
        <f>(C399+C398)/2</f>
        <v>15.579344</v>
      </c>
      <c r="E399" s="95">
        <f>(D399*(A399-A398))</f>
        <v>15.579344</v>
      </c>
      <c r="F399" s="95">
        <f>(0.5*((C399^2)-(C398^2))*'NEFZ + EPA + WLTP - Start Value'!$B$3)/3600</f>
        <v>0.9082986049045063</v>
      </c>
      <c r="G399" s="95">
        <f>E399*'NEFZ + EPA + WLTP - Start Value'!$B$3*'NEFZ + EPA + WLTP - Start Value'!$B$6*'NEFZ + EPA + WLTP - Constants'!$B$4/3600</f>
        <v>0.5315204792480002</v>
      </c>
      <c r="H399" s="95">
        <f>IF(E399&gt;0,(((C398)^3+(C399)^3)/2/D399)*0.5*'NEFZ + EPA + WLTP - Constants'!$B$3*('NEFZ + EPA + WLTP - Start Value'!$B$5*'NEFZ + EPA + WLTP - Start Value'!$B$4)*E399/3600,0)</f>
        <v>0.4783680464737635</v>
      </c>
      <c r="I399" s="95"/>
    </row>
    <row r="400" ht="20.35" customHeight="1">
      <c r="A400" s="15">
        <v>397</v>
      </c>
      <c r="B400" s="15">
        <v>35.4</v>
      </c>
      <c r="C400" s="95">
        <f>'NEFZ + EPA + WLTP - Constants'!$B$5*B400/3.6</f>
        <v>15.825216</v>
      </c>
      <c r="D400" s="95">
        <f>(C400+C399)/2</f>
        <v>15.735808</v>
      </c>
      <c r="E400" s="95">
        <f>(D400*(A400-A399))</f>
        <v>15.735808</v>
      </c>
      <c r="F400" s="95">
        <f>(0.5*((C400^2)-(C399^2))*'NEFZ + EPA + WLTP - Start Value'!$B$3)/3600</f>
        <v>1.223227580780087</v>
      </c>
      <c r="G400" s="95">
        <f>E400*'NEFZ + EPA + WLTP - Start Value'!$B$3*'NEFZ + EPA + WLTP - Start Value'!$B$6*'NEFZ + EPA + WLTP - Constants'!$B$4/3600</f>
        <v>0.536858561536</v>
      </c>
      <c r="H400" s="95">
        <f>IF(E400&gt;0,(((C399)^3+(C400)^3)/2/D400)*0.5*'NEFZ + EPA + WLTP - Constants'!$B$3*('NEFZ + EPA + WLTP - Start Value'!$B$5*'NEFZ + EPA + WLTP - Start Value'!$B$4)*E400/3600,0)</f>
        <v>0.4929464328886294</v>
      </c>
      <c r="I400" s="95"/>
    </row>
    <row r="401" ht="20.35" customHeight="1">
      <c r="A401" s="15">
        <v>398</v>
      </c>
      <c r="B401" s="15">
        <v>35.8</v>
      </c>
      <c r="C401" s="95">
        <f>'NEFZ + EPA + WLTP - Constants'!$B$5*B401/3.6</f>
        <v>16.004032</v>
      </c>
      <c r="D401" s="95">
        <f>(C401+C400)/2</f>
        <v>15.914624</v>
      </c>
      <c r="E401" s="95">
        <f>(D401*(A401-A400))</f>
        <v>15.914624</v>
      </c>
      <c r="F401" s="95">
        <f>(0.5*((C401^2)-(C400^2))*'NEFZ + EPA + WLTP - Start Value'!$B$3)/3600</f>
        <v>1.237127894198041</v>
      </c>
      <c r="G401" s="95">
        <f>E401*'NEFZ + EPA + WLTP - Start Value'!$B$3*'NEFZ + EPA + WLTP - Start Value'!$B$6*'NEFZ + EPA + WLTP - Constants'!$B$4/3600</f>
        <v>0.542959227008</v>
      </c>
      <c r="H401" s="95">
        <f>IF(E401&gt;0,(((C400)^3+(C401)^3)/2/D401)*0.5*'NEFZ + EPA + WLTP - Constants'!$B$3*('NEFZ + EPA + WLTP - Start Value'!$B$5*'NEFZ + EPA + WLTP - Start Value'!$B$4)*E401/3600,0)</f>
        <v>0.5099420106016971</v>
      </c>
      <c r="I401" s="95"/>
    </row>
    <row r="402" ht="20.35" customHeight="1">
      <c r="A402" s="15">
        <v>399</v>
      </c>
      <c r="B402" s="15">
        <v>36</v>
      </c>
      <c r="C402" s="95">
        <f>'NEFZ + EPA + WLTP - Constants'!$B$5*B402/3.6</f>
        <v>16.09344</v>
      </c>
      <c r="D402" s="95">
        <f>(C402+C401)/2</f>
        <v>16.048736</v>
      </c>
      <c r="E402" s="95">
        <f>(D402*(A402-A401))</f>
        <v>16.048736</v>
      </c>
      <c r="F402" s="95">
        <f>(0.5*((C402^2)-(C401^2))*'NEFZ + EPA + WLTP - Start Value'!$B$3)/3600</f>
        <v>0.6237765646307658</v>
      </c>
      <c r="G402" s="95">
        <f>E402*'NEFZ + EPA + WLTP - Start Value'!$B$3*'NEFZ + EPA + WLTP - Start Value'!$B$6*'NEFZ + EPA + WLTP - Constants'!$B$4/3600</f>
        <v>0.547534726112</v>
      </c>
      <c r="H402" s="95">
        <f>IF(E402&gt;0,(((C401)^3+(C402)^3)/2/D402)*0.5*'NEFZ + EPA + WLTP - Constants'!$B$3*('NEFZ + EPA + WLTP - Start Value'!$B$5*'NEFZ + EPA + WLTP - Start Value'!$B$4)*E402/3600,0)</f>
        <v>0.5229054082515875</v>
      </c>
      <c r="I402" s="95"/>
    </row>
    <row r="403" ht="20.35" customHeight="1">
      <c r="A403" s="15">
        <v>400</v>
      </c>
      <c r="B403" s="15">
        <v>36.2</v>
      </c>
      <c r="C403" s="95">
        <f>'NEFZ + EPA + WLTP - Constants'!$B$5*B403/3.6</f>
        <v>16.182848</v>
      </c>
      <c r="D403" s="95">
        <f>(C403+C402)/2</f>
        <v>16.138144</v>
      </c>
      <c r="E403" s="95">
        <f>(D403*(A403-A402))</f>
        <v>16.138144</v>
      </c>
      <c r="F403" s="95">
        <f>(0.5*((C403^2)-(C402^2))*'NEFZ + EPA + WLTP - Start Value'!$B$3)/3600</f>
        <v>0.6272516429852605</v>
      </c>
      <c r="G403" s="95">
        <f>E403*'NEFZ + EPA + WLTP - Start Value'!$B$3*'NEFZ + EPA + WLTP - Start Value'!$B$6*'NEFZ + EPA + WLTP - Constants'!$B$4/3600</f>
        <v>0.5505850588480002</v>
      </c>
      <c r="H403" s="95">
        <f>IF(E403&gt;0,(((C402)^3+(C403)^3)/2/D403)*0.5*'NEFZ + EPA + WLTP - Constants'!$B$3*('NEFZ + EPA + WLTP - Start Value'!$B$5*'NEFZ + EPA + WLTP - Start Value'!$B$4)*E403/3600,0)</f>
        <v>0.5316934153442237</v>
      </c>
      <c r="I403" s="95"/>
    </row>
    <row r="404" ht="20.35" customHeight="1">
      <c r="A404" s="15">
        <v>401</v>
      </c>
      <c r="B404" s="15">
        <v>36.3</v>
      </c>
      <c r="C404" s="95">
        <f>'NEFZ + EPA + WLTP - Constants'!$B$5*B404/3.6</f>
        <v>16.227552</v>
      </c>
      <c r="D404" s="95">
        <f>(C404+C403)/2</f>
        <v>16.2052</v>
      </c>
      <c r="E404" s="95">
        <f>(D404*(A404-A403))</f>
        <v>16.2052</v>
      </c>
      <c r="F404" s="95">
        <f>(0.5*((C404^2)-(C403^2))*'NEFZ + EPA + WLTP - Start Value'!$B$3)/3600</f>
        <v>0.3149289758755255</v>
      </c>
      <c r="G404" s="95">
        <f>E404*'NEFZ + EPA + WLTP - Start Value'!$B$3*'NEFZ + EPA + WLTP - Start Value'!$B$6*'NEFZ + EPA + WLTP - Constants'!$B$4/3600</f>
        <v>0.5528728084000001</v>
      </c>
      <c r="H404" s="95">
        <f>IF(E404&gt;0,(((C403)^3+(C404)^3)/2/D404)*0.5*'NEFZ + EPA + WLTP - Constants'!$B$3*('NEFZ + EPA + WLTP - Start Value'!$B$5*'NEFZ + EPA + WLTP - Start Value'!$B$4)*E404/3600,0)</f>
        <v>0.5383394299029617</v>
      </c>
      <c r="I404" s="95"/>
    </row>
    <row r="405" ht="20.35" customHeight="1">
      <c r="A405" s="15">
        <v>402</v>
      </c>
      <c r="B405" s="15">
        <v>36.4</v>
      </c>
      <c r="C405" s="95">
        <f>'NEFZ + EPA + WLTP - Constants'!$B$5*B405/3.6</f>
        <v>16.272256</v>
      </c>
      <c r="D405" s="95">
        <f>(C405+C404)/2</f>
        <v>16.249904</v>
      </c>
      <c r="E405" s="95">
        <f>(D405*(A405-A404))</f>
        <v>16.249904</v>
      </c>
      <c r="F405" s="95">
        <f>(0.5*((C405^2)-(C404^2))*'NEFZ + EPA + WLTP - Start Value'!$B$3)/3600</f>
        <v>0.3157977454641801</v>
      </c>
      <c r="G405" s="95">
        <f>E405*'NEFZ + EPA + WLTP - Start Value'!$B$3*'NEFZ + EPA + WLTP - Start Value'!$B$6*'NEFZ + EPA + WLTP - Constants'!$B$4/3600</f>
        <v>0.554397974768</v>
      </c>
      <c r="H405" s="95">
        <f>IF(E405&gt;0,(((C404)^3+(C405)^3)/2/D405)*0.5*'NEFZ + EPA + WLTP - Constants'!$B$3*('NEFZ + EPA + WLTP - Start Value'!$B$5*'NEFZ + EPA + WLTP - Start Value'!$B$4)*E405/3600,0)</f>
        <v>0.5428069373202923</v>
      </c>
      <c r="I405" s="95"/>
    </row>
    <row r="406" ht="20.35" customHeight="1">
      <c r="A406" s="15">
        <v>403</v>
      </c>
      <c r="B406" s="15">
        <v>36.5</v>
      </c>
      <c r="C406" s="95">
        <f>'NEFZ + EPA + WLTP - Constants'!$B$5*B406/3.6</f>
        <v>16.31696</v>
      </c>
      <c r="D406" s="95">
        <f>(C406+C405)/2</f>
        <v>16.294608</v>
      </c>
      <c r="E406" s="95">
        <f>(D406*(A406-A405))</f>
        <v>16.294608</v>
      </c>
      <c r="F406" s="95">
        <f>(0.5*((C406^2)-(C405^2))*'NEFZ + EPA + WLTP - Start Value'!$B$3)/3600</f>
        <v>0.3166665150527976</v>
      </c>
      <c r="G406" s="95">
        <f>E406*'NEFZ + EPA + WLTP - Start Value'!$B$3*'NEFZ + EPA + WLTP - Start Value'!$B$6*'NEFZ + EPA + WLTP - Constants'!$B$4/3600</f>
        <v>0.5559231411359999</v>
      </c>
      <c r="H406" s="95">
        <f>IF(E406&gt;0,(((C405)^3+(C406)^3)/2/D406)*0.5*'NEFZ + EPA + WLTP - Constants'!$B$3*('NEFZ + EPA + WLTP - Start Value'!$B$5*'NEFZ + EPA + WLTP - Start Value'!$B$4)*E406/3600,0)</f>
        <v>0.5472990929452919</v>
      </c>
      <c r="I406" s="95"/>
    </row>
    <row r="407" ht="20.35" customHeight="1">
      <c r="A407" s="15">
        <v>404</v>
      </c>
      <c r="B407" s="15">
        <v>36.9</v>
      </c>
      <c r="C407" s="95">
        <f>'NEFZ + EPA + WLTP - Constants'!$B$5*B407/3.6</f>
        <v>16.495776</v>
      </c>
      <c r="D407" s="95">
        <f>(C407+C406)/2</f>
        <v>16.406368</v>
      </c>
      <c r="E407" s="95">
        <f>(D407*(A407-A406))</f>
        <v>16.406368</v>
      </c>
      <c r="F407" s="95">
        <f>(0.5*((C407^2)-(C406^2))*'NEFZ + EPA + WLTP - Start Value'!$B$3)/3600</f>
        <v>1.275353756097427</v>
      </c>
      <c r="G407" s="95">
        <f>E407*'NEFZ + EPA + WLTP - Start Value'!$B$3*'NEFZ + EPA + WLTP - Start Value'!$B$6*'NEFZ + EPA + WLTP - Constants'!$B$4/3600</f>
        <v>0.559736057056</v>
      </c>
      <c r="H407" s="95">
        <f>IF(E407&gt;0,(((C406)^3+(C407)^3)/2/D407)*0.5*'NEFZ + EPA + WLTP - Constants'!$B$3*('NEFZ + EPA + WLTP - Start Value'!$B$5*'NEFZ + EPA + WLTP - Start Value'!$B$4)*E407/3600,0)</f>
        <v>0.5586844232857103</v>
      </c>
      <c r="I407" s="95"/>
    </row>
    <row r="408" ht="20.35" customHeight="1">
      <c r="A408" s="15">
        <v>405</v>
      </c>
      <c r="B408" s="15">
        <v>37.2</v>
      </c>
      <c r="C408" s="95">
        <f>'NEFZ + EPA + WLTP - Constants'!$B$5*B408/3.6</f>
        <v>16.629888</v>
      </c>
      <c r="D408" s="95">
        <f>(C408+C407)/2</f>
        <v>16.562832</v>
      </c>
      <c r="E408" s="95">
        <f>(D408*(A408-A407))</f>
        <v>16.562832</v>
      </c>
      <c r="F408" s="95">
        <f>(0.5*((C408^2)-(C407^2))*'NEFZ + EPA + WLTP - Start Value'!$B$3)/3600</f>
        <v>0.9656373977536187</v>
      </c>
      <c r="G408" s="95">
        <f>E408*'NEFZ + EPA + WLTP - Start Value'!$B$3*'NEFZ + EPA + WLTP - Start Value'!$B$6*'NEFZ + EPA + WLTP - Constants'!$B$4/3600</f>
        <v>0.5650741393440001</v>
      </c>
      <c r="H408" s="95">
        <f>IF(E408&gt;0,(((C407)^3+(C408)^3)/2/D408)*0.5*'NEFZ + EPA + WLTP - Constants'!$B$3*('NEFZ + EPA + WLTP - Start Value'!$B$5*'NEFZ + EPA + WLTP - Start Value'!$B$4)*E408/3600,0)</f>
        <v>0.5747985591679502</v>
      </c>
      <c r="I408" s="95"/>
    </row>
    <row r="409" ht="20.35" customHeight="1">
      <c r="A409" s="15">
        <v>406</v>
      </c>
      <c r="B409" s="15">
        <v>37.3</v>
      </c>
      <c r="C409" s="95">
        <f>'NEFZ + EPA + WLTP - Constants'!$B$5*B409/3.6</f>
        <v>16.674592</v>
      </c>
      <c r="D409" s="95">
        <f>(C409+C408)/2</f>
        <v>16.65224</v>
      </c>
      <c r="E409" s="95">
        <f>(D409*(A409-A408))</f>
        <v>16.65224</v>
      </c>
      <c r="F409" s="95">
        <f>(0.5*((C409^2)-(C408^2))*'NEFZ + EPA + WLTP - Start Value'!$B$3)/3600</f>
        <v>0.3236166717617375</v>
      </c>
      <c r="G409" s="95">
        <f>E409*'NEFZ + EPA + WLTP - Start Value'!$B$3*'NEFZ + EPA + WLTP - Start Value'!$B$6*'NEFZ + EPA + WLTP - Constants'!$B$4/3600</f>
        <v>0.5681244720799999</v>
      </c>
      <c r="H409" s="95">
        <f>IF(E409&gt;0,(((C408)^3+(C409)^3)/2/D409)*0.5*'NEFZ + EPA + WLTP - Constants'!$B$3*('NEFZ + EPA + WLTP - Start Value'!$B$5*'NEFZ + EPA + WLTP - Start Value'!$B$4)*E409/3600,0)</f>
        <v>0.5841318103812629</v>
      </c>
      <c r="I409" s="95"/>
    </row>
    <row r="410" ht="20.35" customHeight="1">
      <c r="A410" s="15">
        <v>407</v>
      </c>
      <c r="B410" s="15">
        <v>37.8</v>
      </c>
      <c r="C410" s="95">
        <f>'NEFZ + EPA + WLTP - Constants'!$B$5*B410/3.6</f>
        <v>16.898112</v>
      </c>
      <c r="D410" s="95">
        <f>(C410+C409)/2</f>
        <v>16.786352</v>
      </c>
      <c r="E410" s="95">
        <f>(D410*(A410-A409))</f>
        <v>16.786352</v>
      </c>
      <c r="F410" s="95">
        <f>(0.5*((C410^2)-(C409^2))*'NEFZ + EPA + WLTP - Start Value'!$B$3)/3600</f>
        <v>1.631114902638259</v>
      </c>
      <c r="G410" s="95">
        <f>E410*'NEFZ + EPA + WLTP - Start Value'!$B$3*'NEFZ + EPA + WLTP - Start Value'!$B$6*'NEFZ + EPA + WLTP - Constants'!$B$4/3600</f>
        <v>0.5726999711840001</v>
      </c>
      <c r="H410" s="95">
        <f>IF(E410&gt;0,(((C409)^3+(C410)^3)/2/D410)*0.5*'NEFZ + EPA + WLTP - Constants'!$B$3*('NEFZ + EPA + WLTP - Start Value'!$B$5*'NEFZ + EPA + WLTP - Start Value'!$B$4)*E410/3600,0)</f>
        <v>0.5984353653251536</v>
      </c>
      <c r="I410" s="95"/>
    </row>
    <row r="411" ht="20.35" customHeight="1">
      <c r="A411" s="15">
        <v>408</v>
      </c>
      <c r="B411" s="15">
        <v>38.2</v>
      </c>
      <c r="C411" s="95">
        <f>'NEFZ + EPA + WLTP - Constants'!$B$5*B411/3.6</f>
        <v>17.076928</v>
      </c>
      <c r="D411" s="95">
        <f>(C411+C410)/2</f>
        <v>16.98752</v>
      </c>
      <c r="E411" s="95">
        <f>(D411*(A411-A410))</f>
        <v>16.98752</v>
      </c>
      <c r="F411" s="95">
        <f>(0.5*((C411^2)-(C410^2))*'NEFZ + EPA + WLTP - Start Value'!$B$3)/3600</f>
        <v>1.320529774705784</v>
      </c>
      <c r="G411" s="95">
        <f>E411*'NEFZ + EPA + WLTP - Start Value'!$B$3*'NEFZ + EPA + WLTP - Start Value'!$B$6*'NEFZ + EPA + WLTP - Constants'!$B$4/3600</f>
        <v>0.5795632198400001</v>
      </c>
      <c r="H411" s="95">
        <f>IF(E411&gt;0,(((C410)^3+(C411)^3)/2/D411)*0.5*'NEFZ + EPA + WLTP - Constants'!$B$3*('NEFZ + EPA + WLTP - Start Value'!$B$5*'NEFZ + EPA + WLTP - Start Value'!$B$4)*E411/3600,0)</f>
        <v>0.6201782884171274</v>
      </c>
      <c r="I411" s="95"/>
    </row>
    <row r="412" ht="20.35" customHeight="1">
      <c r="A412" s="15">
        <v>409</v>
      </c>
      <c r="B412" s="15">
        <v>38.6</v>
      </c>
      <c r="C412" s="95">
        <f>'NEFZ + EPA + WLTP - Constants'!$B$5*B412/3.6</f>
        <v>17.255744</v>
      </c>
      <c r="D412" s="95">
        <f>(C412+C411)/2</f>
        <v>17.166336</v>
      </c>
      <c r="E412" s="95">
        <f>(D412*(A412-A411))</f>
        <v>17.166336</v>
      </c>
      <c r="F412" s="95">
        <f>(0.5*((C412^2)-(C411^2))*'NEFZ + EPA + WLTP - Start Value'!$B$3)/3600</f>
        <v>1.33443008812375</v>
      </c>
      <c r="G412" s="95">
        <f>E412*'NEFZ + EPA + WLTP - Start Value'!$B$3*'NEFZ + EPA + WLTP - Start Value'!$B$6*'NEFZ + EPA + WLTP - Constants'!$B$4/3600</f>
        <v>0.5856638853120002</v>
      </c>
      <c r="H412" s="95">
        <f>IF(E412&gt;0,(((C411)^3+(C412)^3)/2/D412)*0.5*'NEFZ + EPA + WLTP - Constants'!$B$3*('NEFZ + EPA + WLTP - Start Value'!$B$5*'NEFZ + EPA + WLTP - Start Value'!$B$4)*E412/3600,0)</f>
        <v>0.6399686406206589</v>
      </c>
      <c r="I412" s="95"/>
    </row>
    <row r="413" ht="20.35" customHeight="1">
      <c r="A413" s="15">
        <v>410</v>
      </c>
      <c r="B413" s="15">
        <v>38.8</v>
      </c>
      <c r="C413" s="95">
        <f>'NEFZ + EPA + WLTP - Constants'!$B$5*B413/3.6</f>
        <v>17.345152</v>
      </c>
      <c r="D413" s="95">
        <f>(C413+C412)/2</f>
        <v>17.300448</v>
      </c>
      <c r="E413" s="95">
        <f>(D413*(A413-A412))</f>
        <v>17.300448</v>
      </c>
      <c r="F413" s="95">
        <f>(0.5*((C413^2)-(C412^2))*'NEFZ + EPA + WLTP - Start Value'!$B$3)/3600</f>
        <v>0.672427661593555</v>
      </c>
      <c r="G413" s="95">
        <f>E413*'NEFZ + EPA + WLTP - Start Value'!$B$3*'NEFZ + EPA + WLTP - Start Value'!$B$6*'NEFZ + EPA + WLTP - Constants'!$B$4/3600</f>
        <v>0.5902393844160002</v>
      </c>
      <c r="H413" s="95">
        <f>IF(E413&gt;0,(((C412)^3+(C413)^3)/2/D413)*0.5*'NEFZ + EPA + WLTP - Constants'!$B$3*('NEFZ + EPA + WLTP - Start Value'!$B$5*'NEFZ + EPA + WLTP - Start Value'!$B$4)*E413/3600,0)</f>
        <v>0.6550452067541672</v>
      </c>
      <c r="I413" s="95"/>
    </row>
    <row r="414" ht="20.35" customHeight="1">
      <c r="A414" s="15">
        <v>411</v>
      </c>
      <c r="B414" s="15">
        <v>38.6</v>
      </c>
      <c r="C414" s="95">
        <f>'NEFZ + EPA + WLTP - Constants'!$B$5*B414/3.6</f>
        <v>17.255744</v>
      </c>
      <c r="D414" s="95">
        <f>(C414+C413)/2</f>
        <v>17.300448</v>
      </c>
      <c r="E414" s="95">
        <f>(D414*(A414-A413))</f>
        <v>17.300448</v>
      </c>
      <c r="F414" s="95">
        <f>(0.5*((C414^2)-(C413^2))*'NEFZ + EPA + WLTP - Start Value'!$B$3)/3600</f>
        <v>-0.672427661593555</v>
      </c>
      <c r="G414" s="95">
        <f>E414*'NEFZ + EPA + WLTP - Start Value'!$B$3*'NEFZ + EPA + WLTP - Start Value'!$B$6*'NEFZ + EPA + WLTP - Constants'!$B$4/3600</f>
        <v>0.5902393844160002</v>
      </c>
      <c r="H414" s="95">
        <f>IF(E414&gt;0,(((C413)^3+(C414)^3)/2/D414)*0.5*'NEFZ + EPA + WLTP - Constants'!$B$3*('NEFZ + EPA + WLTP - Start Value'!$B$5*'NEFZ + EPA + WLTP - Start Value'!$B$4)*E414/3600,0)</f>
        <v>0.6550452067541672</v>
      </c>
      <c r="I414" s="95"/>
    </row>
    <row r="415" ht="20.35" customHeight="1">
      <c r="A415" s="15">
        <v>412</v>
      </c>
      <c r="B415" s="15">
        <v>38.9</v>
      </c>
      <c r="C415" s="95">
        <f>'NEFZ + EPA + WLTP - Constants'!$B$5*B415/3.6</f>
        <v>17.389856</v>
      </c>
      <c r="D415" s="95">
        <f>(C415+C414)/2</f>
        <v>17.3228</v>
      </c>
      <c r="E415" s="95">
        <f>(D415*(A415-A414))</f>
        <v>17.3228</v>
      </c>
      <c r="F415" s="95">
        <f>(0.5*((C415^2)-(C414^2))*'NEFZ + EPA + WLTP - Start Value'!$B$3)/3600</f>
        <v>1.009944646773321</v>
      </c>
      <c r="G415" s="95">
        <f>E415*'NEFZ + EPA + WLTP - Start Value'!$B$3*'NEFZ + EPA + WLTP - Start Value'!$B$6*'NEFZ + EPA + WLTP - Constants'!$B$4/3600</f>
        <v>0.5910019676</v>
      </c>
      <c r="H415" s="95">
        <f>IF(E415&gt;0,(((C414)^3+(C415)^3)/2/D415)*0.5*'NEFZ + EPA + WLTP - Constants'!$B$3*('NEFZ + EPA + WLTP - Start Value'!$B$5*'NEFZ + EPA + WLTP - Start Value'!$B$4)*E415/3600,0)</f>
        <v>0.6576038116344696</v>
      </c>
      <c r="I415" s="95"/>
    </row>
    <row r="416" ht="20.35" customHeight="1">
      <c r="A416" s="15">
        <v>413</v>
      </c>
      <c r="B416" s="15">
        <v>39</v>
      </c>
      <c r="C416" s="95">
        <f>'NEFZ + EPA + WLTP - Constants'!$B$5*B416/3.6</f>
        <v>17.43456</v>
      </c>
      <c r="D416" s="95">
        <f>(C416+C415)/2</f>
        <v>17.412208</v>
      </c>
      <c r="E416" s="95">
        <f>(D416*(A416-A415))</f>
        <v>17.412208</v>
      </c>
      <c r="F416" s="95">
        <f>(0.5*((C416^2)-(C415^2))*'NEFZ + EPA + WLTP - Start Value'!$B$3)/3600</f>
        <v>0.338385754768346</v>
      </c>
      <c r="G416" s="95">
        <f>E416*'NEFZ + EPA + WLTP - Start Value'!$B$3*'NEFZ + EPA + WLTP - Start Value'!$B$6*'NEFZ + EPA + WLTP - Constants'!$B$4/3600</f>
        <v>0.5940523003360001</v>
      </c>
      <c r="H416" s="95">
        <f>IF(E416&gt;0,(((C415)^3+(C416)^3)/2/D416)*0.5*'NEFZ + EPA + WLTP - Constants'!$B$3*('NEFZ + EPA + WLTP - Start Value'!$B$5*'NEFZ + EPA + WLTP - Start Value'!$B$4)*E416/3600,0)</f>
        <v>0.6678119894600316</v>
      </c>
      <c r="I416" s="95"/>
    </row>
    <row r="417" ht="20.35" customHeight="1">
      <c r="A417" s="15">
        <v>414</v>
      </c>
      <c r="B417" s="15">
        <v>38.8</v>
      </c>
      <c r="C417" s="95">
        <f>'NEFZ + EPA + WLTP - Constants'!$B$5*B417/3.6</f>
        <v>17.345152</v>
      </c>
      <c r="D417" s="95">
        <f>(C417+C416)/2</f>
        <v>17.389856</v>
      </c>
      <c r="E417" s="95">
        <f>(D417*(A417-A416))</f>
        <v>17.389856</v>
      </c>
      <c r="F417" s="95">
        <f>(0.5*((C417^2)-(C416^2))*'NEFZ + EPA + WLTP - Start Value'!$B$3)/3600</f>
        <v>-0.6759027399481116</v>
      </c>
      <c r="G417" s="95">
        <f>E417*'NEFZ + EPA + WLTP - Start Value'!$B$3*'NEFZ + EPA + WLTP - Start Value'!$B$6*'NEFZ + EPA + WLTP - Constants'!$B$4/3600</f>
        <v>0.5932897171520001</v>
      </c>
      <c r="H417" s="95">
        <f>IF(E417&gt;0,(((C416)^3+(C417)^3)/2/D417)*0.5*'NEFZ + EPA + WLTP - Constants'!$B$3*('NEFZ + EPA + WLTP - Start Value'!$B$5*'NEFZ + EPA + WLTP - Start Value'!$B$4)*E417/3600,0)</f>
        <v>0.665253384579729</v>
      </c>
      <c r="I417" s="95"/>
    </row>
    <row r="418" ht="20.35" customHeight="1">
      <c r="A418" s="15">
        <v>415</v>
      </c>
      <c r="B418" s="15">
        <v>38.6</v>
      </c>
      <c r="C418" s="95">
        <f>'NEFZ + EPA + WLTP - Constants'!$B$5*B418/3.6</f>
        <v>17.255744</v>
      </c>
      <c r="D418" s="95">
        <f>(C418+C417)/2</f>
        <v>17.300448</v>
      </c>
      <c r="E418" s="95">
        <f>(D418*(A418-A417))</f>
        <v>17.300448</v>
      </c>
      <c r="F418" s="95">
        <f>(0.5*((C418^2)-(C417^2))*'NEFZ + EPA + WLTP - Start Value'!$B$3)/3600</f>
        <v>-0.672427661593555</v>
      </c>
      <c r="G418" s="95">
        <f>E418*'NEFZ + EPA + WLTP - Start Value'!$B$3*'NEFZ + EPA + WLTP - Start Value'!$B$6*'NEFZ + EPA + WLTP - Constants'!$B$4/3600</f>
        <v>0.5902393844160002</v>
      </c>
      <c r="H418" s="95">
        <f>IF(E418&gt;0,(((C417)^3+(C418)^3)/2/D418)*0.5*'NEFZ + EPA + WLTP - Constants'!$B$3*('NEFZ + EPA + WLTP - Start Value'!$B$5*'NEFZ + EPA + WLTP - Start Value'!$B$4)*E418/3600,0)</f>
        <v>0.6550452067541672</v>
      </c>
      <c r="I418" s="95"/>
    </row>
    <row r="419" ht="20.35" customHeight="1">
      <c r="A419" s="15">
        <v>416</v>
      </c>
      <c r="B419" s="15">
        <v>38.1</v>
      </c>
      <c r="C419" s="95">
        <f>'NEFZ + EPA + WLTP - Constants'!$B$5*B419/3.6</f>
        <v>17.032224</v>
      </c>
      <c r="D419" s="95">
        <f>(C419+C418)/2</f>
        <v>17.143984</v>
      </c>
      <c r="E419" s="95">
        <f>(D419*(A419-A418))</f>
        <v>17.143984</v>
      </c>
      <c r="F419" s="95">
        <f>(0.5*((C419^2)-(C418^2))*'NEFZ + EPA + WLTP - Start Value'!$B$3)/3600</f>
        <v>-1.665865686183119</v>
      </c>
      <c r="G419" s="95">
        <f>E419*'NEFZ + EPA + WLTP - Start Value'!$B$3*'NEFZ + EPA + WLTP - Start Value'!$B$6*'NEFZ + EPA + WLTP - Constants'!$B$4/3600</f>
        <v>0.5849013021280002</v>
      </c>
      <c r="H419" s="95">
        <f>IF(E419&gt;0,(((C418)^3+(C419)^3)/2/D419)*0.5*'NEFZ + EPA + WLTP - Constants'!$B$3*('NEFZ + EPA + WLTP - Start Value'!$B$5*'NEFZ + EPA + WLTP - Start Value'!$B$4)*E419/3600,0)</f>
        <v>0.6375014070191293</v>
      </c>
      <c r="I419" s="95"/>
    </row>
    <row r="420" ht="20.35" customHeight="1">
      <c r="A420" s="15">
        <v>417</v>
      </c>
      <c r="B420" s="15">
        <v>37.6</v>
      </c>
      <c r="C420" s="95">
        <f>'NEFZ + EPA + WLTP - Constants'!$B$5*B420/3.6</f>
        <v>16.808704</v>
      </c>
      <c r="D420" s="95">
        <f>(C420+C419)/2</f>
        <v>16.920464</v>
      </c>
      <c r="E420" s="95">
        <f>(D420*(A420-A419))</f>
        <v>16.920464</v>
      </c>
      <c r="F420" s="95">
        <f>(0.5*((C420^2)-(C419^2))*'NEFZ + EPA + WLTP - Start Value'!$B$3)/3600</f>
        <v>-1.644146446467558</v>
      </c>
      <c r="G420" s="95">
        <f>E420*'NEFZ + EPA + WLTP - Start Value'!$B$3*'NEFZ + EPA + WLTP - Start Value'!$B$6*'NEFZ + EPA + WLTP - Constants'!$B$4/3600</f>
        <v>0.5772754702880001</v>
      </c>
      <c r="H420" s="95">
        <f>IF(E420&gt;0,(((C419)^3+(C420)^3)/2/D420)*0.5*'NEFZ + EPA + WLTP - Constants'!$B$3*('NEFZ + EPA + WLTP - Start Value'!$B$5*'NEFZ + EPA + WLTP - Start Value'!$B$4)*E420/3600,0)</f>
        <v>0.6128923019629846</v>
      </c>
      <c r="I420" s="95"/>
    </row>
    <row r="421" ht="20.35" customHeight="1">
      <c r="A421" s="15">
        <v>418</v>
      </c>
      <c r="B421" s="15">
        <v>37.6</v>
      </c>
      <c r="C421" s="95">
        <f>'NEFZ + EPA + WLTP - Constants'!$B$5*B421/3.6</f>
        <v>16.808704</v>
      </c>
      <c r="D421" s="95">
        <f>(C421+C420)/2</f>
        <v>16.808704</v>
      </c>
      <c r="E421" s="95">
        <f>(D421*(A421-A420))</f>
        <v>16.808704</v>
      </c>
      <c r="F421" s="95">
        <f>(0.5*((C421^2)-(C420^2))*'NEFZ + EPA + WLTP - Start Value'!$B$3)/3600</f>
        <v>0</v>
      </c>
      <c r="G421" s="95">
        <f>E421*'NEFZ + EPA + WLTP - Start Value'!$B$3*'NEFZ + EPA + WLTP - Start Value'!$B$6*'NEFZ + EPA + WLTP - Constants'!$B$4/3600</f>
        <v>0.5734625543680001</v>
      </c>
      <c r="H421" s="95">
        <f>IF(E421&gt;0,(((C420)^3+(C421)^3)/2/D421)*0.5*'NEFZ + EPA + WLTP - Constants'!$B$3*('NEFZ + EPA + WLTP - Start Value'!$B$5*'NEFZ + EPA + WLTP - Start Value'!$B$4)*E421/3600,0)</f>
        <v>0.6007492172327435</v>
      </c>
      <c r="I421" s="95"/>
    </row>
    <row r="422" ht="20.35" customHeight="1">
      <c r="A422" s="15">
        <v>419</v>
      </c>
      <c r="B422" s="15">
        <v>37.3</v>
      </c>
      <c r="C422" s="95">
        <f>'NEFZ + EPA + WLTP - Constants'!$B$5*B422/3.6</f>
        <v>16.674592</v>
      </c>
      <c r="D422" s="95">
        <f>(C422+C421)/2</f>
        <v>16.741648</v>
      </c>
      <c r="E422" s="95">
        <f>(D422*(A422-A421))</f>
        <v>16.741648</v>
      </c>
      <c r="F422" s="95">
        <f>(0.5*((C422^2)-(C421^2))*'NEFZ + EPA + WLTP - Start Value'!$B$3)/3600</f>
        <v>-0.9760626328171151</v>
      </c>
      <c r="G422" s="95">
        <f>E422*'NEFZ + EPA + WLTP - Start Value'!$B$3*'NEFZ + EPA + WLTP - Start Value'!$B$6*'NEFZ + EPA + WLTP - Constants'!$B$4/3600</f>
        <v>0.5711748048159999</v>
      </c>
      <c r="H422" s="95">
        <f>IF(E422&gt;0,(((C421)^3+(C422)^3)/2/D422)*0.5*'NEFZ + EPA + WLTP - Constants'!$B$3*('NEFZ + EPA + WLTP - Start Value'!$B$5*'NEFZ + EPA + WLTP - Start Value'!$B$4)*E422/3600,0)</f>
        <v>0.5936166124725406</v>
      </c>
      <c r="I422" s="95"/>
    </row>
    <row r="423" ht="20.35" customHeight="1">
      <c r="A423" s="15">
        <v>420</v>
      </c>
      <c r="B423" s="15">
        <v>37</v>
      </c>
      <c r="C423" s="95">
        <f>'NEFZ + EPA + WLTP - Constants'!$B$5*B423/3.6</f>
        <v>16.54048</v>
      </c>
      <c r="D423" s="95">
        <f>(C423+C422)/2</f>
        <v>16.607536</v>
      </c>
      <c r="E423" s="95">
        <f>(D423*(A423-A422))</f>
        <v>16.607536</v>
      </c>
      <c r="F423" s="95">
        <f>(0.5*((C423^2)-(C422^2))*'NEFZ + EPA + WLTP - Start Value'!$B$3)/3600</f>
        <v>-0.9682437065194218</v>
      </c>
      <c r="G423" s="95">
        <f>E423*'NEFZ + EPA + WLTP - Start Value'!$B$3*'NEFZ + EPA + WLTP - Start Value'!$B$6*'NEFZ + EPA + WLTP - Constants'!$B$4/3600</f>
        <v>0.566599305712</v>
      </c>
      <c r="H423" s="95">
        <f>IF(E423&gt;0,(((C422)^3+(C423)^3)/2/D423)*0.5*'NEFZ + EPA + WLTP - Constants'!$B$3*('NEFZ + EPA + WLTP - Start Value'!$B$5*'NEFZ + EPA + WLTP - Start Value'!$B$4)*E423/3600,0)</f>
        <v>0.5794652186786061</v>
      </c>
      <c r="I423" s="95"/>
    </row>
    <row r="424" ht="20.35" customHeight="1">
      <c r="A424" s="15">
        <v>421</v>
      </c>
      <c r="B424" s="15">
        <v>36.6</v>
      </c>
      <c r="C424" s="95">
        <f>'NEFZ + EPA + WLTP - Constants'!$B$5*B424/3.6</f>
        <v>16.361664</v>
      </c>
      <c r="D424" s="95">
        <f>(C424+C423)/2</f>
        <v>16.451072</v>
      </c>
      <c r="E424" s="95">
        <f>(D424*(A424-A423))</f>
        <v>16.451072</v>
      </c>
      <c r="F424" s="95">
        <f>(0.5*((C424^2)-(C423^2))*'NEFZ + EPA + WLTP - Start Value'!$B$3)/3600</f>
        <v>-1.278828834451922</v>
      </c>
      <c r="G424" s="95">
        <f>E424*'NEFZ + EPA + WLTP - Start Value'!$B$3*'NEFZ + EPA + WLTP - Start Value'!$B$6*'NEFZ + EPA + WLTP - Constants'!$B$4/3600</f>
        <v>0.5612612234240001</v>
      </c>
      <c r="H424" s="95">
        <f>IF(E424&gt;0,(((C423)^3+(C424)^3)/2/D424)*0.5*'NEFZ + EPA + WLTP - Constants'!$B$3*('NEFZ + EPA + WLTP - Start Value'!$B$5*'NEFZ + EPA + WLTP - Start Value'!$B$4)*E424/3600,0)</f>
        <v>0.5632635087655429</v>
      </c>
      <c r="I424" s="95"/>
    </row>
    <row r="425" ht="20.35" customHeight="1">
      <c r="A425" s="15">
        <v>422</v>
      </c>
      <c r="B425" s="15">
        <v>36.2</v>
      </c>
      <c r="C425" s="95">
        <f>'NEFZ + EPA + WLTP - Constants'!$B$5*B425/3.6</f>
        <v>16.182848</v>
      </c>
      <c r="D425" s="95">
        <f>(C425+C424)/2</f>
        <v>16.272256</v>
      </c>
      <c r="E425" s="95">
        <f>(D425*(A425-A424))</f>
        <v>16.272256</v>
      </c>
      <c r="F425" s="95">
        <f>(0.5*((C425^2)-(C424^2))*'NEFZ + EPA + WLTP - Start Value'!$B$3)/3600</f>
        <v>-1.264928521033943</v>
      </c>
      <c r="G425" s="95">
        <f>E425*'NEFZ + EPA + WLTP - Start Value'!$B$3*'NEFZ + EPA + WLTP - Start Value'!$B$6*'NEFZ + EPA + WLTP - Constants'!$B$4/3600</f>
        <v>0.5551605579520001</v>
      </c>
      <c r="H425" s="95">
        <f>IF(E425&gt;0,(((C424)^3+(C425)^3)/2/D425)*0.5*'NEFZ + EPA + WLTP - Constants'!$B$3*('NEFZ + EPA + WLTP - Start Value'!$B$5*'NEFZ + EPA + WLTP - Start Value'!$B$4)*E425/3600,0)</f>
        <v>0.5450962088282123</v>
      </c>
      <c r="I425" s="95"/>
    </row>
    <row r="426" ht="20.35" customHeight="1">
      <c r="A426" s="15">
        <v>423</v>
      </c>
      <c r="B426" s="15">
        <v>36</v>
      </c>
      <c r="C426" s="95">
        <f>'NEFZ + EPA + WLTP - Constants'!$B$5*B426/3.6</f>
        <v>16.09344</v>
      </c>
      <c r="D426" s="95">
        <f>(C426+C425)/2</f>
        <v>16.138144</v>
      </c>
      <c r="E426" s="95">
        <f>(D426*(A426-A425))</f>
        <v>16.138144</v>
      </c>
      <c r="F426" s="95">
        <f>(0.5*((C426^2)-(C425^2))*'NEFZ + EPA + WLTP - Start Value'!$B$3)/3600</f>
        <v>-0.6272516429852605</v>
      </c>
      <c r="G426" s="95">
        <f>E426*'NEFZ + EPA + WLTP - Start Value'!$B$3*'NEFZ + EPA + WLTP - Start Value'!$B$6*'NEFZ + EPA + WLTP - Constants'!$B$4/3600</f>
        <v>0.5505850588480002</v>
      </c>
      <c r="H426" s="95">
        <f>IF(E426&gt;0,(((C425)^3+(C426)^3)/2/D426)*0.5*'NEFZ + EPA + WLTP - Constants'!$B$3*('NEFZ + EPA + WLTP - Start Value'!$B$5*'NEFZ + EPA + WLTP - Start Value'!$B$4)*E426/3600,0)</f>
        <v>0.5316934153442237</v>
      </c>
      <c r="I426" s="95"/>
    </row>
    <row r="427" ht="20.35" customHeight="1">
      <c r="A427" s="15">
        <v>424</v>
      </c>
      <c r="B427" s="15">
        <v>36</v>
      </c>
      <c r="C427" s="95">
        <f>'NEFZ + EPA + WLTP - Constants'!$B$5*B427/3.6</f>
        <v>16.09344</v>
      </c>
      <c r="D427" s="95">
        <f>(C427+C426)/2</f>
        <v>16.09344</v>
      </c>
      <c r="E427" s="95">
        <f>(D427*(A427-A426))</f>
        <v>16.09344</v>
      </c>
      <c r="F427" s="95">
        <f>(0.5*((C427^2)-(C426^2))*'NEFZ + EPA + WLTP - Start Value'!$B$3)/3600</f>
        <v>0</v>
      </c>
      <c r="G427" s="95">
        <f>E427*'NEFZ + EPA + WLTP - Start Value'!$B$3*'NEFZ + EPA + WLTP - Start Value'!$B$6*'NEFZ + EPA + WLTP - Constants'!$B$4/3600</f>
        <v>0.5490598924800001</v>
      </c>
      <c r="H427" s="95">
        <f>IF(E427&gt;0,(((C426)^3+(C427)^3)/2/D427)*0.5*'NEFZ + EPA + WLTP - Constants'!$B$3*('NEFZ + EPA + WLTP - Start Value'!$B$5*'NEFZ + EPA + WLTP - Start Value'!$B$4)*E427/3600,0)</f>
        <v>0.5272750009182334</v>
      </c>
      <c r="I427" s="95"/>
    </row>
    <row r="428" ht="20.35" customHeight="1">
      <c r="A428" s="15">
        <v>425</v>
      </c>
      <c r="B428" s="15">
        <v>35.5</v>
      </c>
      <c r="C428" s="95">
        <f>'NEFZ + EPA + WLTP - Constants'!$B$5*B428/3.6</f>
        <v>15.86992</v>
      </c>
      <c r="D428" s="95">
        <f>(C428+C427)/2</f>
        <v>15.98168</v>
      </c>
      <c r="E428" s="95">
        <f>(D428*(A428-A427))</f>
        <v>15.98168</v>
      </c>
      <c r="F428" s="95">
        <f>(0.5*((C428^2)-(C427^2))*'NEFZ + EPA + WLTP - Start Value'!$B$3)/3600</f>
        <v>-1.552925639662209</v>
      </c>
      <c r="G428" s="95">
        <f>E428*'NEFZ + EPA + WLTP - Start Value'!$B$3*'NEFZ + EPA + WLTP - Start Value'!$B$6*'NEFZ + EPA + WLTP - Constants'!$B$4/3600</f>
        <v>0.5452469765600001</v>
      </c>
      <c r="H428" s="95">
        <f>IF(E428&gt;0,(((C427)^3+(C428)^3)/2/D428)*0.5*'NEFZ + EPA + WLTP - Constants'!$B$3*('NEFZ + EPA + WLTP - Start Value'!$B$5*'NEFZ + EPA + WLTP - Start Value'!$B$4)*E428/3600,0)</f>
        <v>0.5164419667303973</v>
      </c>
      <c r="I428" s="95"/>
    </row>
    <row r="429" ht="20.35" customHeight="1">
      <c r="A429" s="15">
        <v>426</v>
      </c>
      <c r="B429" s="15">
        <v>34.5</v>
      </c>
      <c r="C429" s="95">
        <f>'NEFZ + EPA + WLTP - Constants'!$B$5*B429/3.6</f>
        <v>15.42288</v>
      </c>
      <c r="D429" s="95">
        <f>(C429+C428)/2</f>
        <v>15.6464</v>
      </c>
      <c r="E429" s="95">
        <f>(D429*(A429-A428))</f>
        <v>15.6464</v>
      </c>
      <c r="F429" s="95">
        <f>(0.5*((C429^2)-(C428^2))*'NEFZ + EPA + WLTP - Start Value'!$B$3)/3600</f>
        <v>-3.040693560177798</v>
      </c>
      <c r="G429" s="95">
        <f>E429*'NEFZ + EPA + WLTP - Start Value'!$B$3*'NEFZ + EPA + WLTP - Start Value'!$B$6*'NEFZ + EPA + WLTP - Constants'!$B$4/3600</f>
        <v>0.5338082287999999</v>
      </c>
      <c r="H429" s="95">
        <f>IF(E429&gt;0,(((C428)^3+(C429)^3)/2/D429)*0.5*'NEFZ + EPA + WLTP - Constants'!$B$3*('NEFZ + EPA + WLTP - Start Value'!$B$5*'NEFZ + EPA + WLTP - Start Value'!$B$4)*E429/3600,0)</f>
        <v>0.4848413201548217</v>
      </c>
      <c r="I429" s="95"/>
    </row>
    <row r="430" ht="20.35" customHeight="1">
      <c r="A430" s="15">
        <v>427</v>
      </c>
      <c r="B430" s="15">
        <v>33</v>
      </c>
      <c r="C430" s="95">
        <f>'NEFZ + EPA + WLTP - Constants'!$B$5*B430/3.6</f>
        <v>14.75232</v>
      </c>
      <c r="D430" s="95">
        <f>(C430+C429)/2</f>
        <v>15.0876</v>
      </c>
      <c r="E430" s="95">
        <f>(D430*(A430-A429))</f>
        <v>15.0876</v>
      </c>
      <c r="F430" s="95">
        <f>(0.5*((C430^2)-(C429^2))*'NEFZ + EPA + WLTP - Start Value'!$B$3)/3600</f>
        <v>-4.398146042399992</v>
      </c>
      <c r="G430" s="95">
        <f>E430*'NEFZ + EPA + WLTP - Start Value'!$B$3*'NEFZ + EPA + WLTP - Start Value'!$B$6*'NEFZ + EPA + WLTP - Constants'!$B$4/3600</f>
        <v>0.5147436492</v>
      </c>
      <c r="H430" s="95">
        <f>IF(E430&gt;0,(((C429)^3+(C430)^3)/2/D430)*0.5*'NEFZ + EPA + WLTP - Constants'!$B$3*('NEFZ + EPA + WLTP - Start Value'!$B$5*'NEFZ + EPA + WLTP - Start Value'!$B$4)*E430/3600,0)</f>
        <v>0.4351048591561594</v>
      </c>
      <c r="I430" s="95"/>
    </row>
    <row r="431" ht="20.35" customHeight="1">
      <c r="A431" s="15">
        <v>428</v>
      </c>
      <c r="B431" s="15">
        <v>31</v>
      </c>
      <c r="C431" s="95">
        <f>'NEFZ + EPA + WLTP - Constants'!$B$5*B431/3.6</f>
        <v>13.85824</v>
      </c>
      <c r="D431" s="95">
        <f>(C431+C430)/2</f>
        <v>14.30528</v>
      </c>
      <c r="E431" s="95">
        <f>(D431*(A431-A430))</f>
        <v>14.30528</v>
      </c>
      <c r="F431" s="95">
        <f>(0.5*((C431^2)-(C430^2))*'NEFZ + EPA + WLTP - Start Value'!$B$3)/3600</f>
        <v>-5.560125367182225</v>
      </c>
      <c r="G431" s="95">
        <f>E431*'NEFZ + EPA + WLTP - Start Value'!$B$3*'NEFZ + EPA + WLTP - Start Value'!$B$6*'NEFZ + EPA + WLTP - Constants'!$B$4/3600</f>
        <v>0.488053237760</v>
      </c>
      <c r="H431" s="95">
        <f>IF(E431&gt;0,(((C430)^3+(C431)^3)/2/D431)*0.5*'NEFZ + EPA + WLTP - Constants'!$B$3*('NEFZ + EPA + WLTP - Start Value'!$B$5*'NEFZ + EPA + WLTP - Start Value'!$B$4)*E431/3600,0)</f>
        <v>0.3714070136783441</v>
      </c>
      <c r="I431" s="95"/>
    </row>
    <row r="432" ht="20.35" customHeight="1">
      <c r="A432" s="15">
        <v>429</v>
      </c>
      <c r="B432" s="15">
        <v>27.5</v>
      </c>
      <c r="C432" s="95">
        <f>'NEFZ + EPA + WLTP - Constants'!$B$5*B432/3.6</f>
        <v>12.2936</v>
      </c>
      <c r="D432" s="95">
        <f>(C432+C431)/2</f>
        <v>13.07592</v>
      </c>
      <c r="E432" s="95">
        <f>(D432*(A432-A431))</f>
        <v>13.07592</v>
      </c>
      <c r="F432" s="95">
        <f>(0.5*((C432^2)-(C431^2))*'NEFZ + EPA + WLTP - Start Value'!$B$3)/3600</f>
        <v>-8.894028663519993</v>
      </c>
      <c r="G432" s="95">
        <f>E432*'NEFZ + EPA + WLTP - Start Value'!$B$3*'NEFZ + EPA + WLTP - Start Value'!$B$6*'NEFZ + EPA + WLTP - Constants'!$B$4/3600</f>
        <v>0.4461111626400001</v>
      </c>
      <c r="H432" s="95">
        <f>IF(E432&gt;0,(((C431)^3+(C432)^3)/2/D432)*0.5*'NEFZ + EPA + WLTP - Constants'!$B$3*('NEFZ + EPA + WLTP - Start Value'!$B$5*'NEFZ + EPA + WLTP - Start Value'!$B$4)*E432/3600,0)</f>
        <v>0.2858552151607132</v>
      </c>
      <c r="I432" s="95"/>
    </row>
    <row r="433" ht="20.35" customHeight="1">
      <c r="A433" s="15">
        <v>430</v>
      </c>
      <c r="B433" s="15">
        <v>22.6</v>
      </c>
      <c r="C433" s="95">
        <f>'NEFZ + EPA + WLTP - Constants'!$B$5*B433/3.6</f>
        <v>10.103104</v>
      </c>
      <c r="D433" s="95">
        <f>(C433+C432)/2</f>
        <v>11.198352</v>
      </c>
      <c r="E433" s="95">
        <f>(D433*(A433-A432))</f>
        <v>11.198352</v>
      </c>
      <c r="F433" s="95">
        <f>(0.5*((C433^2)-(C432^2))*'NEFZ + EPA + WLTP - Start Value'!$B$3)/3600</f>
        <v>-10.66371231554347</v>
      </c>
      <c r="G433" s="95">
        <f>E433*'NEFZ + EPA + WLTP - Start Value'!$B$3*'NEFZ + EPA + WLTP - Start Value'!$B$6*'NEFZ + EPA + WLTP - Constants'!$B$4/3600</f>
        <v>0.382054175184</v>
      </c>
      <c r="H433" s="95">
        <f>IF(E433&gt;0,(((C432)^3+(C433)^3)/2/D433)*0.5*'NEFZ + EPA + WLTP - Constants'!$B$3*('NEFZ + EPA + WLTP - Start Value'!$B$5*'NEFZ + EPA + WLTP - Start Value'!$B$4)*E433/3600,0)</f>
        <v>0.182742845729603</v>
      </c>
      <c r="I433" s="95"/>
    </row>
    <row r="434" ht="20.35" customHeight="1">
      <c r="A434" s="15">
        <v>431</v>
      </c>
      <c r="B434" s="15">
        <v>20</v>
      </c>
      <c r="C434" s="95">
        <f>'NEFZ + EPA + WLTP - Constants'!$B$5*B434/3.6</f>
        <v>8.940800000000001</v>
      </c>
      <c r="D434" s="95">
        <f>(C434+C433)/2</f>
        <v>9.521952000000002</v>
      </c>
      <c r="E434" s="95">
        <f>(D434*(A434-A433))</f>
        <v>9.521952000000002</v>
      </c>
      <c r="F434" s="95">
        <f>(0.5*((C434^2)-(C433^2))*'NEFZ + EPA + WLTP - Start Value'!$B$3)/3600</f>
        <v>-4.811245981789868</v>
      </c>
      <c r="G434" s="95">
        <f>E434*'NEFZ + EPA + WLTP - Start Value'!$B$3*'NEFZ + EPA + WLTP - Start Value'!$B$6*'NEFZ + EPA + WLTP - Constants'!$B$4/3600</f>
        <v>0.3248604363840001</v>
      </c>
      <c r="H434" s="95">
        <f>IF(E434&gt;0,(((C433)^3+(C434)^3)/2/D434)*0.5*'NEFZ + EPA + WLTP - Constants'!$B$3*('NEFZ + EPA + WLTP - Start Value'!$B$5*'NEFZ + EPA + WLTP - Start Value'!$B$4)*E434/3600,0)</f>
        <v>0.1104319717008016</v>
      </c>
      <c r="I434" s="95"/>
    </row>
    <row r="435" ht="20.35" customHeight="1">
      <c r="A435" s="15">
        <v>432</v>
      </c>
      <c r="B435" s="15">
        <v>19</v>
      </c>
      <c r="C435" s="95">
        <f>'NEFZ + EPA + WLTP - Constants'!$B$5*B435/3.6</f>
        <v>8.49376</v>
      </c>
      <c r="D435" s="95">
        <f>(C435+C434)/2</f>
        <v>8.717280000000001</v>
      </c>
      <c r="E435" s="95">
        <f>(D435*(A435-A434))</f>
        <v>8.717280000000001</v>
      </c>
      <c r="F435" s="95">
        <f>(0.5*((C435^2)-(C434^2))*'NEFZ + EPA + WLTP - Start Value'!$B$3)/3600</f>
        <v>-1.694100697813338</v>
      </c>
      <c r="G435" s="95">
        <f>E435*'NEFZ + EPA + WLTP - Start Value'!$B$3*'NEFZ + EPA + WLTP - Start Value'!$B$6*'NEFZ + EPA + WLTP - Constants'!$B$4/3600</f>
        <v>0.297407441760</v>
      </c>
      <c r="H435" s="95">
        <f>IF(E435&gt;0,(((C434)^3+(C435)^3)/2/D435)*0.5*'NEFZ + EPA + WLTP - Constants'!$B$3*('NEFZ + EPA + WLTP - Start Value'!$B$5*'NEFZ + EPA + WLTP - Start Value'!$B$4)*E435/3600,0)</f>
        <v>0.08396325487229969</v>
      </c>
      <c r="I435" s="95"/>
    </row>
    <row r="436" ht="20.35" customHeight="1">
      <c r="A436" s="15">
        <v>433</v>
      </c>
      <c r="B436" s="15">
        <v>19.4</v>
      </c>
      <c r="C436" s="95">
        <f>'NEFZ + EPA + WLTP - Constants'!$B$5*B436/3.6</f>
        <v>8.672575999999999</v>
      </c>
      <c r="D436" s="95">
        <f>(C436+C435)/2</f>
        <v>8.583168000000001</v>
      </c>
      <c r="E436" s="95">
        <f>(D436*(A436-A435))</f>
        <v>8.583168000000001</v>
      </c>
      <c r="F436" s="95">
        <f>(0.5*((C436^2)-(C435^2))*'NEFZ + EPA + WLTP - Start Value'!$B$3)/3600</f>
        <v>0.6672150440618625</v>
      </c>
      <c r="G436" s="95">
        <f>E436*'NEFZ + EPA + WLTP - Start Value'!$B$3*'NEFZ + EPA + WLTP - Start Value'!$B$6*'NEFZ + EPA + WLTP - Constants'!$B$4/3600</f>
        <v>0.2928319426560001</v>
      </c>
      <c r="H436" s="95">
        <f>IF(E436&gt;0,(((C435)^3+(C436)^3)/2/D436)*0.5*'NEFZ + EPA + WLTP - Constants'!$B$3*('NEFZ + EPA + WLTP - Start Value'!$B$5*'NEFZ + EPA + WLTP - Start Value'!$B$4)*E436/3600,0)</f>
        <v>0.08001560878132004</v>
      </c>
      <c r="I436" s="95"/>
    </row>
    <row r="437" ht="20.35" customHeight="1">
      <c r="A437" s="15">
        <v>434</v>
      </c>
      <c r="B437" s="15">
        <v>19.2</v>
      </c>
      <c r="C437" s="95">
        <f>'NEFZ + EPA + WLTP - Constants'!$B$5*B437/3.6</f>
        <v>8.583167999999999</v>
      </c>
      <c r="D437" s="95">
        <f>(C437+C436)/2</f>
        <v>8.627872</v>
      </c>
      <c r="E437" s="95">
        <f>(D437*(A437-A436))</f>
        <v>8.627872</v>
      </c>
      <c r="F437" s="95">
        <f>(0.5*((C437^2)-(C436^2))*'NEFZ + EPA + WLTP - Start Value'!$B$3)/3600</f>
        <v>-0.3353450612081786</v>
      </c>
      <c r="G437" s="95">
        <f>E437*'NEFZ + EPA + WLTP - Start Value'!$B$3*'NEFZ + EPA + WLTP - Start Value'!$B$6*'NEFZ + EPA + WLTP - Constants'!$B$4/3600</f>
        <v>0.294357109024</v>
      </c>
      <c r="H437" s="95">
        <f>IF(E437&gt;0,(((C436)^3+(C437)^3)/2/D437)*0.5*'NEFZ + EPA + WLTP - Constants'!$B$3*('NEFZ + EPA + WLTP - Start Value'!$B$5*'NEFZ + EPA + WLTP - Start Value'!$B$4)*E437/3600,0)</f>
        <v>0.0812524718900412</v>
      </c>
      <c r="I437" s="95"/>
    </row>
    <row r="438" ht="20.35" customHeight="1">
      <c r="A438" s="15">
        <v>435</v>
      </c>
      <c r="B438" s="15">
        <v>20.6</v>
      </c>
      <c r="C438" s="95">
        <f>'NEFZ + EPA + WLTP - Constants'!$B$5*B438/3.6</f>
        <v>9.209024000000001</v>
      </c>
      <c r="D438" s="95">
        <f>(C438+C437)/2</f>
        <v>8.896096</v>
      </c>
      <c r="E438" s="95">
        <f>(D438*(A438-A437))</f>
        <v>8.896096</v>
      </c>
      <c r="F438" s="95">
        <f>(0.5*((C438^2)-(C437^2))*'NEFZ + EPA + WLTP - Start Value'!$B$3)/3600</f>
        <v>2.420392073901521</v>
      </c>
      <c r="G438" s="95">
        <f>E438*'NEFZ + EPA + WLTP - Start Value'!$B$3*'NEFZ + EPA + WLTP - Start Value'!$B$6*'NEFZ + EPA + WLTP - Constants'!$B$4/3600</f>
        <v>0.303508107232</v>
      </c>
      <c r="H438" s="95">
        <f>IF(E438&gt;0,(((C437)^3+(C438)^3)/2/D438)*0.5*'NEFZ + EPA + WLTP - Constants'!$B$3*('NEFZ + EPA + WLTP - Start Value'!$B$5*'NEFZ + EPA + WLTP - Start Value'!$B$4)*E438/3600,0)</f>
        <v>0.08939187286872192</v>
      </c>
      <c r="I438" s="95"/>
    </row>
    <row r="439" ht="20.35" customHeight="1">
      <c r="A439" s="15">
        <v>436</v>
      </c>
      <c r="B439" s="15">
        <v>22.9</v>
      </c>
      <c r="C439" s="95">
        <f>'NEFZ + EPA + WLTP - Constants'!$B$5*B439/3.6</f>
        <v>10.237216</v>
      </c>
      <c r="D439" s="95">
        <f>(C439+C438)/2</f>
        <v>9.723120000000002</v>
      </c>
      <c r="E439" s="95">
        <f>(D439*(A439-A438))</f>
        <v>9.723120000000002</v>
      </c>
      <c r="F439" s="95">
        <f>(0.5*((C439^2)-(C438^2))*'NEFZ + EPA + WLTP - Start Value'!$B$3)/3600</f>
        <v>4.346019867082661</v>
      </c>
      <c r="G439" s="95">
        <f>E439*'NEFZ + EPA + WLTP - Start Value'!$B$3*'NEFZ + EPA + WLTP - Start Value'!$B$6*'NEFZ + EPA + WLTP - Constants'!$B$4/3600</f>
        <v>0.331723685040</v>
      </c>
      <c r="H439" s="95">
        <f>IF(E439&gt;0,(((C438)^3+(C439)^3)/2/D439)*0.5*'NEFZ + EPA + WLTP - Constants'!$B$3*('NEFZ + EPA + WLTP - Start Value'!$B$5*'NEFZ + EPA + WLTP - Start Value'!$B$4)*E439/3600,0)</f>
        <v>0.1172558805451505</v>
      </c>
      <c r="I439" s="95"/>
    </row>
    <row r="440" ht="20.35" customHeight="1">
      <c r="A440" s="15">
        <v>437</v>
      </c>
      <c r="B440" s="15">
        <v>24.6</v>
      </c>
      <c r="C440" s="95">
        <f>'NEFZ + EPA + WLTP - Constants'!$B$5*B440/3.6</f>
        <v>10.997184</v>
      </c>
      <c r="D440" s="95">
        <f>(C440+C439)/2</f>
        <v>10.6172</v>
      </c>
      <c r="E440" s="95">
        <f>(D440*(A440-A439))</f>
        <v>10.6172</v>
      </c>
      <c r="F440" s="95">
        <f>(0.5*((C440^2)-(C439^2))*'NEFZ + EPA + WLTP - Start Value'!$B$3)/3600</f>
        <v>3.507657214062233</v>
      </c>
      <c r="G440" s="95">
        <f>E440*'NEFZ + EPA + WLTP - Start Value'!$B$3*'NEFZ + EPA + WLTP - Start Value'!$B$6*'NEFZ + EPA + WLTP - Constants'!$B$4/3600</f>
        <v>0.3622270124</v>
      </c>
      <c r="H440" s="95">
        <f>IF(E440&gt;0,(((C439)^3+(C440)^3)/2/D440)*0.5*'NEFZ + EPA + WLTP - Constants'!$B$3*('NEFZ + EPA + WLTP - Start Value'!$B$5*'NEFZ + EPA + WLTP - Start Value'!$B$4)*E440/3600,0)</f>
        <v>0.151979904825443</v>
      </c>
      <c r="I440" s="95"/>
    </row>
    <row r="441" ht="20.35" customHeight="1">
      <c r="A441" s="15">
        <v>438</v>
      </c>
      <c r="B441" s="15">
        <v>25.5</v>
      </c>
      <c r="C441" s="95">
        <f>'NEFZ + EPA + WLTP - Constants'!$B$5*B441/3.6</f>
        <v>11.39952</v>
      </c>
      <c r="D441" s="95">
        <f>(C441+C440)/2</f>
        <v>11.198352</v>
      </c>
      <c r="E441" s="95">
        <f>(D441*(A441-A440))</f>
        <v>11.198352</v>
      </c>
      <c r="F441" s="95">
        <f>(0.5*((C441^2)-(C440^2))*'NEFZ + EPA + WLTP - Start Value'!$B$3)/3600</f>
        <v>1.95864103754879</v>
      </c>
      <c r="G441" s="95">
        <f>E441*'NEFZ + EPA + WLTP - Start Value'!$B$3*'NEFZ + EPA + WLTP - Start Value'!$B$6*'NEFZ + EPA + WLTP - Constants'!$B$4/3600</f>
        <v>0.382054175184</v>
      </c>
      <c r="H441" s="95">
        <f>IF(E441&gt;0,(((C440)^3+(C441)^3)/2/D441)*0.5*'NEFZ + EPA + WLTP - Constants'!$B$3*('NEFZ + EPA + WLTP - Start Value'!$B$5*'NEFZ + EPA + WLTP - Start Value'!$B$4)*E441/3600,0)</f>
        <v>0.1778169336357623</v>
      </c>
      <c r="I441" s="95"/>
    </row>
    <row r="442" ht="20.35" customHeight="1">
      <c r="A442" s="15">
        <v>439</v>
      </c>
      <c r="B442" s="15">
        <v>26.9</v>
      </c>
      <c r="C442" s="95">
        <f>'NEFZ + EPA + WLTP - Constants'!$B$5*B442/3.6</f>
        <v>12.025376</v>
      </c>
      <c r="D442" s="95">
        <f>(C442+C441)/2</f>
        <v>11.712448</v>
      </c>
      <c r="E442" s="95">
        <f>(D442*(A442-A441))</f>
        <v>11.712448</v>
      </c>
      <c r="F442" s="95">
        <f>(0.5*((C442^2)-(C441^2))*'NEFZ + EPA + WLTP - Start Value'!$B$3)/3600</f>
        <v>3.186646851066308</v>
      </c>
      <c r="G442" s="95">
        <f>E442*'NEFZ + EPA + WLTP - Start Value'!$B$3*'NEFZ + EPA + WLTP - Start Value'!$B$6*'NEFZ + EPA + WLTP - Constants'!$B$4/3600</f>
        <v>0.399593588416</v>
      </c>
      <c r="H442" s="95">
        <f>IF(E442&gt;0,(((C441)^3+(C442)^3)/2/D442)*0.5*'NEFZ + EPA + WLTP - Constants'!$B$3*('NEFZ + EPA + WLTP - Start Value'!$B$5*'NEFZ + EPA + WLTP - Start Value'!$B$4)*E442/3600,0)</f>
        <v>0.2036866628536424</v>
      </c>
      <c r="I442" s="95"/>
    </row>
    <row r="443" ht="20.35" customHeight="1">
      <c r="A443" s="15">
        <v>440</v>
      </c>
      <c r="B443" s="15">
        <v>27.3</v>
      </c>
      <c r="C443" s="95">
        <f>'NEFZ + EPA + WLTP - Constants'!$B$5*B443/3.6</f>
        <v>12.204192</v>
      </c>
      <c r="D443" s="95">
        <f>(C443+C442)/2</f>
        <v>12.114784</v>
      </c>
      <c r="E443" s="95">
        <f>(D443*(A443-A442))</f>
        <v>12.114784</v>
      </c>
      <c r="F443" s="95">
        <f>(0.5*((C443^2)-(C442^2))*'NEFZ + EPA + WLTP - Start Value'!$B$3)/3600</f>
        <v>0.9417462340664958</v>
      </c>
      <c r="G443" s="95">
        <f>E443*'NEFZ + EPA + WLTP - Start Value'!$B$3*'NEFZ + EPA + WLTP - Start Value'!$B$6*'NEFZ + EPA + WLTP - Constants'!$B$4/3600</f>
        <v>0.413320085728</v>
      </c>
      <c r="H443" s="95">
        <f>IF(E443&gt;0,(((C442)^3+(C443)^3)/2/D443)*0.5*'NEFZ + EPA + WLTP - Constants'!$B$3*('NEFZ + EPA + WLTP - Start Value'!$B$5*'NEFZ + EPA + WLTP - Start Value'!$B$4)*E443/3600,0)</f>
        <v>0.2249616598959005</v>
      </c>
      <c r="I443" s="95"/>
    </row>
    <row r="444" ht="20.35" customHeight="1">
      <c r="A444" s="15">
        <v>441</v>
      </c>
      <c r="B444" s="15">
        <v>28.2</v>
      </c>
      <c r="C444" s="95">
        <f>'NEFZ + EPA + WLTP - Constants'!$B$5*B444/3.6</f>
        <v>12.606528</v>
      </c>
      <c r="D444" s="95">
        <f>(C444+C443)/2</f>
        <v>12.40536</v>
      </c>
      <c r="E444" s="95">
        <f>(D444*(A444-A443))</f>
        <v>12.40536</v>
      </c>
      <c r="F444" s="95">
        <f>(0.5*((C444^2)-(C443^2))*'NEFZ + EPA + WLTP - Start Value'!$B$3)/3600</f>
        <v>2.169752047583992</v>
      </c>
      <c r="G444" s="95">
        <f>E444*'NEFZ + EPA + WLTP - Start Value'!$B$3*'NEFZ + EPA + WLTP - Start Value'!$B$6*'NEFZ + EPA + WLTP - Constants'!$B$4/3600</f>
        <v>0.423233667120</v>
      </c>
      <c r="H444" s="95">
        <f>IF(E444&gt;0,(((C443)^3+(C444)^3)/2/D444)*0.5*'NEFZ + EPA + WLTP - Constants'!$B$3*('NEFZ + EPA + WLTP - Start Value'!$B$5*'NEFZ + EPA + WLTP - Start Value'!$B$4)*E444/3600,0)</f>
        <v>0.2416913567938726</v>
      </c>
      <c r="I444" s="95"/>
    </row>
    <row r="445" ht="20.35" customHeight="1">
      <c r="A445" s="15">
        <v>442</v>
      </c>
      <c r="B445" s="15">
        <v>29.6</v>
      </c>
      <c r="C445" s="95">
        <f>'NEFZ + EPA + WLTP - Constants'!$B$5*B445/3.6</f>
        <v>13.232384</v>
      </c>
      <c r="D445" s="95">
        <f>(C445+C444)/2</f>
        <v>12.919456</v>
      </c>
      <c r="E445" s="95">
        <f>(D445*(A445-A444))</f>
        <v>12.919456</v>
      </c>
      <c r="F445" s="95">
        <f>(0.5*((C445^2)-(C444^2))*'NEFZ + EPA + WLTP - Start Value'!$B$3)/3600</f>
        <v>3.515041755565522</v>
      </c>
      <c r="G445" s="95">
        <f>E445*'NEFZ + EPA + WLTP - Start Value'!$B$3*'NEFZ + EPA + WLTP - Start Value'!$B$6*'NEFZ + EPA + WLTP - Constants'!$B$4/3600</f>
        <v>0.4407730803520001</v>
      </c>
      <c r="H445" s="95">
        <f>IF(E445&gt;0,(((C444)^3+(C445)^3)/2/D445)*0.5*'NEFZ + EPA + WLTP - Constants'!$B$3*('NEFZ + EPA + WLTP - Start Value'!$B$5*'NEFZ + EPA + WLTP - Start Value'!$B$4)*E445/3600,0)</f>
        <v>0.2732668239991198</v>
      </c>
      <c r="I445" s="95"/>
    </row>
    <row r="446" ht="20.35" customHeight="1">
      <c r="A446" s="15">
        <v>443</v>
      </c>
      <c r="B446" s="15">
        <v>30.2</v>
      </c>
      <c r="C446" s="95">
        <f>'NEFZ + EPA + WLTP - Constants'!$B$5*B446/3.6</f>
        <v>13.500608</v>
      </c>
      <c r="D446" s="95">
        <f>(C446+C445)/2</f>
        <v>13.366496</v>
      </c>
      <c r="E446" s="95">
        <f>(D446*(A446-A445))</f>
        <v>13.366496</v>
      </c>
      <c r="F446" s="95">
        <f>(0.5*((C446^2)-(C445^2))*'NEFZ + EPA + WLTP - Start Value'!$B$3)/3600</f>
        <v>1.55857264198826</v>
      </c>
      <c r="G446" s="95">
        <f>E446*'NEFZ + EPA + WLTP - Start Value'!$B$3*'NEFZ + EPA + WLTP - Start Value'!$B$6*'NEFZ + EPA + WLTP - Constants'!$B$4/3600</f>
        <v>0.4560247440320001</v>
      </c>
      <c r="H446" s="95">
        <f>IF(E446&gt;0,(((C445)^3+(C446)^3)/2/D446)*0.5*'NEFZ + EPA + WLTP - Constants'!$B$3*('NEFZ + EPA + WLTP - Start Value'!$B$5*'NEFZ + EPA + WLTP - Start Value'!$B$4)*E446/3600,0)</f>
        <v>0.3021860315040427</v>
      </c>
      <c r="I446" s="95"/>
    </row>
    <row r="447" ht="20.35" customHeight="1">
      <c r="A447" s="15">
        <v>444</v>
      </c>
      <c r="B447" s="15">
        <v>30.7</v>
      </c>
      <c r="C447" s="95">
        <f>'NEFZ + EPA + WLTP - Constants'!$B$5*B447/3.6</f>
        <v>13.724128</v>
      </c>
      <c r="D447" s="95">
        <f>(C447+C446)/2</f>
        <v>13.612368</v>
      </c>
      <c r="E447" s="95">
        <f>(D447*(A447-A446))</f>
        <v>13.612368</v>
      </c>
      <c r="F447" s="95">
        <f>(0.5*((C447^2)-(C446^2))*'NEFZ + EPA + WLTP - Start Value'!$B$3)/3600</f>
        <v>1.322701698677333</v>
      </c>
      <c r="G447" s="95">
        <f>E447*'NEFZ + EPA + WLTP - Start Value'!$B$3*'NEFZ + EPA + WLTP - Start Value'!$B$6*'NEFZ + EPA + WLTP - Constants'!$B$4/3600</f>
        <v>0.4644131590560001</v>
      </c>
      <c r="H447" s="95">
        <f>IF(E447&gt;0,(((C446)^3+(C447)^3)/2/D447)*0.5*'NEFZ + EPA + WLTP - Constants'!$B$3*('NEFZ + EPA + WLTP - Start Value'!$B$5*'NEFZ + EPA + WLTP - Start Value'!$B$4)*E447/3600,0)</f>
        <v>0.3191386358976876</v>
      </c>
      <c r="I447" s="95"/>
    </row>
    <row r="448" ht="20.35" customHeight="1">
      <c r="A448" s="15">
        <v>445</v>
      </c>
      <c r="B448" s="15">
        <v>31.3</v>
      </c>
      <c r="C448" s="95">
        <f>'NEFZ + EPA + WLTP - Constants'!$B$5*B448/3.6</f>
        <v>13.992352</v>
      </c>
      <c r="D448" s="95">
        <f>(C448+C447)/2</f>
        <v>13.85824</v>
      </c>
      <c r="E448" s="95">
        <f>(D448*(A448-A447))</f>
        <v>13.85824</v>
      </c>
      <c r="F448" s="95">
        <f>(0.5*((C448^2)-(C447^2))*'NEFZ + EPA + WLTP - Start Value'!$B$3)/3600</f>
        <v>1.615911434837335</v>
      </c>
      <c r="G448" s="95">
        <f>E448*'NEFZ + EPA + WLTP - Start Value'!$B$3*'NEFZ + EPA + WLTP - Start Value'!$B$6*'NEFZ + EPA + WLTP - Constants'!$B$4/3600</f>
        <v>0.472801574080</v>
      </c>
      <c r="H448" s="95">
        <f>IF(E448&gt;0,(((C447)^3+(C448)^3)/2/D448)*0.5*'NEFZ + EPA + WLTP - Constants'!$B$3*('NEFZ + EPA + WLTP - Start Value'!$B$5*'NEFZ + EPA + WLTP - Start Value'!$B$4)*E448/3600,0)</f>
        <v>0.3367726089701812</v>
      </c>
      <c r="I448" s="95"/>
    </row>
    <row r="449" ht="20.35" customHeight="1">
      <c r="A449" s="15">
        <v>446</v>
      </c>
      <c r="B449" s="15">
        <v>31.7</v>
      </c>
      <c r="C449" s="95">
        <f>'NEFZ + EPA + WLTP - Constants'!$B$5*B449/3.6</f>
        <v>14.171168</v>
      </c>
      <c r="D449" s="95">
        <f>(C449+C448)/2</f>
        <v>14.08176</v>
      </c>
      <c r="E449" s="95">
        <f>(D449*(A449-A448))</f>
        <v>14.08176</v>
      </c>
      <c r="F449" s="95">
        <f>(0.5*((C449^2)-(C448^2))*'NEFZ + EPA + WLTP - Start Value'!$B$3)/3600</f>
        <v>1.094649681664007</v>
      </c>
      <c r="G449" s="95">
        <f>E449*'NEFZ + EPA + WLTP - Start Value'!$B$3*'NEFZ + EPA + WLTP - Start Value'!$B$6*'NEFZ + EPA + WLTP - Constants'!$B$4/3600</f>
        <v>0.4804274059200001</v>
      </c>
      <c r="H449" s="95">
        <f>IF(E449&gt;0,(((C448)^3+(C449)^3)/2/D449)*0.5*'NEFZ + EPA + WLTP - Constants'!$B$3*('NEFZ + EPA + WLTP - Start Value'!$B$5*'NEFZ + EPA + WLTP - Start Value'!$B$4)*E449/3600,0)</f>
        <v>0.3532757762951959</v>
      </c>
      <c r="I449" s="95"/>
    </row>
    <row r="450" ht="20.35" customHeight="1">
      <c r="A450" s="15">
        <v>447</v>
      </c>
      <c r="B450" s="15">
        <v>32.2</v>
      </c>
      <c r="C450" s="95">
        <f>'NEFZ + EPA + WLTP - Constants'!$B$5*B450/3.6</f>
        <v>14.394688</v>
      </c>
      <c r="D450" s="95">
        <f>(C450+C449)/2</f>
        <v>14.282928</v>
      </c>
      <c r="E450" s="95">
        <f>(D450*(A450-A449))</f>
        <v>14.282928</v>
      </c>
      <c r="F450" s="95">
        <f>(0.5*((C450^2)-(C449^2))*'NEFZ + EPA + WLTP - Start Value'!$B$3)/3600</f>
        <v>1.387859417824003</v>
      </c>
      <c r="G450" s="95">
        <f>E450*'NEFZ + EPA + WLTP - Start Value'!$B$3*'NEFZ + EPA + WLTP - Start Value'!$B$6*'NEFZ + EPA + WLTP - Constants'!$B$4/3600</f>
        <v>0.4872906545760001</v>
      </c>
      <c r="H450" s="95">
        <f>IF(E450&gt;0,(((C449)^3+(C450)^3)/2/D450)*0.5*'NEFZ + EPA + WLTP - Constants'!$B$3*('NEFZ + EPA + WLTP - Start Value'!$B$5*'NEFZ + EPA + WLTP - Start Value'!$B$4)*E450/3600,0)</f>
        <v>0.3686566138726178</v>
      </c>
      <c r="I450" s="95"/>
    </row>
    <row r="451" ht="20.35" customHeight="1">
      <c r="A451" s="15">
        <v>448</v>
      </c>
      <c r="B451" s="15">
        <v>32.5</v>
      </c>
      <c r="C451" s="95">
        <f>'NEFZ + EPA + WLTP - Constants'!$B$5*B451/3.6</f>
        <v>14.5288</v>
      </c>
      <c r="D451" s="95">
        <f>(C451+C450)/2</f>
        <v>14.461744</v>
      </c>
      <c r="E451" s="95">
        <f>(D451*(A451-A450))</f>
        <v>14.461744</v>
      </c>
      <c r="F451" s="95">
        <f>(0.5*((C451^2)-(C450^2))*'NEFZ + EPA + WLTP - Start Value'!$B$3)/3600</f>
        <v>0.8431408857578551</v>
      </c>
      <c r="G451" s="95">
        <f>E451*'NEFZ + EPA + WLTP - Start Value'!$B$3*'NEFZ + EPA + WLTP - Start Value'!$B$6*'NEFZ + EPA + WLTP - Constants'!$B$4/3600</f>
        <v>0.4933913200480001</v>
      </c>
      <c r="H451" s="95">
        <f>IF(E451&gt;0,(((C450)^3+(C451)^3)/2/D451)*0.5*'NEFZ + EPA + WLTP - Constants'!$B$3*('NEFZ + EPA + WLTP - Start Value'!$B$5*'NEFZ + EPA + WLTP - Start Value'!$B$4)*E451/3600,0)</f>
        <v>0.3826313452262582</v>
      </c>
      <c r="I451" s="95"/>
    </row>
    <row r="452" ht="20.35" customHeight="1">
      <c r="A452" s="15">
        <v>449</v>
      </c>
      <c r="B452" s="15">
        <v>33</v>
      </c>
      <c r="C452" s="95">
        <f>'NEFZ + EPA + WLTP - Constants'!$B$5*B452/3.6</f>
        <v>14.75232</v>
      </c>
      <c r="D452" s="95">
        <f>(C452+C451)/2</f>
        <v>14.64056</v>
      </c>
      <c r="E452" s="95">
        <f>(D452*(A452-A451))</f>
        <v>14.64056</v>
      </c>
      <c r="F452" s="95">
        <f>(0.5*((C452^2)-(C451^2))*'NEFZ + EPA + WLTP - Start Value'!$B$3)/3600</f>
        <v>1.422610201368894</v>
      </c>
      <c r="G452" s="95">
        <f>E452*'NEFZ + EPA + WLTP - Start Value'!$B$3*'NEFZ + EPA + WLTP - Start Value'!$B$6*'NEFZ + EPA + WLTP - Constants'!$B$4/3600</f>
        <v>0.499491985520</v>
      </c>
      <c r="H452" s="95">
        <f>IF(E452&gt;0,(((C451)^3+(C452)^3)/2/D452)*0.5*'NEFZ + EPA + WLTP - Constants'!$B$3*('NEFZ + EPA + WLTP - Start Value'!$B$5*'NEFZ + EPA + WLTP - Start Value'!$B$4)*E452/3600,0)</f>
        <v>0.3970447943340062</v>
      </c>
      <c r="I452" s="95"/>
    </row>
    <row r="453" ht="20.35" customHeight="1">
      <c r="A453" s="15">
        <v>450</v>
      </c>
      <c r="B453" s="15">
        <v>33.2</v>
      </c>
      <c r="C453" s="95">
        <f>'NEFZ + EPA + WLTP - Constants'!$B$5*B453/3.6</f>
        <v>14.841728</v>
      </c>
      <c r="D453" s="95">
        <f>(C453+C452)/2</f>
        <v>14.797024</v>
      </c>
      <c r="E453" s="95">
        <f>(D453*(A453-A452))</f>
        <v>14.797024</v>
      </c>
      <c r="F453" s="95">
        <f>(0.5*((C453^2)-(C452^2))*'NEFZ + EPA + WLTP - Start Value'!$B$3)/3600</f>
        <v>0.5751254676679146</v>
      </c>
      <c r="G453" s="95">
        <f>E453*'NEFZ + EPA + WLTP - Start Value'!$B$3*'NEFZ + EPA + WLTP - Start Value'!$B$6*'NEFZ + EPA + WLTP - Constants'!$B$4/3600</f>
        <v>0.504830067808</v>
      </c>
      <c r="H453" s="95">
        <f>IF(E453&gt;0,(((C452)^3+(C453)^3)/2/D453)*0.5*'NEFZ + EPA + WLTP - Constants'!$B$3*('NEFZ + EPA + WLTP - Start Value'!$B$5*'NEFZ + EPA + WLTP - Start Value'!$B$4)*E453/3600,0)</f>
        <v>0.4098505779406799</v>
      </c>
      <c r="I453" s="95"/>
    </row>
    <row r="454" ht="20.35" customHeight="1">
      <c r="A454" s="15">
        <v>451</v>
      </c>
      <c r="B454" s="15">
        <v>33.3</v>
      </c>
      <c r="C454" s="95">
        <f>'NEFZ + EPA + WLTP - Constants'!$B$5*B454/3.6</f>
        <v>14.886432</v>
      </c>
      <c r="D454" s="95">
        <f>(C454+C453)/2</f>
        <v>14.86408</v>
      </c>
      <c r="E454" s="95">
        <f>(D454*(A454-A453))</f>
        <v>14.86408</v>
      </c>
      <c r="F454" s="95">
        <f>(0.5*((C454^2)-(C453^2))*'NEFZ + EPA + WLTP - Start Value'!$B$3)/3600</f>
        <v>0.2888658882168713</v>
      </c>
      <c r="G454" s="95">
        <f>E454*'NEFZ + EPA + WLTP - Start Value'!$B$3*'NEFZ + EPA + WLTP - Start Value'!$B$6*'NEFZ + EPA + WLTP - Constants'!$B$4/3600</f>
        <v>0.5071178173600001</v>
      </c>
      <c r="H454" s="95">
        <f>IF(E454&gt;0,(((C453)^3+(C454)^3)/2/D454)*0.5*'NEFZ + EPA + WLTP - Constants'!$B$3*('NEFZ + EPA + WLTP - Start Value'!$B$5*'NEFZ + EPA + WLTP - Start Value'!$B$4)*E454/3600,0)</f>
        <v>0.4154392962736185</v>
      </c>
      <c r="I454" s="95"/>
    </row>
    <row r="455" ht="20.35" customHeight="1">
      <c r="A455" s="15">
        <v>452</v>
      </c>
      <c r="B455" s="15">
        <v>33.1</v>
      </c>
      <c r="C455" s="95">
        <f>'NEFZ + EPA + WLTP - Constants'!$B$5*B455/3.6</f>
        <v>14.797024</v>
      </c>
      <c r="D455" s="95">
        <f>(C455+C454)/2</f>
        <v>14.841728</v>
      </c>
      <c r="E455" s="95">
        <f>(D455*(A455-A454))</f>
        <v>14.841728</v>
      </c>
      <c r="F455" s="95">
        <f>(0.5*((C455^2)-(C454^2))*'NEFZ + EPA + WLTP - Start Value'!$B$3)/3600</f>
        <v>-0.5768630068451435</v>
      </c>
      <c r="G455" s="95">
        <f>E455*'NEFZ + EPA + WLTP - Start Value'!$B$3*'NEFZ + EPA + WLTP - Start Value'!$B$6*'NEFZ + EPA + WLTP - Constants'!$B$4/3600</f>
        <v>0.5063552341759999</v>
      </c>
      <c r="H455" s="95">
        <f>IF(E455&gt;0,(((C454)^3+(C455)^3)/2/D455)*0.5*'NEFZ + EPA + WLTP - Constants'!$B$3*('NEFZ + EPA + WLTP - Start Value'!$B$5*'NEFZ + EPA + WLTP - Start Value'!$B$4)*E455/3600,0)</f>
        <v>0.413576401463972</v>
      </c>
      <c r="I455" s="95"/>
    </row>
    <row r="456" ht="20.35" customHeight="1">
      <c r="A456" s="15">
        <v>453</v>
      </c>
      <c r="B456" s="15">
        <v>32.7</v>
      </c>
      <c r="C456" s="95">
        <f>'NEFZ + EPA + WLTP - Constants'!$B$5*B456/3.6</f>
        <v>14.618208</v>
      </c>
      <c r="D456" s="95">
        <f>(C456+C455)/2</f>
        <v>14.707616</v>
      </c>
      <c r="E456" s="95">
        <f>(D456*(A456-A455))</f>
        <v>14.707616</v>
      </c>
      <c r="F456" s="95">
        <f>(0.5*((C456^2)-(C455^2))*'NEFZ + EPA + WLTP - Start Value'!$B$3)/3600</f>
        <v>-1.143300778626834</v>
      </c>
      <c r="G456" s="95">
        <f>E456*'NEFZ + EPA + WLTP - Start Value'!$B$3*'NEFZ + EPA + WLTP - Start Value'!$B$6*'NEFZ + EPA + WLTP - Constants'!$B$4/3600</f>
        <v>0.501779735072</v>
      </c>
      <c r="H456" s="95">
        <f>IF(E456&gt;0,(((C455)^3+(C456)^3)/2/D456)*0.5*'NEFZ + EPA + WLTP - Constants'!$B$3*('NEFZ + EPA + WLTP - Start Value'!$B$5*'NEFZ + EPA + WLTP - Start Value'!$B$4)*E456/3600,0)</f>
        <v>0.4024996596767427</v>
      </c>
      <c r="I456" s="95"/>
    </row>
    <row r="457" ht="20.35" customHeight="1">
      <c r="A457" s="15">
        <v>454</v>
      </c>
      <c r="B457" s="15">
        <v>32.3</v>
      </c>
      <c r="C457" s="95">
        <f>'NEFZ + EPA + WLTP - Constants'!$B$5*B457/3.6</f>
        <v>14.439392</v>
      </c>
      <c r="D457" s="95">
        <f>(C457+C456)/2</f>
        <v>14.5288</v>
      </c>
      <c r="E457" s="95">
        <f>(D457*(A457-A456))</f>
        <v>14.5288</v>
      </c>
      <c r="F457" s="95">
        <f>(0.5*((C457^2)-(C456^2))*'NEFZ + EPA + WLTP - Start Value'!$B$3)/3600</f>
        <v>-1.129400465208917</v>
      </c>
      <c r="G457" s="95">
        <f>E457*'NEFZ + EPA + WLTP - Start Value'!$B$3*'NEFZ + EPA + WLTP - Start Value'!$B$6*'NEFZ + EPA + WLTP - Constants'!$B$4/3600</f>
        <v>0.4956790696</v>
      </c>
      <c r="H457" s="95">
        <f>IF(E457&gt;0,(((C456)^3+(C457)^3)/2/D457)*0.5*'NEFZ + EPA + WLTP - Constants'!$B$3*('NEFZ + EPA + WLTP - Start Value'!$B$5*'NEFZ + EPA + WLTP - Start Value'!$B$4)*E457/3600,0)</f>
        <v>0.3879976533221838</v>
      </c>
      <c r="I457" s="95"/>
    </row>
    <row r="458" ht="20.35" customHeight="1">
      <c r="A458" s="15">
        <v>455</v>
      </c>
      <c r="B458" s="15">
        <v>31.9</v>
      </c>
      <c r="C458" s="95">
        <f>'NEFZ + EPA + WLTP - Constants'!$B$5*B458/3.6</f>
        <v>14.260576</v>
      </c>
      <c r="D458" s="95">
        <f>(C458+C457)/2</f>
        <v>14.349984</v>
      </c>
      <c r="E458" s="95">
        <f>(D458*(A458-A457))</f>
        <v>14.349984</v>
      </c>
      <c r="F458" s="95">
        <f>(0.5*((C458^2)-(C457^2))*'NEFZ + EPA + WLTP - Start Value'!$B$3)/3600</f>
        <v>-1.11550015179092</v>
      </c>
      <c r="G458" s="95">
        <f>E458*'NEFZ + EPA + WLTP - Start Value'!$B$3*'NEFZ + EPA + WLTP - Start Value'!$B$6*'NEFZ + EPA + WLTP - Constants'!$B$4/3600</f>
        <v>0.489578404128</v>
      </c>
      <c r="H458" s="95">
        <f>IF(E458&gt;0,(((C457)^3+(C458)^3)/2/D458)*0.5*'NEFZ + EPA + WLTP - Constants'!$B$3*('NEFZ + EPA + WLTP - Start Value'!$B$5*'NEFZ + EPA + WLTP - Start Value'!$B$4)*E458/3600,0)</f>
        <v>0.3738482485628894</v>
      </c>
      <c r="I458" s="95"/>
    </row>
    <row r="459" ht="20.35" customHeight="1">
      <c r="A459" s="15">
        <v>456</v>
      </c>
      <c r="B459" s="15">
        <v>31.5</v>
      </c>
      <c r="C459" s="95">
        <f>'NEFZ + EPA + WLTP - Constants'!$B$5*B459/3.6</f>
        <v>14.08176</v>
      </c>
      <c r="D459" s="95">
        <f>(C459+C458)/2</f>
        <v>14.171168</v>
      </c>
      <c r="E459" s="95">
        <f>(D459*(A459-A458))</f>
        <v>14.171168</v>
      </c>
      <c r="F459" s="95">
        <f>(0.5*((C459^2)-(C458^2))*'NEFZ + EPA + WLTP - Start Value'!$B$3)/3600</f>
        <v>-1.101599838372972</v>
      </c>
      <c r="G459" s="95">
        <f>E459*'NEFZ + EPA + WLTP - Start Value'!$B$3*'NEFZ + EPA + WLTP - Start Value'!$B$6*'NEFZ + EPA + WLTP - Constants'!$B$4/3600</f>
        <v>0.4834777386560001</v>
      </c>
      <c r="H459" s="95">
        <f>IF(E459&gt;0,(((C458)^3+(C459)^3)/2/D459)*0.5*'NEFZ + EPA + WLTP - Constants'!$B$3*('NEFZ + EPA + WLTP - Start Value'!$B$5*'NEFZ + EPA + WLTP - Start Value'!$B$4)*E459/3600,0)</f>
        <v>0.3600471056869177</v>
      </c>
      <c r="I459" s="95"/>
    </row>
    <row r="460" ht="20.35" customHeight="1">
      <c r="A460" s="15">
        <v>457</v>
      </c>
      <c r="B460" s="15">
        <v>31.2</v>
      </c>
      <c r="C460" s="95">
        <f>'NEFZ + EPA + WLTP - Constants'!$B$5*B460/3.6</f>
        <v>13.947648</v>
      </c>
      <c r="D460" s="95">
        <f>(C460+C459)/2</f>
        <v>14.014704</v>
      </c>
      <c r="E460" s="95">
        <f>(D460*(A460-A459))</f>
        <v>14.014704</v>
      </c>
      <c r="F460" s="95">
        <f>(0.5*((C460^2)-(C459^2))*'NEFZ + EPA + WLTP - Start Value'!$B$3)/3600</f>
        <v>-0.817077798099213</v>
      </c>
      <c r="G460" s="95">
        <f>E460*'NEFZ + EPA + WLTP - Start Value'!$B$3*'NEFZ + EPA + WLTP - Start Value'!$B$6*'NEFZ + EPA + WLTP - Constants'!$B$4/3600</f>
        <v>0.4781396563680001</v>
      </c>
      <c r="H460" s="95">
        <f>IF(E460&gt;0,(((C459)^3+(C460)^3)/2/D460)*0.5*'NEFZ + EPA + WLTP - Constants'!$B$3*('NEFZ + EPA + WLTP - Start Value'!$B$5*'NEFZ + EPA + WLTP - Start Value'!$B$4)*E460/3600,0)</f>
        <v>0.3482347770749009</v>
      </c>
      <c r="I460" s="95"/>
    </row>
    <row r="461" ht="20.35" customHeight="1">
      <c r="A461" s="15">
        <v>458</v>
      </c>
      <c r="B461" s="15">
        <v>30.8</v>
      </c>
      <c r="C461" s="95">
        <f>'NEFZ + EPA + WLTP - Constants'!$B$5*B461/3.6</f>
        <v>13.768832</v>
      </c>
      <c r="D461" s="95">
        <f>(C461+C460)/2</f>
        <v>13.85824</v>
      </c>
      <c r="E461" s="95">
        <f>(D461*(A461-A460))</f>
        <v>13.85824</v>
      </c>
      <c r="F461" s="95">
        <f>(0.5*((C461^2)-(C460^2))*'NEFZ + EPA + WLTP - Start Value'!$B$3)/3600</f>
        <v>-1.07727428989154</v>
      </c>
      <c r="G461" s="95">
        <f>E461*'NEFZ + EPA + WLTP - Start Value'!$B$3*'NEFZ + EPA + WLTP - Start Value'!$B$6*'NEFZ + EPA + WLTP - Constants'!$B$4/3600</f>
        <v>0.472801574080</v>
      </c>
      <c r="H461" s="95">
        <f>IF(E461&gt;0,(((C460)^3+(C461)^3)/2/D461)*0.5*'NEFZ + EPA + WLTP - Constants'!$B$3*('NEFZ + EPA + WLTP - Start Value'!$B$5*'NEFZ + EPA + WLTP - Start Value'!$B$4)*E461/3600,0)</f>
        <v>0.336720057770887</v>
      </c>
      <c r="I461" s="95"/>
    </row>
    <row r="462" ht="20.35" customHeight="1">
      <c r="A462" s="15">
        <v>459</v>
      </c>
      <c r="B462" s="15">
        <v>30.5</v>
      </c>
      <c r="C462" s="95">
        <f>'NEFZ + EPA + WLTP - Constants'!$B$5*B462/3.6</f>
        <v>13.63472</v>
      </c>
      <c r="D462" s="95">
        <f>(C462+C461)/2</f>
        <v>13.701776</v>
      </c>
      <c r="E462" s="95">
        <f>(D462*(A462-A461))</f>
        <v>13.701776</v>
      </c>
      <c r="F462" s="95">
        <f>(0.5*((C462^2)-(C461^2))*'NEFZ + EPA + WLTP - Start Value'!$B$3)/3600</f>
        <v>-0.7988336367381408</v>
      </c>
      <c r="G462" s="95">
        <f>E462*'NEFZ + EPA + WLTP - Start Value'!$B$3*'NEFZ + EPA + WLTP - Start Value'!$B$6*'NEFZ + EPA + WLTP - Constants'!$B$4/3600</f>
        <v>0.467463491792</v>
      </c>
      <c r="H462" s="95">
        <f>IF(E462&gt;0,(((C461)^3+(C462)^3)/2/D462)*0.5*'NEFZ + EPA + WLTP - Constants'!$B$3*('NEFZ + EPA + WLTP - Start Value'!$B$5*'NEFZ + EPA + WLTP - Start Value'!$B$4)*E462/3600,0)</f>
        <v>0.3254260535039089</v>
      </c>
      <c r="I462" s="95"/>
    </row>
    <row r="463" ht="20.35" customHeight="1">
      <c r="A463" s="15">
        <v>460</v>
      </c>
      <c r="B463" s="15">
        <v>30.2</v>
      </c>
      <c r="C463" s="95">
        <f>'NEFZ + EPA + WLTP - Constants'!$B$5*B463/3.6</f>
        <v>13.500608</v>
      </c>
      <c r="D463" s="95">
        <f>(C463+C462)/2</f>
        <v>13.567664</v>
      </c>
      <c r="E463" s="95">
        <f>(D463*(A463-A462))</f>
        <v>13.567664</v>
      </c>
      <c r="F463" s="95">
        <f>(0.5*((C463^2)-(C462^2))*'NEFZ + EPA + WLTP - Start Value'!$B$3)/3600</f>
        <v>-0.791014710440534</v>
      </c>
      <c r="G463" s="95">
        <f>E463*'NEFZ + EPA + WLTP - Start Value'!$B$3*'NEFZ + EPA + WLTP - Start Value'!$B$6*'NEFZ + EPA + WLTP - Constants'!$B$4/3600</f>
        <v>0.462887992688</v>
      </c>
      <c r="H463" s="95">
        <f>IF(E463&gt;0,(((C462)^3+(C463)^3)/2/D463)*0.5*'NEFZ + EPA + WLTP - Constants'!$B$3*('NEFZ + EPA + WLTP - Start Value'!$B$5*'NEFZ + EPA + WLTP - Start Value'!$B$4)*E463/3600,0)</f>
        <v>0.3159639896949926</v>
      </c>
      <c r="I463" s="95"/>
    </row>
    <row r="464" ht="20.35" customHeight="1">
      <c r="A464" s="15">
        <v>461</v>
      </c>
      <c r="B464" s="15">
        <v>29.9</v>
      </c>
      <c r="C464" s="95">
        <f>'NEFZ + EPA + WLTP - Constants'!$B$5*B464/3.6</f>
        <v>13.366496</v>
      </c>
      <c r="D464" s="95">
        <f>(C464+C463)/2</f>
        <v>13.433552</v>
      </c>
      <c r="E464" s="95">
        <f>(D464*(A464-A463))</f>
        <v>13.433552</v>
      </c>
      <c r="F464" s="95">
        <f>(0.5*((C464^2)-(C463^2))*'NEFZ + EPA + WLTP - Start Value'!$B$3)/3600</f>
        <v>-0.7831957841429333</v>
      </c>
      <c r="G464" s="95">
        <f>E464*'NEFZ + EPA + WLTP - Start Value'!$B$3*'NEFZ + EPA + WLTP - Start Value'!$B$6*'NEFZ + EPA + WLTP - Constants'!$B$4/3600</f>
        <v>0.458312493584</v>
      </c>
      <c r="H464" s="95">
        <f>IF(E464&gt;0,(((C463)^3+(C464)^3)/2/D464)*0.5*'NEFZ + EPA + WLTP - Constants'!$B$3*('NEFZ + EPA + WLTP - Start Value'!$B$5*'NEFZ + EPA + WLTP - Start Value'!$B$4)*E464/3600,0)</f>
        <v>0.3066871434355887</v>
      </c>
      <c r="I464" s="95"/>
    </row>
    <row r="465" ht="20.35" customHeight="1">
      <c r="A465" s="15">
        <v>462</v>
      </c>
      <c r="B465" s="15">
        <v>30.2</v>
      </c>
      <c r="C465" s="95">
        <f>'NEFZ + EPA + WLTP - Constants'!$B$5*B465/3.6</f>
        <v>13.500608</v>
      </c>
      <c r="D465" s="95">
        <f>(C465+C464)/2</f>
        <v>13.433552</v>
      </c>
      <c r="E465" s="95">
        <f>(D465*(A465-A464))</f>
        <v>13.433552</v>
      </c>
      <c r="F465" s="95">
        <f>(0.5*((C465^2)-(C464^2))*'NEFZ + EPA + WLTP - Start Value'!$B$3)/3600</f>
        <v>0.7831957841429333</v>
      </c>
      <c r="G465" s="95">
        <f>E465*'NEFZ + EPA + WLTP - Start Value'!$B$3*'NEFZ + EPA + WLTP - Start Value'!$B$6*'NEFZ + EPA + WLTP - Constants'!$B$4/3600</f>
        <v>0.458312493584</v>
      </c>
      <c r="H465" s="95">
        <f>IF(E465&gt;0,(((C464)^3+(C465)^3)/2/D465)*0.5*'NEFZ + EPA + WLTP - Constants'!$B$3*('NEFZ + EPA + WLTP - Start Value'!$B$5*'NEFZ + EPA + WLTP - Start Value'!$B$4)*E465/3600,0)</f>
        <v>0.3066871434355887</v>
      </c>
      <c r="I465" s="95"/>
    </row>
    <row r="466" ht="20.35" customHeight="1">
      <c r="A466" s="15">
        <v>463</v>
      </c>
      <c r="B466" s="15">
        <v>30.6</v>
      </c>
      <c r="C466" s="95">
        <f>'NEFZ + EPA + WLTP - Constants'!$B$5*B466/3.6</f>
        <v>13.679424</v>
      </c>
      <c r="D466" s="95">
        <f>(C466+C465)/2</f>
        <v>13.590016</v>
      </c>
      <c r="E466" s="95">
        <f>(D466*(A466-A465))</f>
        <v>13.590016</v>
      </c>
      <c r="F466" s="95">
        <f>(0.5*((C466^2)-(C465^2))*'NEFZ + EPA + WLTP - Start Value'!$B$3)/3600</f>
        <v>1.05642381976464</v>
      </c>
      <c r="G466" s="95">
        <f>E466*'NEFZ + EPA + WLTP - Start Value'!$B$3*'NEFZ + EPA + WLTP - Start Value'!$B$6*'NEFZ + EPA + WLTP - Constants'!$B$4/3600</f>
        <v>0.463650575872</v>
      </c>
      <c r="H466" s="95">
        <f>IF(E466&gt;0,(((C465)^3+(C466)^3)/2/D466)*0.5*'NEFZ + EPA + WLTP - Constants'!$B$3*('NEFZ + EPA + WLTP - Start Value'!$B$5*'NEFZ + EPA + WLTP - Start Value'!$B$4)*E466/3600,0)</f>
        <v>0.3175461254844099</v>
      </c>
      <c r="I466" s="95"/>
    </row>
    <row r="467" ht="20.35" customHeight="1">
      <c r="A467" s="15">
        <v>464</v>
      </c>
      <c r="B467" s="15">
        <v>30.9</v>
      </c>
      <c r="C467" s="95">
        <f>'NEFZ + EPA + WLTP - Constants'!$B$5*B467/3.6</f>
        <v>13.813536</v>
      </c>
      <c r="D467" s="95">
        <f>(C467+C466)/2</f>
        <v>13.74648</v>
      </c>
      <c r="E467" s="95">
        <f>(D467*(A467-A466))</f>
        <v>13.74648</v>
      </c>
      <c r="F467" s="95">
        <f>(0.5*((C467^2)-(C466^2))*'NEFZ + EPA + WLTP - Start Value'!$B$3)/3600</f>
        <v>0.8014399455039747</v>
      </c>
      <c r="G467" s="95">
        <f>E467*'NEFZ + EPA + WLTP - Start Value'!$B$3*'NEFZ + EPA + WLTP - Start Value'!$B$6*'NEFZ + EPA + WLTP - Constants'!$B$4/3600</f>
        <v>0.4689886581600001</v>
      </c>
      <c r="H467" s="95">
        <f>IF(E467&gt;0,(((C466)^3+(C467)^3)/2/D467)*0.5*'NEFZ + EPA + WLTP - Constants'!$B$3*('NEFZ + EPA + WLTP - Start Value'!$B$5*'NEFZ + EPA + WLTP - Start Value'!$B$4)*E467/3600,0)</f>
        <v>0.3286215506663239</v>
      </c>
      <c r="I467" s="95"/>
    </row>
    <row r="468" ht="20.35" customHeight="1">
      <c r="A468" s="15">
        <v>465</v>
      </c>
      <c r="B468" s="15">
        <v>31.2</v>
      </c>
      <c r="C468" s="95">
        <f>'NEFZ + EPA + WLTP - Constants'!$B$5*B468/3.6</f>
        <v>13.947648</v>
      </c>
      <c r="D468" s="95">
        <f>(C468+C467)/2</f>
        <v>13.880592</v>
      </c>
      <c r="E468" s="95">
        <f>(D468*(A468-A467))</f>
        <v>13.880592</v>
      </c>
      <c r="F468" s="95">
        <f>(0.5*((C468^2)-(C467^2))*'NEFZ + EPA + WLTP - Start Value'!$B$3)/3600</f>
        <v>0.8092588718016001</v>
      </c>
      <c r="G468" s="95">
        <f>E468*'NEFZ + EPA + WLTP - Start Value'!$B$3*'NEFZ + EPA + WLTP - Start Value'!$B$6*'NEFZ + EPA + WLTP - Constants'!$B$4/3600</f>
        <v>0.473564157264</v>
      </c>
      <c r="H468" s="95">
        <f>IF(E468&gt;0,(((C467)^3+(C468)^3)/2/D468)*0.5*'NEFZ + EPA + WLTP - Constants'!$B$3*('NEFZ + EPA + WLTP - Start Value'!$B$5*'NEFZ + EPA + WLTP - Start Value'!$B$4)*E468/3600,0)</f>
        <v>0.3383334191438847</v>
      </c>
      <c r="I468" s="95"/>
    </row>
    <row r="469" ht="20.35" customHeight="1">
      <c r="A469" s="15">
        <v>466</v>
      </c>
      <c r="B469" s="15">
        <v>31.8</v>
      </c>
      <c r="C469" s="95">
        <f>'NEFZ + EPA + WLTP - Constants'!$B$5*B469/3.6</f>
        <v>14.215872</v>
      </c>
      <c r="D469" s="95">
        <f>(C469+C468)/2</f>
        <v>14.08176</v>
      </c>
      <c r="E469" s="95">
        <f>(D469*(A469-A468))</f>
        <v>14.08176</v>
      </c>
      <c r="F469" s="95">
        <f>(0.5*((C469^2)-(C468^2))*'NEFZ + EPA + WLTP - Start Value'!$B$3)/3600</f>
        <v>1.641974522496014</v>
      </c>
      <c r="G469" s="95">
        <f>E469*'NEFZ + EPA + WLTP - Start Value'!$B$3*'NEFZ + EPA + WLTP - Start Value'!$B$6*'NEFZ + EPA + WLTP - Constants'!$B$4/3600</f>
        <v>0.4804274059200001</v>
      </c>
      <c r="H469" s="95">
        <f>IF(E469&gt;0,(((C468)^3+(C469)^3)/2/D469)*0.5*'NEFZ + EPA + WLTP - Constants'!$B$3*('NEFZ + EPA + WLTP - Start Value'!$B$5*'NEFZ + EPA + WLTP - Start Value'!$B$4)*E469/3600,0)</f>
        <v>0.3533291750944786</v>
      </c>
      <c r="I469" s="95"/>
    </row>
    <row r="470" ht="20.35" customHeight="1">
      <c r="A470" s="15">
        <v>467</v>
      </c>
      <c r="B470" s="15">
        <v>32.4</v>
      </c>
      <c r="C470" s="95">
        <f>'NEFZ + EPA + WLTP - Constants'!$B$5*B470/3.6</f>
        <v>14.484096</v>
      </c>
      <c r="D470" s="95">
        <f>(C470+C469)/2</f>
        <v>14.349984</v>
      </c>
      <c r="E470" s="95">
        <f>(D470*(A470-A469))</f>
        <v>14.349984</v>
      </c>
      <c r="F470" s="95">
        <f>(0.5*((C470^2)-(C469^2))*'NEFZ + EPA + WLTP - Start Value'!$B$3)/3600</f>
        <v>1.673250227686386</v>
      </c>
      <c r="G470" s="95">
        <f>E470*'NEFZ + EPA + WLTP - Start Value'!$B$3*'NEFZ + EPA + WLTP - Start Value'!$B$6*'NEFZ + EPA + WLTP - Constants'!$B$4/3600</f>
        <v>0.489578404128</v>
      </c>
      <c r="H470" s="95">
        <f>IF(E470&gt;0,(((C469)^3+(C470)^3)/2/D470)*0.5*'NEFZ + EPA + WLTP - Constants'!$B$3*('NEFZ + EPA + WLTP - Start Value'!$B$5*'NEFZ + EPA + WLTP - Start Value'!$B$4)*E470/3600,0)</f>
        <v>0.3739026644821586</v>
      </c>
      <c r="I470" s="95"/>
    </row>
    <row r="471" ht="20.35" customHeight="1">
      <c r="A471" s="15">
        <v>468</v>
      </c>
      <c r="B471" s="15">
        <v>32.5</v>
      </c>
      <c r="C471" s="95">
        <f>'NEFZ + EPA + WLTP - Constants'!$B$5*B471/3.6</f>
        <v>14.5288</v>
      </c>
      <c r="D471" s="95">
        <f>(C471+C470)/2</f>
        <v>14.506448</v>
      </c>
      <c r="E471" s="95">
        <f>(D471*(A471-A470))</f>
        <v>14.506448</v>
      </c>
      <c r="F471" s="95">
        <f>(0.5*((C471^2)-(C470^2))*'NEFZ + EPA + WLTP - Start Value'!$B$3)/3600</f>
        <v>0.281915731507919</v>
      </c>
      <c r="G471" s="95">
        <f>E471*'NEFZ + EPA + WLTP - Start Value'!$B$3*'NEFZ + EPA + WLTP - Start Value'!$B$6*'NEFZ + EPA + WLTP - Constants'!$B$4/3600</f>
        <v>0.4949164864159999</v>
      </c>
      <c r="H471" s="95">
        <f>IF(E471&gt;0,(((C470)^3+(C471)^3)/2/D471)*0.5*'NEFZ + EPA + WLTP - Constants'!$B$3*('NEFZ + EPA + WLTP - Start Value'!$B$5*'NEFZ + EPA + WLTP - Start Value'!$B$4)*E471/3600,0)</f>
        <v>0.3861685268960839</v>
      </c>
      <c r="I471" s="95"/>
    </row>
    <row r="472" ht="20.35" customHeight="1">
      <c r="A472" s="15">
        <v>469</v>
      </c>
      <c r="B472" s="15">
        <v>32.3</v>
      </c>
      <c r="C472" s="95">
        <f>'NEFZ + EPA + WLTP - Constants'!$B$5*B472/3.6</f>
        <v>14.439392</v>
      </c>
      <c r="D472" s="95">
        <f>(C472+C471)/2</f>
        <v>14.484096</v>
      </c>
      <c r="E472" s="95">
        <f>(D472*(A472-A471))</f>
        <v>14.484096</v>
      </c>
      <c r="F472" s="95">
        <f>(0.5*((C472^2)-(C471^2))*'NEFZ + EPA + WLTP - Start Value'!$B$3)/3600</f>
        <v>-0.5629626934272143</v>
      </c>
      <c r="G472" s="95">
        <f>E472*'NEFZ + EPA + WLTP - Start Value'!$B$3*'NEFZ + EPA + WLTP - Start Value'!$B$6*'NEFZ + EPA + WLTP - Constants'!$B$4/3600</f>
        <v>0.494153903232</v>
      </c>
      <c r="H472" s="95">
        <f>IF(E472&gt;0,(((C471)^3+(C472)^3)/2/D472)*0.5*'NEFZ + EPA + WLTP - Constants'!$B$3*('NEFZ + EPA + WLTP - Start Value'!$B$5*'NEFZ + EPA + WLTP - Start Value'!$B$4)*E472/3600,0)</f>
        <v>0.3843944605652445</v>
      </c>
      <c r="I472" s="95"/>
    </row>
    <row r="473" ht="20.35" customHeight="1">
      <c r="A473" s="15">
        <v>470</v>
      </c>
      <c r="B473" s="15">
        <v>32.3</v>
      </c>
      <c r="C473" s="95">
        <f>'NEFZ + EPA + WLTP - Constants'!$B$5*B473/3.6</f>
        <v>14.439392</v>
      </c>
      <c r="D473" s="95">
        <f>(C473+C472)/2</f>
        <v>14.439392</v>
      </c>
      <c r="E473" s="95">
        <f>(D473*(A473-A472))</f>
        <v>14.439392</v>
      </c>
      <c r="F473" s="95">
        <f>(0.5*((C473^2)-(C472^2))*'NEFZ + EPA + WLTP - Start Value'!$B$3)/3600</f>
        <v>0</v>
      </c>
      <c r="G473" s="95">
        <f>E473*'NEFZ + EPA + WLTP - Start Value'!$B$3*'NEFZ + EPA + WLTP - Start Value'!$B$6*'NEFZ + EPA + WLTP - Constants'!$B$4/3600</f>
        <v>0.492628736864</v>
      </c>
      <c r="H473" s="95">
        <f>IF(E473&gt;0,(((C472)^3+(C473)^3)/2/D473)*0.5*'NEFZ + EPA + WLTP - Constants'!$B$3*('NEFZ + EPA + WLTP - Start Value'!$B$5*'NEFZ + EPA + WLTP - Start Value'!$B$4)*E473/3600,0)</f>
        <v>0.3808353430077131</v>
      </c>
      <c r="I473" s="95"/>
    </row>
    <row r="474" ht="20.35" customHeight="1">
      <c r="A474" s="15">
        <v>471</v>
      </c>
      <c r="B474" s="15">
        <v>32.8</v>
      </c>
      <c r="C474" s="95">
        <f>'NEFZ + EPA + WLTP - Constants'!$B$5*B474/3.6</f>
        <v>14.662912</v>
      </c>
      <c r="D474" s="95">
        <f>(C474+C473)/2</f>
        <v>14.551152</v>
      </c>
      <c r="E474" s="95">
        <f>(D474*(A474-A473))</f>
        <v>14.551152</v>
      </c>
      <c r="F474" s="95">
        <f>(0.5*((C474^2)-(C473^2))*'NEFZ + EPA + WLTP - Start Value'!$B$3)/3600</f>
        <v>1.41392250548267</v>
      </c>
      <c r="G474" s="95">
        <f>E474*'NEFZ + EPA + WLTP - Start Value'!$B$3*'NEFZ + EPA + WLTP - Start Value'!$B$6*'NEFZ + EPA + WLTP - Constants'!$B$4/3600</f>
        <v>0.4964416527839999</v>
      </c>
      <c r="H474" s="95">
        <f>IF(E474&gt;0,(((C473)^3+(C474)^3)/2/D474)*0.5*'NEFZ + EPA + WLTP - Constants'!$B$3*('NEFZ + EPA + WLTP - Start Value'!$B$5*'NEFZ + EPA + WLTP - Start Value'!$B$4)*E474/3600,0)</f>
        <v>0.3898158626604302</v>
      </c>
      <c r="I474" s="95"/>
    </row>
    <row r="475" ht="20.35" customHeight="1">
      <c r="A475" s="15">
        <v>472</v>
      </c>
      <c r="B475" s="15">
        <v>32.9</v>
      </c>
      <c r="C475" s="95">
        <f>'NEFZ + EPA + WLTP - Constants'!$B$5*B475/3.6</f>
        <v>14.707616</v>
      </c>
      <c r="D475" s="95">
        <f>(C475+C474)/2</f>
        <v>14.685264</v>
      </c>
      <c r="E475" s="95">
        <f>(D475*(A475-A474))</f>
        <v>14.685264</v>
      </c>
      <c r="F475" s="95">
        <f>(0.5*((C475^2)-(C474^2))*'NEFZ + EPA + WLTP - Start Value'!$B$3)/3600</f>
        <v>0.2853908098624074</v>
      </c>
      <c r="G475" s="95">
        <f>E475*'NEFZ + EPA + WLTP - Start Value'!$B$3*'NEFZ + EPA + WLTP - Start Value'!$B$6*'NEFZ + EPA + WLTP - Constants'!$B$4/3600</f>
        <v>0.501017151888</v>
      </c>
      <c r="H475" s="95">
        <f>IF(E475&gt;0,(((C474)^3+(C475)^3)/2/D475)*0.5*'NEFZ + EPA + WLTP - Constants'!$B$3*('NEFZ + EPA + WLTP - Start Value'!$B$5*'NEFZ + EPA + WLTP - Start Value'!$B$4)*E475/3600,0)</f>
        <v>0.4006257121632446</v>
      </c>
      <c r="I475" s="95"/>
    </row>
    <row r="476" ht="20.35" customHeight="1">
      <c r="A476" s="15">
        <v>473</v>
      </c>
      <c r="B476" s="15">
        <v>32.8</v>
      </c>
      <c r="C476" s="95">
        <f>'NEFZ + EPA + WLTP - Constants'!$B$5*B476/3.6</f>
        <v>14.662912</v>
      </c>
      <c r="D476" s="95">
        <f>(C476+C475)/2</f>
        <v>14.685264</v>
      </c>
      <c r="E476" s="95">
        <f>(D476*(A476-A475))</f>
        <v>14.685264</v>
      </c>
      <c r="F476" s="95">
        <f>(0.5*((C476^2)-(C475^2))*'NEFZ + EPA + WLTP - Start Value'!$B$3)/3600</f>
        <v>-0.2853908098624074</v>
      </c>
      <c r="G476" s="95">
        <f>E476*'NEFZ + EPA + WLTP - Start Value'!$B$3*'NEFZ + EPA + WLTP - Start Value'!$B$6*'NEFZ + EPA + WLTP - Constants'!$B$4/3600</f>
        <v>0.501017151888</v>
      </c>
      <c r="H476" s="95">
        <f>IF(E476&gt;0,(((C475)^3+(C476)^3)/2/D476)*0.5*'NEFZ + EPA + WLTP - Constants'!$B$3*('NEFZ + EPA + WLTP - Start Value'!$B$5*'NEFZ + EPA + WLTP - Start Value'!$B$4)*E476/3600,0)</f>
        <v>0.4006257121632446</v>
      </c>
      <c r="I476" s="95"/>
    </row>
    <row r="477" ht="20.35" customHeight="1">
      <c r="A477" s="15">
        <v>474</v>
      </c>
      <c r="B477" s="15">
        <v>32.8</v>
      </c>
      <c r="C477" s="95">
        <f>'NEFZ + EPA + WLTP - Constants'!$B$5*B477/3.6</f>
        <v>14.662912</v>
      </c>
      <c r="D477" s="95">
        <f>(C477+C476)/2</f>
        <v>14.662912</v>
      </c>
      <c r="E477" s="95">
        <f>(D477*(A477-A476))</f>
        <v>14.662912</v>
      </c>
      <c r="F477" s="95">
        <f>(0.5*((C477^2)-(C476^2))*'NEFZ + EPA + WLTP - Start Value'!$B$3)/3600</f>
        <v>0</v>
      </c>
      <c r="G477" s="95">
        <f>E477*'NEFZ + EPA + WLTP - Start Value'!$B$3*'NEFZ + EPA + WLTP - Start Value'!$B$6*'NEFZ + EPA + WLTP - Constants'!$B$4/3600</f>
        <v>0.500254568704</v>
      </c>
      <c r="H477" s="95">
        <f>IF(E477&gt;0,(((C476)^3+(C477)^3)/2/D477)*0.5*'NEFZ + EPA + WLTP - Constants'!$B$3*('NEFZ + EPA + WLTP - Start Value'!$B$5*'NEFZ + EPA + WLTP - Start Value'!$B$4)*E477/3600,0)</f>
        <v>0.3987963823131473</v>
      </c>
      <c r="I477" s="95"/>
    </row>
    <row r="478" ht="20.35" customHeight="1">
      <c r="A478" s="15">
        <v>475</v>
      </c>
      <c r="B478" s="15">
        <v>33.3</v>
      </c>
      <c r="C478" s="95">
        <f>'NEFZ + EPA + WLTP - Constants'!$B$5*B478/3.6</f>
        <v>14.886432</v>
      </c>
      <c r="D478" s="95">
        <f>(C478+C477)/2</f>
        <v>14.774672</v>
      </c>
      <c r="E478" s="95">
        <f>(D478*(A478-A477))</f>
        <v>14.774672</v>
      </c>
      <c r="F478" s="95">
        <f>(0.5*((C478^2)-(C477^2))*'NEFZ + EPA + WLTP - Start Value'!$B$3)/3600</f>
        <v>1.435641745198224</v>
      </c>
      <c r="G478" s="95">
        <f>E478*'NEFZ + EPA + WLTP - Start Value'!$B$3*'NEFZ + EPA + WLTP - Start Value'!$B$6*'NEFZ + EPA + WLTP - Constants'!$B$4/3600</f>
        <v>0.504067484624</v>
      </c>
      <c r="H478" s="95">
        <f>IF(E478&gt;0,(((C477)^3+(C478)^3)/2/D478)*0.5*'NEFZ + EPA + WLTP - Constants'!$B$3*('NEFZ + EPA + WLTP - Start Value'!$B$5*'NEFZ + EPA + WLTP - Start Value'!$B$4)*E478/3600,0)</f>
        <v>0.4080549147621305</v>
      </c>
      <c r="I478" s="95"/>
    </row>
    <row r="479" ht="20.35" customHeight="1">
      <c r="A479" s="15">
        <v>476</v>
      </c>
      <c r="B479" s="15">
        <v>33.4</v>
      </c>
      <c r="C479" s="95">
        <f>'NEFZ + EPA + WLTP - Constants'!$B$5*B479/3.6</f>
        <v>14.931136</v>
      </c>
      <c r="D479" s="95">
        <f>(C479+C478)/2</f>
        <v>14.908784</v>
      </c>
      <c r="E479" s="95">
        <f>(D479*(A479-A478))</f>
        <v>14.908784</v>
      </c>
      <c r="F479" s="95">
        <f>(0.5*((C479^2)-(C478^2))*'NEFZ + EPA + WLTP - Start Value'!$B$3)/3600</f>
        <v>0.2897346578055073</v>
      </c>
      <c r="G479" s="95">
        <f>E479*'NEFZ + EPA + WLTP - Start Value'!$B$3*'NEFZ + EPA + WLTP - Start Value'!$B$6*'NEFZ + EPA + WLTP - Constants'!$B$4/3600</f>
        <v>0.5086429837279999</v>
      </c>
      <c r="H479" s="95">
        <f>IF(E479&gt;0,(((C478)^3+(C479)^3)/2/D479)*0.5*'NEFZ + EPA + WLTP - Constants'!$B$3*('NEFZ + EPA + WLTP - Start Value'!$B$5*'NEFZ + EPA + WLTP - Start Value'!$B$4)*E479/3600,0)</f>
        <v>0.419198888180457</v>
      </c>
      <c r="I479" s="95"/>
    </row>
    <row r="480" ht="20.35" customHeight="1">
      <c r="A480" s="15">
        <v>477</v>
      </c>
      <c r="B480" s="15">
        <v>32.9</v>
      </c>
      <c r="C480" s="95">
        <f>'NEFZ + EPA + WLTP - Constants'!$B$5*B480/3.6</f>
        <v>14.707616</v>
      </c>
      <c r="D480" s="95">
        <f>(C480+C479)/2</f>
        <v>14.819376</v>
      </c>
      <c r="E480" s="95">
        <f>(D480*(A480-A479))</f>
        <v>14.819376</v>
      </c>
      <c r="F480" s="95">
        <f>(0.5*((C480^2)-(C479^2))*'NEFZ + EPA + WLTP - Start Value'!$B$3)/3600</f>
        <v>-1.439985593141324</v>
      </c>
      <c r="G480" s="95">
        <f>E480*'NEFZ + EPA + WLTP - Start Value'!$B$3*'NEFZ + EPA + WLTP - Start Value'!$B$6*'NEFZ + EPA + WLTP - Constants'!$B$4/3600</f>
        <v>0.5055926509919999</v>
      </c>
      <c r="H480" s="95">
        <f>IF(E480&gt;0,(((C479)^3+(C480)^3)/2/D480)*0.5*'NEFZ + EPA + WLTP - Constants'!$B$3*('NEFZ + EPA + WLTP - Start Value'!$B$5*'NEFZ + EPA + WLTP - Start Value'!$B$4)*E480/3600,0)</f>
        <v>0.4117696855815711</v>
      </c>
      <c r="I480" s="95"/>
    </row>
    <row r="481" ht="20.35" customHeight="1">
      <c r="A481" s="15">
        <v>478</v>
      </c>
      <c r="B481" s="15">
        <v>32.9</v>
      </c>
      <c r="C481" s="95">
        <f>'NEFZ + EPA + WLTP - Constants'!$B$5*B481/3.6</f>
        <v>14.707616</v>
      </c>
      <c r="D481" s="95">
        <f>(C481+C480)/2</f>
        <v>14.707616</v>
      </c>
      <c r="E481" s="95">
        <f>(D481*(A481-A480))</f>
        <v>14.707616</v>
      </c>
      <c r="F481" s="95">
        <f>(0.5*((C481^2)-(C480^2))*'NEFZ + EPA + WLTP - Start Value'!$B$3)/3600</f>
        <v>0</v>
      </c>
      <c r="G481" s="95">
        <f>E481*'NEFZ + EPA + WLTP - Start Value'!$B$3*'NEFZ + EPA + WLTP - Start Value'!$B$6*'NEFZ + EPA + WLTP - Constants'!$B$4/3600</f>
        <v>0.501779735072</v>
      </c>
      <c r="H481" s="95">
        <f>IF(E481&gt;0,(((C480)^3+(C481)^3)/2/D481)*0.5*'NEFZ + EPA + WLTP - Constants'!$B$3*('NEFZ + EPA + WLTP - Start Value'!$B$5*'NEFZ + EPA + WLTP - Start Value'!$B$4)*E481/3600,0)</f>
        <v>0.4024550420133418</v>
      </c>
      <c r="I481" s="95"/>
    </row>
    <row r="482" ht="20.35" customHeight="1">
      <c r="A482" s="15">
        <v>479</v>
      </c>
      <c r="B482" s="15">
        <v>32.8</v>
      </c>
      <c r="C482" s="95">
        <f>'NEFZ + EPA + WLTP - Constants'!$B$5*B482/3.6</f>
        <v>14.662912</v>
      </c>
      <c r="D482" s="95">
        <f>(C482+C481)/2</f>
        <v>14.685264</v>
      </c>
      <c r="E482" s="95">
        <f>(D482*(A482-A481))</f>
        <v>14.685264</v>
      </c>
      <c r="F482" s="95">
        <f>(0.5*((C482^2)-(C481^2))*'NEFZ + EPA + WLTP - Start Value'!$B$3)/3600</f>
        <v>-0.2853908098624074</v>
      </c>
      <c r="G482" s="95">
        <f>E482*'NEFZ + EPA + WLTP - Start Value'!$B$3*'NEFZ + EPA + WLTP - Start Value'!$B$6*'NEFZ + EPA + WLTP - Constants'!$B$4/3600</f>
        <v>0.501017151888</v>
      </c>
      <c r="H482" s="95">
        <f>IF(E482&gt;0,(((C481)^3+(C482)^3)/2/D482)*0.5*'NEFZ + EPA + WLTP - Constants'!$B$3*('NEFZ + EPA + WLTP - Start Value'!$B$5*'NEFZ + EPA + WLTP - Start Value'!$B$4)*E482/3600,0)</f>
        <v>0.4006257121632446</v>
      </c>
      <c r="I482" s="95"/>
    </row>
    <row r="483" ht="20.35" customHeight="1">
      <c r="A483" s="15">
        <v>480</v>
      </c>
      <c r="B483" s="15">
        <v>32.9</v>
      </c>
      <c r="C483" s="95">
        <f>'NEFZ + EPA + WLTP - Constants'!$B$5*B483/3.6</f>
        <v>14.707616</v>
      </c>
      <c r="D483" s="95">
        <f>(C483+C482)/2</f>
        <v>14.685264</v>
      </c>
      <c r="E483" s="95">
        <f>(D483*(A483-A482))</f>
        <v>14.685264</v>
      </c>
      <c r="F483" s="95">
        <f>(0.5*((C483^2)-(C482^2))*'NEFZ + EPA + WLTP - Start Value'!$B$3)/3600</f>
        <v>0.2853908098624074</v>
      </c>
      <c r="G483" s="95">
        <f>E483*'NEFZ + EPA + WLTP - Start Value'!$B$3*'NEFZ + EPA + WLTP - Start Value'!$B$6*'NEFZ + EPA + WLTP - Constants'!$B$4/3600</f>
        <v>0.501017151888</v>
      </c>
      <c r="H483" s="95">
        <f>IF(E483&gt;0,(((C482)^3+(C483)^3)/2/D483)*0.5*'NEFZ + EPA + WLTP - Constants'!$B$3*('NEFZ + EPA + WLTP - Start Value'!$B$5*'NEFZ + EPA + WLTP - Start Value'!$B$4)*E483/3600,0)</f>
        <v>0.4006257121632446</v>
      </c>
      <c r="I483" s="95"/>
    </row>
    <row r="484" ht="20.35" customHeight="1">
      <c r="A484" s="15">
        <v>481</v>
      </c>
      <c r="B484" s="15">
        <v>32.8</v>
      </c>
      <c r="C484" s="95">
        <f>'NEFZ + EPA + WLTP - Constants'!$B$5*B484/3.6</f>
        <v>14.662912</v>
      </c>
      <c r="D484" s="95">
        <f>(C484+C483)/2</f>
        <v>14.685264</v>
      </c>
      <c r="E484" s="95">
        <f>(D484*(A484-A483))</f>
        <v>14.685264</v>
      </c>
      <c r="F484" s="95">
        <f>(0.5*((C484^2)-(C483^2))*'NEFZ + EPA + WLTP - Start Value'!$B$3)/3600</f>
        <v>-0.2853908098624074</v>
      </c>
      <c r="G484" s="95">
        <f>E484*'NEFZ + EPA + WLTP - Start Value'!$B$3*'NEFZ + EPA + WLTP - Start Value'!$B$6*'NEFZ + EPA + WLTP - Constants'!$B$4/3600</f>
        <v>0.501017151888</v>
      </c>
      <c r="H484" s="95">
        <f>IF(E484&gt;0,(((C483)^3+(C484)^3)/2/D484)*0.5*'NEFZ + EPA + WLTP - Constants'!$B$3*('NEFZ + EPA + WLTP - Start Value'!$B$5*'NEFZ + EPA + WLTP - Start Value'!$B$4)*E484/3600,0)</f>
        <v>0.4006257121632446</v>
      </c>
      <c r="I484" s="95"/>
    </row>
    <row r="485" ht="20.35" customHeight="1">
      <c r="A485" s="15">
        <v>482</v>
      </c>
      <c r="B485" s="15">
        <v>32.8</v>
      </c>
      <c r="C485" s="95">
        <f>'NEFZ + EPA + WLTP - Constants'!$B$5*B485/3.6</f>
        <v>14.662912</v>
      </c>
      <c r="D485" s="95">
        <f>(C485+C484)/2</f>
        <v>14.662912</v>
      </c>
      <c r="E485" s="95">
        <f>(D485*(A485-A484))</f>
        <v>14.662912</v>
      </c>
      <c r="F485" s="95">
        <f>(0.5*((C485^2)-(C484^2))*'NEFZ + EPA + WLTP - Start Value'!$B$3)/3600</f>
        <v>0</v>
      </c>
      <c r="G485" s="95">
        <f>E485*'NEFZ + EPA + WLTP - Start Value'!$B$3*'NEFZ + EPA + WLTP - Start Value'!$B$6*'NEFZ + EPA + WLTP - Constants'!$B$4/3600</f>
        <v>0.500254568704</v>
      </c>
      <c r="H485" s="95">
        <f>IF(E485&gt;0,(((C484)^3+(C485)^3)/2/D485)*0.5*'NEFZ + EPA + WLTP - Constants'!$B$3*('NEFZ + EPA + WLTP - Start Value'!$B$5*'NEFZ + EPA + WLTP - Start Value'!$B$4)*E485/3600,0)</f>
        <v>0.3987963823131473</v>
      </c>
      <c r="I485" s="95"/>
    </row>
    <row r="486" ht="20.35" customHeight="1">
      <c r="A486" s="15">
        <v>483</v>
      </c>
      <c r="B486" s="15">
        <v>32.4</v>
      </c>
      <c r="C486" s="95">
        <f>'NEFZ + EPA + WLTP - Constants'!$B$5*B486/3.6</f>
        <v>14.484096</v>
      </c>
      <c r="D486" s="95">
        <f>(C486+C485)/2</f>
        <v>14.573504</v>
      </c>
      <c r="E486" s="95">
        <f>(D486*(A486-A485))</f>
        <v>14.573504</v>
      </c>
      <c r="F486" s="95">
        <f>(0.5*((C486^2)-(C485^2))*'NEFZ + EPA + WLTP - Start Value'!$B$3)/3600</f>
        <v>-1.132875543563375</v>
      </c>
      <c r="G486" s="95">
        <f>E486*'NEFZ + EPA + WLTP - Start Value'!$B$3*'NEFZ + EPA + WLTP - Start Value'!$B$6*'NEFZ + EPA + WLTP - Constants'!$B$4/3600</f>
        <v>0.497204235968</v>
      </c>
      <c r="H486" s="95">
        <f>IF(E486&gt;0,(((C485)^3+(C486)^3)/2/D486)*0.5*'NEFZ + EPA + WLTP - Constants'!$B$3*('NEFZ + EPA + WLTP - Start Value'!$B$5*'NEFZ + EPA + WLTP - Start Value'!$B$4)*E486/3600,0)</f>
        <v>0.3915899289912697</v>
      </c>
      <c r="I486" s="95"/>
    </row>
    <row r="487" ht="20.35" customHeight="1">
      <c r="A487" s="15">
        <v>484</v>
      </c>
      <c r="B487" s="15">
        <v>31.6</v>
      </c>
      <c r="C487" s="95">
        <f>'NEFZ + EPA + WLTP - Constants'!$B$5*B487/3.6</f>
        <v>14.126464</v>
      </c>
      <c r="D487" s="95">
        <f>(C487+C486)/2</f>
        <v>14.30528</v>
      </c>
      <c r="E487" s="95">
        <f>(D487*(A487-A486))</f>
        <v>14.30528</v>
      </c>
      <c r="F487" s="95">
        <f>(0.5*((C487^2)-(C486^2))*'NEFZ + EPA + WLTP - Start Value'!$B$3)/3600</f>
        <v>-2.224050146872869</v>
      </c>
      <c r="G487" s="95">
        <f>E487*'NEFZ + EPA + WLTP - Start Value'!$B$3*'NEFZ + EPA + WLTP - Start Value'!$B$6*'NEFZ + EPA + WLTP - Constants'!$B$4/3600</f>
        <v>0.488053237760</v>
      </c>
      <c r="H487" s="95">
        <f>IF(E487&gt;0,(((C486)^3+(C487)^3)/2/D487)*0.5*'NEFZ + EPA + WLTP - Constants'!$B$3*('NEFZ + EPA + WLTP - Start Value'!$B$5*'NEFZ + EPA + WLTP - Start Value'!$B$4)*E487/3600,0)</f>
        <v>0.3704956741705842</v>
      </c>
      <c r="I487" s="95"/>
    </row>
    <row r="488" ht="20.35" customHeight="1">
      <c r="A488" s="15">
        <v>485</v>
      </c>
      <c r="B488" s="15">
        <v>30.6</v>
      </c>
      <c r="C488" s="95">
        <f>'NEFZ + EPA + WLTP - Constants'!$B$5*B488/3.6</f>
        <v>13.679424</v>
      </c>
      <c r="D488" s="95">
        <f>(C488+C487)/2</f>
        <v>13.902944</v>
      </c>
      <c r="E488" s="95">
        <f>(D488*(A488-A487))</f>
        <v>13.902944</v>
      </c>
      <c r="F488" s="95">
        <f>(0.5*((C488^2)-(C487^2))*'NEFZ + EPA + WLTP - Start Value'!$B$3)/3600</f>
        <v>-2.701873420615106</v>
      </c>
      <c r="G488" s="95">
        <f>E488*'NEFZ + EPA + WLTP - Start Value'!$B$3*'NEFZ + EPA + WLTP - Start Value'!$B$6*'NEFZ + EPA + WLTP - Constants'!$B$4/3600</f>
        <v>0.4743267404480001</v>
      </c>
      <c r="H488" s="95">
        <f>IF(E488&gt;0,(((C487)^3+(C488)^3)/2/D488)*0.5*'NEFZ + EPA + WLTP - Constants'!$B$3*('NEFZ + EPA + WLTP - Start Value'!$B$5*'NEFZ + EPA + WLTP - Start Value'!$B$4)*E488/3600,0)</f>
        <v>0.3402103163053434</v>
      </c>
      <c r="I488" s="95"/>
    </row>
    <row r="489" ht="20.35" customHeight="1">
      <c r="A489" s="15">
        <v>486</v>
      </c>
      <c r="B489" s="15">
        <v>30.3</v>
      </c>
      <c r="C489" s="95">
        <f>'NEFZ + EPA + WLTP - Constants'!$B$5*B489/3.6</f>
        <v>13.545312</v>
      </c>
      <c r="D489" s="95">
        <f>(C489+C488)/2</f>
        <v>13.612368</v>
      </c>
      <c r="E489" s="95">
        <f>(D489*(A489-A488))</f>
        <v>13.612368</v>
      </c>
      <c r="F489" s="95">
        <f>(0.5*((C489^2)-(C488^2))*'NEFZ + EPA + WLTP - Start Value'!$B$3)/3600</f>
        <v>-0.7936210192064111</v>
      </c>
      <c r="G489" s="95">
        <f>E489*'NEFZ + EPA + WLTP - Start Value'!$B$3*'NEFZ + EPA + WLTP - Start Value'!$B$6*'NEFZ + EPA + WLTP - Constants'!$B$4/3600</f>
        <v>0.4644131590560001</v>
      </c>
      <c r="H489" s="95">
        <f>IF(E489&gt;0,(((C488)^3+(C489)^3)/2/D489)*0.5*'NEFZ + EPA + WLTP - Constants'!$B$3*('NEFZ + EPA + WLTP - Start Value'!$B$5*'NEFZ + EPA + WLTP - Start Value'!$B$4)*E489/3600,0)</f>
        <v>0.3190973408262424</v>
      </c>
      <c r="I489" s="95"/>
    </row>
    <row r="490" ht="20.35" customHeight="1">
      <c r="A490" s="15">
        <v>487</v>
      </c>
      <c r="B490" s="15">
        <v>30.3</v>
      </c>
      <c r="C490" s="95">
        <f>'NEFZ + EPA + WLTP - Constants'!$B$5*B490/3.6</f>
        <v>13.545312</v>
      </c>
      <c r="D490" s="95">
        <f>(C490+C489)/2</f>
        <v>13.545312</v>
      </c>
      <c r="E490" s="95">
        <f>(D490*(A490-A489))</f>
        <v>13.545312</v>
      </c>
      <c r="F490" s="95">
        <f>(0.5*((C490^2)-(C489^2))*'NEFZ + EPA + WLTP - Start Value'!$B$3)/3600</f>
        <v>0</v>
      </c>
      <c r="G490" s="95">
        <f>E490*'NEFZ + EPA + WLTP - Start Value'!$B$3*'NEFZ + EPA + WLTP - Start Value'!$B$6*'NEFZ + EPA + WLTP - Constants'!$B$4/3600</f>
        <v>0.4621254095040001</v>
      </c>
      <c r="H490" s="95">
        <f>IF(E490&gt;0,(((C489)^3+(C490)^3)/2/D490)*0.5*'NEFZ + EPA + WLTP - Constants'!$B$3*('NEFZ + EPA + WLTP - Start Value'!$B$5*'NEFZ + EPA + WLTP - Start Value'!$B$4)*E490/3600,0)</f>
        <v>0.3143819217135746</v>
      </c>
      <c r="I490" s="95"/>
    </row>
    <row r="491" ht="20.35" customHeight="1">
      <c r="A491" s="15">
        <v>488</v>
      </c>
      <c r="B491" s="15">
        <v>29.8</v>
      </c>
      <c r="C491" s="95">
        <f>'NEFZ + EPA + WLTP - Constants'!$B$5*B491/3.6</f>
        <v>13.321792</v>
      </c>
      <c r="D491" s="95">
        <f>(C491+C490)/2</f>
        <v>13.433552</v>
      </c>
      <c r="E491" s="95">
        <f>(D491*(A491-A490))</f>
        <v>13.433552</v>
      </c>
      <c r="F491" s="95">
        <f>(0.5*((C491^2)-(C490^2))*'NEFZ + EPA + WLTP - Start Value'!$B$3)/3600</f>
        <v>-1.305326306904885</v>
      </c>
      <c r="G491" s="95">
        <f>E491*'NEFZ + EPA + WLTP - Start Value'!$B$3*'NEFZ + EPA + WLTP - Start Value'!$B$6*'NEFZ + EPA + WLTP - Constants'!$B$4/3600</f>
        <v>0.4583124935840001</v>
      </c>
      <c r="H491" s="95">
        <f>IF(E491&gt;0,(((C490)^3+(C491)^3)/2/D491)*0.5*'NEFZ + EPA + WLTP - Constants'!$B$3*('NEFZ + EPA + WLTP - Start Value'!$B$5*'NEFZ + EPA + WLTP - Start Value'!$B$4)*E491/3600,0)</f>
        <v>0.3067278960430415</v>
      </c>
      <c r="I491" s="95"/>
    </row>
    <row r="492" ht="20.35" customHeight="1">
      <c r="A492" s="15">
        <v>489</v>
      </c>
      <c r="B492" s="15">
        <v>29.3</v>
      </c>
      <c r="C492" s="95">
        <f>'NEFZ + EPA + WLTP - Constants'!$B$5*B492/3.6</f>
        <v>13.098272</v>
      </c>
      <c r="D492" s="95">
        <f>(C492+C491)/2</f>
        <v>13.210032</v>
      </c>
      <c r="E492" s="95">
        <f>(D492*(A492-A491))</f>
        <v>13.210032</v>
      </c>
      <c r="F492" s="95">
        <f>(0.5*((C492^2)-(C491^2))*'NEFZ + EPA + WLTP - Start Value'!$B$3)/3600</f>
        <v>-1.283607067189349</v>
      </c>
      <c r="G492" s="95">
        <f>E492*'NEFZ + EPA + WLTP - Start Value'!$B$3*'NEFZ + EPA + WLTP - Start Value'!$B$6*'NEFZ + EPA + WLTP - Constants'!$B$4/3600</f>
        <v>0.4506866617440001</v>
      </c>
      <c r="H492" s="95">
        <f>IF(E492&gt;0,(((C491)^3+(C492)^3)/2/D492)*0.5*'NEFZ + EPA + WLTP - Constants'!$B$3*('NEFZ + EPA + WLTP - Start Value'!$B$5*'NEFZ + EPA + WLTP - Start Value'!$B$4)*E492/3600,0)</f>
        <v>0.291672429498583</v>
      </c>
      <c r="I492" s="95"/>
    </row>
    <row r="493" ht="20.35" customHeight="1">
      <c r="A493" s="15">
        <v>490</v>
      </c>
      <c r="B493" s="15">
        <v>28.9</v>
      </c>
      <c r="C493" s="95">
        <f>'NEFZ + EPA + WLTP - Constants'!$B$5*B493/3.6</f>
        <v>12.919456</v>
      </c>
      <c r="D493" s="95">
        <f>(C493+C492)/2</f>
        <v>13.008864</v>
      </c>
      <c r="E493" s="95">
        <f>(D493*(A493-A492))</f>
        <v>13.008864</v>
      </c>
      <c r="F493" s="95">
        <f>(0.5*((C493^2)-(C492^2))*'NEFZ + EPA + WLTP - Start Value'!$B$3)/3600</f>
        <v>-1.011247801156259</v>
      </c>
      <c r="G493" s="95">
        <f>E493*'NEFZ + EPA + WLTP - Start Value'!$B$3*'NEFZ + EPA + WLTP - Start Value'!$B$6*'NEFZ + EPA + WLTP - Constants'!$B$4/3600</f>
        <v>0.4438234130880001</v>
      </c>
      <c r="H493" s="95">
        <f>IF(E493&gt;0,(((C492)^3+(C493)^3)/2/D493)*0.5*'NEFZ + EPA + WLTP - Constants'!$B$3*('NEFZ + EPA + WLTP - Start Value'!$B$5*'NEFZ + EPA + WLTP - Start Value'!$B$4)*E493/3600,0)</f>
        <v>0.2785288490431127</v>
      </c>
      <c r="I493" s="95"/>
    </row>
    <row r="494" ht="20.35" customHeight="1">
      <c r="A494" s="15">
        <v>491</v>
      </c>
      <c r="B494" s="15">
        <v>28.8</v>
      </c>
      <c r="C494" s="95">
        <f>'NEFZ + EPA + WLTP - Constants'!$B$5*B494/3.6</f>
        <v>12.874752</v>
      </c>
      <c r="D494" s="95">
        <f>(C494+C493)/2</f>
        <v>12.897104</v>
      </c>
      <c r="E494" s="95">
        <f>(D494*(A494-A493))</f>
        <v>12.897104</v>
      </c>
      <c r="F494" s="95">
        <f>(0.5*((C494^2)-(C493^2))*'NEFZ + EPA + WLTP - Start Value'!$B$3)/3600</f>
        <v>-0.2506400263175103</v>
      </c>
      <c r="G494" s="95">
        <f>E494*'NEFZ + EPA + WLTP - Start Value'!$B$3*'NEFZ + EPA + WLTP - Start Value'!$B$6*'NEFZ + EPA + WLTP - Constants'!$B$4/3600</f>
        <v>0.4400104971680001</v>
      </c>
      <c r="H494" s="95">
        <f>IF(E494&gt;0,(((C493)^3+(C494)^3)/2/D494)*0.5*'NEFZ + EPA + WLTP - Constants'!$B$3*('NEFZ + EPA + WLTP - Start Value'!$B$5*'NEFZ + EPA + WLTP - Start Value'!$B$4)*E494/3600,0)</f>
        <v>0.2713757549658518</v>
      </c>
      <c r="I494" s="95"/>
    </row>
    <row r="495" ht="20.35" customHeight="1">
      <c r="A495" s="15">
        <v>492</v>
      </c>
      <c r="B495" s="15">
        <v>29.3</v>
      </c>
      <c r="C495" s="95">
        <f>'NEFZ + EPA + WLTP - Constants'!$B$5*B495/3.6</f>
        <v>13.098272</v>
      </c>
      <c r="D495" s="95">
        <f>(C495+C494)/2</f>
        <v>12.986512</v>
      </c>
      <c r="E495" s="95">
        <f>(D495*(A495-A494))</f>
        <v>12.986512</v>
      </c>
      <c r="F495" s="95">
        <f>(0.5*((C495^2)-(C494^2))*'NEFZ + EPA + WLTP - Start Value'!$B$3)/3600</f>
        <v>1.261887827473769</v>
      </c>
      <c r="G495" s="95">
        <f>E495*'NEFZ + EPA + WLTP - Start Value'!$B$3*'NEFZ + EPA + WLTP - Start Value'!$B$6*'NEFZ + EPA + WLTP - Constants'!$B$4/3600</f>
        <v>0.4430608299040001</v>
      </c>
      <c r="H495" s="95">
        <f>IF(E495&gt;0,(((C494)^3+(C495)^3)/2/D495)*0.5*'NEFZ + EPA + WLTP - Constants'!$B$3*('NEFZ + EPA + WLTP - Start Value'!$B$5*'NEFZ + EPA + WLTP - Start Value'!$B$4)*E495/3600,0)</f>
        <v>0.2771178945473965</v>
      </c>
      <c r="I495" s="95"/>
    </row>
    <row r="496" ht="20.35" customHeight="1">
      <c r="A496" s="15">
        <v>493</v>
      </c>
      <c r="B496" s="15">
        <v>30</v>
      </c>
      <c r="C496" s="95">
        <f>'NEFZ + EPA + WLTP - Constants'!$B$5*B496/3.6</f>
        <v>13.4112</v>
      </c>
      <c r="D496" s="95">
        <f>(C496+C495)/2</f>
        <v>13.254736</v>
      </c>
      <c r="E496" s="95">
        <f>(D496*(A496-A495))</f>
        <v>13.254736</v>
      </c>
      <c r="F496" s="95">
        <f>(0.5*((C496^2)-(C495^2))*'NEFZ + EPA + WLTP - Start Value'!$B$3)/3600</f>
        <v>1.803131281185429</v>
      </c>
      <c r="G496" s="95">
        <f>E496*'NEFZ + EPA + WLTP - Start Value'!$B$3*'NEFZ + EPA + WLTP - Start Value'!$B$6*'NEFZ + EPA + WLTP - Constants'!$B$4/3600</f>
        <v>0.4522118281120001</v>
      </c>
      <c r="H496" s="95">
        <f>IF(E496&gt;0,(((C495)^3+(C496)^3)/2/D496)*0.5*'NEFZ + EPA + WLTP - Constants'!$B$3*('NEFZ + EPA + WLTP - Start Value'!$B$5*'NEFZ + EPA + WLTP - Start Value'!$B$4)*E496/3600,0)</f>
        <v>0.2947034922632065</v>
      </c>
      <c r="I496" s="95"/>
    </row>
    <row r="497" ht="20.35" customHeight="1">
      <c r="A497" s="15">
        <v>494</v>
      </c>
      <c r="B497" s="15">
        <v>30.2</v>
      </c>
      <c r="C497" s="95">
        <f>'NEFZ + EPA + WLTP - Constants'!$B$5*B497/3.6</f>
        <v>13.500608</v>
      </c>
      <c r="D497" s="95">
        <f>(C497+C496)/2</f>
        <v>13.455904</v>
      </c>
      <c r="E497" s="95">
        <f>(D497*(A497-A496))</f>
        <v>13.455904</v>
      </c>
      <c r="F497" s="95">
        <f>(0.5*((C497^2)-(C496^2))*'NEFZ + EPA + WLTP - Start Value'!$B$3)/3600</f>
        <v>0.5229992923505751</v>
      </c>
      <c r="G497" s="95">
        <f>E497*'NEFZ + EPA + WLTP - Start Value'!$B$3*'NEFZ + EPA + WLTP - Start Value'!$B$6*'NEFZ + EPA + WLTP - Constants'!$B$4/3600</f>
        <v>0.4590750767680001</v>
      </c>
      <c r="H497" s="95">
        <f>IF(E497&gt;0,(((C496)^3+(C497)^3)/2/D497)*0.5*'NEFZ + EPA + WLTP - Constants'!$B$3*('NEFZ + EPA + WLTP - Start Value'!$B$5*'NEFZ + EPA + WLTP - Start Value'!$B$4)*E497/3600,0)</f>
        <v>0.3082077434658325</v>
      </c>
      <c r="I497" s="95"/>
    </row>
    <row r="498" ht="20.35" customHeight="1">
      <c r="A498" s="15">
        <v>495</v>
      </c>
      <c r="B498" s="15">
        <v>30.4</v>
      </c>
      <c r="C498" s="95">
        <f>'NEFZ + EPA + WLTP - Constants'!$B$5*B498/3.6</f>
        <v>13.590016</v>
      </c>
      <c r="D498" s="95">
        <f>(C498+C497)/2</f>
        <v>13.545312</v>
      </c>
      <c r="E498" s="95">
        <f>(D498*(A498-A497))</f>
        <v>13.545312</v>
      </c>
      <c r="F498" s="95">
        <f>(0.5*((C498^2)-(C497^2))*'NEFZ + EPA + WLTP - Start Value'!$B$3)/3600</f>
        <v>0.5264743707050574</v>
      </c>
      <c r="G498" s="95">
        <f>E498*'NEFZ + EPA + WLTP - Start Value'!$B$3*'NEFZ + EPA + WLTP - Start Value'!$B$6*'NEFZ + EPA + WLTP - Constants'!$B$4/3600</f>
        <v>0.4621254095039999</v>
      </c>
      <c r="H498" s="95">
        <f>IF(E498&gt;0,(((C497)^3+(C498)^3)/2/D498)*0.5*'NEFZ + EPA + WLTP - Constants'!$B$3*('NEFZ + EPA + WLTP - Start Value'!$B$5*'NEFZ + EPA + WLTP - Start Value'!$B$4)*E498/3600,0)</f>
        <v>0.3143921946254364</v>
      </c>
      <c r="I498" s="95"/>
    </row>
    <row r="499" ht="20.35" customHeight="1">
      <c r="A499" s="15">
        <v>496</v>
      </c>
      <c r="B499" s="15">
        <v>30.7</v>
      </c>
      <c r="C499" s="95">
        <f>'NEFZ + EPA + WLTP - Constants'!$B$5*B499/3.6</f>
        <v>13.724128</v>
      </c>
      <c r="D499" s="95">
        <f>(C499+C498)/2</f>
        <v>13.657072</v>
      </c>
      <c r="E499" s="95">
        <f>(D499*(A499-A498))</f>
        <v>13.657072</v>
      </c>
      <c r="F499" s="95">
        <f>(0.5*((C499^2)-(C498^2))*'NEFZ + EPA + WLTP - Start Value'!$B$3)/3600</f>
        <v>0.7962273279722759</v>
      </c>
      <c r="G499" s="95">
        <f>E499*'NEFZ + EPA + WLTP - Start Value'!$B$3*'NEFZ + EPA + WLTP - Start Value'!$B$6*'NEFZ + EPA + WLTP - Constants'!$B$4/3600</f>
        <v>0.465938325424</v>
      </c>
      <c r="H499" s="95">
        <f>IF(E499&gt;0,(((C498)^3+(C499)^3)/2/D499)*0.5*'NEFZ + EPA + WLTP - Constants'!$B$3*('NEFZ + EPA + WLTP - Start Value'!$B$5*'NEFZ + EPA + WLTP - Start Value'!$B$4)*E499/3600,0)</f>
        <v>0.3222513394932145</v>
      </c>
      <c r="I499" s="95"/>
    </row>
    <row r="500" ht="20.35" customHeight="1">
      <c r="A500" s="15">
        <v>497</v>
      </c>
      <c r="B500" s="15">
        <v>30.8</v>
      </c>
      <c r="C500" s="95">
        <f>'NEFZ + EPA + WLTP - Constants'!$B$5*B500/3.6</f>
        <v>13.768832</v>
      </c>
      <c r="D500" s="95">
        <f>(C500+C499)/2</f>
        <v>13.74648</v>
      </c>
      <c r="E500" s="95">
        <f>(D500*(A500-A499))</f>
        <v>13.74648</v>
      </c>
      <c r="F500" s="95">
        <f>(0.5*((C500^2)-(C499^2))*'NEFZ + EPA + WLTP - Start Value'!$B$3)/3600</f>
        <v>0.2671466485013414</v>
      </c>
      <c r="G500" s="95">
        <f>E500*'NEFZ + EPA + WLTP - Start Value'!$B$3*'NEFZ + EPA + WLTP - Start Value'!$B$6*'NEFZ + EPA + WLTP - Constants'!$B$4/3600</f>
        <v>0.4689886581600001</v>
      </c>
      <c r="H500" s="95">
        <f>IF(E500&gt;0,(((C499)^3+(C500)^3)/2/D500)*0.5*'NEFZ + EPA + WLTP - Constants'!$B$3*('NEFZ + EPA + WLTP - Start Value'!$B$5*'NEFZ + EPA + WLTP - Start Value'!$B$4)*E500/3600,0)</f>
        <v>0.3286006997066038</v>
      </c>
      <c r="I500" s="95"/>
    </row>
    <row r="501" ht="20.35" customHeight="1">
      <c r="A501" s="15">
        <v>498</v>
      </c>
      <c r="B501" s="15">
        <v>29.8</v>
      </c>
      <c r="C501" s="95">
        <f>'NEFZ + EPA + WLTP - Constants'!$B$5*B501/3.6</f>
        <v>13.321792</v>
      </c>
      <c r="D501" s="95">
        <f>(C501+C500)/2</f>
        <v>13.545312</v>
      </c>
      <c r="E501" s="95">
        <f>(D501*(A501-A500))</f>
        <v>13.545312</v>
      </c>
      <c r="F501" s="95">
        <f>(0.5*((C501^2)-(C500^2))*'NEFZ + EPA + WLTP - Start Value'!$B$3)/3600</f>
        <v>-2.63237185352533</v>
      </c>
      <c r="G501" s="95">
        <f>E501*'NEFZ + EPA + WLTP - Start Value'!$B$3*'NEFZ + EPA + WLTP - Start Value'!$B$6*'NEFZ + EPA + WLTP - Constants'!$B$4/3600</f>
        <v>0.4621254095040001</v>
      </c>
      <c r="H501" s="95">
        <f>IF(E501&gt;0,(((C500)^3+(C501)^3)/2/D501)*0.5*'NEFZ + EPA + WLTP - Constants'!$B$3*('NEFZ + EPA + WLTP - Start Value'!$B$5*'NEFZ + EPA + WLTP - Start Value'!$B$4)*E501/3600,0)</f>
        <v>0.3146387445101252</v>
      </c>
      <c r="I501" s="95"/>
    </row>
    <row r="502" ht="20.35" customHeight="1">
      <c r="A502" s="15">
        <v>499</v>
      </c>
      <c r="B502" s="15">
        <v>28.7</v>
      </c>
      <c r="C502" s="95">
        <f>'NEFZ + EPA + WLTP - Constants'!$B$5*B502/3.6</f>
        <v>12.830048</v>
      </c>
      <c r="D502" s="95">
        <f>(C502+C501)/2</f>
        <v>13.07592</v>
      </c>
      <c r="E502" s="95">
        <f>(D502*(A502-A501))</f>
        <v>13.07592</v>
      </c>
      <c r="F502" s="95">
        <f>(0.5*((C502^2)-(C501^2))*'NEFZ + EPA + WLTP - Start Value'!$B$3)/3600</f>
        <v>-2.795266151392005</v>
      </c>
      <c r="G502" s="95">
        <f>E502*'NEFZ + EPA + WLTP - Start Value'!$B$3*'NEFZ + EPA + WLTP - Start Value'!$B$6*'NEFZ + EPA + WLTP - Constants'!$B$4/3600</f>
        <v>0.4461111626400001</v>
      </c>
      <c r="H502" s="95">
        <f>IF(E502&gt;0,(((C501)^3+(C502)^3)/2/D502)*0.5*'NEFZ + EPA + WLTP - Constants'!$B$3*('NEFZ + EPA + WLTP - Start Value'!$B$5*'NEFZ + EPA + WLTP - Start Value'!$B$4)*E502/3600,0)</f>
        <v>0.2831181452774745</v>
      </c>
      <c r="I502" s="95"/>
    </row>
    <row r="503" ht="20.35" customHeight="1">
      <c r="A503" s="15">
        <v>500</v>
      </c>
      <c r="B503" s="15">
        <v>28.9</v>
      </c>
      <c r="C503" s="95">
        <f>'NEFZ + EPA + WLTP - Constants'!$B$5*B503/3.6</f>
        <v>12.919456</v>
      </c>
      <c r="D503" s="95">
        <f>(C503+C502)/2</f>
        <v>12.874752</v>
      </c>
      <c r="E503" s="95">
        <f>(D503*(A503-A502))</f>
        <v>12.874752</v>
      </c>
      <c r="F503" s="95">
        <f>(0.5*((C503^2)-(C502^2))*'NEFZ + EPA + WLTP - Start Value'!$B$3)/3600</f>
        <v>0.5004112830463968</v>
      </c>
      <c r="G503" s="95">
        <f>E503*'NEFZ + EPA + WLTP - Start Value'!$B$3*'NEFZ + EPA + WLTP - Start Value'!$B$6*'NEFZ + EPA + WLTP - Constants'!$B$4/3600</f>
        <v>0.4392479139840001</v>
      </c>
      <c r="H503" s="95">
        <f>IF(E503&gt;0,(((C502)^3+(C503)^3)/2/D503)*0.5*'NEFZ + EPA + WLTP - Constants'!$B$3*('NEFZ + EPA + WLTP - Start Value'!$B$5*'NEFZ + EPA + WLTP - Start Value'!$B$4)*E503/3600,0)</f>
        <v>0.2699745648220044</v>
      </c>
      <c r="I503" s="95"/>
    </row>
    <row r="504" ht="20.35" customHeight="1">
      <c r="A504" s="15">
        <v>501</v>
      </c>
      <c r="B504" s="15">
        <v>29.2</v>
      </c>
      <c r="C504" s="95">
        <f>'NEFZ + EPA + WLTP - Constants'!$B$5*B504/3.6</f>
        <v>13.053568</v>
      </c>
      <c r="D504" s="95">
        <f>(C504+C503)/2</f>
        <v>12.986512</v>
      </c>
      <c r="E504" s="95">
        <f>(D504*(A504-A503))</f>
        <v>12.986512</v>
      </c>
      <c r="F504" s="95">
        <f>(0.5*((C504^2)-(C503^2))*'NEFZ + EPA + WLTP - Start Value'!$B$3)/3600</f>
        <v>0.7571326964842666</v>
      </c>
      <c r="G504" s="95">
        <f>E504*'NEFZ + EPA + WLTP - Start Value'!$B$3*'NEFZ + EPA + WLTP - Start Value'!$B$6*'NEFZ + EPA + WLTP - Constants'!$B$4/3600</f>
        <v>0.4430608299040001</v>
      </c>
      <c r="H504" s="95">
        <f>IF(E504&gt;0,(((C503)^3+(C504)^3)/2/D504)*0.5*'NEFZ + EPA + WLTP - Constants'!$B$3*('NEFZ + EPA + WLTP - Start Value'!$B$5*'NEFZ + EPA + WLTP - Start Value'!$B$4)*E504/3600,0)</f>
        <v>0.2770784980999256</v>
      </c>
      <c r="I504" s="95"/>
    </row>
    <row r="505" ht="20.35" customHeight="1">
      <c r="A505" s="15">
        <v>502</v>
      </c>
      <c r="B505" s="15">
        <v>29.4</v>
      </c>
      <c r="C505" s="95">
        <f>'NEFZ + EPA + WLTP - Constants'!$B$5*B505/3.6</f>
        <v>13.142976</v>
      </c>
      <c r="D505" s="95">
        <f>(C505+C504)/2</f>
        <v>13.098272</v>
      </c>
      <c r="E505" s="95">
        <f>(D505*(A505-A504))</f>
        <v>13.098272</v>
      </c>
      <c r="F505" s="95">
        <f>(0.5*((C505^2)-(C504^2))*'NEFZ + EPA + WLTP - Start Value'!$B$3)/3600</f>
        <v>0.509098978932615</v>
      </c>
      <c r="G505" s="95">
        <f>E505*'NEFZ + EPA + WLTP - Start Value'!$B$3*'NEFZ + EPA + WLTP - Start Value'!$B$6*'NEFZ + EPA + WLTP - Constants'!$B$4/3600</f>
        <v>0.4468737458240001</v>
      </c>
      <c r="H505" s="95">
        <f>IF(E505&gt;0,(((C504)^3+(C505)^3)/2/D505)*0.5*'NEFZ + EPA + WLTP - Constants'!$B$3*('NEFZ + EPA + WLTP - Start Value'!$B$5*'NEFZ + EPA + WLTP - Start Value'!$B$4)*E505/3600,0)</f>
        <v>0.284280922496524</v>
      </c>
      <c r="I505" s="95"/>
    </row>
    <row r="506" ht="20.35" customHeight="1">
      <c r="A506" s="15">
        <v>503</v>
      </c>
      <c r="B506" s="15">
        <v>28.6</v>
      </c>
      <c r="C506" s="95">
        <f>'NEFZ + EPA + WLTP - Constants'!$B$5*B506/3.6</f>
        <v>12.785344</v>
      </c>
      <c r="D506" s="95">
        <f>(C506+C505)/2</f>
        <v>12.96416</v>
      </c>
      <c r="E506" s="95">
        <f>(D506*(A506-A505))</f>
        <v>12.96416</v>
      </c>
      <c r="F506" s="95">
        <f>(0.5*((C506^2)-(C505^2))*'NEFZ + EPA + WLTP - Start Value'!$B$3)/3600</f>
        <v>-2.015545445603542</v>
      </c>
      <c r="G506" s="95">
        <f>E506*'NEFZ + EPA + WLTP - Start Value'!$B$3*'NEFZ + EPA + WLTP - Start Value'!$B$6*'NEFZ + EPA + WLTP - Constants'!$B$4/3600</f>
        <v>0.4422982467200001</v>
      </c>
      <c r="H506" s="95">
        <f>IF(E506&gt;0,(((C505)^3+(C506)^3)/2/D506)*0.5*'NEFZ + EPA + WLTP - Constants'!$B$3*('NEFZ + EPA + WLTP - Start Value'!$B$5*'NEFZ + EPA + WLTP - Start Value'!$B$4)*E506/3600,0)</f>
        <v>0.2757855295226247</v>
      </c>
      <c r="I506" s="95"/>
    </row>
    <row r="507" ht="20.35" customHeight="1">
      <c r="A507" s="15">
        <v>504</v>
      </c>
      <c r="B507" s="15">
        <v>27</v>
      </c>
      <c r="C507" s="95">
        <f>'NEFZ + EPA + WLTP - Constants'!$B$5*B507/3.6</f>
        <v>12.07008</v>
      </c>
      <c r="D507" s="95">
        <f>(C507+C506)/2</f>
        <v>12.427712</v>
      </c>
      <c r="E507" s="95">
        <f>(D507*(A507-A506))</f>
        <v>12.427712</v>
      </c>
      <c r="F507" s="95">
        <f>(0.5*((C507^2)-(C506^2))*'NEFZ + EPA + WLTP - Start Value'!$B$3)/3600</f>
        <v>-3.864287130191648</v>
      </c>
      <c r="G507" s="95">
        <f>E507*'NEFZ + EPA + WLTP - Start Value'!$B$3*'NEFZ + EPA + WLTP - Start Value'!$B$6*'NEFZ + EPA + WLTP - Constants'!$B$4/3600</f>
        <v>0.4239962503040001</v>
      </c>
      <c r="H507" s="95">
        <f>IF(E507&gt;0,(((C506)^3+(C507)^3)/2/D507)*0.5*'NEFZ + EPA + WLTP - Constants'!$B$3*('NEFZ + EPA + WLTP - Start Value'!$B$5*'NEFZ + EPA + WLTP - Start Value'!$B$4)*E507/3600,0)</f>
        <v>0.243411820901432</v>
      </c>
      <c r="I507" s="95"/>
    </row>
    <row r="508" ht="20.35" customHeight="1">
      <c r="A508" s="15">
        <v>505</v>
      </c>
      <c r="B508" s="15">
        <v>27.2</v>
      </c>
      <c r="C508" s="95">
        <f>'NEFZ + EPA + WLTP - Constants'!$B$5*B508/3.6</f>
        <v>12.159488</v>
      </c>
      <c r="D508" s="95">
        <f>(C508+C507)/2</f>
        <v>12.114784</v>
      </c>
      <c r="E508" s="95">
        <f>(D508*(A508-A507))</f>
        <v>12.114784</v>
      </c>
      <c r="F508" s="95">
        <f>(0.5*((C508^2)-(C507^2))*'NEFZ + EPA + WLTP - Start Value'!$B$3)/3600</f>
        <v>0.4708731170332355</v>
      </c>
      <c r="G508" s="95">
        <f>E508*'NEFZ + EPA + WLTP - Start Value'!$B$3*'NEFZ + EPA + WLTP - Start Value'!$B$6*'NEFZ + EPA + WLTP - Constants'!$B$4/3600</f>
        <v>0.413320085728</v>
      </c>
      <c r="H508" s="95">
        <f>IF(E508&gt;0,(((C507)^3+(C508)^3)/2/D508)*0.5*'NEFZ + EPA + WLTP - Constants'!$B$3*('NEFZ + EPA + WLTP - Start Value'!$B$5*'NEFZ + EPA + WLTP - Start Value'!$B$4)*E508/3600,0)</f>
        <v>0.2249340959442707</v>
      </c>
      <c r="I508" s="95"/>
    </row>
    <row r="509" ht="20.35" customHeight="1">
      <c r="A509" s="15">
        <v>506</v>
      </c>
      <c r="B509" s="15">
        <v>26.6</v>
      </c>
      <c r="C509" s="95">
        <f>'NEFZ + EPA + WLTP - Constants'!$B$5*B509/3.6</f>
        <v>11.891264</v>
      </c>
      <c r="D509" s="95">
        <f>(C509+C508)/2</f>
        <v>12.025376</v>
      </c>
      <c r="E509" s="95">
        <f>(D509*(A509-A508))</f>
        <v>12.025376</v>
      </c>
      <c r="F509" s="95">
        <f>(0.5*((C509^2)-(C508^2))*'NEFZ + EPA + WLTP - Start Value'!$B$3)/3600</f>
        <v>-1.40219411603626</v>
      </c>
      <c r="G509" s="95">
        <f>E509*'NEFZ + EPA + WLTP - Start Value'!$B$3*'NEFZ + EPA + WLTP - Start Value'!$B$6*'NEFZ + EPA + WLTP - Constants'!$B$4/3600</f>
        <v>0.4102697529920001</v>
      </c>
      <c r="H509" s="95">
        <f>IF(E509&gt;0,(((C508)^3+(C509)^3)/2/D509)*0.5*'NEFZ + EPA + WLTP - Constants'!$B$3*('NEFZ + EPA + WLTP - Start Value'!$B$5*'NEFZ + EPA + WLTP - Start Value'!$B$4)*E509/3600,0)</f>
        <v>0.2200637638070169</v>
      </c>
      <c r="I509" s="95"/>
    </row>
    <row r="510" ht="20.35" customHeight="1">
      <c r="A510" s="15">
        <v>507</v>
      </c>
      <c r="B510" s="15">
        <v>23.2</v>
      </c>
      <c r="C510" s="95">
        <f>'NEFZ + EPA + WLTP - Constants'!$B$5*B510/3.6</f>
        <v>10.371328</v>
      </c>
      <c r="D510" s="95">
        <f>(C510+C509)/2</f>
        <v>11.131296</v>
      </c>
      <c r="E510" s="95">
        <f>(D510*(A510-A509))</f>
        <v>11.131296</v>
      </c>
      <c r="F510" s="95">
        <f>(0.5*((C510^2)-(C509^2))*'NEFZ + EPA + WLTP - Start Value'!$B$3)/3600</f>
        <v>-7.355003337275738</v>
      </c>
      <c r="G510" s="95">
        <f>E510*'NEFZ + EPA + WLTP - Start Value'!$B$3*'NEFZ + EPA + WLTP - Start Value'!$B$6*'NEFZ + EPA + WLTP - Constants'!$B$4/3600</f>
        <v>0.379766425632</v>
      </c>
      <c r="H510" s="95">
        <f>IF(E510&gt;0,(((C509)^3+(C510)^3)/2/D510)*0.5*'NEFZ + EPA + WLTP - Constants'!$B$3*('NEFZ + EPA + WLTP - Start Value'!$B$5*'NEFZ + EPA + WLTP - Start Value'!$B$4)*E510/3600,0)</f>
        <v>0.1769125613999089</v>
      </c>
      <c r="I510" s="95"/>
    </row>
    <row r="511" ht="20.35" customHeight="1">
      <c r="A511" s="15">
        <v>508</v>
      </c>
      <c r="B511" s="15">
        <v>21.2</v>
      </c>
      <c r="C511" s="95">
        <f>'NEFZ + EPA + WLTP - Constants'!$B$5*B511/3.6</f>
        <v>9.477247999999999</v>
      </c>
      <c r="D511" s="95">
        <f>(C511+C510)/2</f>
        <v>9.924288000000001</v>
      </c>
      <c r="E511" s="95">
        <f>(D511*(A511-A510))</f>
        <v>9.924288000000001</v>
      </c>
      <c r="F511" s="95">
        <f>(0.5*((C511^2)-(C510^2))*'NEFZ + EPA + WLTP - Start Value'!$B$3)/3600</f>
        <v>-3.857336973482668</v>
      </c>
      <c r="G511" s="95">
        <f>E511*'NEFZ + EPA + WLTP - Start Value'!$B$3*'NEFZ + EPA + WLTP - Start Value'!$B$6*'NEFZ + EPA + WLTP - Constants'!$B$4/3600</f>
        <v>0.338586933696</v>
      </c>
      <c r="H511" s="95">
        <f>IF(E511&gt;0,(((C510)^3+(C511)^3)/2/D511)*0.5*'NEFZ + EPA + WLTP - Constants'!$B$3*('NEFZ + EPA + WLTP - Start Value'!$B$5*'NEFZ + EPA + WLTP - Start Value'!$B$4)*E511/3600,0)</f>
        <v>0.1244010975931839</v>
      </c>
      <c r="I511" s="95"/>
    </row>
    <row r="512" ht="20.35" customHeight="1">
      <c r="A512" s="15">
        <v>509</v>
      </c>
      <c r="B512" s="15">
        <v>21.2</v>
      </c>
      <c r="C512" s="95">
        <f>'NEFZ + EPA + WLTP - Constants'!$B$5*B512/3.6</f>
        <v>9.477247999999999</v>
      </c>
      <c r="D512" s="95">
        <f>(C512+C511)/2</f>
        <v>9.477247999999999</v>
      </c>
      <c r="E512" s="95">
        <f>(D512*(A512-A511))</f>
        <v>9.477247999999999</v>
      </c>
      <c r="F512" s="95">
        <f>(0.5*((C512^2)-(C511^2))*'NEFZ + EPA + WLTP - Start Value'!$B$3)/3600</f>
        <v>0</v>
      </c>
      <c r="G512" s="95">
        <f>E512*'NEFZ + EPA + WLTP - Start Value'!$B$3*'NEFZ + EPA + WLTP - Start Value'!$B$6*'NEFZ + EPA + WLTP - Constants'!$B$4/3600</f>
        <v>0.323335270016</v>
      </c>
      <c r="H512" s="95">
        <f>IF(E512&gt;0,(((C511)^3+(C512)^3)/2/D512)*0.5*'NEFZ + EPA + WLTP - Constants'!$B$3*('NEFZ + EPA + WLTP - Start Value'!$B$5*'NEFZ + EPA + WLTP - Start Value'!$B$4)*E512/3600,0)</f>
        <v>0.1076805491244222</v>
      </c>
      <c r="I512" s="95"/>
    </row>
    <row r="513" ht="20.35" customHeight="1">
      <c r="A513" s="15">
        <v>510</v>
      </c>
      <c r="B513" s="15">
        <v>20.8</v>
      </c>
      <c r="C513" s="95">
        <f>'NEFZ + EPA + WLTP - Constants'!$B$5*B513/3.6</f>
        <v>9.298432000000002</v>
      </c>
      <c r="D513" s="95">
        <f>(C513+C512)/2</f>
        <v>9.387840000000001</v>
      </c>
      <c r="E513" s="95">
        <f>(D513*(A513-A512))</f>
        <v>9.387840000000001</v>
      </c>
      <c r="F513" s="95">
        <f>(0.5*((C513^2)-(C512^2))*'NEFZ + EPA + WLTP - Start Value'!$B$3)/3600</f>
        <v>-0.7297664544426583</v>
      </c>
      <c r="G513" s="95">
        <f>E513*'NEFZ + EPA + WLTP - Start Value'!$B$3*'NEFZ + EPA + WLTP - Start Value'!$B$6*'NEFZ + EPA + WLTP - Constants'!$B$4/3600</f>
        <v>0.320284937280</v>
      </c>
      <c r="H513" s="95">
        <f>IF(E513&gt;0,(((C512)^3+(C513)^3)/2/D513)*0.5*'NEFZ + EPA + WLTP - Constants'!$B$3*('NEFZ + EPA + WLTP - Start Value'!$B$5*'NEFZ + EPA + WLTP - Start Value'!$B$4)*E513/3600,0)</f>
        <v>0.1046901259539196</v>
      </c>
      <c r="I513" s="95"/>
    </row>
    <row r="514" ht="20.35" customHeight="1">
      <c r="A514" s="15">
        <v>511</v>
      </c>
      <c r="B514" s="15">
        <v>17.9</v>
      </c>
      <c r="C514" s="95">
        <f>'NEFZ + EPA + WLTP - Constants'!$B$5*B514/3.6</f>
        <v>8.002015999999999</v>
      </c>
      <c r="D514" s="95">
        <f>(C514+C513)/2</f>
        <v>8.650224000000001</v>
      </c>
      <c r="E514" s="95">
        <f>(D514*(A514-A513))</f>
        <v>8.650224000000001</v>
      </c>
      <c r="F514" s="95">
        <f>(0.5*((C514^2)-(C513^2))*'NEFZ + EPA + WLTP - Start Value'!$B$3)/3600</f>
        <v>-4.875100546553607</v>
      </c>
      <c r="G514" s="95">
        <f>E514*'NEFZ + EPA + WLTP - Start Value'!$B$3*'NEFZ + EPA + WLTP - Start Value'!$B$6*'NEFZ + EPA + WLTP - Constants'!$B$4/3600</f>
        <v>0.2951196922080001</v>
      </c>
      <c r="H514" s="95">
        <f>IF(E514&gt;0,(((C513)^3+(C514)^3)/2/D514)*0.5*'NEFZ + EPA + WLTP - Constants'!$B$3*('NEFZ + EPA + WLTP - Start Value'!$B$5*'NEFZ + EPA + WLTP - Start Value'!$B$4)*E514/3600,0)</f>
        <v>0.08325833986576735</v>
      </c>
      <c r="I514" s="95"/>
    </row>
    <row r="515" ht="20.35" customHeight="1">
      <c r="A515" s="15">
        <v>512</v>
      </c>
      <c r="B515" s="15">
        <v>13.2</v>
      </c>
      <c r="C515" s="95">
        <f>'NEFZ + EPA + WLTP - Constants'!$B$5*B515/3.6</f>
        <v>5.900928</v>
      </c>
      <c r="D515" s="95">
        <f>(C515+C514)/2</f>
        <v>6.951471999999999</v>
      </c>
      <c r="E515" s="95">
        <f>(D515*(A515-A514))</f>
        <v>6.951471999999999</v>
      </c>
      <c r="F515" s="95">
        <f>(0.5*((C515^2)-(C514^2))*'NEFZ + EPA + WLTP - Start Value'!$B$3)/3600</f>
        <v>-6.349402538445511</v>
      </c>
      <c r="G515" s="95">
        <f>E515*'NEFZ + EPA + WLTP - Start Value'!$B$3*'NEFZ + EPA + WLTP - Start Value'!$B$6*'NEFZ + EPA + WLTP - Constants'!$B$4/3600</f>
        <v>0.237163370224</v>
      </c>
      <c r="H515" s="95">
        <f>IF(E515&gt;0,(((C514)^3+(C515)^3)/2/D515)*0.5*'NEFZ + EPA + WLTP - Constants'!$B$3*('NEFZ + EPA + WLTP - Start Value'!$B$5*'NEFZ + EPA + WLTP - Start Value'!$B$4)*E515/3600,0)</f>
        <v>0.0454048408115064</v>
      </c>
      <c r="I515" s="95"/>
    </row>
    <row r="516" ht="20.35" customHeight="1">
      <c r="A516" s="15">
        <v>513</v>
      </c>
      <c r="B516" s="15">
        <v>9.5</v>
      </c>
      <c r="C516" s="95">
        <f>'NEFZ + EPA + WLTP - Constants'!$B$5*B516/3.6</f>
        <v>4.24688</v>
      </c>
      <c r="D516" s="95">
        <f>(C516+C515)/2</f>
        <v>5.073904</v>
      </c>
      <c r="E516" s="95">
        <f>(D516*(A516-A515))</f>
        <v>5.073904</v>
      </c>
      <c r="F516" s="95">
        <f>(0.5*((C516^2)-(C515^2))*'NEFZ + EPA + WLTP - Start Value'!$B$3)/3600</f>
        <v>-3.64839788741902</v>
      </c>
      <c r="G516" s="95">
        <f>E516*'NEFZ + EPA + WLTP - Start Value'!$B$3*'NEFZ + EPA + WLTP - Start Value'!$B$6*'NEFZ + EPA + WLTP - Constants'!$B$4/3600</f>
        <v>0.173106382768</v>
      </c>
      <c r="H516" s="95">
        <f>IF(E516&gt;0,(((C515)^3+(C516)^3)/2/D516)*0.5*'NEFZ + EPA + WLTP - Constants'!$B$3*('NEFZ + EPA + WLTP - Start Value'!$B$5*'NEFZ + EPA + WLTP - Start Value'!$B$4)*E516/3600,0)</f>
        <v>0.01784109260571178</v>
      </c>
      <c r="I516" s="95"/>
    </row>
    <row r="517" ht="20.35" customHeight="1">
      <c r="A517" s="15">
        <v>514</v>
      </c>
      <c r="B517" s="15">
        <v>6.4</v>
      </c>
      <c r="C517" s="95">
        <f>'NEFZ + EPA + WLTP - Constants'!$B$5*B517/3.6</f>
        <v>2.861056</v>
      </c>
      <c r="D517" s="95">
        <f>(C517+C516)/2</f>
        <v>3.553968</v>
      </c>
      <c r="E517" s="95">
        <f>(D517*(A517-A516))</f>
        <v>3.553968</v>
      </c>
      <c r="F517" s="95">
        <f>(0.5*((C517^2)-(C516^2))*'NEFZ + EPA + WLTP - Start Value'!$B$3)/3600</f>
        <v>-2.141082651159467</v>
      </c>
      <c r="G517" s="95">
        <f>E517*'NEFZ + EPA + WLTP - Start Value'!$B$3*'NEFZ + EPA + WLTP - Start Value'!$B$6*'NEFZ + EPA + WLTP - Constants'!$B$4/3600</f>
        <v>0.121250726256</v>
      </c>
      <c r="H517" s="95">
        <f>IF(E517&gt;0,(((C516)^3+(C517)^3)/2/D517)*0.5*'NEFZ + EPA + WLTP - Constants'!$B$3*('NEFZ + EPA + WLTP - Start Value'!$B$5*'NEFZ + EPA + WLTP - Start Value'!$B$4)*E517/3600,0)</f>
        <v>0.006326028611035875</v>
      </c>
      <c r="I517" s="95"/>
    </row>
    <row r="518" ht="20.35" customHeight="1">
      <c r="A518" s="15">
        <v>515</v>
      </c>
      <c r="B518" s="15">
        <v>4.1</v>
      </c>
      <c r="C518" s="95">
        <f>'NEFZ + EPA + WLTP - Constants'!$B$5*B518/3.6</f>
        <v>1.832864</v>
      </c>
      <c r="D518" s="95">
        <f>(C518+C517)/2</f>
        <v>2.34696</v>
      </c>
      <c r="E518" s="95">
        <f>(D518*(A518-A517))</f>
        <v>2.34696</v>
      </c>
      <c r="F518" s="95">
        <f>(0.5*((C518^2)-(C517^2))*'NEFZ + EPA + WLTP - Start Value'!$B$3)/3600</f>
        <v>-1.049039278261334</v>
      </c>
      <c r="G518" s="95">
        <f>E518*'NEFZ + EPA + WLTP - Start Value'!$B$3*'NEFZ + EPA + WLTP - Start Value'!$B$6*'NEFZ + EPA + WLTP - Constants'!$B$4/3600</f>
        <v>0.080071234320</v>
      </c>
      <c r="H518" s="95">
        <f>IF(E518&gt;0,(((C517)^3+(C518)^3)/2/D518)*0.5*'NEFZ + EPA + WLTP - Constants'!$B$3*('NEFZ + EPA + WLTP - Start Value'!$B$5*'NEFZ + EPA + WLTP - Start Value'!$B$4)*E518/3600,0)</f>
        <v>0.001870737934874346</v>
      </c>
      <c r="I518" s="95"/>
    </row>
    <row r="519" ht="20.35" customHeight="1">
      <c r="A519" s="15">
        <v>516</v>
      </c>
      <c r="B519" s="15">
        <v>2.5</v>
      </c>
      <c r="C519" s="95">
        <f>'NEFZ + EPA + WLTP - Constants'!$B$5*B519/3.6</f>
        <v>1.1176</v>
      </c>
      <c r="D519" s="95">
        <f>(C519+C518)/2</f>
        <v>1.475232</v>
      </c>
      <c r="E519" s="95">
        <f>(D519*(A519-A518))</f>
        <v>1.475232</v>
      </c>
      <c r="F519" s="95">
        <f>(0.5*((C519^2)-(C518^2))*'NEFZ + EPA + WLTP - Start Value'!$B$3)/3600</f>
        <v>-0.4587103427925331</v>
      </c>
      <c r="G519" s="95">
        <f>E519*'NEFZ + EPA + WLTP - Start Value'!$B$3*'NEFZ + EPA + WLTP - Start Value'!$B$6*'NEFZ + EPA + WLTP - Constants'!$B$4/3600</f>
        <v>0.050330490144</v>
      </c>
      <c r="H519" s="95">
        <f>IF(E519&gt;0,(((C518)^3+(C519)^3)/2/D519)*0.5*'NEFZ + EPA + WLTP - Constants'!$B$3*('NEFZ + EPA + WLTP - Start Value'!$B$5*'NEFZ + EPA + WLTP - Start Value'!$B$4)*E519/3600,0)</f>
        <v>0.0004777412575835149</v>
      </c>
      <c r="I519" s="95"/>
    </row>
    <row r="520" ht="20.35" customHeight="1">
      <c r="A520" s="15">
        <v>517</v>
      </c>
      <c r="B520" s="15">
        <v>0</v>
      </c>
      <c r="C520" s="95">
        <f>'NEFZ + EPA + WLTP - Constants'!$B$5*B520/3.6</f>
        <v>0</v>
      </c>
      <c r="D520" s="95">
        <f>(C520+C519)/2</f>
        <v>0.5588000000000001</v>
      </c>
      <c r="E520" s="95">
        <f>(D520*(A520-A519))</f>
        <v>0.5588000000000001</v>
      </c>
      <c r="F520" s="95">
        <f>(0.5*((C520^2)-(C519^2))*'NEFZ + EPA + WLTP - Start Value'!$B$3)/3600</f>
        <v>-0.2714904964444446</v>
      </c>
      <c r="G520" s="95">
        <f>E520*'NEFZ + EPA + WLTP - Start Value'!$B$3*'NEFZ + EPA + WLTP - Start Value'!$B$6*'NEFZ + EPA + WLTP - Constants'!$B$4/3600</f>
        <v>0.01906457960000001</v>
      </c>
      <c r="H520" s="95">
        <f>IF(E520&gt;0,(((C519)^3+(C520)^3)/2/D520)*0.5*'NEFZ + EPA + WLTP - Constants'!$B$3*('NEFZ + EPA + WLTP - Start Value'!$B$5*'NEFZ + EPA + WLTP - Start Value'!$B$4)*E520/3600,0)</f>
        <v>8.829166548083203e-05</v>
      </c>
      <c r="I520" s="95"/>
    </row>
    <row r="521" ht="20.35" customHeight="1">
      <c r="A521" s="15">
        <v>518</v>
      </c>
      <c r="B521" s="15">
        <v>0</v>
      </c>
      <c r="C521" s="95">
        <f>'NEFZ + EPA + WLTP - Constants'!$B$5*B521/3.6</f>
        <v>0</v>
      </c>
      <c r="D521" s="95">
        <f>(C521+C520)/2</f>
        <v>0</v>
      </c>
      <c r="E521" s="95">
        <f>(D521*(A521-A520))</f>
        <v>0</v>
      </c>
      <c r="F521" s="95">
        <f>(0.5*((C521^2)-(C520^2))*'NEFZ + EPA + WLTP - Start Value'!$B$3)/3600</f>
        <v>0</v>
      </c>
      <c r="G521" s="95">
        <f>E521*'NEFZ + EPA + WLTP - Start Value'!$B$3*'NEFZ + EPA + WLTP - Start Value'!$B$6*'NEFZ + EPA + WLTP - Constants'!$B$4/3600</f>
        <v>0</v>
      </c>
      <c r="H521" s="95">
        <f>IF(E521&gt;0,(((C520)^3+(C521)^3)/2/D521)*0.5*'NEFZ + EPA + WLTP - Constants'!$B$3*('NEFZ + EPA + WLTP - Start Value'!$B$5*'NEFZ + EPA + WLTP - Start Value'!$B$4)*E521/3600,0)</f>
        <v>0</v>
      </c>
      <c r="I521" s="95"/>
    </row>
    <row r="522" ht="20.35" customHeight="1">
      <c r="A522" s="15">
        <v>519</v>
      </c>
      <c r="B522" s="15">
        <v>0</v>
      </c>
      <c r="C522" s="95">
        <f>'NEFZ + EPA + WLTP - Constants'!$B$5*B522/3.6</f>
        <v>0</v>
      </c>
      <c r="D522" s="95">
        <f>(C522+C521)/2</f>
        <v>0</v>
      </c>
      <c r="E522" s="95">
        <f>(D522*(A522-A521))</f>
        <v>0</v>
      </c>
      <c r="F522" s="95">
        <f>(0.5*((C522^2)-(C521^2))*'NEFZ + EPA + WLTP - Start Value'!$B$3)/3600</f>
        <v>0</v>
      </c>
      <c r="G522" s="95">
        <f>E522*'NEFZ + EPA + WLTP - Start Value'!$B$3*'NEFZ + EPA + WLTP - Start Value'!$B$6*'NEFZ + EPA + WLTP - Constants'!$B$4/3600</f>
        <v>0</v>
      </c>
      <c r="H522" s="95">
        <f>IF(E522&gt;0,(((C521)^3+(C522)^3)/2/D522)*0.5*'NEFZ + EPA + WLTP - Constants'!$B$3*('NEFZ + EPA + WLTP - Start Value'!$B$5*'NEFZ + EPA + WLTP - Start Value'!$B$4)*E522/3600,0)</f>
        <v>0</v>
      </c>
      <c r="I522" s="95"/>
    </row>
    <row r="523" ht="20.35" customHeight="1">
      <c r="A523" s="15">
        <v>520</v>
      </c>
      <c r="B523" s="15">
        <v>0</v>
      </c>
      <c r="C523" s="95">
        <f>'NEFZ + EPA + WLTP - Constants'!$B$5*B523/3.6</f>
        <v>0</v>
      </c>
      <c r="D523" s="95">
        <f>(C523+C522)/2</f>
        <v>0</v>
      </c>
      <c r="E523" s="95">
        <f>(D523*(A523-A522))</f>
        <v>0</v>
      </c>
      <c r="F523" s="95">
        <f>(0.5*((C523^2)-(C522^2))*'NEFZ + EPA + WLTP - Start Value'!$B$3)/3600</f>
        <v>0</v>
      </c>
      <c r="G523" s="95">
        <f>E523*'NEFZ + EPA + WLTP - Start Value'!$B$3*'NEFZ + EPA + WLTP - Start Value'!$B$6*'NEFZ + EPA + WLTP - Constants'!$B$4/3600</f>
        <v>0</v>
      </c>
      <c r="H523" s="95">
        <f>IF(E523&gt;0,(((C522)^3+(C523)^3)/2/D523)*0.5*'NEFZ + EPA + WLTP - Constants'!$B$3*('NEFZ + EPA + WLTP - Start Value'!$B$5*'NEFZ + EPA + WLTP - Start Value'!$B$4)*E523/3600,0)</f>
        <v>0</v>
      </c>
      <c r="I523" s="95"/>
    </row>
    <row r="524" ht="20.35" customHeight="1">
      <c r="A524" s="15">
        <v>521</v>
      </c>
      <c r="B524" s="15">
        <v>0</v>
      </c>
      <c r="C524" s="95">
        <f>'NEFZ + EPA + WLTP - Constants'!$B$5*B524/3.6</f>
        <v>0</v>
      </c>
      <c r="D524" s="95">
        <f>(C524+C523)/2</f>
        <v>0</v>
      </c>
      <c r="E524" s="95">
        <f>(D524*(A524-A523))</f>
        <v>0</v>
      </c>
      <c r="F524" s="95">
        <f>(0.5*((C524^2)-(C523^2))*'NEFZ + EPA + WLTP - Start Value'!$B$3)/3600</f>
        <v>0</v>
      </c>
      <c r="G524" s="95">
        <f>E524*'NEFZ + EPA + WLTP - Start Value'!$B$3*'NEFZ + EPA + WLTP - Start Value'!$B$6*'NEFZ + EPA + WLTP - Constants'!$B$4/3600</f>
        <v>0</v>
      </c>
      <c r="H524" s="95">
        <f>IF(E524&gt;0,(((C523)^3+(C524)^3)/2/D524)*0.5*'NEFZ + EPA + WLTP - Constants'!$B$3*('NEFZ + EPA + WLTP - Start Value'!$B$5*'NEFZ + EPA + WLTP - Start Value'!$B$4)*E524/3600,0)</f>
        <v>0</v>
      </c>
      <c r="I524" s="95"/>
    </row>
    <row r="525" ht="20.35" customHeight="1">
      <c r="A525" s="15">
        <v>522</v>
      </c>
      <c r="B525" s="15">
        <v>0</v>
      </c>
      <c r="C525" s="95">
        <f>'NEFZ + EPA + WLTP - Constants'!$B$5*B525/3.6</f>
        <v>0</v>
      </c>
      <c r="D525" s="95">
        <f>(C525+C524)/2</f>
        <v>0</v>
      </c>
      <c r="E525" s="95">
        <f>(D525*(A525-A524))</f>
        <v>0</v>
      </c>
      <c r="F525" s="95">
        <f>(0.5*((C525^2)-(C524^2))*'NEFZ + EPA + WLTP - Start Value'!$B$3)/3600</f>
        <v>0</v>
      </c>
      <c r="G525" s="95">
        <f>E525*'NEFZ + EPA + WLTP - Start Value'!$B$3*'NEFZ + EPA + WLTP - Start Value'!$B$6*'NEFZ + EPA + WLTP - Constants'!$B$4/3600</f>
        <v>0</v>
      </c>
      <c r="H525" s="95">
        <f>IF(E525&gt;0,(((C524)^3+(C525)^3)/2/D525)*0.5*'NEFZ + EPA + WLTP - Constants'!$B$3*('NEFZ + EPA + WLTP - Start Value'!$B$5*'NEFZ + EPA + WLTP - Start Value'!$B$4)*E525/3600,0)</f>
        <v>0</v>
      </c>
      <c r="I525" s="95"/>
    </row>
    <row r="526" ht="20.35" customHeight="1">
      <c r="A526" s="15">
        <v>523</v>
      </c>
      <c r="B526" s="15">
        <v>0</v>
      </c>
      <c r="C526" s="95">
        <f>'NEFZ + EPA + WLTP - Constants'!$B$5*B526/3.6</f>
        <v>0</v>
      </c>
      <c r="D526" s="95">
        <f>(C526+C525)/2</f>
        <v>0</v>
      </c>
      <c r="E526" s="95">
        <f>(D526*(A526-A525))</f>
        <v>0</v>
      </c>
      <c r="F526" s="95">
        <f>(0.5*((C526^2)-(C525^2))*'NEFZ + EPA + WLTP - Start Value'!$B$3)/3600</f>
        <v>0</v>
      </c>
      <c r="G526" s="95">
        <f>E526*'NEFZ + EPA + WLTP - Start Value'!$B$3*'NEFZ + EPA + WLTP - Start Value'!$B$6*'NEFZ + EPA + WLTP - Constants'!$B$4/3600</f>
        <v>0</v>
      </c>
      <c r="H526" s="95">
        <f>IF(E526&gt;0,(((C525)^3+(C526)^3)/2/D526)*0.5*'NEFZ + EPA + WLTP - Constants'!$B$3*('NEFZ + EPA + WLTP - Start Value'!$B$5*'NEFZ + EPA + WLTP - Start Value'!$B$4)*E526/3600,0)</f>
        <v>0</v>
      </c>
      <c r="I526" s="95"/>
    </row>
    <row r="527" ht="20.35" customHeight="1">
      <c r="A527" s="15">
        <v>524</v>
      </c>
      <c r="B527" s="15">
        <v>0</v>
      </c>
      <c r="C527" s="95">
        <f>'NEFZ + EPA + WLTP - Constants'!$B$5*B527/3.6</f>
        <v>0</v>
      </c>
      <c r="D527" s="95">
        <f>(C527+C526)/2</f>
        <v>0</v>
      </c>
      <c r="E527" s="95">
        <f>(D527*(A527-A526))</f>
        <v>0</v>
      </c>
      <c r="F527" s="95">
        <f>(0.5*((C527^2)-(C526^2))*'NEFZ + EPA + WLTP - Start Value'!$B$3)/3600</f>
        <v>0</v>
      </c>
      <c r="G527" s="95">
        <f>E527*'NEFZ + EPA + WLTP - Start Value'!$B$3*'NEFZ + EPA + WLTP - Start Value'!$B$6*'NEFZ + EPA + WLTP - Constants'!$B$4/3600</f>
        <v>0</v>
      </c>
      <c r="H527" s="95">
        <f>IF(E527&gt;0,(((C526)^3+(C527)^3)/2/D527)*0.5*'NEFZ + EPA + WLTP - Constants'!$B$3*('NEFZ + EPA + WLTP - Start Value'!$B$5*'NEFZ + EPA + WLTP - Start Value'!$B$4)*E527/3600,0)</f>
        <v>0</v>
      </c>
      <c r="I527" s="95"/>
    </row>
    <row r="528" ht="20.35" customHeight="1">
      <c r="A528" s="15">
        <v>525</v>
      </c>
      <c r="B528" s="15">
        <v>0</v>
      </c>
      <c r="C528" s="95">
        <f>'NEFZ + EPA + WLTP - Constants'!$B$5*B528/3.6</f>
        <v>0</v>
      </c>
      <c r="D528" s="95">
        <f>(C528+C527)/2</f>
        <v>0</v>
      </c>
      <c r="E528" s="95">
        <f>(D528*(A528-A527))</f>
        <v>0</v>
      </c>
      <c r="F528" s="95">
        <f>(0.5*((C528^2)-(C527^2))*'NEFZ + EPA + WLTP - Start Value'!$B$3)/3600</f>
        <v>0</v>
      </c>
      <c r="G528" s="95">
        <f>E528*'NEFZ + EPA + WLTP - Start Value'!$B$3*'NEFZ + EPA + WLTP - Start Value'!$B$6*'NEFZ + EPA + WLTP - Constants'!$B$4/3600</f>
        <v>0</v>
      </c>
      <c r="H528" s="95">
        <f>IF(E528&gt;0,(((C527)^3+(C528)^3)/2/D528)*0.5*'NEFZ + EPA + WLTP - Constants'!$B$3*('NEFZ + EPA + WLTP - Start Value'!$B$5*'NEFZ + EPA + WLTP - Start Value'!$B$4)*E528/3600,0)</f>
        <v>0</v>
      </c>
      <c r="I528" s="95"/>
    </row>
    <row r="529" ht="20.35" customHeight="1">
      <c r="A529" s="15">
        <v>526</v>
      </c>
      <c r="B529" s="15">
        <v>0</v>
      </c>
      <c r="C529" s="95">
        <f>'NEFZ + EPA + WLTP - Constants'!$B$5*B529/3.6</f>
        <v>0</v>
      </c>
      <c r="D529" s="95">
        <f>(C529+C528)/2</f>
        <v>0</v>
      </c>
      <c r="E529" s="95">
        <f>(D529*(A529-A528))</f>
        <v>0</v>
      </c>
      <c r="F529" s="95">
        <f>(0.5*((C529^2)-(C528^2))*'NEFZ + EPA + WLTP - Start Value'!$B$3)/3600</f>
        <v>0</v>
      </c>
      <c r="G529" s="95">
        <f>E529*'NEFZ + EPA + WLTP - Start Value'!$B$3*'NEFZ + EPA + WLTP - Start Value'!$B$6*'NEFZ + EPA + WLTP - Constants'!$B$4/3600</f>
        <v>0</v>
      </c>
      <c r="H529" s="95">
        <f>IF(E529&gt;0,(((C528)^3+(C529)^3)/2/D529)*0.5*'NEFZ + EPA + WLTP - Constants'!$B$3*('NEFZ + EPA + WLTP - Start Value'!$B$5*'NEFZ + EPA + WLTP - Start Value'!$B$4)*E529/3600,0)</f>
        <v>0</v>
      </c>
      <c r="I529" s="95"/>
    </row>
    <row r="530" ht="20.35" customHeight="1">
      <c r="A530" s="15">
        <v>527</v>
      </c>
      <c r="B530" s="15">
        <v>0</v>
      </c>
      <c r="C530" s="95">
        <f>'NEFZ + EPA + WLTP - Constants'!$B$5*B530/3.6</f>
        <v>0</v>
      </c>
      <c r="D530" s="95">
        <f>(C530+C529)/2</f>
        <v>0</v>
      </c>
      <c r="E530" s="95">
        <f>(D530*(A530-A529))</f>
        <v>0</v>
      </c>
      <c r="F530" s="95">
        <f>(0.5*((C530^2)-(C529^2))*'NEFZ + EPA + WLTP - Start Value'!$B$3)/3600</f>
        <v>0</v>
      </c>
      <c r="G530" s="95">
        <f>E530*'NEFZ + EPA + WLTP - Start Value'!$B$3*'NEFZ + EPA + WLTP - Start Value'!$B$6*'NEFZ + EPA + WLTP - Constants'!$B$4/3600</f>
        <v>0</v>
      </c>
      <c r="H530" s="95">
        <f>IF(E530&gt;0,(((C529)^3+(C530)^3)/2/D530)*0.5*'NEFZ + EPA + WLTP - Constants'!$B$3*('NEFZ + EPA + WLTP - Start Value'!$B$5*'NEFZ + EPA + WLTP - Start Value'!$B$4)*E530/3600,0)</f>
        <v>0</v>
      </c>
      <c r="I530" s="95"/>
    </row>
    <row r="531" ht="20.35" customHeight="1">
      <c r="A531" s="15">
        <v>528</v>
      </c>
      <c r="B531" s="15">
        <v>0</v>
      </c>
      <c r="C531" s="95">
        <f>'NEFZ + EPA + WLTP - Constants'!$B$5*B531/3.6</f>
        <v>0</v>
      </c>
      <c r="D531" s="95">
        <f>(C531+C530)/2</f>
        <v>0</v>
      </c>
      <c r="E531" s="95">
        <f>(D531*(A531-A530))</f>
        <v>0</v>
      </c>
      <c r="F531" s="95">
        <f>(0.5*((C531^2)-(C530^2))*'NEFZ + EPA + WLTP - Start Value'!$B$3)/3600</f>
        <v>0</v>
      </c>
      <c r="G531" s="95">
        <f>E531*'NEFZ + EPA + WLTP - Start Value'!$B$3*'NEFZ + EPA + WLTP - Start Value'!$B$6*'NEFZ + EPA + WLTP - Constants'!$B$4/3600</f>
        <v>0</v>
      </c>
      <c r="H531" s="95">
        <f>IF(E531&gt;0,(((C530)^3+(C531)^3)/2/D531)*0.5*'NEFZ + EPA + WLTP - Constants'!$B$3*('NEFZ + EPA + WLTP - Start Value'!$B$5*'NEFZ + EPA + WLTP - Start Value'!$B$4)*E531/3600,0)</f>
        <v>0</v>
      </c>
      <c r="I531" s="95"/>
    </row>
    <row r="532" ht="20.35" customHeight="1">
      <c r="A532" s="15">
        <v>529</v>
      </c>
      <c r="B532" s="15">
        <v>0</v>
      </c>
      <c r="C532" s="95">
        <f>'NEFZ + EPA + WLTP - Constants'!$B$5*B532/3.6</f>
        <v>0</v>
      </c>
      <c r="D532" s="95">
        <f>(C532+C531)/2</f>
        <v>0</v>
      </c>
      <c r="E532" s="95">
        <f>(D532*(A532-A531))</f>
        <v>0</v>
      </c>
      <c r="F532" s="95">
        <f>(0.5*((C532^2)-(C531^2))*'NEFZ + EPA + WLTP - Start Value'!$B$3)/3600</f>
        <v>0</v>
      </c>
      <c r="G532" s="95">
        <f>E532*'NEFZ + EPA + WLTP - Start Value'!$B$3*'NEFZ + EPA + WLTP - Start Value'!$B$6*'NEFZ + EPA + WLTP - Constants'!$B$4/3600</f>
        <v>0</v>
      </c>
      <c r="H532" s="95">
        <f>IF(E532&gt;0,(((C531)^3+(C532)^3)/2/D532)*0.5*'NEFZ + EPA + WLTP - Constants'!$B$3*('NEFZ + EPA + WLTP - Start Value'!$B$5*'NEFZ + EPA + WLTP - Start Value'!$B$4)*E532/3600,0)</f>
        <v>0</v>
      </c>
      <c r="I532" s="95"/>
    </row>
    <row r="533" ht="20.35" customHeight="1">
      <c r="A533" s="15">
        <v>530</v>
      </c>
      <c r="B533" s="15">
        <v>0</v>
      </c>
      <c r="C533" s="95">
        <f>'NEFZ + EPA + WLTP - Constants'!$B$5*B533/3.6</f>
        <v>0</v>
      </c>
      <c r="D533" s="95">
        <f>(C533+C532)/2</f>
        <v>0</v>
      </c>
      <c r="E533" s="95">
        <f>(D533*(A533-A532))</f>
        <v>0</v>
      </c>
      <c r="F533" s="95">
        <f>(0.5*((C533^2)-(C532^2))*'NEFZ + EPA + WLTP - Start Value'!$B$3)/3600</f>
        <v>0</v>
      </c>
      <c r="G533" s="95">
        <f>E533*'NEFZ + EPA + WLTP - Start Value'!$B$3*'NEFZ + EPA + WLTP - Start Value'!$B$6*'NEFZ + EPA + WLTP - Constants'!$B$4/3600</f>
        <v>0</v>
      </c>
      <c r="H533" s="95">
        <f>IF(E533&gt;0,(((C532)^3+(C533)^3)/2/D533)*0.5*'NEFZ + EPA + WLTP - Constants'!$B$3*('NEFZ + EPA + WLTP - Start Value'!$B$5*'NEFZ + EPA + WLTP - Start Value'!$B$4)*E533/3600,0)</f>
        <v>0</v>
      </c>
      <c r="I533" s="95"/>
    </row>
    <row r="534" ht="20.35" customHeight="1">
      <c r="A534" s="15">
        <v>531</v>
      </c>
      <c r="B534" s="15">
        <v>0</v>
      </c>
      <c r="C534" s="95">
        <f>'NEFZ + EPA + WLTP - Constants'!$B$5*B534/3.6</f>
        <v>0</v>
      </c>
      <c r="D534" s="95">
        <f>(C534+C533)/2</f>
        <v>0</v>
      </c>
      <c r="E534" s="95">
        <f>(D534*(A534-A533))</f>
        <v>0</v>
      </c>
      <c r="F534" s="95">
        <f>(0.5*((C534^2)-(C533^2))*'NEFZ + EPA + WLTP - Start Value'!$B$3)/3600</f>
        <v>0</v>
      </c>
      <c r="G534" s="95">
        <f>E534*'NEFZ + EPA + WLTP - Start Value'!$B$3*'NEFZ + EPA + WLTP - Start Value'!$B$6*'NEFZ + EPA + WLTP - Constants'!$B$4/3600</f>
        <v>0</v>
      </c>
      <c r="H534" s="95">
        <f>IF(E534&gt;0,(((C533)^3+(C534)^3)/2/D534)*0.5*'NEFZ + EPA + WLTP - Constants'!$B$3*('NEFZ + EPA + WLTP - Start Value'!$B$5*'NEFZ + EPA + WLTP - Start Value'!$B$4)*E534/3600,0)</f>
        <v>0</v>
      </c>
      <c r="I534" s="95"/>
    </row>
    <row r="535" ht="20.35" customHeight="1">
      <c r="A535" s="15">
        <v>532</v>
      </c>
      <c r="B535" s="15">
        <v>0</v>
      </c>
      <c r="C535" s="95">
        <f>'NEFZ + EPA + WLTP - Constants'!$B$5*B535/3.6</f>
        <v>0</v>
      </c>
      <c r="D535" s="95">
        <f>(C535+C534)/2</f>
        <v>0</v>
      </c>
      <c r="E535" s="95">
        <f>(D535*(A535-A534))</f>
        <v>0</v>
      </c>
      <c r="F535" s="95">
        <f>(0.5*((C535^2)-(C534^2))*'NEFZ + EPA + WLTP - Start Value'!$B$3)/3600</f>
        <v>0</v>
      </c>
      <c r="G535" s="95">
        <f>E535*'NEFZ + EPA + WLTP - Start Value'!$B$3*'NEFZ + EPA + WLTP - Start Value'!$B$6*'NEFZ + EPA + WLTP - Constants'!$B$4/3600</f>
        <v>0</v>
      </c>
      <c r="H535" s="95">
        <f>IF(E535&gt;0,(((C534)^3+(C535)^3)/2/D535)*0.5*'NEFZ + EPA + WLTP - Constants'!$B$3*('NEFZ + EPA + WLTP - Start Value'!$B$5*'NEFZ + EPA + WLTP - Start Value'!$B$4)*E535/3600,0)</f>
        <v>0</v>
      </c>
      <c r="I535" s="95"/>
    </row>
    <row r="536" ht="20.35" customHeight="1">
      <c r="A536" s="15">
        <v>533</v>
      </c>
      <c r="B536" s="15">
        <v>0</v>
      </c>
      <c r="C536" s="95">
        <f>'NEFZ + EPA + WLTP - Constants'!$B$5*B536/3.6</f>
        <v>0</v>
      </c>
      <c r="D536" s="95">
        <f>(C536+C535)/2</f>
        <v>0</v>
      </c>
      <c r="E536" s="95">
        <f>(D536*(A536-A535))</f>
        <v>0</v>
      </c>
      <c r="F536" s="95">
        <f>(0.5*((C536^2)-(C535^2))*'NEFZ + EPA + WLTP - Start Value'!$B$3)/3600</f>
        <v>0</v>
      </c>
      <c r="G536" s="95">
        <f>E536*'NEFZ + EPA + WLTP - Start Value'!$B$3*'NEFZ + EPA + WLTP - Start Value'!$B$6*'NEFZ + EPA + WLTP - Constants'!$B$4/3600</f>
        <v>0</v>
      </c>
      <c r="H536" s="95">
        <f>IF(E536&gt;0,(((C535)^3+(C536)^3)/2/D536)*0.5*'NEFZ + EPA + WLTP - Constants'!$B$3*('NEFZ + EPA + WLTP - Start Value'!$B$5*'NEFZ + EPA + WLTP - Start Value'!$B$4)*E536/3600,0)</f>
        <v>0</v>
      </c>
      <c r="I536" s="95"/>
    </row>
    <row r="537" ht="20.35" customHeight="1">
      <c r="A537" s="15">
        <v>534</v>
      </c>
      <c r="B537" s="15">
        <v>0</v>
      </c>
      <c r="C537" s="95">
        <f>'NEFZ + EPA + WLTP - Constants'!$B$5*B537/3.6</f>
        <v>0</v>
      </c>
      <c r="D537" s="95">
        <f>(C537+C536)/2</f>
        <v>0</v>
      </c>
      <c r="E537" s="95">
        <f>(D537*(A537-A536))</f>
        <v>0</v>
      </c>
      <c r="F537" s="95">
        <f>(0.5*((C537^2)-(C536^2))*'NEFZ + EPA + WLTP - Start Value'!$B$3)/3600</f>
        <v>0</v>
      </c>
      <c r="G537" s="95">
        <f>E537*'NEFZ + EPA + WLTP - Start Value'!$B$3*'NEFZ + EPA + WLTP - Start Value'!$B$6*'NEFZ + EPA + WLTP - Constants'!$B$4/3600</f>
        <v>0</v>
      </c>
      <c r="H537" s="95">
        <f>IF(E537&gt;0,(((C536)^3+(C537)^3)/2/D537)*0.5*'NEFZ + EPA + WLTP - Constants'!$B$3*('NEFZ + EPA + WLTP - Start Value'!$B$5*'NEFZ + EPA + WLTP - Start Value'!$B$4)*E537/3600,0)</f>
        <v>0</v>
      </c>
      <c r="I537" s="95"/>
    </row>
    <row r="538" ht="20.35" customHeight="1">
      <c r="A538" s="15">
        <v>535</v>
      </c>
      <c r="B538" s="15">
        <v>0</v>
      </c>
      <c r="C538" s="95">
        <f>'NEFZ + EPA + WLTP - Constants'!$B$5*B538/3.6</f>
        <v>0</v>
      </c>
      <c r="D538" s="95">
        <f>(C538+C537)/2</f>
        <v>0</v>
      </c>
      <c r="E538" s="95">
        <f>(D538*(A538-A537))</f>
        <v>0</v>
      </c>
      <c r="F538" s="95">
        <f>(0.5*((C538^2)-(C537^2))*'NEFZ + EPA + WLTP - Start Value'!$B$3)/3600</f>
        <v>0</v>
      </c>
      <c r="G538" s="95">
        <f>E538*'NEFZ + EPA + WLTP - Start Value'!$B$3*'NEFZ + EPA + WLTP - Start Value'!$B$6*'NEFZ + EPA + WLTP - Constants'!$B$4/3600</f>
        <v>0</v>
      </c>
      <c r="H538" s="95">
        <f>IF(E538&gt;0,(((C537)^3+(C538)^3)/2/D538)*0.5*'NEFZ + EPA + WLTP - Constants'!$B$3*('NEFZ + EPA + WLTP - Start Value'!$B$5*'NEFZ + EPA + WLTP - Start Value'!$B$4)*E538/3600,0)</f>
        <v>0</v>
      </c>
      <c r="I538" s="95"/>
    </row>
    <row r="539" ht="20.35" customHeight="1">
      <c r="A539" s="15">
        <v>536</v>
      </c>
      <c r="B539" s="15">
        <v>0</v>
      </c>
      <c r="C539" s="95">
        <f>'NEFZ + EPA + WLTP - Constants'!$B$5*B539/3.6</f>
        <v>0</v>
      </c>
      <c r="D539" s="95">
        <f>(C539+C538)/2</f>
        <v>0</v>
      </c>
      <c r="E539" s="95">
        <f>(D539*(A539-A538))</f>
        <v>0</v>
      </c>
      <c r="F539" s="95">
        <f>(0.5*((C539^2)-(C538^2))*'NEFZ + EPA + WLTP - Start Value'!$B$3)/3600</f>
        <v>0</v>
      </c>
      <c r="G539" s="95">
        <f>E539*'NEFZ + EPA + WLTP - Start Value'!$B$3*'NEFZ + EPA + WLTP - Start Value'!$B$6*'NEFZ + EPA + WLTP - Constants'!$B$4/3600</f>
        <v>0</v>
      </c>
      <c r="H539" s="95">
        <f>IF(E539&gt;0,(((C538)^3+(C539)^3)/2/D539)*0.5*'NEFZ + EPA + WLTP - Constants'!$B$3*('NEFZ + EPA + WLTP - Start Value'!$B$5*'NEFZ + EPA + WLTP - Start Value'!$B$4)*E539/3600,0)</f>
        <v>0</v>
      </c>
      <c r="I539" s="95"/>
    </row>
    <row r="540" ht="20.35" customHeight="1">
      <c r="A540" s="15">
        <v>537</v>
      </c>
      <c r="B540" s="15">
        <v>0.6</v>
      </c>
      <c r="C540" s="95">
        <f>'NEFZ + EPA + WLTP - Constants'!$B$5*B540/3.6</f>
        <v>0.268224</v>
      </c>
      <c r="D540" s="95">
        <f>(C540+C539)/2</f>
        <v>0.134112</v>
      </c>
      <c r="E540" s="95">
        <f>(D540*(A540-A539))</f>
        <v>0.134112</v>
      </c>
      <c r="F540" s="95">
        <f>(0.5*((C540^2)-(C539^2))*'NEFZ + EPA + WLTP - Start Value'!$B$3)/3600</f>
        <v>0.0156378525952</v>
      </c>
      <c r="G540" s="95">
        <f>E540*'NEFZ + EPA + WLTP - Start Value'!$B$3*'NEFZ + EPA + WLTP - Start Value'!$B$6*'NEFZ + EPA + WLTP - Constants'!$B$4/3600</f>
        <v>0.004575499104</v>
      </c>
      <c r="H540" s="95">
        <f>IF(E540&gt;0,(((C539)^3+(C540)^3)/2/D540)*0.5*'NEFZ + EPA + WLTP - Constants'!$B$3*('NEFZ + EPA + WLTP - Start Value'!$B$5*'NEFZ + EPA + WLTP - Start Value'!$B$4)*E540/3600,0)</f>
        <v>1.220543983607021e-06</v>
      </c>
      <c r="I540" s="95"/>
    </row>
    <row r="541" ht="20.35" customHeight="1">
      <c r="A541" s="15">
        <v>538</v>
      </c>
      <c r="B541" s="15">
        <v>3.3</v>
      </c>
      <c r="C541" s="95">
        <f>'NEFZ + EPA + WLTP - Constants'!$B$5*B541/3.6</f>
        <v>1.475232</v>
      </c>
      <c r="D541" s="95">
        <f>(C541+C540)/2</f>
        <v>0.8717279999999999</v>
      </c>
      <c r="E541" s="95">
        <f>(D541*(A541-A540))</f>
        <v>0.8717279999999999</v>
      </c>
      <c r="F541" s="95">
        <f>(0.5*((C541^2)-(C540^2))*'NEFZ + EPA + WLTP - Start Value'!$B$3)/3600</f>
        <v>0.4574071884095999</v>
      </c>
      <c r="G541" s="95">
        <f>E541*'NEFZ + EPA + WLTP - Start Value'!$B$3*'NEFZ + EPA + WLTP - Start Value'!$B$6*'NEFZ + EPA + WLTP - Constants'!$B$4/3600</f>
        <v>0.029740744176</v>
      </c>
      <c r="H541" s="95">
        <f>IF(E541&gt;0,(((C540)^3+(C541)^3)/2/D541)*0.5*'NEFZ + EPA + WLTP - Constants'!$B$3*('NEFZ + EPA + WLTP - Start Value'!$B$5*'NEFZ + EPA + WLTP - Start Value'!$B$4)*E541/3600,0)</f>
        <v>0.0002042885492562252</v>
      </c>
      <c r="I541" s="95"/>
    </row>
    <row r="542" ht="20.35" customHeight="1">
      <c r="A542" s="15">
        <v>539</v>
      </c>
      <c r="B542" s="15">
        <v>5.9</v>
      </c>
      <c r="C542" s="95">
        <f>'NEFZ + EPA + WLTP - Constants'!$B$5*B542/3.6</f>
        <v>2.637536</v>
      </c>
      <c r="D542" s="95">
        <f>(C542+C541)/2</f>
        <v>2.056384</v>
      </c>
      <c r="E542" s="95">
        <f>(D542*(A542-A541))</f>
        <v>2.056384</v>
      </c>
      <c r="F542" s="95">
        <f>(0.5*((C542^2)-(C541^2))*'NEFZ + EPA + WLTP - Start Value'!$B$3)/3600</f>
        <v>1.039048427992178</v>
      </c>
      <c r="G542" s="95">
        <f>E542*'NEFZ + EPA + WLTP - Start Value'!$B$3*'NEFZ + EPA + WLTP - Start Value'!$B$6*'NEFZ + EPA + WLTP - Constants'!$B$4/3600</f>
        <v>0.07015765292800001</v>
      </c>
      <c r="H542" s="95">
        <f>IF(E542&gt;0,(((C541)^3+(C542)^3)/2/D542)*0.5*'NEFZ + EPA + WLTP - Constants'!$B$3*('NEFZ + EPA + WLTP - Start Value'!$B$5*'NEFZ + EPA + WLTP - Start Value'!$B$4)*E542/3600,0)</f>
        <v>0.001363596259019037</v>
      </c>
      <c r="I542" s="95"/>
    </row>
    <row r="543" ht="20.35" customHeight="1">
      <c r="A543" s="15">
        <v>540</v>
      </c>
      <c r="B543" s="15">
        <v>8.9</v>
      </c>
      <c r="C543" s="95">
        <f>'NEFZ + EPA + WLTP - Constants'!$B$5*B543/3.6</f>
        <v>3.978656</v>
      </c>
      <c r="D543" s="95">
        <f>(C543+C542)/2</f>
        <v>3.308096</v>
      </c>
      <c r="E543" s="95">
        <f>(D543*(A543-A542))</f>
        <v>3.308096</v>
      </c>
      <c r="F543" s="95">
        <f>(0.5*((C543^2)-(C542^2))*'NEFZ + EPA + WLTP - Start Value'!$B$3)/3600</f>
        <v>1.928668486741334</v>
      </c>
      <c r="G543" s="95">
        <f>E543*'NEFZ + EPA + WLTP - Start Value'!$B$3*'NEFZ + EPA + WLTP - Start Value'!$B$6*'NEFZ + EPA + WLTP - Constants'!$B$4/3600</f>
        <v>0.112862311232</v>
      </c>
      <c r="H543" s="95">
        <f>IF(E543&gt;0,(((C542)^3+(C543)^3)/2/D543)*0.5*'NEFZ + EPA + WLTP - Constants'!$B$3*('NEFZ + EPA + WLTP - Start Value'!$B$5*'NEFZ + EPA + WLTP - Start Value'!$B$4)*E543/3600,0)</f>
        <v>0.005144073029577247</v>
      </c>
      <c r="I543" s="95"/>
    </row>
    <row r="544" ht="20.35" customHeight="1">
      <c r="A544" s="15">
        <v>541</v>
      </c>
      <c r="B544" s="15">
        <v>10.2</v>
      </c>
      <c r="C544" s="95">
        <f>'NEFZ + EPA + WLTP - Constants'!$B$5*B544/3.6</f>
        <v>4.559807999999999</v>
      </c>
      <c r="D544" s="95">
        <f>(C544+C543)/2</f>
        <v>4.269232</v>
      </c>
      <c r="E544" s="95">
        <f>(D544*(A544-A543))</f>
        <v>4.269232</v>
      </c>
      <c r="F544" s="95">
        <f>(0.5*((C544^2)-(C543^2))*'NEFZ + EPA + WLTP - Start Value'!$B$3)/3600</f>
        <v>1.078577444274487</v>
      </c>
      <c r="G544" s="95">
        <f>E544*'NEFZ + EPA + WLTP - Start Value'!$B$3*'NEFZ + EPA + WLTP - Start Value'!$B$6*'NEFZ + EPA + WLTP - Constants'!$B$4/3600</f>
        <v>0.145653388144</v>
      </c>
      <c r="H544" s="95">
        <f>IF(E544&gt;0,(((C543)^3+(C544)^3)/2/D544)*0.5*'NEFZ + EPA + WLTP - Constants'!$B$3*('NEFZ + EPA + WLTP - Start Value'!$B$5*'NEFZ + EPA + WLTP - Start Value'!$B$4)*E544/3600,0)</f>
        <v>0.009980077367292122</v>
      </c>
      <c r="I544" s="95"/>
    </row>
    <row r="545" ht="20.35" customHeight="1">
      <c r="A545" s="15">
        <v>542</v>
      </c>
      <c r="B545" s="15">
        <v>10.4</v>
      </c>
      <c r="C545" s="95">
        <f>'NEFZ + EPA + WLTP - Constants'!$B$5*B545/3.6</f>
        <v>4.649216000000001</v>
      </c>
      <c r="D545" s="95">
        <f>(C545+C544)/2</f>
        <v>4.604512</v>
      </c>
      <c r="E545" s="95">
        <f>(D545*(A545-A544))</f>
        <v>4.604512</v>
      </c>
      <c r="F545" s="95">
        <f>(0.5*((C545^2)-(C544^2))*'NEFZ + EPA + WLTP - Start Value'!$B$3)/3600</f>
        <v>0.1789665352561807</v>
      </c>
      <c r="G545" s="95">
        <f>E545*'NEFZ + EPA + WLTP - Start Value'!$B$3*'NEFZ + EPA + WLTP - Start Value'!$B$6*'NEFZ + EPA + WLTP - Constants'!$B$4/3600</f>
        <v>0.157092135904</v>
      </c>
      <c r="H545" s="95">
        <f>IF(E545&gt;0,(((C544)^3+(C545)^3)/2/D545)*0.5*'NEFZ + EPA + WLTP - Constants'!$B$3*('NEFZ + EPA + WLTP - Start Value'!$B$5*'NEFZ + EPA + WLTP - Start Value'!$B$4)*E545/3600,0)</f>
        <v>0.01235276401542485</v>
      </c>
      <c r="I545" s="95"/>
    </row>
    <row r="546" ht="20.35" customHeight="1">
      <c r="A546" s="15">
        <v>543</v>
      </c>
      <c r="B546" s="15">
        <v>9.9</v>
      </c>
      <c r="C546" s="95">
        <f>'NEFZ + EPA + WLTP - Constants'!$B$5*B546/3.6</f>
        <v>4.425696</v>
      </c>
      <c r="D546" s="95">
        <f>(C546+C545)/2</f>
        <v>4.537456000000001</v>
      </c>
      <c r="E546" s="95">
        <f>(D546*(A546-A545))</f>
        <v>4.537456000000001</v>
      </c>
      <c r="F546" s="95">
        <f>(0.5*((C546^2)-(C545^2))*'NEFZ + EPA + WLTP - Start Value'!$B$3)/3600</f>
        <v>-0.4409005662257785</v>
      </c>
      <c r="G546" s="95">
        <f>E546*'NEFZ + EPA + WLTP - Start Value'!$B$3*'NEFZ + EPA + WLTP - Start Value'!$B$6*'NEFZ + EPA + WLTP - Constants'!$B$4/3600</f>
        <v>0.154804386352</v>
      </c>
      <c r="H546" s="95">
        <f>IF(E546&gt;0,(((C545)^3+(C546)^3)/2/D546)*0.5*'NEFZ + EPA + WLTP - Constants'!$B$3*('NEFZ + EPA + WLTP - Start Value'!$B$5*'NEFZ + EPA + WLTP - Start Value'!$B$4)*E546/3600,0)</f>
        <v>0.01183906756632426</v>
      </c>
      <c r="I546" s="95"/>
    </row>
    <row r="547" ht="20.35" customHeight="1">
      <c r="A547" s="15">
        <v>544</v>
      </c>
      <c r="B547" s="15">
        <v>9.9</v>
      </c>
      <c r="C547" s="95">
        <f>'NEFZ + EPA + WLTP - Constants'!$B$5*B547/3.6</f>
        <v>4.425696</v>
      </c>
      <c r="D547" s="95">
        <f>(C547+C546)/2</f>
        <v>4.425696</v>
      </c>
      <c r="E547" s="95">
        <f>(D547*(A547-A546))</f>
        <v>4.425696</v>
      </c>
      <c r="F547" s="95">
        <f>(0.5*((C547^2)-(C546^2))*'NEFZ + EPA + WLTP - Start Value'!$B$3)/3600</f>
        <v>0</v>
      </c>
      <c r="G547" s="95">
        <f>E547*'NEFZ + EPA + WLTP - Start Value'!$B$3*'NEFZ + EPA + WLTP - Start Value'!$B$6*'NEFZ + EPA + WLTP - Constants'!$B$4/3600</f>
        <v>0.150991470432</v>
      </c>
      <c r="H547" s="95">
        <f>IF(E547&gt;0,(((C546)^3+(C547)^3)/2/D547)*0.5*'NEFZ + EPA + WLTP - Constants'!$B$3*('NEFZ + EPA + WLTP - Start Value'!$B$5*'NEFZ + EPA + WLTP - Start Value'!$B$4)*E547/3600,0)</f>
        <v>0.01096567228472139</v>
      </c>
      <c r="I547" s="95"/>
    </row>
    <row r="548" ht="20.35" customHeight="1">
      <c r="A548" s="15">
        <v>545</v>
      </c>
      <c r="B548" s="15">
        <v>10.5</v>
      </c>
      <c r="C548" s="95">
        <f>'NEFZ + EPA + WLTP - Constants'!$B$5*B548/3.6</f>
        <v>4.69392</v>
      </c>
      <c r="D548" s="95">
        <f>(C548+C547)/2</f>
        <v>4.559808</v>
      </c>
      <c r="E548" s="95">
        <f>(D548*(A548-A547))</f>
        <v>4.559808</v>
      </c>
      <c r="F548" s="95">
        <f>(0.5*((C548^2)-(C547^2))*'NEFZ + EPA + WLTP - Start Value'!$B$3)/3600</f>
        <v>0.5316869882368002</v>
      </c>
      <c r="G548" s="95">
        <f>E548*'NEFZ + EPA + WLTP - Start Value'!$B$3*'NEFZ + EPA + WLTP - Start Value'!$B$6*'NEFZ + EPA + WLTP - Constants'!$B$4/3600</f>
        <v>0.155566969536</v>
      </c>
      <c r="H548" s="95">
        <f>IF(E548&gt;0,(((C547)^3+(C548)^3)/2/D548)*0.5*'NEFZ + EPA + WLTP - Constants'!$B$3*('NEFZ + EPA + WLTP - Start Value'!$B$5*'NEFZ + EPA + WLTP - Start Value'!$B$4)*E548/3600,0)</f>
        <v>0.01202418905450458</v>
      </c>
      <c r="I548" s="95"/>
    </row>
    <row r="549" ht="20.35" customHeight="1">
      <c r="A549" s="15">
        <v>546</v>
      </c>
      <c r="B549" s="15">
        <v>11.3</v>
      </c>
      <c r="C549" s="95">
        <f>'NEFZ + EPA + WLTP - Constants'!$B$5*B549/3.6</f>
        <v>5.051552000000001</v>
      </c>
      <c r="D549" s="95">
        <f>(C549+C548)/2</f>
        <v>4.872736000000001</v>
      </c>
      <c r="E549" s="95">
        <f>(D549*(A549-A548))</f>
        <v>4.872736000000001</v>
      </c>
      <c r="F549" s="95">
        <f>(0.5*((C549^2)-(C548^2))*'NEFZ + EPA + WLTP - Start Value'!$B$3)/3600</f>
        <v>0.7575670812785784</v>
      </c>
      <c r="G549" s="95">
        <f>E549*'NEFZ + EPA + WLTP - Start Value'!$B$3*'NEFZ + EPA + WLTP - Start Value'!$B$6*'NEFZ + EPA + WLTP - Constants'!$B$4/3600</f>
        <v>0.166243134112</v>
      </c>
      <c r="H549" s="95">
        <f>IF(E549&gt;0,(((C548)^3+(C549)^3)/2/D549)*0.5*'NEFZ + EPA + WLTP - Constants'!$B$3*('NEFZ + EPA + WLTP - Start Value'!$B$5*'NEFZ + EPA + WLTP - Start Value'!$B$4)*E549/3600,0)</f>
        <v>0.01469468278397083</v>
      </c>
      <c r="I549" s="95"/>
    </row>
    <row r="550" ht="20.35" customHeight="1">
      <c r="A550" s="15">
        <v>547</v>
      </c>
      <c r="B550" s="15">
        <v>12.4</v>
      </c>
      <c r="C550" s="95">
        <f>'NEFZ + EPA + WLTP - Constants'!$B$5*B550/3.6</f>
        <v>5.543296000000001</v>
      </c>
      <c r="D550" s="95">
        <f>(C550+C549)/2</f>
        <v>5.297424000000001</v>
      </c>
      <c r="E550" s="95">
        <f>(D550*(A550-A549))</f>
        <v>5.297424000000001</v>
      </c>
      <c r="F550" s="95">
        <f>(0.5*((C550^2)-(C549^2))*'NEFZ + EPA + WLTP - Start Value'!$B$3)/3600</f>
        <v>1.132441158769067</v>
      </c>
      <c r="G550" s="95">
        <f>E550*'NEFZ + EPA + WLTP - Start Value'!$B$3*'NEFZ + EPA + WLTP - Start Value'!$B$6*'NEFZ + EPA + WLTP - Constants'!$B$4/3600</f>
        <v>0.180732214608</v>
      </c>
      <c r="H550" s="95">
        <f>IF(E550&gt;0,(((C549)^3+(C550)^3)/2/D550)*0.5*'NEFZ + EPA + WLTP - Constants'!$B$3*('NEFZ + EPA + WLTP - Start Value'!$B$5*'NEFZ + EPA + WLTP - Start Value'!$B$4)*E550/3600,0)</f>
        <v>0.01892702640979341</v>
      </c>
      <c r="I550" s="95"/>
    </row>
    <row r="551" ht="20.35" customHeight="1">
      <c r="A551" s="15">
        <v>548</v>
      </c>
      <c r="B551" s="15">
        <v>12.8</v>
      </c>
      <c r="C551" s="95">
        <f>'NEFZ + EPA + WLTP - Constants'!$B$5*B551/3.6</f>
        <v>5.722112000000001</v>
      </c>
      <c r="D551" s="95">
        <f>(C551+C550)/2</f>
        <v>5.632704</v>
      </c>
      <c r="E551" s="95">
        <f>(D551*(A551-A550))</f>
        <v>5.632704</v>
      </c>
      <c r="F551" s="95">
        <f>(0.5*((C551^2)-(C550^2))*'NEFZ + EPA + WLTP - Start Value'!$B$3)/3600</f>
        <v>0.4378598726656003</v>
      </c>
      <c r="G551" s="95">
        <f>E551*'NEFZ + EPA + WLTP - Start Value'!$B$3*'NEFZ + EPA + WLTP - Start Value'!$B$6*'NEFZ + EPA + WLTP - Constants'!$B$4/3600</f>
        <v>0.192170962368</v>
      </c>
      <c r="H551" s="95">
        <f>IF(E551&gt;0,(((C550)^3+(C551)^3)/2/D551)*0.5*'NEFZ + EPA + WLTP - Constants'!$B$3*('NEFZ + EPA + WLTP - Start Value'!$B$5*'NEFZ + EPA + WLTP - Start Value'!$B$4)*E551/3600,0)</f>
        <v>0.02262400328013976</v>
      </c>
      <c r="I551" s="95"/>
    </row>
    <row r="552" ht="20.35" customHeight="1">
      <c r="A552" s="15">
        <v>549</v>
      </c>
      <c r="B552" s="15">
        <v>14</v>
      </c>
      <c r="C552" s="95">
        <f>'NEFZ + EPA + WLTP - Constants'!$B$5*B552/3.6</f>
        <v>6.25856</v>
      </c>
      <c r="D552" s="95">
        <f>(C552+C551)/2</f>
        <v>5.990336000000001</v>
      </c>
      <c r="E552" s="95">
        <f>(D552*(A552-A551))</f>
        <v>5.990336000000001</v>
      </c>
      <c r="F552" s="95">
        <f>(0.5*((C552^2)-(C551^2))*'NEFZ + EPA + WLTP - Start Value'!$B$3)/3600</f>
        <v>1.396981498504532</v>
      </c>
      <c r="G552" s="95">
        <f>E552*'NEFZ + EPA + WLTP - Start Value'!$B$3*'NEFZ + EPA + WLTP - Start Value'!$B$6*'NEFZ + EPA + WLTP - Constants'!$B$4/3600</f>
        <v>0.2043722933120001</v>
      </c>
      <c r="H552" s="95">
        <f>IF(E552&gt;0,(((C551)^3+(C552)^3)/2/D552)*0.5*'NEFZ + EPA + WLTP - Constants'!$B$3*('NEFZ + EPA + WLTP - Start Value'!$B$5*'NEFZ + EPA + WLTP - Start Value'!$B$4)*E552/3600,0)</f>
        <v>0.02735573586725509</v>
      </c>
      <c r="I552" s="95"/>
    </row>
    <row r="553" ht="20.35" customHeight="1">
      <c r="A553" s="15">
        <v>550</v>
      </c>
      <c r="B553" s="15">
        <v>14.6</v>
      </c>
      <c r="C553" s="95">
        <f>'NEFZ + EPA + WLTP - Constants'!$B$5*B553/3.6</f>
        <v>6.526784</v>
      </c>
      <c r="D553" s="95">
        <f>(C553+C552)/2</f>
        <v>6.392672</v>
      </c>
      <c r="E553" s="95">
        <f>(D553*(A553-A552))</f>
        <v>6.392672</v>
      </c>
      <c r="F553" s="95">
        <f>(0.5*((C553^2)-(C552^2))*'NEFZ + EPA + WLTP - Start Value'!$B$3)/3600</f>
        <v>0.7454043070378672</v>
      </c>
      <c r="G553" s="95">
        <f>E553*'NEFZ + EPA + WLTP - Start Value'!$B$3*'NEFZ + EPA + WLTP - Start Value'!$B$6*'NEFZ + EPA + WLTP - Constants'!$B$4/3600</f>
        <v>0.218098790624</v>
      </c>
      <c r="H553" s="95">
        <f>IF(E553&gt;0,(((C552)^3+(C553)^3)/2/D553)*0.5*'NEFZ + EPA + WLTP - Constants'!$B$3*('NEFZ + EPA + WLTP - Start Value'!$B$5*'NEFZ + EPA + WLTP - Start Value'!$B$4)*E553/3600,0)</f>
        <v>0.03309107204622449</v>
      </c>
      <c r="I553" s="95"/>
    </row>
    <row r="554" ht="20.35" customHeight="1">
      <c r="A554" s="15">
        <v>551</v>
      </c>
      <c r="B554" s="15">
        <v>15.5</v>
      </c>
      <c r="C554" s="95">
        <f>'NEFZ + EPA + WLTP - Constants'!$B$5*B554/3.6</f>
        <v>6.92912</v>
      </c>
      <c r="D554" s="95">
        <f>(C554+C553)/2</f>
        <v>6.727952</v>
      </c>
      <c r="E554" s="95">
        <f>(D554*(A554-A553))</f>
        <v>6.727952</v>
      </c>
      <c r="F554" s="95">
        <f>(0.5*((C554^2)-(C553^2))*'NEFZ + EPA + WLTP - Start Value'!$B$3)/3600</f>
        <v>1.1767484077888</v>
      </c>
      <c r="G554" s="95">
        <f>E554*'NEFZ + EPA + WLTP - Start Value'!$B$3*'NEFZ + EPA + WLTP - Start Value'!$B$6*'NEFZ + EPA + WLTP - Constants'!$B$4/3600</f>
        <v>0.229537538384</v>
      </c>
      <c r="H554" s="95">
        <f>IF(E554&gt;0,(((C553)^3+(C554)^3)/2/D554)*0.5*'NEFZ + EPA + WLTP - Constants'!$B$3*('NEFZ + EPA + WLTP - Start Value'!$B$5*'NEFZ + EPA + WLTP - Start Value'!$B$4)*E554/3600,0)</f>
        <v>0.03862801897185843</v>
      </c>
      <c r="I554" s="95"/>
    </row>
    <row r="555" ht="20.35" customHeight="1">
      <c r="A555" s="15">
        <v>552</v>
      </c>
      <c r="B555" s="15">
        <v>17</v>
      </c>
      <c r="C555" s="95">
        <f>'NEFZ + EPA + WLTP - Constants'!$B$5*B555/3.6</f>
        <v>7.59968</v>
      </c>
      <c r="D555" s="95">
        <f>(C555+C554)/2</f>
        <v>7.2644</v>
      </c>
      <c r="E555" s="95">
        <f>(D555*(A555-A554))</f>
        <v>7.2644</v>
      </c>
      <c r="F555" s="95">
        <f>(0.5*((C555^2)-(C554^2))*'NEFZ + EPA + WLTP - Start Value'!$B$3)/3600</f>
        <v>2.117625872266666</v>
      </c>
      <c r="G555" s="95">
        <f>E555*'NEFZ + EPA + WLTP - Start Value'!$B$3*'NEFZ + EPA + WLTP - Start Value'!$B$6*'NEFZ + EPA + WLTP - Constants'!$B$4/3600</f>
        <v>0.2478395348</v>
      </c>
      <c r="H555" s="95">
        <f>IF(E555&gt;0,(((C554)^3+(C555)^3)/2/D555)*0.5*'NEFZ + EPA + WLTP - Constants'!$B$3*('NEFZ + EPA + WLTP - Start Value'!$B$5*'NEFZ + EPA + WLTP - Start Value'!$B$4)*E555/3600,0)</f>
        <v>0.04880410101118471</v>
      </c>
      <c r="I555" s="95"/>
    </row>
    <row r="556" ht="20.35" customHeight="1">
      <c r="A556" s="15">
        <v>553</v>
      </c>
      <c r="B556" s="15">
        <v>17.5</v>
      </c>
      <c r="C556" s="95">
        <f>'NEFZ + EPA + WLTP - Constants'!$B$5*B556/3.6</f>
        <v>7.8232</v>
      </c>
      <c r="D556" s="95">
        <f>(C556+C555)/2</f>
        <v>7.71144</v>
      </c>
      <c r="E556" s="95">
        <f>(D556*(A556-A555))</f>
        <v>7.71144</v>
      </c>
      <c r="F556" s="95">
        <f>(0.5*((C556^2)-(C555^2))*'NEFZ + EPA + WLTP - Start Value'!$B$3)/3600</f>
        <v>0.749313770186666</v>
      </c>
      <c r="G556" s="95">
        <f>E556*'NEFZ + EPA + WLTP - Start Value'!$B$3*'NEFZ + EPA + WLTP - Start Value'!$B$6*'NEFZ + EPA + WLTP - Constants'!$B$4/3600</f>
        <v>0.263091198480</v>
      </c>
      <c r="H556" s="95">
        <f>IF(E556&gt;0,(((C555)^3+(C556)^3)/2/D556)*0.5*'NEFZ + EPA + WLTP - Constants'!$B$3*('NEFZ + EPA + WLTP - Start Value'!$B$5*'NEFZ + EPA + WLTP - Start Value'!$B$4)*E556/3600,0)</f>
        <v>0.05804576622039433</v>
      </c>
      <c r="I556" s="95"/>
    </row>
    <row r="557" ht="20.35" customHeight="1">
      <c r="A557" s="15">
        <v>554</v>
      </c>
      <c r="B557" s="15">
        <v>18.1</v>
      </c>
      <c r="C557" s="95">
        <f>'NEFZ + EPA + WLTP - Constants'!$B$5*B557/3.6</f>
        <v>8.091424000000002</v>
      </c>
      <c r="D557" s="95">
        <f>(C557+C556)/2</f>
        <v>7.957312000000001</v>
      </c>
      <c r="E557" s="95">
        <f>(D557*(A557-A556))</f>
        <v>7.957312000000001</v>
      </c>
      <c r="F557" s="95">
        <f>(0.5*((C557^2)-(C556^2))*'NEFZ + EPA + WLTP - Start Value'!$B$3)/3600</f>
        <v>0.9278459206485387</v>
      </c>
      <c r="G557" s="95">
        <f>E557*'NEFZ + EPA + WLTP - Start Value'!$B$3*'NEFZ + EPA + WLTP - Start Value'!$B$6*'NEFZ + EPA + WLTP - Constants'!$B$4/3600</f>
        <v>0.271479613504</v>
      </c>
      <c r="H557" s="95">
        <f>IF(E557&gt;0,(((C556)^3+(C557)^3)/2/D557)*0.5*'NEFZ + EPA + WLTP - Constants'!$B$3*('NEFZ + EPA + WLTP - Start Value'!$B$5*'NEFZ + EPA + WLTP - Start Value'!$B$4)*E557/3600,0)</f>
        <v>0.06379103062056374</v>
      </c>
      <c r="I557" s="95"/>
    </row>
    <row r="558" ht="20.35" customHeight="1">
      <c r="A558" s="15">
        <v>555</v>
      </c>
      <c r="B558" s="15">
        <v>18.4</v>
      </c>
      <c r="C558" s="95">
        <f>'NEFZ + EPA + WLTP - Constants'!$B$5*B558/3.6</f>
        <v>8.225536</v>
      </c>
      <c r="D558" s="95">
        <f>(C558+C557)/2</f>
        <v>8.158480000000001</v>
      </c>
      <c r="E558" s="95">
        <f>(D558*(A558-A557))</f>
        <v>8.158480000000001</v>
      </c>
      <c r="F558" s="95">
        <f>(0.5*((C558^2)-(C557^2))*'NEFZ + EPA + WLTP - Start Value'!$B$3)/3600</f>
        <v>0.4756513497706626</v>
      </c>
      <c r="G558" s="95">
        <f>E558*'NEFZ + EPA + WLTP - Start Value'!$B$3*'NEFZ + EPA + WLTP - Start Value'!$B$6*'NEFZ + EPA + WLTP - Constants'!$B$4/3600</f>
        <v>0.278342862160</v>
      </c>
      <c r="H558" s="95">
        <f>IF(E558&gt;0,(((C557)^3+(C558)^3)/2/D558)*0.5*'NEFZ + EPA + WLTP - Constants'!$B$3*('NEFZ + EPA + WLTP - Start Value'!$B$5*'NEFZ + EPA + WLTP - Start Value'!$B$4)*E558/3600,0)</f>
        <v>0.06870783949052668</v>
      </c>
      <c r="I558" s="95"/>
    </row>
    <row r="559" ht="20.35" customHeight="1">
      <c r="A559" s="15">
        <v>556</v>
      </c>
      <c r="B559" s="15">
        <v>18.5</v>
      </c>
      <c r="C559" s="95">
        <f>'NEFZ + EPA + WLTP - Constants'!$B$5*B559/3.6</f>
        <v>8.270240000000001</v>
      </c>
      <c r="D559" s="95">
        <f>(C559+C558)/2</f>
        <v>8.247888</v>
      </c>
      <c r="E559" s="95">
        <f>(D559*(A559-A558))</f>
        <v>8.247888</v>
      </c>
      <c r="F559" s="95">
        <f>(0.5*((C559^2)-(C558^2))*'NEFZ + EPA + WLTP - Start Value'!$B$3)/3600</f>
        <v>0.1602879891008036</v>
      </c>
      <c r="G559" s="95">
        <f>E559*'NEFZ + EPA + WLTP - Start Value'!$B$3*'NEFZ + EPA + WLTP - Start Value'!$B$6*'NEFZ + EPA + WLTP - Constants'!$B$4/3600</f>
        <v>0.281393194896</v>
      </c>
      <c r="H559" s="95">
        <f>IF(E559&gt;0,(((C558)^3+(C559)^3)/2/D559)*0.5*'NEFZ + EPA + WLTP - Constants'!$B$3*('NEFZ + EPA + WLTP - Start Value'!$B$5*'NEFZ + EPA + WLTP - Start Value'!$B$4)*E559/3600,0)</f>
        <v>0.070978751982693</v>
      </c>
      <c r="I559" s="95"/>
    </row>
    <row r="560" ht="20.35" customHeight="1">
      <c r="A560" s="15">
        <v>557</v>
      </c>
      <c r="B560" s="15">
        <v>18.2</v>
      </c>
      <c r="C560" s="95">
        <f>'NEFZ + EPA + WLTP - Constants'!$B$5*B560/3.6</f>
        <v>8.136127999999999</v>
      </c>
      <c r="D560" s="95">
        <f>(C560+C559)/2</f>
        <v>8.203184</v>
      </c>
      <c r="E560" s="95">
        <f>(D560*(A560-A559))</f>
        <v>8.203184</v>
      </c>
      <c r="F560" s="95">
        <f>(0.5*((C560^2)-(C559^2))*'NEFZ + EPA + WLTP - Start Value'!$B$3)/3600</f>
        <v>-0.4782576585365398</v>
      </c>
      <c r="G560" s="95">
        <f>E560*'NEFZ + EPA + WLTP - Start Value'!$B$3*'NEFZ + EPA + WLTP - Start Value'!$B$6*'NEFZ + EPA + WLTP - Constants'!$B$4/3600</f>
        <v>0.279868028528</v>
      </c>
      <c r="H560" s="95">
        <f>IF(E560&gt;0,(((C559)^3+(C560)^3)/2/D560)*0.5*'NEFZ + EPA + WLTP - Constants'!$B$3*('NEFZ + EPA + WLTP - Start Value'!$B$5*'NEFZ + EPA + WLTP - Start Value'!$B$4)*E560/3600,0)</f>
        <v>0.06984332964060935</v>
      </c>
      <c r="I560" s="95"/>
    </row>
    <row r="561" ht="20.35" customHeight="1">
      <c r="A561" s="15">
        <v>558</v>
      </c>
      <c r="B561" s="15">
        <v>18.5</v>
      </c>
      <c r="C561" s="95">
        <f>'NEFZ + EPA + WLTP - Constants'!$B$5*B561/3.6</f>
        <v>8.270240000000001</v>
      </c>
      <c r="D561" s="95">
        <f>(C561+C560)/2</f>
        <v>8.203184</v>
      </c>
      <c r="E561" s="95">
        <f>(D561*(A561-A560))</f>
        <v>8.203184</v>
      </c>
      <c r="F561" s="95">
        <f>(0.5*((C561^2)-(C560^2))*'NEFZ + EPA + WLTP - Start Value'!$B$3)/3600</f>
        <v>0.4782576585365398</v>
      </c>
      <c r="G561" s="95">
        <f>E561*'NEFZ + EPA + WLTP - Start Value'!$B$3*'NEFZ + EPA + WLTP - Start Value'!$B$6*'NEFZ + EPA + WLTP - Constants'!$B$4/3600</f>
        <v>0.279868028528</v>
      </c>
      <c r="H561" s="95">
        <f>IF(E561&gt;0,(((C560)^3+(C561)^3)/2/D561)*0.5*'NEFZ + EPA + WLTP - Constants'!$B$3*('NEFZ + EPA + WLTP - Start Value'!$B$5*'NEFZ + EPA + WLTP - Start Value'!$B$4)*E561/3600,0)</f>
        <v>0.06984332964060935</v>
      </c>
      <c r="I561" s="95"/>
    </row>
    <row r="562" ht="20.35" customHeight="1">
      <c r="A562" s="15">
        <v>559</v>
      </c>
      <c r="B562" s="15">
        <v>18.3</v>
      </c>
      <c r="C562" s="95">
        <f>'NEFZ + EPA + WLTP - Constants'!$B$5*B562/3.6</f>
        <v>8.180832000000001</v>
      </c>
      <c r="D562" s="95">
        <f>(C562+C561)/2</f>
        <v>8.225536000000002</v>
      </c>
      <c r="E562" s="95">
        <f>(D562*(A562-A561))</f>
        <v>8.225536000000002</v>
      </c>
      <c r="F562" s="95">
        <f>(0.5*((C562^2)-(C561^2))*'NEFZ + EPA + WLTP - Start Value'!$B$3)/3600</f>
        <v>-0.3197072086129804</v>
      </c>
      <c r="G562" s="95">
        <f>E562*'NEFZ + EPA + WLTP - Start Value'!$B$3*'NEFZ + EPA + WLTP - Start Value'!$B$6*'NEFZ + EPA + WLTP - Constants'!$B$4/3600</f>
        <v>0.280630611712</v>
      </c>
      <c r="H562" s="95">
        <f>IF(E562&gt;0,(((C561)^3+(C562)^3)/2/D562)*0.5*'NEFZ + EPA + WLTP - Constants'!$B$3*('NEFZ + EPA + WLTP - Start Value'!$B$5*'NEFZ + EPA + WLTP - Start Value'!$B$4)*E562/3600,0)</f>
        <v>0.07040793859569286</v>
      </c>
      <c r="I562" s="95"/>
    </row>
    <row r="563" ht="20.35" customHeight="1">
      <c r="A563" s="15">
        <v>560</v>
      </c>
      <c r="B563" s="15">
        <v>18.2</v>
      </c>
      <c r="C563" s="95">
        <f>'NEFZ + EPA + WLTP - Constants'!$B$5*B563/3.6</f>
        <v>8.136127999999999</v>
      </c>
      <c r="D563" s="95">
        <f>(C563+C562)/2</f>
        <v>8.158480000000001</v>
      </c>
      <c r="E563" s="95">
        <f>(D563*(A563-A562))</f>
        <v>8.158480000000001</v>
      </c>
      <c r="F563" s="95">
        <f>(0.5*((C563^2)-(C562^2))*'NEFZ + EPA + WLTP - Start Value'!$B$3)/3600</f>
        <v>-0.1585504499235593</v>
      </c>
      <c r="G563" s="95">
        <f>E563*'NEFZ + EPA + WLTP - Start Value'!$B$3*'NEFZ + EPA + WLTP - Start Value'!$B$6*'NEFZ + EPA + WLTP - Constants'!$B$4/3600</f>
        <v>0.278342862160</v>
      </c>
      <c r="H563" s="95">
        <f>IF(E563&gt;0,(((C562)^3+(C563)^3)/2/D563)*0.5*'NEFZ + EPA + WLTP - Constants'!$B$3*('NEFZ + EPA + WLTP - Start Value'!$B$5*'NEFZ + EPA + WLTP - Start Value'!$B$4)*E563/3600,0)</f>
        <v>0.06869546453069288</v>
      </c>
      <c r="I563" s="95"/>
    </row>
    <row r="564" ht="20.35" customHeight="1">
      <c r="A564" s="15">
        <v>561</v>
      </c>
      <c r="B564" s="15">
        <v>17.9</v>
      </c>
      <c r="C564" s="95">
        <f>'NEFZ + EPA + WLTP - Constants'!$B$5*B564/3.6</f>
        <v>8.002015999999999</v>
      </c>
      <c r="D564" s="95">
        <f>(C564+C563)/2</f>
        <v>8.069071999999998</v>
      </c>
      <c r="E564" s="95">
        <f>(D564*(A564-A563))</f>
        <v>8.069071999999998</v>
      </c>
      <c r="F564" s="95">
        <f>(0.5*((C564^2)-(C563^2))*'NEFZ + EPA + WLTP - Start Value'!$B$3)/3600</f>
        <v>-0.470438732238933</v>
      </c>
      <c r="G564" s="95">
        <f>E564*'NEFZ + EPA + WLTP - Start Value'!$B$3*'NEFZ + EPA + WLTP - Start Value'!$B$6*'NEFZ + EPA + WLTP - Constants'!$B$4/3600</f>
        <v>0.275292529424</v>
      </c>
      <c r="H564" s="95">
        <f>IF(E564&gt;0,(((C563)^3+(C564)^3)/2/D564)*0.5*'NEFZ + EPA + WLTP - Constants'!$B$3*('NEFZ + EPA + WLTP - Start Value'!$B$5*'NEFZ + EPA + WLTP - Start Value'!$B$4)*E564/3600,0)</f>
        <v>0.06647391626186352</v>
      </c>
      <c r="I564" s="95"/>
    </row>
    <row r="565" ht="20.35" customHeight="1">
      <c r="A565" s="15">
        <v>562</v>
      </c>
      <c r="B565" s="15">
        <v>17.7</v>
      </c>
      <c r="C565" s="95">
        <f>'NEFZ + EPA + WLTP - Constants'!$B$5*B565/3.6</f>
        <v>7.912608</v>
      </c>
      <c r="D565" s="95">
        <f>(C565+C564)/2</f>
        <v>7.957312</v>
      </c>
      <c r="E565" s="95">
        <f>(D565*(A565-A564))</f>
        <v>7.957312</v>
      </c>
      <c r="F565" s="95">
        <f>(0.5*((C565^2)-(C564^2))*'NEFZ + EPA + WLTP - Start Value'!$B$3)/3600</f>
        <v>-0.3092819735495104</v>
      </c>
      <c r="G565" s="95">
        <f>E565*'NEFZ + EPA + WLTP - Start Value'!$B$3*'NEFZ + EPA + WLTP - Start Value'!$B$6*'NEFZ + EPA + WLTP - Constants'!$B$4/3600</f>
        <v>0.271479613504</v>
      </c>
      <c r="H565" s="95">
        <f>IF(E565&gt;0,(((C564)^3+(C565)^3)/2/D565)*0.5*'NEFZ + EPA + WLTP - Constants'!$B$3*('NEFZ + EPA + WLTP - Start Value'!$B$5*'NEFZ + EPA + WLTP - Start Value'!$B$4)*E565/3600,0)</f>
        <v>0.06374275132521214</v>
      </c>
      <c r="I565" s="95"/>
    </row>
    <row r="566" ht="20.35" customHeight="1">
      <c r="A566" s="15">
        <v>563</v>
      </c>
      <c r="B566" s="15">
        <v>17.7</v>
      </c>
      <c r="C566" s="95">
        <f>'NEFZ + EPA + WLTP - Constants'!$B$5*B566/3.6</f>
        <v>7.912608</v>
      </c>
      <c r="D566" s="95">
        <f>(C566+C565)/2</f>
        <v>7.912608</v>
      </c>
      <c r="E566" s="95">
        <f>(D566*(A566-A565))</f>
        <v>7.912608</v>
      </c>
      <c r="F566" s="95">
        <f>(0.5*((C566^2)-(C565^2))*'NEFZ + EPA + WLTP - Start Value'!$B$3)/3600</f>
        <v>0</v>
      </c>
      <c r="G566" s="95">
        <f>E566*'NEFZ + EPA + WLTP - Start Value'!$B$3*'NEFZ + EPA + WLTP - Start Value'!$B$6*'NEFZ + EPA + WLTP - Constants'!$B$4/3600</f>
        <v>0.269954447136</v>
      </c>
      <c r="H566" s="95">
        <f>IF(E566&gt;0,(((C565)^3+(C566)^3)/2/D566)*0.5*'NEFZ + EPA + WLTP - Constants'!$B$3*('NEFZ + EPA + WLTP - Start Value'!$B$5*'NEFZ + EPA + WLTP - Start Value'!$B$4)*E566/3600,0)</f>
        <v>0.06266852570230662</v>
      </c>
      <c r="I566" s="95"/>
    </row>
    <row r="567" ht="20.35" customHeight="1">
      <c r="A567" s="15">
        <v>564</v>
      </c>
      <c r="B567" s="15">
        <v>17.3</v>
      </c>
      <c r="C567" s="95">
        <f>'NEFZ + EPA + WLTP - Constants'!$B$5*B567/3.6</f>
        <v>7.733792000000001</v>
      </c>
      <c r="D567" s="95">
        <f>(C567+C566)/2</f>
        <v>7.8232</v>
      </c>
      <c r="E567" s="95">
        <f>(D567*(A567-A566))</f>
        <v>7.8232</v>
      </c>
      <c r="F567" s="95">
        <f>(0.5*((C567^2)-(C566^2))*'NEFZ + EPA + WLTP - Start Value'!$B$3)/3600</f>
        <v>-0.6081387120355506</v>
      </c>
      <c r="G567" s="95">
        <f>E567*'NEFZ + EPA + WLTP - Start Value'!$B$3*'NEFZ + EPA + WLTP - Start Value'!$B$6*'NEFZ + EPA + WLTP - Constants'!$B$4/3600</f>
        <v>0.2669041143999999</v>
      </c>
      <c r="H567" s="95">
        <f>IF(E567&gt;0,(((C566)^3+(C567)^3)/2/D567)*0.5*'NEFZ + EPA + WLTP - Constants'!$B$3*('NEFZ + EPA + WLTP - Start Value'!$B$5*'NEFZ + EPA + WLTP - Start Value'!$B$4)*E567/3600,0)</f>
        <v>0.06059181531953201</v>
      </c>
      <c r="I567" s="95"/>
    </row>
    <row r="568" ht="20.35" customHeight="1">
      <c r="A568" s="15">
        <v>565</v>
      </c>
      <c r="B568" s="15">
        <v>17.4</v>
      </c>
      <c r="C568" s="95">
        <f>'NEFZ + EPA + WLTP - Constants'!$B$5*B568/3.6</f>
        <v>7.778496</v>
      </c>
      <c r="D568" s="95">
        <f>(C568+C567)/2</f>
        <v>7.756144000000001</v>
      </c>
      <c r="E568" s="95">
        <f>(D568*(A568-A567))</f>
        <v>7.756144000000001</v>
      </c>
      <c r="F568" s="95">
        <f>(0.5*((C568^2)-(C567^2))*'NEFZ + EPA + WLTP - Start Value'!$B$3)/3600</f>
        <v>0.1507315236259494</v>
      </c>
      <c r="G568" s="95">
        <f>E568*'NEFZ + EPA + WLTP - Start Value'!$B$3*'NEFZ + EPA + WLTP - Start Value'!$B$6*'NEFZ + EPA + WLTP - Constants'!$B$4/3600</f>
        <v>0.2646163648480001</v>
      </c>
      <c r="H568" s="95">
        <f>IF(E568&gt;0,(((C567)^3+(C568)^3)/2/D568)*0.5*'NEFZ + EPA + WLTP - Constants'!$B$3*('NEFZ + EPA + WLTP - Start Value'!$B$5*'NEFZ + EPA + WLTP - Start Value'!$B$4)*E568/3600,0)</f>
        <v>0.05902539968457034</v>
      </c>
      <c r="I568" s="95"/>
    </row>
    <row r="569" ht="20.35" customHeight="1">
      <c r="A569" s="15">
        <v>566</v>
      </c>
      <c r="B569" s="15">
        <v>16.8</v>
      </c>
      <c r="C569" s="95">
        <f>'NEFZ + EPA + WLTP - Constants'!$B$5*B569/3.6</f>
        <v>7.510272000000001</v>
      </c>
      <c r="D569" s="95">
        <f>(C569+C568)/2</f>
        <v>7.644384000000001</v>
      </c>
      <c r="E569" s="95">
        <f>(D569*(A569-A568))</f>
        <v>7.644384000000001</v>
      </c>
      <c r="F569" s="95">
        <f>(0.5*((C569^2)-(C568^2))*'NEFZ + EPA + WLTP - Start Value'!$B$3)/3600</f>
        <v>-0.8913575979263942</v>
      </c>
      <c r="G569" s="95">
        <f>E569*'NEFZ + EPA + WLTP - Start Value'!$B$3*'NEFZ + EPA + WLTP - Start Value'!$B$6*'NEFZ + EPA + WLTP - Constants'!$B$4/3600</f>
        <v>0.2608034489280001</v>
      </c>
      <c r="H569" s="95">
        <f>IF(E569&gt;0,(((C568)^3+(C569)^3)/2/D569)*0.5*'NEFZ + EPA + WLTP - Constants'!$B$3*('NEFZ + EPA + WLTP - Start Value'!$B$5*'NEFZ + EPA + WLTP - Start Value'!$B$4)*E569/3600,0)</f>
        <v>0.056561228744333</v>
      </c>
      <c r="I569" s="95"/>
    </row>
    <row r="570" ht="20.35" customHeight="1">
      <c r="A570" s="15">
        <v>567</v>
      </c>
      <c r="B570" s="15">
        <v>17.5</v>
      </c>
      <c r="C570" s="95">
        <f>'NEFZ + EPA + WLTP - Constants'!$B$5*B570/3.6</f>
        <v>7.8232</v>
      </c>
      <c r="D570" s="95">
        <f>(C570+C569)/2</f>
        <v>7.666736</v>
      </c>
      <c r="E570" s="95">
        <f>(D570*(A570-A569))</f>
        <v>7.666736</v>
      </c>
      <c r="F570" s="95">
        <f>(0.5*((C570^2)-(C569^2))*'NEFZ + EPA + WLTP - Start Value'!$B$3)/3600</f>
        <v>1.042957891140974</v>
      </c>
      <c r="G570" s="95">
        <f>E570*'NEFZ + EPA + WLTP - Start Value'!$B$3*'NEFZ + EPA + WLTP - Start Value'!$B$6*'NEFZ + EPA + WLTP - Constants'!$B$4/3600</f>
        <v>0.261566032112</v>
      </c>
      <c r="H570" s="95">
        <f>IF(E570&gt;0,(((C569)^3+(C570)^3)/2/D570)*0.5*'NEFZ + EPA + WLTP - Constants'!$B$3*('NEFZ + EPA + WLTP - Start Value'!$B$5*'NEFZ + EPA + WLTP - Start Value'!$B$4)*E570/3600,0)</f>
        <v>0.05707742278806672</v>
      </c>
      <c r="I570" s="95"/>
    </row>
    <row r="571" ht="20.35" customHeight="1">
      <c r="A571" s="15">
        <v>568</v>
      </c>
      <c r="B571" s="15">
        <v>17.7</v>
      </c>
      <c r="C571" s="95">
        <f>'NEFZ + EPA + WLTP - Constants'!$B$5*B571/3.6</f>
        <v>7.912608</v>
      </c>
      <c r="D571" s="95">
        <f>(C571+C570)/2</f>
        <v>7.867903999999999</v>
      </c>
      <c r="E571" s="95">
        <f>(D571*(A571-A570))</f>
        <v>7.867903999999999</v>
      </c>
      <c r="F571" s="95">
        <f>(0.5*((C571^2)-(C570^2))*'NEFZ + EPA + WLTP - Start Value'!$B$3)/3600</f>
        <v>0.3058068951950219</v>
      </c>
      <c r="G571" s="95">
        <f>E571*'NEFZ + EPA + WLTP - Start Value'!$B$3*'NEFZ + EPA + WLTP - Start Value'!$B$6*'NEFZ + EPA + WLTP - Constants'!$B$4/3600</f>
        <v>0.268429280768</v>
      </c>
      <c r="H571" s="95">
        <f>IF(E571&gt;0,(((C570)^3+(C571)^3)/2/D571)*0.5*'NEFZ + EPA + WLTP - Constants'!$B$3*('NEFZ + EPA + WLTP - Start Value'!$B$5*'NEFZ + EPA + WLTP - Start Value'!$B$4)*E571/3600,0)</f>
        <v>0.06161830411107868</v>
      </c>
      <c r="I571" s="95"/>
    </row>
    <row r="572" ht="20.35" customHeight="1">
      <c r="A572" s="15">
        <v>569</v>
      </c>
      <c r="B572" s="15">
        <v>17.5</v>
      </c>
      <c r="C572" s="95">
        <f>'NEFZ + EPA + WLTP - Constants'!$B$5*B572/3.6</f>
        <v>7.8232</v>
      </c>
      <c r="D572" s="95">
        <f>(C572+C571)/2</f>
        <v>7.867903999999999</v>
      </c>
      <c r="E572" s="95">
        <f>(D572*(A572-A571))</f>
        <v>7.867903999999999</v>
      </c>
      <c r="F572" s="95">
        <f>(0.5*((C572^2)-(C571^2))*'NEFZ + EPA + WLTP - Start Value'!$B$3)/3600</f>
        <v>-0.3058068951950219</v>
      </c>
      <c r="G572" s="95">
        <f>E572*'NEFZ + EPA + WLTP - Start Value'!$B$3*'NEFZ + EPA + WLTP - Start Value'!$B$6*'NEFZ + EPA + WLTP - Constants'!$B$4/3600</f>
        <v>0.268429280768</v>
      </c>
      <c r="H572" s="95">
        <f>IF(E572&gt;0,(((C571)^3+(C572)^3)/2/D572)*0.5*'NEFZ + EPA + WLTP - Constants'!$B$3*('NEFZ + EPA + WLTP - Start Value'!$B$5*'NEFZ + EPA + WLTP - Start Value'!$B$4)*E572/3600,0)</f>
        <v>0.06161830411107868</v>
      </c>
      <c r="I572" s="95"/>
    </row>
    <row r="573" ht="20.35" customHeight="1">
      <c r="A573" s="15">
        <v>570</v>
      </c>
      <c r="B573" s="15">
        <v>17.6</v>
      </c>
      <c r="C573" s="95">
        <f>'NEFZ + EPA + WLTP - Constants'!$B$5*B573/3.6</f>
        <v>7.867904000000001</v>
      </c>
      <c r="D573" s="95">
        <f>(C573+C572)/2</f>
        <v>7.845552000000001</v>
      </c>
      <c r="E573" s="95">
        <f>(D573*(A573-A572))</f>
        <v>7.845552000000001</v>
      </c>
      <c r="F573" s="95">
        <f>(0.5*((C573^2)-(C572^2))*'NEFZ + EPA + WLTP - Start Value'!$B$3)/3600</f>
        <v>0.1524690628032045</v>
      </c>
      <c r="G573" s="95">
        <f>E573*'NEFZ + EPA + WLTP - Start Value'!$B$3*'NEFZ + EPA + WLTP - Start Value'!$B$6*'NEFZ + EPA + WLTP - Constants'!$B$4/3600</f>
        <v>0.267666697584</v>
      </c>
      <c r="H573" s="95">
        <f>IF(E573&gt;0,(((C572)^3+(C573)^3)/2/D573)*0.5*'NEFZ + EPA + WLTP - Constants'!$B$3*('NEFZ + EPA + WLTP - Start Value'!$B$5*'NEFZ + EPA + WLTP - Start Value'!$B$4)*E573/3600,0)</f>
        <v>0.0610902097635048</v>
      </c>
      <c r="I573" s="95"/>
    </row>
    <row r="574" ht="20.35" customHeight="1">
      <c r="A574" s="15">
        <v>571</v>
      </c>
      <c r="B574" s="15">
        <v>17.3</v>
      </c>
      <c r="C574" s="95">
        <f>'NEFZ + EPA + WLTP - Constants'!$B$5*B574/3.6</f>
        <v>7.733792000000001</v>
      </c>
      <c r="D574" s="95">
        <f>(C574+C573)/2</f>
        <v>7.800848000000001</v>
      </c>
      <c r="E574" s="95">
        <f>(D574*(A574-A573))</f>
        <v>7.800848000000001</v>
      </c>
      <c r="F574" s="95">
        <f>(0.5*((C574^2)-(C573^2))*'NEFZ + EPA + WLTP - Start Value'!$B$3)/3600</f>
        <v>-0.4548008796437332</v>
      </c>
      <c r="G574" s="95">
        <f>E574*'NEFZ + EPA + WLTP - Start Value'!$B$3*'NEFZ + EPA + WLTP - Start Value'!$B$6*'NEFZ + EPA + WLTP - Constants'!$B$4/3600</f>
        <v>0.266141531216</v>
      </c>
      <c r="H574" s="95">
        <f>IF(E574&gt;0,(((C573)^3+(C574)^3)/2/D574)*0.5*'NEFZ + EPA + WLTP - Constants'!$B$3*('NEFZ + EPA + WLTP - Start Value'!$B$5*'NEFZ + EPA + WLTP - Start Value'!$B$4)*E574/3600,0)</f>
        <v>0.06006372097195813</v>
      </c>
      <c r="I574" s="95"/>
    </row>
    <row r="575" ht="20.35" customHeight="1">
      <c r="A575" s="15">
        <v>572</v>
      </c>
      <c r="B575" s="15">
        <v>17.4</v>
      </c>
      <c r="C575" s="95">
        <f>'NEFZ + EPA + WLTP - Constants'!$B$5*B575/3.6</f>
        <v>7.778496</v>
      </c>
      <c r="D575" s="95">
        <f>(C575+C574)/2</f>
        <v>7.756144000000001</v>
      </c>
      <c r="E575" s="95">
        <f>(D575*(A575-A574))</f>
        <v>7.756144000000001</v>
      </c>
      <c r="F575" s="95">
        <f>(0.5*((C575^2)-(C574^2))*'NEFZ + EPA + WLTP - Start Value'!$B$3)/3600</f>
        <v>0.1507315236259494</v>
      </c>
      <c r="G575" s="95">
        <f>E575*'NEFZ + EPA + WLTP - Start Value'!$B$3*'NEFZ + EPA + WLTP - Start Value'!$B$6*'NEFZ + EPA + WLTP - Constants'!$B$4/3600</f>
        <v>0.2646163648480001</v>
      </c>
      <c r="H575" s="95">
        <f>IF(E575&gt;0,(((C574)^3+(C575)^3)/2/D575)*0.5*'NEFZ + EPA + WLTP - Constants'!$B$3*('NEFZ + EPA + WLTP - Start Value'!$B$5*'NEFZ + EPA + WLTP - Start Value'!$B$4)*E575/3600,0)</f>
        <v>0.05902539968457034</v>
      </c>
      <c r="I575" s="95"/>
    </row>
    <row r="576" ht="20.35" customHeight="1">
      <c r="A576" s="15">
        <v>573</v>
      </c>
      <c r="B576" s="15">
        <v>17.6</v>
      </c>
      <c r="C576" s="95">
        <f>'NEFZ + EPA + WLTP - Constants'!$B$5*B576/3.6</f>
        <v>7.867904000000001</v>
      </c>
      <c r="D576" s="95">
        <f>(C576+C575)/2</f>
        <v>7.8232</v>
      </c>
      <c r="E576" s="95">
        <f>(D576*(A576-A575))</f>
        <v>7.8232</v>
      </c>
      <c r="F576" s="95">
        <f>(0.5*((C576^2)-(C575^2))*'NEFZ + EPA + WLTP - Start Value'!$B$3)/3600</f>
        <v>0.3040693560177838</v>
      </c>
      <c r="G576" s="95">
        <f>E576*'NEFZ + EPA + WLTP - Start Value'!$B$3*'NEFZ + EPA + WLTP - Start Value'!$B$6*'NEFZ + EPA + WLTP - Constants'!$B$4/3600</f>
        <v>0.2669041143999999</v>
      </c>
      <c r="H576" s="95">
        <f>IF(E576&gt;0,(((C575)^3+(C576)^3)/2/D576)*0.5*'NEFZ + EPA + WLTP - Constants'!$B$3*('NEFZ + EPA + WLTP - Start Value'!$B$5*'NEFZ + EPA + WLTP - Start Value'!$B$4)*E576/3600,0)</f>
        <v>0.06057401571977106</v>
      </c>
      <c r="I576" s="95"/>
    </row>
    <row r="577" ht="20.35" customHeight="1">
      <c r="A577" s="15">
        <v>574</v>
      </c>
      <c r="B577" s="15">
        <v>17.6</v>
      </c>
      <c r="C577" s="95">
        <f>'NEFZ + EPA + WLTP - Constants'!$B$5*B577/3.6</f>
        <v>7.867904000000001</v>
      </c>
      <c r="D577" s="95">
        <f>(C577+C576)/2</f>
        <v>7.867904000000001</v>
      </c>
      <c r="E577" s="95">
        <f>(D577*(A577-A576))</f>
        <v>7.867904000000001</v>
      </c>
      <c r="F577" s="95">
        <f>(0.5*((C577^2)-(C576^2))*'NEFZ + EPA + WLTP - Start Value'!$B$3)/3600</f>
        <v>0</v>
      </c>
      <c r="G577" s="95">
        <f>E577*'NEFZ + EPA + WLTP - Start Value'!$B$3*'NEFZ + EPA + WLTP - Start Value'!$B$6*'NEFZ + EPA + WLTP - Constants'!$B$4/3600</f>
        <v>0.268429280768</v>
      </c>
      <c r="H577" s="95">
        <f>IF(E577&gt;0,(((C576)^3+(C577)^3)/2/D577)*0.5*'NEFZ + EPA + WLTP - Constants'!$B$3*('NEFZ + EPA + WLTP - Start Value'!$B$5*'NEFZ + EPA + WLTP - Start Value'!$B$4)*E577/3600,0)</f>
        <v>0.06161233700715885</v>
      </c>
      <c r="I577" s="95"/>
    </row>
    <row r="578" ht="20.35" customHeight="1">
      <c r="A578" s="15">
        <v>575</v>
      </c>
      <c r="B578" s="15">
        <v>17.9</v>
      </c>
      <c r="C578" s="95">
        <f>'NEFZ + EPA + WLTP - Constants'!$B$5*B578/3.6</f>
        <v>8.002015999999999</v>
      </c>
      <c r="D578" s="95">
        <f>(C578+C577)/2</f>
        <v>7.93496</v>
      </c>
      <c r="E578" s="95">
        <f>(D578*(A578-A577))</f>
        <v>7.93496</v>
      </c>
      <c r="F578" s="95">
        <f>(0.5*((C578^2)-(C577^2))*'NEFZ + EPA + WLTP - Start Value'!$B$3)/3600</f>
        <v>0.4626198059413277</v>
      </c>
      <c r="G578" s="95">
        <f>E578*'NEFZ + EPA + WLTP - Start Value'!$B$3*'NEFZ + EPA + WLTP - Start Value'!$B$6*'NEFZ + EPA + WLTP - Constants'!$B$4/3600</f>
        <v>0.270717030320</v>
      </c>
      <c r="H578" s="95">
        <f>IF(E578&gt;0,(((C577)^3+(C578)^3)/2/D578)*0.5*'NEFZ + EPA + WLTP - Constants'!$B$3*('NEFZ + EPA + WLTP - Start Value'!$B$5*'NEFZ + EPA + WLTP - Start Value'!$B$4)*E578/3600,0)</f>
        <v>0.06321465697763826</v>
      </c>
      <c r="I578" s="95"/>
    </row>
    <row r="579" ht="20.35" customHeight="1">
      <c r="A579" s="15">
        <v>576</v>
      </c>
      <c r="B579" s="15">
        <v>18</v>
      </c>
      <c r="C579" s="95">
        <f>'NEFZ + EPA + WLTP - Constants'!$B$5*B579/3.6</f>
        <v>8.046720000000001</v>
      </c>
      <c r="D579" s="95">
        <f>(C579+C578)/2</f>
        <v>8.024367999999999</v>
      </c>
      <c r="E579" s="95">
        <f>(D579*(A579-A578))</f>
        <v>8.024367999999999</v>
      </c>
      <c r="F579" s="95">
        <f>(0.5*((C579^2)-(C578^2))*'NEFZ + EPA + WLTP - Start Value'!$B$3)/3600</f>
        <v>0.1559441411576915</v>
      </c>
      <c r="G579" s="95">
        <f>E579*'NEFZ + EPA + WLTP - Start Value'!$B$3*'NEFZ + EPA + WLTP - Start Value'!$B$6*'NEFZ + EPA + WLTP - Constants'!$B$4/3600</f>
        <v>0.273767363056</v>
      </c>
      <c r="H579" s="95">
        <f>IF(E579&gt;0,(((C578)^3+(C579)^3)/2/D579)*0.5*'NEFZ + EPA + WLTP - Constants'!$B$3*('NEFZ + EPA + WLTP - Start Value'!$B$5*'NEFZ + EPA + WLTP - Start Value'!$B$4)*E579/3600,0)</f>
        <v>0.06536317603144844</v>
      </c>
      <c r="I579" s="95"/>
    </row>
    <row r="580" ht="20.35" customHeight="1">
      <c r="A580" s="15">
        <v>577</v>
      </c>
      <c r="B580" s="15">
        <v>17.8</v>
      </c>
      <c r="C580" s="95">
        <f>'NEFZ + EPA + WLTP - Constants'!$B$5*B580/3.6</f>
        <v>7.957312000000001</v>
      </c>
      <c r="D580" s="95">
        <f>(C580+C579)/2</f>
        <v>8.002016000000001</v>
      </c>
      <c r="E580" s="95">
        <f>(D580*(A580-A579))</f>
        <v>8.002016000000001</v>
      </c>
      <c r="F580" s="95">
        <f>(0.5*((C580^2)-(C579^2))*'NEFZ + EPA + WLTP - Start Value'!$B$3)/3600</f>
        <v>-0.311019512726753</v>
      </c>
      <c r="G580" s="95">
        <f>E580*'NEFZ + EPA + WLTP - Start Value'!$B$3*'NEFZ + EPA + WLTP - Start Value'!$B$6*'NEFZ + EPA + WLTP - Constants'!$B$4/3600</f>
        <v>0.2730047798720001</v>
      </c>
      <c r="H580" s="95">
        <f>IF(E580&gt;0,(((C579)^3+(C580)^3)/2/D580)*0.5*'NEFZ + EPA + WLTP - Constants'!$B$3*('NEFZ + EPA + WLTP - Start Value'!$B$5*'NEFZ + EPA + WLTP - Start Value'!$B$4)*E580/3600,0)</f>
        <v>0.06482304576403621</v>
      </c>
      <c r="I580" s="95"/>
    </row>
    <row r="581" ht="20.35" customHeight="1">
      <c r="A581" s="15">
        <v>578</v>
      </c>
      <c r="B581" s="15">
        <v>17.7</v>
      </c>
      <c r="C581" s="95">
        <f>'NEFZ + EPA + WLTP - Constants'!$B$5*B581/3.6</f>
        <v>7.912608</v>
      </c>
      <c r="D581" s="95">
        <f>(C581+C580)/2</f>
        <v>7.93496</v>
      </c>
      <c r="E581" s="95">
        <f>(D581*(A581-A580))</f>
        <v>7.93496</v>
      </c>
      <c r="F581" s="95">
        <f>(0.5*((C581^2)-(C580^2))*'NEFZ + EPA + WLTP - Start Value'!$B$3)/3600</f>
        <v>-0.1542066019804487</v>
      </c>
      <c r="G581" s="95">
        <f>E581*'NEFZ + EPA + WLTP - Start Value'!$B$3*'NEFZ + EPA + WLTP - Start Value'!$B$6*'NEFZ + EPA + WLTP - Constants'!$B$4/3600</f>
        <v>0.270717030320</v>
      </c>
      <c r="H581" s="95">
        <f>IF(E581&gt;0,(((C580)^3+(C581)^3)/2/D581)*0.5*'NEFZ + EPA + WLTP - Constants'!$B$3*('NEFZ + EPA + WLTP - Start Value'!$B$5*'NEFZ + EPA + WLTP - Start Value'!$B$4)*E581/3600,0)</f>
        <v>0.06320262105779992</v>
      </c>
      <c r="I581" s="95"/>
    </row>
    <row r="582" ht="20.35" customHeight="1">
      <c r="A582" s="15">
        <v>579</v>
      </c>
      <c r="B582" s="15">
        <v>17.5</v>
      </c>
      <c r="C582" s="95">
        <f>'NEFZ + EPA + WLTP - Constants'!$B$5*B582/3.6</f>
        <v>7.8232</v>
      </c>
      <c r="D582" s="95">
        <f>(C582+C581)/2</f>
        <v>7.867903999999999</v>
      </c>
      <c r="E582" s="95">
        <f>(D582*(A582-A581))</f>
        <v>7.867903999999999</v>
      </c>
      <c r="F582" s="95">
        <f>(0.5*((C582^2)-(C581^2))*'NEFZ + EPA + WLTP - Start Value'!$B$3)/3600</f>
        <v>-0.3058068951950219</v>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c r="I582" s="95"/>
    </row>
    <row r="583" ht="20.35" customHeight="1">
      <c r="A583" s="15">
        <v>580</v>
      </c>
      <c r="B583" s="15">
        <v>17.7</v>
      </c>
      <c r="C583" s="95">
        <f>'NEFZ + EPA + WLTP - Constants'!$B$5*B583/3.6</f>
        <v>7.912608</v>
      </c>
      <c r="D583" s="95">
        <f>(C583+C582)/2</f>
        <v>7.867903999999999</v>
      </c>
      <c r="E583" s="95">
        <f>(D583*(A583-A582))</f>
        <v>7.867903999999999</v>
      </c>
      <c r="F583" s="95">
        <f>(0.5*((C583^2)-(C582^2))*'NEFZ + EPA + WLTP - Start Value'!$B$3)/3600</f>
        <v>0.3058068951950219</v>
      </c>
      <c r="G583" s="95">
        <f>E583*'NEFZ + EPA + WLTP - Start Value'!$B$3*'NEFZ + EPA + WLTP - Start Value'!$B$6*'NEFZ + EPA + WLTP - Constants'!$B$4/3600</f>
        <v>0.268429280768</v>
      </c>
      <c r="H583" s="95">
        <f>IF(E583&gt;0,(((C582)^3+(C583)^3)/2/D583)*0.5*'NEFZ + EPA + WLTP - Constants'!$B$3*('NEFZ + EPA + WLTP - Start Value'!$B$5*'NEFZ + EPA + WLTP - Start Value'!$B$4)*E583/3600,0)</f>
        <v>0.06161830411107868</v>
      </c>
      <c r="I583" s="95"/>
    </row>
    <row r="584" ht="20.35" customHeight="1">
      <c r="A584" s="15">
        <v>581</v>
      </c>
      <c r="B584" s="15">
        <v>17.7</v>
      </c>
      <c r="C584" s="95">
        <f>'NEFZ + EPA + WLTP - Constants'!$B$5*B584/3.6</f>
        <v>7.912608</v>
      </c>
      <c r="D584" s="95">
        <f>(C584+C583)/2</f>
        <v>7.912608</v>
      </c>
      <c r="E584" s="95">
        <f>(D584*(A584-A583))</f>
        <v>7.912608</v>
      </c>
      <c r="F584" s="95">
        <f>(0.5*((C584^2)-(C583^2))*'NEFZ + EPA + WLTP - Start Value'!$B$3)/3600</f>
        <v>0</v>
      </c>
      <c r="G584" s="95">
        <f>E584*'NEFZ + EPA + WLTP - Start Value'!$B$3*'NEFZ + EPA + WLTP - Start Value'!$B$6*'NEFZ + EPA + WLTP - Constants'!$B$4/3600</f>
        <v>0.269954447136</v>
      </c>
      <c r="H584" s="95">
        <f>IF(E584&gt;0,(((C583)^3+(C584)^3)/2/D584)*0.5*'NEFZ + EPA + WLTP - Constants'!$B$3*('NEFZ + EPA + WLTP - Start Value'!$B$5*'NEFZ + EPA + WLTP - Start Value'!$B$4)*E584/3600,0)</f>
        <v>0.06266852570230662</v>
      </c>
      <c r="I584" s="95"/>
    </row>
    <row r="585" ht="20.35" customHeight="1">
      <c r="A585" s="15">
        <v>582</v>
      </c>
      <c r="B585" s="15">
        <v>18.1</v>
      </c>
      <c r="C585" s="95">
        <f>'NEFZ + EPA + WLTP - Constants'!$B$5*B585/3.6</f>
        <v>8.091424000000002</v>
      </c>
      <c r="D585" s="95">
        <f>(C585+C584)/2</f>
        <v>8.002016000000001</v>
      </c>
      <c r="E585" s="95">
        <f>(D585*(A585-A584))</f>
        <v>8.002016000000001</v>
      </c>
      <c r="F585" s="95">
        <f>(0.5*((C585^2)-(C584^2))*'NEFZ + EPA + WLTP - Start Value'!$B$3)/3600</f>
        <v>0.6220390254535169</v>
      </c>
      <c r="G585" s="95">
        <f>E585*'NEFZ + EPA + WLTP - Start Value'!$B$3*'NEFZ + EPA + WLTP - Start Value'!$B$6*'NEFZ + EPA + WLTP - Constants'!$B$4/3600</f>
        <v>0.2730047798720001</v>
      </c>
      <c r="H585" s="95">
        <f>IF(E585&gt;0,(((C584)^3+(C585)^3)/2/D585)*0.5*'NEFZ + EPA + WLTP - Constants'!$B$3*('NEFZ + EPA + WLTP - Start Value'!$B$5*'NEFZ + EPA + WLTP - Start Value'!$B$4)*E585/3600,0)</f>
        <v>0.06484125221179167</v>
      </c>
      <c r="I585" s="95"/>
    </row>
    <row r="586" ht="20.35" customHeight="1">
      <c r="A586" s="15">
        <v>583</v>
      </c>
      <c r="B586" s="15">
        <v>18.4</v>
      </c>
      <c r="C586" s="95">
        <f>'NEFZ + EPA + WLTP - Constants'!$B$5*B586/3.6</f>
        <v>8.225536</v>
      </c>
      <c r="D586" s="95">
        <f>(C586+C585)/2</f>
        <v>8.158480000000001</v>
      </c>
      <c r="E586" s="95">
        <f>(D586*(A586-A585))</f>
        <v>8.158480000000001</v>
      </c>
      <c r="F586" s="95">
        <f>(0.5*((C586^2)-(C585^2))*'NEFZ + EPA + WLTP - Start Value'!$B$3)/3600</f>
        <v>0.4756513497706626</v>
      </c>
      <c r="G586" s="95">
        <f>E586*'NEFZ + EPA + WLTP - Start Value'!$B$3*'NEFZ + EPA + WLTP - Start Value'!$B$6*'NEFZ + EPA + WLTP - Constants'!$B$4/3600</f>
        <v>0.278342862160</v>
      </c>
      <c r="H586" s="95">
        <f>IF(E586&gt;0,(((C585)^3+(C586)^3)/2/D586)*0.5*'NEFZ + EPA + WLTP - Constants'!$B$3*('NEFZ + EPA + WLTP - Start Value'!$B$5*'NEFZ + EPA + WLTP - Start Value'!$B$4)*E586/3600,0)</f>
        <v>0.06870783949052668</v>
      </c>
      <c r="I586" s="95"/>
    </row>
    <row r="587" ht="20.35" customHeight="1">
      <c r="A587" s="15">
        <v>584</v>
      </c>
      <c r="B587" s="15">
        <v>19.2</v>
      </c>
      <c r="C587" s="95">
        <f>'NEFZ + EPA + WLTP - Constants'!$B$5*B587/3.6</f>
        <v>8.583167999999999</v>
      </c>
      <c r="D587" s="95">
        <f>(C587+C586)/2</f>
        <v>8.404351999999999</v>
      </c>
      <c r="E587" s="95">
        <f>(D587*(A587-A586))</f>
        <v>8.404351999999999</v>
      </c>
      <c r="F587" s="95">
        <f>(0.5*((C587^2)-(C586^2))*'NEFZ + EPA + WLTP - Start Value'!$B$3)/3600</f>
        <v>1.306629461287817</v>
      </c>
      <c r="G587" s="95">
        <f>E587*'NEFZ + EPA + WLTP - Start Value'!$B$3*'NEFZ + EPA + WLTP - Start Value'!$B$6*'NEFZ + EPA + WLTP - Constants'!$B$4/3600</f>
        <v>0.286731277184</v>
      </c>
      <c r="H587" s="95">
        <f>IF(E587&gt;0,(((C586)^3+(C587)^3)/2/D587)*0.5*'NEFZ + EPA + WLTP - Constants'!$B$3*('NEFZ + EPA + WLTP - Start Value'!$B$5*'NEFZ + EPA + WLTP - Start Value'!$B$4)*E587/3600,0)</f>
        <v>0.07519563538472318</v>
      </c>
      <c r="I587" s="95"/>
    </row>
    <row r="588" ht="20.35" customHeight="1">
      <c r="A588" s="15">
        <v>585</v>
      </c>
      <c r="B588" s="15">
        <v>18.9</v>
      </c>
      <c r="C588" s="95">
        <f>'NEFZ + EPA + WLTP - Constants'!$B$5*B588/3.6</f>
        <v>8.449056000000001</v>
      </c>
      <c r="D588" s="95">
        <f>(C588+C587)/2</f>
        <v>8.516112</v>
      </c>
      <c r="E588" s="95">
        <f>(D588*(A588-A587))</f>
        <v>8.516112</v>
      </c>
      <c r="F588" s="95">
        <f>(0.5*((C588^2)-(C587^2))*'NEFZ + EPA + WLTP - Start Value'!$B$3)/3600</f>
        <v>-0.4965018198975935</v>
      </c>
      <c r="G588" s="95">
        <f>E588*'NEFZ + EPA + WLTP - Start Value'!$B$3*'NEFZ + EPA + WLTP - Start Value'!$B$6*'NEFZ + EPA + WLTP - Constants'!$B$4/3600</f>
        <v>0.290544193104</v>
      </c>
      <c r="H588" s="95">
        <f>IF(E588&gt;0,(((C587)^3+(C588)^3)/2/D588)*0.5*'NEFZ + EPA + WLTP - Constants'!$B$3*('NEFZ + EPA + WLTP - Start Value'!$B$5*'NEFZ + EPA + WLTP - Start Value'!$B$4)*E588/3600,0)</f>
        <v>0.07814395543845799</v>
      </c>
      <c r="I588" s="95"/>
    </row>
    <row r="589" ht="20.35" customHeight="1">
      <c r="A589" s="15">
        <v>586</v>
      </c>
      <c r="B589" s="15">
        <v>18</v>
      </c>
      <c r="C589" s="95">
        <f>'NEFZ + EPA + WLTP - Constants'!$B$5*B589/3.6</f>
        <v>8.046720000000001</v>
      </c>
      <c r="D589" s="95">
        <f>(C589+C588)/2</f>
        <v>8.247888</v>
      </c>
      <c r="E589" s="95">
        <f>(D589*(A589-A588))</f>
        <v>8.247888</v>
      </c>
      <c r="F589" s="95">
        <f>(0.5*((C589^2)-(C588^2))*'NEFZ + EPA + WLTP - Start Value'!$B$3)/3600</f>
        <v>-1.442591901907202</v>
      </c>
      <c r="G589" s="95">
        <f>E589*'NEFZ + EPA + WLTP - Start Value'!$B$3*'NEFZ + EPA + WLTP - Start Value'!$B$6*'NEFZ + EPA + WLTP - Constants'!$B$4/3600</f>
        <v>0.281393194896</v>
      </c>
      <c r="H589" s="95">
        <f>IF(E589&gt;0,(((C588)^3+(C589)^3)/2/D589)*0.5*'NEFZ + EPA + WLTP - Constants'!$B$3*('NEFZ + EPA + WLTP - Start Value'!$B$5*'NEFZ + EPA + WLTP - Start Value'!$B$4)*E589/3600,0)</f>
        <v>0.07110385774101272</v>
      </c>
      <c r="I589" s="95"/>
    </row>
    <row r="590" ht="20.35" customHeight="1">
      <c r="A590" s="15">
        <v>587</v>
      </c>
      <c r="B590" s="15">
        <v>15.6</v>
      </c>
      <c r="C590" s="95">
        <f>'NEFZ + EPA + WLTP - Constants'!$B$5*B590/3.6</f>
        <v>6.973824</v>
      </c>
      <c r="D590" s="95">
        <f>(C590+C589)/2</f>
        <v>7.510272000000001</v>
      </c>
      <c r="E590" s="95">
        <f>(D590*(A590-A589))</f>
        <v>7.510272000000001</v>
      </c>
      <c r="F590" s="95">
        <f>(0.5*((C590^2)-(C589^2))*'NEFZ + EPA + WLTP - Start Value'!$B$3)/3600</f>
        <v>-3.502878981324803</v>
      </c>
      <c r="G590" s="95">
        <f>E590*'NEFZ + EPA + WLTP - Start Value'!$B$3*'NEFZ + EPA + WLTP - Start Value'!$B$6*'NEFZ + EPA + WLTP - Constants'!$B$4/3600</f>
        <v>0.256227949824</v>
      </c>
      <c r="H590" s="95">
        <f>IF(E590&gt;0,(((C589)^3+(C590)^3)/2/D590)*0.5*'NEFZ + EPA + WLTP - Constants'!$B$3*('NEFZ + EPA + WLTP - Start Value'!$B$5*'NEFZ + EPA + WLTP - Start Value'!$B$4)*E590/3600,0)</f>
        <v>0.0544069686132666</v>
      </c>
      <c r="I590" s="95"/>
    </row>
    <row r="591" ht="20.35" customHeight="1">
      <c r="A591" s="15">
        <v>588</v>
      </c>
      <c r="B591" s="15">
        <v>13.3</v>
      </c>
      <c r="C591" s="95">
        <f>'NEFZ + EPA + WLTP - Constants'!$B$5*B591/3.6</f>
        <v>5.945632000000001</v>
      </c>
      <c r="D591" s="95">
        <f>(C591+C590)/2</f>
        <v>6.459728</v>
      </c>
      <c r="E591" s="95">
        <f>(D591*(A591-A590))</f>
        <v>6.459728</v>
      </c>
      <c r="F591" s="95">
        <f>(0.5*((C591^2)-(C590^2))*'NEFZ + EPA + WLTP - Start Value'!$B$3)/3600</f>
        <v>-2.887355727785953</v>
      </c>
      <c r="G591" s="95">
        <f>E591*'NEFZ + EPA + WLTP - Start Value'!$B$3*'NEFZ + EPA + WLTP - Start Value'!$B$6*'NEFZ + EPA + WLTP - Constants'!$B$4/3600</f>
        <v>0.220386540176</v>
      </c>
      <c r="H591" s="95">
        <f>IF(E591&gt;0,(((C590)^3+(C591)^3)/2/D591)*0.5*'NEFZ + EPA + WLTP - Constants'!$B$3*('NEFZ + EPA + WLTP - Start Value'!$B$5*'NEFZ + EPA + WLTP - Start Value'!$B$4)*E591/3600,0)</f>
        <v>0.03474624835199401</v>
      </c>
      <c r="I591" s="95"/>
    </row>
    <row r="592" ht="20.35" customHeight="1">
      <c r="A592" s="15">
        <v>589</v>
      </c>
      <c r="B592" s="15">
        <v>10</v>
      </c>
      <c r="C592" s="95">
        <f>'NEFZ + EPA + WLTP - Constants'!$B$5*B592/3.6</f>
        <v>4.470400000000001</v>
      </c>
      <c r="D592" s="95">
        <f>(C592+C591)/2</f>
        <v>5.208016000000001</v>
      </c>
      <c r="E592" s="95">
        <f>(D592*(A592-A591))</f>
        <v>5.208016000000001</v>
      </c>
      <c r="F592" s="95">
        <f>(0.5*((C592^2)-(C591^2))*'NEFZ + EPA + WLTP - Start Value'!$B$3)/3600</f>
        <v>-3.339984683458133</v>
      </c>
      <c r="G592" s="95">
        <f>E592*'NEFZ + EPA + WLTP - Start Value'!$B$3*'NEFZ + EPA + WLTP - Start Value'!$B$6*'NEFZ + EPA + WLTP - Constants'!$B$4/3600</f>
        <v>0.177681881872</v>
      </c>
      <c r="H592" s="95">
        <f>IF(E592&gt;0,(((C591)^3+(C592)^3)/2/D592)*0.5*'NEFZ + EPA + WLTP - Constants'!$B$3*('NEFZ + EPA + WLTP - Start Value'!$B$5*'NEFZ + EPA + WLTP - Start Value'!$B$4)*E592/3600,0)</f>
        <v>0.01894463388689025</v>
      </c>
      <c r="I592" s="95"/>
    </row>
    <row r="593" ht="20.35" customHeight="1">
      <c r="A593" s="15">
        <v>590</v>
      </c>
      <c r="B593" s="15">
        <v>7.7</v>
      </c>
      <c r="C593" s="95">
        <f>'NEFZ + EPA + WLTP - Constants'!$B$5*B593/3.6</f>
        <v>3.442208</v>
      </c>
      <c r="D593" s="95">
        <f>(C593+C592)/2</f>
        <v>3.956304</v>
      </c>
      <c r="E593" s="95">
        <f>(D593*(A593-A592))</f>
        <v>3.956304</v>
      </c>
      <c r="F593" s="95">
        <f>(0.5*((C593^2)-(C592^2))*'NEFZ + EPA + WLTP - Start Value'!$B$3)/3600</f>
        <v>-1.768380497640534</v>
      </c>
      <c r="G593" s="95">
        <f>E593*'NEFZ + EPA + WLTP - Start Value'!$B$3*'NEFZ + EPA + WLTP - Start Value'!$B$6*'NEFZ + EPA + WLTP - Constants'!$B$4/3600</f>
        <v>0.134977223568</v>
      </c>
      <c r="H593" s="95">
        <f>IF(E593&gt;0,(((C592)^3+(C593)^3)/2/D593)*0.5*'NEFZ + EPA + WLTP - Constants'!$B$3*('NEFZ + EPA + WLTP - Start Value'!$B$5*'NEFZ + EPA + WLTP - Start Value'!$B$4)*E593/3600,0)</f>
        <v>0.008230382361458732</v>
      </c>
      <c r="I593" s="95"/>
    </row>
    <row r="594" ht="20.35" customHeight="1">
      <c r="A594" s="15">
        <v>591</v>
      </c>
      <c r="B594" s="15">
        <v>5.8</v>
      </c>
      <c r="C594" s="95">
        <f>'NEFZ + EPA + WLTP - Constants'!$B$5*B594/3.6</f>
        <v>2.592832</v>
      </c>
      <c r="D594" s="95">
        <f>(C594+C593)/2</f>
        <v>3.01752</v>
      </c>
      <c r="E594" s="95">
        <f>(D594*(A594-A593))</f>
        <v>3.01752</v>
      </c>
      <c r="F594" s="95">
        <f>(0.5*((C594^2)-(C593^2))*'NEFZ + EPA + WLTP - Start Value'!$B$3)/3600</f>
        <v>-1.114196997408001</v>
      </c>
      <c r="G594" s="95">
        <f>E594*'NEFZ + EPA + WLTP - Start Value'!$B$3*'NEFZ + EPA + WLTP - Start Value'!$B$6*'NEFZ + EPA + WLTP - Constants'!$B$4/3600</f>
        <v>0.102948729840</v>
      </c>
      <c r="H594" s="95">
        <f>IF(E594&gt;0,(((C593)^3+(C594)^3)/2/D594)*0.5*'NEFZ + EPA + WLTP - Constants'!$B$3*('NEFZ + EPA + WLTP - Start Value'!$B$5*'NEFZ + EPA + WLTP - Start Value'!$B$4)*E594/3600,0)</f>
        <v>0.003682228630544434</v>
      </c>
      <c r="I594" s="95"/>
    </row>
    <row r="595" ht="20.35" customHeight="1">
      <c r="A595" s="15">
        <v>592</v>
      </c>
      <c r="B595" s="15">
        <v>3.7</v>
      </c>
      <c r="C595" s="95">
        <f>'NEFZ + EPA + WLTP - Constants'!$B$5*B595/3.6</f>
        <v>1.654048</v>
      </c>
      <c r="D595" s="95">
        <f>(C595+C594)/2</f>
        <v>2.12344</v>
      </c>
      <c r="E595" s="95">
        <f>(D595*(A595-A594))</f>
        <v>2.12344</v>
      </c>
      <c r="F595" s="95">
        <f>(0.5*((C595^2)-(C594^2))*'NEFZ + EPA + WLTP - Start Value'!$B$3)/3600</f>
        <v>-0.8665976646506666</v>
      </c>
      <c r="G595" s="95">
        <f>E595*'NEFZ + EPA + WLTP - Start Value'!$B$3*'NEFZ + EPA + WLTP - Start Value'!$B$6*'NEFZ + EPA + WLTP - Constants'!$B$4/3600</f>
        <v>0.072445402480</v>
      </c>
      <c r="H595" s="95">
        <f>IF(E595&gt;0,(((C594)^3+(C595)^3)/2/D595)*0.5*'NEFZ + EPA + WLTP - Constants'!$B$3*('NEFZ + EPA + WLTP - Start Value'!$B$5*'NEFZ + EPA + WLTP - Start Value'!$B$4)*E595/3600,0)</f>
        <v>0.001388736074681388</v>
      </c>
      <c r="I595" s="95"/>
    </row>
    <row r="596" ht="20.35" customHeight="1">
      <c r="A596" s="15">
        <v>593</v>
      </c>
      <c r="B596" s="15">
        <v>2.4</v>
      </c>
      <c r="C596" s="95">
        <f>'NEFZ + EPA + WLTP - Constants'!$B$5*B596/3.6</f>
        <v>1.072896</v>
      </c>
      <c r="D596" s="95">
        <f>(C596+C595)/2</f>
        <v>1.363472</v>
      </c>
      <c r="E596" s="95">
        <f>(D596*(A596-A595))</f>
        <v>1.363472</v>
      </c>
      <c r="F596" s="95">
        <f>(0.5*((C596^2)-(C595^2))*'NEFZ + EPA + WLTP - Start Value'!$B$3)/3600</f>
        <v>-0.3444671418887112</v>
      </c>
      <c r="G596" s="95">
        <f>E596*'NEFZ + EPA + WLTP - Start Value'!$B$3*'NEFZ + EPA + WLTP - Start Value'!$B$6*'NEFZ + EPA + WLTP - Constants'!$B$4/3600</f>
        <v>0.04651757422400001</v>
      </c>
      <c r="H596" s="95">
        <f>IF(E596&gt;0,(((C595)^3+(C596)^3)/2/D596)*0.5*'NEFZ + EPA + WLTP - Constants'!$B$3*('NEFZ + EPA + WLTP - Start Value'!$B$5*'NEFZ + EPA + WLTP - Start Value'!$B$4)*E596/3600,0)</f>
        <v>0.0003643380297732868</v>
      </c>
      <c r="I596" s="95"/>
    </row>
    <row r="597" ht="20.35" customHeight="1">
      <c r="A597" s="15">
        <v>594</v>
      </c>
      <c r="B597" s="15">
        <v>0</v>
      </c>
      <c r="C597" s="95">
        <f>'NEFZ + EPA + WLTP - Constants'!$B$5*B597/3.6</f>
        <v>0</v>
      </c>
      <c r="D597" s="95">
        <f>(C597+C596)/2</f>
        <v>0.5364479999999999</v>
      </c>
      <c r="E597" s="95">
        <f>(D597*(A597-A596))</f>
        <v>0.5364479999999999</v>
      </c>
      <c r="F597" s="95">
        <f>(0.5*((C597^2)-(C596^2))*'NEFZ + EPA + WLTP - Start Value'!$B$3)/3600</f>
        <v>-0.2502056415232</v>
      </c>
      <c r="G597" s="95">
        <f>E597*'NEFZ + EPA + WLTP - Start Value'!$B$3*'NEFZ + EPA + WLTP - Start Value'!$B$6*'NEFZ + EPA + WLTP - Constants'!$B$4/3600</f>
        <v>0.018301996416</v>
      </c>
      <c r="H597" s="95">
        <f>IF(E597&gt;0,(((C596)^3+(C597)^3)/2/D597)*0.5*'NEFZ + EPA + WLTP - Constants'!$B$3*('NEFZ + EPA + WLTP - Start Value'!$B$5*'NEFZ + EPA + WLTP - Start Value'!$B$4)*E597/3600,0)</f>
        <v>7.811481495084935e-05</v>
      </c>
      <c r="I597" s="95"/>
    </row>
    <row r="598" ht="20.35" customHeight="1">
      <c r="A598" s="15">
        <v>595</v>
      </c>
      <c r="B598" s="15">
        <v>0</v>
      </c>
      <c r="C598" s="95">
        <f>'NEFZ + EPA + WLTP - Constants'!$B$5*B598/3.6</f>
        <v>0</v>
      </c>
      <c r="D598" s="95">
        <f>(C598+C597)/2</f>
        <v>0</v>
      </c>
      <c r="E598" s="95">
        <f>(D598*(A598-A597))</f>
        <v>0</v>
      </c>
      <c r="F598" s="95">
        <f>(0.5*((C598^2)-(C597^2))*'NEFZ + EPA + WLTP - Start Value'!$B$3)/3600</f>
        <v>0</v>
      </c>
      <c r="G598" s="95">
        <f>E598*'NEFZ + EPA + WLTP - Start Value'!$B$3*'NEFZ + EPA + WLTP - Start Value'!$B$6*'NEFZ + EPA + WLTP - Constants'!$B$4/3600</f>
        <v>0</v>
      </c>
      <c r="H598" s="95">
        <f>IF(E598&gt;0,(((C597)^3+(C598)^3)/2/D598)*0.5*'NEFZ + EPA + WLTP - Constants'!$B$3*('NEFZ + EPA + WLTP - Start Value'!$B$5*'NEFZ + EPA + WLTP - Start Value'!$B$4)*E598/3600,0)</f>
        <v>0</v>
      </c>
      <c r="I598" s="95"/>
    </row>
    <row r="599" ht="20.35" customHeight="1">
      <c r="A599" s="15">
        <v>596</v>
      </c>
      <c r="B599" s="15">
        <v>0</v>
      </c>
      <c r="C599" s="95">
        <f>'NEFZ + EPA + WLTP - Constants'!$B$5*B599/3.6</f>
        <v>0</v>
      </c>
      <c r="D599" s="95">
        <f>(C599+C598)/2</f>
        <v>0</v>
      </c>
      <c r="E599" s="95">
        <f>(D599*(A599-A598))</f>
        <v>0</v>
      </c>
      <c r="F599" s="95">
        <f>(0.5*((C599^2)-(C598^2))*'NEFZ + EPA + WLTP - Start Value'!$B$3)/3600</f>
        <v>0</v>
      </c>
      <c r="G599" s="95">
        <f>E599*'NEFZ + EPA + WLTP - Start Value'!$B$3*'NEFZ + EPA + WLTP - Start Value'!$B$6*'NEFZ + EPA + WLTP - Constants'!$B$4/3600</f>
        <v>0</v>
      </c>
      <c r="H599" s="95">
        <f>IF(E599&gt;0,(((C598)^3+(C599)^3)/2/D599)*0.5*'NEFZ + EPA + WLTP - Constants'!$B$3*('NEFZ + EPA + WLTP - Start Value'!$B$5*'NEFZ + EPA + WLTP - Start Value'!$B$4)*E599/3600,0)</f>
        <v>0</v>
      </c>
      <c r="I599" s="95"/>
    </row>
    <row r="600" ht="20.35" customHeight="1">
      <c r="A600" s="15">
        <v>597</v>
      </c>
      <c r="B600" s="15">
        <v>0</v>
      </c>
      <c r="C600" s="95">
        <f>'NEFZ + EPA + WLTP - Constants'!$B$5*B600/3.6</f>
        <v>0</v>
      </c>
      <c r="D600" s="95">
        <f>(C600+C599)/2</f>
        <v>0</v>
      </c>
      <c r="E600" s="95">
        <f>(D600*(A600-A599))</f>
        <v>0</v>
      </c>
      <c r="F600" s="95">
        <f>(0.5*((C600^2)-(C599^2))*'NEFZ + EPA + WLTP - Start Value'!$B$3)/3600</f>
        <v>0</v>
      </c>
      <c r="G600" s="95">
        <f>E600*'NEFZ + EPA + WLTP - Start Value'!$B$3*'NEFZ + EPA + WLTP - Start Value'!$B$6*'NEFZ + EPA + WLTP - Constants'!$B$4/3600</f>
        <v>0</v>
      </c>
      <c r="H600" s="95">
        <f>IF(E600&gt;0,(((C599)^3+(C600)^3)/2/D600)*0.5*'NEFZ + EPA + WLTP - Constants'!$B$3*('NEFZ + EPA + WLTP - Start Value'!$B$5*'NEFZ + EPA + WLTP - Start Value'!$B$4)*E600/3600,0)</f>
        <v>0</v>
      </c>
      <c r="I600" s="95"/>
    </row>
    <row r="601" ht="20.35" customHeight="1">
      <c r="A601" s="15">
        <v>598</v>
      </c>
      <c r="B601" s="15">
        <v>0</v>
      </c>
      <c r="C601" s="95">
        <f>'NEFZ + EPA + WLTP - Constants'!$B$5*B601/3.6</f>
        <v>0</v>
      </c>
      <c r="D601" s="95">
        <f>(C601+C600)/2</f>
        <v>0</v>
      </c>
      <c r="E601" s="95">
        <f>(D601*(A601-A600))</f>
        <v>0</v>
      </c>
      <c r="F601" s="95">
        <f>(0.5*((C601^2)-(C600^2))*'NEFZ + EPA + WLTP - Start Value'!$B$3)/3600</f>
        <v>0</v>
      </c>
      <c r="G601" s="95">
        <f>E601*'NEFZ + EPA + WLTP - Start Value'!$B$3*'NEFZ + EPA + WLTP - Start Value'!$B$6*'NEFZ + EPA + WLTP - Constants'!$B$4/3600</f>
        <v>0</v>
      </c>
      <c r="H601" s="95">
        <f>IF(E601&gt;0,(((C600)^3+(C601)^3)/2/D601)*0.5*'NEFZ + EPA + WLTP - Constants'!$B$3*('NEFZ + EPA + WLTP - Start Value'!$B$5*'NEFZ + EPA + WLTP - Start Value'!$B$4)*E601/3600,0)</f>
        <v>0</v>
      </c>
      <c r="I601" s="95"/>
    </row>
    <row r="602" ht="20.35" customHeight="1">
      <c r="A602" s="15">
        <v>599</v>
      </c>
      <c r="B602" s="15">
        <v>0</v>
      </c>
      <c r="C602" s="95">
        <f>'NEFZ + EPA + WLTP - Constants'!$B$5*B602/3.6</f>
        <v>0</v>
      </c>
      <c r="D602" s="95">
        <f>(C602+C601)/2</f>
        <v>0</v>
      </c>
      <c r="E602" s="95">
        <f>(D602*(A602-A601))</f>
        <v>0</v>
      </c>
      <c r="F602" s="95">
        <f>(0.5*((C602^2)-(C601^2))*'NEFZ + EPA + WLTP - Start Value'!$B$3)/3600</f>
        <v>0</v>
      </c>
      <c r="G602" s="95">
        <f>E602*'NEFZ + EPA + WLTP - Start Value'!$B$3*'NEFZ + EPA + WLTP - Start Value'!$B$6*'NEFZ + EPA + WLTP - Constants'!$B$4/3600</f>
        <v>0</v>
      </c>
      <c r="H602" s="95">
        <f>IF(E602&gt;0,(((C601)^3+(C602)^3)/2/D602)*0.5*'NEFZ + EPA + WLTP - Constants'!$B$3*('NEFZ + EPA + WLTP - Start Value'!$B$5*'NEFZ + EPA + WLTP - Start Value'!$B$4)*E602/3600,0)</f>
        <v>0</v>
      </c>
      <c r="I602" s="95"/>
    </row>
    <row r="603" ht="20.35" customHeight="1">
      <c r="A603" s="15">
        <v>600</v>
      </c>
      <c r="B603" s="15">
        <v>0</v>
      </c>
      <c r="C603" s="95">
        <f>'NEFZ + EPA + WLTP - Constants'!$B$5*B603/3.6</f>
        <v>0</v>
      </c>
      <c r="D603" s="95">
        <f>(C603+C602)/2</f>
        <v>0</v>
      </c>
      <c r="E603" s="95">
        <f>(D603*(A603-A602))</f>
        <v>0</v>
      </c>
      <c r="F603" s="95">
        <f>(0.5*((C603^2)-(C602^2))*'NEFZ + EPA + WLTP - Start Value'!$B$3)/3600</f>
        <v>0</v>
      </c>
      <c r="G603" s="95">
        <f>E603*'NEFZ + EPA + WLTP - Start Value'!$B$3*'NEFZ + EPA + WLTP - Start Value'!$B$6*'NEFZ + EPA + WLTP - Constants'!$B$4/3600</f>
        <v>0</v>
      </c>
      <c r="H603" s="95">
        <f>IF(E603&gt;0,(((C602)^3+(C603)^3)/2/D603)*0.5*'NEFZ + EPA + WLTP - Constants'!$B$3*('NEFZ + EPA + WLTP - Start Value'!$B$5*'NEFZ + EPA + WLTP - Start Value'!$B$4)*E603/3600,0)</f>
        <v>0</v>
      </c>
      <c r="I603" s="95"/>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I187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5.17188" style="133" customWidth="1"/>
    <col min="2" max="2" width="6.17188" style="133" customWidth="1"/>
    <col min="3" max="3" width="6.5" style="133" customWidth="1"/>
    <col min="4" max="4" width="6.5" style="133" customWidth="1"/>
    <col min="5" max="5" width="6.5" style="133" customWidth="1"/>
    <col min="6" max="6" width="7.35156" style="133" customWidth="1"/>
    <col min="7" max="7" width="6.17188" style="133" customWidth="1"/>
    <col min="8" max="8" width="5.67188" style="133" customWidth="1"/>
    <col min="9" max="9" width="5.67188" style="133" customWidth="1"/>
    <col min="10" max="256" width="16.3516" style="133" customWidth="1"/>
  </cols>
  <sheetData>
    <row r="1" ht="28" customHeight="1">
      <c r="A1" t="s" s="25">
        <v>164</v>
      </c>
      <c r="B1" s="25"/>
      <c r="C1" s="25"/>
      <c r="D1" s="25"/>
      <c r="E1" s="25"/>
      <c r="F1" s="25"/>
      <c r="G1" s="25"/>
      <c r="H1" s="25"/>
      <c r="I1" s="25"/>
    </row>
    <row r="2" ht="32.55" customHeight="1">
      <c r="A2" t="s" s="7">
        <v>193</v>
      </c>
      <c r="B2" t="s" s="7">
        <v>201</v>
      </c>
      <c r="C2" t="s" s="7">
        <v>194</v>
      </c>
      <c r="D2" t="s" s="7">
        <v>195</v>
      </c>
      <c r="E2" t="s" s="7">
        <v>196</v>
      </c>
      <c r="F2" t="s" s="7">
        <v>197</v>
      </c>
      <c r="G2" t="s" s="7">
        <v>169</v>
      </c>
      <c r="H2" t="s" s="7">
        <v>198</v>
      </c>
      <c r="I2" s="7"/>
    </row>
    <row r="3" ht="20.55" customHeight="1">
      <c r="A3" s="11">
        <v>0</v>
      </c>
      <c r="B3" s="11">
        <v>0</v>
      </c>
      <c r="C3" s="129">
        <f>'NEFZ + EPA + WLTP - Constants'!$B$5*B3/3.6</f>
        <v>0</v>
      </c>
      <c r="D3" s="11">
        <v>0</v>
      </c>
      <c r="E3" s="11">
        <v>0</v>
      </c>
      <c r="F3" s="11">
        <v>0</v>
      </c>
      <c r="G3" s="11">
        <v>0</v>
      </c>
      <c r="H3" s="11">
        <v>0</v>
      </c>
      <c r="I3" s="11"/>
    </row>
    <row r="4" ht="20.35" customHeight="1">
      <c r="A4" s="94">
        <v>1</v>
      </c>
      <c r="B4" s="94">
        <v>0</v>
      </c>
      <c r="C4" s="95">
        <f>'NEFZ + EPA + WLTP - Constants'!$B$5*B4/3.6</f>
        <v>0</v>
      </c>
      <c r="D4" s="95">
        <f>(C4+C3)/2</f>
        <v>0</v>
      </c>
      <c r="E4" s="95">
        <f>(D4*(A4-A3))</f>
        <v>0</v>
      </c>
      <c r="F4" s="95">
        <f>(0.5*((C4^2)-(C3^2))*'NEFZ + EPA + WLTP - Start Value'!$B$3)/3600</f>
        <v>0</v>
      </c>
      <c r="G4" s="95">
        <f>E4*'NEFZ + EPA + WLTP - Start Value'!$B$3*'NEFZ + EPA + WLTP - Start Value'!$B$6*'NEFZ + EPA + WLTP - Constants'!$B$4/3600</f>
        <v>0</v>
      </c>
      <c r="H4" s="95">
        <f>IF(E4&gt;0,(((C3)^3+(C4)^3)/2/D4)*0.5*'NEFZ + EPA + WLTP - Constants'!$B$3*('NEFZ + EPA + WLTP - Start Value'!$B$5*'NEFZ + EPA + WLTP - Start Value'!$B$4)*E4/3600,0)</f>
        <v>0</v>
      </c>
      <c r="I4" s="95"/>
    </row>
    <row r="5" ht="20.35" customHeight="1">
      <c r="A5" s="94">
        <v>2</v>
      </c>
      <c r="B5" s="94">
        <v>0</v>
      </c>
      <c r="C5" s="95">
        <f>'NEFZ + EPA + WLTP - Constants'!$B$5*B5/3.6</f>
        <v>0</v>
      </c>
      <c r="D5" s="95">
        <f>(C5+C4)/2</f>
        <v>0</v>
      </c>
      <c r="E5" s="95">
        <f>(D5*(A5-A4))</f>
        <v>0</v>
      </c>
      <c r="F5" s="95">
        <f>(0.5*((C5^2)-(C4^2))*'NEFZ + EPA + WLTP - Start Value'!$B$3)/3600</f>
        <v>0</v>
      </c>
      <c r="G5" s="95">
        <f>E5*'NEFZ + EPA + WLTP - Start Value'!$B$3*'NEFZ + EPA + WLTP - Start Value'!$B$6*'NEFZ + EPA + WLTP - Constants'!$B$4/3600</f>
        <v>0</v>
      </c>
      <c r="H5" s="95">
        <f>IF(E5&gt;0,(((C4)^3+(C5)^3)/2/D5)*0.5*'NEFZ + EPA + WLTP - Constants'!$B$3*('NEFZ + EPA + WLTP - Start Value'!$B$5*'NEFZ + EPA + WLTP - Start Value'!$B$4)*E5/3600,0)</f>
        <v>0</v>
      </c>
      <c r="I5" s="95"/>
    </row>
    <row r="6" ht="20.35" customHeight="1">
      <c r="A6" s="94">
        <v>3</v>
      </c>
      <c r="B6" s="94">
        <v>0</v>
      </c>
      <c r="C6" s="95">
        <f>'NEFZ + EPA + WLTP - Constants'!$B$5*B6/3.6</f>
        <v>0</v>
      </c>
      <c r="D6" s="95">
        <f>(C6+C5)/2</f>
        <v>0</v>
      </c>
      <c r="E6" s="95">
        <f>(D6*(A6-A5))</f>
        <v>0</v>
      </c>
      <c r="F6" s="95">
        <f>(0.5*((C6^2)-(C5^2))*'NEFZ + EPA + WLTP - Start Value'!$B$3)/3600</f>
        <v>0</v>
      </c>
      <c r="G6" s="95">
        <f>E6*'NEFZ + EPA + WLTP - Start Value'!$B$3*'NEFZ + EPA + WLTP - Start Value'!$B$6*'NEFZ + EPA + WLTP - Constants'!$B$4/3600</f>
        <v>0</v>
      </c>
      <c r="H6" s="95">
        <f>IF(E6&gt;0,(((C5)^3+(C6)^3)/2/D6)*0.5*'NEFZ + EPA + WLTP - Constants'!$B$3*('NEFZ + EPA + WLTP - Start Value'!$B$5*'NEFZ + EPA + WLTP - Start Value'!$B$4)*E6/3600,0)</f>
        <v>0</v>
      </c>
      <c r="I6" s="95"/>
    </row>
    <row r="7" ht="20.35" customHeight="1">
      <c r="A7" s="94">
        <v>4</v>
      </c>
      <c r="B7" s="94">
        <v>0</v>
      </c>
      <c r="C7" s="95">
        <f>'NEFZ + EPA + WLTP - Constants'!$B$5*B7/3.6</f>
        <v>0</v>
      </c>
      <c r="D7" s="95">
        <f>(C7+C6)/2</f>
        <v>0</v>
      </c>
      <c r="E7" s="95">
        <f>(D7*(A7-A6))</f>
        <v>0</v>
      </c>
      <c r="F7" s="95">
        <f>(0.5*((C7^2)-(C6^2))*'NEFZ + EPA + WLTP - Start Value'!$B$3)/3600</f>
        <v>0</v>
      </c>
      <c r="G7" s="95">
        <f>E7*'NEFZ + EPA + WLTP - Start Value'!$B$3*'NEFZ + EPA + WLTP - Start Value'!$B$6*'NEFZ + EPA + WLTP - Constants'!$B$4/3600</f>
        <v>0</v>
      </c>
      <c r="H7" s="95">
        <f>IF(E7&gt;0,(((C6)^3+(C7)^3)/2/D7)*0.5*'NEFZ + EPA + WLTP - Constants'!$B$3*('NEFZ + EPA + WLTP - Start Value'!$B$5*'NEFZ + EPA + WLTP - Start Value'!$B$4)*E7/3600,0)</f>
        <v>0</v>
      </c>
      <c r="I7" s="95"/>
    </row>
    <row r="8" ht="20.35" customHeight="1">
      <c r="A8" s="94">
        <v>5</v>
      </c>
      <c r="B8" s="94">
        <v>0</v>
      </c>
      <c r="C8" s="95">
        <f>'NEFZ + EPA + WLTP - Constants'!$B$5*B8/3.6</f>
        <v>0</v>
      </c>
      <c r="D8" s="95">
        <f>(C8+C7)/2</f>
        <v>0</v>
      </c>
      <c r="E8" s="95">
        <f>(D8*(A8-A7))</f>
        <v>0</v>
      </c>
      <c r="F8" s="95">
        <f>(0.5*((C8^2)-(C7^2))*'NEFZ + EPA + WLTP - Start Value'!$B$3)/3600</f>
        <v>0</v>
      </c>
      <c r="G8" s="95">
        <f>E8*'NEFZ + EPA + WLTP - Start Value'!$B$3*'NEFZ + EPA + WLTP - Start Value'!$B$6*'NEFZ + EPA + WLTP - Constants'!$B$4/3600</f>
        <v>0</v>
      </c>
      <c r="H8" s="95">
        <f>IF(E8&gt;0,(((C7)^3+(C8)^3)/2/D8)*0.5*'NEFZ + EPA + WLTP - Constants'!$B$3*('NEFZ + EPA + WLTP - Start Value'!$B$5*'NEFZ + EPA + WLTP - Start Value'!$B$4)*E8/3600,0)</f>
        <v>0</v>
      </c>
      <c r="I8" s="95"/>
    </row>
    <row r="9" ht="20.35" customHeight="1">
      <c r="A9" s="94">
        <v>6</v>
      </c>
      <c r="B9" s="94">
        <v>0</v>
      </c>
      <c r="C9" s="95">
        <f>'NEFZ + EPA + WLTP - Constants'!$B$5*B9/3.6</f>
        <v>0</v>
      </c>
      <c r="D9" s="95">
        <f>(C9+C8)/2</f>
        <v>0</v>
      </c>
      <c r="E9" s="95">
        <f>(D9*(A9-A8))</f>
        <v>0</v>
      </c>
      <c r="F9" s="95">
        <f>(0.5*((C9^2)-(C8^2))*'NEFZ + EPA + WLTP - Start Value'!$B$3)/3600</f>
        <v>0</v>
      </c>
      <c r="G9" s="95">
        <f>E9*'NEFZ + EPA + WLTP - Start Value'!$B$3*'NEFZ + EPA + WLTP - Start Value'!$B$6*'NEFZ + EPA + WLTP - Constants'!$B$4/3600</f>
        <v>0</v>
      </c>
      <c r="H9" s="95">
        <f>IF(E9&gt;0,(((C8)^3+(C9)^3)/2/D9)*0.5*'NEFZ + EPA + WLTP - Constants'!$B$3*('NEFZ + EPA + WLTP - Start Value'!$B$5*'NEFZ + EPA + WLTP - Start Value'!$B$4)*E9/3600,0)</f>
        <v>0</v>
      </c>
      <c r="I9" s="95"/>
    </row>
    <row r="10" ht="20.35" customHeight="1">
      <c r="A10" s="94">
        <v>7</v>
      </c>
      <c r="B10" s="94">
        <v>0</v>
      </c>
      <c r="C10" s="95">
        <f>'NEFZ + EPA + WLTP - Constants'!$B$5*B10/3.6</f>
        <v>0</v>
      </c>
      <c r="D10" s="95">
        <f>(C10+C9)/2</f>
        <v>0</v>
      </c>
      <c r="E10" s="95">
        <f>(D10*(A10-A9))</f>
        <v>0</v>
      </c>
      <c r="F10" s="95">
        <f>(0.5*((C10^2)-(C9^2))*'NEFZ + EPA + WLTP - Start Value'!$B$3)/3600</f>
        <v>0</v>
      </c>
      <c r="G10" s="95">
        <f>E10*'NEFZ + EPA + WLTP - Start Value'!$B$3*'NEFZ + EPA + WLTP - Start Value'!$B$6*'NEFZ + EPA + WLTP - Constants'!$B$4/3600</f>
        <v>0</v>
      </c>
      <c r="H10" s="95">
        <f>IF(E10&gt;0,(((C9)^3+(C10)^3)/2/D10)*0.5*'NEFZ + EPA + WLTP - Constants'!$B$3*('NEFZ + EPA + WLTP - Start Value'!$B$5*'NEFZ + EPA + WLTP - Start Value'!$B$4)*E10/3600,0)</f>
        <v>0</v>
      </c>
      <c r="I10" s="95"/>
    </row>
    <row r="11" ht="20.35" customHeight="1">
      <c r="A11" s="94">
        <v>8</v>
      </c>
      <c r="B11" s="94">
        <v>0</v>
      </c>
      <c r="C11" s="95">
        <f>'NEFZ + EPA + WLTP - Constants'!$B$5*B11/3.6</f>
        <v>0</v>
      </c>
      <c r="D11" s="95">
        <f>(C11+C10)/2</f>
        <v>0</v>
      </c>
      <c r="E11" s="95">
        <f>(D11*(A11-A10))</f>
        <v>0</v>
      </c>
      <c r="F11" s="95">
        <f>(0.5*((C11^2)-(C10^2))*'NEFZ + EPA + WLTP - Start Value'!$B$3)/3600</f>
        <v>0</v>
      </c>
      <c r="G11" s="95">
        <f>E11*'NEFZ + EPA + WLTP - Start Value'!$B$3*'NEFZ + EPA + WLTP - Start Value'!$B$6*'NEFZ + EPA + WLTP - Constants'!$B$4/3600</f>
        <v>0</v>
      </c>
      <c r="H11" s="95">
        <f>IF(E11&gt;0,(((C10)^3+(C11)^3)/2/D11)*0.5*'NEFZ + EPA + WLTP - Constants'!$B$3*('NEFZ + EPA + WLTP - Start Value'!$B$5*'NEFZ + EPA + WLTP - Start Value'!$B$4)*E11/3600,0)</f>
        <v>0</v>
      </c>
      <c r="I11" s="95"/>
    </row>
    <row r="12" ht="20.35" customHeight="1">
      <c r="A12" s="94">
        <v>9</v>
      </c>
      <c r="B12" s="94">
        <v>0</v>
      </c>
      <c r="C12" s="95">
        <f>'NEFZ + EPA + WLTP - Constants'!$B$5*B12/3.6</f>
        <v>0</v>
      </c>
      <c r="D12" s="95">
        <f>(C12+C11)/2</f>
        <v>0</v>
      </c>
      <c r="E12" s="95">
        <f>(D12*(A12-A11))</f>
        <v>0</v>
      </c>
      <c r="F12" s="95">
        <f>(0.5*((C12^2)-(C11^2))*'NEFZ + EPA + WLTP - Start Value'!$B$3)/3600</f>
        <v>0</v>
      </c>
      <c r="G12" s="95">
        <f>E12*'NEFZ + EPA + WLTP - Start Value'!$B$3*'NEFZ + EPA + WLTP - Start Value'!$B$6*'NEFZ + EPA + WLTP - Constants'!$B$4/3600</f>
        <v>0</v>
      </c>
      <c r="H12" s="95">
        <f>IF(E12&gt;0,(((C11)^3+(C12)^3)/2/D12)*0.5*'NEFZ + EPA + WLTP - Constants'!$B$3*('NEFZ + EPA + WLTP - Start Value'!$B$5*'NEFZ + EPA + WLTP - Start Value'!$B$4)*E12/3600,0)</f>
        <v>0</v>
      </c>
      <c r="I12" s="95"/>
    </row>
    <row r="13" ht="20.35" customHeight="1">
      <c r="A13" s="94">
        <v>10</v>
      </c>
      <c r="B13" s="94">
        <v>0</v>
      </c>
      <c r="C13" s="95">
        <f>'NEFZ + EPA + WLTP - Constants'!$B$5*B13/3.6</f>
        <v>0</v>
      </c>
      <c r="D13" s="95">
        <f>(C13+C12)/2</f>
        <v>0</v>
      </c>
      <c r="E13" s="95">
        <f>(D13*(A13-A12))</f>
        <v>0</v>
      </c>
      <c r="F13" s="95">
        <f>(0.5*((C13^2)-(C12^2))*'NEFZ + EPA + WLTP - Start Value'!$B$3)/3600</f>
        <v>0</v>
      </c>
      <c r="G13" s="95">
        <f>E13*'NEFZ + EPA + WLTP - Start Value'!$B$3*'NEFZ + EPA + WLTP - Start Value'!$B$6*'NEFZ + EPA + WLTP - Constants'!$B$4/3600</f>
        <v>0</v>
      </c>
      <c r="H13" s="95">
        <f>IF(E13&gt;0,(((C12)^3+(C13)^3)/2/D13)*0.5*'NEFZ + EPA + WLTP - Constants'!$B$3*('NEFZ + EPA + WLTP - Start Value'!$B$5*'NEFZ + EPA + WLTP - Start Value'!$B$4)*E13/3600,0)</f>
        <v>0</v>
      </c>
      <c r="I13" s="95"/>
    </row>
    <row r="14" ht="20.35" customHeight="1">
      <c r="A14" s="94">
        <v>11</v>
      </c>
      <c r="B14" s="94">
        <v>0</v>
      </c>
      <c r="C14" s="95">
        <f>'NEFZ + EPA + WLTP - Constants'!$B$5*B14/3.6</f>
        <v>0</v>
      </c>
      <c r="D14" s="95">
        <f>(C14+C13)/2</f>
        <v>0</v>
      </c>
      <c r="E14" s="95">
        <f>(D14*(A14-A13))</f>
        <v>0</v>
      </c>
      <c r="F14" s="95">
        <f>(0.5*((C14^2)-(C13^2))*'NEFZ + EPA + WLTP - Start Value'!$B$3)/3600</f>
        <v>0</v>
      </c>
      <c r="G14" s="95">
        <f>E14*'NEFZ + EPA + WLTP - Start Value'!$B$3*'NEFZ + EPA + WLTP - Start Value'!$B$6*'NEFZ + EPA + WLTP - Constants'!$B$4/3600</f>
        <v>0</v>
      </c>
      <c r="H14" s="95">
        <f>IF(E14&gt;0,(((C13)^3+(C14)^3)/2/D14)*0.5*'NEFZ + EPA + WLTP - Constants'!$B$3*('NEFZ + EPA + WLTP - Start Value'!$B$5*'NEFZ + EPA + WLTP - Start Value'!$B$4)*E14/3600,0)</f>
        <v>0</v>
      </c>
      <c r="I14" s="95"/>
    </row>
    <row r="15" ht="20.35" customHeight="1">
      <c r="A15" s="94">
        <v>12</v>
      </c>
      <c r="B15" s="94">
        <v>0</v>
      </c>
      <c r="C15" s="95">
        <f>'NEFZ + EPA + WLTP - Constants'!$B$5*B15/3.6</f>
        <v>0</v>
      </c>
      <c r="D15" s="95">
        <f>(C15+C14)/2</f>
        <v>0</v>
      </c>
      <c r="E15" s="95">
        <f>(D15*(A15-A14))</f>
        <v>0</v>
      </c>
      <c r="F15" s="95">
        <f>(0.5*((C15^2)-(C14^2))*'NEFZ + EPA + WLTP - Start Value'!$B$3)/3600</f>
        <v>0</v>
      </c>
      <c r="G15" s="95">
        <f>E15*'NEFZ + EPA + WLTP - Start Value'!$B$3*'NEFZ + EPA + WLTP - Start Value'!$B$6*'NEFZ + EPA + WLTP - Constants'!$B$4/3600</f>
        <v>0</v>
      </c>
      <c r="H15" s="95">
        <f>IF(E15&gt;0,(((C14)^3+(C15)^3)/2/D15)*0.5*'NEFZ + EPA + WLTP - Constants'!$B$3*('NEFZ + EPA + WLTP - Start Value'!$B$5*'NEFZ + EPA + WLTP - Start Value'!$B$4)*E15/3600,0)</f>
        <v>0</v>
      </c>
      <c r="I15" s="95"/>
    </row>
    <row r="16" ht="20.35" customHeight="1">
      <c r="A16" s="94">
        <v>13</v>
      </c>
      <c r="B16" s="94">
        <v>0</v>
      </c>
      <c r="C16" s="95">
        <f>'NEFZ + EPA + WLTP - Constants'!$B$5*B16/3.6</f>
        <v>0</v>
      </c>
      <c r="D16" s="95">
        <f>(C16+C15)/2</f>
        <v>0</v>
      </c>
      <c r="E16" s="95">
        <f>(D16*(A16-A15))</f>
        <v>0</v>
      </c>
      <c r="F16" s="95">
        <f>(0.5*((C16^2)-(C15^2))*'NEFZ + EPA + WLTP - Start Value'!$B$3)/3600</f>
        <v>0</v>
      </c>
      <c r="G16" s="95">
        <f>E16*'NEFZ + EPA + WLTP - Start Value'!$B$3*'NEFZ + EPA + WLTP - Start Value'!$B$6*'NEFZ + EPA + WLTP - Constants'!$B$4/3600</f>
        <v>0</v>
      </c>
      <c r="H16" s="95">
        <f>IF(E16&gt;0,(((C15)^3+(C16)^3)/2/D16)*0.5*'NEFZ + EPA + WLTP - Constants'!$B$3*('NEFZ + EPA + WLTP - Start Value'!$B$5*'NEFZ + EPA + WLTP - Start Value'!$B$4)*E16/3600,0)</f>
        <v>0</v>
      </c>
      <c r="I16" s="95"/>
    </row>
    <row r="17" ht="20.35" customHeight="1">
      <c r="A17" s="94">
        <v>14</v>
      </c>
      <c r="B17" s="94">
        <v>0</v>
      </c>
      <c r="C17" s="95">
        <f>'NEFZ + EPA + WLTP - Constants'!$B$5*B17/3.6</f>
        <v>0</v>
      </c>
      <c r="D17" s="95">
        <f>(C17+C16)/2</f>
        <v>0</v>
      </c>
      <c r="E17" s="95">
        <f>(D17*(A17-A16))</f>
        <v>0</v>
      </c>
      <c r="F17" s="95">
        <f>(0.5*((C17^2)-(C16^2))*'NEFZ + EPA + WLTP - Start Value'!$B$3)/3600</f>
        <v>0</v>
      </c>
      <c r="G17" s="95">
        <f>E17*'NEFZ + EPA + WLTP - Start Value'!$B$3*'NEFZ + EPA + WLTP - Start Value'!$B$6*'NEFZ + EPA + WLTP - Constants'!$B$4/3600</f>
        <v>0</v>
      </c>
      <c r="H17" s="95">
        <f>IF(E17&gt;0,(((C16)^3+(C17)^3)/2/D17)*0.5*'NEFZ + EPA + WLTP - Constants'!$B$3*('NEFZ + EPA + WLTP - Start Value'!$B$5*'NEFZ + EPA + WLTP - Start Value'!$B$4)*E17/3600,0)</f>
        <v>0</v>
      </c>
      <c r="I17" s="95"/>
    </row>
    <row r="18" ht="20.35" customHeight="1">
      <c r="A18" s="94">
        <v>15</v>
      </c>
      <c r="B18" s="94">
        <v>0</v>
      </c>
      <c r="C18" s="95">
        <f>'NEFZ + EPA + WLTP - Constants'!$B$5*B18/3.6</f>
        <v>0</v>
      </c>
      <c r="D18" s="95">
        <f>(C18+C17)/2</f>
        <v>0</v>
      </c>
      <c r="E18" s="95">
        <f>(D18*(A18-A17))</f>
        <v>0</v>
      </c>
      <c r="F18" s="95">
        <f>(0.5*((C18^2)-(C17^2))*'NEFZ + EPA + WLTP - Start Value'!$B$3)/3600</f>
        <v>0</v>
      </c>
      <c r="G18" s="95">
        <f>E18*'NEFZ + EPA + WLTP - Start Value'!$B$3*'NEFZ + EPA + WLTP - Start Value'!$B$6*'NEFZ + EPA + WLTP - Constants'!$B$4/3600</f>
        <v>0</v>
      </c>
      <c r="H18" s="95">
        <f>IF(E18&gt;0,(((C17)^3+(C18)^3)/2/D18)*0.5*'NEFZ + EPA + WLTP - Constants'!$B$3*('NEFZ + EPA + WLTP - Start Value'!$B$5*'NEFZ + EPA + WLTP - Start Value'!$B$4)*E18/3600,0)</f>
        <v>0</v>
      </c>
      <c r="I18" s="95"/>
    </row>
    <row r="19" ht="20.35" customHeight="1">
      <c r="A19" s="94">
        <v>16</v>
      </c>
      <c r="B19" s="94">
        <v>0</v>
      </c>
      <c r="C19" s="95">
        <f>'NEFZ + EPA + WLTP - Constants'!$B$5*B19/3.6</f>
        <v>0</v>
      </c>
      <c r="D19" s="95">
        <f>(C19+C18)/2</f>
        <v>0</v>
      </c>
      <c r="E19" s="95">
        <f>(D19*(A19-A18))</f>
        <v>0</v>
      </c>
      <c r="F19" s="95">
        <f>(0.5*((C19^2)-(C18^2))*'NEFZ + EPA + WLTP - Start Value'!$B$3)/3600</f>
        <v>0</v>
      </c>
      <c r="G19" s="95">
        <f>E19*'NEFZ + EPA + WLTP - Start Value'!$B$3*'NEFZ + EPA + WLTP - Start Value'!$B$6*'NEFZ + EPA + WLTP - Constants'!$B$4/3600</f>
        <v>0</v>
      </c>
      <c r="H19" s="95">
        <f>IF(E19&gt;0,(((C18)^3+(C19)^3)/2/D19)*0.5*'NEFZ + EPA + WLTP - Constants'!$B$3*('NEFZ + EPA + WLTP - Start Value'!$B$5*'NEFZ + EPA + WLTP - Start Value'!$B$4)*E19/3600,0)</f>
        <v>0</v>
      </c>
      <c r="I19" s="95"/>
    </row>
    <row r="20" ht="20.35" customHeight="1">
      <c r="A20" s="94">
        <v>17</v>
      </c>
      <c r="B20" s="94">
        <v>0</v>
      </c>
      <c r="C20" s="95">
        <f>'NEFZ + EPA + WLTP - Constants'!$B$5*B20/3.6</f>
        <v>0</v>
      </c>
      <c r="D20" s="95">
        <f>(C20+C19)/2</f>
        <v>0</v>
      </c>
      <c r="E20" s="95">
        <f>(D20*(A20-A19))</f>
        <v>0</v>
      </c>
      <c r="F20" s="95">
        <f>(0.5*((C20^2)-(C19^2))*'NEFZ + EPA + WLTP - Start Value'!$B$3)/3600</f>
        <v>0</v>
      </c>
      <c r="G20" s="95">
        <f>E20*'NEFZ + EPA + WLTP - Start Value'!$B$3*'NEFZ + EPA + WLTP - Start Value'!$B$6*'NEFZ + EPA + WLTP - Constants'!$B$4/3600</f>
        <v>0</v>
      </c>
      <c r="H20" s="95">
        <f>IF(E20&gt;0,(((C19)^3+(C20)^3)/2/D20)*0.5*'NEFZ + EPA + WLTP - Constants'!$B$3*('NEFZ + EPA + WLTP - Start Value'!$B$5*'NEFZ + EPA + WLTP - Start Value'!$B$4)*E20/3600,0)</f>
        <v>0</v>
      </c>
      <c r="I20" s="95"/>
    </row>
    <row r="21" ht="20.35" customHeight="1">
      <c r="A21" s="94">
        <v>18</v>
      </c>
      <c r="B21" s="94">
        <v>0</v>
      </c>
      <c r="C21" s="95">
        <f>'NEFZ + EPA + WLTP - Constants'!$B$5*B21/3.6</f>
        <v>0</v>
      </c>
      <c r="D21" s="95">
        <f>(C21+C20)/2</f>
        <v>0</v>
      </c>
      <c r="E21" s="95">
        <f>(D21*(A21-A20))</f>
        <v>0</v>
      </c>
      <c r="F21" s="95">
        <f>(0.5*((C21^2)-(C20^2))*'NEFZ + EPA + WLTP - Start Value'!$B$3)/3600</f>
        <v>0</v>
      </c>
      <c r="G21" s="95">
        <f>E21*'NEFZ + EPA + WLTP - Start Value'!$B$3*'NEFZ + EPA + WLTP - Start Value'!$B$6*'NEFZ + EPA + WLTP - Constants'!$B$4/3600</f>
        <v>0</v>
      </c>
      <c r="H21" s="95">
        <f>IF(E21&gt;0,(((C20)^3+(C21)^3)/2/D21)*0.5*'NEFZ + EPA + WLTP - Constants'!$B$3*('NEFZ + EPA + WLTP - Start Value'!$B$5*'NEFZ + EPA + WLTP - Start Value'!$B$4)*E21/3600,0)</f>
        <v>0</v>
      </c>
      <c r="I21" s="95"/>
    </row>
    <row r="22" ht="20.35" customHeight="1">
      <c r="A22" s="94">
        <v>19</v>
      </c>
      <c r="B22" s="94">
        <v>0</v>
      </c>
      <c r="C22" s="95">
        <f>'NEFZ + EPA + WLTP - Constants'!$B$5*B22/3.6</f>
        <v>0</v>
      </c>
      <c r="D22" s="95">
        <f>(C22+C21)/2</f>
        <v>0</v>
      </c>
      <c r="E22" s="95">
        <f>(D22*(A22-A21))</f>
        <v>0</v>
      </c>
      <c r="F22" s="95">
        <f>(0.5*((C22^2)-(C21^2))*'NEFZ + EPA + WLTP - Start Value'!$B$3)/3600</f>
        <v>0</v>
      </c>
      <c r="G22" s="95">
        <f>E22*'NEFZ + EPA + WLTP - Start Value'!$B$3*'NEFZ + EPA + WLTP - Start Value'!$B$6*'NEFZ + EPA + WLTP - Constants'!$B$4/3600</f>
        <v>0</v>
      </c>
      <c r="H22" s="95">
        <f>IF(E22&gt;0,(((C21)^3+(C22)^3)/2/D22)*0.5*'NEFZ + EPA + WLTP - Constants'!$B$3*('NEFZ + EPA + WLTP - Start Value'!$B$5*'NEFZ + EPA + WLTP - Start Value'!$B$4)*E22/3600,0)</f>
        <v>0</v>
      </c>
      <c r="I22" s="95"/>
    </row>
    <row r="23" ht="20.35" customHeight="1">
      <c r="A23" s="94">
        <v>20</v>
      </c>
      <c r="B23" s="94">
        <v>0</v>
      </c>
      <c r="C23" s="95">
        <f>'NEFZ + EPA + WLTP - Constants'!$B$5*B23/3.6</f>
        <v>0</v>
      </c>
      <c r="D23" s="95">
        <f>(C23+C22)/2</f>
        <v>0</v>
      </c>
      <c r="E23" s="95">
        <f>(D23*(A23-A22))</f>
        <v>0</v>
      </c>
      <c r="F23" s="95">
        <f>(0.5*((C23^2)-(C22^2))*'NEFZ + EPA + WLTP - Start Value'!$B$3)/3600</f>
        <v>0</v>
      </c>
      <c r="G23" s="95">
        <f>E23*'NEFZ + EPA + WLTP - Start Value'!$B$3*'NEFZ + EPA + WLTP - Start Value'!$B$6*'NEFZ + EPA + WLTP - Constants'!$B$4/3600</f>
        <v>0</v>
      </c>
      <c r="H23" s="95">
        <f>IF(E23&gt;0,(((C22)^3+(C23)^3)/2/D23)*0.5*'NEFZ + EPA + WLTP - Constants'!$B$3*('NEFZ + EPA + WLTP - Start Value'!$B$5*'NEFZ + EPA + WLTP - Start Value'!$B$4)*E23/3600,0)</f>
        <v>0</v>
      </c>
      <c r="I23" s="95"/>
    </row>
    <row r="24" ht="20.35" customHeight="1">
      <c r="A24" s="94">
        <v>21</v>
      </c>
      <c r="B24" s="94">
        <v>3</v>
      </c>
      <c r="C24" s="95">
        <f>'NEFZ + EPA + WLTP - Constants'!$B$5*B24/3.6</f>
        <v>1.34112</v>
      </c>
      <c r="D24" s="95">
        <f>(C24+C23)/2</f>
        <v>0.67056</v>
      </c>
      <c r="E24" s="95">
        <f>(D24*(A24-A23))</f>
        <v>0.67056</v>
      </c>
      <c r="F24" s="95">
        <f>(0.5*((C24^2)-(C23^2))*'NEFZ + EPA + WLTP - Start Value'!$B$3)/3600</f>
        <v>0.390946314880</v>
      </c>
      <c r="G24" s="95">
        <f>E24*'NEFZ + EPA + WLTP - Start Value'!$B$3*'NEFZ + EPA + WLTP - Start Value'!$B$6*'NEFZ + EPA + WLTP - Constants'!$B$4/3600</f>
        <v>0.022877495520</v>
      </c>
      <c r="H24" s="95">
        <f>IF(E24&gt;0,(((C23)^3+(C24)^3)/2/D24)*0.5*'NEFZ + EPA + WLTP - Constants'!$B$3*('NEFZ + EPA + WLTP - Start Value'!$B$5*'NEFZ + EPA + WLTP - Start Value'!$B$4)*E24/3600,0)</f>
        <v>0.0001525679979508777</v>
      </c>
      <c r="I24" s="95"/>
    </row>
    <row r="25" ht="20.35" customHeight="1">
      <c r="A25" s="94">
        <v>22</v>
      </c>
      <c r="B25" s="94">
        <v>5.9</v>
      </c>
      <c r="C25" s="95">
        <f>'NEFZ + EPA + WLTP - Constants'!$B$5*B25/3.6</f>
        <v>2.637536</v>
      </c>
      <c r="D25" s="95">
        <f>(C25+C24)/2</f>
        <v>1.989328</v>
      </c>
      <c r="E25" s="95">
        <f>(D25*(A25-A24))</f>
        <v>1.989328</v>
      </c>
      <c r="F25" s="95">
        <f>(0.5*((C25^2)-(C24^2))*'NEFZ + EPA + WLTP - Start Value'!$B$3)/3600</f>
        <v>1.121147154116978</v>
      </c>
      <c r="G25" s="95">
        <f>E25*'NEFZ + EPA + WLTP - Start Value'!$B$3*'NEFZ + EPA + WLTP - Start Value'!$B$6*'NEFZ + EPA + WLTP - Constants'!$B$4/3600</f>
        <v>0.067869903376</v>
      </c>
      <c r="H25" s="95">
        <f>IF(E25&gt;0,(((C24)^3+(C25)^3)/2/D25)*0.5*'NEFZ + EPA + WLTP - Constants'!$B$3*('NEFZ + EPA + WLTP - Start Value'!$B$5*'NEFZ + EPA + WLTP - Start Value'!$B$4)*E25/3600,0)</f>
        <v>0.001313096251697297</v>
      </c>
      <c r="I25" s="95"/>
    </row>
    <row r="26" ht="20.35" customHeight="1">
      <c r="A26" s="94">
        <v>23</v>
      </c>
      <c r="B26" s="94">
        <v>8.6</v>
      </c>
      <c r="C26" s="95">
        <f>'NEFZ + EPA + WLTP - Constants'!$B$5*B26/3.6</f>
        <v>3.844544</v>
      </c>
      <c r="D26" s="95">
        <f>(C26+C25)/2</f>
        <v>3.24104</v>
      </c>
      <c r="E26" s="95">
        <f>(D26*(A26-A25))</f>
        <v>3.24104</v>
      </c>
      <c r="F26" s="95">
        <f>(0.5*((C26^2)-(C25^2))*'NEFZ + EPA + WLTP - Start Value'!$B$3)/3600</f>
        <v>1.700616469727999</v>
      </c>
      <c r="G26" s="95">
        <f>E26*'NEFZ + EPA + WLTP - Start Value'!$B$3*'NEFZ + EPA + WLTP - Start Value'!$B$6*'NEFZ + EPA + WLTP - Constants'!$B$4/3600</f>
        <v>0.110574561680</v>
      </c>
      <c r="H26" s="95">
        <f>IF(E26&gt;0,(((C25)^3+(C26)^3)/2/D26)*0.5*'NEFZ + EPA + WLTP - Constants'!$B$3*('NEFZ + EPA + WLTP - Start Value'!$B$5*'NEFZ + EPA + WLTP - Start Value'!$B$4)*E26/3600,0)</f>
        <v>0.004754668642807288</v>
      </c>
      <c r="I26" s="95"/>
    </row>
    <row r="27" ht="20.35" customHeight="1">
      <c r="A27" s="94">
        <v>24</v>
      </c>
      <c r="B27" s="94">
        <v>11.5</v>
      </c>
      <c r="C27" s="95">
        <f>'NEFZ + EPA + WLTP - Constants'!$B$5*B27/3.6</f>
        <v>5.140960000000001</v>
      </c>
      <c r="D27" s="95">
        <f>(C27+C26)/2</f>
        <v>4.492752</v>
      </c>
      <c r="E27" s="95">
        <f>(D27*(A27-A26))</f>
        <v>4.492752</v>
      </c>
      <c r="F27" s="95">
        <f>(0.5*((C27^2)-(C26^2))*'NEFZ + EPA + WLTP - Start Value'!$B$3)/3600</f>
        <v>2.532028966039469</v>
      </c>
      <c r="G27" s="95">
        <f>E27*'NEFZ + EPA + WLTP - Start Value'!$B$3*'NEFZ + EPA + WLTP - Start Value'!$B$6*'NEFZ + EPA + WLTP - Constants'!$B$4/3600</f>
        <v>0.153279219984</v>
      </c>
      <c r="H27" s="95">
        <f>IF(E27&gt;0,(((C26)^3+(C27)^3)/2/D27)*0.5*'NEFZ + EPA + WLTP - Constants'!$B$3*('NEFZ + EPA + WLTP - Start Value'!$B$5*'NEFZ + EPA + WLTP - Start Value'!$B$4)*E27/3600,0)</f>
        <v>0.01218809794030314</v>
      </c>
      <c r="I27" s="95"/>
    </row>
    <row r="28" ht="20.35" customHeight="1">
      <c r="A28" s="94">
        <v>25</v>
      </c>
      <c r="B28" s="94">
        <v>14.3</v>
      </c>
      <c r="C28" s="95">
        <f>'NEFZ + EPA + WLTP - Constants'!$B$5*B28/3.6</f>
        <v>6.392672000000001</v>
      </c>
      <c r="D28" s="95">
        <f>(C28+C27)/2</f>
        <v>5.766816</v>
      </c>
      <c r="E28" s="95">
        <f>(D28*(A28-A27))</f>
        <v>5.766816</v>
      </c>
      <c r="F28" s="95">
        <f>(0.5*((C28^2)-(C27^2))*'NEFZ + EPA + WLTP - Start Value'!$B$3)/3600</f>
        <v>3.137995754103467</v>
      </c>
      <c r="G28" s="95">
        <f>E28*'NEFZ + EPA + WLTP - Start Value'!$B$3*'NEFZ + EPA + WLTP - Start Value'!$B$6*'NEFZ + EPA + WLTP - Constants'!$B$4/3600</f>
        <v>0.196746461472</v>
      </c>
      <c r="H28" s="95">
        <f>IF(E28&gt;0,(((C27)^3+(C28)^3)/2/D28)*0.5*'NEFZ + EPA + WLTP - Constants'!$B$3*('NEFZ + EPA + WLTP - Start Value'!$B$5*'NEFZ + EPA + WLTP - Start Value'!$B$4)*E28/3600,0)</f>
        <v>0.02511767635064754</v>
      </c>
      <c r="I28" s="95"/>
    </row>
    <row r="29" ht="20.35" customHeight="1">
      <c r="A29" s="15">
        <v>26</v>
      </c>
      <c r="B29" s="15">
        <v>16.9</v>
      </c>
      <c r="C29" s="95">
        <f>'NEFZ + EPA + WLTP - Constants'!$B$5*B29/3.6</f>
        <v>7.554976</v>
      </c>
      <c r="D29" s="95">
        <f>(C29+C28)/2</f>
        <v>6.973824</v>
      </c>
      <c r="E29" s="95">
        <f>(D29*(A29-A28))</f>
        <v>6.973824</v>
      </c>
      <c r="F29" s="95">
        <f>(0.5*((C29^2)-(C28^2))*'NEFZ + EPA + WLTP - Start Value'!$B$3)/3600</f>
        <v>3.523729451451731</v>
      </c>
      <c r="G29" s="95">
        <f>E29*'NEFZ + EPA + WLTP - Start Value'!$B$3*'NEFZ + EPA + WLTP - Start Value'!$B$6*'NEFZ + EPA + WLTP - Constants'!$B$4/3600</f>
        <v>0.237925953408</v>
      </c>
      <c r="H29" s="95">
        <f>IF(E29&gt;0,(((C28)^3+(C29)^3)/2/D29)*0.5*'NEFZ + EPA + WLTP - Constants'!$B$3*('NEFZ + EPA + WLTP - Start Value'!$B$5*'NEFZ + EPA + WLTP - Start Value'!$B$4)*E29/3600,0)</f>
        <v>0.0437984071557489</v>
      </c>
      <c r="I29" s="95"/>
    </row>
    <row r="30" ht="20.35" customHeight="1">
      <c r="A30" s="15">
        <v>27</v>
      </c>
      <c r="B30" s="15">
        <v>17.3</v>
      </c>
      <c r="C30" s="95">
        <f>'NEFZ + EPA + WLTP - Constants'!$B$5*B30/3.6</f>
        <v>7.733792000000001</v>
      </c>
      <c r="D30" s="95">
        <f>(C30+C29)/2</f>
        <v>7.644384000000001</v>
      </c>
      <c r="E30" s="95">
        <f>(D30*(A30-A29))</f>
        <v>7.644384000000001</v>
      </c>
      <c r="F30" s="95">
        <f>(0.5*((C30^2)-(C29^2))*'NEFZ + EPA + WLTP - Start Value'!$B$3)/3600</f>
        <v>0.5942383986176044</v>
      </c>
      <c r="G30" s="95">
        <f>E30*'NEFZ + EPA + WLTP - Start Value'!$B$3*'NEFZ + EPA + WLTP - Start Value'!$B$6*'NEFZ + EPA + WLTP - Constants'!$B$4/3600</f>
        <v>0.2608034489280001</v>
      </c>
      <c r="H30" s="95">
        <f>IF(E30&gt;0,(((C29)^3+(C30)^3)/2/D30)*0.5*'NEFZ + EPA + WLTP - Constants'!$B$3*('NEFZ + EPA + WLTP - Start Value'!$B$5*'NEFZ + EPA + WLTP - Start Value'!$B$4)*E30/3600,0)</f>
        <v>0.05653224082472233</v>
      </c>
      <c r="I30" s="95"/>
    </row>
    <row r="31" ht="20.35" customHeight="1">
      <c r="A31" s="15">
        <v>28</v>
      </c>
      <c r="B31" s="15">
        <v>18.1</v>
      </c>
      <c r="C31" s="95">
        <f>'NEFZ + EPA + WLTP - Constants'!$B$5*B31/3.6</f>
        <v>8.091424000000002</v>
      </c>
      <c r="D31" s="95">
        <f>(C31+C30)/2</f>
        <v>7.912608000000001</v>
      </c>
      <c r="E31" s="95">
        <f>(D31*(A31-A30))</f>
        <v>7.912608000000001</v>
      </c>
      <c r="F31" s="95">
        <f>(0.5*((C31^2)-(C30^2))*'NEFZ + EPA + WLTP - Start Value'!$B$3)/3600</f>
        <v>1.230177737489067</v>
      </c>
      <c r="G31" s="95">
        <f>E31*'NEFZ + EPA + WLTP - Start Value'!$B$3*'NEFZ + EPA + WLTP - Start Value'!$B$6*'NEFZ + EPA + WLTP - Constants'!$B$4/3600</f>
        <v>0.2699544471360001</v>
      </c>
      <c r="H31" s="95">
        <f>IF(E31&gt;0,(((C30)^3+(C31)^3)/2/D31)*0.5*'NEFZ + EPA + WLTP - Constants'!$B$3*('NEFZ + EPA + WLTP - Start Value'!$B$5*'NEFZ + EPA + WLTP - Start Value'!$B$4)*E31/3600,0)</f>
        <v>0.06276454182901707</v>
      </c>
      <c r="I31" s="95"/>
    </row>
    <row r="32" ht="20.35" customHeight="1">
      <c r="A32" s="15">
        <v>29</v>
      </c>
      <c r="B32" s="15">
        <v>20.7</v>
      </c>
      <c r="C32" s="95">
        <f>'NEFZ + EPA + WLTP - Constants'!$B$5*B32/3.6</f>
        <v>9.253728000000001</v>
      </c>
      <c r="D32" s="95">
        <f>(C32+C31)/2</f>
        <v>8.672576000000001</v>
      </c>
      <c r="E32" s="95">
        <f>(D32*(A32-A31))</f>
        <v>8.672576000000001</v>
      </c>
      <c r="F32" s="95">
        <f>(0.5*((C32^2)-(C31^2))*'NEFZ + EPA + WLTP - Start Value'!$B$3)/3600</f>
        <v>4.382073805010488</v>
      </c>
      <c r="G32" s="95">
        <f>E32*'NEFZ + EPA + WLTP - Start Value'!$B$3*'NEFZ + EPA + WLTP - Start Value'!$B$6*'NEFZ + EPA + WLTP - Constants'!$B$4/3600</f>
        <v>0.2958822753920001</v>
      </c>
      <c r="H32" s="95">
        <f>IF(E32&gt;0,(((C31)^3+(C32)^3)/2/D32)*0.5*'NEFZ + EPA + WLTP - Constants'!$B$3*('NEFZ + EPA + WLTP - Start Value'!$B$5*'NEFZ + EPA + WLTP - Start Value'!$B$4)*E32/3600,0)</f>
        <v>0.08362694979948326</v>
      </c>
      <c r="I32" s="95"/>
    </row>
    <row r="33" ht="20.35" customHeight="1">
      <c r="A33" s="15">
        <v>30</v>
      </c>
      <c r="B33" s="15">
        <v>21.7</v>
      </c>
      <c r="C33" s="95">
        <f>'NEFZ + EPA + WLTP - Constants'!$B$5*B33/3.6</f>
        <v>9.700768</v>
      </c>
      <c r="D33" s="95">
        <f>(C33+C32)/2</f>
        <v>9.477247999999999</v>
      </c>
      <c r="E33" s="95">
        <f>(D33*(A33-A32))</f>
        <v>9.477247999999999</v>
      </c>
      <c r="F33" s="95">
        <f>(0.5*((C33^2)-(C32^2))*'NEFZ + EPA + WLTP - Start Value'!$B$3)/3600</f>
        <v>1.841791527879108</v>
      </c>
      <c r="G33" s="95">
        <f>E33*'NEFZ + EPA + WLTP - Start Value'!$B$3*'NEFZ + EPA + WLTP - Start Value'!$B$6*'NEFZ + EPA + WLTP - Constants'!$B$4/3600</f>
        <v>0.323335270016</v>
      </c>
      <c r="H33" s="95">
        <f>IF(E33&gt;0,(((C32)^3+(C33)^3)/2/D33)*0.5*'NEFZ + EPA + WLTP - Constants'!$B$3*('NEFZ + EPA + WLTP - Start Value'!$B$5*'NEFZ + EPA + WLTP - Start Value'!$B$4)*E33/3600,0)</f>
        <v>0.1078602403220088</v>
      </c>
      <c r="I33" s="95"/>
    </row>
    <row r="34" ht="20.35" customHeight="1">
      <c r="A34" s="15">
        <v>31</v>
      </c>
      <c r="B34" s="15">
        <v>22.4</v>
      </c>
      <c r="C34" s="95">
        <f>'NEFZ + EPA + WLTP - Constants'!$B$5*B34/3.6</f>
        <v>10.013696</v>
      </c>
      <c r="D34" s="95">
        <f>(C34+C33)/2</f>
        <v>9.857232</v>
      </c>
      <c r="E34" s="95">
        <f>(D34*(A34-A33))</f>
        <v>9.857232</v>
      </c>
      <c r="F34" s="95">
        <f>(0.5*((C34^2)-(C33^2))*'NEFZ + EPA + WLTP - Start Value'!$B$3)/3600</f>
        <v>1.340945860038396</v>
      </c>
      <c r="G34" s="95">
        <f>E34*'NEFZ + EPA + WLTP - Start Value'!$B$3*'NEFZ + EPA + WLTP - Start Value'!$B$6*'NEFZ + EPA + WLTP - Constants'!$B$4/3600</f>
        <v>0.336299184144</v>
      </c>
      <c r="H34" s="95">
        <f>IF(E34&gt;0,(((C33)^3+(C34)^3)/2/D34)*0.5*'NEFZ + EPA + WLTP - Constants'!$B$3*('NEFZ + EPA + WLTP - Start Value'!$B$5*'NEFZ + EPA + WLTP - Start Value'!$B$4)*E34/3600,0)</f>
        <v>0.121250517579499</v>
      </c>
      <c r="I34" s="95"/>
    </row>
    <row r="35" ht="20.35" customHeight="1">
      <c r="A35" s="15">
        <v>32</v>
      </c>
      <c r="B35" s="15">
        <v>22.5</v>
      </c>
      <c r="C35" s="95">
        <f>'NEFZ + EPA + WLTP - Constants'!$B$5*B35/3.6</f>
        <v>10.0584</v>
      </c>
      <c r="D35" s="95">
        <f>(C35+C34)/2</f>
        <v>10.036048</v>
      </c>
      <c r="E35" s="95">
        <f>(D35*(A35-A34))</f>
        <v>10.036048</v>
      </c>
      <c r="F35" s="95">
        <f>(0.5*((C35^2)-(C34^2))*'NEFZ + EPA + WLTP - Start Value'!$B$3)/3600</f>
        <v>0.1950387726456884</v>
      </c>
      <c r="G35" s="95">
        <f>E35*'NEFZ + EPA + WLTP - Start Value'!$B$3*'NEFZ + EPA + WLTP - Start Value'!$B$6*'NEFZ + EPA + WLTP - Constants'!$B$4/3600</f>
        <v>0.342399849616</v>
      </c>
      <c r="H35" s="95">
        <f>IF(E35&gt;0,(((C34)^3+(C35)^3)/2/D35)*0.5*'NEFZ + EPA + WLTP - Constants'!$B$3*('NEFZ + EPA + WLTP - Start Value'!$B$5*'NEFZ + EPA + WLTP - Start Value'!$B$4)*E35/3600,0)</f>
        <v>0.1278748618318615</v>
      </c>
      <c r="I35" s="95"/>
    </row>
    <row r="36" ht="20.35" customHeight="1">
      <c r="A36" s="15">
        <v>33</v>
      </c>
      <c r="B36" s="15">
        <v>22.1</v>
      </c>
      <c r="C36" s="95">
        <f>'NEFZ + EPA + WLTP - Constants'!$B$5*B36/3.6</f>
        <v>9.879584000000001</v>
      </c>
      <c r="D36" s="95">
        <f>(C36+C35)/2</f>
        <v>9.968992</v>
      </c>
      <c r="E36" s="95">
        <f>(D36*(A36-A35))</f>
        <v>9.968992</v>
      </c>
      <c r="F36" s="95">
        <f>(0.5*((C36^2)-(C35^2))*'NEFZ + EPA + WLTP - Start Value'!$B$3)/3600</f>
        <v>-0.7749424730510146</v>
      </c>
      <c r="G36" s="95">
        <f>E36*'NEFZ + EPA + WLTP - Start Value'!$B$3*'NEFZ + EPA + WLTP - Start Value'!$B$6*'NEFZ + EPA + WLTP - Constants'!$B$4/3600</f>
        <v>0.340112100064</v>
      </c>
      <c r="H36" s="95">
        <f>IF(E36&gt;0,(((C35)^3+(C36)^3)/2/D36)*0.5*'NEFZ + EPA + WLTP - Constants'!$B$3*('NEFZ + EPA + WLTP - Start Value'!$B$5*'NEFZ + EPA + WLTP - Start Value'!$B$4)*E36/3600,0)</f>
        <v>0.1253571338736768</v>
      </c>
      <c r="I36" s="95"/>
    </row>
    <row r="37" ht="20.35" customHeight="1">
      <c r="A37" s="15">
        <v>34</v>
      </c>
      <c r="B37" s="15">
        <v>21.5</v>
      </c>
      <c r="C37" s="95">
        <f>'NEFZ + EPA + WLTP - Constants'!$B$5*B37/3.6</f>
        <v>9.611360000000001</v>
      </c>
      <c r="D37" s="95">
        <f>(C37+C36)/2</f>
        <v>9.745472000000001</v>
      </c>
      <c r="E37" s="95">
        <f>(D37*(A37-A36))</f>
        <v>9.745472000000001</v>
      </c>
      <c r="F37" s="95">
        <f>(0.5*((C37^2)-(C36^2))*'NEFZ + EPA + WLTP - Start Value'!$B$3)/3600</f>
        <v>-1.136350621917866</v>
      </c>
      <c r="G37" s="95">
        <f>E37*'NEFZ + EPA + WLTP - Start Value'!$B$3*'NEFZ + EPA + WLTP - Start Value'!$B$6*'NEFZ + EPA + WLTP - Constants'!$B$4/3600</f>
        <v>0.3324862682240001</v>
      </c>
      <c r="H37" s="95">
        <f>IF(E37&gt;0,(((C36)^3+(C37)^3)/2/D37)*0.5*'NEFZ + EPA + WLTP - Constants'!$B$3*('NEFZ + EPA + WLTP - Start Value'!$B$5*'NEFZ + EPA + WLTP - Start Value'!$B$4)*E37/3600,0)</f>
        <v>0.1171509533172264</v>
      </c>
      <c r="I37" s="95"/>
    </row>
    <row r="38" ht="20.35" customHeight="1">
      <c r="A38" s="15">
        <v>35</v>
      </c>
      <c r="B38" s="15">
        <v>20.9</v>
      </c>
      <c r="C38" s="95">
        <f>'NEFZ + EPA + WLTP - Constants'!$B$5*B38/3.6</f>
        <v>9.343135999999999</v>
      </c>
      <c r="D38" s="95">
        <f>(C38+C37)/2</f>
        <v>9.477247999999999</v>
      </c>
      <c r="E38" s="95">
        <f>(D38*(A38-A37))</f>
        <v>9.477247999999999</v>
      </c>
      <c r="F38" s="95">
        <f>(0.5*((C38^2)-(C37^2))*'NEFZ + EPA + WLTP - Start Value'!$B$3)/3600</f>
        <v>-1.105074916727473</v>
      </c>
      <c r="G38" s="95">
        <f>E38*'NEFZ + EPA + WLTP - Start Value'!$B$3*'NEFZ + EPA + WLTP - Start Value'!$B$6*'NEFZ + EPA + WLTP - Constants'!$B$4/3600</f>
        <v>0.323335270016</v>
      </c>
      <c r="H38" s="95">
        <f>IF(E38&gt;0,(((C37)^3+(C38)^3)/2/D38)*0.5*'NEFZ + EPA + WLTP - Constants'!$B$3*('NEFZ + EPA + WLTP - Start Value'!$B$5*'NEFZ + EPA + WLTP - Start Value'!$B$4)*E38/3600,0)</f>
        <v>0.1077452379555534</v>
      </c>
      <c r="I38" s="95"/>
    </row>
    <row r="39" ht="20.35" customHeight="1">
      <c r="A39" s="15">
        <v>36</v>
      </c>
      <c r="B39" s="15">
        <v>20.4</v>
      </c>
      <c r="C39" s="95">
        <f>'NEFZ + EPA + WLTP - Constants'!$B$5*B39/3.6</f>
        <v>9.119615999999999</v>
      </c>
      <c r="D39" s="95">
        <f>(C39+C38)/2</f>
        <v>9.231375999999999</v>
      </c>
      <c r="E39" s="95">
        <f>(D39*(A39-A38))</f>
        <v>9.231375999999999</v>
      </c>
      <c r="F39" s="95">
        <f>(0.5*((C39^2)-(C38^2))*'NEFZ + EPA + WLTP - Start Value'!$B$3)/3600</f>
        <v>-0.897004600252448</v>
      </c>
      <c r="G39" s="95">
        <f>E39*'NEFZ + EPA + WLTP - Start Value'!$B$3*'NEFZ + EPA + WLTP - Start Value'!$B$6*'NEFZ + EPA + WLTP - Constants'!$B$4/3600</f>
        <v>0.314946854992</v>
      </c>
      <c r="H39" s="95">
        <f>IF(E39&gt;0,(((C38)^3+(C39)^3)/2/D39)*0.5*'NEFZ + EPA + WLTP - Constants'!$B$3*('NEFZ + EPA + WLTP - Start Value'!$B$5*'NEFZ + EPA + WLTP - Start Value'!$B$4)*E39/3600,0)</f>
        <v>0.09955905510816768</v>
      </c>
      <c r="I39" s="95"/>
    </row>
    <row r="40" ht="20.35" customHeight="1">
      <c r="A40" s="15">
        <v>37</v>
      </c>
      <c r="B40" s="15">
        <v>19.8</v>
      </c>
      <c r="C40" s="95">
        <f>'NEFZ + EPA + WLTP - Constants'!$B$5*B40/3.6</f>
        <v>8.851392000000001</v>
      </c>
      <c r="D40" s="95">
        <f>(C40+C39)/2</f>
        <v>8.985503999999999</v>
      </c>
      <c r="E40" s="95">
        <f>(D40*(A40-A39))</f>
        <v>8.985503999999999</v>
      </c>
      <c r="F40" s="95">
        <f>(0.5*((C40^2)-(C39^2))*'NEFZ + EPA + WLTP - Start Value'!$B$3)/3600</f>
        <v>-1.047736123878391</v>
      </c>
      <c r="G40" s="95">
        <f>E40*'NEFZ + EPA + WLTP - Start Value'!$B$3*'NEFZ + EPA + WLTP - Start Value'!$B$6*'NEFZ + EPA + WLTP - Constants'!$B$4/3600</f>
        <v>0.306558439968</v>
      </c>
      <c r="H40" s="95">
        <f>IF(E40&gt;0,(((C39)^3+(C40)^3)/2/D40)*0.5*'NEFZ + EPA + WLTP - Constants'!$B$3*('NEFZ + EPA + WLTP - Start Value'!$B$5*'NEFZ + EPA + WLTP - Start Value'!$B$4)*E40/3600,0)</f>
        <v>0.0918349498705759</v>
      </c>
      <c r="I40" s="95"/>
    </row>
    <row r="41" ht="20.35" customHeight="1">
      <c r="A41" s="15">
        <v>38</v>
      </c>
      <c r="B41" s="15">
        <v>17</v>
      </c>
      <c r="C41" s="95">
        <f>'NEFZ + EPA + WLTP - Constants'!$B$5*B41/3.6</f>
        <v>7.59968</v>
      </c>
      <c r="D41" s="95">
        <f>(C41+C40)/2</f>
        <v>8.225536</v>
      </c>
      <c r="E41" s="95">
        <f>(D41*(A41-A40))</f>
        <v>8.225536</v>
      </c>
      <c r="F41" s="95">
        <f>(0.5*((C41^2)-(C40^2))*'NEFZ + EPA + WLTP - Start Value'!$B$3)/3600</f>
        <v>-4.475900920581692</v>
      </c>
      <c r="G41" s="95">
        <f>E41*'NEFZ + EPA + WLTP - Start Value'!$B$3*'NEFZ + EPA + WLTP - Start Value'!$B$6*'NEFZ + EPA + WLTP - Constants'!$B$4/3600</f>
        <v>0.280630611712</v>
      </c>
      <c r="H41" s="95">
        <f>IF(E41&gt;0,(((C40)^3+(C41)^3)/2/D41)*0.5*'NEFZ + EPA + WLTP - Constants'!$B$3*('NEFZ + EPA + WLTP - Start Value'!$B$5*'NEFZ + EPA + WLTP - Start Value'!$B$4)*E41/3600,0)</f>
        <v>0.07162441409935451</v>
      </c>
      <c r="I41" s="95"/>
    </row>
    <row r="42" ht="20.35" customHeight="1">
      <c r="A42" s="15">
        <v>39</v>
      </c>
      <c r="B42" s="15">
        <v>14.9</v>
      </c>
      <c r="C42" s="95">
        <f>'NEFZ + EPA + WLTP - Constants'!$B$5*B42/3.6</f>
        <v>6.660896000000001</v>
      </c>
      <c r="D42" s="95">
        <f>(C42+C41)/2</f>
        <v>7.130288</v>
      </c>
      <c r="E42" s="95">
        <f>(D42*(A42-A41))</f>
        <v>7.130288</v>
      </c>
      <c r="F42" s="95">
        <f>(0.5*((C42^2)-(C41^2))*'NEFZ + EPA + WLTP - Start Value'!$B$3)/3600</f>
        <v>-2.909943737090131</v>
      </c>
      <c r="G42" s="95">
        <f>E42*'NEFZ + EPA + WLTP - Start Value'!$B$3*'NEFZ + EPA + WLTP - Start Value'!$B$6*'NEFZ + EPA + WLTP - Constants'!$B$4/3600</f>
        <v>0.243264035696</v>
      </c>
      <c r="H42" s="95">
        <f>IF(E42&gt;0,(((C41)^3+(C42)^3)/2/D42)*0.5*'NEFZ + EPA + WLTP - Constants'!$B$3*('NEFZ + EPA + WLTP - Start Value'!$B$5*'NEFZ + EPA + WLTP - Start Value'!$B$4)*E42/3600,0)</f>
        <v>0.04645384185875075</v>
      </c>
      <c r="I42" s="95"/>
    </row>
    <row r="43" ht="20.35" customHeight="1">
      <c r="A43" s="15">
        <v>40</v>
      </c>
      <c r="B43" s="15">
        <v>14.9</v>
      </c>
      <c r="C43" s="95">
        <f>'NEFZ + EPA + WLTP - Constants'!$B$5*B43/3.6</f>
        <v>6.660896000000001</v>
      </c>
      <c r="D43" s="95">
        <f>(C43+C42)/2</f>
        <v>6.660896000000001</v>
      </c>
      <c r="E43" s="95">
        <f>(D43*(A43-A42))</f>
        <v>6.660896000000001</v>
      </c>
      <c r="F43" s="95">
        <f>(0.5*((C43^2)-(C42^2))*'NEFZ + EPA + WLTP - Start Value'!$B$3)/3600</f>
        <v>0</v>
      </c>
      <c r="G43" s="95">
        <f>E43*'NEFZ + EPA + WLTP - Start Value'!$B$3*'NEFZ + EPA + WLTP - Start Value'!$B$6*'NEFZ + EPA + WLTP - Constants'!$B$4/3600</f>
        <v>0.227249788832</v>
      </c>
      <c r="H43" s="95">
        <f>IF(E43&gt;0,(((C42)^3+(C43)^3)/2/D43)*0.5*'NEFZ + EPA + WLTP - Constants'!$B$3*('NEFZ + EPA + WLTP - Start Value'!$B$5*'NEFZ + EPA + WLTP - Start Value'!$B$4)*E43/3600,0)</f>
        <v>0.03738423379656357</v>
      </c>
      <c r="I43" s="95"/>
    </row>
    <row r="44" ht="20.35" customHeight="1">
      <c r="A44" s="15">
        <v>41</v>
      </c>
      <c r="B44" s="15">
        <v>15.2</v>
      </c>
      <c r="C44" s="95">
        <f>'NEFZ + EPA + WLTP - Constants'!$B$5*B44/3.6</f>
        <v>6.795007999999999</v>
      </c>
      <c r="D44" s="95">
        <f>(C44+C43)/2</f>
        <v>6.727952</v>
      </c>
      <c r="E44" s="95">
        <f>(D44*(A44-A43))</f>
        <v>6.727952</v>
      </c>
      <c r="F44" s="95">
        <f>(0.5*((C44^2)-(C43^2))*'NEFZ + EPA + WLTP - Start Value'!$B$3)/3600</f>
        <v>0.3922494692629283</v>
      </c>
      <c r="G44" s="95">
        <f>E44*'NEFZ + EPA + WLTP - Start Value'!$B$3*'NEFZ + EPA + WLTP - Start Value'!$B$6*'NEFZ + EPA + WLTP - Constants'!$B$4/3600</f>
        <v>0.229537538384</v>
      </c>
      <c r="H44" s="95">
        <f>IF(E44&gt;0,(((C43)^3+(C44)^3)/2/D44)*0.5*'NEFZ + EPA + WLTP - Constants'!$B$3*('NEFZ + EPA + WLTP - Start Value'!$B$5*'NEFZ + EPA + WLTP - Start Value'!$B$4)*E44/3600,0)</f>
        <v>0.03853617303709199</v>
      </c>
      <c r="I44" s="95"/>
    </row>
    <row r="45" ht="20.35" customHeight="1">
      <c r="A45" s="15">
        <v>42</v>
      </c>
      <c r="B45" s="15">
        <v>15.5</v>
      </c>
      <c r="C45" s="95">
        <f>'NEFZ + EPA + WLTP - Constants'!$B$5*B45/3.6</f>
        <v>6.92912</v>
      </c>
      <c r="D45" s="95">
        <f>(C45+C44)/2</f>
        <v>6.862064</v>
      </c>
      <c r="E45" s="95">
        <f>(D45*(A45-A44))</f>
        <v>6.862064</v>
      </c>
      <c r="F45" s="95">
        <f>(0.5*((C45^2)-(C44^2))*'NEFZ + EPA + WLTP - Start Value'!$B$3)/3600</f>
        <v>0.4000683955605366</v>
      </c>
      <c r="G45" s="95">
        <f>E45*'NEFZ + EPA + WLTP - Start Value'!$B$3*'NEFZ + EPA + WLTP - Start Value'!$B$6*'NEFZ + EPA + WLTP - Constants'!$B$4/3600</f>
        <v>0.234113037488</v>
      </c>
      <c r="H45" s="95">
        <f>IF(E45&gt;0,(((C44)^3+(C45)^3)/2/D45)*0.5*'NEFZ + EPA + WLTP - Constants'!$B$3*('NEFZ + EPA + WLTP - Start Value'!$B$5*'NEFZ + EPA + WLTP - Start Value'!$B$4)*E45/3600,0)</f>
        <v>0.04088643218952594</v>
      </c>
      <c r="I45" s="95"/>
    </row>
    <row r="46" ht="20.35" customHeight="1">
      <c r="A46" s="15">
        <v>43</v>
      </c>
      <c r="B46" s="15">
        <v>16</v>
      </c>
      <c r="C46" s="95">
        <f>'NEFZ + EPA + WLTP - Constants'!$B$5*B46/3.6</f>
        <v>7.15264</v>
      </c>
      <c r="D46" s="95">
        <f>(C46+C45)/2</f>
        <v>7.04088</v>
      </c>
      <c r="E46" s="95">
        <f>(D46*(A46-A45))</f>
        <v>7.04088</v>
      </c>
      <c r="F46" s="95">
        <f>(0.5*((C46^2)-(C45^2))*'NEFZ + EPA + WLTP - Start Value'!$B$3)/3600</f>
        <v>0.6841560510399992</v>
      </c>
      <c r="G46" s="95">
        <f>E46*'NEFZ + EPA + WLTP - Start Value'!$B$3*'NEFZ + EPA + WLTP - Start Value'!$B$6*'NEFZ + EPA + WLTP - Constants'!$B$4/3600</f>
        <v>0.240213702960</v>
      </c>
      <c r="H46" s="95">
        <f>IF(E46&gt;0,(((C45)^3+(C46)^3)/2/D46)*0.5*'NEFZ + EPA + WLTP - Constants'!$B$3*('NEFZ + EPA + WLTP - Start Value'!$B$5*'NEFZ + EPA + WLTP - Start Value'!$B$4)*E46/3600,0)</f>
        <v>0.04418750640652295</v>
      </c>
      <c r="I46" s="95"/>
    </row>
    <row r="47" ht="20.35" customHeight="1">
      <c r="A47" s="15">
        <v>44</v>
      </c>
      <c r="B47" s="15">
        <v>17.1</v>
      </c>
      <c r="C47" s="95">
        <f>'NEFZ + EPA + WLTP - Constants'!$B$5*B47/3.6</f>
        <v>7.644384000000001</v>
      </c>
      <c r="D47" s="95">
        <f>(C47+C46)/2</f>
        <v>7.398512</v>
      </c>
      <c r="E47" s="95">
        <f>(D47*(A47-A46))</f>
        <v>7.398512</v>
      </c>
      <c r="F47" s="95">
        <f>(0.5*((C47^2)-(C46^2))*'NEFZ + EPA + WLTP - Start Value'!$B$3)/3600</f>
        <v>1.581595036086757</v>
      </c>
      <c r="G47" s="95">
        <f>E47*'NEFZ + EPA + WLTP - Start Value'!$B$3*'NEFZ + EPA + WLTP - Start Value'!$B$6*'NEFZ + EPA + WLTP - Constants'!$B$4/3600</f>
        <v>0.252415033904</v>
      </c>
      <c r="H47" s="95">
        <f>IF(E47&gt;0,(((C46)^3+(C47)^3)/2/D47)*0.5*'NEFZ + EPA + WLTP - Constants'!$B$3*('NEFZ + EPA + WLTP - Start Value'!$B$5*'NEFZ + EPA + WLTP - Start Value'!$B$4)*E47/3600,0)</f>
        <v>0.05139965560032412</v>
      </c>
      <c r="I47" s="95"/>
    </row>
    <row r="48" ht="20.35" customHeight="1">
      <c r="A48" s="15">
        <v>45</v>
      </c>
      <c r="B48" s="15">
        <v>19.1</v>
      </c>
      <c r="C48" s="95">
        <f>'NEFZ + EPA + WLTP - Constants'!$B$5*B48/3.6</f>
        <v>8.538464000000001</v>
      </c>
      <c r="D48" s="95">
        <f>(C48+C47)/2</f>
        <v>8.091424</v>
      </c>
      <c r="E48" s="95">
        <f>(D48*(A48-A47))</f>
        <v>8.091424</v>
      </c>
      <c r="F48" s="95">
        <f>(0.5*((C48^2)-(C47^2))*'NEFZ + EPA + WLTP - Start Value'!$B$3)/3600</f>
        <v>3.144945910812446</v>
      </c>
      <c r="G48" s="95">
        <f>E48*'NEFZ + EPA + WLTP - Start Value'!$B$3*'NEFZ + EPA + WLTP - Start Value'!$B$6*'NEFZ + EPA + WLTP - Constants'!$B$4/3600</f>
        <v>0.276055112608</v>
      </c>
      <c r="H48" s="95">
        <f>IF(E48&gt;0,(((C47)^3+(C48)^3)/2/D48)*0.5*'NEFZ + EPA + WLTP - Constants'!$B$3*('NEFZ + EPA + WLTP - Start Value'!$B$5*'NEFZ + EPA + WLTP - Start Value'!$B$4)*E48/3600,0)</f>
        <v>0.06762764111303468</v>
      </c>
      <c r="I48" s="95"/>
    </row>
    <row r="49" ht="20.35" customHeight="1">
      <c r="A49" s="15">
        <v>46</v>
      </c>
      <c r="B49" s="15">
        <v>21.1</v>
      </c>
      <c r="C49" s="95">
        <f>'NEFZ + EPA + WLTP - Constants'!$B$5*B49/3.6</f>
        <v>9.432544000000002</v>
      </c>
      <c r="D49" s="95">
        <f>(C49+C48)/2</f>
        <v>8.985504000000002</v>
      </c>
      <c r="E49" s="95">
        <f>(D49*(A49-A48))</f>
        <v>8.985504000000002</v>
      </c>
      <c r="F49" s="95">
        <f>(0.5*((C49^2)-(C48^2))*'NEFZ + EPA + WLTP - Start Value'!$B$3)/3600</f>
        <v>3.492453746261337</v>
      </c>
      <c r="G49" s="95">
        <f>E49*'NEFZ + EPA + WLTP - Start Value'!$B$3*'NEFZ + EPA + WLTP - Start Value'!$B$6*'NEFZ + EPA + WLTP - Constants'!$B$4/3600</f>
        <v>0.3065584399680001</v>
      </c>
      <c r="H49" s="95">
        <f>IF(E49&gt;0,(((C48)^3+(C49)^3)/2/D49)*0.5*'NEFZ + EPA + WLTP - Constants'!$B$3*('NEFZ + EPA + WLTP - Start Value'!$B$5*'NEFZ + EPA + WLTP - Start Value'!$B$4)*E49/3600,0)</f>
        <v>0.09245508792624695</v>
      </c>
      <c r="I49" s="95"/>
    </row>
    <row r="50" ht="20.35" customHeight="1">
      <c r="A50" s="15">
        <v>47</v>
      </c>
      <c r="B50" s="15">
        <v>22.7</v>
      </c>
      <c r="C50" s="95">
        <f>'NEFZ + EPA + WLTP - Constants'!$B$5*B50/3.6</f>
        <v>10.147808</v>
      </c>
      <c r="D50" s="95">
        <f>(C50+C49)/2</f>
        <v>9.790176000000002</v>
      </c>
      <c r="E50" s="95">
        <f>(D50*(A50-A49))</f>
        <v>9.790176000000002</v>
      </c>
      <c r="F50" s="95">
        <f>(0.5*((C50^2)-(C49^2))*'NEFZ + EPA + WLTP - Start Value'!$B$3)/3600</f>
        <v>3.044168638532264</v>
      </c>
      <c r="G50" s="95">
        <f>E50*'NEFZ + EPA + WLTP - Start Value'!$B$3*'NEFZ + EPA + WLTP - Start Value'!$B$6*'NEFZ + EPA + WLTP - Constants'!$B$4/3600</f>
        <v>0.3340114345920001</v>
      </c>
      <c r="H50" s="95">
        <f>IF(E50&gt;0,(((C49)^3+(C50)^3)/2/D50)*0.5*'NEFZ + EPA + WLTP - Constants'!$B$3*('NEFZ + EPA + WLTP - Start Value'!$B$5*'NEFZ + EPA + WLTP - Start Value'!$B$4)*E50/3600,0)</f>
        <v>0.1191782881753309</v>
      </c>
      <c r="I50" s="95"/>
    </row>
    <row r="51" ht="20.35" customHeight="1">
      <c r="A51" s="15">
        <v>48</v>
      </c>
      <c r="B51" s="15">
        <v>22.9</v>
      </c>
      <c r="C51" s="95">
        <f>'NEFZ + EPA + WLTP - Constants'!$B$5*B51/3.6</f>
        <v>10.237216</v>
      </c>
      <c r="D51" s="95">
        <f>(C51+C50)/2</f>
        <v>10.192512</v>
      </c>
      <c r="E51" s="95">
        <f>(D51*(A51-A50))</f>
        <v>10.192512</v>
      </c>
      <c r="F51" s="95">
        <f>(0.5*((C51^2)-(C50^2))*'NEFZ + EPA + WLTP - Start Value'!$B$3)/3600</f>
        <v>0.396158932411727</v>
      </c>
      <c r="G51" s="95">
        <f>E51*'NEFZ + EPA + WLTP - Start Value'!$B$3*'NEFZ + EPA + WLTP - Start Value'!$B$6*'NEFZ + EPA + WLTP - Constants'!$B$4/3600</f>
        <v>0.347737931904</v>
      </c>
      <c r="H51" s="95">
        <f>IF(E51&gt;0,(((C50)^3+(C51)^3)/2/D51)*0.5*'NEFZ + EPA + WLTP - Constants'!$B$3*('NEFZ + EPA + WLTP - Start Value'!$B$5*'NEFZ + EPA + WLTP - Start Value'!$B$4)*E51/3600,0)</f>
        <v>0.1339551090488652</v>
      </c>
      <c r="I51" s="95"/>
    </row>
    <row r="52" ht="20.35" customHeight="1">
      <c r="A52" s="15">
        <v>49</v>
      </c>
      <c r="B52" s="15">
        <v>22.7</v>
      </c>
      <c r="C52" s="95">
        <f>'NEFZ + EPA + WLTP - Constants'!$B$5*B52/3.6</f>
        <v>10.147808</v>
      </c>
      <c r="D52" s="95">
        <f>(C52+C51)/2</f>
        <v>10.192512</v>
      </c>
      <c r="E52" s="95">
        <f>(D52*(A52-A51))</f>
        <v>10.192512</v>
      </c>
      <c r="F52" s="95">
        <f>(0.5*((C52^2)-(C51^2))*'NEFZ + EPA + WLTP - Start Value'!$B$3)/3600</f>
        <v>-0.396158932411727</v>
      </c>
      <c r="G52" s="95">
        <f>E52*'NEFZ + EPA + WLTP - Start Value'!$B$3*'NEFZ + EPA + WLTP - Start Value'!$B$6*'NEFZ + EPA + WLTP - Constants'!$B$4/3600</f>
        <v>0.347737931904</v>
      </c>
      <c r="H52" s="95">
        <f>IF(E52&gt;0,(((C51)^3+(C52)^3)/2/D52)*0.5*'NEFZ + EPA + WLTP - Constants'!$B$3*('NEFZ + EPA + WLTP - Start Value'!$B$5*'NEFZ + EPA + WLTP - Start Value'!$B$4)*E52/3600,0)</f>
        <v>0.1339551090488652</v>
      </c>
      <c r="I52" s="95"/>
    </row>
    <row r="53" ht="20.35" customHeight="1">
      <c r="A53" s="15">
        <v>50</v>
      </c>
      <c r="B53" s="15">
        <v>22.6</v>
      </c>
      <c r="C53" s="95">
        <f>'NEFZ + EPA + WLTP - Constants'!$B$5*B53/3.6</f>
        <v>10.103104</v>
      </c>
      <c r="D53" s="95">
        <f>(C53+C52)/2</f>
        <v>10.125456</v>
      </c>
      <c r="E53" s="95">
        <f>(D53*(A53-A52))</f>
        <v>10.125456</v>
      </c>
      <c r="F53" s="95">
        <f>(0.5*((C53^2)-(C52^2))*'NEFZ + EPA + WLTP - Start Value'!$B$3)/3600</f>
        <v>-0.1967763118229326</v>
      </c>
      <c r="G53" s="95">
        <f>E53*'NEFZ + EPA + WLTP - Start Value'!$B$3*'NEFZ + EPA + WLTP - Start Value'!$B$6*'NEFZ + EPA + WLTP - Constants'!$B$4/3600</f>
        <v>0.345450182352</v>
      </c>
      <c r="H53" s="95">
        <f>IF(E53&gt;0,(((C52)^3+(C53)^3)/2/D53)*0.5*'NEFZ + EPA + WLTP - Constants'!$B$3*('NEFZ + EPA + WLTP - Start Value'!$B$5*'NEFZ + EPA + WLTP - Start Value'!$B$4)*E53/3600,0)</f>
        <v>0.1313229550922173</v>
      </c>
      <c r="I53" s="95"/>
    </row>
    <row r="54" ht="20.35" customHeight="1">
      <c r="A54" s="15">
        <v>51</v>
      </c>
      <c r="B54" s="15">
        <v>21.3</v>
      </c>
      <c r="C54" s="95">
        <f>'NEFZ + EPA + WLTP - Constants'!$B$5*B54/3.6</f>
        <v>9.521952000000001</v>
      </c>
      <c r="D54" s="95">
        <f>(C54+C53)/2</f>
        <v>9.812528</v>
      </c>
      <c r="E54" s="95">
        <f>(D54*(A54-A53))</f>
        <v>9.812528</v>
      </c>
      <c r="F54" s="95">
        <f>(0.5*((C54^2)-(C53^2))*'NEFZ + EPA + WLTP - Start Value'!$B$3)/3600</f>
        <v>-2.479034021133516</v>
      </c>
      <c r="G54" s="95">
        <f>E54*'NEFZ + EPA + WLTP - Start Value'!$B$3*'NEFZ + EPA + WLTP - Start Value'!$B$6*'NEFZ + EPA + WLTP - Constants'!$B$4/3600</f>
        <v>0.3347740177760001</v>
      </c>
      <c r="H54" s="95">
        <f>IF(E54&gt;0,(((C53)^3+(C54)^3)/2/D54)*0.5*'NEFZ + EPA + WLTP - Constants'!$B$3*('NEFZ + EPA + WLTP - Start Value'!$B$5*'NEFZ + EPA + WLTP - Start Value'!$B$4)*E54/3600,0)</f>
        <v>0.1198324036892122</v>
      </c>
      <c r="I54" s="95"/>
    </row>
    <row r="55" ht="20.35" customHeight="1">
      <c r="A55" s="15">
        <v>52</v>
      </c>
      <c r="B55" s="15">
        <v>19</v>
      </c>
      <c r="C55" s="95">
        <f>'NEFZ + EPA + WLTP - Constants'!$B$5*B55/3.6</f>
        <v>8.49376</v>
      </c>
      <c r="D55" s="95">
        <f>(C55+C54)/2</f>
        <v>9.007856</v>
      </c>
      <c r="E55" s="95">
        <f>(D55*(A55-A54))</f>
        <v>9.007856</v>
      </c>
      <c r="F55" s="95">
        <f>(0.5*((C55^2)-(C54^2))*'NEFZ + EPA + WLTP - Start Value'!$B$3)/3600</f>
        <v>-4.02631265846969</v>
      </c>
      <c r="G55" s="95">
        <f>E55*'NEFZ + EPA + WLTP - Start Value'!$B$3*'NEFZ + EPA + WLTP - Start Value'!$B$6*'NEFZ + EPA + WLTP - Constants'!$B$4/3600</f>
        <v>0.307321023152</v>
      </c>
      <c r="H55" s="95">
        <f>IF(E55&gt;0,(((C54)^3+(C55)^3)/2/D55)*0.5*'NEFZ + EPA + WLTP - Constants'!$B$3*('NEFZ + EPA + WLTP - Start Value'!$B$5*'NEFZ + EPA + WLTP - Start Value'!$B$4)*E55/3600,0)</f>
        <v>0.09336368686071031</v>
      </c>
      <c r="I55" s="95"/>
    </row>
    <row r="56" ht="20.35" customHeight="1">
      <c r="A56" s="15">
        <v>53</v>
      </c>
      <c r="B56" s="15">
        <v>17.1</v>
      </c>
      <c r="C56" s="95">
        <f>'NEFZ + EPA + WLTP - Constants'!$B$5*B56/3.6</f>
        <v>7.644384000000001</v>
      </c>
      <c r="D56" s="95">
        <f>(C56+C55)/2</f>
        <v>8.069072</v>
      </c>
      <c r="E56" s="95">
        <f>(D56*(A56-A55))</f>
        <v>8.069072</v>
      </c>
      <c r="F56" s="95">
        <f>(0.5*((C56^2)-(C55^2))*'NEFZ + EPA + WLTP - Start Value'!$B$3)/3600</f>
        <v>-2.97944530417991</v>
      </c>
      <c r="G56" s="95">
        <f>E56*'NEFZ + EPA + WLTP - Start Value'!$B$3*'NEFZ + EPA + WLTP - Start Value'!$B$6*'NEFZ + EPA + WLTP - Constants'!$B$4/3600</f>
        <v>0.275292529424</v>
      </c>
      <c r="H56" s="95">
        <f>IF(E56&gt;0,(((C55)^3+(C56)^3)/2/D56)*0.5*'NEFZ + EPA + WLTP - Constants'!$B$3*('NEFZ + EPA + WLTP - Start Value'!$B$5*'NEFZ + EPA + WLTP - Start Value'!$B$4)*E56/3600,0)</f>
        <v>0.0670124473906306</v>
      </c>
      <c r="I56" s="95"/>
    </row>
    <row r="57" ht="20.35" customHeight="1">
      <c r="A57" s="15">
        <v>54</v>
      </c>
      <c r="B57" s="15">
        <v>15.8</v>
      </c>
      <c r="C57" s="95">
        <f>'NEFZ + EPA + WLTP - Constants'!$B$5*B57/3.6</f>
        <v>7.063232000000001</v>
      </c>
      <c r="D57" s="95">
        <f>(C57+C56)/2</f>
        <v>7.353808000000001</v>
      </c>
      <c r="E57" s="95">
        <f>(D57*(A57-A56))</f>
        <v>7.353808000000001</v>
      </c>
      <c r="F57" s="95">
        <f>(0.5*((C57^2)-(C56^2))*'NEFZ + EPA + WLTP - Start Value'!$B$3)/3600</f>
        <v>-1.857863765268621</v>
      </c>
      <c r="G57" s="95">
        <f>E57*'NEFZ + EPA + WLTP - Start Value'!$B$3*'NEFZ + EPA + WLTP - Start Value'!$B$6*'NEFZ + EPA + WLTP - Constants'!$B$4/3600</f>
        <v>0.250889867536</v>
      </c>
      <c r="H57" s="95">
        <f>IF(E57&gt;0,(((C56)^3+(C57)^3)/2/D57)*0.5*'NEFZ + EPA + WLTP - Constants'!$B$3*('NEFZ + EPA + WLTP - Start Value'!$B$5*'NEFZ + EPA + WLTP - Start Value'!$B$4)*E57/3600,0)</f>
        <v>0.05054251728650293</v>
      </c>
      <c r="I57" s="95"/>
    </row>
    <row r="58" ht="20.35" customHeight="1">
      <c r="A58" s="15">
        <v>55</v>
      </c>
      <c r="B58" s="15">
        <v>15.8</v>
      </c>
      <c r="C58" s="95">
        <f>'NEFZ + EPA + WLTP - Constants'!$B$5*B58/3.6</f>
        <v>7.063232000000001</v>
      </c>
      <c r="D58" s="95">
        <f>(C58+C57)/2</f>
        <v>7.063232000000001</v>
      </c>
      <c r="E58" s="95">
        <f>(D58*(A58-A57))</f>
        <v>7.063232000000001</v>
      </c>
      <c r="F58" s="95">
        <f>(0.5*((C58^2)-(C57^2))*'NEFZ + EPA + WLTP - Start Value'!$B$3)/3600</f>
        <v>0</v>
      </c>
      <c r="G58" s="95">
        <f>E58*'NEFZ + EPA + WLTP - Start Value'!$B$3*'NEFZ + EPA + WLTP - Start Value'!$B$6*'NEFZ + EPA + WLTP - Constants'!$B$4/3600</f>
        <v>0.2409762861440001</v>
      </c>
      <c r="H58" s="95">
        <f>IF(E58&gt;0,(((C57)^3+(C58)^3)/2/D58)*0.5*'NEFZ + EPA + WLTP - Constants'!$B$3*('NEFZ + EPA + WLTP - Start Value'!$B$5*'NEFZ + EPA + WLTP - Start Value'!$B$4)*E58/3600,0)</f>
        <v>0.04457598408397204</v>
      </c>
      <c r="I58" s="95"/>
    </row>
    <row r="59" ht="20.35" customHeight="1">
      <c r="A59" s="15">
        <v>56</v>
      </c>
      <c r="B59" s="15">
        <v>17.7</v>
      </c>
      <c r="C59" s="95">
        <f>'NEFZ + EPA + WLTP - Constants'!$B$5*B59/3.6</f>
        <v>7.912608</v>
      </c>
      <c r="D59" s="95">
        <f>(C59+C58)/2</f>
        <v>7.487920000000001</v>
      </c>
      <c r="E59" s="95">
        <f>(D59*(A59-A58))</f>
        <v>7.487920000000001</v>
      </c>
      <c r="F59" s="95">
        <f>(0.5*((C59^2)-(C58^2))*'NEFZ + EPA + WLTP - Start Value'!$B$3)/3600</f>
        <v>2.764859215790218</v>
      </c>
      <c r="G59" s="95">
        <f>E59*'NEFZ + EPA + WLTP - Start Value'!$B$3*'NEFZ + EPA + WLTP - Start Value'!$B$6*'NEFZ + EPA + WLTP - Constants'!$B$4/3600</f>
        <v>0.255465366640</v>
      </c>
      <c r="H59" s="95">
        <f>IF(E59&gt;0,(((C58)^3+(C59)^3)/2/D59)*0.5*'NEFZ + EPA + WLTP - Constants'!$B$3*('NEFZ + EPA + WLTP - Start Value'!$B$5*'NEFZ + EPA + WLTP - Start Value'!$B$4)*E59/3600,0)</f>
        <v>0.05362225489313933</v>
      </c>
      <c r="I59" s="95"/>
    </row>
    <row r="60" ht="20.35" customHeight="1">
      <c r="A60" s="15">
        <v>57</v>
      </c>
      <c r="B60" s="15">
        <v>19.8</v>
      </c>
      <c r="C60" s="95">
        <f>'NEFZ + EPA + WLTP - Constants'!$B$5*B60/3.6</f>
        <v>8.851392000000001</v>
      </c>
      <c r="D60" s="95">
        <f>(C60+C59)/2</f>
        <v>8.382</v>
      </c>
      <c r="E60" s="95">
        <f>(D60*(A60-A59))</f>
        <v>8.382</v>
      </c>
      <c r="F60" s="95">
        <f>(0.5*((C60^2)-(C59^2))*'NEFZ + EPA + WLTP - Start Value'!$B$3)/3600</f>
        <v>3.420780255200004</v>
      </c>
      <c r="G60" s="95">
        <f>E60*'NEFZ + EPA + WLTP - Start Value'!$B$3*'NEFZ + EPA + WLTP - Start Value'!$B$6*'NEFZ + EPA + WLTP - Constants'!$B$4/3600</f>
        <v>0.285968694</v>
      </c>
      <c r="H60" s="95">
        <f>IF(E60&gt;0,(((C59)^3+(C60)^3)/2/D60)*0.5*'NEFZ + EPA + WLTP - Constants'!$B$3*('NEFZ + EPA + WLTP - Start Value'!$B$5*'NEFZ + EPA + WLTP - Start Value'!$B$4)*E60/3600,0)</f>
        <v>0.07519695199003885</v>
      </c>
      <c r="I60" s="95"/>
    </row>
    <row r="61" ht="20.35" customHeight="1">
      <c r="A61" s="15">
        <v>58</v>
      </c>
      <c r="B61" s="15">
        <v>21.6</v>
      </c>
      <c r="C61" s="95">
        <f>'NEFZ + EPA + WLTP - Constants'!$B$5*B61/3.6</f>
        <v>9.656064000000002</v>
      </c>
      <c r="D61" s="95">
        <f>(C61+C60)/2</f>
        <v>9.253728000000002</v>
      </c>
      <c r="E61" s="95">
        <f>(D61*(A61-A60))</f>
        <v>9.253728000000002</v>
      </c>
      <c r="F61" s="95">
        <f>(0.5*((C61^2)-(C60^2))*'NEFZ + EPA + WLTP - Start Value'!$B$3)/3600</f>
        <v>3.237035487206406</v>
      </c>
      <c r="G61" s="95">
        <f>E61*'NEFZ + EPA + WLTP - Start Value'!$B$3*'NEFZ + EPA + WLTP - Start Value'!$B$6*'NEFZ + EPA + WLTP - Constants'!$B$4/3600</f>
        <v>0.3157094381760001</v>
      </c>
      <c r="H61" s="95">
        <f>IF(E61&gt;0,(((C60)^3+(C61)^3)/2/D61)*0.5*'NEFZ + EPA + WLTP - Constants'!$B$3*('NEFZ + EPA + WLTP - Start Value'!$B$5*'NEFZ + EPA + WLTP - Start Value'!$B$4)*E61/3600,0)</f>
        <v>0.1008083892380548</v>
      </c>
      <c r="I61" s="95"/>
    </row>
    <row r="62" ht="20.35" customHeight="1">
      <c r="A62" s="15">
        <v>59</v>
      </c>
      <c r="B62" s="15">
        <v>23.2</v>
      </c>
      <c r="C62" s="95">
        <f>'NEFZ + EPA + WLTP - Constants'!$B$5*B62/3.6</f>
        <v>10.371328</v>
      </c>
      <c r="D62" s="95">
        <f>(C62+C61)/2</f>
        <v>10.013696</v>
      </c>
      <c r="E62" s="95">
        <f>(D62*(A62-A61))</f>
        <v>10.013696</v>
      </c>
      <c r="F62" s="95">
        <f>(0.5*((C62^2)-(C61^2))*'NEFZ + EPA + WLTP - Start Value'!$B$3)/3600</f>
        <v>3.113670205622034</v>
      </c>
      <c r="G62" s="95">
        <f>E62*'NEFZ + EPA + WLTP - Start Value'!$B$3*'NEFZ + EPA + WLTP - Start Value'!$B$6*'NEFZ + EPA + WLTP - Constants'!$B$4/3600</f>
        <v>0.3416372664320001</v>
      </c>
      <c r="H62" s="95">
        <f>IF(E62&gt;0,(((C61)^3+(C62)^3)/2/D62)*0.5*'NEFZ + EPA + WLTP - Constants'!$B$3*('NEFZ + EPA + WLTP - Start Value'!$B$5*'NEFZ + EPA + WLTP - Start Value'!$B$4)*E62/3600,0)</f>
        <v>0.127506523130142</v>
      </c>
      <c r="I62" s="95"/>
    </row>
    <row r="63" ht="20.35" customHeight="1">
      <c r="A63" s="15">
        <v>60</v>
      </c>
      <c r="B63" s="15">
        <v>24.2</v>
      </c>
      <c r="C63" s="95">
        <f>'NEFZ + EPA + WLTP - Constants'!$B$5*B63/3.6</f>
        <v>10.818368</v>
      </c>
      <c r="D63" s="95">
        <f>(C63+C62)/2</f>
        <v>10.594848</v>
      </c>
      <c r="E63" s="95">
        <f>(D63*(A63-A62))</f>
        <v>10.594848</v>
      </c>
      <c r="F63" s="95">
        <f>(0.5*((C63^2)-(C62^2))*'NEFZ + EPA + WLTP - Start Value'!$B$3)/3600</f>
        <v>2.058983925034666</v>
      </c>
      <c r="G63" s="95">
        <f>E63*'NEFZ + EPA + WLTP - Start Value'!$B$3*'NEFZ + EPA + WLTP - Start Value'!$B$6*'NEFZ + EPA + WLTP - Constants'!$B$4/3600</f>
        <v>0.361464429216</v>
      </c>
      <c r="H63" s="95">
        <f>IF(E63&gt;0,(((C62)^3+(C63)^3)/2/D63)*0.5*'NEFZ + EPA + WLTP - Constants'!$B$3*('NEFZ + EPA + WLTP - Start Value'!$B$5*'NEFZ + EPA + WLTP - Start Value'!$B$4)*E63/3600,0)</f>
        <v>0.1506448274807075</v>
      </c>
      <c r="I63" s="95"/>
    </row>
    <row r="64" ht="20.35" customHeight="1">
      <c r="A64" s="15">
        <v>61</v>
      </c>
      <c r="B64" s="15">
        <v>24.6</v>
      </c>
      <c r="C64" s="95">
        <f>'NEFZ + EPA + WLTP - Constants'!$B$5*B64/3.6</f>
        <v>10.997184</v>
      </c>
      <c r="D64" s="95">
        <f>(C64+C63)/2</f>
        <v>10.907776</v>
      </c>
      <c r="E64" s="95">
        <f>(D64*(A64-A63))</f>
        <v>10.907776</v>
      </c>
      <c r="F64" s="95">
        <f>(0.5*((C64^2)-(C63^2))*'NEFZ + EPA + WLTP - Start Value'!$B$3)/3600</f>
        <v>0.8479191184953007</v>
      </c>
      <c r="G64" s="95">
        <f>E64*'NEFZ + EPA + WLTP - Start Value'!$B$3*'NEFZ + EPA + WLTP - Start Value'!$B$6*'NEFZ + EPA + WLTP - Constants'!$B$4/3600</f>
        <v>0.3721405937920001</v>
      </c>
      <c r="H64" s="95">
        <f>IF(E64&gt;0,(((C63)^3+(C64)^3)/2/D64)*0.5*'NEFZ + EPA + WLTP - Constants'!$B$3*('NEFZ + EPA + WLTP - Start Value'!$B$5*'NEFZ + EPA + WLTP - Start Value'!$B$4)*E64/3600,0)</f>
        <v>0.1642051163439144</v>
      </c>
      <c r="I64" s="95"/>
    </row>
    <row r="65" ht="20.35" customHeight="1">
      <c r="A65" s="15">
        <v>62</v>
      </c>
      <c r="B65" s="15">
        <v>24.9</v>
      </c>
      <c r="C65" s="95">
        <f>'NEFZ + EPA + WLTP - Constants'!$B$5*B65/3.6</f>
        <v>11.131296</v>
      </c>
      <c r="D65" s="95">
        <f>(C65+C64)/2</f>
        <v>11.06424</v>
      </c>
      <c r="E65" s="95">
        <f>(D65*(A65-A64))</f>
        <v>11.06424</v>
      </c>
      <c r="F65" s="95">
        <f>(0.5*((C65^2)-(C64^2))*'NEFZ + EPA + WLTP - Start Value'!$B$3)/3600</f>
        <v>0.645061419551993</v>
      </c>
      <c r="G65" s="95">
        <f>E65*'NEFZ + EPA + WLTP - Start Value'!$B$3*'NEFZ + EPA + WLTP - Start Value'!$B$6*'NEFZ + EPA + WLTP - Constants'!$B$4/3600</f>
        <v>0.3774786760800001</v>
      </c>
      <c r="H65" s="95">
        <f>IF(E65&gt;0,(((C64)^3+(C65)^3)/2/D65)*0.5*'NEFZ + EPA + WLTP - Constants'!$B$3*('NEFZ + EPA + WLTP - Start Value'!$B$5*'NEFZ + EPA + WLTP - Start Value'!$B$4)*E65/3600,0)</f>
        <v>0.1713575097385181</v>
      </c>
      <c r="I65" s="95"/>
    </row>
    <row r="66" ht="20.35" customHeight="1">
      <c r="A66" s="15">
        <v>63</v>
      </c>
      <c r="B66" s="15">
        <v>25</v>
      </c>
      <c r="C66" s="95">
        <f>'NEFZ + EPA + WLTP - Constants'!$B$5*B66/3.6</f>
        <v>11.176</v>
      </c>
      <c r="D66" s="95">
        <f>(C66+C65)/2</f>
        <v>11.153648</v>
      </c>
      <c r="E66" s="95">
        <f>(D66*(A66-A65))</f>
        <v>11.153648</v>
      </c>
      <c r="F66" s="95">
        <f>(0.5*((C66^2)-(C65^2))*'NEFZ + EPA + WLTP - Start Value'!$B$3)/3600</f>
        <v>0.216758012361243</v>
      </c>
      <c r="G66" s="95">
        <f>E66*'NEFZ + EPA + WLTP - Start Value'!$B$3*'NEFZ + EPA + WLTP - Start Value'!$B$6*'NEFZ + EPA + WLTP - Constants'!$B$4/3600</f>
        <v>0.380529008816</v>
      </c>
      <c r="H66" s="95">
        <f>IF(E66&gt;0,(((C65)^3+(C66)^3)/2/D66)*0.5*'NEFZ + EPA + WLTP - Constants'!$B$3*('NEFZ + EPA + WLTP - Start Value'!$B$5*'NEFZ + EPA + WLTP - Start Value'!$B$4)*E66/3600,0)</f>
        <v>0.1755280633251705</v>
      </c>
      <c r="I66" s="95"/>
    </row>
    <row r="67" ht="20.35" customHeight="1">
      <c r="A67" s="15">
        <v>64</v>
      </c>
      <c r="B67" s="15">
        <v>24.6</v>
      </c>
      <c r="C67" s="95">
        <f>'NEFZ + EPA + WLTP - Constants'!$B$5*B67/3.6</f>
        <v>10.997184</v>
      </c>
      <c r="D67" s="95">
        <f>(C67+C66)/2</f>
        <v>11.086592</v>
      </c>
      <c r="E67" s="95">
        <f>(D67*(A67-A66))</f>
        <v>11.086592</v>
      </c>
      <c r="F67" s="95">
        <f>(0.5*((C67^2)-(C66^2))*'NEFZ + EPA + WLTP - Start Value'!$B$3)/3600</f>
        <v>-0.861819431913236</v>
      </c>
      <c r="G67" s="95">
        <f>E67*'NEFZ + EPA + WLTP - Start Value'!$B$3*'NEFZ + EPA + WLTP - Start Value'!$B$6*'NEFZ + EPA + WLTP - Constants'!$B$4/3600</f>
        <v>0.3782412592640001</v>
      </c>
      <c r="H67" s="95">
        <f>IF(E67&gt;0,(((C66)^3+(C67)^3)/2/D67)*0.5*'NEFZ + EPA + WLTP - Constants'!$B$3*('NEFZ + EPA + WLTP - Start Value'!$B$5*'NEFZ + EPA + WLTP - Start Value'!$B$4)*E67/3600,0)</f>
        <v>0.1724127773750116</v>
      </c>
      <c r="I67" s="95"/>
    </row>
    <row r="68" ht="20.35" customHeight="1">
      <c r="A68" s="15">
        <v>65</v>
      </c>
      <c r="B68" s="15">
        <v>24.5</v>
      </c>
      <c r="C68" s="95">
        <f>'NEFZ + EPA + WLTP - Constants'!$B$5*B68/3.6</f>
        <v>10.95248</v>
      </c>
      <c r="D68" s="95">
        <f>(C68+C67)/2</f>
        <v>10.974832</v>
      </c>
      <c r="E68" s="95">
        <f>(D68*(A68-A67))</f>
        <v>10.974832</v>
      </c>
      <c r="F68" s="95">
        <f>(0.5*((C68^2)-(C67^2))*'NEFZ + EPA + WLTP - Start Value'!$B$3)/3600</f>
        <v>-0.2132829340067668</v>
      </c>
      <c r="G68" s="95">
        <f>E68*'NEFZ + EPA + WLTP - Start Value'!$B$3*'NEFZ + EPA + WLTP - Start Value'!$B$6*'NEFZ + EPA + WLTP - Constants'!$B$4/3600</f>
        <v>0.3744283433440001</v>
      </c>
      <c r="H68" s="95">
        <f>IF(E68&gt;0,(((C67)^3+(C68)^3)/2/D68)*0.5*'NEFZ + EPA + WLTP - Constants'!$B$3*('NEFZ + EPA + WLTP - Start Value'!$B$5*'NEFZ + EPA + WLTP - Start Value'!$B$4)*E68/3600,0)</f>
        <v>0.1672205211114148</v>
      </c>
      <c r="I68" s="95"/>
    </row>
    <row r="69" ht="20.35" customHeight="1">
      <c r="A69" s="15">
        <v>66</v>
      </c>
      <c r="B69" s="15">
        <v>24.7</v>
      </c>
      <c r="C69" s="95">
        <f>'NEFZ + EPA + WLTP - Constants'!$B$5*B69/3.6</f>
        <v>11.041888</v>
      </c>
      <c r="D69" s="95">
        <f>(C69+C68)/2</f>
        <v>10.997184</v>
      </c>
      <c r="E69" s="95">
        <f>(D69*(A69-A68))</f>
        <v>10.997184</v>
      </c>
      <c r="F69" s="95">
        <f>(0.5*((C69^2)-(C68^2))*'NEFZ + EPA + WLTP - Start Value'!$B$3)/3600</f>
        <v>0.4274346376021357</v>
      </c>
      <c r="G69" s="95">
        <f>E69*'NEFZ + EPA + WLTP - Start Value'!$B$3*'NEFZ + EPA + WLTP - Start Value'!$B$6*'NEFZ + EPA + WLTP - Constants'!$B$4/3600</f>
        <v>0.3751909265280001</v>
      </c>
      <c r="H69" s="95">
        <f>IF(E69&gt;0,(((C68)^3+(C69)^3)/2/D69)*0.5*'NEFZ + EPA + WLTP - Constants'!$B$3*('NEFZ + EPA + WLTP - Start Value'!$B$5*'NEFZ + EPA + WLTP - Start Value'!$B$4)*E69/3600,0)</f>
        <v>0.1682505641722471</v>
      </c>
      <c r="I69" s="95"/>
    </row>
    <row r="70" ht="20.35" customHeight="1">
      <c r="A70" s="15">
        <v>67</v>
      </c>
      <c r="B70" s="15">
        <v>24.8</v>
      </c>
      <c r="C70" s="95">
        <f>'NEFZ + EPA + WLTP - Constants'!$B$5*B70/3.6</f>
        <v>11.086592</v>
      </c>
      <c r="D70" s="95">
        <f>(C70+C69)/2</f>
        <v>11.06424</v>
      </c>
      <c r="E70" s="95">
        <f>(D70*(A70-A69))</f>
        <v>11.06424</v>
      </c>
      <c r="F70" s="95">
        <f>(0.5*((C70^2)-(C69^2))*'NEFZ + EPA + WLTP - Start Value'!$B$3)/3600</f>
        <v>0.2150204731840049</v>
      </c>
      <c r="G70" s="95">
        <f>E70*'NEFZ + EPA + WLTP - Start Value'!$B$3*'NEFZ + EPA + WLTP - Start Value'!$B$6*'NEFZ + EPA + WLTP - Constants'!$B$4/3600</f>
        <v>0.3774786760800001</v>
      </c>
      <c r="H70" s="95">
        <f>IF(E70&gt;0,(((C69)^3+(C70)^3)/2/D70)*0.5*'NEFZ + EPA + WLTP - Constants'!$B$3*('NEFZ + EPA + WLTP - Start Value'!$B$5*'NEFZ + EPA + WLTP - Start Value'!$B$4)*E70/3600,0)</f>
        <v>0.1713407272587435</v>
      </c>
      <c r="I70" s="95"/>
    </row>
    <row r="71" ht="20.35" customHeight="1">
      <c r="A71" s="15">
        <v>68</v>
      </c>
      <c r="B71" s="15">
        <v>24.7</v>
      </c>
      <c r="C71" s="95">
        <f>'NEFZ + EPA + WLTP - Constants'!$B$5*B71/3.6</f>
        <v>11.041888</v>
      </c>
      <c r="D71" s="95">
        <f>(C71+C70)/2</f>
        <v>11.06424</v>
      </c>
      <c r="E71" s="95">
        <f>(D71*(A71-A70))</f>
        <v>11.06424</v>
      </c>
      <c r="F71" s="95">
        <f>(0.5*((C71^2)-(C70^2))*'NEFZ + EPA + WLTP - Start Value'!$B$3)/3600</f>
        <v>-0.2150204731840049</v>
      </c>
      <c r="G71" s="95">
        <f>E71*'NEFZ + EPA + WLTP - Start Value'!$B$3*'NEFZ + EPA + WLTP - Start Value'!$B$6*'NEFZ + EPA + WLTP - Constants'!$B$4/3600</f>
        <v>0.3774786760800001</v>
      </c>
      <c r="H71" s="95">
        <f>IF(E71&gt;0,(((C70)^3+(C71)^3)/2/D71)*0.5*'NEFZ + EPA + WLTP - Constants'!$B$3*('NEFZ + EPA + WLTP - Start Value'!$B$5*'NEFZ + EPA + WLTP - Start Value'!$B$4)*E71/3600,0)</f>
        <v>0.1713407272587435</v>
      </c>
      <c r="I71" s="95"/>
    </row>
    <row r="72" ht="20.35" customHeight="1">
      <c r="A72" s="15">
        <v>69</v>
      </c>
      <c r="B72" s="15">
        <v>24.6</v>
      </c>
      <c r="C72" s="95">
        <f>'NEFZ + EPA + WLTP - Constants'!$B$5*B72/3.6</f>
        <v>10.997184</v>
      </c>
      <c r="D72" s="95">
        <f>(C72+C71)/2</f>
        <v>11.019536</v>
      </c>
      <c r="E72" s="95">
        <f>(D72*(A72-A71))</f>
        <v>11.019536</v>
      </c>
      <c r="F72" s="95">
        <f>(0.5*((C72^2)-(C71^2))*'NEFZ + EPA + WLTP - Start Value'!$B$3)/3600</f>
        <v>-0.2141517035953689</v>
      </c>
      <c r="G72" s="95">
        <f>E72*'NEFZ + EPA + WLTP - Start Value'!$B$3*'NEFZ + EPA + WLTP - Start Value'!$B$6*'NEFZ + EPA + WLTP - Constants'!$B$4/3600</f>
        <v>0.3759535097120001</v>
      </c>
      <c r="H72" s="95">
        <f>IF(E72&gt;0,(((C71)^3+(C72)^3)/2/D72)*0.5*'NEFZ + EPA + WLTP - Constants'!$B$3*('NEFZ + EPA + WLTP - Start Value'!$B$5*'NEFZ + EPA + WLTP - Start Value'!$B$4)*E72/3600,0)</f>
        <v>0.1692722668491914</v>
      </c>
      <c r="I72" s="95"/>
    </row>
    <row r="73" ht="20.35" customHeight="1">
      <c r="A73" s="15">
        <v>70</v>
      </c>
      <c r="B73" s="15">
        <v>24.6</v>
      </c>
      <c r="C73" s="95">
        <f>'NEFZ + EPA + WLTP - Constants'!$B$5*B73/3.6</f>
        <v>10.997184</v>
      </c>
      <c r="D73" s="95">
        <f>(C73+C72)/2</f>
        <v>10.997184</v>
      </c>
      <c r="E73" s="95">
        <f>(D73*(A73-A72))</f>
        <v>10.997184</v>
      </c>
      <c r="F73" s="95">
        <f>(0.5*((C73^2)-(C72^2))*'NEFZ + EPA + WLTP - Start Value'!$B$3)/3600</f>
        <v>0</v>
      </c>
      <c r="G73" s="95">
        <f>E73*'NEFZ + EPA + WLTP - Start Value'!$B$3*'NEFZ + EPA + WLTP - Start Value'!$B$6*'NEFZ + EPA + WLTP - Constants'!$B$4/3600</f>
        <v>0.3751909265280002</v>
      </c>
      <c r="H73" s="95">
        <f>IF(E73&gt;0,(((C72)^3+(C73)^3)/2/D73)*0.5*'NEFZ + EPA + WLTP - Constants'!$B$3*('NEFZ + EPA + WLTP - Start Value'!$B$5*'NEFZ + EPA + WLTP - Start Value'!$B$4)*E73/3600,0)</f>
        <v>0.1682422237883592</v>
      </c>
      <c r="I73" s="95"/>
    </row>
    <row r="74" ht="20.35" customHeight="1">
      <c r="A74" s="15">
        <v>71</v>
      </c>
      <c r="B74" s="15">
        <v>25.1</v>
      </c>
      <c r="C74" s="95">
        <f>'NEFZ + EPA + WLTP - Constants'!$B$5*B74/3.6</f>
        <v>11.220704</v>
      </c>
      <c r="D74" s="95">
        <f>(C74+C73)/2</f>
        <v>11.108944</v>
      </c>
      <c r="E74" s="95">
        <f>(D74*(A74-A73))</f>
        <v>11.108944</v>
      </c>
      <c r="F74" s="95">
        <f>(0.5*((C74^2)-(C73^2))*'NEFZ + EPA + WLTP - Start Value'!$B$3)/3600</f>
        <v>1.079446213863106</v>
      </c>
      <c r="G74" s="95">
        <f>E74*'NEFZ + EPA + WLTP - Start Value'!$B$3*'NEFZ + EPA + WLTP - Start Value'!$B$6*'NEFZ + EPA + WLTP - Constants'!$B$4/3600</f>
        <v>0.3790038424480001</v>
      </c>
      <c r="H74" s="95">
        <f>IF(E74&gt;0,(((C73)^3+(C74)^3)/2/D74)*0.5*'NEFZ + EPA + WLTP - Constants'!$B$3*('NEFZ + EPA + WLTP - Start Value'!$B$5*'NEFZ + EPA + WLTP - Start Value'!$B$4)*E74/3600,0)</f>
        <v>0.1734765210113913</v>
      </c>
      <c r="I74" s="95"/>
    </row>
    <row r="75" ht="20.35" customHeight="1">
      <c r="A75" s="15">
        <v>72</v>
      </c>
      <c r="B75" s="15">
        <v>25.6</v>
      </c>
      <c r="C75" s="95">
        <f>'NEFZ + EPA + WLTP - Constants'!$B$5*B75/3.6</f>
        <v>11.444224</v>
      </c>
      <c r="D75" s="95">
        <f>(C75+C74)/2</f>
        <v>11.332464</v>
      </c>
      <c r="E75" s="95">
        <f>(D75*(A75-A74))</f>
        <v>11.332464</v>
      </c>
      <c r="F75" s="95">
        <f>(0.5*((C75^2)-(C74^2))*'NEFZ + EPA + WLTP - Start Value'!$B$3)/3600</f>
        <v>1.101165453578669</v>
      </c>
      <c r="G75" s="95">
        <f>E75*'NEFZ + EPA + WLTP - Start Value'!$B$3*'NEFZ + EPA + WLTP - Start Value'!$B$6*'NEFZ + EPA + WLTP - Constants'!$B$4/3600</f>
        <v>0.3866296742880001</v>
      </c>
      <c r="H75" s="95">
        <f>IF(E75&gt;0,(((C74)^3+(C75)^3)/2/D75)*0.5*'NEFZ + EPA + WLTP - Constants'!$B$3*('NEFZ + EPA + WLTP - Start Value'!$B$5*'NEFZ + EPA + WLTP - Start Value'!$B$4)*E75/3600,0)</f>
        <v>0.1841578630545982</v>
      </c>
      <c r="I75" s="95"/>
    </row>
    <row r="76" ht="20.35" customHeight="1">
      <c r="A76" s="15">
        <v>73</v>
      </c>
      <c r="B76" s="15">
        <v>25.7</v>
      </c>
      <c r="C76" s="95">
        <f>'NEFZ + EPA + WLTP - Constants'!$B$5*B76/3.6</f>
        <v>11.488928</v>
      </c>
      <c r="D76" s="95">
        <f>(C76+C75)/2</f>
        <v>11.466576</v>
      </c>
      <c r="E76" s="95">
        <f>(D76*(A76-A75))</f>
        <v>11.466576</v>
      </c>
      <c r="F76" s="95">
        <f>(0.5*((C76^2)-(C75^2))*'NEFZ + EPA + WLTP - Start Value'!$B$3)/3600</f>
        <v>0.2228393994815963</v>
      </c>
      <c r="G76" s="95">
        <f>E76*'NEFZ + EPA + WLTP - Start Value'!$B$3*'NEFZ + EPA + WLTP - Start Value'!$B$6*'NEFZ + EPA + WLTP - Constants'!$B$4/3600</f>
        <v>0.3912051733920001</v>
      </c>
      <c r="H76" s="95">
        <f>IF(E76&gt;0,(((C75)^3+(C76)^3)/2/D76)*0.5*'NEFZ + EPA + WLTP - Constants'!$B$3*('NEFZ + EPA + WLTP - Start Value'!$B$5*'NEFZ + EPA + WLTP - Start Value'!$B$4)*E76/3600,0)</f>
        <v>0.1907202194944599</v>
      </c>
      <c r="I76" s="95"/>
    </row>
    <row r="77" ht="20.35" customHeight="1">
      <c r="A77" s="15">
        <v>74</v>
      </c>
      <c r="B77" s="15">
        <v>25.4</v>
      </c>
      <c r="C77" s="95">
        <f>'NEFZ + EPA + WLTP - Constants'!$B$5*B77/3.6</f>
        <v>11.354816</v>
      </c>
      <c r="D77" s="95">
        <f>(C77+C76)/2</f>
        <v>11.421872</v>
      </c>
      <c r="E77" s="95">
        <f>(D77*(A77-A76))</f>
        <v>11.421872</v>
      </c>
      <c r="F77" s="95">
        <f>(0.5*((C77^2)-(C76^2))*'NEFZ + EPA + WLTP - Start Value'!$B$3)/3600</f>
        <v>-0.6659118896789424</v>
      </c>
      <c r="G77" s="95">
        <f>E77*'NEFZ + EPA + WLTP - Start Value'!$B$3*'NEFZ + EPA + WLTP - Start Value'!$B$6*'NEFZ + EPA + WLTP - Constants'!$B$4/3600</f>
        <v>0.389680007024</v>
      </c>
      <c r="H77" s="95">
        <f>IF(E77&gt;0,(((C76)^3+(C77)^3)/2/D77)*0.5*'NEFZ + EPA + WLTP - Constants'!$B$3*('NEFZ + EPA + WLTP - Start Value'!$B$5*'NEFZ + EPA + WLTP - Start Value'!$B$4)*E77/3600,0)</f>
        <v>0.1885156006227365</v>
      </c>
      <c r="I77" s="95"/>
    </row>
    <row r="78" ht="20.35" customHeight="1">
      <c r="A78" s="15">
        <v>75</v>
      </c>
      <c r="B78" s="15">
        <v>24.9</v>
      </c>
      <c r="C78" s="95">
        <f>'NEFZ + EPA + WLTP - Constants'!$B$5*B78/3.6</f>
        <v>11.131296</v>
      </c>
      <c r="D78" s="95">
        <f>(C78+C77)/2</f>
        <v>11.243056</v>
      </c>
      <c r="E78" s="95">
        <f>(D78*(A78-A77))</f>
        <v>11.243056</v>
      </c>
      <c r="F78" s="95">
        <f>(0.5*((C78^2)-(C77^2))*'NEFZ + EPA + WLTP - Start Value'!$B$3)/3600</f>
        <v>-1.092477757692436</v>
      </c>
      <c r="G78" s="95">
        <f>E78*'NEFZ + EPA + WLTP - Start Value'!$B$3*'NEFZ + EPA + WLTP - Start Value'!$B$6*'NEFZ + EPA + WLTP - Constants'!$B$4/3600</f>
        <v>0.383579341552</v>
      </c>
      <c r="H78" s="95">
        <f>IF(E78&gt;0,(((C77)^3+(C78)^3)/2/D78)*0.5*'NEFZ + EPA + WLTP - Constants'!$B$3*('NEFZ + EPA + WLTP - Start Value'!$B$5*'NEFZ + EPA + WLTP - Start Value'!$B$4)*E78/3600,0)</f>
        <v>0.1798342329100015</v>
      </c>
      <c r="I78" s="95"/>
    </row>
    <row r="79" ht="20.35" customHeight="1">
      <c r="A79" s="15">
        <v>76</v>
      </c>
      <c r="B79" s="15">
        <v>25</v>
      </c>
      <c r="C79" s="95">
        <f>'NEFZ + EPA + WLTP - Constants'!$B$5*B79/3.6</f>
        <v>11.176</v>
      </c>
      <c r="D79" s="95">
        <f>(C79+C78)/2</f>
        <v>11.153648</v>
      </c>
      <c r="E79" s="95">
        <f>(D79*(A79-A78))</f>
        <v>11.153648</v>
      </c>
      <c r="F79" s="95">
        <f>(0.5*((C79^2)-(C78^2))*'NEFZ + EPA + WLTP - Start Value'!$B$3)/3600</f>
        <v>0.216758012361243</v>
      </c>
      <c r="G79" s="95">
        <f>E79*'NEFZ + EPA + WLTP - Start Value'!$B$3*'NEFZ + EPA + WLTP - Start Value'!$B$6*'NEFZ + EPA + WLTP - Constants'!$B$4/3600</f>
        <v>0.380529008816</v>
      </c>
      <c r="H79" s="95">
        <f>IF(E79&gt;0,(((C78)^3+(C79)^3)/2/D79)*0.5*'NEFZ + EPA + WLTP - Constants'!$B$3*('NEFZ + EPA + WLTP - Start Value'!$B$5*'NEFZ + EPA + WLTP - Start Value'!$B$4)*E79/3600,0)</f>
        <v>0.1755280633251705</v>
      </c>
      <c r="I79" s="95"/>
    </row>
    <row r="80" ht="20.35" customHeight="1">
      <c r="A80" s="15">
        <v>77</v>
      </c>
      <c r="B80" s="15">
        <v>25.4</v>
      </c>
      <c r="C80" s="95">
        <f>'NEFZ + EPA + WLTP - Constants'!$B$5*B80/3.6</f>
        <v>11.354816</v>
      </c>
      <c r="D80" s="95">
        <f>(C80+C79)/2</f>
        <v>11.265408</v>
      </c>
      <c r="E80" s="95">
        <f>(D80*(A80-A79))</f>
        <v>11.265408</v>
      </c>
      <c r="F80" s="95">
        <f>(0.5*((C80^2)-(C79^2))*'NEFZ + EPA + WLTP - Start Value'!$B$3)/3600</f>
        <v>0.875719745331193</v>
      </c>
      <c r="G80" s="95">
        <f>E80*'NEFZ + EPA + WLTP - Start Value'!$B$3*'NEFZ + EPA + WLTP - Start Value'!$B$6*'NEFZ + EPA + WLTP - Constants'!$B$4/3600</f>
        <v>0.3843419247360001</v>
      </c>
      <c r="H80" s="95">
        <f>IF(E80&gt;0,(((C79)^3+(C80)^3)/2/D80)*0.5*'NEFZ + EPA + WLTP - Constants'!$B$3*('NEFZ + EPA + WLTP - Start Value'!$B$5*'NEFZ + EPA + WLTP - Start Value'!$B$4)*E80/3600,0)</f>
        <v>0.180889500546495</v>
      </c>
      <c r="I80" s="95"/>
    </row>
    <row r="81" ht="20.35" customHeight="1">
      <c r="A81" s="15">
        <v>78</v>
      </c>
      <c r="B81" s="15">
        <v>26</v>
      </c>
      <c r="C81" s="95">
        <f>'NEFZ + EPA + WLTP - Constants'!$B$5*B81/3.6</f>
        <v>11.62304</v>
      </c>
      <c r="D81" s="95">
        <f>(C81+C80)/2</f>
        <v>11.488928</v>
      </c>
      <c r="E81" s="95">
        <f>(D81*(A81-A80))</f>
        <v>11.488928</v>
      </c>
      <c r="F81" s="95">
        <f>(0.5*((C81^2)-(C80^2))*'NEFZ + EPA + WLTP - Start Value'!$B$3)/3600</f>
        <v>1.339642705655479</v>
      </c>
      <c r="G81" s="95">
        <f>E81*'NEFZ + EPA + WLTP - Start Value'!$B$3*'NEFZ + EPA + WLTP - Start Value'!$B$6*'NEFZ + EPA + WLTP - Constants'!$B$4/3600</f>
        <v>0.391967756576</v>
      </c>
      <c r="H81" s="95">
        <f>IF(E81&gt;0,(((C80)^3+(C81)^3)/2/D81)*0.5*'NEFZ + EPA + WLTP - Constants'!$B$3*('NEFZ + EPA + WLTP - Start Value'!$B$5*'NEFZ + EPA + WLTP - Start Value'!$B$4)*E81/3600,0)</f>
        <v>0.1919139510650937</v>
      </c>
      <c r="I81" s="95"/>
    </row>
    <row r="82" ht="20.35" customHeight="1">
      <c r="A82" s="15">
        <v>79</v>
      </c>
      <c r="B82" s="15">
        <v>26</v>
      </c>
      <c r="C82" s="95">
        <f>'NEFZ + EPA + WLTP - Constants'!$B$5*B82/3.6</f>
        <v>11.62304</v>
      </c>
      <c r="D82" s="95">
        <f>(C82+C81)/2</f>
        <v>11.62304</v>
      </c>
      <c r="E82" s="95">
        <f>(D82*(A82-A81))</f>
        <v>11.62304</v>
      </c>
      <c r="F82" s="95">
        <f>(0.5*((C82^2)-(C81^2))*'NEFZ + EPA + WLTP - Start Value'!$B$3)/3600</f>
        <v>0</v>
      </c>
      <c r="G82" s="95">
        <f>E82*'NEFZ + EPA + WLTP - Start Value'!$B$3*'NEFZ + EPA + WLTP - Start Value'!$B$6*'NEFZ + EPA + WLTP - Constants'!$B$4/3600</f>
        <v>0.3965432556800001</v>
      </c>
      <c r="H82" s="95">
        <f>IF(E82&gt;0,(((C81)^3+(C82)^3)/2/D82)*0.5*'NEFZ + EPA + WLTP - Constants'!$B$3*('NEFZ + EPA + WLTP - Start Value'!$B$5*'NEFZ + EPA + WLTP - Start Value'!$B$4)*E82/3600,0)</f>
        <v>0.1986322319988613</v>
      </c>
      <c r="I82" s="95"/>
    </row>
    <row r="83" ht="20.35" customHeight="1">
      <c r="A83" s="15">
        <v>80</v>
      </c>
      <c r="B83" s="15">
        <v>25.7</v>
      </c>
      <c r="C83" s="95">
        <f>'NEFZ + EPA + WLTP - Constants'!$B$5*B83/3.6</f>
        <v>11.488928</v>
      </c>
      <c r="D83" s="95">
        <f>(C83+C82)/2</f>
        <v>11.555984</v>
      </c>
      <c r="E83" s="95">
        <f>(D83*(A83-A82))</f>
        <v>11.555984</v>
      </c>
      <c r="F83" s="95">
        <f>(0.5*((C83^2)-(C82^2))*'NEFZ + EPA + WLTP - Start Value'!$B$3)/3600</f>
        <v>-0.6737308159765369</v>
      </c>
      <c r="G83" s="95">
        <f>E83*'NEFZ + EPA + WLTP - Start Value'!$B$3*'NEFZ + EPA + WLTP - Start Value'!$B$6*'NEFZ + EPA + WLTP - Constants'!$B$4/3600</f>
        <v>0.3942555061280001</v>
      </c>
      <c r="H83" s="95">
        <f>IF(E83&gt;0,(((C82)^3+(C83)^3)/2/D83)*0.5*'NEFZ + EPA + WLTP - Constants'!$B$3*('NEFZ + EPA + WLTP - Start Value'!$B$5*'NEFZ + EPA + WLTP - Start Value'!$B$4)*E83/3600,0)</f>
        <v>0.1952338815565041</v>
      </c>
      <c r="I83" s="95"/>
    </row>
    <row r="84" ht="20.35" customHeight="1">
      <c r="A84" s="15">
        <v>81</v>
      </c>
      <c r="B84" s="15">
        <v>26.1</v>
      </c>
      <c r="C84" s="95">
        <f>'NEFZ + EPA + WLTP - Constants'!$B$5*B84/3.6</f>
        <v>11.667744</v>
      </c>
      <c r="D84" s="95">
        <f>(C84+C83)/2</f>
        <v>11.578336</v>
      </c>
      <c r="E84" s="95">
        <f>(D84*(A84-A83))</f>
        <v>11.578336</v>
      </c>
      <c r="F84" s="95">
        <f>(0.5*((C84^2)-(C83^2))*'NEFZ + EPA + WLTP - Start Value'!$B$3)/3600</f>
        <v>0.9000452938126215</v>
      </c>
      <c r="G84" s="95">
        <f>E84*'NEFZ + EPA + WLTP - Start Value'!$B$3*'NEFZ + EPA + WLTP - Start Value'!$B$6*'NEFZ + EPA + WLTP - Constants'!$B$4/3600</f>
        <v>0.3950180893120001</v>
      </c>
      <c r="H84" s="95">
        <f>IF(E84&gt;0,(((C83)^3+(C84)^3)/2/D84)*0.5*'NEFZ + EPA + WLTP - Constants'!$B$3*('NEFZ + EPA + WLTP - Start Value'!$B$5*'NEFZ + EPA + WLTP - Start Value'!$B$4)*E84/3600,0)</f>
        <v>0.1963842499117203</v>
      </c>
      <c r="I84" s="95"/>
    </row>
    <row r="85" ht="20.35" customHeight="1">
      <c r="A85" s="15">
        <v>82</v>
      </c>
      <c r="B85" s="15">
        <v>26.7</v>
      </c>
      <c r="C85" s="95">
        <f>'NEFZ + EPA + WLTP - Constants'!$B$5*B85/3.6</f>
        <v>11.935968</v>
      </c>
      <c r="D85" s="95">
        <f>(C85+C84)/2</f>
        <v>11.801856</v>
      </c>
      <c r="E85" s="95">
        <f>(D85*(A85-A84))</f>
        <v>11.801856</v>
      </c>
      <c r="F85" s="95">
        <f>(0.5*((C85^2)-(C84^2))*'NEFZ + EPA + WLTP - Start Value'!$B$3)/3600</f>
        <v>1.376131028377599</v>
      </c>
      <c r="G85" s="95">
        <f>E85*'NEFZ + EPA + WLTP - Start Value'!$B$3*'NEFZ + EPA + WLTP - Start Value'!$B$6*'NEFZ + EPA + WLTP - Constants'!$B$4/3600</f>
        <v>0.402643921152</v>
      </c>
      <c r="H85" s="95">
        <f>IF(E85&gt;0,(((C84)^3+(C85)^3)/2/D85)*0.5*'NEFZ + EPA + WLTP - Constants'!$B$3*('NEFZ + EPA + WLTP - Start Value'!$B$5*'NEFZ + EPA + WLTP - Start Value'!$B$4)*E85/3600,0)</f>
        <v>0.2080221933020792</v>
      </c>
      <c r="I85" s="95"/>
    </row>
    <row r="86" ht="20.35" customHeight="1">
      <c r="A86" s="15">
        <v>83</v>
      </c>
      <c r="B86" s="15">
        <v>27.5</v>
      </c>
      <c r="C86" s="95">
        <f>'NEFZ + EPA + WLTP - Constants'!$B$5*B86/3.6</f>
        <v>12.2936</v>
      </c>
      <c r="D86" s="95">
        <f>(C86+C85)/2</f>
        <v>12.114784</v>
      </c>
      <c r="E86" s="95">
        <f>(D86*(A86-A85))</f>
        <v>12.114784</v>
      </c>
      <c r="F86" s="95">
        <f>(0.5*((C86^2)-(C85^2))*'NEFZ + EPA + WLTP - Start Value'!$B$3)/3600</f>
        <v>1.883492468132985</v>
      </c>
      <c r="G86" s="95">
        <f>E86*'NEFZ + EPA + WLTP - Start Value'!$B$3*'NEFZ + EPA + WLTP - Start Value'!$B$6*'NEFZ + EPA + WLTP - Constants'!$B$4/3600</f>
        <v>0.413320085728</v>
      </c>
      <c r="H86" s="95">
        <f>IF(E86&gt;0,(((C85)^3+(C86)^3)/2/D86)*0.5*'NEFZ + EPA + WLTP - Constants'!$B$3*('NEFZ + EPA + WLTP - Start Value'!$B$5*'NEFZ + EPA + WLTP - Start Value'!$B$4)*E86/3600,0)</f>
        <v>0.2250719157024197</v>
      </c>
      <c r="I86" s="95"/>
    </row>
    <row r="87" ht="20.35" customHeight="1">
      <c r="A87" s="15">
        <v>84</v>
      </c>
      <c r="B87" s="15">
        <v>28.6</v>
      </c>
      <c r="C87" s="95">
        <f>'NEFZ + EPA + WLTP - Constants'!$B$5*B87/3.6</f>
        <v>12.785344</v>
      </c>
      <c r="D87" s="95">
        <f>(C87+C86)/2</f>
        <v>12.539472</v>
      </c>
      <c r="E87" s="95">
        <f>(D87*(A87-A86))</f>
        <v>12.539472</v>
      </c>
      <c r="F87" s="95">
        <f>(0.5*((C87^2)-(C86^2))*'NEFZ + EPA + WLTP - Start Value'!$B$3)/3600</f>
        <v>2.680588565693866</v>
      </c>
      <c r="G87" s="95">
        <f>E87*'NEFZ + EPA + WLTP - Start Value'!$B$3*'NEFZ + EPA + WLTP - Start Value'!$B$6*'NEFZ + EPA + WLTP - Constants'!$B$4/3600</f>
        <v>0.4278091662240001</v>
      </c>
      <c r="H87" s="95">
        <f>IF(E87&gt;0,(((C86)^3+(C87)^3)/2/D87)*0.5*'NEFZ + EPA + WLTP - Constants'!$B$3*('NEFZ + EPA + WLTP - Start Value'!$B$5*'NEFZ + EPA + WLTP - Start Value'!$B$4)*E87/3600,0)</f>
        <v>0.2497059571502296</v>
      </c>
      <c r="I87" s="95"/>
    </row>
    <row r="88" ht="20.35" customHeight="1">
      <c r="A88" s="15">
        <v>85</v>
      </c>
      <c r="B88" s="15">
        <v>29.3</v>
      </c>
      <c r="C88" s="95">
        <f>'NEFZ + EPA + WLTP - Constants'!$B$5*B88/3.6</f>
        <v>13.098272</v>
      </c>
      <c r="D88" s="95">
        <f>(C88+C87)/2</f>
        <v>12.941808</v>
      </c>
      <c r="E88" s="95">
        <f>(D88*(A88-A87))</f>
        <v>12.941808</v>
      </c>
      <c r="F88" s="95">
        <f>(0.5*((C88^2)-(C87^2))*'NEFZ + EPA + WLTP - Start Value'!$B$3)/3600</f>
        <v>1.760561571342919</v>
      </c>
      <c r="G88" s="95">
        <f>E88*'NEFZ + EPA + WLTP - Start Value'!$B$3*'NEFZ + EPA + WLTP - Start Value'!$B$6*'NEFZ + EPA + WLTP - Constants'!$B$4/3600</f>
        <v>0.441535663536</v>
      </c>
      <c r="H88" s="95">
        <f>IF(E88&gt;0,(((C87)^3+(C88)^3)/2/D88)*0.5*'NEFZ + EPA + WLTP - Constants'!$B$3*('NEFZ + EPA + WLTP - Start Value'!$B$5*'NEFZ + EPA + WLTP - Start Value'!$B$4)*E88/3600,0)</f>
        <v>0.2743252447075709</v>
      </c>
      <c r="I88" s="95"/>
    </row>
    <row r="89" ht="20.35" customHeight="1">
      <c r="A89" s="15">
        <v>86</v>
      </c>
      <c r="B89" s="15">
        <v>29.8</v>
      </c>
      <c r="C89" s="95">
        <f>'NEFZ + EPA + WLTP - Constants'!$B$5*B89/3.6</f>
        <v>13.321792</v>
      </c>
      <c r="D89" s="95">
        <f>(C89+C88)/2</f>
        <v>13.210032</v>
      </c>
      <c r="E89" s="95">
        <f>(D89*(A89-A88))</f>
        <v>13.210032</v>
      </c>
      <c r="F89" s="95">
        <f>(0.5*((C89^2)-(C88^2))*'NEFZ + EPA + WLTP - Start Value'!$B$3)/3600</f>
        <v>1.283607067189349</v>
      </c>
      <c r="G89" s="95">
        <f>E89*'NEFZ + EPA + WLTP - Start Value'!$B$3*'NEFZ + EPA + WLTP - Start Value'!$B$6*'NEFZ + EPA + WLTP - Constants'!$B$4/3600</f>
        <v>0.4506866617440001</v>
      </c>
      <c r="H89" s="95">
        <f>IF(E89&gt;0,(((C88)^3+(C89)^3)/2/D89)*0.5*'NEFZ + EPA + WLTP - Constants'!$B$3*('NEFZ + EPA + WLTP - Start Value'!$B$5*'NEFZ + EPA + WLTP - Start Value'!$B$4)*E89/3600,0)</f>
        <v>0.291672429498583</v>
      </c>
      <c r="I89" s="95"/>
    </row>
    <row r="90" ht="20.35" customHeight="1">
      <c r="A90" s="15">
        <v>87</v>
      </c>
      <c r="B90" s="15">
        <v>30.1</v>
      </c>
      <c r="C90" s="95">
        <f>'NEFZ + EPA + WLTP - Constants'!$B$5*B90/3.6</f>
        <v>13.455904</v>
      </c>
      <c r="D90" s="95">
        <f>(C90+C89)/2</f>
        <v>13.388848</v>
      </c>
      <c r="E90" s="95">
        <f>(D90*(A90-A89))</f>
        <v>13.388848</v>
      </c>
      <c r="F90" s="95">
        <f>(0.5*((C90^2)-(C89^2))*'NEFZ + EPA + WLTP - Start Value'!$B$3)/3600</f>
        <v>0.7805894753770561</v>
      </c>
      <c r="G90" s="95">
        <f>E90*'NEFZ + EPA + WLTP - Start Value'!$B$3*'NEFZ + EPA + WLTP - Start Value'!$B$6*'NEFZ + EPA + WLTP - Constants'!$B$4/3600</f>
        <v>0.4567873272160001</v>
      </c>
      <c r="H90" s="95">
        <f>IF(E90&gt;0,(((C89)^3+(C90)^3)/2/D90)*0.5*'NEFZ + EPA + WLTP - Constants'!$B$3*('NEFZ + EPA + WLTP - Start Value'!$B$5*'NEFZ + EPA + WLTP - Start Value'!$B$4)*E90/3600,0)</f>
        <v>0.303635704367239</v>
      </c>
      <c r="I90" s="95"/>
    </row>
    <row r="91" ht="20.35" customHeight="1">
      <c r="A91" s="15">
        <v>88</v>
      </c>
      <c r="B91" s="15">
        <v>30.4</v>
      </c>
      <c r="C91" s="95">
        <f>'NEFZ + EPA + WLTP - Constants'!$B$5*B91/3.6</f>
        <v>13.590016</v>
      </c>
      <c r="D91" s="95">
        <f>(C91+C90)/2</f>
        <v>13.52296</v>
      </c>
      <c r="E91" s="95">
        <f>(D91*(A91-A90))</f>
        <v>13.52296</v>
      </c>
      <c r="F91" s="95">
        <f>(0.5*((C91^2)-(C90^2))*'NEFZ + EPA + WLTP - Start Value'!$B$3)/3600</f>
        <v>0.7884084016746569</v>
      </c>
      <c r="G91" s="95">
        <f>E91*'NEFZ + EPA + WLTP - Start Value'!$B$3*'NEFZ + EPA + WLTP - Start Value'!$B$6*'NEFZ + EPA + WLTP - Constants'!$B$4/3600</f>
        <v>0.461362826320</v>
      </c>
      <c r="H91" s="95">
        <f>IF(E91&gt;0,(((C90)^3+(C91)^3)/2/D91)*0.5*'NEFZ + EPA + WLTP - Constants'!$B$3*('NEFZ + EPA + WLTP - Start Value'!$B$5*'NEFZ + EPA + WLTP - Start Value'!$B$4)*E91/3600,0)</f>
        <v>0.3128512182914665</v>
      </c>
      <c r="I91" s="95"/>
    </row>
    <row r="92" ht="20.35" customHeight="1">
      <c r="A92" s="15">
        <v>89</v>
      </c>
      <c r="B92" s="15">
        <v>30.7</v>
      </c>
      <c r="C92" s="95">
        <f>'NEFZ + EPA + WLTP - Constants'!$B$5*B92/3.6</f>
        <v>13.724128</v>
      </c>
      <c r="D92" s="95">
        <f>(C92+C91)/2</f>
        <v>13.657072</v>
      </c>
      <c r="E92" s="95">
        <f>(D92*(A92-A91))</f>
        <v>13.657072</v>
      </c>
      <c r="F92" s="95">
        <f>(0.5*((C92^2)-(C91^2))*'NEFZ + EPA + WLTP - Start Value'!$B$3)/3600</f>
        <v>0.7962273279722759</v>
      </c>
      <c r="G92" s="95">
        <f>E92*'NEFZ + EPA + WLTP - Start Value'!$B$3*'NEFZ + EPA + WLTP - Start Value'!$B$6*'NEFZ + EPA + WLTP - Constants'!$B$4/3600</f>
        <v>0.465938325424</v>
      </c>
      <c r="H92" s="95">
        <f>IF(E92&gt;0,(((C91)^3+(C92)^3)/2/D92)*0.5*'NEFZ + EPA + WLTP - Constants'!$B$3*('NEFZ + EPA + WLTP - Start Value'!$B$5*'NEFZ + EPA + WLTP - Start Value'!$B$4)*E92/3600,0)</f>
        <v>0.3222513394932145</v>
      </c>
      <c r="I92" s="95"/>
    </row>
    <row r="93" ht="20.35" customHeight="1">
      <c r="A93" s="15">
        <v>90</v>
      </c>
      <c r="B93" s="15">
        <v>30.7</v>
      </c>
      <c r="C93" s="95">
        <f>'NEFZ + EPA + WLTP - Constants'!$B$5*B93/3.6</f>
        <v>13.724128</v>
      </c>
      <c r="D93" s="95">
        <f>(C93+C92)/2</f>
        <v>13.724128</v>
      </c>
      <c r="E93" s="95">
        <f>(D93*(A93-A92))</f>
        <v>13.724128</v>
      </c>
      <c r="F93" s="95">
        <f>(0.5*((C93^2)-(C92^2))*'NEFZ + EPA + WLTP - Start Value'!$B$3)/3600</f>
        <v>0</v>
      </c>
      <c r="G93" s="95">
        <f>E93*'NEFZ + EPA + WLTP - Start Value'!$B$3*'NEFZ + EPA + WLTP - Start Value'!$B$6*'NEFZ + EPA + WLTP - Constants'!$B$4/3600</f>
        <v>0.4682260749760001</v>
      </c>
      <c r="H93" s="95">
        <f>IF(E93&gt;0,(((C92)^3+(C93)^3)/2/D93)*0.5*'NEFZ + EPA + WLTP - Constants'!$B$3*('NEFZ + EPA + WLTP - Start Value'!$B$5*'NEFZ + EPA + WLTP - Start Value'!$B$4)*E93/3600,0)</f>
        <v>0.3269977807654657</v>
      </c>
      <c r="I93" s="95"/>
    </row>
    <row r="94" ht="20.35" customHeight="1">
      <c r="A94" s="15">
        <v>91</v>
      </c>
      <c r="B94" s="15">
        <v>30.5</v>
      </c>
      <c r="C94" s="95">
        <f>'NEFZ + EPA + WLTP - Constants'!$B$5*B94/3.6</f>
        <v>13.63472</v>
      </c>
      <c r="D94" s="95">
        <f>(C94+C93)/2</f>
        <v>13.679424</v>
      </c>
      <c r="E94" s="95">
        <f>(D94*(A94-A93))</f>
        <v>13.679424</v>
      </c>
      <c r="F94" s="95">
        <f>(0.5*((C94^2)-(C93^2))*'NEFZ + EPA + WLTP - Start Value'!$B$3)/3600</f>
        <v>-0.5316869882367994</v>
      </c>
      <c r="G94" s="95">
        <f>E94*'NEFZ + EPA + WLTP - Start Value'!$B$3*'NEFZ + EPA + WLTP - Start Value'!$B$6*'NEFZ + EPA + WLTP - Constants'!$B$4/3600</f>
        <v>0.4667009086080001</v>
      </c>
      <c r="H94" s="95">
        <f>IF(E94&gt;0,(((C93)^3+(C94)^3)/2/D94)*0.5*'NEFZ + EPA + WLTP - Constants'!$B$3*('NEFZ + EPA + WLTP - Start Value'!$B$5*'NEFZ + EPA + WLTP - Start Value'!$B$4)*E94/3600,0)</f>
        <v>0.3238231345627707</v>
      </c>
      <c r="I94" s="95"/>
    </row>
    <row r="95" ht="20.35" customHeight="1">
      <c r="A95" s="15">
        <v>92</v>
      </c>
      <c r="B95" s="15">
        <v>30.4</v>
      </c>
      <c r="C95" s="95">
        <f>'NEFZ + EPA + WLTP - Constants'!$B$5*B95/3.6</f>
        <v>13.590016</v>
      </c>
      <c r="D95" s="95">
        <f>(C95+C94)/2</f>
        <v>13.612368</v>
      </c>
      <c r="E95" s="95">
        <f>(D95*(A95-A94))</f>
        <v>13.612368</v>
      </c>
      <c r="F95" s="95">
        <f>(0.5*((C95^2)-(C94^2))*'NEFZ + EPA + WLTP - Start Value'!$B$3)/3600</f>
        <v>-0.2645403397354765</v>
      </c>
      <c r="G95" s="95">
        <f>E95*'NEFZ + EPA + WLTP - Start Value'!$B$3*'NEFZ + EPA + WLTP - Start Value'!$B$6*'NEFZ + EPA + WLTP - Constants'!$B$4/3600</f>
        <v>0.4644131590560001</v>
      </c>
      <c r="H95" s="95">
        <f>IF(E95&gt;0,(((C94)^3+(C95)^3)/2/D95)*0.5*'NEFZ + EPA + WLTP - Constants'!$B$3*('NEFZ + EPA + WLTP - Start Value'!$B$5*'NEFZ + EPA + WLTP - Start Value'!$B$4)*E95/3600,0)</f>
        <v>0.3190766932905195</v>
      </c>
      <c r="I95" s="95"/>
    </row>
    <row r="96" ht="20.35" customHeight="1">
      <c r="A96" s="15">
        <v>93</v>
      </c>
      <c r="B96" s="15">
        <v>30.3</v>
      </c>
      <c r="C96" s="95">
        <f>'NEFZ + EPA + WLTP - Constants'!$B$5*B96/3.6</f>
        <v>13.545312</v>
      </c>
      <c r="D96" s="95">
        <f>(C96+C95)/2</f>
        <v>13.567664</v>
      </c>
      <c r="E96" s="95">
        <f>(D96*(A96-A95))</f>
        <v>13.567664</v>
      </c>
      <c r="F96" s="95">
        <f>(0.5*((C96^2)-(C95^2))*'NEFZ + EPA + WLTP - Start Value'!$B$3)/3600</f>
        <v>-0.2636715701468282</v>
      </c>
      <c r="G96" s="95">
        <f>E96*'NEFZ + EPA + WLTP - Start Value'!$B$3*'NEFZ + EPA + WLTP - Start Value'!$B$6*'NEFZ + EPA + WLTP - Constants'!$B$4/3600</f>
        <v>0.462887992688</v>
      </c>
      <c r="H96" s="95">
        <f>IF(E96&gt;0,(((C95)^3+(C96)^3)/2/D96)*0.5*'NEFZ + EPA + WLTP - Constants'!$B$3*('NEFZ + EPA + WLTP - Start Value'!$B$5*'NEFZ + EPA + WLTP - Start Value'!$B$4)*E96/3600,0)</f>
        <v>0.315943409967269</v>
      </c>
      <c r="I96" s="95"/>
    </row>
    <row r="97" ht="20.35" customHeight="1">
      <c r="A97" s="15">
        <v>94</v>
      </c>
      <c r="B97" s="15">
        <v>30.4</v>
      </c>
      <c r="C97" s="95">
        <f>'NEFZ + EPA + WLTP - Constants'!$B$5*B97/3.6</f>
        <v>13.590016</v>
      </c>
      <c r="D97" s="95">
        <f>(C97+C96)/2</f>
        <v>13.567664</v>
      </c>
      <c r="E97" s="95">
        <f>(D97*(A97-A96))</f>
        <v>13.567664</v>
      </c>
      <c r="F97" s="95">
        <f>(0.5*((C97^2)-(C96^2))*'NEFZ + EPA + WLTP - Start Value'!$B$3)/3600</f>
        <v>0.2636715701468282</v>
      </c>
      <c r="G97" s="95">
        <f>E97*'NEFZ + EPA + WLTP - Start Value'!$B$3*'NEFZ + EPA + WLTP - Start Value'!$B$6*'NEFZ + EPA + WLTP - Constants'!$B$4/3600</f>
        <v>0.462887992688</v>
      </c>
      <c r="H97" s="95">
        <f>IF(E97&gt;0,(((C96)^3+(C97)^3)/2/D97)*0.5*'NEFZ + EPA + WLTP - Constants'!$B$3*('NEFZ + EPA + WLTP - Start Value'!$B$5*'NEFZ + EPA + WLTP - Start Value'!$B$4)*E97/3600,0)</f>
        <v>0.315943409967269</v>
      </c>
      <c r="I97" s="95"/>
    </row>
    <row r="98" ht="20.35" customHeight="1">
      <c r="A98" s="15">
        <v>95</v>
      </c>
      <c r="B98" s="15">
        <v>30.8</v>
      </c>
      <c r="C98" s="95">
        <f>'NEFZ + EPA + WLTP - Constants'!$B$5*B98/3.6</f>
        <v>13.768832</v>
      </c>
      <c r="D98" s="95">
        <f>(C98+C97)/2</f>
        <v>13.679424</v>
      </c>
      <c r="E98" s="95">
        <f>(D98*(A98-A97))</f>
        <v>13.679424</v>
      </c>
      <c r="F98" s="95">
        <f>(0.5*((C98^2)-(C97^2))*'NEFZ + EPA + WLTP - Start Value'!$B$3)/3600</f>
        <v>1.063373976473617</v>
      </c>
      <c r="G98" s="95">
        <f>E98*'NEFZ + EPA + WLTP - Start Value'!$B$3*'NEFZ + EPA + WLTP - Start Value'!$B$6*'NEFZ + EPA + WLTP - Constants'!$B$4/3600</f>
        <v>0.4667009086080001</v>
      </c>
      <c r="H98" s="95">
        <f>IF(E98&gt;0,(((C97)^3+(C98)^3)/2/D98)*0.5*'NEFZ + EPA + WLTP - Constants'!$B$3*('NEFZ + EPA + WLTP - Start Value'!$B$5*'NEFZ + EPA + WLTP - Start Value'!$B$4)*E98/3600,0)</f>
        <v>0.3238542584343526</v>
      </c>
      <c r="I98" s="95"/>
    </row>
    <row r="99" ht="20.35" customHeight="1">
      <c r="A99" s="15">
        <v>96</v>
      </c>
      <c r="B99" s="15">
        <v>30.4</v>
      </c>
      <c r="C99" s="95">
        <f>'NEFZ + EPA + WLTP - Constants'!$B$5*B99/3.6</f>
        <v>13.590016</v>
      </c>
      <c r="D99" s="95">
        <f>(C99+C98)/2</f>
        <v>13.679424</v>
      </c>
      <c r="E99" s="95">
        <f>(D99*(A99-A98))</f>
        <v>13.679424</v>
      </c>
      <c r="F99" s="95">
        <f>(0.5*((C99^2)-(C98^2))*'NEFZ + EPA + WLTP - Start Value'!$B$3)/3600</f>
        <v>-1.063373976473617</v>
      </c>
      <c r="G99" s="95">
        <f>E99*'NEFZ + EPA + WLTP - Start Value'!$B$3*'NEFZ + EPA + WLTP - Start Value'!$B$6*'NEFZ + EPA + WLTP - Constants'!$B$4/3600</f>
        <v>0.4667009086080001</v>
      </c>
      <c r="H99" s="95">
        <f>IF(E99&gt;0,(((C98)^3+(C99)^3)/2/D99)*0.5*'NEFZ + EPA + WLTP - Constants'!$B$3*('NEFZ + EPA + WLTP - Start Value'!$B$5*'NEFZ + EPA + WLTP - Start Value'!$B$4)*E99/3600,0)</f>
        <v>0.3238542584343526</v>
      </c>
      <c r="I99" s="95"/>
    </row>
    <row r="100" ht="20.35" customHeight="1">
      <c r="A100" s="15">
        <v>97</v>
      </c>
      <c r="B100" s="15">
        <v>29.9</v>
      </c>
      <c r="C100" s="95">
        <f>'NEFZ + EPA + WLTP - Constants'!$B$5*B100/3.6</f>
        <v>13.366496</v>
      </c>
      <c r="D100" s="95">
        <f>(C100+C99)/2</f>
        <v>13.478256</v>
      </c>
      <c r="E100" s="95">
        <f>(D100*(A100-A99))</f>
        <v>13.478256</v>
      </c>
      <c r="F100" s="95">
        <f>(0.5*((C100^2)-(C99^2))*'NEFZ + EPA + WLTP - Start Value'!$B$3)/3600</f>
        <v>-1.309670154847991</v>
      </c>
      <c r="G100" s="95">
        <f>E100*'NEFZ + EPA + WLTP - Start Value'!$B$3*'NEFZ + EPA + WLTP - Start Value'!$B$6*'NEFZ + EPA + WLTP - Constants'!$B$4/3600</f>
        <v>0.4598376599519999</v>
      </c>
      <c r="H100" s="95">
        <f>IF(E100&gt;0,(((C99)^3+(C100)^3)/2/D100)*0.5*'NEFZ + EPA + WLTP - Constants'!$B$3*('NEFZ + EPA + WLTP - Start Value'!$B$5*'NEFZ + EPA + WLTP - Start Value'!$B$4)*E100/3600,0)</f>
        <v>0.3097998470311157</v>
      </c>
      <c r="I100" s="95"/>
    </row>
    <row r="101" ht="20.35" customHeight="1">
      <c r="A101" s="15">
        <v>98</v>
      </c>
      <c r="B101" s="15">
        <v>29.5</v>
      </c>
      <c r="C101" s="95">
        <f>'NEFZ + EPA + WLTP - Constants'!$B$5*B101/3.6</f>
        <v>13.18768</v>
      </c>
      <c r="D101" s="95">
        <f>(C101+C100)/2</f>
        <v>13.277088</v>
      </c>
      <c r="E101" s="95">
        <f>(D101*(A101-A100))</f>
        <v>13.277088</v>
      </c>
      <c r="F101" s="95">
        <f>(0.5*((C101^2)-(C100^2))*'NEFZ + EPA + WLTP - Start Value'!$B$3)/3600</f>
        <v>-1.03209827128319</v>
      </c>
      <c r="G101" s="95">
        <f>E101*'NEFZ + EPA + WLTP - Start Value'!$B$3*'NEFZ + EPA + WLTP - Start Value'!$B$6*'NEFZ + EPA + WLTP - Constants'!$B$4/3600</f>
        <v>0.4529744112960001</v>
      </c>
      <c r="H101" s="95">
        <f>IF(E101&gt;0,(((C100)^3+(C101)^3)/2/D101)*0.5*'NEFZ + EPA + WLTP - Constants'!$B$3*('NEFZ + EPA + WLTP - Start Value'!$B$5*'NEFZ + EPA + WLTP - Start Value'!$B$4)*E101/3600,0)</f>
        <v>0.2961134296389365</v>
      </c>
      <c r="I101" s="95"/>
    </row>
    <row r="102" ht="20.35" customHeight="1">
      <c r="A102" s="15">
        <v>99</v>
      </c>
      <c r="B102" s="15">
        <v>29.8</v>
      </c>
      <c r="C102" s="95">
        <f>'NEFZ + EPA + WLTP - Constants'!$B$5*B102/3.6</f>
        <v>13.321792</v>
      </c>
      <c r="D102" s="95">
        <f>(C102+C101)/2</f>
        <v>13.254736</v>
      </c>
      <c r="E102" s="95">
        <f>(D102*(A102-A101))</f>
        <v>13.254736</v>
      </c>
      <c r="F102" s="95">
        <f>(0.5*((C102^2)-(C101^2))*'NEFZ + EPA + WLTP - Start Value'!$B$3)/3600</f>
        <v>0.7727705490794679</v>
      </c>
      <c r="G102" s="95">
        <f>E102*'NEFZ + EPA + WLTP - Start Value'!$B$3*'NEFZ + EPA + WLTP - Start Value'!$B$6*'NEFZ + EPA + WLTP - Constants'!$B$4/3600</f>
        <v>0.4522118281120001</v>
      </c>
      <c r="H102" s="95">
        <f>IF(E102&gt;0,(((C101)^3+(C102)^3)/2/D102)*0.5*'NEFZ + EPA + WLTP - Constants'!$B$3*('NEFZ + EPA + WLTP - Start Value'!$B$5*'NEFZ + EPA + WLTP - Start Value'!$B$4)*E102/3600,0)</f>
        <v>0.2946029669045567</v>
      </c>
      <c r="I102" s="95"/>
    </row>
    <row r="103" ht="20.35" customHeight="1">
      <c r="A103" s="15">
        <v>100</v>
      </c>
      <c r="B103" s="15">
        <v>30.3</v>
      </c>
      <c r="C103" s="95">
        <f>'NEFZ + EPA + WLTP - Constants'!$B$5*B103/3.6</f>
        <v>13.545312</v>
      </c>
      <c r="D103" s="95">
        <f>(C103+C102)/2</f>
        <v>13.433552</v>
      </c>
      <c r="E103" s="95">
        <f>(D103*(A103-A102))</f>
        <v>13.433552</v>
      </c>
      <c r="F103" s="95">
        <f>(0.5*((C103^2)-(C102^2))*'NEFZ + EPA + WLTP - Start Value'!$B$3)/3600</f>
        <v>1.305326306904885</v>
      </c>
      <c r="G103" s="95">
        <f>E103*'NEFZ + EPA + WLTP - Start Value'!$B$3*'NEFZ + EPA + WLTP - Start Value'!$B$6*'NEFZ + EPA + WLTP - Constants'!$B$4/3600</f>
        <v>0.4583124935840001</v>
      </c>
      <c r="H103" s="95">
        <f>IF(E103&gt;0,(((C102)^3+(C103)^3)/2/D103)*0.5*'NEFZ + EPA + WLTP - Constants'!$B$3*('NEFZ + EPA + WLTP - Start Value'!$B$5*'NEFZ + EPA + WLTP - Start Value'!$B$4)*E103/3600,0)</f>
        <v>0.3067278960430415</v>
      </c>
      <c r="I103" s="95"/>
    </row>
    <row r="104" ht="20.35" customHeight="1">
      <c r="A104" s="15">
        <v>101</v>
      </c>
      <c r="B104" s="15">
        <v>30.7</v>
      </c>
      <c r="C104" s="95">
        <f>'NEFZ + EPA + WLTP - Constants'!$B$5*B104/3.6</f>
        <v>13.724128</v>
      </c>
      <c r="D104" s="95">
        <f>(C104+C103)/2</f>
        <v>13.63472</v>
      </c>
      <c r="E104" s="95">
        <f>(D104*(A104-A103))</f>
        <v>13.63472</v>
      </c>
      <c r="F104" s="95">
        <f>(0.5*((C104^2)-(C103^2))*'NEFZ + EPA + WLTP - Start Value'!$B$3)/3600</f>
        <v>1.059898898119104</v>
      </c>
      <c r="G104" s="95">
        <f>E104*'NEFZ + EPA + WLTP - Start Value'!$B$3*'NEFZ + EPA + WLTP - Start Value'!$B$6*'NEFZ + EPA + WLTP - Constants'!$B$4/3600</f>
        <v>0.4651757422400001</v>
      </c>
      <c r="H104" s="95">
        <f>IF(E104&gt;0,(((C103)^3+(C104)^3)/2/D104)*0.5*'NEFZ + EPA + WLTP - Constants'!$B$3*('NEFZ + EPA + WLTP - Start Value'!$B$5*'NEFZ + EPA + WLTP - Start Value'!$B$4)*E104/3600,0)</f>
        <v>0.32068985123952</v>
      </c>
      <c r="I104" s="95"/>
    </row>
    <row r="105" ht="20.35" customHeight="1">
      <c r="A105" s="15">
        <v>102</v>
      </c>
      <c r="B105" s="15">
        <v>30.9</v>
      </c>
      <c r="C105" s="95">
        <f>'NEFZ + EPA + WLTP - Constants'!$B$5*B105/3.6</f>
        <v>13.813536</v>
      </c>
      <c r="D105" s="95">
        <f>(C105+C104)/2</f>
        <v>13.768832</v>
      </c>
      <c r="E105" s="95">
        <f>(D105*(A105-A104))</f>
        <v>13.768832</v>
      </c>
      <c r="F105" s="95">
        <f>(0.5*((C105^2)-(C104^2))*'NEFZ + EPA + WLTP - Start Value'!$B$3)/3600</f>
        <v>0.5351620665912817</v>
      </c>
      <c r="G105" s="95">
        <f>E105*'NEFZ + EPA + WLTP - Start Value'!$B$3*'NEFZ + EPA + WLTP - Start Value'!$B$6*'NEFZ + EPA + WLTP - Constants'!$B$4/3600</f>
        <v>0.469751241344</v>
      </c>
      <c r="H105" s="95">
        <f>IF(E105&gt;0,(((C104)^3+(C105)^3)/2/D105)*0.5*'NEFZ + EPA + WLTP - Constants'!$B$3*('NEFZ + EPA + WLTP - Start Value'!$B$5*'NEFZ + EPA + WLTP - Start Value'!$B$4)*E105/3600,0)</f>
        <v>0.3302140610796016</v>
      </c>
      <c r="I105" s="95"/>
    </row>
    <row r="106" ht="20.35" customHeight="1">
      <c r="A106" s="15">
        <v>103</v>
      </c>
      <c r="B106" s="15">
        <v>31</v>
      </c>
      <c r="C106" s="95">
        <f>'NEFZ + EPA + WLTP - Constants'!$B$5*B106/3.6</f>
        <v>13.85824</v>
      </c>
      <c r="D106" s="95">
        <f>(C106+C105)/2</f>
        <v>13.835888</v>
      </c>
      <c r="E106" s="95">
        <f>(D106*(A106-A105))</f>
        <v>13.835888</v>
      </c>
      <c r="F106" s="95">
        <f>(0.5*((C106^2)-(C105^2))*'NEFZ + EPA + WLTP - Start Value'!$B$3)/3600</f>
        <v>0.2688841876785887</v>
      </c>
      <c r="G106" s="95">
        <f>E106*'NEFZ + EPA + WLTP - Start Value'!$B$3*'NEFZ + EPA + WLTP - Start Value'!$B$6*'NEFZ + EPA + WLTP - Constants'!$B$4/3600</f>
        <v>0.472038990896</v>
      </c>
      <c r="H106" s="95">
        <f>IF(E106&gt;0,(((C105)^3+(C106)^3)/2/D106)*0.5*'NEFZ + EPA + WLTP - Constants'!$B$3*('NEFZ + EPA + WLTP - Start Value'!$B$5*'NEFZ + EPA + WLTP - Start Value'!$B$4)*E106/3600,0)</f>
        <v>0.3350541791025946</v>
      </c>
      <c r="I106" s="95"/>
    </row>
    <row r="107" ht="20.35" customHeight="1">
      <c r="A107" s="15">
        <v>104</v>
      </c>
      <c r="B107" s="15">
        <v>30.9</v>
      </c>
      <c r="C107" s="95">
        <f>'NEFZ + EPA + WLTP - Constants'!$B$5*B107/3.6</f>
        <v>13.813536</v>
      </c>
      <c r="D107" s="95">
        <f>(C107+C106)/2</f>
        <v>13.835888</v>
      </c>
      <c r="E107" s="95">
        <f>(D107*(A107-A106))</f>
        <v>13.835888</v>
      </c>
      <c r="F107" s="95">
        <f>(0.5*((C107^2)-(C106^2))*'NEFZ + EPA + WLTP - Start Value'!$B$3)/3600</f>
        <v>-0.2688841876785887</v>
      </c>
      <c r="G107" s="95">
        <f>E107*'NEFZ + EPA + WLTP - Start Value'!$B$3*'NEFZ + EPA + WLTP - Start Value'!$B$6*'NEFZ + EPA + WLTP - Constants'!$B$4/3600</f>
        <v>0.472038990896</v>
      </c>
      <c r="H107" s="95">
        <f>IF(E107&gt;0,(((C106)^3+(C107)^3)/2/D107)*0.5*'NEFZ + EPA + WLTP - Constants'!$B$3*('NEFZ + EPA + WLTP - Start Value'!$B$5*'NEFZ + EPA + WLTP - Start Value'!$B$4)*E107/3600,0)</f>
        <v>0.3350541791025946</v>
      </c>
      <c r="I107" s="95"/>
    </row>
    <row r="108" ht="20.35" customHeight="1">
      <c r="A108" s="15">
        <v>105</v>
      </c>
      <c r="B108" s="15">
        <v>30.4</v>
      </c>
      <c r="C108" s="95">
        <f>'NEFZ + EPA + WLTP - Constants'!$B$5*B108/3.6</f>
        <v>13.590016</v>
      </c>
      <c r="D108" s="95">
        <f>(C108+C107)/2</f>
        <v>13.701776</v>
      </c>
      <c r="E108" s="95">
        <f>(D108*(A108-A107))</f>
        <v>13.701776</v>
      </c>
      <c r="F108" s="95">
        <f>(0.5*((C108^2)-(C107^2))*'NEFZ + EPA + WLTP - Start Value'!$B$3)/3600</f>
        <v>-1.331389394563558</v>
      </c>
      <c r="G108" s="95">
        <f>E108*'NEFZ + EPA + WLTP - Start Value'!$B$3*'NEFZ + EPA + WLTP - Start Value'!$B$6*'NEFZ + EPA + WLTP - Constants'!$B$4/3600</f>
        <v>0.467463491792</v>
      </c>
      <c r="H108" s="95">
        <f>IF(E108&gt;0,(((C107)^3+(C108)^3)/2/D108)*0.5*'NEFZ + EPA + WLTP - Constants'!$B$3*('NEFZ + EPA + WLTP - Start Value'!$B$5*'NEFZ + EPA + WLTP - Start Value'!$B$4)*E108/3600,0)</f>
        <v>0.3254676198073504</v>
      </c>
      <c r="I108" s="95"/>
    </row>
    <row r="109" ht="20.35" customHeight="1">
      <c r="A109" s="15">
        <v>106</v>
      </c>
      <c r="B109" s="15">
        <v>29.8</v>
      </c>
      <c r="C109" s="95">
        <f>'NEFZ + EPA + WLTP - Constants'!$B$5*B109/3.6</f>
        <v>13.321792</v>
      </c>
      <c r="D109" s="95">
        <f>(C109+C108)/2</f>
        <v>13.455904</v>
      </c>
      <c r="E109" s="95">
        <f>(D109*(A109-A108))</f>
        <v>13.455904</v>
      </c>
      <c r="F109" s="95">
        <f>(0.5*((C109^2)-(C108^2))*'NEFZ + EPA + WLTP - Start Value'!$B$3)/3600</f>
        <v>-1.568997877051713</v>
      </c>
      <c r="G109" s="95">
        <f>E109*'NEFZ + EPA + WLTP - Start Value'!$B$3*'NEFZ + EPA + WLTP - Start Value'!$B$6*'NEFZ + EPA + WLTP - Constants'!$B$4/3600</f>
        <v>0.4590750767680001</v>
      </c>
      <c r="H109" s="95">
        <f>IF(E109&gt;0,(((C108)^3+(C109)^3)/2/D109)*0.5*'NEFZ + EPA + WLTP - Constants'!$B$3*('NEFZ + EPA + WLTP - Start Value'!$B$5*'NEFZ + EPA + WLTP - Start Value'!$B$4)*E109/3600,0)</f>
        <v>0.3082893842967359</v>
      </c>
      <c r="I109" s="95"/>
    </row>
    <row r="110" ht="20.35" customHeight="1">
      <c r="A110" s="15">
        <v>107</v>
      </c>
      <c r="B110" s="15">
        <v>29.9</v>
      </c>
      <c r="C110" s="95">
        <f>'NEFZ + EPA + WLTP - Constants'!$B$5*B110/3.6</f>
        <v>13.366496</v>
      </c>
      <c r="D110" s="95">
        <f>(C110+C109)/2</f>
        <v>13.344144</v>
      </c>
      <c r="E110" s="95">
        <f>(D110*(A110-A109))</f>
        <v>13.344144</v>
      </c>
      <c r="F110" s="95">
        <f>(0.5*((C110^2)-(C109^2))*'NEFZ + EPA + WLTP - Start Value'!$B$3)/3600</f>
        <v>0.2593277222037222</v>
      </c>
      <c r="G110" s="95">
        <f>E110*'NEFZ + EPA + WLTP - Start Value'!$B$3*'NEFZ + EPA + WLTP - Start Value'!$B$6*'NEFZ + EPA + WLTP - Constants'!$B$4/3600</f>
        <v>0.4552621608480001</v>
      </c>
      <c r="H110" s="95">
        <f>IF(E110&gt;0,(((C109)^3+(C110)^3)/2/D110)*0.5*'NEFZ + EPA + WLTP - Constants'!$B$3*('NEFZ + EPA + WLTP - Start Value'!$B$5*'NEFZ + EPA + WLTP - Start Value'!$B$4)*E110/3600,0)</f>
        <v>0.3005843331068883</v>
      </c>
      <c r="I110" s="95"/>
    </row>
    <row r="111" ht="20.35" customHeight="1">
      <c r="A111" s="15">
        <v>108</v>
      </c>
      <c r="B111" s="15">
        <v>30.2</v>
      </c>
      <c r="C111" s="95">
        <f>'NEFZ + EPA + WLTP - Constants'!$B$5*B111/3.6</f>
        <v>13.500608</v>
      </c>
      <c r="D111" s="95">
        <f>(C111+C110)/2</f>
        <v>13.433552</v>
      </c>
      <c r="E111" s="95">
        <f>(D111*(A111-A110))</f>
        <v>13.433552</v>
      </c>
      <c r="F111" s="95">
        <f>(0.5*((C111^2)-(C110^2))*'NEFZ + EPA + WLTP - Start Value'!$B$3)/3600</f>
        <v>0.7831957841429333</v>
      </c>
      <c r="G111" s="95">
        <f>E111*'NEFZ + EPA + WLTP - Start Value'!$B$3*'NEFZ + EPA + WLTP - Start Value'!$B$6*'NEFZ + EPA + WLTP - Constants'!$B$4/3600</f>
        <v>0.458312493584</v>
      </c>
      <c r="H111" s="95">
        <f>IF(E111&gt;0,(((C110)^3+(C111)^3)/2/D111)*0.5*'NEFZ + EPA + WLTP - Constants'!$B$3*('NEFZ + EPA + WLTP - Start Value'!$B$5*'NEFZ + EPA + WLTP - Start Value'!$B$4)*E111/3600,0)</f>
        <v>0.3066871434355887</v>
      </c>
      <c r="I111" s="95"/>
    </row>
    <row r="112" ht="20.35" customHeight="1">
      <c r="A112" s="15">
        <v>109</v>
      </c>
      <c r="B112" s="15">
        <v>30.7</v>
      </c>
      <c r="C112" s="95">
        <f>'NEFZ + EPA + WLTP - Constants'!$B$5*B112/3.6</f>
        <v>13.724128</v>
      </c>
      <c r="D112" s="95">
        <f>(C112+C111)/2</f>
        <v>13.612368</v>
      </c>
      <c r="E112" s="95">
        <f>(D112*(A112-A111))</f>
        <v>13.612368</v>
      </c>
      <c r="F112" s="95">
        <f>(0.5*((C112^2)-(C111^2))*'NEFZ + EPA + WLTP - Start Value'!$B$3)/3600</f>
        <v>1.322701698677333</v>
      </c>
      <c r="G112" s="95">
        <f>E112*'NEFZ + EPA + WLTP - Start Value'!$B$3*'NEFZ + EPA + WLTP - Start Value'!$B$6*'NEFZ + EPA + WLTP - Constants'!$B$4/3600</f>
        <v>0.4644131590560001</v>
      </c>
      <c r="H112" s="95">
        <f>IF(E112&gt;0,(((C111)^3+(C112)^3)/2/D112)*0.5*'NEFZ + EPA + WLTP - Constants'!$B$3*('NEFZ + EPA + WLTP - Start Value'!$B$5*'NEFZ + EPA + WLTP - Start Value'!$B$4)*E112/3600,0)</f>
        <v>0.3191386358976876</v>
      </c>
      <c r="I112" s="95"/>
    </row>
    <row r="113" ht="20.35" customHeight="1">
      <c r="A113" s="15">
        <v>110</v>
      </c>
      <c r="B113" s="15">
        <v>31.2</v>
      </c>
      <c r="C113" s="95">
        <f>'NEFZ + EPA + WLTP - Constants'!$B$5*B113/3.6</f>
        <v>13.947648</v>
      </c>
      <c r="D113" s="95">
        <f>(C113+C112)/2</f>
        <v>13.835888</v>
      </c>
      <c r="E113" s="95">
        <f>(D113*(A113-A112))</f>
        <v>13.835888</v>
      </c>
      <c r="F113" s="95">
        <f>(0.5*((C113^2)-(C112^2))*'NEFZ + EPA + WLTP - Start Value'!$B$3)/3600</f>
        <v>1.344420938392882</v>
      </c>
      <c r="G113" s="95">
        <f>E113*'NEFZ + EPA + WLTP - Start Value'!$B$3*'NEFZ + EPA + WLTP - Start Value'!$B$6*'NEFZ + EPA + WLTP - Constants'!$B$4/3600</f>
        <v>0.472038990896</v>
      </c>
      <c r="H113" s="95">
        <f>IF(E113&gt;0,(((C112)^3+(C113)^3)/2/D113)*0.5*'NEFZ + EPA + WLTP - Constants'!$B$3*('NEFZ + EPA + WLTP - Start Value'!$B$5*'NEFZ + EPA + WLTP - Start Value'!$B$4)*E113/3600,0)</f>
        <v>0.335117138829749</v>
      </c>
      <c r="I113" s="95"/>
    </row>
    <row r="114" ht="20.35" customHeight="1">
      <c r="A114" s="15">
        <v>111</v>
      </c>
      <c r="B114" s="15">
        <v>31.8</v>
      </c>
      <c r="C114" s="95">
        <f>'NEFZ + EPA + WLTP - Constants'!$B$5*B114/3.6</f>
        <v>14.215872</v>
      </c>
      <c r="D114" s="95">
        <f>(C114+C113)/2</f>
        <v>14.08176</v>
      </c>
      <c r="E114" s="95">
        <f>(D114*(A114-A113))</f>
        <v>14.08176</v>
      </c>
      <c r="F114" s="95">
        <f>(0.5*((C114^2)-(C113^2))*'NEFZ + EPA + WLTP - Start Value'!$B$3)/3600</f>
        <v>1.641974522496014</v>
      </c>
      <c r="G114" s="95">
        <f>E114*'NEFZ + EPA + WLTP - Start Value'!$B$3*'NEFZ + EPA + WLTP - Start Value'!$B$6*'NEFZ + EPA + WLTP - Constants'!$B$4/3600</f>
        <v>0.4804274059200001</v>
      </c>
      <c r="H114" s="95">
        <f>IF(E114&gt;0,(((C113)^3+(C114)^3)/2/D114)*0.5*'NEFZ + EPA + WLTP - Constants'!$B$3*('NEFZ + EPA + WLTP - Start Value'!$B$5*'NEFZ + EPA + WLTP - Start Value'!$B$4)*E114/3600,0)</f>
        <v>0.3533291750944786</v>
      </c>
      <c r="I114" s="95"/>
    </row>
    <row r="115" ht="20.35" customHeight="1">
      <c r="A115" s="15">
        <v>112</v>
      </c>
      <c r="B115" s="15">
        <v>32.2</v>
      </c>
      <c r="C115" s="95">
        <f>'NEFZ + EPA + WLTP - Constants'!$B$5*B115/3.6</f>
        <v>14.394688</v>
      </c>
      <c r="D115" s="95">
        <f>(C115+C114)/2</f>
        <v>14.30528</v>
      </c>
      <c r="E115" s="95">
        <f>(D115*(A115-A114))</f>
        <v>14.30528</v>
      </c>
      <c r="F115" s="95">
        <f>(0.5*((C115^2)-(C114^2))*'NEFZ + EPA + WLTP - Start Value'!$B$3)/3600</f>
        <v>1.11202507343645</v>
      </c>
      <c r="G115" s="95">
        <f>E115*'NEFZ + EPA + WLTP - Start Value'!$B$3*'NEFZ + EPA + WLTP - Start Value'!$B$6*'NEFZ + EPA + WLTP - Constants'!$B$4/3600</f>
        <v>0.488053237760</v>
      </c>
      <c r="H115" s="95">
        <f>IF(E115&gt;0,(((C114)^3+(C115)^3)/2/D115)*0.5*'NEFZ + EPA + WLTP - Constants'!$B$3*('NEFZ + EPA + WLTP - Start Value'!$B$5*'NEFZ + EPA + WLTP - Start Value'!$B$4)*E115/3600,0)</f>
        <v>0.3703654828123328</v>
      </c>
      <c r="I115" s="95"/>
    </row>
    <row r="116" ht="20.35" customHeight="1">
      <c r="A116" s="15">
        <v>113</v>
      </c>
      <c r="B116" s="15">
        <v>32.4</v>
      </c>
      <c r="C116" s="95">
        <f>'NEFZ + EPA + WLTP - Constants'!$B$5*B116/3.6</f>
        <v>14.484096</v>
      </c>
      <c r="D116" s="95">
        <f>(C116+C115)/2</f>
        <v>14.439392</v>
      </c>
      <c r="E116" s="95">
        <f>(D116*(A116-A115))</f>
        <v>14.439392</v>
      </c>
      <c r="F116" s="95">
        <f>(0.5*((C116^2)-(C115^2))*'NEFZ + EPA + WLTP - Start Value'!$B$3)/3600</f>
        <v>0.561225154249936</v>
      </c>
      <c r="G116" s="95">
        <f>E116*'NEFZ + EPA + WLTP - Start Value'!$B$3*'NEFZ + EPA + WLTP - Start Value'!$B$6*'NEFZ + EPA + WLTP - Constants'!$B$4/3600</f>
        <v>0.4926287368640001</v>
      </c>
      <c r="H116" s="95">
        <f>IF(E116&gt;0,(((C115)^3+(C116)^3)/2/D116)*0.5*'NEFZ + EPA + WLTP - Constants'!$B$3*('NEFZ + EPA + WLTP - Start Value'!$B$5*'NEFZ + EPA + WLTP - Start Value'!$B$4)*E116/3600,0)</f>
        <v>0.3808462939995663</v>
      </c>
      <c r="I116" s="95"/>
    </row>
    <row r="117" ht="20.35" customHeight="1">
      <c r="A117" s="15">
        <v>114</v>
      </c>
      <c r="B117" s="15">
        <v>32.2</v>
      </c>
      <c r="C117" s="95">
        <f>'NEFZ + EPA + WLTP - Constants'!$B$5*B117/3.6</f>
        <v>14.394688</v>
      </c>
      <c r="D117" s="95">
        <f>(C117+C116)/2</f>
        <v>14.439392</v>
      </c>
      <c r="E117" s="95">
        <f>(D117*(A117-A116))</f>
        <v>14.439392</v>
      </c>
      <c r="F117" s="95">
        <f>(0.5*((C117^2)-(C116^2))*'NEFZ + EPA + WLTP - Start Value'!$B$3)/3600</f>
        <v>-0.561225154249936</v>
      </c>
      <c r="G117" s="95">
        <f>E117*'NEFZ + EPA + WLTP - Start Value'!$B$3*'NEFZ + EPA + WLTP - Start Value'!$B$6*'NEFZ + EPA + WLTP - Constants'!$B$4/3600</f>
        <v>0.4926287368640001</v>
      </c>
      <c r="H117" s="95">
        <f>IF(E117&gt;0,(((C116)^3+(C117)^3)/2/D117)*0.5*'NEFZ + EPA + WLTP - Constants'!$B$3*('NEFZ + EPA + WLTP - Start Value'!$B$5*'NEFZ + EPA + WLTP - Start Value'!$B$4)*E117/3600,0)</f>
        <v>0.3808462939995663</v>
      </c>
      <c r="I117" s="95"/>
    </row>
    <row r="118" ht="20.35" customHeight="1">
      <c r="A118" s="15">
        <v>115</v>
      </c>
      <c r="B118" s="15">
        <v>31.7</v>
      </c>
      <c r="C118" s="95">
        <f>'NEFZ + EPA + WLTP - Constants'!$B$5*B118/3.6</f>
        <v>14.171168</v>
      </c>
      <c r="D118" s="95">
        <f>(C118+C117)/2</f>
        <v>14.282928</v>
      </c>
      <c r="E118" s="95">
        <f>(D118*(A118-A117))</f>
        <v>14.282928</v>
      </c>
      <c r="F118" s="95">
        <f>(0.5*((C118^2)-(C117^2))*'NEFZ + EPA + WLTP - Start Value'!$B$3)/3600</f>
        <v>-1.387859417824003</v>
      </c>
      <c r="G118" s="95">
        <f>E118*'NEFZ + EPA + WLTP - Start Value'!$B$3*'NEFZ + EPA + WLTP - Start Value'!$B$6*'NEFZ + EPA + WLTP - Constants'!$B$4/3600</f>
        <v>0.4872906545760001</v>
      </c>
      <c r="H118" s="95">
        <f>IF(E118&gt;0,(((C117)^3+(C118)^3)/2/D118)*0.5*'NEFZ + EPA + WLTP - Constants'!$B$3*('NEFZ + EPA + WLTP - Start Value'!$B$5*'NEFZ + EPA + WLTP - Start Value'!$B$4)*E118/3600,0)</f>
        <v>0.3686566138726178</v>
      </c>
      <c r="I118" s="95"/>
    </row>
    <row r="119" ht="20.35" customHeight="1">
      <c r="A119" s="15">
        <v>116</v>
      </c>
      <c r="B119" s="15">
        <v>28.6</v>
      </c>
      <c r="C119" s="95">
        <f>'NEFZ + EPA + WLTP - Constants'!$B$5*B119/3.6</f>
        <v>12.785344</v>
      </c>
      <c r="D119" s="95">
        <f>(C119+C118)/2</f>
        <v>13.478256</v>
      </c>
      <c r="E119" s="95">
        <f>(D119*(A119-A118))</f>
        <v>13.478256</v>
      </c>
      <c r="F119" s="95">
        <f>(0.5*((C119^2)-(C118^2))*'NEFZ + EPA + WLTP - Start Value'!$B$3)/3600</f>
        <v>-8.1199549600576</v>
      </c>
      <c r="G119" s="95">
        <f>E119*'NEFZ + EPA + WLTP - Start Value'!$B$3*'NEFZ + EPA + WLTP - Start Value'!$B$6*'NEFZ + EPA + WLTP - Constants'!$B$4/3600</f>
        <v>0.4598376599520001</v>
      </c>
      <c r="H119" s="95">
        <f>IF(E119&gt;0,(((C118)^3+(C119)^3)/2/D119)*0.5*'NEFZ + EPA + WLTP - Constants'!$B$3*('NEFZ + EPA + WLTP - Start Value'!$B$5*'NEFZ + EPA + WLTP - Start Value'!$B$4)*E119/3600,0)</f>
        <v>0.3121918081029897</v>
      </c>
      <c r="I119" s="95"/>
    </row>
    <row r="120" ht="20.35" customHeight="1">
      <c r="A120" s="15">
        <v>117</v>
      </c>
      <c r="B120" s="15">
        <v>25.3</v>
      </c>
      <c r="C120" s="95">
        <f>'NEFZ + EPA + WLTP - Constants'!$B$5*B120/3.6</f>
        <v>11.310112</v>
      </c>
      <c r="D120" s="95">
        <f>(C120+C119)/2</f>
        <v>12.047728</v>
      </c>
      <c r="E120" s="95">
        <f>(D120*(A120-A119))</f>
        <v>12.047728</v>
      </c>
      <c r="F120" s="95">
        <f>(0.5*((C120^2)-(C119^2))*'NEFZ + EPA + WLTP - Start Value'!$B$3)/3600</f>
        <v>-7.726402336411743</v>
      </c>
      <c r="G120" s="95">
        <f>E120*'NEFZ + EPA + WLTP - Start Value'!$B$3*'NEFZ + EPA + WLTP - Start Value'!$B$6*'NEFZ + EPA + WLTP - Constants'!$B$4/3600</f>
        <v>0.4110323361760001</v>
      </c>
      <c r="H120" s="95">
        <f>IF(E120&gt;0,(((C119)^3+(C120)^3)/2/D120)*0.5*'NEFZ + EPA + WLTP - Constants'!$B$3*('NEFZ + EPA + WLTP - Start Value'!$B$5*'NEFZ + EPA + WLTP - Start Value'!$B$4)*E120/3600,0)</f>
        <v>0.2236982104008698</v>
      </c>
      <c r="I120" s="95"/>
    </row>
    <row r="121" ht="20.35" customHeight="1">
      <c r="A121" s="15">
        <v>118</v>
      </c>
      <c r="B121" s="15">
        <v>22</v>
      </c>
      <c r="C121" s="95">
        <f>'NEFZ + EPA + WLTP - Constants'!$B$5*B121/3.6</f>
        <v>9.83488</v>
      </c>
      <c r="D121" s="95">
        <f>(C121+C120)/2</f>
        <v>10.572496</v>
      </c>
      <c r="E121" s="95">
        <f>(D121*(A121-A120))</f>
        <v>10.572496</v>
      </c>
      <c r="F121" s="95">
        <f>(0.5*((C121^2)-(C120^2))*'NEFZ + EPA + WLTP - Start Value'!$B$3)/3600</f>
        <v>-6.780312254402133</v>
      </c>
      <c r="G121" s="95">
        <f>E121*'NEFZ + EPA + WLTP - Start Value'!$B$3*'NEFZ + EPA + WLTP - Start Value'!$B$6*'NEFZ + EPA + WLTP - Constants'!$B$4/3600</f>
        <v>0.3607018460320001</v>
      </c>
      <c r="H121" s="95">
        <f>IF(E121&gt;0,(((C120)^3+(C121)^3)/2/D121)*0.5*'NEFZ + EPA + WLTP - Constants'!$B$3*('NEFZ + EPA + WLTP - Start Value'!$B$5*'NEFZ + EPA + WLTP - Start Value'!$B$4)*E121/3600,0)</f>
        <v>0.1516767578641811</v>
      </c>
      <c r="I121" s="95"/>
    </row>
    <row r="122" ht="20.35" customHeight="1">
      <c r="A122" s="15">
        <v>119</v>
      </c>
      <c r="B122" s="15">
        <v>18.7</v>
      </c>
      <c r="C122" s="95">
        <f>'NEFZ + EPA + WLTP - Constants'!$B$5*B122/3.6</f>
        <v>8.359648</v>
      </c>
      <c r="D122" s="95">
        <f>(C122+C121)/2</f>
        <v>9.097263999999999</v>
      </c>
      <c r="E122" s="95">
        <f>(D122*(A122-A121))</f>
        <v>9.097263999999999</v>
      </c>
      <c r="F122" s="95">
        <f>(0.5*((C122^2)-(C121^2))*'NEFZ + EPA + WLTP - Start Value'!$B$3)/3600</f>
        <v>-5.834222172392534</v>
      </c>
      <c r="G122" s="95">
        <f>E122*'NEFZ + EPA + WLTP - Start Value'!$B$3*'NEFZ + EPA + WLTP - Start Value'!$B$6*'NEFZ + EPA + WLTP - Constants'!$B$4/3600</f>
        <v>0.310371355888</v>
      </c>
      <c r="H122" s="95">
        <f>IF(E122&gt;0,(((C121)^3+(C122)^3)/2/D122)*0.5*'NEFZ + EPA + WLTP - Constants'!$B$3*('NEFZ + EPA + WLTP - Start Value'!$B$5*'NEFZ + EPA + WLTP - Start Value'!$B$4)*E122/3600,0)</f>
        <v>0.09711915378093774</v>
      </c>
      <c r="I122" s="95"/>
    </row>
    <row r="123" ht="20.35" customHeight="1">
      <c r="A123" s="15">
        <v>120</v>
      </c>
      <c r="B123" s="15">
        <v>15.4</v>
      </c>
      <c r="C123" s="95">
        <f>'NEFZ + EPA + WLTP - Constants'!$B$5*B123/3.6</f>
        <v>6.884416000000001</v>
      </c>
      <c r="D123" s="95">
        <f>(C123+C122)/2</f>
        <v>7.622032000000001</v>
      </c>
      <c r="E123" s="95">
        <f>(D123*(A123-A122))</f>
        <v>7.622032000000001</v>
      </c>
      <c r="F123" s="95">
        <f>(0.5*((C123^2)-(C122^2))*'NEFZ + EPA + WLTP - Start Value'!$B$3)/3600</f>
        <v>-4.888132090382932</v>
      </c>
      <c r="G123" s="95">
        <f>E123*'NEFZ + EPA + WLTP - Start Value'!$B$3*'NEFZ + EPA + WLTP - Start Value'!$B$6*'NEFZ + EPA + WLTP - Constants'!$B$4/3600</f>
        <v>0.260040865744</v>
      </c>
      <c r="H123" s="95">
        <f>IF(E123&gt;0,(((C122)^3+(C123)^3)/2/D123)*0.5*'NEFZ + EPA + WLTP - Constants'!$B$3*('NEFZ + EPA + WLTP - Start Value'!$B$5*'NEFZ + EPA + WLTP - Start Value'!$B$4)*E123/3600,0)</f>
        <v>0.05758858208786807</v>
      </c>
      <c r="I123" s="95"/>
    </row>
    <row r="124" ht="20.35" customHeight="1">
      <c r="A124" s="15">
        <v>121</v>
      </c>
      <c r="B124" s="15">
        <v>12.1</v>
      </c>
      <c r="C124" s="95">
        <f>'NEFZ + EPA + WLTP - Constants'!$B$5*B124/3.6</f>
        <v>5.409184</v>
      </c>
      <c r="D124" s="95">
        <f>(C124+C123)/2</f>
        <v>6.146800000000001</v>
      </c>
      <c r="E124" s="95">
        <f>(D124*(A124-A123))</f>
        <v>6.146800000000001</v>
      </c>
      <c r="F124" s="95">
        <f>(0.5*((C124^2)-(C123^2))*'NEFZ + EPA + WLTP - Start Value'!$B$3)/3600</f>
        <v>-3.942042008373336</v>
      </c>
      <c r="G124" s="95">
        <f>E124*'NEFZ + EPA + WLTP - Start Value'!$B$3*'NEFZ + EPA + WLTP - Start Value'!$B$6*'NEFZ + EPA + WLTP - Constants'!$B$4/3600</f>
        <v>0.2097103756000001</v>
      </c>
      <c r="H124" s="95">
        <f>IF(E124&gt;0,(((C123)^3+(C124)^3)/2/D124)*0.5*'NEFZ + EPA + WLTP - Constants'!$B$3*('NEFZ + EPA + WLTP - Start Value'!$B$5*'NEFZ + EPA + WLTP - Start Value'!$B$4)*E124/3600,0)</f>
        <v>0.03064822672170071</v>
      </c>
      <c r="I124" s="95"/>
    </row>
    <row r="125" ht="20.35" customHeight="1">
      <c r="A125" s="15">
        <v>122</v>
      </c>
      <c r="B125" s="15">
        <v>8.800000000000001</v>
      </c>
      <c r="C125" s="95">
        <f>'NEFZ + EPA + WLTP - Constants'!$B$5*B125/3.6</f>
        <v>3.933952000000001</v>
      </c>
      <c r="D125" s="95">
        <f>(C125+C124)/2</f>
        <v>4.671568000000001</v>
      </c>
      <c r="E125" s="95">
        <f>(D125*(A125-A124))</f>
        <v>4.671568000000001</v>
      </c>
      <c r="F125" s="95">
        <f>(0.5*((C125^2)-(C124^2))*'NEFZ + EPA + WLTP - Start Value'!$B$3)/3600</f>
        <v>-2.995951926363732</v>
      </c>
      <c r="G125" s="95">
        <f>E125*'NEFZ + EPA + WLTP - Start Value'!$B$3*'NEFZ + EPA + WLTP - Start Value'!$B$6*'NEFZ + EPA + WLTP - Constants'!$B$4/3600</f>
        <v>0.159379885456</v>
      </c>
      <c r="H125" s="95">
        <f>IF(E125&gt;0,(((C124)^3+(C125)^3)/2/D125)*0.5*'NEFZ + EPA + WLTP - Constants'!$B$3*('NEFZ + EPA + WLTP - Start Value'!$B$5*'NEFZ + EPA + WLTP - Start Value'!$B$4)*E125/3600,0)</f>
        <v>0.01386127161916428</v>
      </c>
      <c r="I125" s="95"/>
    </row>
    <row r="126" ht="20.35" customHeight="1">
      <c r="A126" s="15">
        <v>123</v>
      </c>
      <c r="B126" s="15">
        <v>5.5</v>
      </c>
      <c r="C126" s="95">
        <f>'NEFZ + EPA + WLTP - Constants'!$B$5*B126/3.6</f>
        <v>2.45872</v>
      </c>
      <c r="D126" s="95">
        <f>(C126+C125)/2</f>
        <v>3.196336000000001</v>
      </c>
      <c r="E126" s="95">
        <f>(D126*(A126-A125))</f>
        <v>3.196336000000001</v>
      </c>
      <c r="F126" s="95">
        <f>(0.5*((C126^2)-(C125^2))*'NEFZ + EPA + WLTP - Start Value'!$B$3)/3600</f>
        <v>-2.049861844354135</v>
      </c>
      <c r="G126" s="95">
        <f>E126*'NEFZ + EPA + WLTP - Start Value'!$B$3*'NEFZ + EPA + WLTP - Start Value'!$B$6*'NEFZ + EPA + WLTP - Constants'!$B$4/3600</f>
        <v>0.109049395312</v>
      </c>
      <c r="H126" s="95">
        <f>IF(E126&gt;0,(((C125)^3+(C126)^3)/2/D126)*0.5*'NEFZ + EPA + WLTP - Constants'!$B$3*('NEFZ + EPA + WLTP - Start Value'!$B$5*'NEFZ + EPA + WLTP - Start Value'!$B$4)*E126/3600,0)</f>
        <v>0.004790900716987327</v>
      </c>
      <c r="I126" s="95"/>
    </row>
    <row r="127" ht="20.35" customHeight="1">
      <c r="A127" s="15">
        <v>124</v>
      </c>
      <c r="B127" s="15">
        <v>2.2</v>
      </c>
      <c r="C127" s="95">
        <f>'NEFZ + EPA + WLTP - Constants'!$B$5*B127/3.6</f>
        <v>0.9834880000000001</v>
      </c>
      <c r="D127" s="95">
        <f>(C127+C126)/2</f>
        <v>1.721104</v>
      </c>
      <c r="E127" s="95">
        <f>(D127*(A127-A126))</f>
        <v>1.721104</v>
      </c>
      <c r="F127" s="95">
        <f>(0.5*((C127^2)-(C126^2))*'NEFZ + EPA + WLTP - Start Value'!$B$3)/3600</f>
        <v>-1.103771762344533</v>
      </c>
      <c r="G127" s="95">
        <f>E127*'NEFZ + EPA + WLTP - Start Value'!$B$3*'NEFZ + EPA + WLTP - Start Value'!$B$6*'NEFZ + EPA + WLTP - Constants'!$B$4/3600</f>
        <v>0.058718905168</v>
      </c>
      <c r="H127" s="95">
        <f>IF(E127&gt;0,(((C126)^3+(C127)^3)/2/D127)*0.5*'NEFZ + EPA + WLTP - Constants'!$B$3*('NEFZ + EPA + WLTP - Start Value'!$B$5*'NEFZ + EPA + WLTP - Start Value'!$B$4)*E127/3600,0)</f>
        <v>0.001000297951898453</v>
      </c>
      <c r="I127" s="95"/>
    </row>
    <row r="128" ht="20.35" customHeight="1">
      <c r="A128" s="15">
        <v>125</v>
      </c>
      <c r="B128" s="15">
        <v>0</v>
      </c>
      <c r="C128" s="95">
        <f>'NEFZ + EPA + WLTP - Constants'!$B$5*B128/3.6</f>
        <v>0</v>
      </c>
      <c r="D128" s="95">
        <f>(C128+C127)/2</f>
        <v>0.4917440000000001</v>
      </c>
      <c r="E128" s="95">
        <f>(D128*(A128-A127))</f>
        <v>0.4917440000000001</v>
      </c>
      <c r="F128" s="95">
        <f>(0.5*((C128^2)-(C127^2))*'NEFZ + EPA + WLTP - Start Value'!$B$3)/3600</f>
        <v>-0.2102422404465779</v>
      </c>
      <c r="G128" s="95">
        <f>E128*'NEFZ + EPA + WLTP - Start Value'!$B$3*'NEFZ + EPA + WLTP - Start Value'!$B$6*'NEFZ + EPA + WLTP - Constants'!$B$4/3600</f>
        <v>0.016776830048</v>
      </c>
      <c r="H128" s="95">
        <f>IF(E128&gt;0,(((C127)^3+(C128)^3)/2/D128)*0.5*'NEFZ + EPA + WLTP - Constants'!$B$3*('NEFZ + EPA + WLTP - Start Value'!$B$5*'NEFZ + EPA + WLTP - Start Value'!$B$4)*E128/3600,0)</f>
        <v>6.016829785855356e-05</v>
      </c>
      <c r="I128" s="95"/>
    </row>
    <row r="129" ht="20.35" customHeight="1">
      <c r="A129" s="15">
        <v>126</v>
      </c>
      <c r="B129" s="15">
        <v>0</v>
      </c>
      <c r="C129" s="95">
        <f>'NEFZ + EPA + WLTP - Constants'!$B$5*B129/3.6</f>
        <v>0</v>
      </c>
      <c r="D129" s="95">
        <f>(C129+C128)/2</f>
        <v>0</v>
      </c>
      <c r="E129" s="95">
        <f>(D129*(A129-A128))</f>
        <v>0</v>
      </c>
      <c r="F129" s="95">
        <f>(0.5*((C129^2)-(C128^2))*'NEFZ + EPA + WLTP - Start Value'!$B$3)/3600</f>
        <v>0</v>
      </c>
      <c r="G129" s="95">
        <f>E129*'NEFZ + EPA + WLTP - Start Value'!$B$3*'NEFZ + EPA + WLTP - Start Value'!$B$6*'NEFZ + EPA + WLTP - Constants'!$B$4/3600</f>
        <v>0</v>
      </c>
      <c r="H129" s="95">
        <f>IF(E129&gt;0,(((C128)^3+(C129)^3)/2/D129)*0.5*'NEFZ + EPA + WLTP - Constants'!$B$3*('NEFZ + EPA + WLTP - Start Value'!$B$5*'NEFZ + EPA + WLTP - Start Value'!$B$4)*E129/3600,0)</f>
        <v>0</v>
      </c>
      <c r="I129" s="95"/>
    </row>
    <row r="130" ht="20.35" customHeight="1">
      <c r="A130" s="15">
        <v>127</v>
      </c>
      <c r="B130" s="15">
        <v>0</v>
      </c>
      <c r="C130" s="95">
        <f>'NEFZ + EPA + WLTP - Constants'!$B$5*B130/3.6</f>
        <v>0</v>
      </c>
      <c r="D130" s="95">
        <f>(C130+C129)/2</f>
        <v>0</v>
      </c>
      <c r="E130" s="95">
        <f>(D130*(A130-A129))</f>
        <v>0</v>
      </c>
      <c r="F130" s="95">
        <f>(0.5*((C130^2)-(C129^2))*'NEFZ + EPA + WLTP - Start Value'!$B$3)/3600</f>
        <v>0</v>
      </c>
      <c r="G130" s="95">
        <f>E130*'NEFZ + EPA + WLTP - Start Value'!$B$3*'NEFZ + EPA + WLTP - Start Value'!$B$6*'NEFZ + EPA + WLTP - Constants'!$B$4/3600</f>
        <v>0</v>
      </c>
      <c r="H130" s="95">
        <f>IF(E130&gt;0,(((C129)^3+(C130)^3)/2/D130)*0.5*'NEFZ + EPA + WLTP - Constants'!$B$3*('NEFZ + EPA + WLTP - Start Value'!$B$5*'NEFZ + EPA + WLTP - Start Value'!$B$4)*E130/3600,0)</f>
        <v>0</v>
      </c>
      <c r="I130" s="95"/>
    </row>
    <row r="131" ht="20.35" customHeight="1">
      <c r="A131" s="15">
        <v>128</v>
      </c>
      <c r="B131" s="15">
        <v>0</v>
      </c>
      <c r="C131" s="95">
        <f>'NEFZ + EPA + WLTP - Constants'!$B$5*B131/3.6</f>
        <v>0</v>
      </c>
      <c r="D131" s="95">
        <f>(C131+C130)/2</f>
        <v>0</v>
      </c>
      <c r="E131" s="95">
        <f>(D131*(A131-A130))</f>
        <v>0</v>
      </c>
      <c r="F131" s="95">
        <f>(0.5*((C131^2)-(C130^2))*'NEFZ + EPA + WLTP - Start Value'!$B$3)/3600</f>
        <v>0</v>
      </c>
      <c r="G131" s="95">
        <f>E131*'NEFZ + EPA + WLTP - Start Value'!$B$3*'NEFZ + EPA + WLTP - Start Value'!$B$6*'NEFZ + EPA + WLTP - Constants'!$B$4/3600</f>
        <v>0</v>
      </c>
      <c r="H131" s="95">
        <f>IF(E131&gt;0,(((C130)^3+(C131)^3)/2/D131)*0.5*'NEFZ + EPA + WLTP - Constants'!$B$3*('NEFZ + EPA + WLTP - Start Value'!$B$5*'NEFZ + EPA + WLTP - Start Value'!$B$4)*E131/3600,0)</f>
        <v>0</v>
      </c>
      <c r="I131" s="95"/>
    </row>
    <row r="132" ht="20.35" customHeight="1">
      <c r="A132" s="15">
        <v>129</v>
      </c>
      <c r="B132" s="15">
        <v>0</v>
      </c>
      <c r="C132" s="95">
        <f>'NEFZ + EPA + WLTP - Constants'!$B$5*B132/3.6</f>
        <v>0</v>
      </c>
      <c r="D132" s="95">
        <f>(C132+C131)/2</f>
        <v>0</v>
      </c>
      <c r="E132" s="95">
        <f>(D132*(A132-A131))</f>
        <v>0</v>
      </c>
      <c r="F132" s="95">
        <f>(0.5*((C132^2)-(C131^2))*'NEFZ + EPA + WLTP - Start Value'!$B$3)/3600</f>
        <v>0</v>
      </c>
      <c r="G132" s="95">
        <f>E132*'NEFZ + EPA + WLTP - Start Value'!$B$3*'NEFZ + EPA + WLTP - Start Value'!$B$6*'NEFZ + EPA + WLTP - Constants'!$B$4/3600</f>
        <v>0</v>
      </c>
      <c r="H132" s="95">
        <f>IF(E132&gt;0,(((C131)^3+(C132)^3)/2/D132)*0.5*'NEFZ + EPA + WLTP - Constants'!$B$3*('NEFZ + EPA + WLTP - Start Value'!$B$5*'NEFZ + EPA + WLTP - Start Value'!$B$4)*E132/3600,0)</f>
        <v>0</v>
      </c>
      <c r="I132" s="95"/>
    </row>
    <row r="133" ht="20.35" customHeight="1">
      <c r="A133" s="15">
        <v>130</v>
      </c>
      <c r="B133" s="15">
        <v>0</v>
      </c>
      <c r="C133" s="95">
        <f>'NEFZ + EPA + WLTP - Constants'!$B$5*B133/3.6</f>
        <v>0</v>
      </c>
      <c r="D133" s="95">
        <f>(C133+C132)/2</f>
        <v>0</v>
      </c>
      <c r="E133" s="95">
        <f>(D133*(A133-A132))</f>
        <v>0</v>
      </c>
      <c r="F133" s="95">
        <f>(0.5*((C133^2)-(C132^2))*'NEFZ + EPA + WLTP - Start Value'!$B$3)/3600</f>
        <v>0</v>
      </c>
      <c r="G133" s="95">
        <f>E133*'NEFZ + EPA + WLTP - Start Value'!$B$3*'NEFZ + EPA + WLTP - Start Value'!$B$6*'NEFZ + EPA + WLTP - Constants'!$B$4/3600</f>
        <v>0</v>
      </c>
      <c r="H133" s="95">
        <f>IF(E133&gt;0,(((C132)^3+(C133)^3)/2/D133)*0.5*'NEFZ + EPA + WLTP - Constants'!$B$3*('NEFZ + EPA + WLTP - Start Value'!$B$5*'NEFZ + EPA + WLTP - Start Value'!$B$4)*E133/3600,0)</f>
        <v>0</v>
      </c>
      <c r="I133" s="95"/>
    </row>
    <row r="134" ht="20.35" customHeight="1">
      <c r="A134" s="15">
        <v>131</v>
      </c>
      <c r="B134" s="15">
        <v>0</v>
      </c>
      <c r="C134" s="95">
        <f>'NEFZ + EPA + WLTP - Constants'!$B$5*B134/3.6</f>
        <v>0</v>
      </c>
      <c r="D134" s="95">
        <f>(C134+C133)/2</f>
        <v>0</v>
      </c>
      <c r="E134" s="95">
        <f>(D134*(A134-A133))</f>
        <v>0</v>
      </c>
      <c r="F134" s="95">
        <f>(0.5*((C134^2)-(C133^2))*'NEFZ + EPA + WLTP - Start Value'!$B$3)/3600</f>
        <v>0</v>
      </c>
      <c r="G134" s="95">
        <f>E134*'NEFZ + EPA + WLTP - Start Value'!$B$3*'NEFZ + EPA + WLTP - Start Value'!$B$6*'NEFZ + EPA + WLTP - Constants'!$B$4/3600</f>
        <v>0</v>
      </c>
      <c r="H134" s="95">
        <f>IF(E134&gt;0,(((C133)^3+(C134)^3)/2/D134)*0.5*'NEFZ + EPA + WLTP - Constants'!$B$3*('NEFZ + EPA + WLTP - Start Value'!$B$5*'NEFZ + EPA + WLTP - Start Value'!$B$4)*E134/3600,0)</f>
        <v>0</v>
      </c>
      <c r="I134" s="95"/>
    </row>
    <row r="135" ht="20.35" customHeight="1">
      <c r="A135" s="15">
        <v>132</v>
      </c>
      <c r="B135" s="15">
        <v>0</v>
      </c>
      <c r="C135" s="95">
        <f>'NEFZ + EPA + WLTP - Constants'!$B$5*B135/3.6</f>
        <v>0</v>
      </c>
      <c r="D135" s="95">
        <f>(C135+C134)/2</f>
        <v>0</v>
      </c>
      <c r="E135" s="95">
        <f>(D135*(A135-A134))</f>
        <v>0</v>
      </c>
      <c r="F135" s="95">
        <f>(0.5*((C135^2)-(C134^2))*'NEFZ + EPA + WLTP - Start Value'!$B$3)/3600</f>
        <v>0</v>
      </c>
      <c r="G135" s="95">
        <f>E135*'NEFZ + EPA + WLTP - Start Value'!$B$3*'NEFZ + EPA + WLTP - Start Value'!$B$6*'NEFZ + EPA + WLTP - Constants'!$B$4/3600</f>
        <v>0</v>
      </c>
      <c r="H135" s="95">
        <f>IF(E135&gt;0,(((C134)^3+(C135)^3)/2/D135)*0.5*'NEFZ + EPA + WLTP - Constants'!$B$3*('NEFZ + EPA + WLTP - Start Value'!$B$5*'NEFZ + EPA + WLTP - Start Value'!$B$4)*E135/3600,0)</f>
        <v>0</v>
      </c>
      <c r="I135" s="95"/>
    </row>
    <row r="136" ht="20.35" customHeight="1">
      <c r="A136" s="15">
        <v>133</v>
      </c>
      <c r="B136" s="15">
        <v>0</v>
      </c>
      <c r="C136" s="95">
        <f>'NEFZ + EPA + WLTP - Constants'!$B$5*B136/3.6</f>
        <v>0</v>
      </c>
      <c r="D136" s="95">
        <f>(C136+C135)/2</f>
        <v>0</v>
      </c>
      <c r="E136" s="95">
        <f>(D136*(A136-A135))</f>
        <v>0</v>
      </c>
      <c r="F136" s="95">
        <f>(0.5*((C136^2)-(C135^2))*'NEFZ + EPA + WLTP - Start Value'!$B$3)/3600</f>
        <v>0</v>
      </c>
      <c r="G136" s="95">
        <f>E136*'NEFZ + EPA + WLTP - Start Value'!$B$3*'NEFZ + EPA + WLTP - Start Value'!$B$6*'NEFZ + EPA + WLTP - Constants'!$B$4/3600</f>
        <v>0</v>
      </c>
      <c r="H136" s="95">
        <f>IF(E136&gt;0,(((C135)^3+(C136)^3)/2/D136)*0.5*'NEFZ + EPA + WLTP - Constants'!$B$3*('NEFZ + EPA + WLTP - Start Value'!$B$5*'NEFZ + EPA + WLTP - Start Value'!$B$4)*E136/3600,0)</f>
        <v>0</v>
      </c>
      <c r="I136" s="95"/>
    </row>
    <row r="137" ht="20.35" customHeight="1">
      <c r="A137" s="15">
        <v>134</v>
      </c>
      <c r="B137" s="15">
        <v>0</v>
      </c>
      <c r="C137" s="95">
        <f>'NEFZ + EPA + WLTP - Constants'!$B$5*B137/3.6</f>
        <v>0</v>
      </c>
      <c r="D137" s="95">
        <f>(C137+C136)/2</f>
        <v>0</v>
      </c>
      <c r="E137" s="95">
        <f>(D137*(A137-A136))</f>
        <v>0</v>
      </c>
      <c r="F137" s="95">
        <f>(0.5*((C137^2)-(C136^2))*'NEFZ + EPA + WLTP - Start Value'!$B$3)/3600</f>
        <v>0</v>
      </c>
      <c r="G137" s="95">
        <f>E137*'NEFZ + EPA + WLTP - Start Value'!$B$3*'NEFZ + EPA + WLTP - Start Value'!$B$6*'NEFZ + EPA + WLTP - Constants'!$B$4/3600</f>
        <v>0</v>
      </c>
      <c r="H137" s="95">
        <f>IF(E137&gt;0,(((C136)^3+(C137)^3)/2/D137)*0.5*'NEFZ + EPA + WLTP - Constants'!$B$3*('NEFZ + EPA + WLTP - Start Value'!$B$5*'NEFZ + EPA + WLTP - Start Value'!$B$4)*E137/3600,0)</f>
        <v>0</v>
      </c>
      <c r="I137" s="95"/>
    </row>
    <row r="138" ht="20.35" customHeight="1">
      <c r="A138" s="15">
        <v>135</v>
      </c>
      <c r="B138" s="15">
        <v>0</v>
      </c>
      <c r="C138" s="95">
        <f>'NEFZ + EPA + WLTP - Constants'!$B$5*B138/3.6</f>
        <v>0</v>
      </c>
      <c r="D138" s="95">
        <f>(C138+C137)/2</f>
        <v>0</v>
      </c>
      <c r="E138" s="95">
        <f>(D138*(A138-A137))</f>
        <v>0</v>
      </c>
      <c r="F138" s="95">
        <f>(0.5*((C138^2)-(C137^2))*'NEFZ + EPA + WLTP - Start Value'!$B$3)/3600</f>
        <v>0</v>
      </c>
      <c r="G138" s="95">
        <f>E138*'NEFZ + EPA + WLTP - Start Value'!$B$3*'NEFZ + EPA + WLTP - Start Value'!$B$6*'NEFZ + EPA + WLTP - Constants'!$B$4/3600</f>
        <v>0</v>
      </c>
      <c r="H138" s="95">
        <f>IF(E138&gt;0,(((C137)^3+(C138)^3)/2/D138)*0.5*'NEFZ + EPA + WLTP - Constants'!$B$3*('NEFZ + EPA + WLTP - Start Value'!$B$5*'NEFZ + EPA + WLTP - Start Value'!$B$4)*E138/3600,0)</f>
        <v>0</v>
      </c>
      <c r="I138" s="95"/>
    </row>
    <row r="139" ht="20.35" customHeight="1">
      <c r="A139" s="15">
        <v>136</v>
      </c>
      <c r="B139" s="15">
        <v>0</v>
      </c>
      <c r="C139" s="95">
        <f>'NEFZ + EPA + WLTP - Constants'!$B$5*B139/3.6</f>
        <v>0</v>
      </c>
      <c r="D139" s="95">
        <f>(C139+C138)/2</f>
        <v>0</v>
      </c>
      <c r="E139" s="95">
        <f>(D139*(A139-A138))</f>
        <v>0</v>
      </c>
      <c r="F139" s="95">
        <f>(0.5*((C139^2)-(C138^2))*'NEFZ + EPA + WLTP - Start Value'!$B$3)/3600</f>
        <v>0</v>
      </c>
      <c r="G139" s="95">
        <f>E139*'NEFZ + EPA + WLTP - Start Value'!$B$3*'NEFZ + EPA + WLTP - Start Value'!$B$6*'NEFZ + EPA + WLTP - Constants'!$B$4/3600</f>
        <v>0</v>
      </c>
      <c r="H139" s="95">
        <f>IF(E139&gt;0,(((C138)^3+(C139)^3)/2/D139)*0.5*'NEFZ + EPA + WLTP - Constants'!$B$3*('NEFZ + EPA + WLTP - Start Value'!$B$5*'NEFZ + EPA + WLTP - Start Value'!$B$4)*E139/3600,0)</f>
        <v>0</v>
      </c>
      <c r="I139" s="95"/>
    </row>
    <row r="140" ht="20.35" customHeight="1">
      <c r="A140" s="15">
        <v>137</v>
      </c>
      <c r="B140" s="15">
        <v>0</v>
      </c>
      <c r="C140" s="95">
        <f>'NEFZ + EPA + WLTP - Constants'!$B$5*B140/3.6</f>
        <v>0</v>
      </c>
      <c r="D140" s="95">
        <f>(C140+C139)/2</f>
        <v>0</v>
      </c>
      <c r="E140" s="95">
        <f>(D140*(A140-A139))</f>
        <v>0</v>
      </c>
      <c r="F140" s="95">
        <f>(0.5*((C140^2)-(C139^2))*'NEFZ + EPA + WLTP - Start Value'!$B$3)/3600</f>
        <v>0</v>
      </c>
      <c r="G140" s="95">
        <f>E140*'NEFZ + EPA + WLTP - Start Value'!$B$3*'NEFZ + EPA + WLTP - Start Value'!$B$6*'NEFZ + EPA + WLTP - Constants'!$B$4/3600</f>
        <v>0</v>
      </c>
      <c r="H140" s="95">
        <f>IF(E140&gt;0,(((C139)^3+(C140)^3)/2/D140)*0.5*'NEFZ + EPA + WLTP - Constants'!$B$3*('NEFZ + EPA + WLTP - Start Value'!$B$5*'NEFZ + EPA + WLTP - Start Value'!$B$4)*E140/3600,0)</f>
        <v>0</v>
      </c>
      <c r="I140" s="95"/>
    </row>
    <row r="141" ht="20.35" customHeight="1">
      <c r="A141" s="15">
        <v>138</v>
      </c>
      <c r="B141" s="15">
        <v>0</v>
      </c>
      <c r="C141" s="95">
        <f>'NEFZ + EPA + WLTP - Constants'!$B$5*B141/3.6</f>
        <v>0</v>
      </c>
      <c r="D141" s="95">
        <f>(C141+C140)/2</f>
        <v>0</v>
      </c>
      <c r="E141" s="95">
        <f>(D141*(A141-A140))</f>
        <v>0</v>
      </c>
      <c r="F141" s="95">
        <f>(0.5*((C141^2)-(C140^2))*'NEFZ + EPA + WLTP - Start Value'!$B$3)/3600</f>
        <v>0</v>
      </c>
      <c r="G141" s="95">
        <f>E141*'NEFZ + EPA + WLTP - Start Value'!$B$3*'NEFZ + EPA + WLTP - Start Value'!$B$6*'NEFZ + EPA + WLTP - Constants'!$B$4/3600</f>
        <v>0</v>
      </c>
      <c r="H141" s="95">
        <f>IF(E141&gt;0,(((C140)^3+(C141)^3)/2/D141)*0.5*'NEFZ + EPA + WLTP - Constants'!$B$3*('NEFZ + EPA + WLTP - Start Value'!$B$5*'NEFZ + EPA + WLTP - Start Value'!$B$4)*E141/3600,0)</f>
        <v>0</v>
      </c>
      <c r="I141" s="95"/>
    </row>
    <row r="142" ht="20.35" customHeight="1">
      <c r="A142" s="15">
        <v>139</v>
      </c>
      <c r="B142" s="15">
        <v>0</v>
      </c>
      <c r="C142" s="95">
        <f>'NEFZ + EPA + WLTP - Constants'!$B$5*B142/3.6</f>
        <v>0</v>
      </c>
      <c r="D142" s="95">
        <f>(C142+C141)/2</f>
        <v>0</v>
      </c>
      <c r="E142" s="95">
        <f>(D142*(A142-A141))</f>
        <v>0</v>
      </c>
      <c r="F142" s="95">
        <f>(0.5*((C142^2)-(C141^2))*'NEFZ + EPA + WLTP - Start Value'!$B$3)/3600</f>
        <v>0</v>
      </c>
      <c r="G142" s="95">
        <f>E142*'NEFZ + EPA + WLTP - Start Value'!$B$3*'NEFZ + EPA + WLTP - Start Value'!$B$6*'NEFZ + EPA + WLTP - Constants'!$B$4/3600</f>
        <v>0</v>
      </c>
      <c r="H142" s="95">
        <f>IF(E142&gt;0,(((C141)^3+(C142)^3)/2/D142)*0.5*'NEFZ + EPA + WLTP - Constants'!$B$3*('NEFZ + EPA + WLTP - Start Value'!$B$5*'NEFZ + EPA + WLTP - Start Value'!$B$4)*E142/3600,0)</f>
        <v>0</v>
      </c>
      <c r="I142" s="95"/>
    </row>
    <row r="143" ht="20.35" customHeight="1">
      <c r="A143" s="15">
        <v>140</v>
      </c>
      <c r="B143" s="15">
        <v>0</v>
      </c>
      <c r="C143" s="95">
        <f>'NEFZ + EPA + WLTP - Constants'!$B$5*B143/3.6</f>
        <v>0</v>
      </c>
      <c r="D143" s="95">
        <f>(C143+C142)/2</f>
        <v>0</v>
      </c>
      <c r="E143" s="95">
        <f>(D143*(A143-A142))</f>
        <v>0</v>
      </c>
      <c r="F143" s="95">
        <f>(0.5*((C143^2)-(C142^2))*'NEFZ + EPA + WLTP - Start Value'!$B$3)/3600</f>
        <v>0</v>
      </c>
      <c r="G143" s="95">
        <f>E143*'NEFZ + EPA + WLTP - Start Value'!$B$3*'NEFZ + EPA + WLTP - Start Value'!$B$6*'NEFZ + EPA + WLTP - Constants'!$B$4/3600</f>
        <v>0</v>
      </c>
      <c r="H143" s="95">
        <f>IF(E143&gt;0,(((C142)^3+(C143)^3)/2/D143)*0.5*'NEFZ + EPA + WLTP - Constants'!$B$3*('NEFZ + EPA + WLTP - Start Value'!$B$5*'NEFZ + EPA + WLTP - Start Value'!$B$4)*E143/3600,0)</f>
        <v>0</v>
      </c>
      <c r="I143" s="95"/>
    </row>
    <row r="144" ht="20.35" customHeight="1">
      <c r="A144" s="15">
        <v>141</v>
      </c>
      <c r="B144" s="15">
        <v>0</v>
      </c>
      <c r="C144" s="95">
        <f>'NEFZ + EPA + WLTP - Constants'!$B$5*B144/3.6</f>
        <v>0</v>
      </c>
      <c r="D144" s="95">
        <f>(C144+C143)/2</f>
        <v>0</v>
      </c>
      <c r="E144" s="95">
        <f>(D144*(A144-A143))</f>
        <v>0</v>
      </c>
      <c r="F144" s="95">
        <f>(0.5*((C144^2)-(C143^2))*'NEFZ + EPA + WLTP - Start Value'!$B$3)/3600</f>
        <v>0</v>
      </c>
      <c r="G144" s="95">
        <f>E144*'NEFZ + EPA + WLTP - Start Value'!$B$3*'NEFZ + EPA + WLTP - Start Value'!$B$6*'NEFZ + EPA + WLTP - Constants'!$B$4/3600</f>
        <v>0</v>
      </c>
      <c r="H144" s="95">
        <f>IF(E144&gt;0,(((C143)^3+(C144)^3)/2/D144)*0.5*'NEFZ + EPA + WLTP - Constants'!$B$3*('NEFZ + EPA + WLTP - Start Value'!$B$5*'NEFZ + EPA + WLTP - Start Value'!$B$4)*E144/3600,0)</f>
        <v>0</v>
      </c>
      <c r="I144" s="95"/>
    </row>
    <row r="145" ht="20.35" customHeight="1">
      <c r="A145" s="15">
        <v>142</v>
      </c>
      <c r="B145" s="15">
        <v>0</v>
      </c>
      <c r="C145" s="95">
        <f>'NEFZ + EPA + WLTP - Constants'!$B$5*B145/3.6</f>
        <v>0</v>
      </c>
      <c r="D145" s="95">
        <f>(C145+C144)/2</f>
        <v>0</v>
      </c>
      <c r="E145" s="95">
        <f>(D145*(A145-A144))</f>
        <v>0</v>
      </c>
      <c r="F145" s="95">
        <f>(0.5*((C145^2)-(C144^2))*'NEFZ + EPA + WLTP - Start Value'!$B$3)/3600</f>
        <v>0</v>
      </c>
      <c r="G145" s="95">
        <f>E145*'NEFZ + EPA + WLTP - Start Value'!$B$3*'NEFZ + EPA + WLTP - Start Value'!$B$6*'NEFZ + EPA + WLTP - Constants'!$B$4/3600</f>
        <v>0</v>
      </c>
      <c r="H145" s="95">
        <f>IF(E145&gt;0,(((C144)^3+(C145)^3)/2/D145)*0.5*'NEFZ + EPA + WLTP - Constants'!$B$3*('NEFZ + EPA + WLTP - Start Value'!$B$5*'NEFZ + EPA + WLTP - Start Value'!$B$4)*E145/3600,0)</f>
        <v>0</v>
      </c>
      <c r="I145" s="95"/>
    </row>
    <row r="146" ht="20.35" customHeight="1">
      <c r="A146" s="15">
        <v>143</v>
      </c>
      <c r="B146" s="15">
        <v>0</v>
      </c>
      <c r="C146" s="95">
        <f>'NEFZ + EPA + WLTP - Constants'!$B$5*B146/3.6</f>
        <v>0</v>
      </c>
      <c r="D146" s="95">
        <f>(C146+C145)/2</f>
        <v>0</v>
      </c>
      <c r="E146" s="95">
        <f>(D146*(A146-A145))</f>
        <v>0</v>
      </c>
      <c r="F146" s="95">
        <f>(0.5*((C146^2)-(C145^2))*'NEFZ + EPA + WLTP - Start Value'!$B$3)/3600</f>
        <v>0</v>
      </c>
      <c r="G146" s="95">
        <f>E146*'NEFZ + EPA + WLTP - Start Value'!$B$3*'NEFZ + EPA + WLTP - Start Value'!$B$6*'NEFZ + EPA + WLTP - Constants'!$B$4/3600</f>
        <v>0</v>
      </c>
      <c r="H146" s="95">
        <f>IF(E146&gt;0,(((C145)^3+(C146)^3)/2/D146)*0.5*'NEFZ + EPA + WLTP - Constants'!$B$3*('NEFZ + EPA + WLTP - Start Value'!$B$5*'NEFZ + EPA + WLTP - Start Value'!$B$4)*E146/3600,0)</f>
        <v>0</v>
      </c>
      <c r="I146" s="95"/>
    </row>
    <row r="147" ht="20.35" customHeight="1">
      <c r="A147" s="15">
        <v>144</v>
      </c>
      <c r="B147" s="15">
        <v>0</v>
      </c>
      <c r="C147" s="95">
        <f>'NEFZ + EPA + WLTP - Constants'!$B$5*B147/3.6</f>
        <v>0</v>
      </c>
      <c r="D147" s="95">
        <f>(C147+C146)/2</f>
        <v>0</v>
      </c>
      <c r="E147" s="95">
        <f>(D147*(A147-A146))</f>
        <v>0</v>
      </c>
      <c r="F147" s="95">
        <f>(0.5*((C147^2)-(C146^2))*'NEFZ + EPA + WLTP - Start Value'!$B$3)/3600</f>
        <v>0</v>
      </c>
      <c r="G147" s="95">
        <f>E147*'NEFZ + EPA + WLTP - Start Value'!$B$3*'NEFZ + EPA + WLTP - Start Value'!$B$6*'NEFZ + EPA + WLTP - Constants'!$B$4/3600</f>
        <v>0</v>
      </c>
      <c r="H147" s="95">
        <f>IF(E147&gt;0,(((C146)^3+(C147)^3)/2/D147)*0.5*'NEFZ + EPA + WLTP - Constants'!$B$3*('NEFZ + EPA + WLTP - Start Value'!$B$5*'NEFZ + EPA + WLTP - Start Value'!$B$4)*E147/3600,0)</f>
        <v>0</v>
      </c>
      <c r="I147" s="95"/>
    </row>
    <row r="148" ht="20.35" customHeight="1">
      <c r="A148" s="15">
        <v>145</v>
      </c>
      <c r="B148" s="15">
        <v>0</v>
      </c>
      <c r="C148" s="95">
        <f>'NEFZ + EPA + WLTP - Constants'!$B$5*B148/3.6</f>
        <v>0</v>
      </c>
      <c r="D148" s="95">
        <f>(C148+C147)/2</f>
        <v>0</v>
      </c>
      <c r="E148" s="95">
        <f>(D148*(A148-A147))</f>
        <v>0</v>
      </c>
      <c r="F148" s="95">
        <f>(0.5*((C148^2)-(C147^2))*'NEFZ + EPA + WLTP - Start Value'!$B$3)/3600</f>
        <v>0</v>
      </c>
      <c r="G148" s="95">
        <f>E148*'NEFZ + EPA + WLTP - Start Value'!$B$3*'NEFZ + EPA + WLTP - Start Value'!$B$6*'NEFZ + EPA + WLTP - Constants'!$B$4/3600</f>
        <v>0</v>
      </c>
      <c r="H148" s="95">
        <f>IF(E148&gt;0,(((C147)^3+(C148)^3)/2/D148)*0.5*'NEFZ + EPA + WLTP - Constants'!$B$3*('NEFZ + EPA + WLTP - Start Value'!$B$5*'NEFZ + EPA + WLTP - Start Value'!$B$4)*E148/3600,0)</f>
        <v>0</v>
      </c>
      <c r="I148" s="95"/>
    </row>
    <row r="149" ht="20.35" customHeight="1">
      <c r="A149" s="15">
        <v>146</v>
      </c>
      <c r="B149" s="15">
        <v>0</v>
      </c>
      <c r="C149" s="95">
        <f>'NEFZ + EPA + WLTP - Constants'!$B$5*B149/3.6</f>
        <v>0</v>
      </c>
      <c r="D149" s="95">
        <f>(C149+C148)/2</f>
        <v>0</v>
      </c>
      <c r="E149" s="95">
        <f>(D149*(A149-A148))</f>
        <v>0</v>
      </c>
      <c r="F149" s="95">
        <f>(0.5*((C149^2)-(C148^2))*'NEFZ + EPA + WLTP - Start Value'!$B$3)/3600</f>
        <v>0</v>
      </c>
      <c r="G149" s="95">
        <f>E149*'NEFZ + EPA + WLTP - Start Value'!$B$3*'NEFZ + EPA + WLTP - Start Value'!$B$6*'NEFZ + EPA + WLTP - Constants'!$B$4/3600</f>
        <v>0</v>
      </c>
      <c r="H149" s="95">
        <f>IF(E149&gt;0,(((C148)^3+(C149)^3)/2/D149)*0.5*'NEFZ + EPA + WLTP - Constants'!$B$3*('NEFZ + EPA + WLTP - Start Value'!$B$5*'NEFZ + EPA + WLTP - Start Value'!$B$4)*E149/3600,0)</f>
        <v>0</v>
      </c>
      <c r="I149" s="95"/>
    </row>
    <row r="150" ht="20.35" customHeight="1">
      <c r="A150" s="15">
        <v>147</v>
      </c>
      <c r="B150" s="15">
        <v>0</v>
      </c>
      <c r="C150" s="95">
        <f>'NEFZ + EPA + WLTP - Constants'!$B$5*B150/3.6</f>
        <v>0</v>
      </c>
      <c r="D150" s="95">
        <f>(C150+C149)/2</f>
        <v>0</v>
      </c>
      <c r="E150" s="95">
        <f>(D150*(A150-A149))</f>
        <v>0</v>
      </c>
      <c r="F150" s="95">
        <f>(0.5*((C150^2)-(C149^2))*'NEFZ + EPA + WLTP - Start Value'!$B$3)/3600</f>
        <v>0</v>
      </c>
      <c r="G150" s="95">
        <f>E150*'NEFZ + EPA + WLTP - Start Value'!$B$3*'NEFZ + EPA + WLTP - Start Value'!$B$6*'NEFZ + EPA + WLTP - Constants'!$B$4/3600</f>
        <v>0</v>
      </c>
      <c r="H150" s="95">
        <f>IF(E150&gt;0,(((C149)^3+(C150)^3)/2/D150)*0.5*'NEFZ + EPA + WLTP - Constants'!$B$3*('NEFZ + EPA + WLTP - Start Value'!$B$5*'NEFZ + EPA + WLTP - Start Value'!$B$4)*E150/3600,0)</f>
        <v>0</v>
      </c>
      <c r="I150" s="95"/>
    </row>
    <row r="151" ht="20.35" customHeight="1">
      <c r="A151" s="15">
        <v>148</v>
      </c>
      <c r="B151" s="15">
        <v>0</v>
      </c>
      <c r="C151" s="95">
        <f>'NEFZ + EPA + WLTP - Constants'!$B$5*B151/3.6</f>
        <v>0</v>
      </c>
      <c r="D151" s="95">
        <f>(C151+C150)/2</f>
        <v>0</v>
      </c>
      <c r="E151" s="95">
        <f>(D151*(A151-A150))</f>
        <v>0</v>
      </c>
      <c r="F151" s="95">
        <f>(0.5*((C151^2)-(C150^2))*'NEFZ + EPA + WLTP - Start Value'!$B$3)/3600</f>
        <v>0</v>
      </c>
      <c r="G151" s="95">
        <f>E151*'NEFZ + EPA + WLTP - Start Value'!$B$3*'NEFZ + EPA + WLTP - Start Value'!$B$6*'NEFZ + EPA + WLTP - Constants'!$B$4/3600</f>
        <v>0</v>
      </c>
      <c r="H151" s="95">
        <f>IF(E151&gt;0,(((C150)^3+(C151)^3)/2/D151)*0.5*'NEFZ + EPA + WLTP - Constants'!$B$3*('NEFZ + EPA + WLTP - Start Value'!$B$5*'NEFZ + EPA + WLTP - Start Value'!$B$4)*E151/3600,0)</f>
        <v>0</v>
      </c>
      <c r="I151" s="95"/>
    </row>
    <row r="152" ht="20.35" customHeight="1">
      <c r="A152" s="15">
        <v>149</v>
      </c>
      <c r="B152" s="15">
        <v>0</v>
      </c>
      <c r="C152" s="95">
        <f>'NEFZ + EPA + WLTP - Constants'!$B$5*B152/3.6</f>
        <v>0</v>
      </c>
      <c r="D152" s="95">
        <f>(C152+C151)/2</f>
        <v>0</v>
      </c>
      <c r="E152" s="95">
        <f>(D152*(A152-A151))</f>
        <v>0</v>
      </c>
      <c r="F152" s="95">
        <f>(0.5*((C152^2)-(C151^2))*'NEFZ + EPA + WLTP - Start Value'!$B$3)/3600</f>
        <v>0</v>
      </c>
      <c r="G152" s="95">
        <f>E152*'NEFZ + EPA + WLTP - Start Value'!$B$3*'NEFZ + EPA + WLTP - Start Value'!$B$6*'NEFZ + EPA + WLTP - Constants'!$B$4/3600</f>
        <v>0</v>
      </c>
      <c r="H152" s="95">
        <f>IF(E152&gt;0,(((C151)^3+(C152)^3)/2/D152)*0.5*'NEFZ + EPA + WLTP - Constants'!$B$3*('NEFZ + EPA + WLTP - Start Value'!$B$5*'NEFZ + EPA + WLTP - Start Value'!$B$4)*E152/3600,0)</f>
        <v>0</v>
      </c>
      <c r="I152" s="95"/>
    </row>
    <row r="153" ht="20.35" customHeight="1">
      <c r="A153" s="15">
        <v>150</v>
      </c>
      <c r="B153" s="15">
        <v>0</v>
      </c>
      <c r="C153" s="95">
        <f>'NEFZ + EPA + WLTP - Constants'!$B$5*B153/3.6</f>
        <v>0</v>
      </c>
      <c r="D153" s="95">
        <f>(C153+C152)/2</f>
        <v>0</v>
      </c>
      <c r="E153" s="95">
        <f>(D153*(A153-A152))</f>
        <v>0</v>
      </c>
      <c r="F153" s="95">
        <f>(0.5*((C153^2)-(C152^2))*'NEFZ + EPA + WLTP - Start Value'!$B$3)/3600</f>
        <v>0</v>
      </c>
      <c r="G153" s="95">
        <f>E153*'NEFZ + EPA + WLTP - Start Value'!$B$3*'NEFZ + EPA + WLTP - Start Value'!$B$6*'NEFZ + EPA + WLTP - Constants'!$B$4/3600</f>
        <v>0</v>
      </c>
      <c r="H153" s="95">
        <f>IF(E153&gt;0,(((C152)^3+(C153)^3)/2/D153)*0.5*'NEFZ + EPA + WLTP - Constants'!$B$3*('NEFZ + EPA + WLTP - Start Value'!$B$5*'NEFZ + EPA + WLTP - Start Value'!$B$4)*E153/3600,0)</f>
        <v>0</v>
      </c>
      <c r="I153" s="95"/>
    </row>
    <row r="154" ht="20.35" customHeight="1">
      <c r="A154" s="15">
        <v>151</v>
      </c>
      <c r="B154" s="15">
        <v>0</v>
      </c>
      <c r="C154" s="95">
        <f>'NEFZ + EPA + WLTP - Constants'!$B$5*B154/3.6</f>
        <v>0</v>
      </c>
      <c r="D154" s="95">
        <f>(C154+C153)/2</f>
        <v>0</v>
      </c>
      <c r="E154" s="95">
        <f>(D154*(A154-A153))</f>
        <v>0</v>
      </c>
      <c r="F154" s="95">
        <f>(0.5*((C154^2)-(C153^2))*'NEFZ + EPA + WLTP - Start Value'!$B$3)/3600</f>
        <v>0</v>
      </c>
      <c r="G154" s="95">
        <f>E154*'NEFZ + EPA + WLTP - Start Value'!$B$3*'NEFZ + EPA + WLTP - Start Value'!$B$6*'NEFZ + EPA + WLTP - Constants'!$B$4/3600</f>
        <v>0</v>
      </c>
      <c r="H154" s="95">
        <f>IF(E154&gt;0,(((C153)^3+(C154)^3)/2/D154)*0.5*'NEFZ + EPA + WLTP - Constants'!$B$3*('NEFZ + EPA + WLTP - Start Value'!$B$5*'NEFZ + EPA + WLTP - Start Value'!$B$4)*E154/3600,0)</f>
        <v>0</v>
      </c>
      <c r="I154" s="95"/>
    </row>
    <row r="155" ht="20.35" customHeight="1">
      <c r="A155" s="15">
        <v>152</v>
      </c>
      <c r="B155" s="15">
        <v>0</v>
      </c>
      <c r="C155" s="95">
        <f>'NEFZ + EPA + WLTP - Constants'!$B$5*B155/3.6</f>
        <v>0</v>
      </c>
      <c r="D155" s="95">
        <f>(C155+C154)/2</f>
        <v>0</v>
      </c>
      <c r="E155" s="95">
        <f>(D155*(A155-A154))</f>
        <v>0</v>
      </c>
      <c r="F155" s="95">
        <f>(0.5*((C155^2)-(C154^2))*'NEFZ + EPA + WLTP - Start Value'!$B$3)/3600</f>
        <v>0</v>
      </c>
      <c r="G155" s="95">
        <f>E155*'NEFZ + EPA + WLTP - Start Value'!$B$3*'NEFZ + EPA + WLTP - Start Value'!$B$6*'NEFZ + EPA + WLTP - Constants'!$B$4/3600</f>
        <v>0</v>
      </c>
      <c r="H155" s="95">
        <f>IF(E155&gt;0,(((C154)^3+(C155)^3)/2/D155)*0.5*'NEFZ + EPA + WLTP - Constants'!$B$3*('NEFZ + EPA + WLTP - Start Value'!$B$5*'NEFZ + EPA + WLTP - Start Value'!$B$4)*E155/3600,0)</f>
        <v>0</v>
      </c>
      <c r="I155" s="95"/>
    </row>
    <row r="156" ht="20.35" customHeight="1">
      <c r="A156" s="15">
        <v>153</v>
      </c>
      <c r="B156" s="15">
        <v>0</v>
      </c>
      <c r="C156" s="95">
        <f>'NEFZ + EPA + WLTP - Constants'!$B$5*B156/3.6</f>
        <v>0</v>
      </c>
      <c r="D156" s="95">
        <f>(C156+C155)/2</f>
        <v>0</v>
      </c>
      <c r="E156" s="95">
        <f>(D156*(A156-A155))</f>
        <v>0</v>
      </c>
      <c r="F156" s="95">
        <f>(0.5*((C156^2)-(C155^2))*'NEFZ + EPA + WLTP - Start Value'!$B$3)/3600</f>
        <v>0</v>
      </c>
      <c r="G156" s="95">
        <f>E156*'NEFZ + EPA + WLTP - Start Value'!$B$3*'NEFZ + EPA + WLTP - Start Value'!$B$6*'NEFZ + EPA + WLTP - Constants'!$B$4/3600</f>
        <v>0</v>
      </c>
      <c r="H156" s="95">
        <f>IF(E156&gt;0,(((C155)^3+(C156)^3)/2/D156)*0.5*'NEFZ + EPA + WLTP - Constants'!$B$3*('NEFZ + EPA + WLTP - Start Value'!$B$5*'NEFZ + EPA + WLTP - Start Value'!$B$4)*E156/3600,0)</f>
        <v>0</v>
      </c>
      <c r="I156" s="95"/>
    </row>
    <row r="157" ht="20.35" customHeight="1">
      <c r="A157" s="15">
        <v>154</v>
      </c>
      <c r="B157" s="15">
        <v>0</v>
      </c>
      <c r="C157" s="95">
        <f>'NEFZ + EPA + WLTP - Constants'!$B$5*B157/3.6</f>
        <v>0</v>
      </c>
      <c r="D157" s="95">
        <f>(C157+C156)/2</f>
        <v>0</v>
      </c>
      <c r="E157" s="95">
        <f>(D157*(A157-A156))</f>
        <v>0</v>
      </c>
      <c r="F157" s="95">
        <f>(0.5*((C157^2)-(C156^2))*'NEFZ + EPA + WLTP - Start Value'!$B$3)/3600</f>
        <v>0</v>
      </c>
      <c r="G157" s="95">
        <f>E157*'NEFZ + EPA + WLTP - Start Value'!$B$3*'NEFZ + EPA + WLTP - Start Value'!$B$6*'NEFZ + EPA + WLTP - Constants'!$B$4/3600</f>
        <v>0</v>
      </c>
      <c r="H157" s="95">
        <f>IF(E157&gt;0,(((C156)^3+(C157)^3)/2/D157)*0.5*'NEFZ + EPA + WLTP - Constants'!$B$3*('NEFZ + EPA + WLTP - Start Value'!$B$5*'NEFZ + EPA + WLTP - Start Value'!$B$4)*E157/3600,0)</f>
        <v>0</v>
      </c>
      <c r="I157" s="95"/>
    </row>
    <row r="158" ht="20.35" customHeight="1">
      <c r="A158" s="15">
        <v>155</v>
      </c>
      <c r="B158" s="15">
        <v>0</v>
      </c>
      <c r="C158" s="95">
        <f>'NEFZ + EPA + WLTP - Constants'!$B$5*B158/3.6</f>
        <v>0</v>
      </c>
      <c r="D158" s="95">
        <f>(C158+C157)/2</f>
        <v>0</v>
      </c>
      <c r="E158" s="95">
        <f>(D158*(A158-A157))</f>
        <v>0</v>
      </c>
      <c r="F158" s="95">
        <f>(0.5*((C158^2)-(C157^2))*'NEFZ + EPA + WLTP - Start Value'!$B$3)/3600</f>
        <v>0</v>
      </c>
      <c r="G158" s="95">
        <f>E158*'NEFZ + EPA + WLTP - Start Value'!$B$3*'NEFZ + EPA + WLTP - Start Value'!$B$6*'NEFZ + EPA + WLTP - Constants'!$B$4/3600</f>
        <v>0</v>
      </c>
      <c r="H158" s="95">
        <f>IF(E158&gt;0,(((C157)^3+(C158)^3)/2/D158)*0.5*'NEFZ + EPA + WLTP - Constants'!$B$3*('NEFZ + EPA + WLTP - Start Value'!$B$5*'NEFZ + EPA + WLTP - Start Value'!$B$4)*E158/3600,0)</f>
        <v>0</v>
      </c>
      <c r="I158" s="95"/>
    </row>
    <row r="159" ht="20.35" customHeight="1">
      <c r="A159" s="15">
        <v>156</v>
      </c>
      <c r="B159" s="15">
        <v>0</v>
      </c>
      <c r="C159" s="95">
        <f>'NEFZ + EPA + WLTP - Constants'!$B$5*B159/3.6</f>
        <v>0</v>
      </c>
      <c r="D159" s="95">
        <f>(C159+C158)/2</f>
        <v>0</v>
      </c>
      <c r="E159" s="95">
        <f>(D159*(A159-A158))</f>
        <v>0</v>
      </c>
      <c r="F159" s="95">
        <f>(0.5*((C159^2)-(C158^2))*'NEFZ + EPA + WLTP - Start Value'!$B$3)/3600</f>
        <v>0</v>
      </c>
      <c r="G159" s="95">
        <f>E159*'NEFZ + EPA + WLTP - Start Value'!$B$3*'NEFZ + EPA + WLTP - Start Value'!$B$6*'NEFZ + EPA + WLTP - Constants'!$B$4/3600</f>
        <v>0</v>
      </c>
      <c r="H159" s="95">
        <f>IF(E159&gt;0,(((C158)^3+(C159)^3)/2/D159)*0.5*'NEFZ + EPA + WLTP - Constants'!$B$3*('NEFZ + EPA + WLTP - Start Value'!$B$5*'NEFZ + EPA + WLTP - Start Value'!$B$4)*E159/3600,0)</f>
        <v>0</v>
      </c>
      <c r="I159" s="95"/>
    </row>
    <row r="160" ht="20.35" customHeight="1">
      <c r="A160" s="15">
        <v>157</v>
      </c>
      <c r="B160" s="15">
        <v>0</v>
      </c>
      <c r="C160" s="95">
        <f>'NEFZ + EPA + WLTP - Constants'!$B$5*B160/3.6</f>
        <v>0</v>
      </c>
      <c r="D160" s="95">
        <f>(C160+C159)/2</f>
        <v>0</v>
      </c>
      <c r="E160" s="95">
        <f>(D160*(A160-A159))</f>
        <v>0</v>
      </c>
      <c r="F160" s="95">
        <f>(0.5*((C160^2)-(C159^2))*'NEFZ + EPA + WLTP - Start Value'!$B$3)/3600</f>
        <v>0</v>
      </c>
      <c r="G160" s="95">
        <f>E160*'NEFZ + EPA + WLTP - Start Value'!$B$3*'NEFZ + EPA + WLTP - Start Value'!$B$6*'NEFZ + EPA + WLTP - Constants'!$B$4/3600</f>
        <v>0</v>
      </c>
      <c r="H160" s="95">
        <f>IF(E160&gt;0,(((C159)^3+(C160)^3)/2/D160)*0.5*'NEFZ + EPA + WLTP - Constants'!$B$3*('NEFZ + EPA + WLTP - Start Value'!$B$5*'NEFZ + EPA + WLTP - Start Value'!$B$4)*E160/3600,0)</f>
        <v>0</v>
      </c>
      <c r="I160" s="95"/>
    </row>
    <row r="161" ht="20.35" customHeight="1">
      <c r="A161" s="15">
        <v>158</v>
      </c>
      <c r="B161" s="15">
        <v>0</v>
      </c>
      <c r="C161" s="95">
        <f>'NEFZ + EPA + WLTP - Constants'!$B$5*B161/3.6</f>
        <v>0</v>
      </c>
      <c r="D161" s="95">
        <f>(C161+C160)/2</f>
        <v>0</v>
      </c>
      <c r="E161" s="95">
        <f>(D161*(A161-A160))</f>
        <v>0</v>
      </c>
      <c r="F161" s="95">
        <f>(0.5*((C161^2)-(C160^2))*'NEFZ + EPA + WLTP - Start Value'!$B$3)/3600</f>
        <v>0</v>
      </c>
      <c r="G161" s="95">
        <f>E161*'NEFZ + EPA + WLTP - Start Value'!$B$3*'NEFZ + EPA + WLTP - Start Value'!$B$6*'NEFZ + EPA + WLTP - Constants'!$B$4/3600</f>
        <v>0</v>
      </c>
      <c r="H161" s="95">
        <f>IF(E161&gt;0,(((C160)^3+(C161)^3)/2/D161)*0.5*'NEFZ + EPA + WLTP - Constants'!$B$3*('NEFZ + EPA + WLTP - Start Value'!$B$5*'NEFZ + EPA + WLTP - Start Value'!$B$4)*E161/3600,0)</f>
        <v>0</v>
      </c>
      <c r="I161" s="95"/>
    </row>
    <row r="162" ht="20.35" customHeight="1">
      <c r="A162" s="15">
        <v>159</v>
      </c>
      <c r="B162" s="15">
        <v>0</v>
      </c>
      <c r="C162" s="95">
        <f>'NEFZ + EPA + WLTP - Constants'!$B$5*B162/3.6</f>
        <v>0</v>
      </c>
      <c r="D162" s="95">
        <f>(C162+C161)/2</f>
        <v>0</v>
      </c>
      <c r="E162" s="95">
        <f>(D162*(A162-A161))</f>
        <v>0</v>
      </c>
      <c r="F162" s="95">
        <f>(0.5*((C162^2)-(C161^2))*'NEFZ + EPA + WLTP - Start Value'!$B$3)/3600</f>
        <v>0</v>
      </c>
      <c r="G162" s="95">
        <f>E162*'NEFZ + EPA + WLTP - Start Value'!$B$3*'NEFZ + EPA + WLTP - Start Value'!$B$6*'NEFZ + EPA + WLTP - Constants'!$B$4/3600</f>
        <v>0</v>
      </c>
      <c r="H162" s="95">
        <f>IF(E162&gt;0,(((C161)^3+(C162)^3)/2/D162)*0.5*'NEFZ + EPA + WLTP - Constants'!$B$3*('NEFZ + EPA + WLTP - Start Value'!$B$5*'NEFZ + EPA + WLTP - Start Value'!$B$4)*E162/3600,0)</f>
        <v>0</v>
      </c>
      <c r="I162" s="95"/>
    </row>
    <row r="163" ht="20.35" customHeight="1">
      <c r="A163" s="15">
        <v>160</v>
      </c>
      <c r="B163" s="15">
        <v>0</v>
      </c>
      <c r="C163" s="95">
        <f>'NEFZ + EPA + WLTP - Constants'!$B$5*B163/3.6</f>
        <v>0</v>
      </c>
      <c r="D163" s="95">
        <f>(C163+C162)/2</f>
        <v>0</v>
      </c>
      <c r="E163" s="95">
        <f>(D163*(A163-A162))</f>
        <v>0</v>
      </c>
      <c r="F163" s="95">
        <f>(0.5*((C163^2)-(C162^2))*'NEFZ + EPA + WLTP - Start Value'!$B$3)/3600</f>
        <v>0</v>
      </c>
      <c r="G163" s="95">
        <f>E163*'NEFZ + EPA + WLTP - Start Value'!$B$3*'NEFZ + EPA + WLTP - Start Value'!$B$6*'NEFZ + EPA + WLTP - Constants'!$B$4/3600</f>
        <v>0</v>
      </c>
      <c r="H163" s="95">
        <f>IF(E163&gt;0,(((C162)^3+(C163)^3)/2/D163)*0.5*'NEFZ + EPA + WLTP - Constants'!$B$3*('NEFZ + EPA + WLTP - Start Value'!$B$5*'NEFZ + EPA + WLTP - Start Value'!$B$4)*E163/3600,0)</f>
        <v>0</v>
      </c>
      <c r="I163" s="95"/>
    </row>
    <row r="164" ht="20.35" customHeight="1">
      <c r="A164" s="15">
        <v>161</v>
      </c>
      <c r="B164" s="15">
        <v>0</v>
      </c>
      <c r="C164" s="95">
        <f>'NEFZ + EPA + WLTP - Constants'!$B$5*B164/3.6</f>
        <v>0</v>
      </c>
      <c r="D164" s="95">
        <f>(C164+C163)/2</f>
        <v>0</v>
      </c>
      <c r="E164" s="95">
        <f>(D164*(A164-A163))</f>
        <v>0</v>
      </c>
      <c r="F164" s="95">
        <f>(0.5*((C164^2)-(C163^2))*'NEFZ + EPA + WLTP - Start Value'!$B$3)/3600</f>
        <v>0</v>
      </c>
      <c r="G164" s="95">
        <f>E164*'NEFZ + EPA + WLTP - Start Value'!$B$3*'NEFZ + EPA + WLTP - Start Value'!$B$6*'NEFZ + EPA + WLTP - Constants'!$B$4/3600</f>
        <v>0</v>
      </c>
      <c r="H164" s="95">
        <f>IF(E164&gt;0,(((C163)^3+(C164)^3)/2/D164)*0.5*'NEFZ + EPA + WLTP - Constants'!$B$3*('NEFZ + EPA + WLTP - Start Value'!$B$5*'NEFZ + EPA + WLTP - Start Value'!$B$4)*E164/3600,0)</f>
        <v>0</v>
      </c>
      <c r="I164" s="95"/>
    </row>
    <row r="165" ht="20.35" customHeight="1">
      <c r="A165" s="15">
        <v>162</v>
      </c>
      <c r="B165" s="15">
        <v>0</v>
      </c>
      <c r="C165" s="95">
        <f>'NEFZ + EPA + WLTP - Constants'!$B$5*B165/3.6</f>
        <v>0</v>
      </c>
      <c r="D165" s="95">
        <f>(C165+C164)/2</f>
        <v>0</v>
      </c>
      <c r="E165" s="95">
        <f>(D165*(A165-A164))</f>
        <v>0</v>
      </c>
      <c r="F165" s="95">
        <f>(0.5*((C165^2)-(C164^2))*'NEFZ + EPA + WLTP - Start Value'!$B$3)/3600</f>
        <v>0</v>
      </c>
      <c r="G165" s="95">
        <f>E165*'NEFZ + EPA + WLTP - Start Value'!$B$3*'NEFZ + EPA + WLTP - Start Value'!$B$6*'NEFZ + EPA + WLTP - Constants'!$B$4/3600</f>
        <v>0</v>
      </c>
      <c r="H165" s="95">
        <f>IF(E165&gt;0,(((C164)^3+(C165)^3)/2/D165)*0.5*'NEFZ + EPA + WLTP - Constants'!$B$3*('NEFZ + EPA + WLTP - Start Value'!$B$5*'NEFZ + EPA + WLTP - Start Value'!$B$4)*E165/3600,0)</f>
        <v>0</v>
      </c>
      <c r="I165" s="95"/>
    </row>
    <row r="166" ht="20.35" customHeight="1">
      <c r="A166" s="15">
        <v>163</v>
      </c>
      <c r="B166" s="15">
        <v>0</v>
      </c>
      <c r="C166" s="95">
        <f>'NEFZ + EPA + WLTP - Constants'!$B$5*B166/3.6</f>
        <v>0</v>
      </c>
      <c r="D166" s="95">
        <f>(C166+C165)/2</f>
        <v>0</v>
      </c>
      <c r="E166" s="95">
        <f>(D166*(A166-A165))</f>
        <v>0</v>
      </c>
      <c r="F166" s="95">
        <f>(0.5*((C166^2)-(C165^2))*'NEFZ + EPA + WLTP - Start Value'!$B$3)/3600</f>
        <v>0</v>
      </c>
      <c r="G166" s="95">
        <f>E166*'NEFZ + EPA + WLTP - Start Value'!$B$3*'NEFZ + EPA + WLTP - Start Value'!$B$6*'NEFZ + EPA + WLTP - Constants'!$B$4/3600</f>
        <v>0</v>
      </c>
      <c r="H166" s="95">
        <f>IF(E166&gt;0,(((C165)^3+(C166)^3)/2/D166)*0.5*'NEFZ + EPA + WLTP - Constants'!$B$3*('NEFZ + EPA + WLTP - Start Value'!$B$5*'NEFZ + EPA + WLTP - Start Value'!$B$4)*E166/3600,0)</f>
        <v>0</v>
      </c>
      <c r="I166" s="95"/>
    </row>
    <row r="167" ht="20.35" customHeight="1">
      <c r="A167" s="15">
        <v>164</v>
      </c>
      <c r="B167" s="15">
        <v>3.3</v>
      </c>
      <c r="C167" s="95">
        <f>'NEFZ + EPA + WLTP - Constants'!$B$5*B167/3.6</f>
        <v>1.475232</v>
      </c>
      <c r="D167" s="95">
        <f>(C167+C166)/2</f>
        <v>0.7376159999999999</v>
      </c>
      <c r="E167" s="95">
        <f>(D167*(A167-A166))</f>
        <v>0.7376159999999999</v>
      </c>
      <c r="F167" s="95">
        <f>(0.5*((C167^2)-(C166^2))*'NEFZ + EPA + WLTP - Start Value'!$B$3)/3600</f>
        <v>0.4730450410047999</v>
      </c>
      <c r="G167" s="95">
        <f>E167*'NEFZ + EPA + WLTP - Start Value'!$B$3*'NEFZ + EPA + WLTP - Start Value'!$B$6*'NEFZ + EPA + WLTP - Constants'!$B$4/3600</f>
        <v>0.02516524507199999</v>
      </c>
      <c r="H167" s="95">
        <f>IF(E167&gt;0,(((C166)^3+(C167)^3)/2/D167)*0.5*'NEFZ + EPA + WLTP - Constants'!$B$3*('NEFZ + EPA + WLTP - Start Value'!$B$5*'NEFZ + EPA + WLTP - Start Value'!$B$4)*E167/3600,0)</f>
        <v>0.0002030680052726182</v>
      </c>
      <c r="I167" s="95"/>
    </row>
    <row r="168" ht="20.35" customHeight="1">
      <c r="A168" s="15">
        <v>165</v>
      </c>
      <c r="B168" s="15">
        <v>6.6</v>
      </c>
      <c r="C168" s="95">
        <f>'NEFZ + EPA + WLTP - Constants'!$B$5*B168/3.6</f>
        <v>2.950464</v>
      </c>
      <c r="D168" s="95">
        <f>(C168+C167)/2</f>
        <v>2.212848</v>
      </c>
      <c r="E168" s="95">
        <f>(D168*(A168-A167))</f>
        <v>2.212848</v>
      </c>
      <c r="F168" s="95">
        <f>(0.5*((C168^2)-(C167^2))*'NEFZ + EPA + WLTP - Start Value'!$B$3)/3600</f>
        <v>1.4191351230144</v>
      </c>
      <c r="G168" s="95">
        <f>E168*'NEFZ + EPA + WLTP - Start Value'!$B$3*'NEFZ + EPA + WLTP - Start Value'!$B$6*'NEFZ + EPA + WLTP - Constants'!$B$4/3600</f>
        <v>0.07549573521599999</v>
      </c>
      <c r="H168" s="95">
        <f>IF(E168&gt;0,(((C167)^3+(C168)^3)/2/D168)*0.5*'NEFZ + EPA + WLTP - Constants'!$B$3*('NEFZ + EPA + WLTP - Start Value'!$B$5*'NEFZ + EPA + WLTP - Start Value'!$B$4)*E168/3600,0)</f>
        <v>0.001827612047453564</v>
      </c>
      <c r="I168" s="95"/>
    </row>
    <row r="169" ht="20.35" customHeight="1">
      <c r="A169" s="15">
        <v>166</v>
      </c>
      <c r="B169" s="15">
        <v>9.9</v>
      </c>
      <c r="C169" s="95">
        <f>'NEFZ + EPA + WLTP - Constants'!$B$5*B169/3.6</f>
        <v>4.425696</v>
      </c>
      <c r="D169" s="95">
        <f>(C169+C168)/2</f>
        <v>3.68808</v>
      </c>
      <c r="E169" s="95">
        <f>(D169*(A169-A168))</f>
        <v>3.68808</v>
      </c>
      <c r="F169" s="95">
        <f>(0.5*((C169^2)-(C168^2))*'NEFZ + EPA + WLTP - Start Value'!$B$3)/3600</f>
        <v>2.365225205024001</v>
      </c>
      <c r="G169" s="95">
        <f>E169*'NEFZ + EPA + WLTP - Start Value'!$B$3*'NEFZ + EPA + WLTP - Start Value'!$B$6*'NEFZ + EPA + WLTP - Constants'!$B$4/3600</f>
        <v>0.125826225360</v>
      </c>
      <c r="H169" s="95">
        <f>IF(E169&gt;0,(((C168)^3+(C169)^3)/2/D169)*0.5*'NEFZ + EPA + WLTP - Constants'!$B$3*('NEFZ + EPA + WLTP - Start Value'!$B$5*'NEFZ + EPA + WLTP - Start Value'!$B$4)*E169/3600,0)</f>
        <v>0.007107380184541639</v>
      </c>
      <c r="I169" s="95"/>
    </row>
    <row r="170" ht="20.35" customHeight="1">
      <c r="A170" s="15">
        <v>167</v>
      </c>
      <c r="B170" s="15">
        <v>13.2</v>
      </c>
      <c r="C170" s="95">
        <f>'NEFZ + EPA + WLTP - Constants'!$B$5*B170/3.6</f>
        <v>5.900928</v>
      </c>
      <c r="D170" s="95">
        <f>(C170+C169)/2</f>
        <v>5.163311999999999</v>
      </c>
      <c r="E170" s="95">
        <f>(D170*(A170-A169))</f>
        <v>5.163311999999999</v>
      </c>
      <c r="F170" s="95">
        <f>(0.5*((C170^2)-(C169^2))*'NEFZ + EPA + WLTP - Start Value'!$B$3)/3600</f>
        <v>3.311315287033597</v>
      </c>
      <c r="G170" s="95">
        <f>E170*'NEFZ + EPA + WLTP - Start Value'!$B$3*'NEFZ + EPA + WLTP - Start Value'!$B$6*'NEFZ + EPA + WLTP - Constants'!$B$4/3600</f>
        <v>0.176156715504</v>
      </c>
      <c r="H170" s="95">
        <f>IF(E170&gt;0,(((C169)^3+(C170)^3)/2/D170)*0.5*'NEFZ + EPA + WLTP - Constants'!$B$3*('NEFZ + EPA + WLTP - Start Value'!$B$5*'NEFZ + EPA + WLTP - Start Value'!$B$4)*E170/3600,0)</f>
        <v>0.01847918847980825</v>
      </c>
      <c r="I170" s="95"/>
    </row>
    <row r="171" ht="20.35" customHeight="1">
      <c r="A171" s="15">
        <v>168</v>
      </c>
      <c r="B171" s="15">
        <v>16.5</v>
      </c>
      <c r="C171" s="95">
        <f>'NEFZ + EPA + WLTP - Constants'!$B$5*B171/3.6</f>
        <v>7.37616</v>
      </c>
      <c r="D171" s="95">
        <f>(C171+C170)/2</f>
        <v>6.638544</v>
      </c>
      <c r="E171" s="95">
        <f>(D171*(A171-A170))</f>
        <v>6.638544</v>
      </c>
      <c r="F171" s="95">
        <f>(0.5*((C171^2)-(C170^2))*'NEFZ + EPA + WLTP - Start Value'!$B$3)/3600</f>
        <v>4.257405369043203</v>
      </c>
      <c r="G171" s="95">
        <f>E171*'NEFZ + EPA + WLTP - Start Value'!$B$3*'NEFZ + EPA + WLTP - Start Value'!$B$6*'NEFZ + EPA + WLTP - Constants'!$B$4/3600</f>
        <v>0.226487205648</v>
      </c>
      <c r="H171" s="95">
        <f>IF(E171&gt;0,(((C170)^3+(C171)^3)/2/D171)*0.5*'NEFZ + EPA + WLTP - Constants'!$B$3*('NEFZ + EPA + WLTP - Start Value'!$B$5*'NEFZ + EPA + WLTP - Start Value'!$B$4)*E171/3600,0)</f>
        <v>0.03837985299652484</v>
      </c>
      <c r="I171" s="95"/>
    </row>
    <row r="172" ht="20.35" customHeight="1">
      <c r="A172" s="15">
        <v>169</v>
      </c>
      <c r="B172" s="15">
        <v>19.8</v>
      </c>
      <c r="C172" s="95">
        <f>'NEFZ + EPA + WLTP - Constants'!$B$5*B172/3.6</f>
        <v>8.851392000000001</v>
      </c>
      <c r="D172" s="95">
        <f>(C172+C171)/2</f>
        <v>8.113776000000001</v>
      </c>
      <c r="E172" s="95">
        <f>(D172*(A172-A171))</f>
        <v>8.113776000000001</v>
      </c>
      <c r="F172" s="95">
        <f>(0.5*((C172^2)-(C171^2))*'NEFZ + EPA + WLTP - Start Value'!$B$3)/3600</f>
        <v>5.203495451052802</v>
      </c>
      <c r="G172" s="95">
        <f>E172*'NEFZ + EPA + WLTP - Start Value'!$B$3*'NEFZ + EPA + WLTP - Start Value'!$B$6*'NEFZ + EPA + WLTP - Constants'!$B$4/3600</f>
        <v>0.2768176957920001</v>
      </c>
      <c r="H172" s="95">
        <f>IF(E172&gt;0,(((C171)^3+(C172)^3)/2/D172)*0.5*'NEFZ + EPA + WLTP - Constants'!$B$3*('NEFZ + EPA + WLTP - Start Value'!$B$5*'NEFZ + EPA + WLTP - Start Value'!$B$4)*E172/3600,0)</f>
        <v>0.06924618979796282</v>
      </c>
      <c r="I172" s="95"/>
    </row>
    <row r="173" ht="20.35" customHeight="1">
      <c r="A173" s="15">
        <v>170</v>
      </c>
      <c r="B173" s="15">
        <v>22.2</v>
      </c>
      <c r="C173" s="95">
        <f>'NEFZ + EPA + WLTP - Constants'!$B$5*B173/3.6</f>
        <v>9.924287999999999</v>
      </c>
      <c r="D173" s="95">
        <f>(C173+C172)/2</f>
        <v>9.387840000000001</v>
      </c>
      <c r="E173" s="95">
        <f>(D173*(A173-A172))</f>
        <v>9.387840000000001</v>
      </c>
      <c r="F173" s="95">
        <f>(0.5*((C173^2)-(C172^2))*'NEFZ + EPA + WLTP - Start Value'!$B$3)/3600</f>
        <v>4.378598726655993</v>
      </c>
      <c r="G173" s="95">
        <f>E173*'NEFZ + EPA + WLTP - Start Value'!$B$3*'NEFZ + EPA + WLTP - Start Value'!$B$6*'NEFZ + EPA + WLTP - Constants'!$B$4/3600</f>
        <v>0.320284937280</v>
      </c>
      <c r="H173" s="95">
        <f>IF(E173&gt;0,(((C172)^3+(C173)^3)/2/D173)*0.5*'NEFZ + EPA + WLTP - Constants'!$B$3*('NEFZ + EPA + WLTP - Start Value'!$B$5*'NEFZ + EPA + WLTP - Start Value'!$B$4)*E173/3600,0)</f>
        <v>0.105686903540532</v>
      </c>
      <c r="I173" s="95"/>
    </row>
    <row r="174" ht="20.35" customHeight="1">
      <c r="A174" s="15">
        <v>171</v>
      </c>
      <c r="B174" s="15">
        <v>24.3</v>
      </c>
      <c r="C174" s="95">
        <f>'NEFZ + EPA + WLTP - Constants'!$B$5*B174/3.6</f>
        <v>10.863072</v>
      </c>
      <c r="D174" s="95">
        <f>(C174+C173)/2</f>
        <v>10.39368</v>
      </c>
      <c r="E174" s="95">
        <f>(D174*(A174-A173))</f>
        <v>10.39368</v>
      </c>
      <c r="F174" s="95">
        <f>(0.5*((C174^2)-(C173^2))*'NEFZ + EPA + WLTP - Start Value'!$B$3)/3600</f>
        <v>4.241767516448006</v>
      </c>
      <c r="G174" s="95">
        <f>E174*'NEFZ + EPA + WLTP - Start Value'!$B$3*'NEFZ + EPA + WLTP - Start Value'!$B$6*'NEFZ + EPA + WLTP - Constants'!$B$4/3600</f>
        <v>0.354601180560</v>
      </c>
      <c r="H174" s="95">
        <f>IF(E174&gt;0,(((C173)^3+(C174)^3)/2/D174)*0.5*'NEFZ + EPA + WLTP - Constants'!$B$3*('NEFZ + EPA + WLTP - Start Value'!$B$5*'NEFZ + EPA + WLTP - Start Value'!$B$4)*E174/3600,0)</f>
        <v>0.1429051038006589</v>
      </c>
      <c r="I174" s="95"/>
    </row>
    <row r="175" ht="20.35" customHeight="1">
      <c r="A175" s="15">
        <v>172</v>
      </c>
      <c r="B175" s="15">
        <v>25.8</v>
      </c>
      <c r="C175" s="95">
        <f>'NEFZ + EPA + WLTP - Constants'!$B$5*B175/3.6</f>
        <v>11.533632</v>
      </c>
      <c r="D175" s="95">
        <f>(C175+C174)/2</f>
        <v>11.198352</v>
      </c>
      <c r="E175" s="95">
        <f>(D175*(A175-A174))</f>
        <v>11.198352</v>
      </c>
      <c r="F175" s="95">
        <f>(0.5*((C175^2)-(C174^2))*'NEFZ + EPA + WLTP - Start Value'!$B$3)/3600</f>
        <v>3.264401729247999</v>
      </c>
      <c r="G175" s="95">
        <f>E175*'NEFZ + EPA + WLTP - Start Value'!$B$3*'NEFZ + EPA + WLTP - Start Value'!$B$6*'NEFZ + EPA + WLTP - Constants'!$B$4/3600</f>
        <v>0.382054175184</v>
      </c>
      <c r="H175" s="95">
        <f>IF(E175&gt;0,(((C174)^3+(C175)^3)/2/D175)*0.5*'NEFZ + EPA + WLTP - Constants'!$B$3*('NEFZ + EPA + WLTP - Start Value'!$B$5*'NEFZ + EPA + WLTP - Start Value'!$B$4)*E175/3600,0)</f>
        <v>0.1781226799036559</v>
      </c>
      <c r="I175" s="95"/>
    </row>
    <row r="176" ht="20.35" customHeight="1">
      <c r="A176" s="15">
        <v>173</v>
      </c>
      <c r="B176" s="15">
        <v>26.4</v>
      </c>
      <c r="C176" s="95">
        <f>'NEFZ + EPA + WLTP - Constants'!$B$5*B176/3.6</f>
        <v>11.801856</v>
      </c>
      <c r="D176" s="95">
        <f>(C176+C175)/2</f>
        <v>11.667744</v>
      </c>
      <c r="E176" s="95">
        <f>(D176*(A176-A175))</f>
        <v>11.667744</v>
      </c>
      <c r="F176" s="95">
        <f>(0.5*((C176^2)-(C175^2))*'NEFZ + EPA + WLTP - Start Value'!$B$3)/3600</f>
        <v>1.360493175782392</v>
      </c>
      <c r="G176" s="95">
        <f>E176*'NEFZ + EPA + WLTP - Start Value'!$B$3*'NEFZ + EPA + WLTP - Start Value'!$B$6*'NEFZ + EPA + WLTP - Constants'!$B$4/3600</f>
        <v>0.398068422048</v>
      </c>
      <c r="H176" s="95">
        <f>IF(E176&gt;0,(((C175)^3+(C176)^3)/2/D176)*0.5*'NEFZ + EPA + WLTP - Constants'!$B$3*('NEFZ + EPA + WLTP - Start Value'!$B$5*'NEFZ + EPA + WLTP - Start Value'!$B$4)*E176/3600,0)</f>
        <v>0.201012609204224</v>
      </c>
      <c r="I176" s="95"/>
    </row>
    <row r="177" ht="20.35" customHeight="1">
      <c r="A177" s="15">
        <v>174</v>
      </c>
      <c r="B177" s="15">
        <v>25.7</v>
      </c>
      <c r="C177" s="95">
        <f>'NEFZ + EPA + WLTP - Constants'!$B$5*B177/3.6</f>
        <v>11.488928</v>
      </c>
      <c r="D177" s="95">
        <f>(C177+C176)/2</f>
        <v>11.645392</v>
      </c>
      <c r="E177" s="95">
        <f>(D177*(A177-A176))</f>
        <v>11.645392</v>
      </c>
      <c r="F177" s="95">
        <f>(0.5*((C177^2)-(C176^2))*'NEFZ + EPA + WLTP - Start Value'!$B$3)/3600</f>
        <v>-1.584201344852612</v>
      </c>
      <c r="G177" s="95">
        <f>E177*'NEFZ + EPA + WLTP - Start Value'!$B$3*'NEFZ + EPA + WLTP - Start Value'!$B$6*'NEFZ + EPA + WLTP - Constants'!$B$4/3600</f>
        <v>0.3973058388640001</v>
      </c>
      <c r="H177" s="95">
        <f>IF(E177&gt;0,(((C176)^3+(C177)^3)/2/D177)*0.5*'NEFZ + EPA + WLTP - Constants'!$B$3*('NEFZ + EPA + WLTP - Start Value'!$B$5*'NEFZ + EPA + WLTP - Start Value'!$B$4)*E177/3600,0)</f>
        <v>0.199888584256654</v>
      </c>
      <c r="I177" s="95"/>
    </row>
    <row r="178" ht="20.35" customHeight="1">
      <c r="A178" s="15">
        <v>175</v>
      </c>
      <c r="B178" s="15">
        <v>25.1</v>
      </c>
      <c r="C178" s="95">
        <f>'NEFZ + EPA + WLTP - Constants'!$B$5*B178/3.6</f>
        <v>11.220704</v>
      </c>
      <c r="D178" s="95">
        <f>(C178+C177)/2</f>
        <v>11.354816</v>
      </c>
      <c r="E178" s="95">
        <f>(D178*(A178-A177))</f>
        <v>11.354816</v>
      </c>
      <c r="F178" s="95">
        <f>(0.5*((C178^2)-(C177^2))*'NEFZ + EPA + WLTP - Start Value'!$B$3)/3600</f>
        <v>-1.324004853060266</v>
      </c>
      <c r="G178" s="95">
        <f>E178*'NEFZ + EPA + WLTP - Start Value'!$B$3*'NEFZ + EPA + WLTP - Start Value'!$B$6*'NEFZ + EPA + WLTP - Constants'!$B$4/3600</f>
        <v>0.3873922574720001</v>
      </c>
      <c r="H178" s="95">
        <f>IF(E178&gt;0,(((C177)^3+(C178)^3)/2/D178)*0.5*'NEFZ + EPA + WLTP - Constants'!$B$3*('NEFZ + EPA + WLTP - Start Value'!$B$5*'NEFZ + EPA + WLTP - Start Value'!$B$4)*E178/3600,0)</f>
        <v>0.1852731746742852</v>
      </c>
      <c r="I178" s="95"/>
    </row>
    <row r="179" ht="20.35" customHeight="1">
      <c r="A179" s="15">
        <v>176</v>
      </c>
      <c r="B179" s="15">
        <v>24.7</v>
      </c>
      <c r="C179" s="95">
        <f>'NEFZ + EPA + WLTP - Constants'!$B$5*B179/3.6</f>
        <v>11.041888</v>
      </c>
      <c r="D179" s="95">
        <f>(C179+C178)/2</f>
        <v>11.131296</v>
      </c>
      <c r="E179" s="95">
        <f>(D179*(A179-A178))</f>
        <v>11.131296</v>
      </c>
      <c r="F179" s="95">
        <f>(0.5*((C179^2)-(C178^2))*'NEFZ + EPA + WLTP - Start Value'!$B$3)/3600</f>
        <v>-0.8652945102677368</v>
      </c>
      <c r="G179" s="95">
        <f>E179*'NEFZ + EPA + WLTP - Start Value'!$B$3*'NEFZ + EPA + WLTP - Start Value'!$B$6*'NEFZ + EPA + WLTP - Constants'!$B$4/3600</f>
        <v>0.379766425632</v>
      </c>
      <c r="H179" s="95">
        <f>IF(E179&gt;0,(((C178)^3+(C179)^3)/2/D179)*0.5*'NEFZ + EPA + WLTP - Constants'!$B$3*('NEFZ + EPA + WLTP - Start Value'!$B$5*'NEFZ + EPA + WLTP - Start Value'!$B$4)*E179/3600,0)</f>
        <v>0.1745065640722235</v>
      </c>
      <c r="I179" s="95"/>
    </row>
    <row r="180" ht="20.35" customHeight="1">
      <c r="A180" s="15">
        <v>177</v>
      </c>
      <c r="B180" s="15">
        <v>25</v>
      </c>
      <c r="C180" s="95">
        <f>'NEFZ + EPA + WLTP - Constants'!$B$5*B180/3.6</f>
        <v>11.176</v>
      </c>
      <c r="D180" s="95">
        <f>(C180+C179)/2</f>
        <v>11.108944</v>
      </c>
      <c r="E180" s="95">
        <f>(D180*(A180-A179))</f>
        <v>11.108944</v>
      </c>
      <c r="F180" s="95">
        <f>(0.5*((C180^2)-(C179^2))*'NEFZ + EPA + WLTP - Start Value'!$B$3)/3600</f>
        <v>0.6476677283178671</v>
      </c>
      <c r="G180" s="95">
        <f>E180*'NEFZ + EPA + WLTP - Start Value'!$B$3*'NEFZ + EPA + WLTP - Start Value'!$B$6*'NEFZ + EPA + WLTP - Constants'!$B$4/3600</f>
        <v>0.3790038424480001</v>
      </c>
      <c r="H180" s="95">
        <f>IF(E180&gt;0,(((C179)^3+(C180)^3)/2/D180)*0.5*'NEFZ + EPA + WLTP - Constants'!$B$3*('NEFZ + EPA + WLTP - Start Value'!$B$5*'NEFZ + EPA + WLTP - Start Value'!$B$4)*E180/3600,0)</f>
        <v>0.1734428204358438</v>
      </c>
      <c r="I180" s="95"/>
    </row>
    <row r="181" ht="20.35" customHeight="1">
      <c r="A181" s="15">
        <v>178</v>
      </c>
      <c r="B181" s="15">
        <v>25.2</v>
      </c>
      <c r="C181" s="95">
        <f>'NEFZ + EPA + WLTP - Constants'!$B$5*B181/3.6</f>
        <v>11.265408</v>
      </c>
      <c r="D181" s="95">
        <f>(C181+C180)/2</f>
        <v>11.220704</v>
      </c>
      <c r="E181" s="95">
        <f>(D181*(A181-A180))</f>
        <v>11.220704</v>
      </c>
      <c r="F181" s="95">
        <f>(0.5*((C181^2)-(C180^2))*'NEFZ + EPA + WLTP - Start Value'!$B$3)/3600</f>
        <v>0.4361223334883476</v>
      </c>
      <c r="G181" s="95">
        <f>E181*'NEFZ + EPA + WLTP - Start Value'!$B$3*'NEFZ + EPA + WLTP - Start Value'!$B$6*'NEFZ + EPA + WLTP - Constants'!$B$4/3600</f>
        <v>0.3828167583680001</v>
      </c>
      <c r="H181" s="95">
        <f>IF(E181&gt;0,(((C180)^3+(C181)^3)/2/D181)*0.5*'NEFZ + EPA + WLTP - Constants'!$B$3*('NEFZ + EPA + WLTP - Start Value'!$B$5*'NEFZ + EPA + WLTP - Start Value'!$B$4)*E181/3600,0)</f>
        <v>0.178719328138309</v>
      </c>
      <c r="I181" s="95"/>
    </row>
    <row r="182" ht="20.35" customHeight="1">
      <c r="A182" s="15">
        <v>179</v>
      </c>
      <c r="B182" s="15">
        <v>25.4</v>
      </c>
      <c r="C182" s="95">
        <f>'NEFZ + EPA + WLTP - Constants'!$B$5*B182/3.6</f>
        <v>11.354816</v>
      </c>
      <c r="D182" s="95">
        <f>(C182+C181)/2</f>
        <v>11.310112</v>
      </c>
      <c r="E182" s="95">
        <f>(D182*(A182-A181))</f>
        <v>11.310112</v>
      </c>
      <c r="F182" s="95">
        <f>(0.5*((C182^2)-(C181^2))*'NEFZ + EPA + WLTP - Start Value'!$B$3)/3600</f>
        <v>0.4395974118428454</v>
      </c>
      <c r="G182" s="95">
        <f>E182*'NEFZ + EPA + WLTP - Start Value'!$B$3*'NEFZ + EPA + WLTP - Start Value'!$B$6*'NEFZ + EPA + WLTP - Constants'!$B$4/3600</f>
        <v>0.385867091104</v>
      </c>
      <c r="H182" s="95">
        <f>IF(E182&gt;0,(((C181)^3+(C182)^3)/2/D182)*0.5*'NEFZ + EPA + WLTP - Constants'!$B$3*('NEFZ + EPA + WLTP - Start Value'!$B$5*'NEFZ + EPA + WLTP - Start Value'!$B$4)*E182/3600,0)</f>
        <v>0.18302549772314</v>
      </c>
      <c r="I182" s="95"/>
    </row>
    <row r="183" ht="20.35" customHeight="1">
      <c r="A183" s="15">
        <v>180</v>
      </c>
      <c r="B183" s="15">
        <v>25.8</v>
      </c>
      <c r="C183" s="95">
        <f>'NEFZ + EPA + WLTP - Constants'!$B$5*B183/3.6</f>
        <v>11.533632</v>
      </c>
      <c r="D183" s="95">
        <f>(C183+C182)/2</f>
        <v>11.444224</v>
      </c>
      <c r="E183" s="95">
        <f>(D183*(A183-A182))</f>
        <v>11.444224</v>
      </c>
      <c r="F183" s="95">
        <f>(0.5*((C183^2)-(C182^2))*'NEFZ + EPA + WLTP - Start Value'!$B$3)/3600</f>
        <v>0.8896200587491623</v>
      </c>
      <c r="G183" s="95">
        <f>E183*'NEFZ + EPA + WLTP - Start Value'!$B$3*'NEFZ + EPA + WLTP - Start Value'!$B$6*'NEFZ + EPA + WLTP - Constants'!$B$4/3600</f>
        <v>0.390442590208</v>
      </c>
      <c r="H183" s="95">
        <f>IF(E183&gt;0,(((C182)^3+(C183)^3)/2/D183)*0.5*'NEFZ + EPA + WLTP - Constants'!$B$3*('NEFZ + EPA + WLTP - Start Value'!$B$5*'NEFZ + EPA + WLTP - Start Value'!$B$4)*E183/3600,0)</f>
        <v>0.1896396255703065</v>
      </c>
      <c r="I183" s="95"/>
    </row>
    <row r="184" ht="20.35" customHeight="1">
      <c r="A184" s="15">
        <v>181</v>
      </c>
      <c r="B184" s="15">
        <v>27.2</v>
      </c>
      <c r="C184" s="95">
        <f>'NEFZ + EPA + WLTP - Constants'!$B$5*B184/3.6</f>
        <v>12.159488</v>
      </c>
      <c r="D184" s="95">
        <f>(C184+C183)/2</f>
        <v>11.84656</v>
      </c>
      <c r="E184" s="95">
        <f>(D184*(A184-A183))</f>
        <v>11.84656</v>
      </c>
      <c r="F184" s="95">
        <f>(0.5*((C184^2)-(C183^2))*'NEFZ + EPA + WLTP - Start Value'!$B$3)/3600</f>
        <v>3.22313517378844</v>
      </c>
      <c r="G184" s="95">
        <f>E184*'NEFZ + EPA + WLTP - Start Value'!$B$3*'NEFZ + EPA + WLTP - Start Value'!$B$6*'NEFZ + EPA + WLTP - Constants'!$B$4/3600</f>
        <v>0.404169087520</v>
      </c>
      <c r="H184" s="95">
        <f>IF(E184&gt;0,(((C183)^3+(C184)^3)/2/D184)*0.5*'NEFZ + EPA + WLTP - Constants'!$B$3*('NEFZ + EPA + WLTP - Start Value'!$B$5*'NEFZ + EPA + WLTP - Start Value'!$B$4)*E184/3600,0)</f>
        <v>0.2107538159427244</v>
      </c>
      <c r="I184" s="95"/>
    </row>
    <row r="185" ht="20.35" customHeight="1">
      <c r="A185" s="15">
        <v>182</v>
      </c>
      <c r="B185" s="15">
        <v>26.5</v>
      </c>
      <c r="C185" s="95">
        <f>'NEFZ + EPA + WLTP - Constants'!$B$5*B185/3.6</f>
        <v>11.84656</v>
      </c>
      <c r="D185" s="95">
        <f>(C185+C184)/2</f>
        <v>12.003024</v>
      </c>
      <c r="E185" s="95">
        <f>(D185*(A185-A184))</f>
        <v>12.003024</v>
      </c>
      <c r="F185" s="95">
        <f>(0.5*((C185^2)-(C184^2))*'NEFZ + EPA + WLTP - Start Value'!$B$3)/3600</f>
        <v>-1.632852441815463</v>
      </c>
      <c r="G185" s="95">
        <f>E185*'NEFZ + EPA + WLTP - Start Value'!$B$3*'NEFZ + EPA + WLTP - Start Value'!$B$6*'NEFZ + EPA + WLTP - Constants'!$B$4/3600</f>
        <v>0.4095071698080001</v>
      </c>
      <c r="H185" s="95">
        <f>IF(E185&gt;0,(((C184)^3+(C185)^3)/2/D185)*0.5*'NEFZ + EPA + WLTP - Constants'!$B$3*('NEFZ + EPA + WLTP - Start Value'!$B$5*'NEFZ + EPA + WLTP - Start Value'!$B$4)*E185/3600,0)</f>
        <v>0.2188688116923994</v>
      </c>
      <c r="I185" s="95"/>
    </row>
    <row r="186" ht="20.35" customHeight="1">
      <c r="A186" s="15">
        <v>183</v>
      </c>
      <c r="B186" s="15">
        <v>24</v>
      </c>
      <c r="C186" s="95">
        <f>'NEFZ + EPA + WLTP - Constants'!$B$5*B186/3.6</f>
        <v>10.72896</v>
      </c>
      <c r="D186" s="95">
        <f>(C186+C185)/2</f>
        <v>11.28776</v>
      </c>
      <c r="E186" s="95">
        <f>(D186*(A186-A185))</f>
        <v>11.28776</v>
      </c>
      <c r="F186" s="95">
        <f>(0.5*((C186^2)-(C185^2))*'NEFZ + EPA + WLTP - Start Value'!$B$3)/3600</f>
        <v>-5.484108028177775</v>
      </c>
      <c r="G186" s="95">
        <f>E186*'NEFZ + EPA + WLTP - Start Value'!$B$3*'NEFZ + EPA + WLTP - Start Value'!$B$6*'NEFZ + EPA + WLTP - Constants'!$B$4/3600</f>
        <v>0.3851045079200001</v>
      </c>
      <c r="H186" s="95">
        <f>IF(E186&gt;0,(((C185)^3+(C186)^3)/2/D186)*0.5*'NEFZ + EPA + WLTP - Constants'!$B$3*('NEFZ + EPA + WLTP - Start Value'!$B$5*'NEFZ + EPA + WLTP - Start Value'!$B$4)*E186/3600,0)</f>
        <v>0.183271601205168</v>
      </c>
      <c r="I186" s="95"/>
    </row>
    <row r="187" ht="20.35" customHeight="1">
      <c r="A187" s="15">
        <v>184</v>
      </c>
      <c r="B187" s="15">
        <v>22.7</v>
      </c>
      <c r="C187" s="95">
        <f>'NEFZ + EPA + WLTP - Constants'!$B$5*B187/3.6</f>
        <v>10.147808</v>
      </c>
      <c r="D187" s="95">
        <f>(C187+C186)/2</f>
        <v>10.438384</v>
      </c>
      <c r="E187" s="95">
        <f>(D187*(A187-A186))</f>
        <v>10.438384</v>
      </c>
      <c r="F187" s="95">
        <f>(0.5*((C187^2)-(C186^2))*'NEFZ + EPA + WLTP - Start Value'!$B$3)/3600</f>
        <v>-2.637150086262754</v>
      </c>
      <c r="G187" s="95">
        <f>E187*'NEFZ + EPA + WLTP - Start Value'!$B$3*'NEFZ + EPA + WLTP - Start Value'!$B$6*'NEFZ + EPA + WLTP - Constants'!$B$4/3600</f>
        <v>0.356126346928</v>
      </c>
      <c r="H187" s="95">
        <f>IF(E187&gt;0,(((C186)^3+(C187)^3)/2/D187)*0.5*'NEFZ + EPA + WLTP - Constants'!$B$3*('NEFZ + EPA + WLTP - Start Value'!$B$5*'NEFZ + EPA + WLTP - Start Value'!$B$4)*E187/3600,0)</f>
        <v>0.1442111310684511</v>
      </c>
      <c r="I187" s="95"/>
    </row>
    <row r="188" ht="20.35" customHeight="1">
      <c r="A188" s="15">
        <v>185</v>
      </c>
      <c r="B188" s="15">
        <v>19.4</v>
      </c>
      <c r="C188" s="95">
        <f>'NEFZ + EPA + WLTP - Constants'!$B$5*B188/3.6</f>
        <v>8.672575999999999</v>
      </c>
      <c r="D188" s="95">
        <f>(C188+C187)/2</f>
        <v>9.410192</v>
      </c>
      <c r="E188" s="95">
        <f>(D188*(A188-A187))</f>
        <v>9.410192</v>
      </c>
      <c r="F188" s="95">
        <f>(0.5*((C188^2)-(C187^2))*'NEFZ + EPA + WLTP - Start Value'!$B$3)/3600</f>
        <v>-6.034907947364276</v>
      </c>
      <c r="G188" s="95">
        <f>E188*'NEFZ + EPA + WLTP - Start Value'!$B$3*'NEFZ + EPA + WLTP - Start Value'!$B$6*'NEFZ + EPA + WLTP - Constants'!$B$4/3600</f>
        <v>0.3210475204640001</v>
      </c>
      <c r="H188" s="95">
        <f>IF(E188&gt;0,(((C187)^3+(C188)^3)/2/D188)*0.5*'NEFZ + EPA + WLTP - Constants'!$B$3*('NEFZ + EPA + WLTP - Start Value'!$B$5*'NEFZ + EPA + WLTP - Start Value'!$B$4)*E188/3600,0)</f>
        <v>0.1073540027528081</v>
      </c>
      <c r="I188" s="95"/>
    </row>
    <row r="189" ht="20.35" customHeight="1">
      <c r="A189" s="15">
        <v>186</v>
      </c>
      <c r="B189" s="15">
        <v>17.7</v>
      </c>
      <c r="C189" s="95">
        <f>'NEFZ + EPA + WLTP - Constants'!$B$5*B189/3.6</f>
        <v>7.912608</v>
      </c>
      <c r="D189" s="95">
        <f>(C189+C188)/2</f>
        <v>8.292591999999999</v>
      </c>
      <c r="E189" s="95">
        <f>(D189*(A189-A188))</f>
        <v>8.292591999999999</v>
      </c>
      <c r="F189" s="95">
        <f>(0.5*((C189^2)-(C188^2))*'NEFZ + EPA + WLTP - Start Value'!$B$3)/3600</f>
        <v>-2.739664897720175</v>
      </c>
      <c r="G189" s="95">
        <f>E189*'NEFZ + EPA + WLTP - Start Value'!$B$3*'NEFZ + EPA + WLTP - Start Value'!$B$6*'NEFZ + EPA + WLTP - Constants'!$B$4/3600</f>
        <v>0.2829183612639999</v>
      </c>
      <c r="H189" s="95">
        <f>IF(E189&gt;0,(((C188)^3+(C189)^3)/2/D189)*0.5*'NEFZ + EPA + WLTP - Constants'!$B$3*('NEFZ + EPA + WLTP - Start Value'!$B$5*'NEFZ + EPA + WLTP - Start Value'!$B$4)*E189/3600,0)</f>
        <v>0.07259194948635964</v>
      </c>
      <c r="I189" s="95"/>
    </row>
    <row r="190" ht="20.35" customHeight="1">
      <c r="A190" s="15">
        <v>187</v>
      </c>
      <c r="B190" s="15">
        <v>17.2</v>
      </c>
      <c r="C190" s="95">
        <f>'NEFZ + EPA + WLTP - Constants'!$B$5*B190/3.6</f>
        <v>7.689088</v>
      </c>
      <c r="D190" s="95">
        <f>(C190+C189)/2</f>
        <v>7.800848</v>
      </c>
      <c r="E190" s="95">
        <f>(D190*(A190-A189))</f>
        <v>7.800848</v>
      </c>
      <c r="F190" s="95">
        <f>(0.5*((C190^2)-(C189^2))*'NEFZ + EPA + WLTP - Start Value'!$B$3)/3600</f>
        <v>-0.7580014660728888</v>
      </c>
      <c r="G190" s="95">
        <f>E190*'NEFZ + EPA + WLTP - Start Value'!$B$3*'NEFZ + EPA + WLTP - Start Value'!$B$6*'NEFZ + EPA + WLTP - Constants'!$B$4/3600</f>
        <v>0.266141531216</v>
      </c>
      <c r="H190" s="95">
        <f>IF(E190&gt;0,(((C189)^3+(C190)^3)/2/D190)*0.5*'NEFZ + EPA + WLTP - Constants'!$B$3*('NEFZ + EPA + WLTP - Start Value'!$B$5*'NEFZ + EPA + WLTP - Start Value'!$B$4)*E190/3600,0)</f>
        <v>0.06008738596364026</v>
      </c>
      <c r="I190" s="95"/>
    </row>
    <row r="191" ht="20.35" customHeight="1">
      <c r="A191" s="15">
        <v>188</v>
      </c>
      <c r="B191" s="15">
        <v>18.1</v>
      </c>
      <c r="C191" s="95">
        <f>'NEFZ + EPA + WLTP - Constants'!$B$5*B191/3.6</f>
        <v>8.091424000000002</v>
      </c>
      <c r="D191" s="95">
        <f>(C191+C190)/2</f>
        <v>7.890256000000001</v>
      </c>
      <c r="E191" s="95">
        <f>(D191*(A191-A190))</f>
        <v>7.890256000000001</v>
      </c>
      <c r="F191" s="95">
        <f>(0.5*((C191^2)-(C190^2))*'NEFZ + EPA + WLTP - Start Value'!$B$3)/3600</f>
        <v>1.380040491526406</v>
      </c>
      <c r="G191" s="95">
        <f>E191*'NEFZ + EPA + WLTP - Start Value'!$B$3*'NEFZ + EPA + WLTP - Start Value'!$B$6*'NEFZ + EPA + WLTP - Constants'!$B$4/3600</f>
        <v>0.269191863952</v>
      </c>
      <c r="H191" s="95">
        <f>IF(E191&gt;0,(((C190)^3+(C191)^3)/2/D191)*0.5*'NEFZ + EPA + WLTP - Constants'!$B$3*('NEFZ + EPA + WLTP - Start Value'!$B$5*'NEFZ + EPA + WLTP - Start Value'!$B$4)*E191/3600,0)</f>
        <v>0.06226011247312532</v>
      </c>
      <c r="I191" s="95"/>
    </row>
    <row r="192" ht="20.35" customHeight="1">
      <c r="A192" s="15">
        <v>189</v>
      </c>
      <c r="B192" s="15">
        <v>18.6</v>
      </c>
      <c r="C192" s="95">
        <f>'NEFZ + EPA + WLTP - Constants'!$B$5*B192/3.6</f>
        <v>8.314944000000001</v>
      </c>
      <c r="D192" s="95">
        <f>(C192+C191)/2</f>
        <v>8.203184</v>
      </c>
      <c r="E192" s="95">
        <f>(D192*(A192-A191))</f>
        <v>8.203184</v>
      </c>
      <c r="F192" s="95">
        <f>(0.5*((C192^2)-(C191^2))*'NEFZ + EPA + WLTP - Start Value'!$B$3)/3600</f>
        <v>0.7970960975608873</v>
      </c>
      <c r="G192" s="95">
        <f>E192*'NEFZ + EPA + WLTP - Start Value'!$B$3*'NEFZ + EPA + WLTP - Start Value'!$B$6*'NEFZ + EPA + WLTP - Constants'!$B$4/3600</f>
        <v>0.279868028528</v>
      </c>
      <c r="H192" s="95">
        <f>IF(E192&gt;0,(((C191)^3+(C192)^3)/2/D192)*0.5*'NEFZ + EPA + WLTP - Constants'!$B$3*('NEFZ + EPA + WLTP - Start Value'!$B$5*'NEFZ + EPA + WLTP - Start Value'!$B$4)*E192/3600,0)</f>
        <v>0.06986821517627514</v>
      </c>
      <c r="I192" s="95"/>
    </row>
    <row r="193" ht="20.35" customHeight="1">
      <c r="A193" s="15">
        <v>190</v>
      </c>
      <c r="B193" s="15">
        <v>20</v>
      </c>
      <c r="C193" s="95">
        <f>'NEFZ + EPA + WLTP - Constants'!$B$5*B193/3.6</f>
        <v>8.940800000000001</v>
      </c>
      <c r="D193" s="95">
        <f>(C193+C192)/2</f>
        <v>8.627872</v>
      </c>
      <c r="E193" s="95">
        <f>(D193*(A193-A192))</f>
        <v>8.627872</v>
      </c>
      <c r="F193" s="95">
        <f>(0.5*((C193^2)-(C192^2))*'NEFZ + EPA + WLTP - Start Value'!$B$3)/3600</f>
        <v>2.347415428457247</v>
      </c>
      <c r="G193" s="95">
        <f>E193*'NEFZ + EPA + WLTP - Start Value'!$B$3*'NEFZ + EPA + WLTP - Start Value'!$B$6*'NEFZ + EPA + WLTP - Constants'!$B$4/3600</f>
        <v>0.294357109024</v>
      </c>
      <c r="H193" s="95">
        <f>IF(E193&gt;0,(((C192)^3+(C193)^3)/2/D193)*0.5*'NEFZ + EPA + WLTP - Constants'!$B$3*('NEFZ + EPA + WLTP - Start Value'!$B$5*'NEFZ + EPA + WLTP - Start Value'!$B$4)*E193/3600,0)</f>
        <v>0.08156655854182278</v>
      </c>
      <c r="I193" s="95"/>
    </row>
    <row r="194" ht="20.35" customHeight="1">
      <c r="A194" s="15">
        <v>191</v>
      </c>
      <c r="B194" s="15">
        <v>22.2</v>
      </c>
      <c r="C194" s="95">
        <f>'NEFZ + EPA + WLTP - Constants'!$B$5*B194/3.6</f>
        <v>9.924287999999999</v>
      </c>
      <c r="D194" s="95">
        <f>(C194+C193)/2</f>
        <v>9.432544</v>
      </c>
      <c r="E194" s="95">
        <f>(D194*(A194-A193))</f>
        <v>9.432544</v>
      </c>
      <c r="F194" s="95">
        <f>(0.5*((C194^2)-(C193^2))*'NEFZ + EPA + WLTP - Start Value'!$B$3)/3600</f>
        <v>4.032828430384345</v>
      </c>
      <c r="G194" s="95">
        <f>E194*'NEFZ + EPA + WLTP - Start Value'!$B$3*'NEFZ + EPA + WLTP - Start Value'!$B$6*'NEFZ + EPA + WLTP - Constants'!$B$4/3600</f>
        <v>0.321810103648</v>
      </c>
      <c r="H194" s="95">
        <f>IF(E194&gt;0,(((C193)^3+(C194)^3)/2/D194)*0.5*'NEFZ + EPA + WLTP - Constants'!$B$3*('NEFZ + EPA + WLTP - Start Value'!$B$5*'NEFZ + EPA + WLTP - Start Value'!$B$4)*E194/3600,0)</f>
        <v>0.1070295471278325</v>
      </c>
      <c r="I194" s="95"/>
    </row>
    <row r="195" ht="20.35" customHeight="1">
      <c r="A195" s="15">
        <v>192</v>
      </c>
      <c r="B195" s="15">
        <v>24.5</v>
      </c>
      <c r="C195" s="95">
        <f>'NEFZ + EPA + WLTP - Constants'!$B$5*B195/3.6</f>
        <v>10.95248</v>
      </c>
      <c r="D195" s="95">
        <f>(C195+C194)/2</f>
        <v>10.438384</v>
      </c>
      <c r="E195" s="95">
        <f>(D195*(A195-A194))</f>
        <v>10.438384</v>
      </c>
      <c r="F195" s="95">
        <f>(0.5*((C195^2)-(C194^2))*'NEFZ + EPA + WLTP - Start Value'!$B$3)/3600</f>
        <v>4.665727075695647</v>
      </c>
      <c r="G195" s="95">
        <f>E195*'NEFZ + EPA + WLTP - Start Value'!$B$3*'NEFZ + EPA + WLTP - Start Value'!$B$6*'NEFZ + EPA + WLTP - Constants'!$B$4/3600</f>
        <v>0.356126346928</v>
      </c>
      <c r="H195" s="95">
        <f>IF(E195&gt;0,(((C194)^3+(C195)^3)/2/D195)*0.5*'NEFZ + EPA + WLTP - Constants'!$B$3*('NEFZ + EPA + WLTP - Start Value'!$B$5*'NEFZ + EPA + WLTP - Start Value'!$B$4)*E195/3600,0)</f>
        <v>0.1449236236188817</v>
      </c>
      <c r="I195" s="95"/>
    </row>
    <row r="196" ht="20.35" customHeight="1">
      <c r="A196" s="15">
        <v>193</v>
      </c>
      <c r="B196" s="15">
        <v>27.3</v>
      </c>
      <c r="C196" s="95">
        <f>'NEFZ + EPA + WLTP - Constants'!$B$5*B196/3.6</f>
        <v>12.204192</v>
      </c>
      <c r="D196" s="95">
        <f>(C196+C195)/2</f>
        <v>11.578336</v>
      </c>
      <c r="E196" s="95">
        <f>(D196*(A196-A195))</f>
        <v>11.578336</v>
      </c>
      <c r="F196" s="95">
        <f>(0.5*((C196^2)-(C195^2))*'NEFZ + EPA + WLTP - Start Value'!$B$3)/3600</f>
        <v>6.30031705668836</v>
      </c>
      <c r="G196" s="95">
        <f>E196*'NEFZ + EPA + WLTP - Start Value'!$B$3*'NEFZ + EPA + WLTP - Start Value'!$B$6*'NEFZ + EPA + WLTP - Constants'!$B$4/3600</f>
        <v>0.3950180893120001</v>
      </c>
      <c r="H196" s="95">
        <f>IF(E196&gt;0,(((C195)^3+(C196)^3)/2/D196)*0.5*'NEFZ + EPA + WLTP - Constants'!$B$3*('NEFZ + EPA + WLTP - Start Value'!$B$5*'NEFZ + EPA + WLTP - Start Value'!$B$4)*E196/3600,0)</f>
        <v>0.1980702280010761</v>
      </c>
      <c r="I196" s="95"/>
    </row>
    <row r="197" ht="20.35" customHeight="1">
      <c r="A197" s="15">
        <v>194</v>
      </c>
      <c r="B197" s="15">
        <v>30.5</v>
      </c>
      <c r="C197" s="95">
        <f>'NEFZ + EPA + WLTP - Constants'!$B$5*B197/3.6</f>
        <v>13.63472</v>
      </c>
      <c r="D197" s="95">
        <f>(C197+C196)/2</f>
        <v>12.919456</v>
      </c>
      <c r="E197" s="95">
        <f>(D197*(A197-A196))</f>
        <v>12.919456</v>
      </c>
      <c r="F197" s="95">
        <f>(0.5*((C197^2)-(C196^2))*'NEFZ + EPA + WLTP - Start Value'!$B$3)/3600</f>
        <v>8.034381155578307</v>
      </c>
      <c r="G197" s="95">
        <f>E197*'NEFZ + EPA + WLTP - Start Value'!$B$3*'NEFZ + EPA + WLTP - Start Value'!$B$6*'NEFZ + EPA + WLTP - Constants'!$B$4/3600</f>
        <v>0.4407730803520001</v>
      </c>
      <c r="H197" s="95">
        <f>IF(E197&gt;0,(((C196)^3+(C197)^3)/2/D197)*0.5*'NEFZ + EPA + WLTP - Constants'!$B$3*('NEFZ + EPA + WLTP - Start Value'!$B$5*'NEFZ + EPA + WLTP - Start Value'!$B$4)*E197/3600,0)</f>
        <v>0.2752950629638788</v>
      </c>
      <c r="I197" s="95"/>
    </row>
    <row r="198" ht="20.35" customHeight="1">
      <c r="A198" s="15">
        <v>195</v>
      </c>
      <c r="B198" s="15">
        <v>33.5</v>
      </c>
      <c r="C198" s="95">
        <f>'NEFZ + EPA + WLTP - Constants'!$B$5*B198/3.6</f>
        <v>14.97584</v>
      </c>
      <c r="D198" s="95">
        <f>(C198+C197)/2</f>
        <v>14.30528</v>
      </c>
      <c r="E198" s="95">
        <f>(D198*(A198-A197))</f>
        <v>14.30528</v>
      </c>
      <c r="F198" s="95">
        <f>(0.5*((C198^2)-(C197^2))*'NEFZ + EPA + WLTP - Start Value'!$B$3)/3600</f>
        <v>8.340188050773344</v>
      </c>
      <c r="G198" s="95">
        <f>E198*'NEFZ + EPA + WLTP - Start Value'!$B$3*'NEFZ + EPA + WLTP - Start Value'!$B$6*'NEFZ + EPA + WLTP - Constants'!$B$4/3600</f>
        <v>0.488053237760</v>
      </c>
      <c r="H198" s="95">
        <f>IF(E198&gt;0,(((C197)^3+(C198)^3)/2/D198)*0.5*'NEFZ + EPA + WLTP - Constants'!$B$3*('NEFZ + EPA + WLTP - Start Value'!$B$5*'NEFZ + EPA + WLTP - Start Value'!$B$4)*E198/3600,0)</f>
        <v>0.3727631736601297</v>
      </c>
      <c r="I198" s="95"/>
    </row>
    <row r="199" ht="20.35" customHeight="1">
      <c r="A199" s="15">
        <v>196</v>
      </c>
      <c r="B199" s="15">
        <v>36.2</v>
      </c>
      <c r="C199" s="95">
        <f>'NEFZ + EPA + WLTP - Constants'!$B$5*B199/3.6</f>
        <v>16.182848</v>
      </c>
      <c r="D199" s="95">
        <f>(C199+C198)/2</f>
        <v>15.579344</v>
      </c>
      <c r="E199" s="95">
        <f>(D199*(A199-A198))</f>
        <v>15.579344</v>
      </c>
      <c r="F199" s="95">
        <f>(0.5*((C199^2)-(C198^2))*'NEFZ + EPA + WLTP - Start Value'!$B$3)/3600</f>
        <v>8.17468744414081</v>
      </c>
      <c r="G199" s="95">
        <f>E199*'NEFZ + EPA + WLTP - Start Value'!$B$3*'NEFZ + EPA + WLTP - Start Value'!$B$6*'NEFZ + EPA + WLTP - Constants'!$B$4/3600</f>
        <v>0.5315204792480002</v>
      </c>
      <c r="H199" s="95">
        <f>IF(E199&gt;0,(((C198)^3+(C199)^3)/2/D199)*0.5*'NEFZ + EPA + WLTP - Constants'!$B$3*('NEFZ + EPA + WLTP - Start Value'!$B$5*'NEFZ + EPA + WLTP - Start Value'!$B$4)*E199/3600,0)</f>
        <v>0.4804948443651988</v>
      </c>
      <c r="I199" s="95"/>
    </row>
    <row r="200" ht="20.35" customHeight="1">
      <c r="A200" s="15">
        <v>197</v>
      </c>
      <c r="B200" s="15">
        <v>37.3</v>
      </c>
      <c r="C200" s="95">
        <f>'NEFZ + EPA + WLTP - Constants'!$B$5*B200/3.6</f>
        <v>16.674592</v>
      </c>
      <c r="D200" s="95">
        <f>(C200+C199)/2</f>
        <v>16.42872</v>
      </c>
      <c r="E200" s="95">
        <f>(D200*(A200-A199))</f>
        <v>16.42872</v>
      </c>
      <c r="F200" s="95">
        <f>(0.5*((C200^2)-(C199^2))*'NEFZ + EPA + WLTP - Start Value'!$B$3)/3600</f>
        <v>3.512001062005286</v>
      </c>
      <c r="G200" s="95">
        <f>E200*'NEFZ + EPA + WLTP - Start Value'!$B$3*'NEFZ + EPA + WLTP - Start Value'!$B$6*'NEFZ + EPA + WLTP - Constants'!$B$4/3600</f>
        <v>0.560498640240</v>
      </c>
      <c r="H200" s="95">
        <f>IF(E200&gt;0,(((C199)^3+(C200)^3)/2/D200)*0.5*'NEFZ + EPA + WLTP - Constants'!$B$3*('NEFZ + EPA + WLTP - Start Value'!$B$5*'NEFZ + EPA + WLTP - Start Value'!$B$4)*E200/3600,0)</f>
        <v>0.5612979187412757</v>
      </c>
      <c r="I200" s="95"/>
    </row>
    <row r="201" ht="20.35" customHeight="1">
      <c r="A201" s="15">
        <v>198</v>
      </c>
      <c r="B201" s="15">
        <v>39.3</v>
      </c>
      <c r="C201" s="95">
        <f>'NEFZ + EPA + WLTP - Constants'!$B$5*B201/3.6</f>
        <v>17.568672</v>
      </c>
      <c r="D201" s="95">
        <f>(C201+C200)/2</f>
        <v>17.121632</v>
      </c>
      <c r="E201" s="95">
        <f>(D201*(A201-A200))</f>
        <v>17.121632</v>
      </c>
      <c r="F201" s="95">
        <f>(0.5*((C201^2)-(C200^2))*'NEFZ + EPA + WLTP - Start Value'!$B$3)/3600</f>
        <v>6.654775048846239</v>
      </c>
      <c r="G201" s="95">
        <f>E201*'NEFZ + EPA + WLTP - Start Value'!$B$3*'NEFZ + EPA + WLTP - Start Value'!$B$6*'NEFZ + EPA + WLTP - Constants'!$B$4/3600</f>
        <v>0.584138718944</v>
      </c>
      <c r="H201" s="95">
        <f>IF(E201&gt;0,(((C200)^3+(C201)^3)/2/D201)*0.5*'NEFZ + EPA + WLTP - Constants'!$B$3*('NEFZ + EPA + WLTP - Start Value'!$B$5*'NEFZ + EPA + WLTP - Start Value'!$B$4)*E201/3600,0)</f>
        <v>0.636228746937555</v>
      </c>
      <c r="I201" s="95"/>
    </row>
    <row r="202" ht="20.35" customHeight="1">
      <c r="A202" s="15">
        <v>199</v>
      </c>
      <c r="B202" s="15">
        <v>40.5</v>
      </c>
      <c r="C202" s="95">
        <f>'NEFZ + EPA + WLTP - Constants'!$B$5*B202/3.6</f>
        <v>18.10512</v>
      </c>
      <c r="D202" s="95">
        <f>(C202+C201)/2</f>
        <v>17.836896</v>
      </c>
      <c r="E202" s="95">
        <f>(D202*(A202-A201))</f>
        <v>17.836896</v>
      </c>
      <c r="F202" s="95">
        <f>(0.5*((C202^2)-(C201^2))*'NEFZ + EPA + WLTP - Start Value'!$B$3)/3600</f>
        <v>4.159668790323201</v>
      </c>
      <c r="G202" s="95">
        <f>E202*'NEFZ + EPA + WLTP - Start Value'!$B$3*'NEFZ + EPA + WLTP - Start Value'!$B$6*'NEFZ + EPA + WLTP - Constants'!$B$4/3600</f>
        <v>0.608541380832</v>
      </c>
      <c r="H202" s="95">
        <f>IF(E202&gt;0,(((C201)^3+(C202)^3)/2/D202)*0.5*'NEFZ + EPA + WLTP - Constants'!$B$3*('NEFZ + EPA + WLTP - Start Value'!$B$5*'NEFZ + EPA + WLTP - Start Value'!$B$4)*E202/3600,0)</f>
        <v>0.7183612310397773</v>
      </c>
      <c r="I202" s="95"/>
    </row>
    <row r="203" ht="20.35" customHeight="1">
      <c r="A203" s="15">
        <v>200</v>
      </c>
      <c r="B203" s="15">
        <v>42.1</v>
      </c>
      <c r="C203" s="95">
        <f>'NEFZ + EPA + WLTP - Constants'!$B$5*B203/3.6</f>
        <v>18.820384</v>
      </c>
      <c r="D203" s="95">
        <f>(C203+C202)/2</f>
        <v>18.462752</v>
      </c>
      <c r="E203" s="95">
        <f>(D203*(A203-A202))</f>
        <v>18.462752</v>
      </c>
      <c r="F203" s="95">
        <f>(0.5*((C203^2)-(C202^2))*'NEFZ + EPA + WLTP - Start Value'!$B$3)/3600</f>
        <v>5.740829441615663</v>
      </c>
      <c r="G203" s="95">
        <f>E203*'NEFZ + EPA + WLTP - Start Value'!$B$3*'NEFZ + EPA + WLTP - Start Value'!$B$6*'NEFZ + EPA + WLTP - Constants'!$B$4/3600</f>
        <v>0.6298937099840001</v>
      </c>
      <c r="H203" s="95">
        <f>IF(E203&gt;0,(((C202)^3+(C203)^3)/2/D203)*0.5*'NEFZ + EPA + WLTP - Constants'!$B$3*('NEFZ + EPA + WLTP - Start Value'!$B$5*'NEFZ + EPA + WLTP - Start Value'!$B$4)*E203/3600,0)</f>
        <v>0.7970185325860072</v>
      </c>
      <c r="I203" s="95"/>
    </row>
    <row r="204" ht="20.35" customHeight="1">
      <c r="A204" s="15">
        <v>201</v>
      </c>
      <c r="B204" s="15">
        <v>43.5</v>
      </c>
      <c r="C204" s="95">
        <f>'NEFZ + EPA + WLTP - Constants'!$B$5*B204/3.6</f>
        <v>19.44624</v>
      </c>
      <c r="D204" s="95">
        <f>(C204+C203)/2</f>
        <v>19.133312</v>
      </c>
      <c r="E204" s="95">
        <f>(D204*(A204-A203))</f>
        <v>19.133312</v>
      </c>
      <c r="F204" s="95">
        <f>(0.5*((C204^2)-(C203^2))*'NEFZ + EPA + WLTP - Start Value'!$B$3)/3600</f>
        <v>5.205667375024375</v>
      </c>
      <c r="G204" s="95">
        <f>E204*'NEFZ + EPA + WLTP - Start Value'!$B$3*'NEFZ + EPA + WLTP - Start Value'!$B$6*'NEFZ + EPA + WLTP - Constants'!$B$4/3600</f>
        <v>0.6527712055040001</v>
      </c>
      <c r="H204" s="95">
        <f>IF(E204&gt;0,(((C203)^3+(C204)^3)/2/D204)*0.5*'NEFZ + EPA + WLTP - Constants'!$B$3*('NEFZ + EPA + WLTP - Start Value'!$B$5*'NEFZ + EPA + WLTP - Start Value'!$B$4)*E204/3600,0)</f>
        <v>0.8867666573806113</v>
      </c>
      <c r="I204" s="95"/>
    </row>
    <row r="205" ht="20.35" customHeight="1">
      <c r="A205" s="15">
        <v>202</v>
      </c>
      <c r="B205" s="15">
        <v>45.1</v>
      </c>
      <c r="C205" s="95">
        <f>'NEFZ + EPA + WLTP - Constants'!$B$5*B205/3.6</f>
        <v>20.161504</v>
      </c>
      <c r="D205" s="95">
        <f>(C205+C204)/2</f>
        <v>19.80387200000001</v>
      </c>
      <c r="E205" s="95">
        <f>(D205*(A205-A204))</f>
        <v>19.80387200000001</v>
      </c>
      <c r="F205" s="95">
        <f>(0.5*((C205^2)-(C204^2))*'NEFZ + EPA + WLTP - Start Value'!$B$3)/3600</f>
        <v>6.157838844154317</v>
      </c>
      <c r="G205" s="95">
        <f>E205*'NEFZ + EPA + WLTP - Start Value'!$B$3*'NEFZ + EPA + WLTP - Start Value'!$B$6*'NEFZ + EPA + WLTP - Constants'!$B$4/3600</f>
        <v>0.6756487010240002</v>
      </c>
      <c r="H205" s="95">
        <f>IF(E205&gt;0,(((C204)^3+(C205)^3)/2/D205)*0.5*'NEFZ + EPA + WLTP - Constants'!$B$3*('NEFZ + EPA + WLTP - Start Value'!$B$5*'NEFZ + EPA + WLTP - Start Value'!$B$4)*E205/3600,0)</f>
        <v>0.9834800198416661</v>
      </c>
      <c r="I205" s="95"/>
    </row>
    <row r="206" ht="20.35" customHeight="1">
      <c r="A206" s="15">
        <v>203</v>
      </c>
      <c r="B206" s="15">
        <v>46</v>
      </c>
      <c r="C206" s="95">
        <f>'NEFZ + EPA + WLTP - Constants'!$B$5*B206/3.6</f>
        <v>20.56384</v>
      </c>
      <c r="D206" s="95">
        <f>(C206+C205)/2</f>
        <v>20.362672</v>
      </c>
      <c r="E206" s="95">
        <f>(D206*(A206-A205))</f>
        <v>20.362672</v>
      </c>
      <c r="F206" s="95">
        <f>(0.5*((C206^2)-(C205^2))*'NEFZ + EPA + WLTP - Start Value'!$B$3)/3600</f>
        <v>3.561520928556792</v>
      </c>
      <c r="G206" s="95">
        <f>E206*'NEFZ + EPA + WLTP - Start Value'!$B$3*'NEFZ + EPA + WLTP - Start Value'!$B$6*'NEFZ + EPA + WLTP - Constants'!$B$4/3600</f>
        <v>0.6947132806240003</v>
      </c>
      <c r="H206" s="95">
        <f>IF(E206&gt;0,(((C205)^3+(C206)^3)/2/D206)*0.5*'NEFZ + EPA + WLTP - Constants'!$B$3*('NEFZ + EPA + WLTP - Start Value'!$B$5*'NEFZ + EPA + WLTP - Start Value'!$B$4)*E206/3600,0)</f>
        <v>1.068370690368176</v>
      </c>
      <c r="I206" s="95"/>
    </row>
    <row r="207" ht="20.35" customHeight="1">
      <c r="A207" s="15">
        <v>204</v>
      </c>
      <c r="B207" s="15">
        <v>46.8</v>
      </c>
      <c r="C207" s="95">
        <f>'NEFZ + EPA + WLTP - Constants'!$B$5*B207/3.6</f>
        <v>20.921472</v>
      </c>
      <c r="D207" s="95">
        <f>(C207+C206)/2</f>
        <v>20.742656</v>
      </c>
      <c r="E207" s="95">
        <f>(D207*(A207-A206))</f>
        <v>20.742656</v>
      </c>
      <c r="F207" s="95">
        <f>(0.5*((C207^2)-(C206^2))*'NEFZ + EPA + WLTP - Start Value'!$B$3)/3600</f>
        <v>3.224872712965644</v>
      </c>
      <c r="G207" s="95">
        <f>E207*'NEFZ + EPA + WLTP - Start Value'!$B$3*'NEFZ + EPA + WLTP - Start Value'!$B$6*'NEFZ + EPA + WLTP - Constants'!$B$4/3600</f>
        <v>0.707677194752</v>
      </c>
      <c r="H207" s="95">
        <f>IF(E207&gt;0,(((C206)^3+(C207)^3)/2/D207)*0.5*'NEFZ + EPA + WLTP - Constants'!$B$3*('NEFZ + EPA + WLTP - Start Value'!$B$5*'NEFZ + EPA + WLTP - Start Value'!$B$4)*E207/3600,0)</f>
        <v>1.129224871788184</v>
      </c>
      <c r="I207" s="95"/>
    </row>
    <row r="208" ht="20.35" customHeight="1">
      <c r="A208" s="15">
        <v>205</v>
      </c>
      <c r="B208" s="15">
        <v>47.5</v>
      </c>
      <c r="C208" s="95">
        <f>'NEFZ + EPA + WLTP - Constants'!$B$5*B208/3.6</f>
        <v>21.2344</v>
      </c>
      <c r="D208" s="95">
        <f>(C208+C207)/2</f>
        <v>21.077936</v>
      </c>
      <c r="E208" s="95">
        <f>(D208*(A208-A207))</f>
        <v>21.077936</v>
      </c>
      <c r="F208" s="95">
        <f>(0.5*((C208^2)-(C207^2))*'NEFZ + EPA + WLTP - Start Value'!$B$3)/3600</f>
        <v>2.867374027247676</v>
      </c>
      <c r="G208" s="95">
        <f>E208*'NEFZ + EPA + WLTP - Start Value'!$B$3*'NEFZ + EPA + WLTP - Start Value'!$B$6*'NEFZ + EPA + WLTP - Constants'!$B$4/3600</f>
        <v>0.7191159425120002</v>
      </c>
      <c r="H208" s="95">
        <f>IF(E208&gt;0,(((C207)^3+(C208)^3)/2/D208)*0.5*'NEFZ + EPA + WLTP - Constants'!$B$3*('NEFZ + EPA + WLTP - Start Value'!$B$5*'NEFZ + EPA + WLTP - Start Value'!$B$4)*E208/3600,0)</f>
        <v>1.184804122041706</v>
      </c>
      <c r="I208" s="95"/>
    </row>
    <row r="209" ht="20.35" customHeight="1">
      <c r="A209" s="15">
        <v>206</v>
      </c>
      <c r="B209" s="15">
        <v>47.5</v>
      </c>
      <c r="C209" s="95">
        <f>'NEFZ + EPA + WLTP - Constants'!$B$5*B209/3.6</f>
        <v>21.2344</v>
      </c>
      <c r="D209" s="95">
        <f>(C209+C208)/2</f>
        <v>21.2344</v>
      </c>
      <c r="E209" s="95">
        <f>(D209*(A209-A208))</f>
        <v>21.2344</v>
      </c>
      <c r="F209" s="95">
        <f>(0.5*((C209^2)-(C208^2))*'NEFZ + EPA + WLTP - Start Value'!$B$3)/3600</f>
        <v>0</v>
      </c>
      <c r="G209" s="95">
        <f>E209*'NEFZ + EPA + WLTP - Start Value'!$B$3*'NEFZ + EPA + WLTP - Start Value'!$B$6*'NEFZ + EPA + WLTP - Constants'!$B$4/3600</f>
        <v>0.7244540248000001</v>
      </c>
      <c r="H209" s="95">
        <f>IF(E209&gt;0,(((C208)^3+(C209)^3)/2/D209)*0.5*'NEFZ + EPA + WLTP - Constants'!$B$3*('NEFZ + EPA + WLTP - Start Value'!$B$5*'NEFZ + EPA + WLTP - Start Value'!$B$4)*E209/3600,0)</f>
        <v>1.211185067066054</v>
      </c>
      <c r="I209" s="95"/>
    </row>
    <row r="210" ht="20.35" customHeight="1">
      <c r="A210" s="15">
        <v>207</v>
      </c>
      <c r="B210" s="15">
        <v>47.3</v>
      </c>
      <c r="C210" s="95">
        <f>'NEFZ + EPA + WLTP - Constants'!$B$5*B210/3.6</f>
        <v>21.144992</v>
      </c>
      <c r="D210" s="95">
        <f>(C210+C209)/2</f>
        <v>21.189696</v>
      </c>
      <c r="E210" s="95">
        <f>(D210*(A210-A209))</f>
        <v>21.189696</v>
      </c>
      <c r="F210" s="95">
        <f>(0.5*((C210^2)-(C209^2))*'NEFZ + EPA + WLTP - Start Value'!$B$3)/3600</f>
        <v>-0.8235935700138627</v>
      </c>
      <c r="G210" s="95">
        <f>E210*'NEFZ + EPA + WLTP - Start Value'!$B$3*'NEFZ + EPA + WLTP - Start Value'!$B$6*'NEFZ + EPA + WLTP - Constants'!$B$4/3600</f>
        <v>0.7229288584320001</v>
      </c>
      <c r="H210" s="95">
        <f>IF(E210&gt;0,(((C209)^3+(C210)^3)/2/D210)*0.5*'NEFZ + EPA + WLTP - Constants'!$B$3*('NEFZ + EPA + WLTP - Start Value'!$B$5*'NEFZ + EPA + WLTP - Start Value'!$B$4)*E210/3600,0)</f>
        <v>1.203567640763029</v>
      </c>
      <c r="I210" s="95"/>
    </row>
    <row r="211" ht="20.35" customHeight="1">
      <c r="A211" s="15">
        <v>208</v>
      </c>
      <c r="B211" s="15">
        <v>47.2</v>
      </c>
      <c r="C211" s="95">
        <f>'NEFZ + EPA + WLTP - Constants'!$B$5*B211/3.6</f>
        <v>21.100288</v>
      </c>
      <c r="D211" s="95">
        <f>(C211+C210)/2</f>
        <v>21.12264</v>
      </c>
      <c r="E211" s="95">
        <f>(D211*(A211-A210))</f>
        <v>21.12264</v>
      </c>
      <c r="F211" s="95">
        <f>(0.5*((C211^2)-(C210^2))*'NEFZ + EPA + WLTP - Start Value'!$B$3)/3600</f>
        <v>-0.4104936306239928</v>
      </c>
      <c r="G211" s="95">
        <f>E211*'NEFZ + EPA + WLTP - Start Value'!$B$3*'NEFZ + EPA + WLTP - Start Value'!$B$6*'NEFZ + EPA + WLTP - Constants'!$B$4/3600</f>
        <v>0.7206411088800002</v>
      </c>
      <c r="H211" s="95">
        <f>IF(E211&gt;0,(((C210)^3+(C211)^3)/2/D211)*0.5*'NEFZ + EPA + WLTP - Constants'!$B$3*('NEFZ + EPA + WLTP - Start Value'!$B$5*'NEFZ + EPA + WLTP - Start Value'!$B$4)*E211/3600,0)</f>
        <v>1.192165573148169</v>
      </c>
      <c r="I211" s="95"/>
    </row>
    <row r="212" ht="20.35" customHeight="1">
      <c r="A212" s="15">
        <v>209</v>
      </c>
      <c r="B212" s="15">
        <v>47</v>
      </c>
      <c r="C212" s="95">
        <f>'NEFZ + EPA + WLTP - Constants'!$B$5*B212/3.6</f>
        <v>21.01088</v>
      </c>
      <c r="D212" s="95">
        <f>(C212+C211)/2</f>
        <v>21.055584</v>
      </c>
      <c r="E212" s="95">
        <f>(D212*(A212-A211))</f>
        <v>21.055584</v>
      </c>
      <c r="F212" s="95">
        <f>(0.5*((C212^2)-(C211^2))*'NEFZ + EPA + WLTP - Start Value'!$B$3)/3600</f>
        <v>-0.8183809524821207</v>
      </c>
      <c r="G212" s="95">
        <f>E212*'NEFZ + EPA + WLTP - Start Value'!$B$3*'NEFZ + EPA + WLTP - Start Value'!$B$6*'NEFZ + EPA + WLTP - Constants'!$B$4/3600</f>
        <v>0.7183533593280002</v>
      </c>
      <c r="H212" s="95">
        <f>IF(E212&gt;0,(((C211)^3+(C212)^3)/2/D212)*0.5*'NEFZ + EPA + WLTP - Constants'!$B$3*('NEFZ + EPA + WLTP - Start Value'!$B$5*'NEFZ + EPA + WLTP - Start Value'!$B$4)*E212/3600,0)</f>
        <v>1.180859623372018</v>
      </c>
      <c r="I212" s="95"/>
    </row>
    <row r="213" ht="20.35" customHeight="1">
      <c r="A213" s="15">
        <v>210</v>
      </c>
      <c r="B213" s="15">
        <v>47</v>
      </c>
      <c r="C213" s="95">
        <f>'NEFZ + EPA + WLTP - Constants'!$B$5*B213/3.6</f>
        <v>21.01088</v>
      </c>
      <c r="D213" s="95">
        <f>(C213+C212)/2</f>
        <v>21.01088</v>
      </c>
      <c r="E213" s="95">
        <f>(D213*(A213-A212))</f>
        <v>21.01088</v>
      </c>
      <c r="F213" s="95">
        <f>(0.5*((C213^2)-(C212^2))*'NEFZ + EPA + WLTP - Start Value'!$B$3)/3600</f>
        <v>0</v>
      </c>
      <c r="G213" s="95">
        <f>E213*'NEFZ + EPA + WLTP - Start Value'!$B$3*'NEFZ + EPA + WLTP - Start Value'!$B$6*'NEFZ + EPA + WLTP - Constants'!$B$4/3600</f>
        <v>0.7168281929600001</v>
      </c>
      <c r="H213" s="95">
        <f>IF(E213&gt;0,(((C212)^3+(C213)^3)/2/D213)*0.5*'NEFZ + EPA + WLTP - Constants'!$B$3*('NEFZ + EPA + WLTP - Start Value'!$B$5*'NEFZ + EPA + WLTP - Start Value'!$B$4)*E213/3600,0)</f>
        <v>1.173338314907703</v>
      </c>
      <c r="I213" s="95"/>
    </row>
    <row r="214" ht="20.35" customHeight="1">
      <c r="A214" s="15">
        <v>211</v>
      </c>
      <c r="B214" s="15">
        <v>47</v>
      </c>
      <c r="C214" s="95">
        <f>'NEFZ + EPA + WLTP - Constants'!$B$5*B214/3.6</f>
        <v>21.01088</v>
      </c>
      <c r="D214" s="95">
        <f>(C214+C213)/2</f>
        <v>21.01088</v>
      </c>
      <c r="E214" s="95">
        <f>(D214*(A214-A213))</f>
        <v>21.01088</v>
      </c>
      <c r="F214" s="95">
        <f>(0.5*((C214^2)-(C213^2))*'NEFZ + EPA + WLTP - Start Value'!$B$3)/3600</f>
        <v>0</v>
      </c>
      <c r="G214" s="95">
        <f>E214*'NEFZ + EPA + WLTP - Start Value'!$B$3*'NEFZ + EPA + WLTP - Start Value'!$B$6*'NEFZ + EPA + WLTP - Constants'!$B$4/3600</f>
        <v>0.7168281929600001</v>
      </c>
      <c r="H214" s="95">
        <f>IF(E214&gt;0,(((C213)^3+(C214)^3)/2/D214)*0.5*'NEFZ + EPA + WLTP - Constants'!$B$3*('NEFZ + EPA + WLTP - Start Value'!$B$5*'NEFZ + EPA + WLTP - Start Value'!$B$4)*E214/3600,0)</f>
        <v>1.173338314907703</v>
      </c>
      <c r="I214" s="95"/>
    </row>
    <row r="215" ht="20.35" customHeight="1">
      <c r="A215" s="15">
        <v>212</v>
      </c>
      <c r="B215" s="15">
        <v>47</v>
      </c>
      <c r="C215" s="95">
        <f>'NEFZ + EPA + WLTP - Constants'!$B$5*B215/3.6</f>
        <v>21.01088</v>
      </c>
      <c r="D215" s="95">
        <f>(C215+C214)/2</f>
        <v>21.01088</v>
      </c>
      <c r="E215" s="95">
        <f>(D215*(A215-A214))</f>
        <v>21.01088</v>
      </c>
      <c r="F215" s="95">
        <f>(0.5*((C215^2)-(C214^2))*'NEFZ + EPA + WLTP - Start Value'!$B$3)/3600</f>
        <v>0</v>
      </c>
      <c r="G215" s="95">
        <f>E215*'NEFZ + EPA + WLTP - Start Value'!$B$3*'NEFZ + EPA + WLTP - Start Value'!$B$6*'NEFZ + EPA + WLTP - Constants'!$B$4/3600</f>
        <v>0.7168281929600001</v>
      </c>
      <c r="H215" s="95">
        <f>IF(E215&gt;0,(((C214)^3+(C215)^3)/2/D215)*0.5*'NEFZ + EPA + WLTP - Constants'!$B$3*('NEFZ + EPA + WLTP - Start Value'!$B$5*'NEFZ + EPA + WLTP - Start Value'!$B$4)*E215/3600,0)</f>
        <v>1.173338314907703</v>
      </c>
      <c r="I215" s="95"/>
    </row>
    <row r="216" ht="20.35" customHeight="1">
      <c r="A216" s="15">
        <v>213</v>
      </c>
      <c r="B216" s="15">
        <v>47</v>
      </c>
      <c r="C216" s="95">
        <f>'NEFZ + EPA + WLTP - Constants'!$B$5*B216/3.6</f>
        <v>21.01088</v>
      </c>
      <c r="D216" s="95">
        <f>(C216+C215)/2</f>
        <v>21.01088</v>
      </c>
      <c r="E216" s="95">
        <f>(D216*(A216-A215))</f>
        <v>21.01088</v>
      </c>
      <c r="F216" s="95">
        <f>(0.5*((C216^2)-(C215^2))*'NEFZ + EPA + WLTP - Start Value'!$B$3)/3600</f>
        <v>0</v>
      </c>
      <c r="G216" s="95">
        <f>E216*'NEFZ + EPA + WLTP - Start Value'!$B$3*'NEFZ + EPA + WLTP - Start Value'!$B$6*'NEFZ + EPA + WLTP - Constants'!$B$4/3600</f>
        <v>0.7168281929600001</v>
      </c>
      <c r="H216" s="95">
        <f>IF(E216&gt;0,(((C215)^3+(C216)^3)/2/D216)*0.5*'NEFZ + EPA + WLTP - Constants'!$B$3*('NEFZ + EPA + WLTP - Start Value'!$B$5*'NEFZ + EPA + WLTP - Start Value'!$B$4)*E216/3600,0)</f>
        <v>1.173338314907703</v>
      </c>
      <c r="I216" s="95"/>
    </row>
    <row r="217" ht="20.35" customHeight="1">
      <c r="A217" s="15">
        <v>214</v>
      </c>
      <c r="B217" s="15">
        <v>47.2</v>
      </c>
      <c r="C217" s="95">
        <f>'NEFZ + EPA + WLTP - Constants'!$B$5*B217/3.6</f>
        <v>21.100288</v>
      </c>
      <c r="D217" s="95">
        <f>(C217+C216)/2</f>
        <v>21.055584</v>
      </c>
      <c r="E217" s="95">
        <f>(D217*(A217-A216))</f>
        <v>21.055584</v>
      </c>
      <c r="F217" s="95">
        <f>(0.5*((C217^2)-(C216^2))*'NEFZ + EPA + WLTP - Start Value'!$B$3)/3600</f>
        <v>0.8183809524821207</v>
      </c>
      <c r="G217" s="95">
        <f>E217*'NEFZ + EPA + WLTP - Start Value'!$B$3*'NEFZ + EPA + WLTP - Start Value'!$B$6*'NEFZ + EPA + WLTP - Constants'!$B$4/3600</f>
        <v>0.7183533593280002</v>
      </c>
      <c r="H217" s="95">
        <f>IF(E217&gt;0,(((C216)^3+(C217)^3)/2/D217)*0.5*'NEFZ + EPA + WLTP - Constants'!$B$3*('NEFZ + EPA + WLTP - Start Value'!$B$5*'NEFZ + EPA + WLTP - Start Value'!$B$4)*E217/3600,0)</f>
        <v>1.180859623372018</v>
      </c>
      <c r="I217" s="95"/>
    </row>
    <row r="218" ht="20.35" customHeight="1">
      <c r="A218" s="15">
        <v>215</v>
      </c>
      <c r="B218" s="15">
        <v>47.4</v>
      </c>
      <c r="C218" s="95">
        <f>'NEFZ + EPA + WLTP - Constants'!$B$5*B218/3.6</f>
        <v>21.189696</v>
      </c>
      <c r="D218" s="95">
        <f>(C218+C217)/2</f>
        <v>21.144992</v>
      </c>
      <c r="E218" s="95">
        <f>(D218*(A218-A217))</f>
        <v>21.144992</v>
      </c>
      <c r="F218" s="95">
        <f>(0.5*((C218^2)-(C217^2))*'NEFZ + EPA + WLTP - Start Value'!$B$3)/3600</f>
        <v>0.8218560308366154</v>
      </c>
      <c r="G218" s="95">
        <f>E218*'NEFZ + EPA + WLTP - Start Value'!$B$3*'NEFZ + EPA + WLTP - Start Value'!$B$6*'NEFZ + EPA + WLTP - Constants'!$B$4/3600</f>
        <v>0.7214036920640001</v>
      </c>
      <c r="H218" s="95">
        <f>IF(E218&gt;0,(((C217)^3+(C218)^3)/2/D218)*0.5*'NEFZ + EPA + WLTP - Constants'!$B$3*('NEFZ + EPA + WLTP - Start Value'!$B$5*'NEFZ + EPA + WLTP - Start Value'!$B$4)*E218/3600,0)</f>
        <v>1.195966251051789</v>
      </c>
      <c r="I218" s="95"/>
    </row>
    <row r="219" ht="20.35" customHeight="1">
      <c r="A219" s="15">
        <v>216</v>
      </c>
      <c r="B219" s="15">
        <v>47.9</v>
      </c>
      <c r="C219" s="95">
        <f>'NEFZ + EPA + WLTP - Constants'!$B$5*B219/3.6</f>
        <v>21.413216</v>
      </c>
      <c r="D219" s="95">
        <f>(C219+C218)/2</f>
        <v>21.301456</v>
      </c>
      <c r="E219" s="95">
        <f>(D219*(A219-A218))</f>
        <v>21.301456</v>
      </c>
      <c r="F219" s="95">
        <f>(0.5*((C219^2)-(C218^2))*'NEFZ + EPA + WLTP - Start Value'!$B$3)/3600</f>
        <v>2.069843544892449</v>
      </c>
      <c r="G219" s="95">
        <f>E219*'NEFZ + EPA + WLTP - Start Value'!$B$3*'NEFZ + EPA + WLTP - Start Value'!$B$6*'NEFZ + EPA + WLTP - Constants'!$B$4/3600</f>
        <v>0.7267417743520003</v>
      </c>
      <c r="H219" s="95">
        <f>IF(E219&gt;0,(((C218)^3+(C219)^3)/2/D219)*0.5*'NEFZ + EPA + WLTP - Constants'!$B$3*('NEFZ + EPA + WLTP - Start Value'!$B$5*'NEFZ + EPA + WLTP - Start Value'!$B$4)*E219/3600,0)</f>
        <v>1.222796695302099</v>
      </c>
      <c r="I219" s="95"/>
    </row>
    <row r="220" ht="20.35" customHeight="1">
      <c r="A220" s="15">
        <v>217</v>
      </c>
      <c r="B220" s="15">
        <v>48.5</v>
      </c>
      <c r="C220" s="95">
        <f>'NEFZ + EPA + WLTP - Constants'!$B$5*B220/3.6</f>
        <v>21.68144</v>
      </c>
      <c r="D220" s="95">
        <f>(C220+C219)/2</f>
        <v>21.547328</v>
      </c>
      <c r="E220" s="95">
        <f>(D220*(A220-A219))</f>
        <v>21.547328</v>
      </c>
      <c r="F220" s="95">
        <f>(0.5*((C220^2)-(C219^2))*'NEFZ + EPA + WLTP - Start Value'!$B$3)/3600</f>
        <v>2.512481650295425</v>
      </c>
      <c r="G220" s="95">
        <f>E220*'NEFZ + EPA + WLTP - Start Value'!$B$3*'NEFZ + EPA + WLTP - Start Value'!$B$6*'NEFZ + EPA + WLTP - Constants'!$B$4/3600</f>
        <v>0.7351301893759999</v>
      </c>
      <c r="H220" s="95">
        <f>IF(E220&gt;0,(((C219)^3+(C220)^3)/2/D220)*0.5*'NEFZ + EPA + WLTP - Constants'!$B$3*('NEFZ + EPA + WLTP - Start Value'!$B$5*'NEFZ + EPA + WLTP - Start Value'!$B$4)*E220/3600,0)</f>
        <v>1.265672263843576</v>
      </c>
      <c r="I220" s="95"/>
    </row>
    <row r="221" ht="20.35" customHeight="1">
      <c r="A221" s="15">
        <v>218</v>
      </c>
      <c r="B221" s="15">
        <v>49.1</v>
      </c>
      <c r="C221" s="95">
        <f>'NEFZ + EPA + WLTP - Constants'!$B$5*B221/3.6</f>
        <v>21.949664</v>
      </c>
      <c r="D221" s="95">
        <f>(C221+C220)/2</f>
        <v>21.815552</v>
      </c>
      <c r="E221" s="95">
        <f>(D221*(A221-A220))</f>
        <v>21.815552</v>
      </c>
      <c r="F221" s="95">
        <f>(0.5*((C221^2)-(C220^2))*'NEFZ + EPA + WLTP - Start Value'!$B$3)/3600</f>
        <v>2.543757355485902</v>
      </c>
      <c r="G221" s="95">
        <f>E221*'NEFZ + EPA + WLTP - Start Value'!$B$3*'NEFZ + EPA + WLTP - Start Value'!$B$6*'NEFZ + EPA + WLTP - Constants'!$B$4/3600</f>
        <v>0.7442811875840002</v>
      </c>
      <c r="H221" s="95">
        <f>IF(E221&gt;0,(((C220)^3+(C221)^3)/2/D221)*0.5*'NEFZ + EPA + WLTP - Constants'!$B$3*('NEFZ + EPA + WLTP - Start Value'!$B$5*'NEFZ + EPA + WLTP - Start Value'!$B$4)*E221/3600,0)</f>
        <v>1.31352511468887</v>
      </c>
      <c r="I221" s="95"/>
    </row>
    <row r="222" ht="20.35" customHeight="1">
      <c r="A222" s="15">
        <v>219</v>
      </c>
      <c r="B222" s="15">
        <v>49.5</v>
      </c>
      <c r="C222" s="95">
        <f>'NEFZ + EPA + WLTP - Constants'!$B$5*B222/3.6</f>
        <v>22.12848</v>
      </c>
      <c r="D222" s="95">
        <f>(C222+C221)/2</f>
        <v>22.039072</v>
      </c>
      <c r="E222" s="95">
        <f>(D222*(A222-A221))</f>
        <v>22.039072</v>
      </c>
      <c r="F222" s="95">
        <f>(0.5*((C222^2)-(C221^2))*'NEFZ + EPA + WLTP - Start Value'!$B$3)/3600</f>
        <v>1.713213628763037</v>
      </c>
      <c r="G222" s="95">
        <f>E222*'NEFZ + EPA + WLTP - Start Value'!$B$3*'NEFZ + EPA + WLTP - Start Value'!$B$6*'NEFZ + EPA + WLTP - Constants'!$B$4/3600</f>
        <v>0.7519070194240003</v>
      </c>
      <c r="H222" s="95">
        <f>IF(E222&gt;0,(((C221)^3+(C222)^3)/2/D222)*0.5*'NEFZ + EPA + WLTP - Constants'!$B$3*('NEFZ + EPA + WLTP - Start Value'!$B$5*'NEFZ + EPA + WLTP - Start Value'!$B$4)*E222/3600,0)</f>
        <v>1.354228278808858</v>
      </c>
      <c r="I222" s="95"/>
    </row>
    <row r="223" ht="20.35" customHeight="1">
      <c r="A223" s="15">
        <v>220</v>
      </c>
      <c r="B223" s="15">
        <v>50</v>
      </c>
      <c r="C223" s="95">
        <f>'NEFZ + EPA + WLTP - Constants'!$B$5*B223/3.6</f>
        <v>22.352</v>
      </c>
      <c r="D223" s="95">
        <f>(C223+C222)/2</f>
        <v>22.24024</v>
      </c>
      <c r="E223" s="95">
        <f>(D223*(A223-A222))</f>
        <v>22.24024</v>
      </c>
      <c r="F223" s="95">
        <f>(0.5*((C223^2)-(C222^2))*'NEFZ + EPA + WLTP - Start Value'!$B$3)/3600</f>
        <v>2.161064351697755</v>
      </c>
      <c r="G223" s="95">
        <f>E223*'NEFZ + EPA + WLTP - Start Value'!$B$3*'NEFZ + EPA + WLTP - Start Value'!$B$6*'NEFZ + EPA + WLTP - Constants'!$B$4/3600</f>
        <v>0.7587702680799999</v>
      </c>
      <c r="H223" s="95">
        <f>IF(E223&gt;0,(((C222)^3+(C223)^3)/2/D223)*0.5*'NEFZ + EPA + WLTP - Constants'!$B$3*('NEFZ + EPA + WLTP - Start Value'!$B$5*'NEFZ + EPA + WLTP - Start Value'!$B$4)*E223/3600,0)</f>
        <v>1.391687841641743</v>
      </c>
      <c r="I223" s="95"/>
    </row>
    <row r="224" ht="20.35" customHeight="1">
      <c r="A224" s="15">
        <v>221</v>
      </c>
      <c r="B224" s="15">
        <v>50.6</v>
      </c>
      <c r="C224" s="95">
        <f>'NEFZ + EPA + WLTP - Constants'!$B$5*B224/3.6</f>
        <v>22.620224</v>
      </c>
      <c r="D224" s="95">
        <f>(C224+C223)/2</f>
        <v>22.486112</v>
      </c>
      <c r="E224" s="95">
        <f>(D224*(A224-A223))</f>
        <v>22.486112</v>
      </c>
      <c r="F224" s="95">
        <f>(0.5*((C224^2)-(C223^2))*'NEFZ + EPA + WLTP - Start Value'!$B$3)/3600</f>
        <v>2.621946618461859</v>
      </c>
      <c r="G224" s="95">
        <f>E224*'NEFZ + EPA + WLTP - Start Value'!$B$3*'NEFZ + EPA + WLTP - Start Value'!$B$6*'NEFZ + EPA + WLTP - Constants'!$B$4/3600</f>
        <v>0.767158683104</v>
      </c>
      <c r="H224" s="95">
        <f>IF(E224&gt;0,(((C223)^3+(C224)^3)/2/D224)*0.5*'NEFZ + EPA + WLTP - Constants'!$B$3*('NEFZ + EPA + WLTP - Start Value'!$B$5*'NEFZ + EPA + WLTP - Start Value'!$B$4)*E224/3600,0)</f>
        <v>1.438401003891677</v>
      </c>
      <c r="I224" s="95"/>
    </row>
    <row r="225" ht="20.35" customHeight="1">
      <c r="A225" s="15">
        <v>222</v>
      </c>
      <c r="B225" s="15">
        <v>51</v>
      </c>
      <c r="C225" s="95">
        <f>'NEFZ + EPA + WLTP - Constants'!$B$5*B225/3.6</f>
        <v>22.79904</v>
      </c>
      <c r="D225" s="95">
        <f>(C225+C224)/2</f>
        <v>22.709632</v>
      </c>
      <c r="E225" s="95">
        <f>(D225*(A225-A224))</f>
        <v>22.709632</v>
      </c>
      <c r="F225" s="95">
        <f>(0.5*((C225^2)-(C224^2))*'NEFZ + EPA + WLTP - Start Value'!$B$3)/3600</f>
        <v>1.765339804080358</v>
      </c>
      <c r="G225" s="95">
        <f>E225*'NEFZ + EPA + WLTP - Start Value'!$B$3*'NEFZ + EPA + WLTP - Start Value'!$B$6*'NEFZ + EPA + WLTP - Constants'!$B$4/3600</f>
        <v>0.774784514944</v>
      </c>
      <c r="H225" s="95">
        <f>IF(E225&gt;0,(((C224)^3+(C225)^3)/2/D225)*0.5*'NEFZ + EPA + WLTP - Constants'!$B$3*('NEFZ + EPA + WLTP - Start Value'!$B$5*'NEFZ + EPA + WLTP - Start Value'!$B$4)*E225/3600,0)</f>
        <v>1.481634253977683</v>
      </c>
      <c r="I225" s="95"/>
    </row>
    <row r="226" ht="20.35" customHeight="1">
      <c r="A226" s="15">
        <v>223</v>
      </c>
      <c r="B226" s="15">
        <v>51.5</v>
      </c>
      <c r="C226" s="95">
        <f>'NEFZ + EPA + WLTP - Constants'!$B$5*B226/3.6</f>
        <v>23.02256</v>
      </c>
      <c r="D226" s="95">
        <f>(C226+C225)/2</f>
        <v>22.9108</v>
      </c>
      <c r="E226" s="95">
        <f>(D226*(A226-A225))</f>
        <v>22.9108</v>
      </c>
      <c r="F226" s="95">
        <f>(0.5*((C226^2)-(C225^2))*'NEFZ + EPA + WLTP - Start Value'!$B$3)/3600</f>
        <v>2.226222070844462</v>
      </c>
      <c r="G226" s="95">
        <f>E226*'NEFZ + EPA + WLTP - Start Value'!$B$3*'NEFZ + EPA + WLTP - Start Value'!$B$6*'NEFZ + EPA + WLTP - Constants'!$B$4/3600</f>
        <v>0.7816477636000002</v>
      </c>
      <c r="H226" s="95">
        <f>IF(E226&gt;0,(((C225)^3+(C226)^3)/2/D226)*0.5*'NEFZ + EPA + WLTP - Constants'!$B$3*('NEFZ + EPA + WLTP - Start Value'!$B$5*'NEFZ + EPA + WLTP - Start Value'!$B$4)*E226/3600,0)</f>
        <v>1.521396067899647</v>
      </c>
      <c r="I226" s="95"/>
    </row>
    <row r="227" ht="20.35" customHeight="1">
      <c r="A227" s="15">
        <v>224</v>
      </c>
      <c r="B227" s="15">
        <v>52.2</v>
      </c>
      <c r="C227" s="95">
        <f>'NEFZ + EPA + WLTP - Constants'!$B$5*B227/3.6</f>
        <v>23.335488</v>
      </c>
      <c r="D227" s="95">
        <f>(C227+C226)/2</f>
        <v>23.179024</v>
      </c>
      <c r="E227" s="95">
        <f>(D227*(A227-A226))</f>
        <v>23.179024</v>
      </c>
      <c r="F227" s="95">
        <f>(0.5*((C227^2)-(C226^2))*'NEFZ + EPA + WLTP - Start Value'!$B$3)/3600</f>
        <v>3.153199221904349</v>
      </c>
      <c r="G227" s="95">
        <f>E227*'NEFZ + EPA + WLTP - Start Value'!$B$3*'NEFZ + EPA + WLTP - Start Value'!$B$6*'NEFZ + EPA + WLTP - Constants'!$B$4/3600</f>
        <v>0.7907987618080002</v>
      </c>
      <c r="H227" s="95">
        <f>IF(E227&gt;0,(((C226)^3+(C227)^3)/2/D227)*0.5*'NEFZ + EPA + WLTP - Constants'!$B$3*('NEFZ + EPA + WLTP - Start Value'!$B$5*'NEFZ + EPA + WLTP - Start Value'!$B$4)*E227/3600,0)</f>
        <v>1.57556136880416</v>
      </c>
      <c r="I227" s="95"/>
    </row>
    <row r="228" ht="20.35" customHeight="1">
      <c r="A228" s="15">
        <v>225</v>
      </c>
      <c r="B228" s="15">
        <v>53.2</v>
      </c>
      <c r="C228" s="95">
        <f>'NEFZ + EPA + WLTP - Constants'!$B$5*B228/3.6</f>
        <v>23.782528</v>
      </c>
      <c r="D228" s="95">
        <f>(C228+C227)/2</f>
        <v>23.559008</v>
      </c>
      <c r="E228" s="95">
        <f>(D228*(A228-A227))</f>
        <v>23.559008</v>
      </c>
      <c r="F228" s="95">
        <f>(0.5*((C228^2)-(C227^2))*'NEFZ + EPA + WLTP - Start Value'!$B$3)/3600</f>
        <v>4.578415732039114</v>
      </c>
      <c r="G228" s="95">
        <f>E228*'NEFZ + EPA + WLTP - Start Value'!$B$3*'NEFZ + EPA + WLTP - Start Value'!$B$6*'NEFZ + EPA + WLTP - Constants'!$B$4/3600</f>
        <v>0.803762675936</v>
      </c>
      <c r="H228" s="95">
        <f>IF(E228&gt;0,(((C227)^3+(C228)^3)/2/D228)*0.5*'NEFZ + EPA + WLTP - Constants'!$B$3*('NEFZ + EPA + WLTP - Start Value'!$B$5*'NEFZ + EPA + WLTP - Start Value'!$B$4)*E228/3600,0)</f>
        <v>1.654545781788663</v>
      </c>
      <c r="I228" s="95"/>
    </row>
    <row r="229" ht="20.35" customHeight="1">
      <c r="A229" s="15">
        <v>226</v>
      </c>
      <c r="B229" s="15">
        <v>54.1</v>
      </c>
      <c r="C229" s="95">
        <f>'NEFZ + EPA + WLTP - Constants'!$B$5*B229/3.6</f>
        <v>24.184864</v>
      </c>
      <c r="D229" s="95">
        <f>(C229+C228)/2</f>
        <v>23.983696</v>
      </c>
      <c r="E229" s="95">
        <f>(D229*(A229-A228))</f>
        <v>23.983696</v>
      </c>
      <c r="F229" s="95">
        <f>(0.5*((C229^2)-(C228^2))*'NEFZ + EPA + WLTP - Start Value'!$B$3)/3600</f>
        <v>4.194853958662387</v>
      </c>
      <c r="G229" s="95">
        <f>E229*'NEFZ + EPA + WLTP - Start Value'!$B$3*'NEFZ + EPA + WLTP - Start Value'!$B$6*'NEFZ + EPA + WLTP - Constants'!$B$4/3600</f>
        <v>0.8182517564320002</v>
      </c>
      <c r="H229" s="95">
        <f>IF(E229&gt;0,(((C228)^3+(C229)^3)/2/D229)*0.5*'NEFZ + EPA + WLTP - Constants'!$B$3*('NEFZ + EPA + WLTP - Start Value'!$B$5*'NEFZ + EPA + WLTP - Start Value'!$B$4)*E229/3600,0)</f>
        <v>1.745542833865159</v>
      </c>
      <c r="I229" s="95"/>
    </row>
    <row r="230" ht="20.35" customHeight="1">
      <c r="A230" s="15">
        <v>227</v>
      </c>
      <c r="B230" s="15">
        <v>54.6</v>
      </c>
      <c r="C230" s="95">
        <f>'NEFZ + EPA + WLTP - Constants'!$B$5*B230/3.6</f>
        <v>24.408384</v>
      </c>
      <c r="D230" s="95">
        <f>(C230+C229)/2</f>
        <v>24.296624</v>
      </c>
      <c r="E230" s="95">
        <f>(D230*(A230-A229))</f>
        <v>24.296624</v>
      </c>
      <c r="F230" s="95">
        <f>(0.5*((C230^2)-(C229^2))*'NEFZ + EPA + WLTP - Start Value'!$B$3)/3600</f>
        <v>2.360881357080901</v>
      </c>
      <c r="G230" s="95">
        <f>E230*'NEFZ + EPA + WLTP - Start Value'!$B$3*'NEFZ + EPA + WLTP - Start Value'!$B$6*'NEFZ + EPA + WLTP - Constants'!$B$4/3600</f>
        <v>0.8289279210080001</v>
      </c>
      <c r="H230" s="95">
        <f>IF(E230&gt;0,(((C229)^3+(C230)^3)/2/D230)*0.5*'NEFZ + EPA + WLTP - Constants'!$B$3*('NEFZ + EPA + WLTP - Start Value'!$B$5*'NEFZ + EPA + WLTP - Start Value'!$B$4)*E230/3600,0)</f>
        <v>1.814495477184398</v>
      </c>
      <c r="I230" s="95"/>
    </row>
    <row r="231" ht="20.35" customHeight="1">
      <c r="A231" s="15">
        <v>228</v>
      </c>
      <c r="B231" s="15">
        <v>54.9</v>
      </c>
      <c r="C231" s="95">
        <f>'NEFZ + EPA + WLTP - Constants'!$B$5*B231/3.6</f>
        <v>24.542496</v>
      </c>
      <c r="D231" s="95">
        <f>(C231+C230)/2</f>
        <v>24.47544</v>
      </c>
      <c r="E231" s="95">
        <f>(D231*(A231-A230))</f>
        <v>24.47544</v>
      </c>
      <c r="F231" s="95">
        <f>(0.5*((C231^2)-(C230^2))*'NEFZ + EPA + WLTP - Start Value'!$B$3)/3600</f>
        <v>1.426954049311975</v>
      </c>
      <c r="G231" s="95">
        <f>E231*'NEFZ + EPA + WLTP - Start Value'!$B$3*'NEFZ + EPA + WLTP - Start Value'!$B$6*'NEFZ + EPA + WLTP - Constants'!$B$4/3600</f>
        <v>0.835028586480</v>
      </c>
      <c r="H231" s="95">
        <f>IF(E231&gt;0,(((C230)^3+(C231)^3)/2/D231)*0.5*'NEFZ + EPA + WLTP - Constants'!$B$3*('NEFZ + EPA + WLTP - Start Value'!$B$5*'NEFZ + EPA + WLTP - Start Value'!$B$4)*E231/3600,0)</f>
        <v>1.854777542328707</v>
      </c>
      <c r="I231" s="95"/>
    </row>
    <row r="232" ht="20.35" customHeight="1">
      <c r="A232" s="15">
        <v>229</v>
      </c>
      <c r="B232" s="15">
        <v>55</v>
      </c>
      <c r="C232" s="95">
        <f>'NEFZ + EPA + WLTP - Constants'!$B$5*B232/3.6</f>
        <v>24.5872</v>
      </c>
      <c r="D232" s="95">
        <f>(C232+C231)/2</f>
        <v>24.564848</v>
      </c>
      <c r="E232" s="95">
        <f>(D232*(A232-A231))</f>
        <v>24.564848</v>
      </c>
      <c r="F232" s="95">
        <f>(0.5*((C232^2)-(C231^2))*'NEFZ + EPA + WLTP - Start Value'!$B$3)/3600</f>
        <v>0.4773888889479593</v>
      </c>
      <c r="G232" s="95">
        <f>E232*'NEFZ + EPA + WLTP - Start Value'!$B$3*'NEFZ + EPA + WLTP - Start Value'!$B$6*'NEFZ + EPA + WLTP - Constants'!$B$4/3600</f>
        <v>0.8380789192160002</v>
      </c>
      <c r="H232" s="95">
        <f>IF(E232&gt;0,(((C231)^3+(C232)^3)/2/D232)*0.5*'NEFZ + EPA + WLTP - Constants'!$B$3*('NEFZ + EPA + WLTP - Start Value'!$B$5*'NEFZ + EPA + WLTP - Start Value'!$B$4)*E232/3600,0)</f>
        <v>1.87514064609788</v>
      </c>
      <c r="I232" s="95"/>
    </row>
    <row r="233" ht="20.35" customHeight="1">
      <c r="A233" s="15">
        <v>230</v>
      </c>
      <c r="B233" s="15">
        <v>54.9</v>
      </c>
      <c r="C233" s="95">
        <f>'NEFZ + EPA + WLTP - Constants'!$B$5*B233/3.6</f>
        <v>24.542496</v>
      </c>
      <c r="D233" s="95">
        <f>(C233+C232)/2</f>
        <v>24.564848</v>
      </c>
      <c r="E233" s="95">
        <f>(D233*(A233-A232))</f>
        <v>24.564848</v>
      </c>
      <c r="F233" s="95">
        <f>(0.5*((C233^2)-(C232^2))*'NEFZ + EPA + WLTP - Start Value'!$B$3)/3600</f>
        <v>-0.4773888889479593</v>
      </c>
      <c r="G233" s="95">
        <f>E233*'NEFZ + EPA + WLTP - Start Value'!$B$3*'NEFZ + EPA + WLTP - Start Value'!$B$6*'NEFZ + EPA + WLTP - Constants'!$B$4/3600</f>
        <v>0.8380789192160002</v>
      </c>
      <c r="H233" s="95">
        <f>IF(E233&gt;0,(((C232)^3+(C233)^3)/2/D233)*0.5*'NEFZ + EPA + WLTP - Constants'!$B$3*('NEFZ + EPA + WLTP - Start Value'!$B$5*'NEFZ + EPA + WLTP - Start Value'!$B$4)*E233/3600,0)</f>
        <v>1.87514064609788</v>
      </c>
      <c r="I233" s="95"/>
    </row>
    <row r="234" ht="20.35" customHeight="1">
      <c r="A234" s="15">
        <v>231</v>
      </c>
      <c r="B234" s="15">
        <v>54.6</v>
      </c>
      <c r="C234" s="95">
        <f>'NEFZ + EPA + WLTP - Constants'!$B$5*B234/3.6</f>
        <v>24.408384</v>
      </c>
      <c r="D234" s="95">
        <f>(C234+C233)/2</f>
        <v>24.47544</v>
      </c>
      <c r="E234" s="95">
        <f>(D234*(A234-A233))</f>
        <v>24.47544</v>
      </c>
      <c r="F234" s="95">
        <f>(0.5*((C234^2)-(C233^2))*'NEFZ + EPA + WLTP - Start Value'!$B$3)/3600</f>
        <v>-1.426954049311975</v>
      </c>
      <c r="G234" s="95">
        <f>E234*'NEFZ + EPA + WLTP - Start Value'!$B$3*'NEFZ + EPA + WLTP - Start Value'!$B$6*'NEFZ + EPA + WLTP - Constants'!$B$4/3600</f>
        <v>0.835028586480</v>
      </c>
      <c r="H234" s="95">
        <f>IF(E234&gt;0,(((C233)^3+(C234)^3)/2/D234)*0.5*'NEFZ + EPA + WLTP - Constants'!$B$3*('NEFZ + EPA + WLTP - Start Value'!$B$5*'NEFZ + EPA + WLTP - Start Value'!$B$4)*E234/3600,0)</f>
        <v>1.854777542328707</v>
      </c>
      <c r="I234" s="95"/>
    </row>
    <row r="235" ht="20.35" customHeight="1">
      <c r="A235" s="15">
        <v>232</v>
      </c>
      <c r="B235" s="15">
        <v>54.6</v>
      </c>
      <c r="C235" s="95">
        <f>'NEFZ + EPA + WLTP - Constants'!$B$5*B235/3.6</f>
        <v>24.408384</v>
      </c>
      <c r="D235" s="95">
        <f>(C235+C234)/2</f>
        <v>24.408384</v>
      </c>
      <c r="E235" s="95">
        <f>(D235*(A235-A234))</f>
        <v>24.408384</v>
      </c>
      <c r="F235" s="95">
        <f>(0.5*((C235^2)-(C234^2))*'NEFZ + EPA + WLTP - Start Value'!$B$3)/3600</f>
        <v>0</v>
      </c>
      <c r="G235" s="95">
        <f>E235*'NEFZ + EPA + WLTP - Start Value'!$B$3*'NEFZ + EPA + WLTP - Start Value'!$B$6*'NEFZ + EPA + WLTP - Constants'!$B$4/3600</f>
        <v>0.832740836928</v>
      </c>
      <c r="H235" s="95">
        <f>IF(E235&gt;0,(((C234)^3+(C235)^3)/2/D235)*0.5*'NEFZ + EPA + WLTP - Constants'!$B$3*('NEFZ + EPA + WLTP - Start Value'!$B$5*'NEFZ + EPA + WLTP - Start Value'!$B$4)*E235/3600,0)</f>
        <v>1.839533100541454</v>
      </c>
      <c r="I235" s="95"/>
    </row>
    <row r="236" ht="20.35" customHeight="1">
      <c r="A236" s="15">
        <v>233</v>
      </c>
      <c r="B236" s="15">
        <v>54.8</v>
      </c>
      <c r="C236" s="95">
        <f>'NEFZ + EPA + WLTP - Constants'!$B$5*B236/3.6</f>
        <v>24.497792</v>
      </c>
      <c r="D236" s="95">
        <f>(C236+C235)/2</f>
        <v>24.453088</v>
      </c>
      <c r="E236" s="95">
        <f>(D236*(A236-A235))</f>
        <v>24.453088</v>
      </c>
      <c r="F236" s="95">
        <f>(0.5*((C236^2)-(C235^2))*'NEFZ + EPA + WLTP - Start Value'!$B$3)/3600</f>
        <v>0.9504339299526706</v>
      </c>
      <c r="G236" s="95">
        <f>E236*'NEFZ + EPA + WLTP - Start Value'!$B$3*'NEFZ + EPA + WLTP - Start Value'!$B$6*'NEFZ + EPA + WLTP - Constants'!$B$4/3600</f>
        <v>0.834266003296</v>
      </c>
      <c r="H236" s="95">
        <f>IF(E236&gt;0,(((C235)^3+(C236)^3)/2/D236)*0.5*'NEFZ + EPA + WLTP - Constants'!$B$3*('NEFZ + EPA + WLTP - Start Value'!$B$5*'NEFZ + EPA + WLTP - Start Value'!$B$4)*E236/3600,0)</f>
        <v>1.849677493642539</v>
      </c>
      <c r="I236" s="95"/>
    </row>
    <row r="237" ht="20.35" customHeight="1">
      <c r="A237" s="15">
        <v>234</v>
      </c>
      <c r="B237" s="15">
        <v>55.1</v>
      </c>
      <c r="C237" s="95">
        <f>'NEFZ + EPA + WLTP - Constants'!$B$5*B237/3.6</f>
        <v>24.631904</v>
      </c>
      <c r="D237" s="95">
        <f>(C237+C236)/2</f>
        <v>24.564848</v>
      </c>
      <c r="E237" s="95">
        <f>(D237*(A237-A236))</f>
        <v>24.564848</v>
      </c>
      <c r="F237" s="95">
        <f>(0.5*((C237^2)-(C236^2))*'NEFZ + EPA + WLTP - Start Value'!$B$3)/3600</f>
        <v>1.432166666843779</v>
      </c>
      <c r="G237" s="95">
        <f>E237*'NEFZ + EPA + WLTP - Start Value'!$B$3*'NEFZ + EPA + WLTP - Start Value'!$B$6*'NEFZ + EPA + WLTP - Constants'!$B$4/3600</f>
        <v>0.8380789192159999</v>
      </c>
      <c r="H237" s="95">
        <f>IF(E237&gt;0,(((C236)^3+(C237)^3)/2/D237)*0.5*'NEFZ + EPA + WLTP - Constants'!$B$3*('NEFZ + EPA + WLTP - Start Value'!$B$5*'NEFZ + EPA + WLTP - Start Value'!$B$4)*E237/3600,0)</f>
        <v>1.875177906593379</v>
      </c>
      <c r="I237" s="95"/>
    </row>
    <row r="238" ht="20.35" customHeight="1">
      <c r="A238" s="15">
        <v>235</v>
      </c>
      <c r="B238" s="15">
        <v>55.5</v>
      </c>
      <c r="C238" s="95">
        <f>'NEFZ + EPA + WLTP - Constants'!$B$5*B238/3.6</f>
        <v>24.81072</v>
      </c>
      <c r="D238" s="95">
        <f>(C238+C237)/2</f>
        <v>24.721312</v>
      </c>
      <c r="E238" s="95">
        <f>(D238*(A238-A237))</f>
        <v>24.721312</v>
      </c>
      <c r="F238" s="95">
        <f>(0.5*((C238^2)-(C237^2))*'NEFZ + EPA + WLTP - Start Value'!$B$3)/3600</f>
        <v>1.921718330032359</v>
      </c>
      <c r="G238" s="95">
        <f>E238*'NEFZ + EPA + WLTP - Start Value'!$B$3*'NEFZ + EPA + WLTP - Start Value'!$B$6*'NEFZ + EPA + WLTP - Constants'!$B$4/3600</f>
        <v>0.8434170015040002</v>
      </c>
      <c r="H238" s="95">
        <f>IF(E238&gt;0,(((C237)^3+(C238)^3)/2/D238)*0.5*'NEFZ + EPA + WLTP - Constants'!$B$3*('NEFZ + EPA + WLTP - Start Value'!$B$5*'NEFZ + EPA + WLTP - Start Value'!$B$4)*E238/3600,0)</f>
        <v>1.911270313247294</v>
      </c>
      <c r="I238" s="95"/>
    </row>
    <row r="239" ht="20.35" customHeight="1">
      <c r="A239" s="15">
        <v>236</v>
      </c>
      <c r="B239" s="15">
        <v>55.7</v>
      </c>
      <c r="C239" s="95">
        <f>'NEFZ + EPA + WLTP - Constants'!$B$5*B239/3.6</f>
        <v>24.900128</v>
      </c>
      <c r="D239" s="95">
        <f>(C239+C238)/2</f>
        <v>24.855424</v>
      </c>
      <c r="E239" s="95">
        <f>(D239*(A239-A238))</f>
        <v>24.855424</v>
      </c>
      <c r="F239" s="95">
        <f>(0.5*((C239^2)-(C238^2))*'NEFZ + EPA + WLTP - Start Value'!$B$3)/3600</f>
        <v>0.966071782547909</v>
      </c>
      <c r="G239" s="95">
        <f>E239*'NEFZ + EPA + WLTP - Start Value'!$B$3*'NEFZ + EPA + WLTP - Start Value'!$B$6*'NEFZ + EPA + WLTP - Constants'!$B$4/3600</f>
        <v>0.8479925006080001</v>
      </c>
      <c r="H239" s="95">
        <f>IF(E239&gt;0,(((C238)^3+(C239)^3)/2/D239)*0.5*'NEFZ + EPA + WLTP - Constants'!$B$3*('NEFZ + EPA + WLTP - Start Value'!$B$5*'NEFZ + EPA + WLTP - Start Value'!$B$4)*E239/3600,0)</f>
        <v>1.942487658156017</v>
      </c>
      <c r="I239" s="95"/>
    </row>
    <row r="240" ht="20.35" customHeight="1">
      <c r="A240" s="15">
        <v>237</v>
      </c>
      <c r="B240" s="15">
        <v>56.1</v>
      </c>
      <c r="C240" s="95">
        <f>'NEFZ + EPA + WLTP - Constants'!$B$5*B240/3.6</f>
        <v>25.078944</v>
      </c>
      <c r="D240" s="95">
        <f>(C240+C239)/2</f>
        <v>24.989536</v>
      </c>
      <c r="E240" s="95">
        <f>(D240*(A240-A239))</f>
        <v>24.989536</v>
      </c>
      <c r="F240" s="95">
        <f>(0.5*((C240^2)-(C239^2))*'NEFZ + EPA + WLTP - Start Value'!$B$3)/3600</f>
        <v>1.942568800159252</v>
      </c>
      <c r="G240" s="95">
        <f>E240*'NEFZ + EPA + WLTP - Start Value'!$B$3*'NEFZ + EPA + WLTP - Start Value'!$B$6*'NEFZ + EPA + WLTP - Constants'!$B$4/3600</f>
        <v>0.852567999712</v>
      </c>
      <c r="H240" s="95">
        <f>IF(E240&gt;0,(((C239)^3+(C240)^3)/2/D240)*0.5*'NEFZ + EPA + WLTP - Constants'!$B$3*('NEFZ + EPA + WLTP - Start Value'!$B$5*'NEFZ + EPA + WLTP - Start Value'!$B$4)*E240/3600,0)</f>
        <v>1.974157418034664</v>
      </c>
      <c r="I240" s="95"/>
    </row>
    <row r="241" ht="20.35" customHeight="1">
      <c r="A241" s="15">
        <v>238</v>
      </c>
      <c r="B241" s="15">
        <v>56.3</v>
      </c>
      <c r="C241" s="95">
        <f>'NEFZ + EPA + WLTP - Constants'!$B$5*B241/3.6</f>
        <v>25.168352</v>
      </c>
      <c r="D241" s="95">
        <f>(C241+C240)/2</f>
        <v>25.123648</v>
      </c>
      <c r="E241" s="95">
        <f>(D241*(A241-A240))</f>
        <v>25.123648</v>
      </c>
      <c r="F241" s="95">
        <f>(0.5*((C241^2)-(C240^2))*'NEFZ + EPA + WLTP - Start Value'!$B$3)/3600</f>
        <v>0.9764970176113683</v>
      </c>
      <c r="G241" s="95">
        <f>E241*'NEFZ + EPA + WLTP - Start Value'!$B$3*'NEFZ + EPA + WLTP - Start Value'!$B$6*'NEFZ + EPA + WLTP - Constants'!$B$4/3600</f>
        <v>0.857143498816</v>
      </c>
      <c r="H241" s="95">
        <f>IF(E241&gt;0,(((C240)^3+(C241)^3)/2/D241)*0.5*'NEFZ + EPA + WLTP - Constants'!$B$3*('NEFZ + EPA + WLTP - Start Value'!$B$5*'NEFZ + EPA + WLTP - Start Value'!$B$4)*E241/3600,0)</f>
        <v>2.006054605942257</v>
      </c>
      <c r="I241" s="95"/>
    </row>
    <row r="242" ht="20.35" customHeight="1">
      <c r="A242" s="15">
        <v>239</v>
      </c>
      <c r="B242" s="15">
        <v>56.6</v>
      </c>
      <c r="C242" s="95">
        <f>'NEFZ + EPA + WLTP - Constants'!$B$5*B242/3.6</f>
        <v>25.302464</v>
      </c>
      <c r="D242" s="95">
        <f>(C242+C241)/2</f>
        <v>25.235408</v>
      </c>
      <c r="E242" s="95">
        <f>(D242*(A242-A241))</f>
        <v>25.235408</v>
      </c>
      <c r="F242" s="95">
        <f>(0.5*((C242^2)-(C241^2))*'NEFZ + EPA + WLTP - Start Value'!$B$3)/3600</f>
        <v>1.471261298331751</v>
      </c>
      <c r="G242" s="95">
        <f>E242*'NEFZ + EPA + WLTP - Start Value'!$B$3*'NEFZ + EPA + WLTP - Start Value'!$B$6*'NEFZ + EPA + WLTP - Constants'!$B$4/3600</f>
        <v>0.8609564147360002</v>
      </c>
      <c r="H242" s="95">
        <f>IF(E242&gt;0,(((C241)^3+(C242)^3)/2/D242)*0.5*'NEFZ + EPA + WLTP - Constants'!$B$3*('NEFZ + EPA + WLTP - Start Value'!$B$5*'NEFZ + EPA + WLTP - Start Value'!$B$4)*E242/3600,0)</f>
        <v>2.032968815674109</v>
      </c>
      <c r="I242" s="95"/>
    </row>
    <row r="243" ht="20.35" customHeight="1">
      <c r="A243" s="15">
        <v>240</v>
      </c>
      <c r="B243" s="15">
        <v>56.7</v>
      </c>
      <c r="C243" s="95">
        <f>'NEFZ + EPA + WLTP - Constants'!$B$5*B243/3.6</f>
        <v>25.347168</v>
      </c>
      <c r="D243" s="95">
        <f>(C243+C242)/2</f>
        <v>25.324816</v>
      </c>
      <c r="E243" s="95">
        <f>(D243*(A243-A242))</f>
        <v>25.324816</v>
      </c>
      <c r="F243" s="95">
        <f>(0.5*((C243^2)-(C242^2))*'NEFZ + EPA + WLTP - Start Value'!$B$3)/3600</f>
        <v>0.4921579719544937</v>
      </c>
      <c r="G243" s="95">
        <f>E243*'NEFZ + EPA + WLTP - Start Value'!$B$3*'NEFZ + EPA + WLTP - Start Value'!$B$6*'NEFZ + EPA + WLTP - Constants'!$B$4/3600</f>
        <v>0.864006747472</v>
      </c>
      <c r="H243" s="95">
        <f>IF(E243&gt;0,(((C242)^3+(C243)^3)/2/D243)*0.5*'NEFZ + EPA + WLTP - Constants'!$B$3*('NEFZ + EPA + WLTP - Start Value'!$B$5*'NEFZ + EPA + WLTP - Start Value'!$B$4)*E243/3600,0)</f>
        <v>2.054614914594049</v>
      </c>
      <c r="I243" s="95"/>
    </row>
    <row r="244" ht="20.35" customHeight="1">
      <c r="A244" s="15">
        <v>241</v>
      </c>
      <c r="B244" s="15">
        <v>56.7</v>
      </c>
      <c r="C244" s="95">
        <f>'NEFZ + EPA + WLTP - Constants'!$B$5*B244/3.6</f>
        <v>25.347168</v>
      </c>
      <c r="D244" s="95">
        <f>(C244+C243)/2</f>
        <v>25.347168</v>
      </c>
      <c r="E244" s="95">
        <f>(D244*(A244-A243))</f>
        <v>25.347168</v>
      </c>
      <c r="F244" s="95">
        <f>(0.5*((C244^2)-(C243^2))*'NEFZ + EPA + WLTP - Start Value'!$B$3)/3600</f>
        <v>0</v>
      </c>
      <c r="G244" s="95">
        <f>E244*'NEFZ + EPA + WLTP - Start Value'!$B$3*'NEFZ + EPA + WLTP - Start Value'!$B$6*'NEFZ + EPA + WLTP - Constants'!$B$4/3600</f>
        <v>0.864769330656</v>
      </c>
      <c r="H244" s="95">
        <f>IF(E244&gt;0,(((C243)^3+(C244)^3)/2/D244)*0.5*'NEFZ + EPA + WLTP - Constants'!$B$3*('NEFZ + EPA + WLTP - Start Value'!$B$5*'NEFZ + EPA + WLTP - Start Value'!$B$4)*E244/3600,0)</f>
        <v>2.060055189915648</v>
      </c>
      <c r="I244" s="95"/>
    </row>
    <row r="245" ht="20.35" customHeight="1">
      <c r="A245" s="15">
        <v>242</v>
      </c>
      <c r="B245" s="15">
        <v>56.5</v>
      </c>
      <c r="C245" s="95">
        <f>'NEFZ + EPA + WLTP - Constants'!$B$5*B245/3.6</f>
        <v>25.25776</v>
      </c>
      <c r="D245" s="95">
        <f>(C245+C244)/2</f>
        <v>25.302464</v>
      </c>
      <c r="E245" s="95">
        <f>(D245*(A245-A244))</f>
        <v>25.302464</v>
      </c>
      <c r="F245" s="95">
        <f>(0.5*((C245^2)-(C244^2))*'NEFZ + EPA + WLTP - Start Value'!$B$3)/3600</f>
        <v>-0.9834471743203329</v>
      </c>
      <c r="G245" s="95">
        <f>E245*'NEFZ + EPA + WLTP - Start Value'!$B$3*'NEFZ + EPA + WLTP - Start Value'!$B$6*'NEFZ + EPA + WLTP - Constants'!$B$4/3600</f>
        <v>0.863244164288</v>
      </c>
      <c r="H245" s="95">
        <f>IF(E245&gt;0,(((C244)^3+(C245)^3)/2/D245)*0.5*'NEFZ + EPA + WLTP - Constants'!$B$3*('NEFZ + EPA + WLTP - Start Value'!$B$5*'NEFZ + EPA + WLTP - Start Value'!$B$4)*E245/3600,0)</f>
        <v>2.049193828936193</v>
      </c>
      <c r="I245" s="95"/>
    </row>
    <row r="246" ht="20.35" customHeight="1">
      <c r="A246" s="15">
        <v>243</v>
      </c>
      <c r="B246" s="15">
        <v>56.5</v>
      </c>
      <c r="C246" s="95">
        <f>'NEFZ + EPA + WLTP - Constants'!$B$5*B246/3.6</f>
        <v>25.25776</v>
      </c>
      <c r="D246" s="95">
        <f>(C246+C245)/2</f>
        <v>25.25776</v>
      </c>
      <c r="E246" s="95">
        <f>(D246*(A246-A245))</f>
        <v>25.25776</v>
      </c>
      <c r="F246" s="95">
        <f>(0.5*((C246^2)-(C245^2))*'NEFZ + EPA + WLTP - Start Value'!$B$3)/3600</f>
        <v>0</v>
      </c>
      <c r="G246" s="95">
        <f>E246*'NEFZ + EPA + WLTP - Start Value'!$B$3*'NEFZ + EPA + WLTP - Start Value'!$B$6*'NEFZ + EPA + WLTP - Constants'!$B$4/3600</f>
        <v>0.8617189979200002</v>
      </c>
      <c r="H246" s="95">
        <f>IF(E246&gt;0,(((C245)^3+(C246)^3)/2/D246)*0.5*'NEFZ + EPA + WLTP - Constants'!$B$3*('NEFZ + EPA + WLTP - Start Value'!$B$5*'NEFZ + EPA + WLTP - Start Value'!$B$4)*E246/3600,0)</f>
        <v>2.038332467956737</v>
      </c>
      <c r="I246" s="95"/>
    </row>
    <row r="247" ht="20.35" customHeight="1">
      <c r="A247" s="15">
        <v>244</v>
      </c>
      <c r="B247" s="15">
        <v>56.5</v>
      </c>
      <c r="C247" s="95">
        <f>'NEFZ + EPA + WLTP - Constants'!$B$5*B247/3.6</f>
        <v>25.25776</v>
      </c>
      <c r="D247" s="95">
        <f>(C247+C246)/2</f>
        <v>25.25776</v>
      </c>
      <c r="E247" s="95">
        <f>(D247*(A247-A246))</f>
        <v>25.25776</v>
      </c>
      <c r="F247" s="95">
        <f>(0.5*((C247^2)-(C246^2))*'NEFZ + EPA + WLTP - Start Value'!$B$3)/3600</f>
        <v>0</v>
      </c>
      <c r="G247" s="95">
        <f>E247*'NEFZ + EPA + WLTP - Start Value'!$B$3*'NEFZ + EPA + WLTP - Start Value'!$B$6*'NEFZ + EPA + WLTP - Constants'!$B$4/3600</f>
        <v>0.8617189979200002</v>
      </c>
      <c r="H247" s="95">
        <f>IF(E247&gt;0,(((C246)^3+(C247)^3)/2/D247)*0.5*'NEFZ + EPA + WLTP - Constants'!$B$3*('NEFZ + EPA + WLTP - Start Value'!$B$5*'NEFZ + EPA + WLTP - Start Value'!$B$4)*E247/3600,0)</f>
        <v>2.038332467956737</v>
      </c>
      <c r="I247" s="95"/>
    </row>
    <row r="248" ht="20.35" customHeight="1">
      <c r="A248" s="15">
        <v>245</v>
      </c>
      <c r="B248" s="15">
        <v>56.5</v>
      </c>
      <c r="C248" s="95">
        <f>'NEFZ + EPA + WLTP - Constants'!$B$5*B248/3.6</f>
        <v>25.25776</v>
      </c>
      <c r="D248" s="95">
        <f>(C248+C247)/2</f>
        <v>25.25776</v>
      </c>
      <c r="E248" s="95">
        <f>(D248*(A248-A247))</f>
        <v>25.25776</v>
      </c>
      <c r="F248" s="95">
        <f>(0.5*((C248^2)-(C247^2))*'NEFZ + EPA + WLTP - Start Value'!$B$3)/3600</f>
        <v>0</v>
      </c>
      <c r="G248" s="95">
        <f>E248*'NEFZ + EPA + WLTP - Start Value'!$B$3*'NEFZ + EPA + WLTP - Start Value'!$B$6*'NEFZ + EPA + WLTP - Constants'!$B$4/3600</f>
        <v>0.8617189979200002</v>
      </c>
      <c r="H248" s="95">
        <f>IF(E248&gt;0,(((C247)^3+(C248)^3)/2/D248)*0.5*'NEFZ + EPA + WLTP - Constants'!$B$3*('NEFZ + EPA + WLTP - Start Value'!$B$5*'NEFZ + EPA + WLTP - Start Value'!$B$4)*E248/3600,0)</f>
        <v>2.038332467956737</v>
      </c>
      <c r="I248" s="95"/>
    </row>
    <row r="249" ht="20.35" customHeight="1">
      <c r="A249" s="15">
        <v>246</v>
      </c>
      <c r="B249" s="15">
        <v>56.5</v>
      </c>
      <c r="C249" s="95">
        <f>'NEFZ + EPA + WLTP - Constants'!$B$5*B249/3.6</f>
        <v>25.25776</v>
      </c>
      <c r="D249" s="95">
        <f>(C249+C248)/2</f>
        <v>25.25776</v>
      </c>
      <c r="E249" s="95">
        <f>(D249*(A249-A248))</f>
        <v>25.25776</v>
      </c>
      <c r="F249" s="95">
        <f>(0.5*((C249^2)-(C248^2))*'NEFZ + EPA + WLTP - Start Value'!$B$3)/3600</f>
        <v>0</v>
      </c>
      <c r="G249" s="95">
        <f>E249*'NEFZ + EPA + WLTP - Start Value'!$B$3*'NEFZ + EPA + WLTP - Start Value'!$B$6*'NEFZ + EPA + WLTP - Constants'!$B$4/3600</f>
        <v>0.8617189979200002</v>
      </c>
      <c r="H249" s="95">
        <f>IF(E249&gt;0,(((C248)^3+(C249)^3)/2/D249)*0.5*'NEFZ + EPA + WLTP - Constants'!$B$3*('NEFZ + EPA + WLTP - Start Value'!$B$5*'NEFZ + EPA + WLTP - Start Value'!$B$4)*E249/3600,0)</f>
        <v>2.038332467956737</v>
      </c>
      <c r="I249" s="95"/>
    </row>
    <row r="250" ht="20.35" customHeight="1">
      <c r="A250" s="15">
        <v>247</v>
      </c>
      <c r="B250" s="15">
        <v>56.5</v>
      </c>
      <c r="C250" s="95">
        <f>'NEFZ + EPA + WLTP - Constants'!$B$5*B250/3.6</f>
        <v>25.25776</v>
      </c>
      <c r="D250" s="95">
        <f>(C250+C249)/2</f>
        <v>25.25776</v>
      </c>
      <c r="E250" s="95">
        <f>(D250*(A250-A249))</f>
        <v>25.25776</v>
      </c>
      <c r="F250" s="95">
        <f>(0.5*((C250^2)-(C249^2))*'NEFZ + EPA + WLTP - Start Value'!$B$3)/3600</f>
        <v>0</v>
      </c>
      <c r="G250" s="95">
        <f>E250*'NEFZ + EPA + WLTP - Start Value'!$B$3*'NEFZ + EPA + WLTP - Start Value'!$B$6*'NEFZ + EPA + WLTP - Constants'!$B$4/3600</f>
        <v>0.8617189979200002</v>
      </c>
      <c r="H250" s="95">
        <f>IF(E250&gt;0,(((C249)^3+(C250)^3)/2/D250)*0.5*'NEFZ + EPA + WLTP - Constants'!$B$3*('NEFZ + EPA + WLTP - Start Value'!$B$5*'NEFZ + EPA + WLTP - Start Value'!$B$4)*E250/3600,0)</f>
        <v>2.038332467956737</v>
      </c>
      <c r="I250" s="95"/>
    </row>
    <row r="251" ht="20.35" customHeight="1">
      <c r="A251" s="15">
        <v>248</v>
      </c>
      <c r="B251" s="15">
        <v>56.4</v>
      </c>
      <c r="C251" s="95">
        <f>'NEFZ + EPA + WLTP - Constants'!$B$5*B251/3.6</f>
        <v>25.213056</v>
      </c>
      <c r="D251" s="95">
        <f>(C251+C250)/2</f>
        <v>25.235408</v>
      </c>
      <c r="E251" s="95">
        <f>(D251*(A251-A250))</f>
        <v>25.235408</v>
      </c>
      <c r="F251" s="95">
        <f>(0.5*((C251^2)-(C250^2))*'NEFZ + EPA + WLTP - Start Value'!$B$3)/3600</f>
        <v>-0.4904204327772834</v>
      </c>
      <c r="G251" s="95">
        <f>E251*'NEFZ + EPA + WLTP - Start Value'!$B$3*'NEFZ + EPA + WLTP - Start Value'!$B$6*'NEFZ + EPA + WLTP - Constants'!$B$4/3600</f>
        <v>0.8609564147360002</v>
      </c>
      <c r="H251" s="95">
        <f>IF(E251&gt;0,(((C250)^3+(C251)^3)/2/D251)*0.5*'NEFZ + EPA + WLTP - Constants'!$B$3*('NEFZ + EPA + WLTP - Start Value'!$B$5*'NEFZ + EPA + WLTP - Start Value'!$B$4)*E251/3600,0)</f>
        <v>2.032930538058623</v>
      </c>
      <c r="I251" s="95"/>
    </row>
    <row r="252" ht="20.35" customHeight="1">
      <c r="A252" s="15">
        <v>249</v>
      </c>
      <c r="B252" s="15">
        <v>56.1</v>
      </c>
      <c r="C252" s="95">
        <f>'NEFZ + EPA + WLTP - Constants'!$B$5*B252/3.6</f>
        <v>25.078944</v>
      </c>
      <c r="D252" s="95">
        <f>(C252+C251)/2</f>
        <v>25.146</v>
      </c>
      <c r="E252" s="95">
        <f>(D252*(A252-A251))</f>
        <v>25.146</v>
      </c>
      <c r="F252" s="95">
        <f>(0.5*((C252^2)-(C251^2))*'NEFZ + EPA + WLTP - Start Value'!$B$3)/3600</f>
        <v>-1.466048680799997</v>
      </c>
      <c r="G252" s="95">
        <f>E252*'NEFZ + EPA + WLTP - Start Value'!$B$3*'NEFZ + EPA + WLTP - Start Value'!$B$6*'NEFZ + EPA + WLTP - Constants'!$B$4/3600</f>
        <v>0.8579060820000001</v>
      </c>
      <c r="H252" s="95">
        <f>IF(E252&gt;0,(((C251)^3+(C252)^3)/2/D252)*0.5*'NEFZ + EPA + WLTP - Constants'!$B$3*('NEFZ + EPA + WLTP - Start Value'!$B$5*'NEFZ + EPA + WLTP - Start Value'!$B$4)*E252/3600,0)</f>
        <v>2.011437413984627</v>
      </c>
      <c r="I252" s="95"/>
    </row>
    <row r="253" ht="20.35" customHeight="1">
      <c r="A253" s="15">
        <v>250</v>
      </c>
      <c r="B253" s="15">
        <v>55.8</v>
      </c>
      <c r="C253" s="95">
        <f>'NEFZ + EPA + WLTP - Constants'!$B$5*B253/3.6</f>
        <v>24.944832</v>
      </c>
      <c r="D253" s="95">
        <f>(C253+C252)/2</f>
        <v>25.011888</v>
      </c>
      <c r="E253" s="95">
        <f>(D253*(A253-A252))</f>
        <v>25.011888</v>
      </c>
      <c r="F253" s="95">
        <f>(0.5*((C253^2)-(C252^2))*'NEFZ + EPA + WLTP - Start Value'!$B$3)/3600</f>
        <v>-1.458229754502403</v>
      </c>
      <c r="G253" s="95">
        <f>E253*'NEFZ + EPA + WLTP - Start Value'!$B$3*'NEFZ + EPA + WLTP - Start Value'!$B$6*'NEFZ + EPA + WLTP - Constants'!$B$4/3600</f>
        <v>0.8533305828960001</v>
      </c>
      <c r="H253" s="95">
        <f>IF(E253&gt;0,(((C252)^3+(C253)^3)/2/D253)*0.5*'NEFZ + EPA + WLTP - Constants'!$B$3*('NEFZ + EPA + WLTP - Start Value'!$B$5*'NEFZ + EPA + WLTP - Start Value'!$B$4)*E253/3600,0)</f>
        <v>1.979426206926566</v>
      </c>
      <c r="I253" s="95"/>
    </row>
    <row r="254" ht="20.35" customHeight="1">
      <c r="A254" s="15">
        <v>251</v>
      </c>
      <c r="B254" s="15">
        <v>55.1</v>
      </c>
      <c r="C254" s="95">
        <f>'NEFZ + EPA + WLTP - Constants'!$B$5*B254/3.6</f>
        <v>24.631904</v>
      </c>
      <c r="D254" s="95">
        <f>(C254+C253)/2</f>
        <v>24.788368</v>
      </c>
      <c r="E254" s="95">
        <f>(D254*(A254-A253))</f>
        <v>24.788368</v>
      </c>
      <c r="F254" s="95">
        <f>(0.5*((C254^2)-(C253^2))*'NEFZ + EPA + WLTP - Start Value'!$B$3)/3600</f>
        <v>-3.372129158237117</v>
      </c>
      <c r="G254" s="95">
        <f>E254*'NEFZ + EPA + WLTP - Start Value'!$B$3*'NEFZ + EPA + WLTP - Start Value'!$B$6*'NEFZ + EPA + WLTP - Constants'!$B$4/3600</f>
        <v>0.8457047510560001</v>
      </c>
      <c r="H254" s="95">
        <f>IF(E254&gt;0,(((C253)^3+(C254)^3)/2/D254)*0.5*'NEFZ + EPA + WLTP - Constants'!$B$3*('NEFZ + EPA + WLTP - Start Value'!$B$5*'NEFZ + EPA + WLTP - Start Value'!$B$4)*E254/3600,0)</f>
        <v>1.92702006024376</v>
      </c>
      <c r="I254" s="95"/>
    </row>
    <row r="255" ht="20.35" customHeight="1">
      <c r="A255" s="15">
        <v>252</v>
      </c>
      <c r="B255" s="15">
        <v>54.6</v>
      </c>
      <c r="C255" s="95">
        <f>'NEFZ + EPA + WLTP - Constants'!$B$5*B255/3.6</f>
        <v>24.408384</v>
      </c>
      <c r="D255" s="95">
        <f>(C255+C254)/2</f>
        <v>24.520144</v>
      </c>
      <c r="E255" s="95">
        <f>(D255*(A255-A254))</f>
        <v>24.520144</v>
      </c>
      <c r="F255" s="95">
        <f>(0.5*((C255^2)-(C254^2))*'NEFZ + EPA + WLTP - Start Value'!$B$3)/3600</f>
        <v>-2.38260059679645</v>
      </c>
      <c r="G255" s="95">
        <f>E255*'NEFZ + EPA + WLTP - Start Value'!$B$3*'NEFZ + EPA + WLTP - Start Value'!$B$6*'NEFZ + EPA + WLTP - Constants'!$B$4/3600</f>
        <v>0.836553752848</v>
      </c>
      <c r="H255" s="95">
        <f>IF(E255&gt;0,(((C254)^3+(C255)^3)/2/D255)*0.5*'NEFZ + EPA + WLTP - Constants'!$B$3*('NEFZ + EPA + WLTP - Start Value'!$B$5*'NEFZ + EPA + WLTP - Start Value'!$B$4)*E255/3600,0)</f>
        <v>1.865033513492295</v>
      </c>
      <c r="I255" s="95"/>
    </row>
    <row r="256" ht="20.35" customHeight="1">
      <c r="A256" s="15">
        <v>253</v>
      </c>
      <c r="B256" s="15">
        <v>54.2</v>
      </c>
      <c r="C256" s="95">
        <f>'NEFZ + EPA + WLTP - Constants'!$B$5*B256/3.6</f>
        <v>24.229568</v>
      </c>
      <c r="D256" s="95">
        <f>(C256+C255)/2</f>
        <v>24.318976</v>
      </c>
      <c r="E256" s="95">
        <f>(D256*(A256-A255))</f>
        <v>24.318976</v>
      </c>
      <c r="F256" s="95">
        <f>(0.5*((C256^2)-(C255^2))*'NEFZ + EPA + WLTP - Start Value'!$B$3)/3600</f>
        <v>-1.890442624841981</v>
      </c>
      <c r="G256" s="95">
        <f>E256*'NEFZ + EPA + WLTP - Start Value'!$B$3*'NEFZ + EPA + WLTP - Start Value'!$B$6*'NEFZ + EPA + WLTP - Constants'!$B$4/3600</f>
        <v>0.8296905041920001</v>
      </c>
      <c r="H256" s="95">
        <f>IF(E256&gt;0,(((C255)^3+(C256)^3)/2/D256)*0.5*'NEFZ + EPA + WLTP - Constants'!$B$3*('NEFZ + EPA + WLTP - Start Value'!$B$5*'NEFZ + EPA + WLTP - Start Value'!$B$4)*E256/3600,0)</f>
        <v>1.819466182112303</v>
      </c>
      <c r="I256" s="95"/>
    </row>
    <row r="257" ht="20.35" customHeight="1">
      <c r="A257" s="15">
        <v>254</v>
      </c>
      <c r="B257" s="15">
        <v>54</v>
      </c>
      <c r="C257" s="95">
        <f>'NEFZ + EPA + WLTP - Constants'!$B$5*B257/3.6</f>
        <v>24.14016</v>
      </c>
      <c r="D257" s="95">
        <f>(C257+C256)/2</f>
        <v>24.184864</v>
      </c>
      <c r="E257" s="95">
        <f>(D257*(A257-A256))</f>
        <v>24.184864</v>
      </c>
      <c r="F257" s="95">
        <f>(0.5*((C257^2)-(C256^2))*'NEFZ + EPA + WLTP - Start Value'!$B$3)/3600</f>
        <v>-0.9400086948892113</v>
      </c>
      <c r="G257" s="95">
        <f>E257*'NEFZ + EPA + WLTP - Start Value'!$B$3*'NEFZ + EPA + WLTP - Start Value'!$B$6*'NEFZ + EPA + WLTP - Constants'!$B$4/3600</f>
        <v>0.8251150050880002</v>
      </c>
      <c r="H257" s="95">
        <f>IF(E257&gt;0,(((C256)^3+(C257)^3)/2/D257)*0.5*'NEFZ + EPA + WLTP - Constants'!$B$3*('NEFZ + EPA + WLTP - Start Value'!$B$5*'NEFZ + EPA + WLTP - Start Value'!$B$4)*E257/3600,0)</f>
        <v>1.789476195891095</v>
      </c>
      <c r="I257" s="95"/>
    </row>
    <row r="258" ht="20.35" customHeight="1">
      <c r="A258" s="15">
        <v>255</v>
      </c>
      <c r="B258" s="15">
        <v>53.7</v>
      </c>
      <c r="C258" s="95">
        <f>'NEFZ + EPA + WLTP - Constants'!$B$5*B258/3.6</f>
        <v>24.006048</v>
      </c>
      <c r="D258" s="95">
        <f>(C258+C257)/2</f>
        <v>24.073104</v>
      </c>
      <c r="E258" s="95">
        <f>(D258*(A258-A257))</f>
        <v>24.073104</v>
      </c>
      <c r="F258" s="95">
        <f>(0.5*((C258^2)-(C257^2))*'NEFZ + EPA + WLTP - Start Value'!$B$3)/3600</f>
        <v>-1.403497270419192</v>
      </c>
      <c r="G258" s="95">
        <f>E258*'NEFZ + EPA + WLTP - Start Value'!$B$3*'NEFZ + EPA + WLTP - Start Value'!$B$6*'NEFZ + EPA + WLTP - Constants'!$B$4/3600</f>
        <v>0.8213020891680001</v>
      </c>
      <c r="H258" s="95">
        <f>IF(E258&gt;0,(((C257)^3+(C258)^3)/2/D258)*0.5*'NEFZ + EPA + WLTP - Constants'!$B$3*('NEFZ + EPA + WLTP - Start Value'!$B$5*'NEFZ + EPA + WLTP - Start Value'!$B$4)*E258/3600,0)</f>
        <v>1.764805752849109</v>
      </c>
      <c r="I258" s="95"/>
    </row>
    <row r="259" ht="20.35" customHeight="1">
      <c r="A259" s="15">
        <v>256</v>
      </c>
      <c r="B259" s="15">
        <v>53.6</v>
      </c>
      <c r="C259" s="95">
        <f>'NEFZ + EPA + WLTP - Constants'!$B$5*B259/3.6</f>
        <v>23.961344</v>
      </c>
      <c r="D259" s="95">
        <f>(C259+C258)/2</f>
        <v>23.983696</v>
      </c>
      <c r="E259" s="95">
        <f>(D259*(A259-A258))</f>
        <v>23.983696</v>
      </c>
      <c r="F259" s="95">
        <f>(0.5*((C259^2)-(C258^2))*'NEFZ + EPA + WLTP - Start Value'!$B$3)/3600</f>
        <v>-0.4660948842958208</v>
      </c>
      <c r="G259" s="95">
        <f>E259*'NEFZ + EPA + WLTP - Start Value'!$B$3*'NEFZ + EPA + WLTP - Start Value'!$B$6*'NEFZ + EPA + WLTP - Constants'!$B$4/3600</f>
        <v>0.8182517564320002</v>
      </c>
      <c r="H259" s="95">
        <f>IF(E259&gt;0,(((C258)^3+(C259)^3)/2/D259)*0.5*'NEFZ + EPA + WLTP - Constants'!$B$3*('NEFZ + EPA + WLTP - Start Value'!$B$5*'NEFZ + EPA + WLTP - Start Value'!$B$4)*E259/3600,0)</f>
        <v>1.745179043950046</v>
      </c>
      <c r="I259" s="95"/>
    </row>
    <row r="260" ht="20.35" customHeight="1">
      <c r="A260" s="15">
        <v>257</v>
      </c>
      <c r="B260" s="15">
        <v>53.9</v>
      </c>
      <c r="C260" s="95">
        <f>'NEFZ + EPA + WLTP - Constants'!$B$5*B260/3.6</f>
        <v>24.095456</v>
      </c>
      <c r="D260" s="95">
        <f>(C260+C259)/2</f>
        <v>24.0284</v>
      </c>
      <c r="E260" s="95">
        <f>(D260*(A260-A259))</f>
        <v>24.0284</v>
      </c>
      <c r="F260" s="95">
        <f>(0.5*((C260^2)-(C259^2))*'NEFZ + EPA + WLTP - Start Value'!$B$3)/3600</f>
        <v>1.400890961653278</v>
      </c>
      <c r="G260" s="95">
        <f>E260*'NEFZ + EPA + WLTP - Start Value'!$B$3*'NEFZ + EPA + WLTP - Start Value'!$B$6*'NEFZ + EPA + WLTP - Constants'!$B$4/3600</f>
        <v>0.8197769228000001</v>
      </c>
      <c r="H260" s="95">
        <f>IF(E260&gt;0,(((C259)^3+(C260)^3)/2/D260)*0.5*'NEFZ + EPA + WLTP - Constants'!$B$3*('NEFZ + EPA + WLTP - Start Value'!$B$5*'NEFZ + EPA + WLTP - Start Value'!$B$4)*E260/3600,0)</f>
        <v>1.754992364495577</v>
      </c>
      <c r="I260" s="95"/>
    </row>
    <row r="261" ht="20.35" customHeight="1">
      <c r="A261" s="15">
        <v>258</v>
      </c>
      <c r="B261" s="15">
        <v>54</v>
      </c>
      <c r="C261" s="95">
        <f>'NEFZ + EPA + WLTP - Constants'!$B$5*B261/3.6</f>
        <v>24.14016</v>
      </c>
      <c r="D261" s="95">
        <f>(C261+C260)/2</f>
        <v>24.117808</v>
      </c>
      <c r="E261" s="95">
        <f>(D261*(A261-A260))</f>
        <v>24.117808</v>
      </c>
      <c r="F261" s="95">
        <f>(0.5*((C261^2)-(C260^2))*'NEFZ + EPA + WLTP - Start Value'!$B$3)/3600</f>
        <v>0.468701193061735</v>
      </c>
      <c r="G261" s="95">
        <f>E261*'NEFZ + EPA + WLTP - Start Value'!$B$3*'NEFZ + EPA + WLTP - Start Value'!$B$6*'NEFZ + EPA + WLTP - Constants'!$B$4/3600</f>
        <v>0.822827255536</v>
      </c>
      <c r="H261" s="95">
        <f>IF(E261&gt;0,(((C260)^3+(C261)^3)/2/D261)*0.5*'NEFZ + EPA + WLTP - Constants'!$B$3*('NEFZ + EPA + WLTP - Start Value'!$B$5*'NEFZ + EPA + WLTP - Start Value'!$B$4)*E261/3600,0)</f>
        <v>1.77461907339464</v>
      </c>
      <c r="I261" s="95"/>
    </row>
    <row r="262" ht="20.35" customHeight="1">
      <c r="A262" s="15">
        <v>259</v>
      </c>
      <c r="B262" s="15">
        <v>54.1</v>
      </c>
      <c r="C262" s="95">
        <f>'NEFZ + EPA + WLTP - Constants'!$B$5*B262/3.6</f>
        <v>24.184864</v>
      </c>
      <c r="D262" s="95">
        <f>(C262+C261)/2</f>
        <v>24.162512</v>
      </c>
      <c r="E262" s="95">
        <f>(D262*(A262-A261))</f>
        <v>24.162512</v>
      </c>
      <c r="F262" s="95">
        <f>(0.5*((C262^2)-(C261^2))*'NEFZ + EPA + WLTP - Start Value'!$B$3)/3600</f>
        <v>0.4695699626502908</v>
      </c>
      <c r="G262" s="95">
        <f>E262*'NEFZ + EPA + WLTP - Start Value'!$B$3*'NEFZ + EPA + WLTP - Start Value'!$B$6*'NEFZ + EPA + WLTP - Constants'!$B$4/3600</f>
        <v>0.824352421904</v>
      </c>
      <c r="H262" s="95">
        <f>IF(E262&gt;0,(((C261)^3+(C262)^3)/2/D262)*0.5*'NEFZ + EPA + WLTP - Constants'!$B$3*('NEFZ + EPA + WLTP - Start Value'!$B$5*'NEFZ + EPA + WLTP - Start Value'!$B$4)*E262/3600,0)</f>
        <v>1.78450549096319</v>
      </c>
      <c r="I262" s="95"/>
    </row>
    <row r="263" ht="20.35" customHeight="1">
      <c r="A263" s="15">
        <v>260</v>
      </c>
      <c r="B263" s="15">
        <v>54.1</v>
      </c>
      <c r="C263" s="95">
        <f>'NEFZ + EPA + WLTP - Constants'!$B$5*B263/3.6</f>
        <v>24.184864</v>
      </c>
      <c r="D263" s="95">
        <f>(C263+C262)/2</f>
        <v>24.184864</v>
      </c>
      <c r="E263" s="95">
        <f>(D263*(A263-A262))</f>
        <v>24.184864</v>
      </c>
      <c r="F263" s="95">
        <f>(0.5*((C263^2)-(C262^2))*'NEFZ + EPA + WLTP - Start Value'!$B$3)/3600</f>
        <v>0</v>
      </c>
      <c r="G263" s="95">
        <f>E263*'NEFZ + EPA + WLTP - Start Value'!$B$3*'NEFZ + EPA + WLTP - Start Value'!$B$6*'NEFZ + EPA + WLTP - Constants'!$B$4/3600</f>
        <v>0.8251150050880002</v>
      </c>
      <c r="H263" s="95">
        <f>IF(E263&gt;0,(((C262)^3+(C263)^3)/2/D263)*0.5*'NEFZ + EPA + WLTP - Constants'!$B$3*('NEFZ + EPA + WLTP - Start Value'!$B$5*'NEFZ + EPA + WLTP - Start Value'!$B$4)*E263/3600,0)</f>
        <v>1.789457853827342</v>
      </c>
      <c r="I263" s="95"/>
    </row>
    <row r="264" ht="20.35" customHeight="1">
      <c r="A264" s="15">
        <v>261</v>
      </c>
      <c r="B264" s="15">
        <v>53.8</v>
      </c>
      <c r="C264" s="95">
        <f>'NEFZ + EPA + WLTP - Constants'!$B$5*B264/3.6</f>
        <v>24.050752</v>
      </c>
      <c r="D264" s="95">
        <f>(C264+C263)/2</f>
        <v>24.117808</v>
      </c>
      <c r="E264" s="95">
        <f>(D264*(A264-A263))</f>
        <v>24.117808</v>
      </c>
      <c r="F264" s="95">
        <f>(0.5*((C264^2)-(C263^2))*'NEFZ + EPA + WLTP - Start Value'!$B$3)/3600</f>
        <v>-1.406103579185082</v>
      </c>
      <c r="G264" s="95">
        <f>E264*'NEFZ + EPA + WLTP - Start Value'!$B$3*'NEFZ + EPA + WLTP - Start Value'!$B$6*'NEFZ + EPA + WLTP - Constants'!$B$4/3600</f>
        <v>0.822827255536</v>
      </c>
      <c r="H264" s="95">
        <f>IF(E264&gt;0,(((C263)^3+(C264)^3)/2/D264)*0.5*'NEFZ + EPA + WLTP - Constants'!$B$3*('NEFZ + EPA + WLTP - Start Value'!$B$5*'NEFZ + EPA + WLTP - Start Value'!$B$4)*E264/3600,0)</f>
        <v>1.774655655810148</v>
      </c>
      <c r="I264" s="95"/>
    </row>
    <row r="265" ht="20.35" customHeight="1">
      <c r="A265" s="15">
        <v>262</v>
      </c>
      <c r="B265" s="15">
        <v>53.4</v>
      </c>
      <c r="C265" s="95">
        <f>'NEFZ + EPA + WLTP - Constants'!$B$5*B265/3.6</f>
        <v>23.871936</v>
      </c>
      <c r="D265" s="95">
        <f>(C265+C264)/2</f>
        <v>23.961344</v>
      </c>
      <c r="E265" s="95">
        <f>(D265*(A265-A264))</f>
        <v>23.961344</v>
      </c>
      <c r="F265" s="95">
        <f>(0.5*((C265^2)-(C264^2))*'NEFZ + EPA + WLTP - Start Value'!$B$3)/3600</f>
        <v>-1.862641998006024</v>
      </c>
      <c r="G265" s="95">
        <f>E265*'NEFZ + EPA + WLTP - Start Value'!$B$3*'NEFZ + EPA + WLTP - Start Value'!$B$6*'NEFZ + EPA + WLTP - Constants'!$B$4/3600</f>
        <v>0.8174891732480002</v>
      </c>
      <c r="H265" s="95">
        <f>IF(E265&gt;0,(((C264)^3+(C265)^3)/2/D265)*0.5*'NEFZ + EPA + WLTP - Constants'!$B$3*('NEFZ + EPA + WLTP - Start Value'!$B$5*'NEFZ + EPA + WLTP - Start Value'!$B$4)*E265/3600,0)</f>
        <v>1.740372400475936</v>
      </c>
      <c r="I265" s="95"/>
    </row>
    <row r="266" ht="20.35" customHeight="1">
      <c r="A266" s="15">
        <v>263</v>
      </c>
      <c r="B266" s="15">
        <v>53</v>
      </c>
      <c r="C266" s="95">
        <f>'NEFZ + EPA + WLTP - Constants'!$B$5*B266/3.6</f>
        <v>23.69312</v>
      </c>
      <c r="D266" s="95">
        <f>(C266+C265)/2</f>
        <v>23.782528</v>
      </c>
      <c r="E266" s="95">
        <f>(D266*(A266-A265))</f>
        <v>23.782528</v>
      </c>
      <c r="F266" s="95">
        <f>(0.5*((C266^2)-(C265^2))*'NEFZ + EPA + WLTP - Start Value'!$B$3)/3600</f>
        <v>-1.848741684588094</v>
      </c>
      <c r="G266" s="95">
        <f>E266*'NEFZ + EPA + WLTP - Start Value'!$B$3*'NEFZ + EPA + WLTP - Start Value'!$B$6*'NEFZ + EPA + WLTP - Constants'!$B$4/3600</f>
        <v>0.8113885077760001</v>
      </c>
      <c r="H266" s="95">
        <f>IF(E266&gt;0,(((C265)^3+(C266)^3)/2/D266)*0.5*'NEFZ + EPA + WLTP - Constants'!$B$3*('NEFZ + EPA + WLTP - Start Value'!$B$5*'NEFZ + EPA + WLTP - Start Value'!$B$4)*E266/3600,0)</f>
        <v>1.701699961614007</v>
      </c>
      <c r="I266" s="95"/>
    </row>
    <row r="267" ht="20.35" customHeight="1">
      <c r="A267" s="15">
        <v>264</v>
      </c>
      <c r="B267" s="15">
        <v>52.6</v>
      </c>
      <c r="C267" s="95">
        <f>'NEFZ + EPA + WLTP - Constants'!$B$5*B267/3.6</f>
        <v>23.514304</v>
      </c>
      <c r="D267" s="95">
        <f>(C267+C266)/2</f>
        <v>23.603712</v>
      </c>
      <c r="E267" s="95">
        <f>(D267*(A267-A266))</f>
        <v>23.603712</v>
      </c>
      <c r="F267" s="95">
        <f>(0.5*((C267^2)-(C266^2))*'NEFZ + EPA + WLTP - Start Value'!$B$3)/3600</f>
        <v>-1.83484137117014</v>
      </c>
      <c r="G267" s="95">
        <f>E267*'NEFZ + EPA + WLTP - Start Value'!$B$3*'NEFZ + EPA + WLTP - Start Value'!$B$6*'NEFZ + EPA + WLTP - Constants'!$B$4/3600</f>
        <v>0.8052878423040001</v>
      </c>
      <c r="H267" s="95">
        <f>IF(E267&gt;0,(((C266)^3+(C267)^3)/2/D267)*0.5*'NEFZ + EPA + WLTP - Constants'!$B$3*('NEFZ + EPA + WLTP - Start Value'!$B$5*'NEFZ + EPA + WLTP - Start Value'!$B$4)*E267/3600,0)</f>
        <v>1.663604704440327</v>
      </c>
      <c r="I267" s="95"/>
    </row>
    <row r="268" ht="20.35" customHeight="1">
      <c r="A268" s="15">
        <v>265</v>
      </c>
      <c r="B268" s="15">
        <v>52.1</v>
      </c>
      <c r="C268" s="95">
        <f>'NEFZ + EPA + WLTP - Constants'!$B$5*B268/3.6</f>
        <v>23.290784</v>
      </c>
      <c r="D268" s="95">
        <f>(C268+C267)/2</f>
        <v>23.402544</v>
      </c>
      <c r="E268" s="95">
        <f>(D268*(A268-A267))</f>
        <v>23.402544</v>
      </c>
      <c r="F268" s="95">
        <f>(0.5*((C268^2)-(C267^2))*'NEFZ + EPA + WLTP - Start Value'!$B$3)/3600</f>
        <v>-2.274004398218634</v>
      </c>
      <c r="G268" s="95">
        <f>E268*'NEFZ + EPA + WLTP - Start Value'!$B$3*'NEFZ + EPA + WLTP - Start Value'!$B$6*'NEFZ + EPA + WLTP - Constants'!$B$4/3600</f>
        <v>0.798424593648</v>
      </c>
      <c r="H268" s="95">
        <f>IF(E268&gt;0,(((C267)^3+(C268)^3)/2/D268)*0.5*'NEFZ + EPA + WLTP - Constants'!$B$3*('NEFZ + EPA + WLTP - Start Value'!$B$5*'NEFZ + EPA + WLTP - Start Value'!$B$4)*E268/3600,0)</f>
        <v>1.621471983830206</v>
      </c>
      <c r="I268" s="95"/>
    </row>
    <row r="269" ht="20.35" customHeight="1">
      <c r="A269" s="15">
        <v>266</v>
      </c>
      <c r="B269" s="15">
        <v>52.4</v>
      </c>
      <c r="C269" s="95">
        <f>'NEFZ + EPA + WLTP - Constants'!$B$5*B269/3.6</f>
        <v>23.424896</v>
      </c>
      <c r="D269" s="95">
        <f>(C269+C268)/2</f>
        <v>23.35784</v>
      </c>
      <c r="E269" s="95">
        <f>(D269*(A269-A268))</f>
        <v>23.35784</v>
      </c>
      <c r="F269" s="95">
        <f>(0.5*((C269^2)-(C268^2))*'NEFZ + EPA + WLTP - Start Value'!$B$3)/3600</f>
        <v>1.361796330165306</v>
      </c>
      <c r="G269" s="95">
        <f>E269*'NEFZ + EPA + WLTP - Start Value'!$B$3*'NEFZ + EPA + WLTP - Start Value'!$B$6*'NEFZ + EPA + WLTP - Constants'!$B$4/3600</f>
        <v>0.7968994272800002</v>
      </c>
      <c r="H269" s="95">
        <f>IF(E269&gt;0,(((C268)^3+(C269)^3)/2/D269)*0.5*'NEFZ + EPA + WLTP - Constants'!$B$3*('NEFZ + EPA + WLTP - Start Value'!$B$5*'NEFZ + EPA + WLTP - Start Value'!$B$4)*E269/3600,0)</f>
        <v>1.612127182654382</v>
      </c>
      <c r="I269" s="95"/>
    </row>
    <row r="270" ht="20.35" customHeight="1">
      <c r="A270" s="15">
        <v>267</v>
      </c>
      <c r="B270" s="15">
        <v>52</v>
      </c>
      <c r="C270" s="95">
        <f>'NEFZ + EPA + WLTP - Constants'!$B$5*B270/3.6</f>
        <v>23.24608</v>
      </c>
      <c r="D270" s="95">
        <f>(C270+C269)/2</f>
        <v>23.335488</v>
      </c>
      <c r="E270" s="95">
        <f>(D270*(A270-A269))</f>
        <v>23.335488</v>
      </c>
      <c r="F270" s="95">
        <f>(0.5*((C270^2)-(C269^2))*'NEFZ + EPA + WLTP - Start Value'!$B$3)/3600</f>
        <v>-1.813990901043172</v>
      </c>
      <c r="G270" s="95">
        <f>E270*'NEFZ + EPA + WLTP - Start Value'!$B$3*'NEFZ + EPA + WLTP - Start Value'!$B$6*'NEFZ + EPA + WLTP - Constants'!$B$4/3600</f>
        <v>0.7961368440960001</v>
      </c>
      <c r="H270" s="95">
        <f>IF(E270&gt;0,(((C269)^3+(C270)^3)/2/D270)*0.5*'NEFZ + EPA + WLTP - Constants'!$B$3*('NEFZ + EPA + WLTP - Start Value'!$B$5*'NEFZ + EPA + WLTP - Start Value'!$B$4)*E270/3600,0)</f>
        <v>1.607534541225398</v>
      </c>
      <c r="I270" s="95"/>
    </row>
    <row r="271" ht="20.35" customHeight="1">
      <c r="A271" s="15">
        <v>268</v>
      </c>
      <c r="B271" s="15">
        <v>51.9</v>
      </c>
      <c r="C271" s="95">
        <f>'NEFZ + EPA + WLTP - Constants'!$B$5*B271/3.6</f>
        <v>23.201376</v>
      </c>
      <c r="D271" s="95">
        <f>(C271+C270)/2</f>
        <v>23.223728</v>
      </c>
      <c r="E271" s="95">
        <f>(D271*(A271-A270))</f>
        <v>23.223728</v>
      </c>
      <c r="F271" s="95">
        <f>(0.5*((C271^2)-(C270^2))*'NEFZ + EPA + WLTP - Start Value'!$B$3)/3600</f>
        <v>-0.4513258012892865</v>
      </c>
      <c r="G271" s="95">
        <f>E271*'NEFZ + EPA + WLTP - Start Value'!$B$3*'NEFZ + EPA + WLTP - Start Value'!$B$6*'NEFZ + EPA + WLTP - Constants'!$B$4/3600</f>
        <v>0.7923239281760002</v>
      </c>
      <c r="H271" s="95">
        <f>IF(E271&gt;0,(((C270)^3+(C271)^3)/2/D271)*0.5*'NEFZ + EPA + WLTP - Constants'!$B$3*('NEFZ + EPA + WLTP - Start Value'!$B$5*'NEFZ + EPA + WLTP - Start Value'!$B$4)*E271/3600,0)</f>
        <v>1.58448284464167</v>
      </c>
      <c r="I271" s="95"/>
    </row>
    <row r="272" ht="20.35" customHeight="1">
      <c r="A272" s="15">
        <v>269</v>
      </c>
      <c r="B272" s="15">
        <v>51.7</v>
      </c>
      <c r="C272" s="95">
        <f>'NEFZ + EPA + WLTP - Constants'!$B$5*B272/3.6</f>
        <v>23.111968</v>
      </c>
      <c r="D272" s="95">
        <f>(C272+C271)/2</f>
        <v>23.156672</v>
      </c>
      <c r="E272" s="95">
        <f>(D272*(A272-A271))</f>
        <v>23.156672</v>
      </c>
      <c r="F272" s="95">
        <f>(0.5*((C272^2)-(C271^2))*'NEFZ + EPA + WLTP - Start Value'!$B$3)/3600</f>
        <v>-0.9000452938125598</v>
      </c>
      <c r="G272" s="95">
        <f>E272*'NEFZ + EPA + WLTP - Start Value'!$B$3*'NEFZ + EPA + WLTP - Start Value'!$B$6*'NEFZ + EPA + WLTP - Constants'!$B$4/3600</f>
        <v>0.7900361786240001</v>
      </c>
      <c r="H272" s="95">
        <f>IF(E272&gt;0,(((C271)^3+(C272)^3)/2/D272)*0.5*'NEFZ + EPA + WLTP - Constants'!$B$3*('NEFZ + EPA + WLTP - Start Value'!$B$5*'NEFZ + EPA + WLTP - Start Value'!$B$4)*E272/3600,0)</f>
        <v>1.570810565217301</v>
      </c>
      <c r="I272" s="95"/>
    </row>
    <row r="273" ht="20.35" customHeight="1">
      <c r="A273" s="15">
        <v>270</v>
      </c>
      <c r="B273" s="15">
        <v>51.5</v>
      </c>
      <c r="C273" s="95">
        <f>'NEFZ + EPA + WLTP - Constants'!$B$5*B273/3.6</f>
        <v>23.02256</v>
      </c>
      <c r="D273" s="95">
        <f>(C273+C272)/2</f>
        <v>23.067264</v>
      </c>
      <c r="E273" s="95">
        <f>(D273*(A273-A272))</f>
        <v>23.067264</v>
      </c>
      <c r="F273" s="95">
        <f>(0.5*((C273^2)-(C272^2))*'NEFZ + EPA + WLTP - Start Value'!$B$3)/3600</f>
        <v>-0.8965702154581641</v>
      </c>
      <c r="G273" s="95">
        <f>E273*'NEFZ + EPA + WLTP - Start Value'!$B$3*'NEFZ + EPA + WLTP - Start Value'!$B$6*'NEFZ + EPA + WLTP - Constants'!$B$4/3600</f>
        <v>0.786985845888</v>
      </c>
      <c r="H273" s="95">
        <f>IF(E273&gt;0,(((C272)^3+(C273)^3)/2/D273)*0.5*'NEFZ + EPA + WLTP - Constants'!$B$3*('NEFZ + EPA + WLTP - Start Value'!$B$5*'NEFZ + EPA + WLTP - Start Value'!$B$4)*E273/3600,0)</f>
        <v>1.552686142538061</v>
      </c>
      <c r="I273" s="95"/>
    </row>
    <row r="274" ht="20.35" customHeight="1">
      <c r="A274" s="15">
        <v>271</v>
      </c>
      <c r="B274" s="15">
        <v>51.6</v>
      </c>
      <c r="C274" s="95">
        <f>'NEFZ + EPA + WLTP - Constants'!$B$5*B274/3.6</f>
        <v>23.067264</v>
      </c>
      <c r="D274" s="95">
        <f>(C274+C273)/2</f>
        <v>23.044912</v>
      </c>
      <c r="E274" s="95">
        <f>(D274*(A274-A273))</f>
        <v>23.044912</v>
      </c>
      <c r="F274" s="95">
        <f>(0.5*((C274^2)-(C273^2))*'NEFZ + EPA + WLTP - Start Value'!$B$3)/3600</f>
        <v>0.4478507229347424</v>
      </c>
      <c r="G274" s="95">
        <f>E274*'NEFZ + EPA + WLTP - Start Value'!$B$3*'NEFZ + EPA + WLTP - Start Value'!$B$6*'NEFZ + EPA + WLTP - Constants'!$B$4/3600</f>
        <v>0.7862232627040002</v>
      </c>
      <c r="H274" s="95">
        <f>IF(E274&gt;0,(((C273)^3+(C274)^3)/2/D274)*0.5*'NEFZ + EPA + WLTP - Constants'!$B$3*('NEFZ + EPA + WLTP - Start Value'!$B$5*'NEFZ + EPA + WLTP - Start Value'!$B$4)*E274/3600,0)</f>
        <v>1.548163818004133</v>
      </c>
      <c r="I274" s="95"/>
    </row>
    <row r="275" ht="20.35" customHeight="1">
      <c r="A275" s="15">
        <v>272</v>
      </c>
      <c r="B275" s="15">
        <v>51.8</v>
      </c>
      <c r="C275" s="95">
        <f>'NEFZ + EPA + WLTP - Constants'!$B$5*B275/3.6</f>
        <v>23.156672</v>
      </c>
      <c r="D275" s="95">
        <f>(C275+C274)/2</f>
        <v>23.111968</v>
      </c>
      <c r="E275" s="95">
        <f>(D275*(A275-A274))</f>
        <v>23.111968</v>
      </c>
      <c r="F275" s="95">
        <f>(0.5*((C275^2)-(C274^2))*'NEFZ + EPA + WLTP - Start Value'!$B$3)/3600</f>
        <v>0.8983077546353743</v>
      </c>
      <c r="G275" s="95">
        <f>E275*'NEFZ + EPA + WLTP - Start Value'!$B$3*'NEFZ + EPA + WLTP - Start Value'!$B$6*'NEFZ + EPA + WLTP - Constants'!$B$4/3600</f>
        <v>0.788511012256</v>
      </c>
      <c r="H275" s="95">
        <f>IF(E275&gt;0,(((C274)^3+(C275)^3)/2/D275)*0.5*'NEFZ + EPA + WLTP - Constants'!$B$3*('NEFZ + EPA + WLTP - Start Value'!$B$5*'NEFZ + EPA + WLTP - Start Value'!$B$4)*E275/3600,0)</f>
        <v>1.561730825509916</v>
      </c>
      <c r="I275" s="95"/>
    </row>
    <row r="276" ht="20.35" customHeight="1">
      <c r="A276" s="15">
        <v>273</v>
      </c>
      <c r="B276" s="15">
        <v>52.1</v>
      </c>
      <c r="C276" s="95">
        <f>'NEFZ + EPA + WLTP - Constants'!$B$5*B276/3.6</f>
        <v>23.290784</v>
      </c>
      <c r="D276" s="95">
        <f>(C276+C275)/2</f>
        <v>23.223728</v>
      </c>
      <c r="E276" s="95">
        <f>(D276*(A276-A275))</f>
        <v>23.223728</v>
      </c>
      <c r="F276" s="95">
        <f>(0.5*((C276^2)-(C275^2))*'NEFZ + EPA + WLTP - Start Value'!$B$3)/3600</f>
        <v>1.353977403867761</v>
      </c>
      <c r="G276" s="95">
        <f>E276*'NEFZ + EPA + WLTP - Start Value'!$B$3*'NEFZ + EPA + WLTP - Start Value'!$B$6*'NEFZ + EPA + WLTP - Constants'!$B$4/3600</f>
        <v>0.7923239281760002</v>
      </c>
      <c r="H276" s="95">
        <f>IF(E276&gt;0,(((C275)^3+(C276)^3)/2/D276)*0.5*'NEFZ + EPA + WLTP - Constants'!$B$3*('NEFZ + EPA + WLTP - Start Value'!$B$5*'NEFZ + EPA + WLTP - Start Value'!$B$4)*E276/3600,0)</f>
        <v>1.584518070897196</v>
      </c>
      <c r="I276" s="95"/>
    </row>
    <row r="277" ht="20.35" customHeight="1">
      <c r="A277" s="15">
        <v>274</v>
      </c>
      <c r="B277" s="15">
        <v>52.5</v>
      </c>
      <c r="C277" s="95">
        <f>'NEFZ + EPA + WLTP - Constants'!$B$5*B277/3.6</f>
        <v>23.4696</v>
      </c>
      <c r="D277" s="95">
        <f>(C277+C276)/2</f>
        <v>23.380192</v>
      </c>
      <c r="E277" s="95">
        <f>(D277*(A277-A276))</f>
        <v>23.380192</v>
      </c>
      <c r="F277" s="95">
        <f>(0.5*((C277^2)-(C276^2))*'NEFZ + EPA + WLTP - Start Value'!$B$3)/3600</f>
        <v>1.817465979397667</v>
      </c>
      <c r="G277" s="95">
        <f>E277*'NEFZ + EPA + WLTP - Start Value'!$B$3*'NEFZ + EPA + WLTP - Start Value'!$B$6*'NEFZ + EPA + WLTP - Constants'!$B$4/3600</f>
        <v>0.7976620104640001</v>
      </c>
      <c r="H277" s="95">
        <f>IF(E277&gt;0,(((C276)^3+(C277)^3)/2/D277)*0.5*'NEFZ + EPA + WLTP - Constants'!$B$3*('NEFZ + EPA + WLTP - Start Value'!$B$5*'NEFZ + EPA + WLTP - Start Value'!$B$4)*E277/3600,0)</f>
        <v>1.616790683442414</v>
      </c>
      <c r="I277" s="95"/>
    </row>
    <row r="278" ht="20.35" customHeight="1">
      <c r="A278" s="15">
        <v>275</v>
      </c>
      <c r="B278" s="15">
        <v>53</v>
      </c>
      <c r="C278" s="95">
        <f>'NEFZ + EPA + WLTP - Constants'!$B$5*B278/3.6</f>
        <v>23.69312</v>
      </c>
      <c r="D278" s="95">
        <f>(C278+C277)/2</f>
        <v>23.58136</v>
      </c>
      <c r="E278" s="95">
        <f>(D278*(A278-A277))</f>
        <v>23.58136</v>
      </c>
      <c r="F278" s="95">
        <f>(0.5*((C278^2)-(C277^2))*'NEFZ + EPA + WLTP - Start Value'!$B$3)/3600</f>
        <v>2.291379789991107</v>
      </c>
      <c r="G278" s="95">
        <f>E278*'NEFZ + EPA + WLTP - Start Value'!$B$3*'NEFZ + EPA + WLTP - Start Value'!$B$6*'NEFZ + EPA + WLTP - Constants'!$B$4/3600</f>
        <v>0.8045252591200001</v>
      </c>
      <c r="H278" s="95">
        <f>IF(E278&gt;0,(((C277)^3+(C278)^3)/2/D278)*0.5*'NEFZ + EPA + WLTP - Constants'!$B$3*('NEFZ + EPA + WLTP - Start Value'!$B$5*'NEFZ + EPA + WLTP - Start Value'!$B$4)*E278/3600,0)</f>
        <v>1.658923404052534</v>
      </c>
      <c r="I278" s="95"/>
    </row>
    <row r="279" ht="20.35" customHeight="1">
      <c r="A279" s="15">
        <v>276</v>
      </c>
      <c r="B279" s="15">
        <v>53.5</v>
      </c>
      <c r="C279" s="95">
        <f>'NEFZ + EPA + WLTP - Constants'!$B$5*B279/3.6</f>
        <v>23.91664</v>
      </c>
      <c r="D279" s="95">
        <f>(C279+C278)/2</f>
        <v>23.80488</v>
      </c>
      <c r="E279" s="95">
        <f>(D279*(A279-A278))</f>
        <v>23.80488</v>
      </c>
      <c r="F279" s="95">
        <f>(0.5*((C279^2)-(C278^2))*'NEFZ + EPA + WLTP - Start Value'!$B$3)/3600</f>
        <v>2.31309902970668</v>
      </c>
      <c r="G279" s="95">
        <f>E279*'NEFZ + EPA + WLTP - Start Value'!$B$3*'NEFZ + EPA + WLTP - Start Value'!$B$6*'NEFZ + EPA + WLTP - Constants'!$B$4/3600</f>
        <v>0.8121510909600002</v>
      </c>
      <c r="H279" s="95">
        <f>IF(E279&gt;0,(((C278)^3+(C279)^3)/2/D279)*0.5*'NEFZ + EPA + WLTP - Constants'!$B$3*('NEFZ + EPA + WLTP - Start Value'!$B$5*'NEFZ + EPA + WLTP - Start Value'!$B$4)*E279/3600,0)</f>
        <v>1.706542984079628</v>
      </c>
      <c r="I279" s="95"/>
    </row>
    <row r="280" ht="20.35" customHeight="1">
      <c r="A280" s="15">
        <v>277</v>
      </c>
      <c r="B280" s="15">
        <v>54</v>
      </c>
      <c r="C280" s="95">
        <f>'NEFZ + EPA + WLTP - Constants'!$B$5*B280/3.6</f>
        <v>24.14016</v>
      </c>
      <c r="D280" s="95">
        <f>(C280+C279)/2</f>
        <v>24.0284</v>
      </c>
      <c r="E280" s="95">
        <f>(D280*(A280-A279))</f>
        <v>24.0284</v>
      </c>
      <c r="F280" s="95">
        <f>(0.5*((C280^2)-(C279^2))*'NEFZ + EPA + WLTP - Start Value'!$B$3)/3600</f>
        <v>2.334818269422228</v>
      </c>
      <c r="G280" s="95">
        <f>E280*'NEFZ + EPA + WLTP - Start Value'!$B$3*'NEFZ + EPA + WLTP - Start Value'!$B$6*'NEFZ + EPA + WLTP - Constants'!$B$4/3600</f>
        <v>0.8197769228000001</v>
      </c>
      <c r="H280" s="95">
        <f>IF(E280&gt;0,(((C279)^3+(C280)^3)/2/D280)*0.5*'NEFZ + EPA + WLTP - Constants'!$B$3*('NEFZ + EPA + WLTP - Start Value'!$B$5*'NEFZ + EPA + WLTP - Start Value'!$B$4)*E280/3600,0)</f>
        <v>1.755065258094598</v>
      </c>
      <c r="I280" s="95"/>
    </row>
    <row r="281" ht="20.35" customHeight="1">
      <c r="A281" s="15">
        <v>278</v>
      </c>
      <c r="B281" s="15">
        <v>54.9</v>
      </c>
      <c r="C281" s="95">
        <f>'NEFZ + EPA + WLTP - Constants'!$B$5*B281/3.6</f>
        <v>24.542496</v>
      </c>
      <c r="D281" s="95">
        <f>(C281+C280)/2</f>
        <v>24.341328</v>
      </c>
      <c r="E281" s="95">
        <f>(D281*(A281-A280))</f>
        <v>24.341328</v>
      </c>
      <c r="F281" s="95">
        <f>(0.5*((C281^2)-(C280^2))*'NEFZ + EPA + WLTP - Start Value'!$B$3)/3600</f>
        <v>4.257405369043167</v>
      </c>
      <c r="G281" s="95">
        <f>E281*'NEFZ + EPA + WLTP - Start Value'!$B$3*'NEFZ + EPA + WLTP - Start Value'!$B$6*'NEFZ + EPA + WLTP - Constants'!$B$4/3600</f>
        <v>0.830453087376</v>
      </c>
      <c r="H281" s="95">
        <f>IF(E281&gt;0,(((C280)^3+(C281)^3)/2/D281)*0.5*'NEFZ + EPA + WLTP - Constants'!$B$3*('NEFZ + EPA + WLTP - Start Value'!$B$5*'NEFZ + EPA + WLTP - Start Value'!$B$4)*E281/3600,0)</f>
        <v>1.824787556107499</v>
      </c>
      <c r="I281" s="95"/>
    </row>
    <row r="282" ht="20.35" customHeight="1">
      <c r="A282" s="15">
        <v>279</v>
      </c>
      <c r="B282" s="15">
        <v>55.4</v>
      </c>
      <c r="C282" s="95">
        <f>'NEFZ + EPA + WLTP - Constants'!$B$5*B282/3.6</f>
        <v>24.766016</v>
      </c>
      <c r="D282" s="95">
        <f>(C282+C281)/2</f>
        <v>24.654256</v>
      </c>
      <c r="E282" s="95">
        <f>(D282*(A282-A281))</f>
        <v>24.654256</v>
      </c>
      <c r="F282" s="95">
        <f>(0.5*((C282^2)-(C281^2))*'NEFZ + EPA + WLTP - Start Value'!$B$3)/3600</f>
        <v>2.395632140625799</v>
      </c>
      <c r="G282" s="95">
        <f>E282*'NEFZ + EPA + WLTP - Start Value'!$B$3*'NEFZ + EPA + WLTP - Start Value'!$B$6*'NEFZ + EPA + WLTP - Constants'!$B$4/3600</f>
        <v>0.8411292519520001</v>
      </c>
      <c r="H282" s="95">
        <f>IF(E282&gt;0,(((C281)^3+(C282)^3)/2/D282)*0.5*'NEFZ + EPA + WLTP - Constants'!$B$3*('NEFZ + EPA + WLTP - Start Value'!$B$5*'NEFZ + EPA + WLTP - Start Value'!$B$4)*E282/3600,0)</f>
        <v>1.895802105063045</v>
      </c>
      <c r="I282" s="95"/>
    </row>
    <row r="283" ht="20.35" customHeight="1">
      <c r="A283" s="15">
        <v>280</v>
      </c>
      <c r="B283" s="15">
        <v>55.6</v>
      </c>
      <c r="C283" s="95">
        <f>'NEFZ + EPA + WLTP - Constants'!$B$5*B283/3.6</f>
        <v>24.855424</v>
      </c>
      <c r="D283" s="95">
        <f>(C283+C282)/2</f>
        <v>24.81072</v>
      </c>
      <c r="E283" s="95">
        <f>(D283*(A283-A282))</f>
        <v>24.81072</v>
      </c>
      <c r="F283" s="95">
        <f>(0.5*((C283^2)-(C282^2))*'NEFZ + EPA + WLTP - Start Value'!$B$3)/3600</f>
        <v>0.964334243370674</v>
      </c>
      <c r="G283" s="95">
        <f>E283*'NEFZ + EPA + WLTP - Start Value'!$B$3*'NEFZ + EPA + WLTP - Start Value'!$B$6*'NEFZ + EPA + WLTP - Constants'!$B$4/3600</f>
        <v>0.8464673342400002</v>
      </c>
      <c r="H283" s="95">
        <f>IF(E283&gt;0,(((C282)^3+(C283)^3)/2/D283)*0.5*'NEFZ + EPA + WLTP - Constants'!$B$3*('NEFZ + EPA + WLTP - Start Value'!$B$5*'NEFZ + EPA + WLTP - Start Value'!$B$4)*E283/3600,0)</f>
        <v>1.932025516771199</v>
      </c>
      <c r="I283" s="95"/>
    </row>
    <row r="284" ht="20.35" customHeight="1">
      <c r="A284" s="15">
        <v>281</v>
      </c>
      <c r="B284" s="15">
        <v>56</v>
      </c>
      <c r="C284" s="95">
        <f>'NEFZ + EPA + WLTP - Constants'!$B$5*B284/3.6</f>
        <v>25.03424</v>
      </c>
      <c r="D284" s="95">
        <f>(C284+C283)/2</f>
        <v>24.944832</v>
      </c>
      <c r="E284" s="95">
        <f>(D284*(A284-A283))</f>
        <v>24.944832</v>
      </c>
      <c r="F284" s="95">
        <f>(0.5*((C284^2)-(C283^2))*'NEFZ + EPA + WLTP - Start Value'!$B$3)/3600</f>
        <v>1.939093721804783</v>
      </c>
      <c r="G284" s="95">
        <f>E284*'NEFZ + EPA + WLTP - Start Value'!$B$3*'NEFZ + EPA + WLTP - Start Value'!$B$6*'NEFZ + EPA + WLTP - Constants'!$B$4/3600</f>
        <v>0.851042833344</v>
      </c>
      <c r="H284" s="95">
        <f>IF(E284&gt;0,(((C283)^3+(C284)^3)/2/D284)*0.5*'NEFZ + EPA + WLTP - Constants'!$B$3*('NEFZ + EPA + WLTP - Start Value'!$B$5*'NEFZ + EPA + WLTP - Start Value'!$B$4)*E284/3600,0)</f>
        <v>1.96358186777137</v>
      </c>
      <c r="I284" s="95"/>
    </row>
    <row r="285" ht="20.35" customHeight="1">
      <c r="A285" s="15">
        <v>282</v>
      </c>
      <c r="B285" s="15">
        <v>56</v>
      </c>
      <c r="C285" s="95">
        <f>'NEFZ + EPA + WLTP - Constants'!$B$5*B285/3.6</f>
        <v>25.03424</v>
      </c>
      <c r="D285" s="95">
        <f>(C285+C284)/2</f>
        <v>25.03424</v>
      </c>
      <c r="E285" s="95">
        <f>(D285*(A285-A284))</f>
        <v>25.03424</v>
      </c>
      <c r="F285" s="95">
        <f>(0.5*((C285^2)-(C284^2))*'NEFZ + EPA + WLTP - Start Value'!$B$3)/3600</f>
        <v>0</v>
      </c>
      <c r="G285" s="95">
        <f>E285*'NEFZ + EPA + WLTP - Start Value'!$B$3*'NEFZ + EPA + WLTP - Start Value'!$B$6*'NEFZ + EPA + WLTP - Constants'!$B$4/3600</f>
        <v>0.8540931660800001</v>
      </c>
      <c r="H285" s="95">
        <f>IF(E285&gt;0,(((C284)^3+(C285)^3)/2/D285)*0.5*'NEFZ + EPA + WLTP - Constants'!$B$3*('NEFZ + EPA + WLTP - Start Value'!$B$5*'NEFZ + EPA + WLTP - Start Value'!$B$4)*E285/3600,0)</f>
        <v>1.98469492801047</v>
      </c>
      <c r="I285" s="95"/>
    </row>
    <row r="286" ht="20.35" customHeight="1">
      <c r="A286" s="15">
        <v>283</v>
      </c>
      <c r="B286" s="15">
        <v>55.8</v>
      </c>
      <c r="C286" s="95">
        <f>'NEFZ + EPA + WLTP - Constants'!$B$5*B286/3.6</f>
        <v>24.944832</v>
      </c>
      <c r="D286" s="95">
        <f>(C286+C285)/2</f>
        <v>24.989536</v>
      </c>
      <c r="E286" s="95">
        <f>(D286*(A286-A285))</f>
        <v>24.989536</v>
      </c>
      <c r="F286" s="95">
        <f>(0.5*((C286^2)-(C285^2))*'NEFZ + EPA + WLTP - Start Value'!$B$3)/3600</f>
        <v>-0.9712844000796633</v>
      </c>
      <c r="G286" s="95">
        <f>E286*'NEFZ + EPA + WLTP - Start Value'!$B$3*'NEFZ + EPA + WLTP - Start Value'!$B$6*'NEFZ + EPA + WLTP - Constants'!$B$4/3600</f>
        <v>0.852567999712</v>
      </c>
      <c r="H286" s="95">
        <f>IF(E286&gt;0,(((C285)^3+(C286)^3)/2/D286)*0.5*'NEFZ + EPA + WLTP - Constants'!$B$3*('NEFZ + EPA + WLTP - Start Value'!$B$5*'NEFZ + EPA + WLTP - Start Value'!$B$4)*E286/3600,0)</f>
        <v>1.974100561027428</v>
      </c>
      <c r="I286" s="95"/>
    </row>
    <row r="287" ht="20.35" customHeight="1">
      <c r="A287" s="15">
        <v>284</v>
      </c>
      <c r="B287" s="15">
        <v>55.2</v>
      </c>
      <c r="C287" s="95">
        <f>'NEFZ + EPA + WLTP - Constants'!$B$5*B287/3.6</f>
        <v>24.67660800000001</v>
      </c>
      <c r="D287" s="95">
        <f>(C287+C286)/2</f>
        <v>24.81072</v>
      </c>
      <c r="E287" s="95">
        <f>(D287*(A287-A286))</f>
        <v>24.81072</v>
      </c>
      <c r="F287" s="95">
        <f>(0.5*((C287^2)-(C286^2))*'NEFZ + EPA + WLTP - Start Value'!$B$3)/3600</f>
        <v>-2.893002730111923</v>
      </c>
      <c r="G287" s="95">
        <f>E287*'NEFZ + EPA + WLTP - Start Value'!$B$3*'NEFZ + EPA + WLTP - Start Value'!$B$6*'NEFZ + EPA + WLTP - Constants'!$B$4/3600</f>
        <v>0.8464673342400002</v>
      </c>
      <c r="H287" s="95">
        <f>IF(E287&gt;0,(((C286)^3+(C287)^3)/2/D287)*0.5*'NEFZ + EPA + WLTP - Constants'!$B$3*('NEFZ + EPA + WLTP - Start Value'!$B$5*'NEFZ + EPA + WLTP - Start Value'!$B$4)*E287/3600,0)</f>
        <v>1.932176050529178</v>
      </c>
      <c r="I287" s="95"/>
    </row>
    <row r="288" ht="20.35" customHeight="1">
      <c r="A288" s="15">
        <v>285</v>
      </c>
      <c r="B288" s="15">
        <v>54.5</v>
      </c>
      <c r="C288" s="95">
        <f>'NEFZ + EPA + WLTP - Constants'!$B$5*B288/3.6</f>
        <v>24.36368</v>
      </c>
      <c r="D288" s="95">
        <f>(C288+C287)/2</f>
        <v>24.520144</v>
      </c>
      <c r="E288" s="95">
        <f>(D288*(A288-A287))</f>
        <v>24.520144</v>
      </c>
      <c r="F288" s="95">
        <f>(0.5*((C288^2)-(C287^2))*'NEFZ + EPA + WLTP - Start Value'!$B$3)/3600</f>
        <v>-3.335640835515109</v>
      </c>
      <c r="G288" s="95">
        <f>E288*'NEFZ + EPA + WLTP - Start Value'!$B$3*'NEFZ + EPA + WLTP - Start Value'!$B$6*'NEFZ + EPA + WLTP - Constants'!$B$4/3600</f>
        <v>0.836553752848</v>
      </c>
      <c r="H288" s="95">
        <f>IF(E288&gt;0,(((C287)^3+(C288)^3)/2/D288)*0.5*'NEFZ + EPA + WLTP - Constants'!$B$3*('NEFZ + EPA + WLTP - Start Value'!$B$5*'NEFZ + EPA + WLTP - Start Value'!$B$4)*E288/3600,0)</f>
        <v>1.865145091554796</v>
      </c>
      <c r="I288" s="95"/>
    </row>
    <row r="289" ht="20.35" customHeight="1">
      <c r="A289" s="15">
        <v>286</v>
      </c>
      <c r="B289" s="15">
        <v>53.6</v>
      </c>
      <c r="C289" s="95">
        <f>'NEFZ + EPA + WLTP - Constants'!$B$5*B289/3.6</f>
        <v>23.961344</v>
      </c>
      <c r="D289" s="95">
        <f>(C289+C288)/2</f>
        <v>24.162512</v>
      </c>
      <c r="E289" s="95">
        <f>(D289*(A289-A288))</f>
        <v>24.162512</v>
      </c>
      <c r="F289" s="95">
        <f>(0.5*((C289^2)-(C288^2))*'NEFZ + EPA + WLTP - Start Value'!$B$3)/3600</f>
        <v>-4.22612966385274</v>
      </c>
      <c r="G289" s="95">
        <f>E289*'NEFZ + EPA + WLTP - Start Value'!$B$3*'NEFZ + EPA + WLTP - Start Value'!$B$6*'NEFZ + EPA + WLTP - Constants'!$B$4/3600</f>
        <v>0.824352421904</v>
      </c>
      <c r="H289" s="95">
        <f>IF(E289&gt;0,(((C288)^3+(C289)^3)/2/D289)*0.5*'NEFZ + EPA + WLTP - Constants'!$B$3*('NEFZ + EPA + WLTP - Start Value'!$B$5*'NEFZ + EPA + WLTP - Start Value'!$B$4)*E289/3600,0)</f>
        <v>1.784871993198267</v>
      </c>
      <c r="I289" s="95"/>
    </row>
    <row r="290" ht="20.35" customHeight="1">
      <c r="A290" s="15">
        <v>287</v>
      </c>
      <c r="B290" s="15">
        <v>52.5</v>
      </c>
      <c r="C290" s="95">
        <f>'NEFZ + EPA + WLTP - Constants'!$B$5*B290/3.6</f>
        <v>23.4696</v>
      </c>
      <c r="D290" s="95">
        <f>(C290+C289)/2</f>
        <v>23.715472</v>
      </c>
      <c r="E290" s="95">
        <f>(D290*(A290-A289))</f>
        <v>23.715472</v>
      </c>
      <c r="F290" s="95">
        <f>(0.5*((C290^2)-(C289^2))*'NEFZ + EPA + WLTP - Start Value'!$B$3)/3600</f>
        <v>-5.069704934405003</v>
      </c>
      <c r="G290" s="95">
        <f>E290*'NEFZ + EPA + WLTP - Start Value'!$B$3*'NEFZ + EPA + WLTP - Start Value'!$B$6*'NEFZ + EPA + WLTP - Constants'!$B$4/3600</f>
        <v>0.8091007582240001</v>
      </c>
      <c r="H290" s="95">
        <f>IF(E290&gt;0,(((C289)^3+(C290)^3)/2/D290)*0.5*'NEFZ + EPA + WLTP - Constants'!$B$3*('NEFZ + EPA + WLTP - Start Value'!$B$5*'NEFZ + EPA + WLTP - Start Value'!$B$4)*E290/3600,0)</f>
        <v>1.687818969168442</v>
      </c>
      <c r="I290" s="95"/>
    </row>
    <row r="291" ht="20.35" customHeight="1">
      <c r="A291" s="15">
        <v>288</v>
      </c>
      <c r="B291" s="15">
        <v>51.5</v>
      </c>
      <c r="C291" s="95">
        <f>'NEFZ + EPA + WLTP - Constants'!$B$5*B291/3.6</f>
        <v>23.02256</v>
      </c>
      <c r="D291" s="95">
        <f>(C291+C290)/2</f>
        <v>23.24608</v>
      </c>
      <c r="E291" s="95">
        <f>(D291*(A291-A290))</f>
        <v>23.24608</v>
      </c>
      <c r="F291" s="95">
        <f>(0.5*((C291^2)-(C290^2))*'NEFZ + EPA + WLTP - Start Value'!$B$3)/3600</f>
        <v>-4.517601860835544</v>
      </c>
      <c r="G291" s="95">
        <f>E291*'NEFZ + EPA + WLTP - Start Value'!$B$3*'NEFZ + EPA + WLTP - Start Value'!$B$6*'NEFZ + EPA + WLTP - Constants'!$B$4/3600</f>
        <v>0.7930865113600001</v>
      </c>
      <c r="H291" s="95">
        <f>IF(E291&gt;0,(((C290)^3+(C291)^3)/2/D291)*0.5*'NEFZ + EPA + WLTP - Constants'!$B$3*('NEFZ + EPA + WLTP - Start Value'!$B$5*'NEFZ + EPA + WLTP - Start Value'!$B$4)*E291/3600,0)</f>
        <v>1.58949860798497</v>
      </c>
      <c r="I291" s="95"/>
    </row>
    <row r="292" ht="20.35" customHeight="1">
      <c r="A292" s="15">
        <v>289</v>
      </c>
      <c r="B292" s="15">
        <v>51.5</v>
      </c>
      <c r="C292" s="95">
        <f>'NEFZ + EPA + WLTP - Constants'!$B$5*B292/3.6</f>
        <v>23.02256</v>
      </c>
      <c r="D292" s="95">
        <f>(C292+C291)/2</f>
        <v>23.02256</v>
      </c>
      <c r="E292" s="95">
        <f>(D292*(A292-A291))</f>
        <v>23.02256</v>
      </c>
      <c r="F292" s="95">
        <f>(0.5*((C292^2)-(C291^2))*'NEFZ + EPA + WLTP - Start Value'!$B$3)/3600</f>
        <v>0</v>
      </c>
      <c r="G292" s="95">
        <f>E292*'NEFZ + EPA + WLTP - Start Value'!$B$3*'NEFZ + EPA + WLTP - Start Value'!$B$6*'NEFZ + EPA + WLTP - Constants'!$B$4/3600</f>
        <v>0.7854606795200001</v>
      </c>
      <c r="H292" s="95">
        <f>IF(E292&gt;0,(((C291)^3+(C292)^3)/2/D292)*0.5*'NEFZ + EPA + WLTP - Constants'!$B$3*('NEFZ + EPA + WLTP - Start Value'!$B$5*'NEFZ + EPA + WLTP - Start Value'!$B$4)*E292/3600,0)</f>
        <v>1.54365898793397</v>
      </c>
      <c r="I292" s="95"/>
    </row>
    <row r="293" ht="20.35" customHeight="1">
      <c r="A293" s="15">
        <v>290</v>
      </c>
      <c r="B293" s="15">
        <v>51.5</v>
      </c>
      <c r="C293" s="95">
        <f>'NEFZ + EPA + WLTP - Constants'!$B$5*B293/3.6</f>
        <v>23.02256</v>
      </c>
      <c r="D293" s="95">
        <f>(C293+C292)/2</f>
        <v>23.02256</v>
      </c>
      <c r="E293" s="95">
        <f>(D293*(A293-A292))</f>
        <v>23.02256</v>
      </c>
      <c r="F293" s="95">
        <f>(0.5*((C293^2)-(C292^2))*'NEFZ + EPA + WLTP - Start Value'!$B$3)/3600</f>
        <v>0</v>
      </c>
      <c r="G293" s="95">
        <f>E293*'NEFZ + EPA + WLTP - Start Value'!$B$3*'NEFZ + EPA + WLTP - Start Value'!$B$6*'NEFZ + EPA + WLTP - Constants'!$B$4/3600</f>
        <v>0.7854606795200001</v>
      </c>
      <c r="H293" s="95">
        <f>IF(E293&gt;0,(((C292)^3+(C293)^3)/2/D293)*0.5*'NEFZ + EPA + WLTP - Constants'!$B$3*('NEFZ + EPA + WLTP - Start Value'!$B$5*'NEFZ + EPA + WLTP - Start Value'!$B$4)*E293/3600,0)</f>
        <v>1.54365898793397</v>
      </c>
      <c r="I293" s="95"/>
    </row>
    <row r="294" ht="20.35" customHeight="1">
      <c r="A294" s="15">
        <v>291</v>
      </c>
      <c r="B294" s="15">
        <v>51.1</v>
      </c>
      <c r="C294" s="95">
        <f>'NEFZ + EPA + WLTP - Constants'!$B$5*B294/3.6</f>
        <v>22.843744</v>
      </c>
      <c r="D294" s="95">
        <f>(C294+C293)/2</f>
        <v>22.933152</v>
      </c>
      <c r="E294" s="95">
        <f>(D294*(A294-A293))</f>
        <v>22.933152</v>
      </c>
      <c r="F294" s="95">
        <f>(0.5*((C294^2)-(C293^2))*'NEFZ + EPA + WLTP - Start Value'!$B$3)/3600</f>
        <v>-1.78271519585277</v>
      </c>
      <c r="G294" s="95">
        <f>E294*'NEFZ + EPA + WLTP - Start Value'!$B$3*'NEFZ + EPA + WLTP - Start Value'!$B$6*'NEFZ + EPA + WLTP - Constants'!$B$4/3600</f>
        <v>0.7824103467840002</v>
      </c>
      <c r="H294" s="95">
        <f>IF(E294&gt;0,(((C293)^3+(C294)^3)/2/D294)*0.5*'NEFZ + EPA + WLTP - Constants'!$B$3*('NEFZ + EPA + WLTP - Start Value'!$B$5*'NEFZ + EPA + WLTP - Start Value'!$B$4)*E294/3600,0)</f>
        <v>1.525813934210978</v>
      </c>
      <c r="I294" s="95"/>
    </row>
    <row r="295" ht="20.35" customHeight="1">
      <c r="A295" s="15">
        <v>292</v>
      </c>
      <c r="B295" s="15">
        <v>50.1</v>
      </c>
      <c r="C295" s="95">
        <f>'NEFZ + EPA + WLTP - Constants'!$B$5*B295/3.6</f>
        <v>22.396704</v>
      </c>
      <c r="D295" s="95">
        <f>(C295+C294)/2</f>
        <v>22.620224</v>
      </c>
      <c r="E295" s="95">
        <f>(D295*(A295-A294))</f>
        <v>22.620224</v>
      </c>
      <c r="F295" s="95">
        <f>(0.5*((C295^2)-(C294^2))*'NEFZ + EPA + WLTP - Start Value'!$B$3)/3600</f>
        <v>-4.395974118428466</v>
      </c>
      <c r="G295" s="95">
        <f>E295*'NEFZ + EPA + WLTP - Start Value'!$B$3*'NEFZ + EPA + WLTP - Start Value'!$B$6*'NEFZ + EPA + WLTP - Constants'!$B$4/3600</f>
        <v>0.7717341822080002</v>
      </c>
      <c r="H295" s="95">
        <f>IF(E295&gt;0,(((C294)^3+(C295)^3)/2/D295)*0.5*'NEFZ + EPA + WLTP - Constants'!$B$3*('NEFZ + EPA + WLTP - Start Value'!$B$5*'NEFZ + EPA + WLTP - Start Value'!$B$4)*E295/3600,0)</f>
        <v>1.464564245684282</v>
      </c>
      <c r="I295" s="95"/>
    </row>
    <row r="296" ht="20.35" customHeight="1">
      <c r="A296" s="15">
        <v>293</v>
      </c>
      <c r="B296" s="15">
        <v>50</v>
      </c>
      <c r="C296" s="95">
        <f>'NEFZ + EPA + WLTP - Constants'!$B$5*B296/3.6</f>
        <v>22.352</v>
      </c>
      <c r="D296" s="95">
        <f>(C296+C295)/2</f>
        <v>22.374352</v>
      </c>
      <c r="E296" s="95">
        <f>(D296*(A296-A295))</f>
        <v>22.374352</v>
      </c>
      <c r="F296" s="95">
        <f>(0.5*((C296^2)-(C295^2))*'NEFZ + EPA + WLTP - Start Value'!$B$3)/3600</f>
        <v>-0.434819179105443</v>
      </c>
      <c r="G296" s="95">
        <f>E296*'NEFZ + EPA + WLTP - Start Value'!$B$3*'NEFZ + EPA + WLTP - Start Value'!$B$6*'NEFZ + EPA + WLTP - Constants'!$B$4/3600</f>
        <v>0.7633457671839999</v>
      </c>
      <c r="H296" s="95">
        <f>IF(E296&gt;0,(((C295)^3+(C296)^3)/2/D296)*0.5*'NEFZ + EPA + WLTP - Constants'!$B$3*('NEFZ + EPA + WLTP - Start Value'!$B$5*'NEFZ + EPA + WLTP - Start Value'!$B$4)*E296/3600,0)</f>
        <v>1.416913129286945</v>
      </c>
      <c r="I296" s="95"/>
    </row>
    <row r="297" ht="20.35" customHeight="1">
      <c r="A297" s="15">
        <v>294</v>
      </c>
      <c r="B297" s="15">
        <v>50.1</v>
      </c>
      <c r="C297" s="95">
        <f>'NEFZ + EPA + WLTP - Constants'!$B$5*B297/3.6</f>
        <v>22.396704</v>
      </c>
      <c r="D297" s="95">
        <f>(C297+C296)/2</f>
        <v>22.374352</v>
      </c>
      <c r="E297" s="95">
        <f>(D297*(A297-A296))</f>
        <v>22.374352</v>
      </c>
      <c r="F297" s="95">
        <f>(0.5*((C297^2)-(C296^2))*'NEFZ + EPA + WLTP - Start Value'!$B$3)/3600</f>
        <v>0.434819179105443</v>
      </c>
      <c r="G297" s="95">
        <f>E297*'NEFZ + EPA + WLTP - Start Value'!$B$3*'NEFZ + EPA + WLTP - Start Value'!$B$6*'NEFZ + EPA + WLTP - Constants'!$B$4/3600</f>
        <v>0.7633457671839999</v>
      </c>
      <c r="H297" s="95">
        <f>IF(E297&gt;0,(((C296)^3+(C297)^3)/2/D297)*0.5*'NEFZ + EPA + WLTP - Constants'!$B$3*('NEFZ + EPA + WLTP - Start Value'!$B$5*'NEFZ + EPA + WLTP - Start Value'!$B$4)*E297/3600,0)</f>
        <v>1.416913129286945</v>
      </c>
      <c r="I297" s="95"/>
    </row>
    <row r="298" ht="20.35" customHeight="1">
      <c r="A298" s="15">
        <v>295</v>
      </c>
      <c r="B298" s="15">
        <v>50</v>
      </c>
      <c r="C298" s="95">
        <f>'NEFZ + EPA + WLTP - Constants'!$B$5*B298/3.6</f>
        <v>22.352</v>
      </c>
      <c r="D298" s="95">
        <f>(C298+C297)/2</f>
        <v>22.374352</v>
      </c>
      <c r="E298" s="95">
        <f>(D298*(A298-A297))</f>
        <v>22.374352</v>
      </c>
      <c r="F298" s="95">
        <f>(0.5*((C298^2)-(C297^2))*'NEFZ + EPA + WLTP - Start Value'!$B$3)/3600</f>
        <v>-0.434819179105443</v>
      </c>
      <c r="G298" s="95">
        <f>E298*'NEFZ + EPA + WLTP - Start Value'!$B$3*'NEFZ + EPA + WLTP - Start Value'!$B$6*'NEFZ + EPA + WLTP - Constants'!$B$4/3600</f>
        <v>0.7633457671839999</v>
      </c>
      <c r="H298" s="95">
        <f>IF(E298&gt;0,(((C297)^3+(C298)^3)/2/D298)*0.5*'NEFZ + EPA + WLTP - Constants'!$B$3*('NEFZ + EPA + WLTP - Start Value'!$B$5*'NEFZ + EPA + WLTP - Start Value'!$B$4)*E298/3600,0)</f>
        <v>1.416913129286945</v>
      </c>
      <c r="I298" s="95"/>
    </row>
    <row r="299" ht="20.35" customHeight="1">
      <c r="A299" s="15">
        <v>296</v>
      </c>
      <c r="B299" s="15">
        <v>49.6</v>
      </c>
      <c r="C299" s="95">
        <f>'NEFZ + EPA + WLTP - Constants'!$B$5*B299/3.6</f>
        <v>22.173184</v>
      </c>
      <c r="D299" s="95">
        <f>(C299+C298)/2</f>
        <v>22.262592</v>
      </c>
      <c r="E299" s="95">
        <f>(D299*(A299-A298))</f>
        <v>22.262592</v>
      </c>
      <c r="F299" s="95">
        <f>(0.5*((C299^2)-(C298^2))*'NEFZ + EPA + WLTP - Start Value'!$B$3)/3600</f>
        <v>-1.730589020535449</v>
      </c>
      <c r="G299" s="95">
        <f>E299*'NEFZ + EPA + WLTP - Start Value'!$B$3*'NEFZ + EPA + WLTP - Start Value'!$B$6*'NEFZ + EPA + WLTP - Constants'!$B$4/3600</f>
        <v>0.7595328512640001</v>
      </c>
      <c r="H299" s="95">
        <f>IF(E299&gt;0,(((C298)^3+(C299)^3)/2/D299)*0.5*'NEFZ + EPA + WLTP - Constants'!$B$3*('NEFZ + EPA + WLTP - Start Value'!$B$5*'NEFZ + EPA + WLTP - Start Value'!$B$4)*E299/3600,0)</f>
        <v>1.395849902276509</v>
      </c>
      <c r="I299" s="95"/>
    </row>
    <row r="300" ht="20.35" customHeight="1">
      <c r="A300" s="15">
        <v>297</v>
      </c>
      <c r="B300" s="15">
        <v>49.5</v>
      </c>
      <c r="C300" s="95">
        <f>'NEFZ + EPA + WLTP - Constants'!$B$5*B300/3.6</f>
        <v>22.12848</v>
      </c>
      <c r="D300" s="95">
        <f>(C300+C299)/2</f>
        <v>22.150832</v>
      </c>
      <c r="E300" s="95">
        <f>(D300*(A300-A299))</f>
        <v>22.150832</v>
      </c>
      <c r="F300" s="95">
        <f>(0.5*((C300^2)-(C299^2))*'NEFZ + EPA + WLTP - Start Value'!$B$3)/3600</f>
        <v>-0.4304753311623062</v>
      </c>
      <c r="G300" s="95">
        <f>E300*'NEFZ + EPA + WLTP - Start Value'!$B$3*'NEFZ + EPA + WLTP - Start Value'!$B$6*'NEFZ + EPA + WLTP - Constants'!$B$4/3600</f>
        <v>0.7557199353440001</v>
      </c>
      <c r="H300" s="95">
        <f>IF(E300&gt;0,(((C299)^3+(C300)^3)/2/D300)*0.5*'NEFZ + EPA + WLTP - Constants'!$B$3*('NEFZ + EPA + WLTP - Start Value'!$B$5*'NEFZ + EPA + WLTP - Start Value'!$B$4)*E300/3600,0)</f>
        <v>1.37487109622494</v>
      </c>
      <c r="I300" s="95"/>
    </row>
    <row r="301" ht="20.35" customHeight="1">
      <c r="A301" s="15">
        <v>298</v>
      </c>
      <c r="B301" s="15">
        <v>49.5</v>
      </c>
      <c r="C301" s="95">
        <f>'NEFZ + EPA + WLTP - Constants'!$B$5*B301/3.6</f>
        <v>22.12848</v>
      </c>
      <c r="D301" s="95">
        <f>(C301+C300)/2</f>
        <v>22.12848</v>
      </c>
      <c r="E301" s="95">
        <f>(D301*(A301-A300))</f>
        <v>22.12848</v>
      </c>
      <c r="F301" s="95">
        <f>(0.5*((C301^2)-(C300^2))*'NEFZ + EPA + WLTP - Start Value'!$B$3)/3600</f>
        <v>0</v>
      </c>
      <c r="G301" s="95">
        <f>E301*'NEFZ + EPA + WLTP - Start Value'!$B$3*'NEFZ + EPA + WLTP - Start Value'!$B$6*'NEFZ + EPA + WLTP - Constants'!$B$4/3600</f>
        <v>0.7549573521600002</v>
      </c>
      <c r="H301" s="95">
        <f>IF(E301&gt;0,(((C300)^3+(C301)^3)/2/D301)*0.5*'NEFZ + EPA + WLTP - Constants'!$B$3*('NEFZ + EPA + WLTP - Start Value'!$B$5*'NEFZ + EPA + WLTP - Start Value'!$B$4)*E301/3600,0)</f>
        <v>1.370709035590173</v>
      </c>
      <c r="I301" s="95"/>
    </row>
    <row r="302" ht="20.35" customHeight="1">
      <c r="A302" s="15">
        <v>299</v>
      </c>
      <c r="B302" s="15">
        <v>49.5</v>
      </c>
      <c r="C302" s="95">
        <f>'NEFZ + EPA + WLTP - Constants'!$B$5*B302/3.6</f>
        <v>22.12848</v>
      </c>
      <c r="D302" s="95">
        <f>(C302+C301)/2</f>
        <v>22.12848</v>
      </c>
      <c r="E302" s="95">
        <f>(D302*(A302-A301))</f>
        <v>22.12848</v>
      </c>
      <c r="F302" s="95">
        <f>(0.5*((C302^2)-(C301^2))*'NEFZ + EPA + WLTP - Start Value'!$B$3)/3600</f>
        <v>0</v>
      </c>
      <c r="G302" s="95">
        <f>E302*'NEFZ + EPA + WLTP - Start Value'!$B$3*'NEFZ + EPA + WLTP - Start Value'!$B$6*'NEFZ + EPA + WLTP - Constants'!$B$4/3600</f>
        <v>0.7549573521600002</v>
      </c>
      <c r="H302" s="95">
        <f>IF(E302&gt;0,(((C301)^3+(C302)^3)/2/D302)*0.5*'NEFZ + EPA + WLTP - Constants'!$B$3*('NEFZ + EPA + WLTP - Start Value'!$B$5*'NEFZ + EPA + WLTP - Start Value'!$B$4)*E302/3600,0)</f>
        <v>1.370709035590173</v>
      </c>
      <c r="I302" s="95"/>
    </row>
    <row r="303" ht="20.35" customHeight="1">
      <c r="A303" s="15">
        <v>300</v>
      </c>
      <c r="B303" s="15">
        <v>49.1</v>
      </c>
      <c r="C303" s="95">
        <f>'NEFZ + EPA + WLTP - Constants'!$B$5*B303/3.6</f>
        <v>21.949664</v>
      </c>
      <c r="D303" s="95">
        <f>(C303+C302)/2</f>
        <v>22.039072</v>
      </c>
      <c r="E303" s="95">
        <f>(D303*(A303-A302))</f>
        <v>22.039072</v>
      </c>
      <c r="F303" s="95">
        <f>(0.5*((C303^2)-(C302^2))*'NEFZ + EPA + WLTP - Start Value'!$B$3)/3600</f>
        <v>-1.713213628763037</v>
      </c>
      <c r="G303" s="95">
        <f>E303*'NEFZ + EPA + WLTP - Start Value'!$B$3*'NEFZ + EPA + WLTP - Start Value'!$B$6*'NEFZ + EPA + WLTP - Constants'!$B$4/3600</f>
        <v>0.7519070194240003</v>
      </c>
      <c r="H303" s="95">
        <f>IF(E303&gt;0,(((C302)^3+(C303)^3)/2/D303)*0.5*'NEFZ + EPA + WLTP - Constants'!$B$3*('NEFZ + EPA + WLTP - Start Value'!$B$5*'NEFZ + EPA + WLTP - Start Value'!$B$4)*E303/3600,0)</f>
        <v>1.354228278808858</v>
      </c>
      <c r="I303" s="95"/>
    </row>
    <row r="304" ht="20.35" customHeight="1">
      <c r="A304" s="15">
        <v>301</v>
      </c>
      <c r="B304" s="15">
        <v>48.6</v>
      </c>
      <c r="C304" s="95">
        <f>'NEFZ + EPA + WLTP - Constants'!$B$5*B304/3.6</f>
        <v>21.726144</v>
      </c>
      <c r="D304" s="95">
        <f>(C304+C303)/2</f>
        <v>21.837904</v>
      </c>
      <c r="E304" s="95">
        <f>(D304*(A304-A303))</f>
        <v>21.837904</v>
      </c>
      <c r="F304" s="95">
        <f>(0.5*((C304^2)-(C303^2))*'NEFZ + EPA + WLTP - Start Value'!$B$3)/3600</f>
        <v>-2.121969720209783</v>
      </c>
      <c r="G304" s="95">
        <f>E304*'NEFZ + EPA + WLTP - Start Value'!$B$3*'NEFZ + EPA + WLTP - Start Value'!$B$6*'NEFZ + EPA + WLTP - Constants'!$B$4/3600</f>
        <v>0.7450437707680002</v>
      </c>
      <c r="H304" s="95">
        <f>IF(E304&gt;0,(((C303)^3+(C304)^3)/2/D304)*0.5*'NEFZ + EPA + WLTP - Constants'!$B$3*('NEFZ + EPA + WLTP - Start Value'!$B$5*'NEFZ + EPA + WLTP - Start Value'!$B$4)*E304/3600,0)</f>
        <v>1.31752087620587</v>
      </c>
      <c r="I304" s="95"/>
    </row>
    <row r="305" ht="20.35" customHeight="1">
      <c r="A305" s="15">
        <v>302</v>
      </c>
      <c r="B305" s="15">
        <v>48.1</v>
      </c>
      <c r="C305" s="95">
        <f>'NEFZ + EPA + WLTP - Constants'!$B$5*B305/3.6</f>
        <v>21.502624</v>
      </c>
      <c r="D305" s="95">
        <f>(C305+C304)/2</f>
        <v>21.614384</v>
      </c>
      <c r="E305" s="95">
        <f>(D305*(A305-A304))</f>
        <v>21.614384</v>
      </c>
      <c r="F305" s="95">
        <f>(0.5*((C305^2)-(C304^2))*'NEFZ + EPA + WLTP - Start Value'!$B$3)/3600</f>
        <v>-2.100250480494222</v>
      </c>
      <c r="G305" s="95">
        <f>E305*'NEFZ + EPA + WLTP - Start Value'!$B$3*'NEFZ + EPA + WLTP - Start Value'!$B$6*'NEFZ + EPA + WLTP - Constants'!$B$4/3600</f>
        <v>0.7374179389280001</v>
      </c>
      <c r="H305" s="95">
        <f>IF(E305&gt;0,(((C304)^3+(C305)^3)/2/D305)*0.5*'NEFZ + EPA + WLTP - Constants'!$B$3*('NEFZ + EPA + WLTP - Start Value'!$B$5*'NEFZ + EPA + WLTP - Start Value'!$B$4)*E305/3600,0)</f>
        <v>1.277479518156994</v>
      </c>
      <c r="I305" s="95"/>
    </row>
    <row r="306" ht="20.35" customHeight="1">
      <c r="A306" s="15">
        <v>303</v>
      </c>
      <c r="B306" s="15">
        <v>47.2</v>
      </c>
      <c r="C306" s="95">
        <f>'NEFZ + EPA + WLTP - Constants'!$B$5*B306/3.6</f>
        <v>21.100288</v>
      </c>
      <c r="D306" s="95">
        <f>(C306+C305)/2</f>
        <v>21.301456</v>
      </c>
      <c r="E306" s="95">
        <f>(D306*(A306-A305))</f>
        <v>21.301456</v>
      </c>
      <c r="F306" s="95">
        <f>(0.5*((C306^2)-(C305^2))*'NEFZ + EPA + WLTP - Start Value'!$B$3)/3600</f>
        <v>-3.725718380806387</v>
      </c>
      <c r="G306" s="95">
        <f>E306*'NEFZ + EPA + WLTP - Start Value'!$B$3*'NEFZ + EPA + WLTP - Start Value'!$B$6*'NEFZ + EPA + WLTP - Constants'!$B$4/3600</f>
        <v>0.7267417743520003</v>
      </c>
      <c r="H306" s="95">
        <f>IF(E306&gt;0,(((C305)^3+(C306)^3)/2/D306)*0.5*'NEFZ + EPA + WLTP - Constants'!$B$3*('NEFZ + EPA + WLTP - Start Value'!$B$5*'NEFZ + EPA + WLTP - Start Value'!$B$4)*E306/3600,0)</f>
        <v>1.223022868883062</v>
      </c>
      <c r="I306" s="95"/>
    </row>
    <row r="307" ht="20.35" customHeight="1">
      <c r="A307" s="15">
        <v>304</v>
      </c>
      <c r="B307" s="15">
        <v>46.1</v>
      </c>
      <c r="C307" s="95">
        <f>'NEFZ + EPA + WLTP - Constants'!$B$5*B307/3.6</f>
        <v>20.608544</v>
      </c>
      <c r="D307" s="95">
        <f>(C307+C306)/2</f>
        <v>20.854416</v>
      </c>
      <c r="E307" s="95">
        <f>(D307*(A307-A306))</f>
        <v>20.854416</v>
      </c>
      <c r="F307" s="95">
        <f>(0.5*((C307^2)-(C306^2))*'NEFZ + EPA + WLTP - Start Value'!$B$3)/3600</f>
        <v>-4.458091144014944</v>
      </c>
      <c r="G307" s="95">
        <f>E307*'NEFZ + EPA + WLTP - Start Value'!$B$3*'NEFZ + EPA + WLTP - Start Value'!$B$6*'NEFZ + EPA + WLTP - Constants'!$B$4/3600</f>
        <v>0.7114901106720001</v>
      </c>
      <c r="H307" s="95">
        <f>IF(E307&gt;0,(((C306)^3+(C307)^3)/2/D307)*0.5*'NEFZ + EPA + WLTP - Constants'!$B$3*('NEFZ + EPA + WLTP - Start Value'!$B$5*'NEFZ + EPA + WLTP - Start Value'!$B$4)*E307/3600,0)</f>
        <v>1.147798595920057</v>
      </c>
      <c r="I307" s="95"/>
    </row>
    <row r="308" ht="20.35" customHeight="1">
      <c r="A308" s="15">
        <v>305</v>
      </c>
      <c r="B308" s="15">
        <v>45</v>
      </c>
      <c r="C308" s="95">
        <f>'NEFZ + EPA + WLTP - Constants'!$B$5*B308/3.6</f>
        <v>20.1168</v>
      </c>
      <c r="D308" s="95">
        <f>(C308+C307)/2</f>
        <v>20.362672</v>
      </c>
      <c r="E308" s="95">
        <f>(D308*(A308-A307))</f>
        <v>20.362672</v>
      </c>
      <c r="F308" s="95">
        <f>(0.5*((C308^2)-(C307^2))*'NEFZ + EPA + WLTP - Start Value'!$B$3)/3600</f>
        <v>-4.352970023791672</v>
      </c>
      <c r="G308" s="95">
        <f>E308*'NEFZ + EPA + WLTP - Start Value'!$B$3*'NEFZ + EPA + WLTP - Start Value'!$B$6*'NEFZ + EPA + WLTP - Constants'!$B$4/3600</f>
        <v>0.6947132806240001</v>
      </c>
      <c r="H308" s="95">
        <f>IF(E308&gt;0,(((C307)^3+(C308)^3)/2/D308)*0.5*'NEFZ + EPA + WLTP - Constants'!$B$3*('NEFZ + EPA + WLTP - Start Value'!$B$5*'NEFZ + EPA + WLTP - Start Value'!$B$4)*E308/3600,0)</f>
        <v>1.068525123086102</v>
      </c>
      <c r="I308" s="95"/>
    </row>
    <row r="309" ht="20.35" customHeight="1">
      <c r="A309" s="15">
        <v>306</v>
      </c>
      <c r="B309" s="15">
        <v>43.8</v>
      </c>
      <c r="C309" s="95">
        <f>'NEFZ + EPA + WLTP - Constants'!$B$5*B309/3.6</f>
        <v>19.580352</v>
      </c>
      <c r="D309" s="95">
        <f>(C309+C308)/2</f>
        <v>19.848576</v>
      </c>
      <c r="E309" s="95">
        <f>(D309*(A309-A308))</f>
        <v>19.848576</v>
      </c>
      <c r="F309" s="95">
        <f>(0.5*((C309^2)-(C308^2))*'NEFZ + EPA + WLTP - Start Value'!$B$3)/3600</f>
        <v>-4.628804368179176</v>
      </c>
      <c r="G309" s="95">
        <f>E309*'NEFZ + EPA + WLTP - Start Value'!$B$3*'NEFZ + EPA + WLTP - Start Value'!$B$6*'NEFZ + EPA + WLTP - Constants'!$B$4/3600</f>
        <v>0.677173867392</v>
      </c>
      <c r="H309" s="95">
        <f>IF(E309&gt;0,(((C308)^3+(C309)^3)/2/D309)*0.5*'NEFZ + EPA + WLTP - Constants'!$B$3*('NEFZ + EPA + WLTP - Start Value'!$B$5*'NEFZ + EPA + WLTP - Start Value'!$B$4)*E309/3600,0)</f>
        <v>0.989729351955065</v>
      </c>
      <c r="I309" s="95"/>
    </row>
    <row r="310" ht="20.35" customHeight="1">
      <c r="A310" s="15">
        <v>307</v>
      </c>
      <c r="B310" s="15">
        <v>42.6</v>
      </c>
      <c r="C310" s="95">
        <f>'NEFZ + EPA + WLTP - Constants'!$B$5*B310/3.6</f>
        <v>19.043904</v>
      </c>
      <c r="D310" s="95">
        <f>(C310+C309)/2</f>
        <v>19.312128</v>
      </c>
      <c r="E310" s="95">
        <f>(D310*(A310-A309))</f>
        <v>19.312128</v>
      </c>
      <c r="F310" s="95">
        <f>(0.5*((C310^2)-(C309^2))*'NEFZ + EPA + WLTP - Start Value'!$B$3)/3600</f>
        <v>-4.503701547417602</v>
      </c>
      <c r="G310" s="95">
        <f>E310*'NEFZ + EPA + WLTP - Start Value'!$B$3*'NEFZ + EPA + WLTP - Start Value'!$B$6*'NEFZ + EPA + WLTP - Constants'!$B$4/3600</f>
        <v>0.6588718709760001</v>
      </c>
      <c r="H310" s="95">
        <f>IF(E310&gt;0,(((C309)^3+(C310)^3)/2/D310)*0.5*'NEFZ + EPA + WLTP - Constants'!$B$3*('NEFZ + EPA + WLTP - Start Value'!$B$5*'NEFZ + EPA + WLTP - Start Value'!$B$4)*E310/3600,0)</f>
        <v>0.9116584765876256</v>
      </c>
      <c r="I310" s="95"/>
    </row>
    <row r="311" ht="20.35" customHeight="1">
      <c r="A311" s="15">
        <v>308</v>
      </c>
      <c r="B311" s="15">
        <v>41.5</v>
      </c>
      <c r="C311" s="95">
        <f>'NEFZ + EPA + WLTP - Constants'!$B$5*B311/3.6</f>
        <v>18.55216</v>
      </c>
      <c r="D311" s="95">
        <f>(C311+C310)/2</f>
        <v>18.798032</v>
      </c>
      <c r="E311" s="95">
        <f>(D311*(A311-A310))</f>
        <v>18.798032</v>
      </c>
      <c r="F311" s="95">
        <f>(0.5*((C311^2)-(C310^2))*'NEFZ + EPA + WLTP - Start Value'!$B$3)/3600</f>
        <v>-4.018493732172086</v>
      </c>
      <c r="G311" s="95">
        <f>E311*'NEFZ + EPA + WLTP - Start Value'!$B$3*'NEFZ + EPA + WLTP - Start Value'!$B$6*'NEFZ + EPA + WLTP - Constants'!$B$4/3600</f>
        <v>0.6413324577440001</v>
      </c>
      <c r="H311" s="95">
        <f>IF(E311&gt;0,(((C310)^3+(C311)^3)/2/D311)*0.5*'NEFZ + EPA + WLTP - Constants'!$B$3*('NEFZ + EPA + WLTP - Start Value'!$B$5*'NEFZ + EPA + WLTP - Start Value'!$B$4)*E311/3600,0)</f>
        <v>0.8407183299590807</v>
      </c>
      <c r="I311" s="95"/>
    </row>
    <row r="312" ht="20.35" customHeight="1">
      <c r="A312" s="15">
        <v>309</v>
      </c>
      <c r="B312" s="15">
        <v>40.3</v>
      </c>
      <c r="C312" s="95">
        <f>'NEFZ + EPA + WLTP - Constants'!$B$5*B312/3.6</f>
        <v>18.015712</v>
      </c>
      <c r="D312" s="95">
        <f>(C312+C311)/2</f>
        <v>18.283936</v>
      </c>
      <c r="E312" s="95">
        <f>(D312*(A312-A311))</f>
        <v>18.283936</v>
      </c>
      <c r="F312" s="95">
        <f>(0.5*((C312^2)-(C311^2))*'NEFZ + EPA + WLTP - Start Value'!$B$3)/3600</f>
        <v>-4.263921140957904</v>
      </c>
      <c r="G312" s="95">
        <f>E312*'NEFZ + EPA + WLTP - Start Value'!$B$3*'NEFZ + EPA + WLTP - Start Value'!$B$6*'NEFZ + EPA + WLTP - Constants'!$B$4/3600</f>
        <v>0.6237930445119999</v>
      </c>
      <c r="H312" s="95">
        <f>IF(E312&gt;0,(((C311)^3+(C312)^3)/2/D312)*0.5*'NEFZ + EPA + WLTP - Constants'!$B$3*('NEFZ + EPA + WLTP - Start Value'!$B$5*'NEFZ + EPA + WLTP - Start Value'!$B$4)*E312/3600,0)</f>
        <v>0.7737130137096875</v>
      </c>
      <c r="I312" s="95"/>
    </row>
    <row r="313" ht="20.35" customHeight="1">
      <c r="A313" s="15">
        <v>310</v>
      </c>
      <c r="B313" s="15">
        <v>38.5</v>
      </c>
      <c r="C313" s="95">
        <f>'NEFZ + EPA + WLTP - Constants'!$B$5*B313/3.6</f>
        <v>17.21104</v>
      </c>
      <c r="D313" s="95">
        <f>(C313+C312)/2</f>
        <v>17.613376</v>
      </c>
      <c r="E313" s="95">
        <f>(D313*(A313-A312))</f>
        <v>17.613376</v>
      </c>
      <c r="F313" s="95">
        <f>(0.5*((C313^2)-(C312^2))*'NEFZ + EPA + WLTP - Start Value'!$B$3)/3600</f>
        <v>-6.161313922508775</v>
      </c>
      <c r="G313" s="95">
        <f>E313*'NEFZ + EPA + WLTP - Start Value'!$B$3*'NEFZ + EPA + WLTP - Start Value'!$B$6*'NEFZ + EPA + WLTP - Constants'!$B$4/3600</f>
        <v>0.6009155489919999</v>
      </c>
      <c r="H313" s="95">
        <f>IF(E313&gt;0,(((C312)^3+(C313)^3)/2/D313)*0.5*'NEFZ + EPA + WLTP - Constants'!$B$3*('NEFZ + EPA + WLTP - Start Value'!$B$5*'NEFZ + EPA + WLTP - Start Value'!$B$4)*E313/3600,0)</f>
        <v>0.692305272803065</v>
      </c>
      <c r="I313" s="95"/>
    </row>
    <row r="314" ht="20.35" customHeight="1">
      <c r="A314" s="15">
        <v>311</v>
      </c>
      <c r="B314" s="15">
        <v>37</v>
      </c>
      <c r="C314" s="95">
        <f>'NEFZ + EPA + WLTP - Constants'!$B$5*B314/3.6</f>
        <v>16.54048</v>
      </c>
      <c r="D314" s="95">
        <f>(C314+C313)/2</f>
        <v>16.87576</v>
      </c>
      <c r="E314" s="95">
        <f>(D314*(A314-A313))</f>
        <v>16.87576</v>
      </c>
      <c r="F314" s="95">
        <f>(0.5*((C314^2)-(C313^2))*'NEFZ + EPA + WLTP - Start Value'!$B$3)/3600</f>
        <v>-4.919407795573313</v>
      </c>
      <c r="G314" s="95">
        <f>E314*'NEFZ + EPA + WLTP - Start Value'!$B$3*'NEFZ + EPA + WLTP - Start Value'!$B$6*'NEFZ + EPA + WLTP - Constants'!$B$4/3600</f>
        <v>0.575750303920</v>
      </c>
      <c r="H314" s="95">
        <f>IF(E314&gt;0,(((C313)^3+(C314)^3)/2/D314)*0.5*'NEFZ + EPA + WLTP - Constants'!$B$3*('NEFZ + EPA + WLTP - Start Value'!$B$5*'NEFZ + EPA + WLTP - Start Value'!$B$4)*E314/3600,0)</f>
        <v>0.6086876861581229</v>
      </c>
      <c r="I314" s="95"/>
    </row>
    <row r="315" ht="20.35" customHeight="1">
      <c r="A315" s="15">
        <v>312</v>
      </c>
      <c r="B315" s="15">
        <v>35.2</v>
      </c>
      <c r="C315" s="95">
        <f>'NEFZ + EPA + WLTP - Constants'!$B$5*B315/3.6</f>
        <v>15.735808</v>
      </c>
      <c r="D315" s="95">
        <f>(C315+C314)/2</f>
        <v>16.138144</v>
      </c>
      <c r="E315" s="95">
        <f>(D315*(A315-A314))</f>
        <v>16.138144</v>
      </c>
      <c r="F315" s="95">
        <f>(0.5*((C315^2)-(C314^2))*'NEFZ + EPA + WLTP - Start Value'!$B$3)/3600</f>
        <v>-5.645264786867202</v>
      </c>
      <c r="G315" s="95">
        <f>E315*'NEFZ + EPA + WLTP - Start Value'!$B$3*'NEFZ + EPA + WLTP - Start Value'!$B$6*'NEFZ + EPA + WLTP - Constants'!$B$4/3600</f>
        <v>0.5505850588480002</v>
      </c>
      <c r="H315" s="95">
        <f>IF(E315&gt;0,(((C314)^3+(C315)^3)/2/D315)*0.5*'NEFZ + EPA + WLTP - Constants'!$B$3*('NEFZ + EPA + WLTP - Start Value'!$B$5*'NEFZ + EPA + WLTP - Start Value'!$B$4)*E315/3600,0)</f>
        <v>0.5326725628510728</v>
      </c>
      <c r="I315" s="95"/>
    </row>
    <row r="316" ht="20.35" customHeight="1">
      <c r="A316" s="15">
        <v>313</v>
      </c>
      <c r="B316" s="15">
        <v>33.8</v>
      </c>
      <c r="C316" s="95">
        <f>'NEFZ + EPA + WLTP - Constants'!$B$5*B316/3.6</f>
        <v>15.109952</v>
      </c>
      <c r="D316" s="95">
        <f>(C316+C315)/2</f>
        <v>15.42288</v>
      </c>
      <c r="E316" s="95">
        <f>(D316*(A316-A315))</f>
        <v>15.42288</v>
      </c>
      <c r="F316" s="95">
        <f>(0.5*((C316^2)-(C315^2))*'NEFZ + EPA + WLTP - Start Value'!$B$3)/3600</f>
        <v>-4.19615711304535</v>
      </c>
      <c r="G316" s="95">
        <f>E316*'NEFZ + EPA + WLTP - Start Value'!$B$3*'NEFZ + EPA + WLTP - Start Value'!$B$6*'NEFZ + EPA + WLTP - Constants'!$B$4/3600</f>
        <v>0.5261823969600001</v>
      </c>
      <c r="H316" s="95">
        <f>IF(E316&gt;0,(((C315)^3+(C316)^3)/2/D316)*0.5*'NEFZ + EPA + WLTP - Constants'!$B$3*('NEFZ + EPA + WLTP - Start Value'!$B$5*'NEFZ + EPA + WLTP - Start Value'!$B$4)*E316/3600,0)</f>
        <v>0.4646468548793844</v>
      </c>
      <c r="I316" s="95"/>
    </row>
    <row r="317" ht="20.35" customHeight="1">
      <c r="A317" s="15">
        <v>314</v>
      </c>
      <c r="B317" s="15">
        <v>32.5</v>
      </c>
      <c r="C317" s="95">
        <f>'NEFZ + EPA + WLTP - Constants'!$B$5*B317/3.6</f>
        <v>14.5288</v>
      </c>
      <c r="D317" s="95">
        <f>(C317+C316)/2</f>
        <v>14.819376</v>
      </c>
      <c r="E317" s="95">
        <f>(D317*(A317-A316))</f>
        <v>14.819376</v>
      </c>
      <c r="F317" s="95">
        <f>(0.5*((C317^2)-(C316^2))*'NEFZ + EPA + WLTP - Start Value'!$B$3)/3600</f>
        <v>-3.743962542167465</v>
      </c>
      <c r="G317" s="95">
        <f>E317*'NEFZ + EPA + WLTP - Start Value'!$B$3*'NEFZ + EPA + WLTP - Start Value'!$B$6*'NEFZ + EPA + WLTP - Constants'!$B$4/3600</f>
        <v>0.505592650992</v>
      </c>
      <c r="H317" s="95">
        <f>IF(E317&gt;0,(((C316)^3+(C317)^3)/2/D317)*0.5*'NEFZ + EPA + WLTP - Constants'!$B$3*('NEFZ + EPA + WLTP - Start Value'!$B$5*'NEFZ + EPA + WLTP - Start Value'!$B$4)*E317/3600,0)</f>
        <v>0.4121742959121369</v>
      </c>
      <c r="I317" s="95"/>
    </row>
    <row r="318" ht="20.35" customHeight="1">
      <c r="A318" s="15">
        <v>315</v>
      </c>
      <c r="B318" s="15">
        <v>31.5</v>
      </c>
      <c r="C318" s="95">
        <f>'NEFZ + EPA + WLTP - Constants'!$B$5*B318/3.6</f>
        <v>14.08176</v>
      </c>
      <c r="D318" s="95">
        <f>(C318+C317)/2</f>
        <v>14.30528</v>
      </c>
      <c r="E318" s="95">
        <f>(D318*(A318-A317))</f>
        <v>14.30528</v>
      </c>
      <c r="F318" s="95">
        <f>(0.5*((C318^2)-(C317^2))*'NEFZ + EPA + WLTP - Start Value'!$B$3)/3600</f>
        <v>-2.780062683591106</v>
      </c>
      <c r="G318" s="95">
        <f>E318*'NEFZ + EPA + WLTP - Start Value'!$B$3*'NEFZ + EPA + WLTP - Start Value'!$B$6*'NEFZ + EPA + WLTP - Constants'!$B$4/3600</f>
        <v>0.488053237760</v>
      </c>
      <c r="H318" s="95">
        <f>IF(E318&gt;0,(((C317)^3+(C318)^3)/2/D318)*0.5*'NEFZ + EPA + WLTP - Constants'!$B$3*('NEFZ + EPA + WLTP - Start Value'!$B$5*'NEFZ + EPA + WLTP - Start Value'!$B$4)*E318/3600,0)</f>
        <v>0.3705933176892727</v>
      </c>
      <c r="I318" s="95"/>
    </row>
    <row r="319" ht="20.35" customHeight="1">
      <c r="A319" s="15">
        <v>316</v>
      </c>
      <c r="B319" s="15">
        <v>30.6</v>
      </c>
      <c r="C319" s="95">
        <f>'NEFZ + EPA + WLTP - Constants'!$B$5*B319/3.6</f>
        <v>13.679424</v>
      </c>
      <c r="D319" s="95">
        <f>(C319+C318)/2</f>
        <v>13.880592</v>
      </c>
      <c r="E319" s="95">
        <f>(D319*(A319-A318))</f>
        <v>13.880592</v>
      </c>
      <c r="F319" s="95">
        <f>(0.5*((C319^2)-(C318^2))*'NEFZ + EPA + WLTP - Start Value'!$B$3)/3600</f>
        <v>-2.427776615404788</v>
      </c>
      <c r="G319" s="95">
        <f>E319*'NEFZ + EPA + WLTP - Start Value'!$B$3*'NEFZ + EPA + WLTP - Start Value'!$B$6*'NEFZ + EPA + WLTP - Constants'!$B$4/3600</f>
        <v>0.4735641572640001</v>
      </c>
      <c r="H319" s="95">
        <f>IF(E319&gt;0,(((C318)^3+(C319)^3)/2/D319)*0.5*'NEFZ + EPA + WLTP - Constants'!$B$3*('NEFZ + EPA + WLTP - Start Value'!$B$5*'NEFZ + EPA + WLTP - Start Value'!$B$4)*E319/3600,0)</f>
        <v>0.33852290859734</v>
      </c>
      <c r="I319" s="95"/>
    </row>
    <row r="320" ht="20.35" customHeight="1">
      <c r="A320" s="15">
        <v>317</v>
      </c>
      <c r="B320" s="15">
        <v>30.5</v>
      </c>
      <c r="C320" s="95">
        <f>'NEFZ + EPA + WLTP - Constants'!$B$5*B320/3.6</f>
        <v>13.63472</v>
      </c>
      <c r="D320" s="95">
        <f>(C320+C319)/2</f>
        <v>13.657072</v>
      </c>
      <c r="E320" s="95">
        <f>(D320*(A320-A319))</f>
        <v>13.657072</v>
      </c>
      <c r="F320" s="95">
        <f>(0.5*((C320^2)-(C319^2))*'NEFZ + EPA + WLTP - Start Value'!$B$3)/3600</f>
        <v>-0.2654091093241064</v>
      </c>
      <c r="G320" s="95">
        <f>E320*'NEFZ + EPA + WLTP - Start Value'!$B$3*'NEFZ + EPA + WLTP - Start Value'!$B$6*'NEFZ + EPA + WLTP - Constants'!$B$4/3600</f>
        <v>0.465938325424</v>
      </c>
      <c r="H320" s="95">
        <f>IF(E320&gt;0,(((C319)^3+(C320)^3)/2/D320)*0.5*'NEFZ + EPA + WLTP - Constants'!$B$3*('NEFZ + EPA + WLTP - Start Value'!$B$5*'NEFZ + EPA + WLTP - Start Value'!$B$4)*E320/3600,0)</f>
        <v>0.3222306241494929</v>
      </c>
      <c r="I320" s="95"/>
    </row>
    <row r="321" ht="20.35" customHeight="1">
      <c r="A321" s="15">
        <v>318</v>
      </c>
      <c r="B321" s="15">
        <v>30</v>
      </c>
      <c r="C321" s="95">
        <f>'NEFZ + EPA + WLTP - Constants'!$B$5*B321/3.6</f>
        <v>13.4112</v>
      </c>
      <c r="D321" s="95">
        <f>(C321+C320)/2</f>
        <v>13.52296</v>
      </c>
      <c r="E321" s="95">
        <f>(D321*(A321-A320))</f>
        <v>13.52296</v>
      </c>
      <c r="F321" s="95">
        <f>(0.5*((C321^2)-(C320^2))*'NEFZ + EPA + WLTP - Start Value'!$B$3)/3600</f>
        <v>-1.314014002791109</v>
      </c>
      <c r="G321" s="95">
        <f>E321*'NEFZ + EPA + WLTP - Start Value'!$B$3*'NEFZ + EPA + WLTP - Start Value'!$B$6*'NEFZ + EPA + WLTP - Constants'!$B$4/3600</f>
        <v>0.461362826320</v>
      </c>
      <c r="H321" s="95">
        <f>IF(E321&gt;0,(((C320)^3+(C321)^3)/2/D321)*0.5*'NEFZ + EPA + WLTP - Constants'!$B$3*('NEFZ + EPA + WLTP - Start Value'!$B$5*'NEFZ + EPA + WLTP - Start Value'!$B$4)*E321/3600,0)</f>
        <v>0.3128922421309155</v>
      </c>
      <c r="I321" s="95"/>
    </row>
    <row r="322" ht="20.35" customHeight="1">
      <c r="A322" s="15">
        <v>319</v>
      </c>
      <c r="B322" s="15">
        <v>29</v>
      </c>
      <c r="C322" s="95">
        <f>'NEFZ + EPA + WLTP - Constants'!$B$5*B322/3.6</f>
        <v>12.96416</v>
      </c>
      <c r="D322" s="95">
        <f>(C322+C321)/2</f>
        <v>13.18768</v>
      </c>
      <c r="E322" s="95">
        <f>(D322*(A322-A321))</f>
        <v>13.18768</v>
      </c>
      <c r="F322" s="95">
        <f>(0.5*((C322^2)-(C321^2))*'NEFZ + EPA + WLTP - Start Value'!$B$3)/3600</f>
        <v>-2.562870286435561</v>
      </c>
      <c r="G322" s="95">
        <f>E322*'NEFZ + EPA + WLTP - Start Value'!$B$3*'NEFZ + EPA + WLTP - Start Value'!$B$6*'NEFZ + EPA + WLTP - Constants'!$B$4/3600</f>
        <v>0.4499240785600001</v>
      </c>
      <c r="H322" s="95">
        <f>IF(E322&gt;0,(((C321)^3+(C322)^3)/2/D322)*0.5*'NEFZ + EPA + WLTP - Constants'!$B$3*('NEFZ + EPA + WLTP - Start Value'!$B$5*'NEFZ + EPA + WLTP - Start Value'!$B$4)*E322/3600,0)</f>
        <v>0.2903821054332464</v>
      </c>
      <c r="I322" s="95"/>
    </row>
    <row r="323" ht="20.35" customHeight="1">
      <c r="A323" s="15">
        <v>320</v>
      </c>
      <c r="B323" s="15">
        <v>27.5</v>
      </c>
      <c r="C323" s="95">
        <f>'NEFZ + EPA + WLTP - Constants'!$B$5*B323/3.6</f>
        <v>12.2936</v>
      </c>
      <c r="D323" s="95">
        <f>(C323+C322)/2</f>
        <v>12.62888</v>
      </c>
      <c r="E323" s="95">
        <f>(D323*(A323-A322))</f>
        <v>12.62888</v>
      </c>
      <c r="F323" s="95">
        <f>(0.5*((C323^2)-(C322^2))*'NEFZ + EPA + WLTP - Start Value'!$B$3)/3600</f>
        <v>-3.681411131786654</v>
      </c>
      <c r="G323" s="95">
        <f>E323*'NEFZ + EPA + WLTP - Start Value'!$B$3*'NEFZ + EPA + WLTP - Start Value'!$B$6*'NEFZ + EPA + WLTP - Constants'!$B$4/3600</f>
        <v>0.4308594989600001</v>
      </c>
      <c r="H323" s="95">
        <f>IF(E323&gt;0,(((C322)^3+(C323)^3)/2/D323)*0.5*'NEFZ + EPA + WLTP - Constants'!$B$3*('NEFZ + EPA + WLTP - Start Value'!$B$5*'NEFZ + EPA + WLTP - Start Value'!$B$4)*E323/3600,0)</f>
        <v>0.2553303142373562</v>
      </c>
      <c r="I323" s="95"/>
    </row>
    <row r="324" ht="20.35" customHeight="1">
      <c r="A324" s="15">
        <v>321</v>
      </c>
      <c r="B324" s="15">
        <v>24.8</v>
      </c>
      <c r="C324" s="95">
        <f>'NEFZ + EPA + WLTP - Constants'!$B$5*B324/3.6</f>
        <v>11.086592</v>
      </c>
      <c r="D324" s="95">
        <f>(C324+C323)/2</f>
        <v>11.690096</v>
      </c>
      <c r="E324" s="95">
        <f>(D324*(A324-A323))</f>
        <v>11.690096</v>
      </c>
      <c r="F324" s="95">
        <f>(0.5*((C324^2)-(C323^2))*'NEFZ + EPA + WLTP - Start Value'!$B$3)/3600</f>
        <v>-6.133947680467204</v>
      </c>
      <c r="G324" s="95">
        <f>E324*'NEFZ + EPA + WLTP - Start Value'!$B$3*'NEFZ + EPA + WLTP - Start Value'!$B$6*'NEFZ + EPA + WLTP - Constants'!$B$4/3600</f>
        <v>0.398831005232</v>
      </c>
      <c r="H324" s="95">
        <f>IF(E324&gt;0,(((C323)^3+(C324)^3)/2/D324)*0.5*'NEFZ + EPA + WLTP - Constants'!$B$3*('NEFZ + EPA + WLTP - Start Value'!$B$5*'NEFZ + EPA + WLTP - Start Value'!$B$4)*E324/3600,0)</f>
        <v>0.2037057790587191</v>
      </c>
      <c r="I324" s="95"/>
    </row>
    <row r="325" ht="20.35" customHeight="1">
      <c r="A325" s="15">
        <v>322</v>
      </c>
      <c r="B325" s="15">
        <v>21.5</v>
      </c>
      <c r="C325" s="95">
        <f>'NEFZ + EPA + WLTP - Constants'!$B$5*B325/3.6</f>
        <v>9.611360000000001</v>
      </c>
      <c r="D325" s="95">
        <f>(C325+C324)/2</f>
        <v>10.348976</v>
      </c>
      <c r="E325" s="95">
        <f>(D325*(A325-A324))</f>
        <v>10.348976</v>
      </c>
      <c r="F325" s="95">
        <f>(0.5*((C325^2)-(C324^2))*'NEFZ + EPA + WLTP - Start Value'!$B$3)/3600</f>
        <v>-6.636965272279468</v>
      </c>
      <c r="G325" s="95">
        <f>E325*'NEFZ + EPA + WLTP - Start Value'!$B$3*'NEFZ + EPA + WLTP - Start Value'!$B$6*'NEFZ + EPA + WLTP - Constants'!$B$4/3600</f>
        <v>0.3530760141920001</v>
      </c>
      <c r="H325" s="95">
        <f>IF(E325&gt;0,(((C324)^3+(C325)^3)/2/D325)*0.5*'NEFZ + EPA + WLTP - Constants'!$B$3*('NEFZ + EPA + WLTP - Start Value'!$B$5*'NEFZ + EPA + WLTP - Start Value'!$B$4)*E325/3600,0)</f>
        <v>0.1423480158828078</v>
      </c>
      <c r="I325" s="95"/>
    </row>
    <row r="326" ht="20.35" customHeight="1">
      <c r="A326" s="15">
        <v>323</v>
      </c>
      <c r="B326" s="15">
        <v>20.1</v>
      </c>
      <c r="C326" s="95">
        <f>'NEFZ + EPA + WLTP - Constants'!$B$5*B326/3.6</f>
        <v>8.985504000000001</v>
      </c>
      <c r="D326" s="95">
        <f>(C326+C325)/2</f>
        <v>9.298432000000002</v>
      </c>
      <c r="E326" s="95">
        <f>(D326*(A326-A325))</f>
        <v>9.298432000000002</v>
      </c>
      <c r="F326" s="95">
        <f>(0.5*((C326^2)-(C325^2))*'NEFZ + EPA + WLTP - Start Value'!$B$3)/3600</f>
        <v>-2.529857042067914</v>
      </c>
      <c r="G326" s="95">
        <f>E326*'NEFZ + EPA + WLTP - Start Value'!$B$3*'NEFZ + EPA + WLTP - Start Value'!$B$6*'NEFZ + EPA + WLTP - Constants'!$B$4/3600</f>
        <v>0.3172346045440001</v>
      </c>
      <c r="H326" s="95">
        <f>IF(E326&gt;0,(((C325)^3+(C326)^3)/2/D326)*0.5*'NEFZ + EPA + WLTP - Constants'!$B$3*('NEFZ + EPA + WLTP - Start Value'!$B$5*'NEFZ + EPA + WLTP - Start Value'!$B$4)*E326/3600,0)</f>
        <v>0.1020452523467759</v>
      </c>
      <c r="I326" s="95"/>
    </row>
    <row r="327" ht="20.35" customHeight="1">
      <c r="A327" s="15">
        <v>324</v>
      </c>
      <c r="B327" s="15">
        <v>19.1</v>
      </c>
      <c r="C327" s="95">
        <f>'NEFZ + EPA + WLTP - Constants'!$B$5*B327/3.6</f>
        <v>8.538464000000001</v>
      </c>
      <c r="D327" s="95">
        <f>(C327+C326)/2</f>
        <v>8.761984000000002</v>
      </c>
      <c r="E327" s="95">
        <f>(D327*(A327-A326))</f>
        <v>8.761984000000002</v>
      </c>
      <c r="F327" s="95">
        <f>(0.5*((C327^2)-(C326^2))*'NEFZ + EPA + WLTP - Start Value'!$B$3)/3600</f>
        <v>-1.702788393699553</v>
      </c>
      <c r="G327" s="95">
        <f>E327*'NEFZ + EPA + WLTP - Start Value'!$B$3*'NEFZ + EPA + WLTP - Start Value'!$B$6*'NEFZ + EPA + WLTP - Constants'!$B$4/3600</f>
        <v>0.2989326081280001</v>
      </c>
      <c r="H327" s="95">
        <f>IF(E327&gt;0,(((C326)^3+(C327)^3)/2/D327)*0.5*'NEFZ + EPA + WLTP - Constants'!$B$3*('NEFZ + EPA + WLTP - Start Value'!$B$5*'NEFZ + EPA + WLTP - Start Value'!$B$4)*E327/3600,0)</f>
        <v>0.08525992463621762</v>
      </c>
      <c r="I327" s="95"/>
    </row>
    <row r="328" ht="20.35" customHeight="1">
      <c r="A328" s="15">
        <v>325</v>
      </c>
      <c r="B328" s="15">
        <v>18.5</v>
      </c>
      <c r="C328" s="95">
        <f>'NEFZ + EPA + WLTP - Constants'!$B$5*B328/3.6</f>
        <v>8.270240000000001</v>
      </c>
      <c r="D328" s="95">
        <f>(C328+C327)/2</f>
        <v>8.404352000000001</v>
      </c>
      <c r="E328" s="95">
        <f>(D328*(A328-A327))</f>
        <v>8.404352000000001</v>
      </c>
      <c r="F328" s="95">
        <f>(0.5*((C328^2)-(C327^2))*'NEFZ + EPA + WLTP - Start Value'!$B$3)/3600</f>
        <v>-0.979972095965866</v>
      </c>
      <c r="G328" s="95">
        <f>E328*'NEFZ + EPA + WLTP - Start Value'!$B$3*'NEFZ + EPA + WLTP - Start Value'!$B$6*'NEFZ + EPA + WLTP - Constants'!$B$4/3600</f>
        <v>0.286731277184</v>
      </c>
      <c r="H328" s="95">
        <f>IF(E328&gt;0,(((C327)^3+(C328)^3)/2/D328)*0.5*'NEFZ + EPA + WLTP - Constants'!$B$3*('NEFZ + EPA + WLTP - Start Value'!$B$5*'NEFZ + EPA + WLTP - Start Value'!$B$4)*E328/3600,0)</f>
        <v>0.07515101772132249</v>
      </c>
      <c r="I328" s="95"/>
    </row>
    <row r="329" ht="20.35" customHeight="1">
      <c r="A329" s="15">
        <v>326</v>
      </c>
      <c r="B329" s="15">
        <v>17</v>
      </c>
      <c r="C329" s="95">
        <f>'NEFZ + EPA + WLTP - Constants'!$B$5*B329/3.6</f>
        <v>7.59968</v>
      </c>
      <c r="D329" s="95">
        <f>(C329+C328)/2</f>
        <v>7.93496</v>
      </c>
      <c r="E329" s="95">
        <f>(D329*(A329-A328))</f>
        <v>7.93496</v>
      </c>
      <c r="F329" s="95">
        <f>(0.5*((C329^2)-(C328^2))*'NEFZ + EPA + WLTP - Start Value'!$B$3)/3600</f>
        <v>-2.313099029706671</v>
      </c>
      <c r="G329" s="95">
        <f>E329*'NEFZ + EPA + WLTP - Start Value'!$B$3*'NEFZ + EPA + WLTP - Start Value'!$B$6*'NEFZ + EPA + WLTP - Constants'!$B$4/3600</f>
        <v>0.270717030320</v>
      </c>
      <c r="H329" s="95">
        <f>IF(E329&gt;0,(((C328)^3+(C329)^3)/2/D329)*0.5*'NEFZ + EPA + WLTP - Constants'!$B$3*('NEFZ + EPA + WLTP - Start Value'!$B$5*'NEFZ + EPA + WLTP - Start Value'!$B$4)*E329/3600,0)</f>
        <v>0.06353962681327364</v>
      </c>
      <c r="I329" s="95"/>
    </row>
    <row r="330" ht="20.35" customHeight="1">
      <c r="A330" s="15">
        <v>327</v>
      </c>
      <c r="B330" s="15">
        <v>15.5</v>
      </c>
      <c r="C330" s="95">
        <f>'NEFZ + EPA + WLTP - Constants'!$B$5*B330/3.6</f>
        <v>6.92912</v>
      </c>
      <c r="D330" s="95">
        <f>(C330+C329)/2</f>
        <v>7.2644</v>
      </c>
      <c r="E330" s="95">
        <f>(D330*(A330-A329))</f>
        <v>7.2644</v>
      </c>
      <c r="F330" s="95">
        <f>(0.5*((C330^2)-(C329^2))*'NEFZ + EPA + WLTP - Start Value'!$B$3)/3600</f>
        <v>-2.117625872266666</v>
      </c>
      <c r="G330" s="95">
        <f>E330*'NEFZ + EPA + WLTP - Start Value'!$B$3*'NEFZ + EPA + WLTP - Start Value'!$B$6*'NEFZ + EPA + WLTP - Constants'!$B$4/3600</f>
        <v>0.2478395348</v>
      </c>
      <c r="H330" s="95">
        <f>IF(E330&gt;0,(((C329)^3+(C330)^3)/2/D330)*0.5*'NEFZ + EPA + WLTP - Constants'!$B$3*('NEFZ + EPA + WLTP - Start Value'!$B$5*'NEFZ + EPA + WLTP - Start Value'!$B$4)*E330/3600,0)</f>
        <v>0.04880410101118471</v>
      </c>
      <c r="I330" s="95"/>
    </row>
    <row r="331" ht="20.35" customHeight="1">
      <c r="A331" s="15">
        <v>328</v>
      </c>
      <c r="B331" s="15">
        <v>12.5</v>
      </c>
      <c r="C331" s="95">
        <f>'NEFZ + EPA + WLTP - Constants'!$B$5*B331/3.6</f>
        <v>5.588</v>
      </c>
      <c r="D331" s="95">
        <f>(C331+C330)/2</f>
        <v>6.25856</v>
      </c>
      <c r="E331" s="95">
        <f>(D331*(A331-A330))</f>
        <v>6.25856</v>
      </c>
      <c r="F331" s="95">
        <f>(0.5*((C331^2)-(C330^2))*'NEFZ + EPA + WLTP - Start Value'!$B$3)/3600</f>
        <v>-3.648832272213334</v>
      </c>
      <c r="G331" s="95">
        <f>E331*'NEFZ + EPA + WLTP - Start Value'!$B$3*'NEFZ + EPA + WLTP - Start Value'!$B$6*'NEFZ + EPA + WLTP - Constants'!$B$4/3600</f>
        <v>0.213523291520</v>
      </c>
      <c r="H331" s="95">
        <f>IF(E331&gt;0,(((C330)^3+(C331)^3)/2/D331)*0.5*'NEFZ + EPA + WLTP - Constants'!$B$3*('NEFZ + EPA + WLTP - Start Value'!$B$5*'NEFZ + EPA + WLTP - Start Value'!$B$4)*E331/3600,0)</f>
        <v>0.03207883423581973</v>
      </c>
      <c r="I331" s="95"/>
    </row>
    <row r="332" ht="20.35" customHeight="1">
      <c r="A332" s="15">
        <v>329</v>
      </c>
      <c r="B332" s="15">
        <v>10.8</v>
      </c>
      <c r="C332" s="95">
        <f>'NEFZ + EPA + WLTP - Constants'!$B$5*B332/3.6</f>
        <v>4.828032000000001</v>
      </c>
      <c r="D332" s="95">
        <f>(C332+C331)/2</f>
        <v>5.208016000000001</v>
      </c>
      <c r="E332" s="95">
        <f>(D332*(A332-A331))</f>
        <v>5.208016000000001</v>
      </c>
      <c r="F332" s="95">
        <f>(0.5*((C332^2)-(C331^2))*'NEFZ + EPA + WLTP - Start Value'!$B$3)/3600</f>
        <v>-1.720598170266309</v>
      </c>
      <c r="G332" s="95">
        <f>E332*'NEFZ + EPA + WLTP - Start Value'!$B$3*'NEFZ + EPA + WLTP - Start Value'!$B$6*'NEFZ + EPA + WLTP - Constants'!$B$4/3600</f>
        <v>0.177681881872</v>
      </c>
      <c r="H332" s="95">
        <f>IF(E332&gt;0,(((C331)^3+(C332)^3)/2/D332)*0.5*'NEFZ + EPA + WLTP - Constants'!$B$3*('NEFZ + EPA + WLTP - Start Value'!$B$5*'NEFZ + EPA + WLTP - Start Value'!$B$4)*E332/3600,0)</f>
        <v>0.01815467069750016</v>
      </c>
      <c r="I332" s="95"/>
    </row>
    <row r="333" ht="20.35" customHeight="1">
      <c r="A333" s="15">
        <v>330</v>
      </c>
      <c r="B333" s="15">
        <v>8</v>
      </c>
      <c r="C333" s="95">
        <f>'NEFZ + EPA + WLTP - Constants'!$B$5*B333/3.6</f>
        <v>3.57632</v>
      </c>
      <c r="D333" s="95">
        <f>(C333+C332)/2</f>
        <v>4.202176000000001</v>
      </c>
      <c r="E333" s="95">
        <f>(D333*(A333-A332))</f>
        <v>4.202176000000001</v>
      </c>
      <c r="F333" s="95">
        <f>(0.5*((C333^2)-(C332^2))*'NEFZ + EPA + WLTP - Start Value'!$B$3)/3600</f>
        <v>-2.286601557253691</v>
      </c>
      <c r="G333" s="95">
        <f>E333*'NEFZ + EPA + WLTP - Start Value'!$B$3*'NEFZ + EPA + WLTP - Start Value'!$B$6*'NEFZ + EPA + WLTP - Constants'!$B$4/3600</f>
        <v>0.143365638592</v>
      </c>
      <c r="H333" s="95">
        <f>IF(E333&gt;0,(((C332)^3+(C333)^3)/2/D333)*0.5*'NEFZ + EPA + WLTP - Constants'!$B$3*('NEFZ + EPA + WLTP - Start Value'!$B$5*'NEFZ + EPA + WLTP - Start Value'!$B$4)*E333/3600,0)</f>
        <v>0.01001135380687206</v>
      </c>
      <c r="I333" s="95"/>
    </row>
    <row r="334" ht="20.35" customHeight="1">
      <c r="A334" s="15">
        <v>331</v>
      </c>
      <c r="B334" s="15">
        <v>4.7</v>
      </c>
      <c r="C334" s="95">
        <f>'NEFZ + EPA + WLTP - Constants'!$B$5*B334/3.6</f>
        <v>2.101088</v>
      </c>
      <c r="D334" s="95">
        <f>(C334+C333)/2</f>
        <v>2.838704</v>
      </c>
      <c r="E334" s="95">
        <f>(D334*(A334-A333))</f>
        <v>2.838704</v>
      </c>
      <c r="F334" s="95">
        <f>(0.5*((C334^2)-(C333^2))*'NEFZ + EPA + WLTP - Start Value'!$B$3)/3600</f>
        <v>-1.820506672957866</v>
      </c>
      <c r="G334" s="95">
        <f>E334*'NEFZ + EPA + WLTP - Start Value'!$B$3*'NEFZ + EPA + WLTP - Start Value'!$B$6*'NEFZ + EPA + WLTP - Constants'!$B$4/3600</f>
        <v>0.096848064368</v>
      </c>
      <c r="H334" s="95">
        <f>IF(E334&gt;0,(((C333)^3+(C334)^3)/2/D334)*0.5*'NEFZ + EPA + WLTP - Constants'!$B$3*('NEFZ + EPA + WLTP - Start Value'!$B$5*'NEFZ + EPA + WLTP - Start Value'!$B$4)*E334/3600,0)</f>
        <v>0.003479810451929753</v>
      </c>
      <c r="I334" s="95"/>
    </row>
    <row r="335" ht="20.35" customHeight="1">
      <c r="A335" s="15">
        <v>332</v>
      </c>
      <c r="B335" s="15">
        <v>1.4</v>
      </c>
      <c r="C335" s="95">
        <f>'NEFZ + EPA + WLTP - Constants'!$B$5*B335/3.6</f>
        <v>0.625856</v>
      </c>
      <c r="D335" s="95">
        <f>(C335+C334)/2</f>
        <v>1.363472</v>
      </c>
      <c r="E335" s="95">
        <f>(D335*(A335-A334))</f>
        <v>1.363472</v>
      </c>
      <c r="F335" s="95">
        <f>(0.5*((C335^2)-(C334^2))*'NEFZ + EPA + WLTP - Start Value'!$B$3)/3600</f>
        <v>-0.874416590948267</v>
      </c>
      <c r="G335" s="95">
        <f>E335*'NEFZ + EPA + WLTP - Start Value'!$B$3*'NEFZ + EPA + WLTP - Start Value'!$B$6*'NEFZ + EPA + WLTP - Constants'!$B$4/3600</f>
        <v>0.04651757422400001</v>
      </c>
      <c r="H335" s="95">
        <f>IF(E335&gt;0,(((C334)^3+(C335)^3)/2/D335)*0.5*'NEFZ + EPA + WLTP - Constants'!$B$3*('NEFZ + EPA + WLTP - Start Value'!$B$5*'NEFZ + EPA + WLTP - Start Value'!$B$4)*E335/3600,0)</f>
        <v>0.0006021745865789328</v>
      </c>
      <c r="I335" s="95"/>
    </row>
    <row r="336" ht="20.35" customHeight="1">
      <c r="A336" s="15">
        <v>333</v>
      </c>
      <c r="B336" s="15">
        <v>0</v>
      </c>
      <c r="C336" s="95">
        <f>'NEFZ + EPA + WLTP - Constants'!$B$5*B336/3.6</f>
        <v>0</v>
      </c>
      <c r="D336" s="95">
        <f>(C336+C335)/2</f>
        <v>0.312928</v>
      </c>
      <c r="E336" s="95">
        <f>(D336*(A336-A335))</f>
        <v>0.312928</v>
      </c>
      <c r="F336" s="95">
        <f>(0.5*((C336^2)-(C335^2))*'NEFZ + EPA + WLTP - Start Value'!$B$3)/3600</f>
        <v>-0.08513941968497776</v>
      </c>
      <c r="G336" s="95">
        <f>E336*'NEFZ + EPA + WLTP - Start Value'!$B$3*'NEFZ + EPA + WLTP - Start Value'!$B$6*'NEFZ + EPA + WLTP - Constants'!$B$4/3600</f>
        <v>0.010676164576</v>
      </c>
      <c r="H336" s="95">
        <f>IF(E336&gt;0,(((C335)^3+(C336)^3)/2/D336)*0.5*'NEFZ + EPA + WLTP - Constants'!$B$3*('NEFZ + EPA + WLTP - Start Value'!$B$5*'NEFZ + EPA + WLTP - Start Value'!$B$4)*E336/3600,0)</f>
        <v>1.550542912508179e-05</v>
      </c>
      <c r="I336" s="95"/>
    </row>
    <row r="337" ht="20.35" customHeight="1">
      <c r="A337" s="15">
        <v>334</v>
      </c>
      <c r="B337" s="15">
        <v>0</v>
      </c>
      <c r="C337" s="95">
        <f>'NEFZ + EPA + WLTP - Constants'!$B$5*B337/3.6</f>
        <v>0</v>
      </c>
      <c r="D337" s="95">
        <f>(C337+C336)/2</f>
        <v>0</v>
      </c>
      <c r="E337" s="95">
        <f>(D337*(A337-A336))</f>
        <v>0</v>
      </c>
      <c r="F337" s="95">
        <f>(0.5*((C337^2)-(C336^2))*'NEFZ + EPA + WLTP - Start Value'!$B$3)/3600</f>
        <v>0</v>
      </c>
      <c r="G337" s="95">
        <f>E337*'NEFZ + EPA + WLTP - Start Value'!$B$3*'NEFZ + EPA + WLTP - Start Value'!$B$6*'NEFZ + EPA + WLTP - Constants'!$B$4/3600</f>
        <v>0</v>
      </c>
      <c r="H337" s="95">
        <f>IF(E337&gt;0,(((C336)^3+(C337)^3)/2/D337)*0.5*'NEFZ + EPA + WLTP - Constants'!$B$3*('NEFZ + EPA + WLTP - Start Value'!$B$5*'NEFZ + EPA + WLTP - Start Value'!$B$4)*E337/3600,0)</f>
        <v>0</v>
      </c>
      <c r="I337" s="95"/>
    </row>
    <row r="338" ht="20.35" customHeight="1">
      <c r="A338" s="15">
        <v>335</v>
      </c>
      <c r="B338" s="15">
        <v>0</v>
      </c>
      <c r="C338" s="95">
        <f>'NEFZ + EPA + WLTP - Constants'!$B$5*B338/3.6</f>
        <v>0</v>
      </c>
      <c r="D338" s="95">
        <f>(C338+C337)/2</f>
        <v>0</v>
      </c>
      <c r="E338" s="95">
        <f>(D338*(A338-A337))</f>
        <v>0</v>
      </c>
      <c r="F338" s="95">
        <f>(0.5*((C338^2)-(C337^2))*'NEFZ + EPA + WLTP - Start Value'!$B$3)/3600</f>
        <v>0</v>
      </c>
      <c r="G338" s="95">
        <f>E338*'NEFZ + EPA + WLTP - Start Value'!$B$3*'NEFZ + EPA + WLTP - Start Value'!$B$6*'NEFZ + EPA + WLTP - Constants'!$B$4/3600</f>
        <v>0</v>
      </c>
      <c r="H338" s="95">
        <f>IF(E338&gt;0,(((C337)^3+(C338)^3)/2/D338)*0.5*'NEFZ + EPA + WLTP - Constants'!$B$3*('NEFZ + EPA + WLTP - Start Value'!$B$5*'NEFZ + EPA + WLTP - Start Value'!$B$4)*E338/3600,0)</f>
        <v>0</v>
      </c>
      <c r="I338" s="95"/>
    </row>
    <row r="339" ht="20.35" customHeight="1">
      <c r="A339" s="15">
        <v>336</v>
      </c>
      <c r="B339" s="15">
        <v>0</v>
      </c>
      <c r="C339" s="95">
        <f>'NEFZ + EPA + WLTP - Constants'!$B$5*B339/3.6</f>
        <v>0</v>
      </c>
      <c r="D339" s="95">
        <f>(C339+C338)/2</f>
        <v>0</v>
      </c>
      <c r="E339" s="95">
        <f>(D339*(A339-A338))</f>
        <v>0</v>
      </c>
      <c r="F339" s="95">
        <f>(0.5*((C339^2)-(C338^2))*'NEFZ + EPA + WLTP - Start Value'!$B$3)/3600</f>
        <v>0</v>
      </c>
      <c r="G339" s="95">
        <f>E339*'NEFZ + EPA + WLTP - Start Value'!$B$3*'NEFZ + EPA + WLTP - Start Value'!$B$6*'NEFZ + EPA + WLTP - Constants'!$B$4/3600</f>
        <v>0</v>
      </c>
      <c r="H339" s="95">
        <f>IF(E339&gt;0,(((C338)^3+(C339)^3)/2/D339)*0.5*'NEFZ + EPA + WLTP - Constants'!$B$3*('NEFZ + EPA + WLTP - Start Value'!$B$5*'NEFZ + EPA + WLTP - Start Value'!$B$4)*E339/3600,0)</f>
        <v>0</v>
      </c>
      <c r="I339" s="95"/>
    </row>
    <row r="340" ht="20.35" customHeight="1">
      <c r="A340" s="15">
        <v>337</v>
      </c>
      <c r="B340" s="15">
        <v>0</v>
      </c>
      <c r="C340" s="95">
        <f>'NEFZ + EPA + WLTP - Constants'!$B$5*B340/3.6</f>
        <v>0</v>
      </c>
      <c r="D340" s="95">
        <f>(C340+C339)/2</f>
        <v>0</v>
      </c>
      <c r="E340" s="95">
        <f>(D340*(A340-A339))</f>
        <v>0</v>
      </c>
      <c r="F340" s="95">
        <f>(0.5*((C340^2)-(C339^2))*'NEFZ + EPA + WLTP - Start Value'!$B$3)/3600</f>
        <v>0</v>
      </c>
      <c r="G340" s="95">
        <f>E340*'NEFZ + EPA + WLTP - Start Value'!$B$3*'NEFZ + EPA + WLTP - Start Value'!$B$6*'NEFZ + EPA + WLTP - Constants'!$B$4/3600</f>
        <v>0</v>
      </c>
      <c r="H340" s="95">
        <f>IF(E340&gt;0,(((C339)^3+(C340)^3)/2/D340)*0.5*'NEFZ + EPA + WLTP - Constants'!$B$3*('NEFZ + EPA + WLTP - Start Value'!$B$5*'NEFZ + EPA + WLTP - Start Value'!$B$4)*E340/3600,0)</f>
        <v>0</v>
      </c>
      <c r="I340" s="95"/>
    </row>
    <row r="341" ht="20.35" customHeight="1">
      <c r="A341" s="15">
        <v>338</v>
      </c>
      <c r="B341" s="15">
        <v>0</v>
      </c>
      <c r="C341" s="95">
        <f>'NEFZ + EPA + WLTP - Constants'!$B$5*B341/3.6</f>
        <v>0</v>
      </c>
      <c r="D341" s="95">
        <f>(C341+C340)/2</f>
        <v>0</v>
      </c>
      <c r="E341" s="95">
        <f>(D341*(A341-A340))</f>
        <v>0</v>
      </c>
      <c r="F341" s="95">
        <f>(0.5*((C341^2)-(C340^2))*'NEFZ + EPA + WLTP - Start Value'!$B$3)/3600</f>
        <v>0</v>
      </c>
      <c r="G341" s="95">
        <f>E341*'NEFZ + EPA + WLTP - Start Value'!$B$3*'NEFZ + EPA + WLTP - Start Value'!$B$6*'NEFZ + EPA + WLTP - Constants'!$B$4/3600</f>
        <v>0</v>
      </c>
      <c r="H341" s="95">
        <f>IF(E341&gt;0,(((C340)^3+(C341)^3)/2/D341)*0.5*'NEFZ + EPA + WLTP - Constants'!$B$3*('NEFZ + EPA + WLTP - Start Value'!$B$5*'NEFZ + EPA + WLTP - Start Value'!$B$4)*E341/3600,0)</f>
        <v>0</v>
      </c>
      <c r="I341" s="95"/>
    </row>
    <row r="342" ht="20.35" customHeight="1">
      <c r="A342" s="15">
        <v>339</v>
      </c>
      <c r="B342" s="15">
        <v>0</v>
      </c>
      <c r="C342" s="95">
        <f>'NEFZ + EPA + WLTP - Constants'!$B$5*B342/3.6</f>
        <v>0</v>
      </c>
      <c r="D342" s="95">
        <f>(C342+C341)/2</f>
        <v>0</v>
      </c>
      <c r="E342" s="95">
        <f>(D342*(A342-A341))</f>
        <v>0</v>
      </c>
      <c r="F342" s="95">
        <f>(0.5*((C342^2)-(C341^2))*'NEFZ + EPA + WLTP - Start Value'!$B$3)/3600</f>
        <v>0</v>
      </c>
      <c r="G342" s="95">
        <f>E342*'NEFZ + EPA + WLTP - Start Value'!$B$3*'NEFZ + EPA + WLTP - Start Value'!$B$6*'NEFZ + EPA + WLTP - Constants'!$B$4/3600</f>
        <v>0</v>
      </c>
      <c r="H342" s="95">
        <f>IF(E342&gt;0,(((C341)^3+(C342)^3)/2/D342)*0.5*'NEFZ + EPA + WLTP - Constants'!$B$3*('NEFZ + EPA + WLTP - Start Value'!$B$5*'NEFZ + EPA + WLTP - Start Value'!$B$4)*E342/3600,0)</f>
        <v>0</v>
      </c>
      <c r="I342" s="95"/>
    </row>
    <row r="343" ht="20.35" customHeight="1">
      <c r="A343" s="15">
        <v>340</v>
      </c>
      <c r="B343" s="15">
        <v>0</v>
      </c>
      <c r="C343" s="95">
        <f>'NEFZ + EPA + WLTP - Constants'!$B$5*B343/3.6</f>
        <v>0</v>
      </c>
      <c r="D343" s="95">
        <f>(C343+C342)/2</f>
        <v>0</v>
      </c>
      <c r="E343" s="95">
        <f>(D343*(A343-A342))</f>
        <v>0</v>
      </c>
      <c r="F343" s="95">
        <f>(0.5*((C343^2)-(C342^2))*'NEFZ + EPA + WLTP - Start Value'!$B$3)/3600</f>
        <v>0</v>
      </c>
      <c r="G343" s="95">
        <f>E343*'NEFZ + EPA + WLTP - Start Value'!$B$3*'NEFZ + EPA + WLTP - Start Value'!$B$6*'NEFZ + EPA + WLTP - Constants'!$B$4/3600</f>
        <v>0</v>
      </c>
      <c r="H343" s="95">
        <f>IF(E343&gt;0,(((C342)^3+(C343)^3)/2/D343)*0.5*'NEFZ + EPA + WLTP - Constants'!$B$3*('NEFZ + EPA + WLTP - Start Value'!$B$5*'NEFZ + EPA + WLTP - Start Value'!$B$4)*E343/3600,0)</f>
        <v>0</v>
      </c>
      <c r="I343" s="95"/>
    </row>
    <row r="344" ht="20.35" customHeight="1">
      <c r="A344" s="15">
        <v>341</v>
      </c>
      <c r="B344" s="15">
        <v>0</v>
      </c>
      <c r="C344" s="95">
        <f>'NEFZ + EPA + WLTP - Constants'!$B$5*B344/3.6</f>
        <v>0</v>
      </c>
      <c r="D344" s="95">
        <f>(C344+C343)/2</f>
        <v>0</v>
      </c>
      <c r="E344" s="95">
        <f>(D344*(A344-A343))</f>
        <v>0</v>
      </c>
      <c r="F344" s="95">
        <f>(0.5*((C344^2)-(C343^2))*'NEFZ + EPA + WLTP - Start Value'!$B$3)/3600</f>
        <v>0</v>
      </c>
      <c r="G344" s="95">
        <f>E344*'NEFZ + EPA + WLTP - Start Value'!$B$3*'NEFZ + EPA + WLTP - Start Value'!$B$6*'NEFZ + EPA + WLTP - Constants'!$B$4/3600</f>
        <v>0</v>
      </c>
      <c r="H344" s="95">
        <f>IF(E344&gt;0,(((C343)^3+(C344)^3)/2/D344)*0.5*'NEFZ + EPA + WLTP - Constants'!$B$3*('NEFZ + EPA + WLTP - Start Value'!$B$5*'NEFZ + EPA + WLTP - Start Value'!$B$4)*E344/3600,0)</f>
        <v>0</v>
      </c>
      <c r="I344" s="95"/>
    </row>
    <row r="345" ht="20.35" customHeight="1">
      <c r="A345" s="15">
        <v>342</v>
      </c>
      <c r="B345" s="15">
        <v>0</v>
      </c>
      <c r="C345" s="95">
        <f>'NEFZ + EPA + WLTP - Constants'!$B$5*B345/3.6</f>
        <v>0</v>
      </c>
      <c r="D345" s="95">
        <f>(C345+C344)/2</f>
        <v>0</v>
      </c>
      <c r="E345" s="95">
        <f>(D345*(A345-A344))</f>
        <v>0</v>
      </c>
      <c r="F345" s="95">
        <f>(0.5*((C345^2)-(C344^2))*'NEFZ + EPA + WLTP - Start Value'!$B$3)/3600</f>
        <v>0</v>
      </c>
      <c r="G345" s="95">
        <f>E345*'NEFZ + EPA + WLTP - Start Value'!$B$3*'NEFZ + EPA + WLTP - Start Value'!$B$6*'NEFZ + EPA + WLTP - Constants'!$B$4/3600</f>
        <v>0</v>
      </c>
      <c r="H345" s="95">
        <f>IF(E345&gt;0,(((C344)^3+(C345)^3)/2/D345)*0.5*'NEFZ + EPA + WLTP - Constants'!$B$3*('NEFZ + EPA + WLTP - Start Value'!$B$5*'NEFZ + EPA + WLTP - Start Value'!$B$4)*E345/3600,0)</f>
        <v>0</v>
      </c>
      <c r="I345" s="95"/>
    </row>
    <row r="346" ht="20.35" customHeight="1">
      <c r="A346" s="15">
        <v>343</v>
      </c>
      <c r="B346" s="15">
        <v>0</v>
      </c>
      <c r="C346" s="95">
        <f>'NEFZ + EPA + WLTP - Constants'!$B$5*B346/3.6</f>
        <v>0</v>
      </c>
      <c r="D346" s="95">
        <f>(C346+C345)/2</f>
        <v>0</v>
      </c>
      <c r="E346" s="95">
        <f>(D346*(A346-A345))</f>
        <v>0</v>
      </c>
      <c r="F346" s="95">
        <f>(0.5*((C346^2)-(C345^2))*'NEFZ + EPA + WLTP - Start Value'!$B$3)/3600</f>
        <v>0</v>
      </c>
      <c r="G346" s="95">
        <f>E346*'NEFZ + EPA + WLTP - Start Value'!$B$3*'NEFZ + EPA + WLTP - Start Value'!$B$6*'NEFZ + EPA + WLTP - Constants'!$B$4/3600</f>
        <v>0</v>
      </c>
      <c r="H346" s="95">
        <f>IF(E346&gt;0,(((C345)^3+(C346)^3)/2/D346)*0.5*'NEFZ + EPA + WLTP - Constants'!$B$3*('NEFZ + EPA + WLTP - Start Value'!$B$5*'NEFZ + EPA + WLTP - Start Value'!$B$4)*E346/3600,0)</f>
        <v>0</v>
      </c>
      <c r="I346" s="95"/>
    </row>
    <row r="347" ht="20.35" customHeight="1">
      <c r="A347" s="15">
        <v>344</v>
      </c>
      <c r="B347" s="15">
        <v>0</v>
      </c>
      <c r="C347" s="95">
        <f>'NEFZ + EPA + WLTP - Constants'!$B$5*B347/3.6</f>
        <v>0</v>
      </c>
      <c r="D347" s="95">
        <f>(C347+C346)/2</f>
        <v>0</v>
      </c>
      <c r="E347" s="95">
        <f>(D347*(A347-A346))</f>
        <v>0</v>
      </c>
      <c r="F347" s="95">
        <f>(0.5*((C347^2)-(C346^2))*'NEFZ + EPA + WLTP - Start Value'!$B$3)/3600</f>
        <v>0</v>
      </c>
      <c r="G347" s="95">
        <f>E347*'NEFZ + EPA + WLTP - Start Value'!$B$3*'NEFZ + EPA + WLTP - Start Value'!$B$6*'NEFZ + EPA + WLTP - Constants'!$B$4/3600</f>
        <v>0</v>
      </c>
      <c r="H347" s="95">
        <f>IF(E347&gt;0,(((C346)^3+(C347)^3)/2/D347)*0.5*'NEFZ + EPA + WLTP - Constants'!$B$3*('NEFZ + EPA + WLTP - Start Value'!$B$5*'NEFZ + EPA + WLTP - Start Value'!$B$4)*E347/3600,0)</f>
        <v>0</v>
      </c>
      <c r="I347" s="95"/>
    </row>
    <row r="348" ht="20.35" customHeight="1">
      <c r="A348" s="15">
        <v>345</v>
      </c>
      <c r="B348" s="15">
        <v>0</v>
      </c>
      <c r="C348" s="95">
        <f>'NEFZ + EPA + WLTP - Constants'!$B$5*B348/3.6</f>
        <v>0</v>
      </c>
      <c r="D348" s="95">
        <f>(C348+C347)/2</f>
        <v>0</v>
      </c>
      <c r="E348" s="95">
        <f>(D348*(A348-A347))</f>
        <v>0</v>
      </c>
      <c r="F348" s="95">
        <f>(0.5*((C348^2)-(C347^2))*'NEFZ + EPA + WLTP - Start Value'!$B$3)/3600</f>
        <v>0</v>
      </c>
      <c r="G348" s="95">
        <f>E348*'NEFZ + EPA + WLTP - Start Value'!$B$3*'NEFZ + EPA + WLTP - Start Value'!$B$6*'NEFZ + EPA + WLTP - Constants'!$B$4/3600</f>
        <v>0</v>
      </c>
      <c r="H348" s="95">
        <f>IF(E348&gt;0,(((C347)^3+(C348)^3)/2/D348)*0.5*'NEFZ + EPA + WLTP - Constants'!$B$3*('NEFZ + EPA + WLTP - Start Value'!$B$5*'NEFZ + EPA + WLTP - Start Value'!$B$4)*E348/3600,0)</f>
        <v>0</v>
      </c>
      <c r="I348" s="95"/>
    </row>
    <row r="349" ht="20.35" customHeight="1">
      <c r="A349" s="15">
        <v>346</v>
      </c>
      <c r="B349" s="15">
        <v>0</v>
      </c>
      <c r="C349" s="95">
        <f>'NEFZ + EPA + WLTP - Constants'!$B$5*B349/3.6</f>
        <v>0</v>
      </c>
      <c r="D349" s="95">
        <f>(C349+C348)/2</f>
        <v>0</v>
      </c>
      <c r="E349" s="95">
        <f>(D349*(A349-A348))</f>
        <v>0</v>
      </c>
      <c r="F349" s="95">
        <f>(0.5*((C349^2)-(C348^2))*'NEFZ + EPA + WLTP - Start Value'!$B$3)/3600</f>
        <v>0</v>
      </c>
      <c r="G349" s="95">
        <f>E349*'NEFZ + EPA + WLTP - Start Value'!$B$3*'NEFZ + EPA + WLTP - Start Value'!$B$6*'NEFZ + EPA + WLTP - Constants'!$B$4/3600</f>
        <v>0</v>
      </c>
      <c r="H349" s="95">
        <f>IF(E349&gt;0,(((C348)^3+(C349)^3)/2/D349)*0.5*'NEFZ + EPA + WLTP - Constants'!$B$3*('NEFZ + EPA + WLTP - Start Value'!$B$5*'NEFZ + EPA + WLTP - Start Value'!$B$4)*E349/3600,0)</f>
        <v>0</v>
      </c>
      <c r="I349" s="95"/>
    </row>
    <row r="350" ht="20.35" customHeight="1">
      <c r="A350" s="15">
        <v>347</v>
      </c>
      <c r="B350" s="15">
        <v>1</v>
      </c>
      <c r="C350" s="95">
        <f>'NEFZ + EPA + WLTP - Constants'!$B$5*B350/3.6</f>
        <v>0.44704</v>
      </c>
      <c r="D350" s="95">
        <f>(C350+C349)/2</f>
        <v>0.22352</v>
      </c>
      <c r="E350" s="95">
        <f>(D350*(A350-A349))</f>
        <v>0.22352</v>
      </c>
      <c r="F350" s="95">
        <f>(0.5*((C350^2)-(C349^2))*'NEFZ + EPA + WLTP - Start Value'!$B$3)/3600</f>
        <v>0.04343847943111111</v>
      </c>
      <c r="G350" s="95">
        <f>E350*'NEFZ + EPA + WLTP - Start Value'!$B$3*'NEFZ + EPA + WLTP - Start Value'!$B$6*'NEFZ + EPA + WLTP - Constants'!$B$4/3600</f>
        <v>0.007625831840000001</v>
      </c>
      <c r="H350" s="95">
        <f>IF(E350&gt;0,(((C349)^3+(C350)^3)/2/D350)*0.5*'NEFZ + EPA + WLTP - Constants'!$B$3*('NEFZ + EPA + WLTP - Start Value'!$B$5*'NEFZ + EPA + WLTP - Start Value'!$B$4)*E350/3600,0)</f>
        <v>5.650666590773247e-06</v>
      </c>
      <c r="I350" s="95"/>
    </row>
    <row r="351" ht="20.35" customHeight="1">
      <c r="A351" s="15">
        <v>348</v>
      </c>
      <c r="B351" s="15">
        <v>4.3</v>
      </c>
      <c r="C351" s="95">
        <f>'NEFZ + EPA + WLTP - Constants'!$B$5*B351/3.6</f>
        <v>1.922272</v>
      </c>
      <c r="D351" s="95">
        <f>(C351+C350)/2</f>
        <v>1.184656</v>
      </c>
      <c r="E351" s="95">
        <f>(D351*(A351-A350))</f>
        <v>1.184656</v>
      </c>
      <c r="F351" s="95">
        <f>(0.5*((C351^2)-(C350^2))*'NEFZ + EPA + WLTP - Start Value'!$B$3)/3600</f>
        <v>0.7597390052501333</v>
      </c>
      <c r="G351" s="95">
        <f>E351*'NEFZ + EPA + WLTP - Start Value'!$B$3*'NEFZ + EPA + WLTP - Start Value'!$B$6*'NEFZ + EPA + WLTP - Constants'!$B$4/3600</f>
        <v>0.040416908752</v>
      </c>
      <c r="H351" s="95">
        <f>IF(E351&gt;0,(((C350)^3+(C351)^3)/2/D351)*0.5*'NEFZ + EPA + WLTP - Constants'!$B$3*('NEFZ + EPA + WLTP - Start Value'!$B$5*'NEFZ + EPA + WLTP - Start Value'!$B$4)*E351/3600,0)</f>
        <v>0.0004549182152233819</v>
      </c>
      <c r="I351" s="95"/>
    </row>
    <row r="352" ht="20.35" customHeight="1">
      <c r="A352" s="15">
        <v>349</v>
      </c>
      <c r="B352" s="15">
        <v>7.6</v>
      </c>
      <c r="C352" s="95">
        <f>'NEFZ + EPA + WLTP - Constants'!$B$5*B352/3.6</f>
        <v>3.397504</v>
      </c>
      <c r="D352" s="95">
        <f>(C352+C351)/2</f>
        <v>2.659888</v>
      </c>
      <c r="E352" s="95">
        <f>(D352*(A352-A351))</f>
        <v>2.659888</v>
      </c>
      <c r="F352" s="95">
        <f>(0.5*((C352^2)-(C351^2))*'NEFZ + EPA + WLTP - Start Value'!$B$3)/3600</f>
        <v>1.705829087259733</v>
      </c>
      <c r="G352" s="95">
        <f>E352*'NEFZ + EPA + WLTP - Start Value'!$B$3*'NEFZ + EPA + WLTP - Start Value'!$B$6*'NEFZ + EPA + WLTP - Constants'!$B$4/3600</f>
        <v>0.09074739889599998</v>
      </c>
      <c r="H352" s="95">
        <f>IF(E352&gt;0,(((C351)^3+(C352)^3)/2/D352)*0.5*'NEFZ + EPA + WLTP - Constants'!$B$3*('NEFZ + EPA + WLTP - Start Value'!$B$5*'NEFZ + EPA + WLTP - Start Value'!$B$4)*E352/3600,0)</f>
        <v>0.002929774565983884</v>
      </c>
      <c r="I352" s="95"/>
    </row>
    <row r="353" ht="20.35" customHeight="1">
      <c r="A353" s="15">
        <v>350</v>
      </c>
      <c r="B353" s="15">
        <v>10.9</v>
      </c>
      <c r="C353" s="95">
        <f>'NEFZ + EPA + WLTP - Constants'!$B$5*B353/3.6</f>
        <v>4.872736000000001</v>
      </c>
      <c r="D353" s="95">
        <f>(C353+C352)/2</f>
        <v>4.135120000000001</v>
      </c>
      <c r="E353" s="95">
        <f>(D353*(A353-A352))</f>
        <v>4.135120000000001</v>
      </c>
      <c r="F353" s="95">
        <f>(0.5*((C353^2)-(C352^2))*'NEFZ + EPA + WLTP - Start Value'!$B$3)/3600</f>
        <v>2.651919169269335</v>
      </c>
      <c r="G353" s="95">
        <f>E353*'NEFZ + EPA + WLTP - Start Value'!$B$3*'NEFZ + EPA + WLTP - Start Value'!$B$6*'NEFZ + EPA + WLTP - Constants'!$B$4/3600</f>
        <v>0.141077889040</v>
      </c>
      <c r="H353" s="95">
        <f>IF(E353&gt;0,(((C352)^3+(C353)^3)/2/D353)*0.5*'NEFZ + EPA + WLTP - Constants'!$B$3*('NEFZ + EPA + WLTP - Start Value'!$B$5*'NEFZ + EPA + WLTP - Start Value'!$B$4)*E353/3600,0)</f>
        <v>0.009798284121733768</v>
      </c>
      <c r="I353" s="95"/>
    </row>
    <row r="354" ht="20.35" customHeight="1">
      <c r="A354" s="15">
        <v>351</v>
      </c>
      <c r="B354" s="15">
        <v>14.2</v>
      </c>
      <c r="C354" s="95">
        <f>'NEFZ + EPA + WLTP - Constants'!$B$5*B354/3.6</f>
        <v>6.347968</v>
      </c>
      <c r="D354" s="95">
        <f>(C354+C353)/2</f>
        <v>5.610352000000001</v>
      </c>
      <c r="E354" s="95">
        <f>(D354*(A354-A353))</f>
        <v>5.610352000000001</v>
      </c>
      <c r="F354" s="95">
        <f>(0.5*((C354^2)-(C353^2))*'NEFZ + EPA + WLTP - Start Value'!$B$3)/3600</f>
        <v>3.598009251278931</v>
      </c>
      <c r="G354" s="95">
        <f>E354*'NEFZ + EPA + WLTP - Start Value'!$B$3*'NEFZ + EPA + WLTP - Start Value'!$B$6*'NEFZ + EPA + WLTP - Constants'!$B$4/3600</f>
        <v>0.191408379184</v>
      </c>
      <c r="H354" s="95">
        <f>IF(E354&gt;0,(((C353)^3+(C354)^3)/2/D354)*0.5*'NEFZ + EPA + WLTP - Constants'!$B$3*('NEFZ + EPA + WLTP - Start Value'!$B$5*'NEFZ + EPA + WLTP - Start Value'!$B$4)*E354/3600,0)</f>
        <v>0.02349726294574444</v>
      </c>
      <c r="I354" s="95"/>
    </row>
    <row r="355" ht="20.35" customHeight="1">
      <c r="A355" s="15">
        <v>352</v>
      </c>
      <c r="B355" s="15">
        <v>17.3</v>
      </c>
      <c r="C355" s="95">
        <f>'NEFZ + EPA + WLTP - Constants'!$B$5*B355/3.6</f>
        <v>7.733792000000001</v>
      </c>
      <c r="D355" s="95">
        <f>(C355+C354)/2</f>
        <v>7.04088</v>
      </c>
      <c r="E355" s="95">
        <f>(D355*(A355-A354))</f>
        <v>7.04088</v>
      </c>
      <c r="F355" s="95">
        <f>(0.5*((C355^2)-(C354^2))*'NEFZ + EPA + WLTP - Start Value'!$B$3)/3600</f>
        <v>4.241767516448005</v>
      </c>
      <c r="G355" s="95">
        <f>E355*'NEFZ + EPA + WLTP - Start Value'!$B$3*'NEFZ + EPA + WLTP - Start Value'!$B$6*'NEFZ + EPA + WLTP - Constants'!$B$4/3600</f>
        <v>0.2402137029600001</v>
      </c>
      <c r="H355" s="95">
        <f>IF(E355&gt;0,(((C354)^3+(C355)^3)/2/D355)*0.5*'NEFZ + EPA + WLTP - Constants'!$B$3*('NEFZ + EPA + WLTP - Start Value'!$B$5*'NEFZ + EPA + WLTP - Start Value'!$B$4)*E355/3600,0)</f>
        <v>0.04543703830974066</v>
      </c>
      <c r="I355" s="95"/>
    </row>
    <row r="356" ht="20.35" customHeight="1">
      <c r="A356" s="15">
        <v>353</v>
      </c>
      <c r="B356" s="15">
        <v>20</v>
      </c>
      <c r="C356" s="95">
        <f>'NEFZ + EPA + WLTP - Constants'!$B$5*B356/3.6</f>
        <v>8.940800000000001</v>
      </c>
      <c r="D356" s="95">
        <f>(C356+C355)/2</f>
        <v>8.337296000000002</v>
      </c>
      <c r="E356" s="95">
        <f>(D356*(A356-A355))</f>
        <v>8.337296000000002</v>
      </c>
      <c r="F356" s="95">
        <f>(0.5*((C356^2)-(C355^2))*'NEFZ + EPA + WLTP - Start Value'!$B$3)/3600</f>
        <v>4.374689263507202</v>
      </c>
      <c r="G356" s="95">
        <f>E356*'NEFZ + EPA + WLTP - Start Value'!$B$3*'NEFZ + EPA + WLTP - Start Value'!$B$6*'NEFZ + EPA + WLTP - Constants'!$B$4/3600</f>
        <v>0.2844435276320001</v>
      </c>
      <c r="H356" s="95">
        <f>IF(E356&gt;0,(((C355)^3+(C356)^3)/2/D356)*0.5*'NEFZ + EPA + WLTP - Constants'!$B$3*('NEFZ + EPA + WLTP - Start Value'!$B$5*'NEFZ + EPA + WLTP - Start Value'!$B$4)*E356/3600,0)</f>
        <v>0.07446288519456472</v>
      </c>
      <c r="I356" s="95"/>
    </row>
    <row r="357" ht="20.35" customHeight="1">
      <c r="A357" s="15">
        <v>354</v>
      </c>
      <c r="B357" s="15">
        <v>22.5</v>
      </c>
      <c r="C357" s="95">
        <f>'NEFZ + EPA + WLTP - Constants'!$B$5*B357/3.6</f>
        <v>10.0584</v>
      </c>
      <c r="D357" s="95">
        <f>(C357+C356)/2</f>
        <v>9.499600000000001</v>
      </c>
      <c r="E357" s="95">
        <f>(D357*(A357-A356))</f>
        <v>9.499600000000001</v>
      </c>
      <c r="F357" s="95">
        <f>(0.5*((C357^2)-(C356^2))*'NEFZ + EPA + WLTP - Start Value'!$B$3)/3600</f>
        <v>4.615338439555546</v>
      </c>
      <c r="G357" s="95">
        <f>E357*'NEFZ + EPA + WLTP - Start Value'!$B$3*'NEFZ + EPA + WLTP - Start Value'!$B$6*'NEFZ + EPA + WLTP - Constants'!$B$4/3600</f>
        <v>0.3240978532000001</v>
      </c>
      <c r="H357" s="95">
        <f>IF(E357&gt;0,(((C356)^3+(C357)^3)/2/D357)*0.5*'NEFZ + EPA + WLTP - Constants'!$B$3*('NEFZ + EPA + WLTP - Start Value'!$B$5*'NEFZ + EPA + WLTP - Start Value'!$B$4)*E357/3600,0)</f>
        <v>0.1095699568617125</v>
      </c>
      <c r="I357" s="95"/>
    </row>
    <row r="358" ht="20.35" customHeight="1">
      <c r="A358" s="15">
        <v>355</v>
      </c>
      <c r="B358" s="15">
        <v>23.7</v>
      </c>
      <c r="C358" s="95">
        <f>'NEFZ + EPA + WLTP - Constants'!$B$5*B358/3.6</f>
        <v>10.594848</v>
      </c>
      <c r="D358" s="95">
        <f>(C358+C357)/2</f>
        <v>10.326624</v>
      </c>
      <c r="E358" s="95">
        <f>(D358*(A358-A357))</f>
        <v>10.326624</v>
      </c>
      <c r="F358" s="95">
        <f>(0.5*((C358^2)-(C357^2))*'NEFZ + EPA + WLTP - Start Value'!$B$3)/3600</f>
        <v>2.408229299660808</v>
      </c>
      <c r="G358" s="95">
        <f>E358*'NEFZ + EPA + WLTP - Start Value'!$B$3*'NEFZ + EPA + WLTP - Start Value'!$B$6*'NEFZ + EPA + WLTP - Constants'!$B$4/3600</f>
        <v>0.352313431008</v>
      </c>
      <c r="H358" s="95">
        <f>IF(E358&gt;0,(((C357)^3+(C358)^3)/2/D358)*0.5*'NEFZ + EPA + WLTP - Constants'!$B$3*('NEFZ + EPA + WLTP - Start Value'!$B$5*'NEFZ + EPA + WLTP - Start Value'!$B$4)*E358/3600,0)</f>
        <v>0.1395865972772293</v>
      </c>
      <c r="I358" s="95"/>
    </row>
    <row r="359" ht="20.35" customHeight="1">
      <c r="A359" s="15">
        <v>356</v>
      </c>
      <c r="B359" s="15">
        <v>25.2</v>
      </c>
      <c r="C359" s="95">
        <f>'NEFZ + EPA + WLTP - Constants'!$B$5*B359/3.6</f>
        <v>11.265408</v>
      </c>
      <c r="D359" s="95">
        <f>(C359+C358)/2</f>
        <v>10.930128</v>
      </c>
      <c r="E359" s="95">
        <f>(D359*(A359-A358))</f>
        <v>10.930128</v>
      </c>
      <c r="F359" s="95">
        <f>(0.5*((C359^2)-(C358^2))*'NEFZ + EPA + WLTP - Start Value'!$B$3)/3600</f>
        <v>3.18621246627199</v>
      </c>
      <c r="G359" s="95">
        <f>E359*'NEFZ + EPA + WLTP - Start Value'!$B$3*'NEFZ + EPA + WLTP - Start Value'!$B$6*'NEFZ + EPA + WLTP - Constants'!$B$4/3600</f>
        <v>0.3729031769760001</v>
      </c>
      <c r="H359" s="95">
        <f>IF(E359&gt;0,(((C358)^3+(C359)^3)/2/D359)*0.5*'NEFZ + EPA + WLTP - Constants'!$B$3*('NEFZ + EPA + WLTP - Start Value'!$B$5*'NEFZ + EPA + WLTP - Start Value'!$B$4)*E359/3600,0)</f>
        <v>0.1656496357991798</v>
      </c>
      <c r="I359" s="95"/>
    </row>
    <row r="360" ht="20.35" customHeight="1">
      <c r="A360" s="15">
        <v>357</v>
      </c>
      <c r="B360" s="15">
        <v>26.6</v>
      </c>
      <c r="C360" s="95">
        <f>'NEFZ + EPA + WLTP - Constants'!$B$5*B360/3.6</f>
        <v>11.891264</v>
      </c>
      <c r="D360" s="95">
        <f>(C360+C359)/2</f>
        <v>11.578336</v>
      </c>
      <c r="E360" s="95">
        <f>(D360*(A360-A359))</f>
        <v>11.578336</v>
      </c>
      <c r="F360" s="95">
        <f>(0.5*((C360^2)-(C359^2))*'NEFZ + EPA + WLTP - Start Value'!$B$3)/3600</f>
        <v>3.150158528344188</v>
      </c>
      <c r="G360" s="95">
        <f>E360*'NEFZ + EPA + WLTP - Start Value'!$B$3*'NEFZ + EPA + WLTP - Start Value'!$B$6*'NEFZ + EPA + WLTP - Constants'!$B$4/3600</f>
        <v>0.3950180893120001</v>
      </c>
      <c r="H360" s="95">
        <f>IF(E360&gt;0,(((C359)^3+(C360)^3)/2/D360)*0.5*'NEFZ + EPA + WLTP - Constants'!$B$3*('NEFZ + EPA + WLTP - Start Value'!$B$5*'NEFZ + EPA + WLTP - Start Value'!$B$4)*E360/3600,0)</f>
        <v>0.196779401026413</v>
      </c>
      <c r="I360" s="95"/>
    </row>
    <row r="361" ht="20.35" customHeight="1">
      <c r="A361" s="15">
        <v>358</v>
      </c>
      <c r="B361" s="15">
        <v>28.1</v>
      </c>
      <c r="C361" s="95">
        <f>'NEFZ + EPA + WLTP - Constants'!$B$5*B361/3.6</f>
        <v>12.561824</v>
      </c>
      <c r="D361" s="95">
        <f>(C361+C360)/2</f>
        <v>12.226544</v>
      </c>
      <c r="E361" s="95">
        <f>(D361*(A361-A360))</f>
        <v>12.226544</v>
      </c>
      <c r="F361" s="95">
        <f>(0.5*((C361^2)-(C360^2))*'NEFZ + EPA + WLTP - Start Value'!$B$3)/3600</f>
        <v>3.56412723732267</v>
      </c>
      <c r="G361" s="95">
        <f>E361*'NEFZ + EPA + WLTP - Start Value'!$B$3*'NEFZ + EPA + WLTP - Start Value'!$B$6*'NEFZ + EPA + WLTP - Constants'!$B$4/3600</f>
        <v>0.417133001648</v>
      </c>
      <c r="H361" s="95">
        <f>IF(E361&gt;0,(((C360)^3+(C361)^3)/2/D361)*0.5*'NEFZ + EPA + WLTP - Constants'!$B$3*('NEFZ + EPA + WLTP - Start Value'!$B$5*'NEFZ + EPA + WLTP - Start Value'!$B$4)*E361/3600,0)</f>
        <v>0.2317289603623431</v>
      </c>
      <c r="I361" s="95"/>
    </row>
    <row r="362" ht="20.35" customHeight="1">
      <c r="A362" s="15">
        <v>359</v>
      </c>
      <c r="B362" s="15">
        <v>30</v>
      </c>
      <c r="C362" s="95">
        <f>'NEFZ + EPA + WLTP - Constants'!$B$5*B362/3.6</f>
        <v>13.4112</v>
      </c>
      <c r="D362" s="95">
        <f>(C362+C361)/2</f>
        <v>12.986512</v>
      </c>
      <c r="E362" s="95">
        <f>(D362*(A362-A361))</f>
        <v>12.986512</v>
      </c>
      <c r="F362" s="95">
        <f>(0.5*((C362^2)-(C361^2))*'NEFZ + EPA + WLTP - Start Value'!$B$3)/3600</f>
        <v>4.79517374440035</v>
      </c>
      <c r="G362" s="95">
        <f>E362*'NEFZ + EPA + WLTP - Start Value'!$B$3*'NEFZ + EPA + WLTP - Start Value'!$B$6*'NEFZ + EPA + WLTP - Constants'!$B$4/3600</f>
        <v>0.4430608299040001</v>
      </c>
      <c r="H362" s="95">
        <f>IF(E362&gt;0,(((C361)^3+(C362)^3)/2/D362)*0.5*'NEFZ + EPA + WLTP - Constants'!$B$3*('NEFZ + EPA + WLTP - Start Value'!$B$5*'NEFZ + EPA + WLTP - Start Value'!$B$4)*E362/3600,0)</f>
        <v>0.2779452199442848</v>
      </c>
      <c r="I362" s="95"/>
    </row>
    <row r="363" ht="20.35" customHeight="1">
      <c r="A363" s="15">
        <v>360</v>
      </c>
      <c r="B363" s="15">
        <v>30.8</v>
      </c>
      <c r="C363" s="95">
        <f>'NEFZ + EPA + WLTP - Constants'!$B$5*B363/3.6</f>
        <v>13.768832</v>
      </c>
      <c r="D363" s="95">
        <f>(C363+C362)/2</f>
        <v>13.590016</v>
      </c>
      <c r="E363" s="95">
        <f>(D363*(A363-A362))</f>
        <v>13.590016</v>
      </c>
      <c r="F363" s="95">
        <f>(0.5*((C363^2)-(C362^2))*'NEFZ + EPA + WLTP - Start Value'!$B$3)/3600</f>
        <v>2.11284763952925</v>
      </c>
      <c r="G363" s="95">
        <f>E363*'NEFZ + EPA + WLTP - Start Value'!$B$3*'NEFZ + EPA + WLTP - Start Value'!$B$6*'NEFZ + EPA + WLTP - Constants'!$B$4/3600</f>
        <v>0.463650575872</v>
      </c>
      <c r="H363" s="95">
        <f>IF(E363&gt;0,(((C362)^3+(C363)^3)/2/D363)*0.5*'NEFZ + EPA + WLTP - Constants'!$B$3*('NEFZ + EPA + WLTP - Start Value'!$B$5*'NEFZ + EPA + WLTP - Start Value'!$B$4)*E363/3600,0)</f>
        <v>0.3176698072747487</v>
      </c>
      <c r="I363" s="95"/>
    </row>
    <row r="364" ht="20.35" customHeight="1">
      <c r="A364" s="15">
        <v>361</v>
      </c>
      <c r="B364" s="15">
        <v>31.6</v>
      </c>
      <c r="C364" s="95">
        <f>'NEFZ + EPA + WLTP - Constants'!$B$5*B364/3.6</f>
        <v>14.126464</v>
      </c>
      <c r="D364" s="95">
        <f>(C364+C363)/2</f>
        <v>13.947648</v>
      </c>
      <c r="E364" s="95">
        <f>(D364*(A364-A363))</f>
        <v>13.947648</v>
      </c>
      <c r="F364" s="95">
        <f>(0.5*((C364^2)-(C363^2))*'NEFZ + EPA + WLTP - Start Value'!$B$3)/3600</f>
        <v>2.168448893201071</v>
      </c>
      <c r="G364" s="95">
        <f>E364*'NEFZ + EPA + WLTP - Start Value'!$B$3*'NEFZ + EPA + WLTP - Start Value'!$B$6*'NEFZ + EPA + WLTP - Constants'!$B$4/3600</f>
        <v>0.475851906816</v>
      </c>
      <c r="H364" s="95">
        <f>IF(E364&gt;0,(((C363)^3+(C364)^3)/2/D364)*0.5*'NEFZ + EPA + WLTP - Constants'!$B$3*('NEFZ + EPA + WLTP - Start Value'!$B$5*'NEFZ + EPA + WLTP - Start Value'!$B$4)*E364/3600,0)</f>
        <v>0.3434057456597592</v>
      </c>
      <c r="I364" s="95"/>
    </row>
    <row r="365" ht="20.35" customHeight="1">
      <c r="A365" s="15">
        <v>362</v>
      </c>
      <c r="B365" s="15">
        <v>32.1</v>
      </c>
      <c r="C365" s="95">
        <f>'NEFZ + EPA + WLTP - Constants'!$B$5*B365/3.6</f>
        <v>14.349984</v>
      </c>
      <c r="D365" s="95">
        <f>(C365+C364)/2</f>
        <v>14.238224</v>
      </c>
      <c r="E365" s="95">
        <f>(D365*(A365-A364))</f>
        <v>14.238224</v>
      </c>
      <c r="F365" s="95">
        <f>(0.5*((C365^2)-(C364^2))*'NEFZ + EPA + WLTP - Start Value'!$B$3)/3600</f>
        <v>1.383515569880885</v>
      </c>
      <c r="G365" s="95">
        <f>E365*'NEFZ + EPA + WLTP - Start Value'!$B$3*'NEFZ + EPA + WLTP - Start Value'!$B$6*'NEFZ + EPA + WLTP - Constants'!$B$4/3600</f>
        <v>0.4857654882080001</v>
      </c>
      <c r="H365" s="95">
        <f>IF(E365&gt;0,(((C364)^3+(C365)^3)/2/D365)*0.5*'NEFZ + EPA + WLTP - Constants'!$B$3*('NEFZ + EPA + WLTP - Start Value'!$B$5*'NEFZ + EPA + WLTP - Start Value'!$B$4)*E365/3600,0)</f>
        <v>0.3652062942496253</v>
      </c>
      <c r="I365" s="95"/>
    </row>
    <row r="366" ht="20.35" customHeight="1">
      <c r="A366" s="15">
        <v>363</v>
      </c>
      <c r="B366" s="15">
        <v>32.8</v>
      </c>
      <c r="C366" s="95">
        <f>'NEFZ + EPA + WLTP - Constants'!$B$5*B366/3.6</f>
        <v>14.662912</v>
      </c>
      <c r="D366" s="95">
        <f>(C366+C365)/2</f>
        <v>14.506448</v>
      </c>
      <c r="E366" s="95">
        <f>(D366*(A366-A365))</f>
        <v>14.506448</v>
      </c>
      <c r="F366" s="95">
        <f>(0.5*((C366^2)-(C365^2))*'NEFZ + EPA + WLTP - Start Value'!$B$3)/3600</f>
        <v>1.973410120555359</v>
      </c>
      <c r="G366" s="95">
        <f>E366*'NEFZ + EPA + WLTP - Start Value'!$B$3*'NEFZ + EPA + WLTP - Start Value'!$B$6*'NEFZ + EPA + WLTP - Constants'!$B$4/3600</f>
        <v>0.4949164864159999</v>
      </c>
      <c r="H366" s="95">
        <f>IF(E366&gt;0,(((C365)^3+(C366)^3)/2/D366)*0.5*'NEFZ + EPA + WLTP - Constants'!$B$3*('NEFZ + EPA + WLTP - Start Value'!$B$5*'NEFZ + EPA + WLTP - Start Value'!$B$4)*E366/3600,0)</f>
        <v>0.3863005490703108</v>
      </c>
      <c r="I366" s="95"/>
    </row>
    <row r="367" ht="20.35" customHeight="1">
      <c r="A367" s="15">
        <v>364</v>
      </c>
      <c r="B367" s="15">
        <v>33.6</v>
      </c>
      <c r="C367" s="95">
        <f>'NEFZ + EPA + WLTP - Constants'!$B$5*B367/3.6</f>
        <v>15.020544</v>
      </c>
      <c r="D367" s="95">
        <f>(C367+C366)/2</f>
        <v>14.841728</v>
      </c>
      <c r="E367" s="95">
        <f>(D367*(A367-A366))</f>
        <v>14.841728</v>
      </c>
      <c r="F367" s="95">
        <f>(0.5*((C367^2)-(C366^2))*'NEFZ + EPA + WLTP - Start Value'!$B$3)/3600</f>
        <v>2.307452027380648</v>
      </c>
      <c r="G367" s="95">
        <f>E367*'NEFZ + EPA + WLTP - Start Value'!$B$3*'NEFZ + EPA + WLTP - Start Value'!$B$6*'NEFZ + EPA + WLTP - Constants'!$B$4/3600</f>
        <v>0.5063552341759999</v>
      </c>
      <c r="H367" s="95">
        <f>IF(E367&gt;0,(((C366)^3+(C367)^3)/2/D367)*0.5*'NEFZ + EPA + WLTP - Constants'!$B$3*('NEFZ + EPA + WLTP - Start Value'!$B$5*'NEFZ + EPA + WLTP - Start Value'!$B$4)*E367/3600,0)</f>
        <v>0.4137452433817045</v>
      </c>
      <c r="I367" s="95"/>
    </row>
    <row r="368" ht="20.35" customHeight="1">
      <c r="A368" s="15">
        <v>365</v>
      </c>
      <c r="B368" s="15">
        <v>34.5</v>
      </c>
      <c r="C368" s="95">
        <f>'NEFZ + EPA + WLTP - Constants'!$B$5*B368/3.6</f>
        <v>15.42288</v>
      </c>
      <c r="D368" s="95">
        <f>(C368+C367)/2</f>
        <v>15.221712</v>
      </c>
      <c r="E368" s="95">
        <f>(D368*(A368-A367))</f>
        <v>15.221712</v>
      </c>
      <c r="F368" s="95">
        <f>(0.5*((C368^2)-(C367^2))*'NEFZ + EPA + WLTP - Start Value'!$B$3)/3600</f>
        <v>2.662344404332782</v>
      </c>
      <c r="G368" s="95">
        <f>E368*'NEFZ + EPA + WLTP - Start Value'!$B$3*'NEFZ + EPA + WLTP - Start Value'!$B$6*'NEFZ + EPA + WLTP - Constants'!$B$4/3600</f>
        <v>0.5193191483040001</v>
      </c>
      <c r="H368" s="95">
        <f>IF(E368&gt;0,(((C367)^3+(C368)^3)/2/D368)*0.5*'NEFZ + EPA + WLTP - Constants'!$B$3*('NEFZ + EPA + WLTP - Start Value'!$B$5*'NEFZ + EPA + WLTP - Start Value'!$B$4)*E368/3600,0)</f>
        <v>0.4463839061086719</v>
      </c>
      <c r="I368" s="95"/>
    </row>
    <row r="369" ht="20.35" customHeight="1">
      <c r="A369" s="15">
        <v>366</v>
      </c>
      <c r="B369" s="15">
        <v>34.6</v>
      </c>
      <c r="C369" s="95">
        <f>'NEFZ + EPA + WLTP - Constants'!$B$5*B369/3.6</f>
        <v>15.467584</v>
      </c>
      <c r="D369" s="95">
        <f>(C369+C368)/2</f>
        <v>15.445232</v>
      </c>
      <c r="E369" s="95">
        <f>(D369*(A369-A368))</f>
        <v>15.445232</v>
      </c>
      <c r="F369" s="95">
        <f>(0.5*((C369^2)-(C368^2))*'NEFZ + EPA + WLTP - Start Value'!$B$3)/3600</f>
        <v>0.3001598928689974</v>
      </c>
      <c r="G369" s="95">
        <f>E369*'NEFZ + EPA + WLTP - Start Value'!$B$3*'NEFZ + EPA + WLTP - Start Value'!$B$6*'NEFZ + EPA + WLTP - Constants'!$B$4/3600</f>
        <v>0.526944980144</v>
      </c>
      <c r="H369" s="95">
        <f>IF(E369&gt;0,(((C368)^3+(C369)^3)/2/D369)*0.5*'NEFZ + EPA + WLTP - Constants'!$B$3*('NEFZ + EPA + WLTP - Start Value'!$B$5*'NEFZ + EPA + WLTP - Start Value'!$B$4)*E369/3600,0)</f>
        <v>0.4660972736305707</v>
      </c>
      <c r="I369" s="95"/>
    </row>
    <row r="370" ht="20.35" customHeight="1">
      <c r="A370" s="15">
        <v>367</v>
      </c>
      <c r="B370" s="15">
        <v>34.9</v>
      </c>
      <c r="C370" s="95">
        <f>'NEFZ + EPA + WLTP - Constants'!$B$5*B370/3.6</f>
        <v>15.601696</v>
      </c>
      <c r="D370" s="95">
        <f>(C370+C369)/2</f>
        <v>15.53464</v>
      </c>
      <c r="E370" s="95">
        <f>(D370*(A370-A369))</f>
        <v>15.53464</v>
      </c>
      <c r="F370" s="95">
        <f>(0.5*((C370^2)-(C369^2))*'NEFZ + EPA + WLTP - Start Value'!$B$3)/3600</f>
        <v>0.9056922961386539</v>
      </c>
      <c r="G370" s="95">
        <f>E370*'NEFZ + EPA + WLTP - Start Value'!$B$3*'NEFZ + EPA + WLTP - Start Value'!$B$6*'NEFZ + EPA + WLTP - Constants'!$B$4/3600</f>
        <v>0.5299953128800001</v>
      </c>
      <c r="H370" s="95">
        <f>IF(E370&gt;0,(((C369)^3+(C370)^3)/2/D370)*0.5*'NEFZ + EPA + WLTP - Constants'!$B$3*('NEFZ + EPA + WLTP - Start Value'!$B$5*'NEFZ + EPA + WLTP - Start Value'!$B$4)*E370/3600,0)</f>
        <v>0.4742620574035773</v>
      </c>
      <c r="I370" s="95"/>
    </row>
    <row r="371" ht="20.35" customHeight="1">
      <c r="A371" s="15">
        <v>368</v>
      </c>
      <c r="B371" s="15">
        <v>34.8</v>
      </c>
      <c r="C371" s="95">
        <f>'NEFZ + EPA + WLTP - Constants'!$B$5*B371/3.6</f>
        <v>15.556992</v>
      </c>
      <c r="D371" s="95">
        <f>(C371+C370)/2</f>
        <v>15.579344</v>
      </c>
      <c r="E371" s="95">
        <f>(D371*(A371-A370))</f>
        <v>15.579344</v>
      </c>
      <c r="F371" s="95">
        <f>(0.5*((C371^2)-(C370^2))*'NEFZ + EPA + WLTP - Start Value'!$B$3)/3600</f>
        <v>-0.302766201634856</v>
      </c>
      <c r="G371" s="95">
        <f>E371*'NEFZ + EPA + WLTP - Start Value'!$B$3*'NEFZ + EPA + WLTP - Start Value'!$B$6*'NEFZ + EPA + WLTP - Constants'!$B$4/3600</f>
        <v>0.5315204792479999</v>
      </c>
      <c r="H371" s="95">
        <f>IF(E371&gt;0,(((C370)^3+(C371)^3)/2/D371)*0.5*'NEFZ + EPA + WLTP - Constants'!$B$3*('NEFZ + EPA + WLTP - Start Value'!$B$5*'NEFZ + EPA + WLTP - Start Value'!$B$4)*E371/3600,0)</f>
        <v>0.4783444153860807</v>
      </c>
      <c r="I371" s="95"/>
    </row>
    <row r="372" ht="20.35" customHeight="1">
      <c r="A372" s="15">
        <v>369</v>
      </c>
      <c r="B372" s="15">
        <v>34.5</v>
      </c>
      <c r="C372" s="95">
        <f>'NEFZ + EPA + WLTP - Constants'!$B$5*B372/3.6</f>
        <v>15.42288</v>
      </c>
      <c r="D372" s="95">
        <f>(C372+C371)/2</f>
        <v>15.489936</v>
      </c>
      <c r="E372" s="95">
        <f>(D372*(A372-A371))</f>
        <v>15.489936</v>
      </c>
      <c r="F372" s="95">
        <f>(0.5*((C372^2)-(C371^2))*'NEFZ + EPA + WLTP - Start Value'!$B$3)/3600</f>
        <v>-0.9030859873727952</v>
      </c>
      <c r="G372" s="95">
        <f>E372*'NEFZ + EPA + WLTP - Start Value'!$B$3*'NEFZ + EPA + WLTP - Start Value'!$B$6*'NEFZ + EPA + WLTP - Constants'!$B$4/3600</f>
        <v>0.528470146512</v>
      </c>
      <c r="H372" s="95">
        <f>IF(E372&gt;0,(((C371)^3+(C372)^3)/2/D372)*0.5*'NEFZ + EPA + WLTP - Constants'!$B$3*('NEFZ + EPA + WLTP - Start Value'!$B$5*'NEFZ + EPA + WLTP - Start Value'!$B$4)*E372/3600,0)</f>
        <v>0.4701796316130744</v>
      </c>
      <c r="I372" s="95"/>
    </row>
    <row r="373" ht="20.35" customHeight="1">
      <c r="A373" s="15">
        <v>370</v>
      </c>
      <c r="B373" s="15">
        <v>34.7</v>
      </c>
      <c r="C373" s="95">
        <f>'NEFZ + EPA + WLTP - Constants'!$B$5*B373/3.6</f>
        <v>15.512288</v>
      </c>
      <c r="D373" s="95">
        <f>(C373+C372)/2</f>
        <v>15.467584</v>
      </c>
      <c r="E373" s="95">
        <f>(D373*(A373-A372))</f>
        <v>15.467584</v>
      </c>
      <c r="F373" s="95">
        <f>(0.5*((C373^2)-(C372^2))*'NEFZ + EPA + WLTP - Start Value'!$B$3)/3600</f>
        <v>0.6011885553266061</v>
      </c>
      <c r="G373" s="95">
        <f>E373*'NEFZ + EPA + WLTP - Start Value'!$B$3*'NEFZ + EPA + WLTP - Start Value'!$B$6*'NEFZ + EPA + WLTP - Constants'!$B$4/3600</f>
        <v>0.5277075633280002</v>
      </c>
      <c r="H373" s="95">
        <f>IF(E373&gt;0,(((C372)^3+(C373)^3)/2/D373)*0.5*'NEFZ + EPA + WLTP - Constants'!$B$3*('NEFZ + EPA + WLTP - Start Value'!$B$5*'NEFZ + EPA + WLTP - Start Value'!$B$4)*E373/3600,0)</f>
        <v>0.4681325702779016</v>
      </c>
      <c r="I373" s="95"/>
    </row>
    <row r="374" ht="20.35" customHeight="1">
      <c r="A374" s="15">
        <v>371</v>
      </c>
      <c r="B374" s="15">
        <v>35.5</v>
      </c>
      <c r="C374" s="95">
        <f>'NEFZ + EPA + WLTP - Constants'!$B$5*B374/3.6</f>
        <v>15.86992</v>
      </c>
      <c r="D374" s="95">
        <f>(C374+C373)/2</f>
        <v>15.691104</v>
      </c>
      <c r="E374" s="95">
        <f>(D374*(A374-A373))</f>
        <v>15.691104</v>
      </c>
      <c r="F374" s="95">
        <f>(0.5*((C374^2)-(C373^2))*'NEFZ + EPA + WLTP - Start Value'!$B$3)/3600</f>
        <v>2.439505004851192</v>
      </c>
      <c r="G374" s="95">
        <f>E374*'NEFZ + EPA + WLTP - Start Value'!$B$3*'NEFZ + EPA + WLTP - Start Value'!$B$6*'NEFZ + EPA + WLTP - Constants'!$B$4/3600</f>
        <v>0.535333395168</v>
      </c>
      <c r="H374" s="95">
        <f>IF(E374&gt;0,(((C373)^3+(C374)^3)/2/D374)*0.5*'NEFZ + EPA + WLTP - Constants'!$B$3*('NEFZ + EPA + WLTP - Start Value'!$B$5*'NEFZ + EPA + WLTP - Start Value'!$B$4)*E374/3600,0)</f>
        <v>0.4889001826656411</v>
      </c>
      <c r="I374" s="95"/>
    </row>
    <row r="375" ht="20.35" customHeight="1">
      <c r="A375" s="15">
        <v>372</v>
      </c>
      <c r="B375" s="15">
        <v>36</v>
      </c>
      <c r="C375" s="95">
        <f>'NEFZ + EPA + WLTP - Constants'!$B$5*B375/3.6</f>
        <v>16.09344</v>
      </c>
      <c r="D375" s="95">
        <f>(C375+C374)/2</f>
        <v>15.98168</v>
      </c>
      <c r="E375" s="95">
        <f>(D375*(A375-A374))</f>
        <v>15.98168</v>
      </c>
      <c r="F375" s="95">
        <f>(0.5*((C375^2)-(C374^2))*'NEFZ + EPA + WLTP - Start Value'!$B$3)/3600</f>
        <v>1.552925639662209</v>
      </c>
      <c r="G375" s="95">
        <f>E375*'NEFZ + EPA + WLTP - Start Value'!$B$3*'NEFZ + EPA + WLTP - Start Value'!$B$6*'NEFZ + EPA + WLTP - Constants'!$B$4/3600</f>
        <v>0.5452469765600001</v>
      </c>
      <c r="H375" s="95">
        <f>IF(E375&gt;0,(((C374)^3+(C375)^3)/2/D375)*0.5*'NEFZ + EPA + WLTP - Constants'!$B$3*('NEFZ + EPA + WLTP - Start Value'!$B$5*'NEFZ + EPA + WLTP - Start Value'!$B$4)*E375/3600,0)</f>
        <v>0.5164419667303973</v>
      </c>
      <c r="I375" s="95"/>
    </row>
    <row r="376" ht="20.35" customHeight="1">
      <c r="A376" s="15">
        <v>373</v>
      </c>
      <c r="B376" s="15">
        <v>36</v>
      </c>
      <c r="C376" s="95">
        <f>'NEFZ + EPA + WLTP - Constants'!$B$5*B376/3.6</f>
        <v>16.09344</v>
      </c>
      <c r="D376" s="95">
        <f>(C376+C375)/2</f>
        <v>16.09344</v>
      </c>
      <c r="E376" s="95">
        <f>(D376*(A376-A375))</f>
        <v>16.09344</v>
      </c>
      <c r="F376" s="95">
        <f>(0.5*((C376^2)-(C375^2))*'NEFZ + EPA + WLTP - Start Value'!$B$3)/3600</f>
        <v>0</v>
      </c>
      <c r="G376" s="95">
        <f>E376*'NEFZ + EPA + WLTP - Start Value'!$B$3*'NEFZ + EPA + WLTP - Start Value'!$B$6*'NEFZ + EPA + WLTP - Constants'!$B$4/3600</f>
        <v>0.5490598924800001</v>
      </c>
      <c r="H376" s="95">
        <f>IF(E376&gt;0,(((C375)^3+(C376)^3)/2/D376)*0.5*'NEFZ + EPA + WLTP - Constants'!$B$3*('NEFZ + EPA + WLTP - Start Value'!$B$5*'NEFZ + EPA + WLTP - Start Value'!$B$4)*E376/3600,0)</f>
        <v>0.5272750009182334</v>
      </c>
      <c r="I376" s="95"/>
    </row>
    <row r="377" ht="20.35" customHeight="1">
      <c r="A377" s="15">
        <v>374</v>
      </c>
      <c r="B377" s="15">
        <v>36</v>
      </c>
      <c r="C377" s="95">
        <f>'NEFZ + EPA + WLTP - Constants'!$B$5*B377/3.6</f>
        <v>16.09344</v>
      </c>
      <c r="D377" s="95">
        <f>(C377+C376)/2</f>
        <v>16.09344</v>
      </c>
      <c r="E377" s="95">
        <f>(D377*(A377-A376))</f>
        <v>16.09344</v>
      </c>
      <c r="F377" s="95">
        <f>(0.5*((C377^2)-(C376^2))*'NEFZ + EPA + WLTP - Start Value'!$B$3)/3600</f>
        <v>0</v>
      </c>
      <c r="G377" s="95">
        <f>E377*'NEFZ + EPA + WLTP - Start Value'!$B$3*'NEFZ + EPA + WLTP - Start Value'!$B$6*'NEFZ + EPA + WLTP - Constants'!$B$4/3600</f>
        <v>0.5490598924800001</v>
      </c>
      <c r="H377" s="95">
        <f>IF(E377&gt;0,(((C376)^3+(C377)^3)/2/D377)*0.5*'NEFZ + EPA + WLTP - Constants'!$B$3*('NEFZ + EPA + WLTP - Start Value'!$B$5*'NEFZ + EPA + WLTP - Start Value'!$B$4)*E377/3600,0)</f>
        <v>0.5272750009182334</v>
      </c>
      <c r="I377" s="95"/>
    </row>
    <row r="378" ht="20.35" customHeight="1">
      <c r="A378" s="15">
        <v>375</v>
      </c>
      <c r="B378" s="15">
        <v>36</v>
      </c>
      <c r="C378" s="95">
        <f>'NEFZ + EPA + WLTP - Constants'!$B$5*B378/3.6</f>
        <v>16.09344</v>
      </c>
      <c r="D378" s="95">
        <f>(C378+C377)/2</f>
        <v>16.09344</v>
      </c>
      <c r="E378" s="95">
        <f>(D378*(A378-A377))</f>
        <v>16.09344</v>
      </c>
      <c r="F378" s="95">
        <f>(0.5*((C378^2)-(C377^2))*'NEFZ + EPA + WLTP - Start Value'!$B$3)/3600</f>
        <v>0</v>
      </c>
      <c r="G378" s="95">
        <f>E378*'NEFZ + EPA + WLTP - Start Value'!$B$3*'NEFZ + EPA + WLTP - Start Value'!$B$6*'NEFZ + EPA + WLTP - Constants'!$B$4/3600</f>
        <v>0.5490598924800001</v>
      </c>
      <c r="H378" s="95">
        <f>IF(E378&gt;0,(((C377)^3+(C378)^3)/2/D378)*0.5*'NEFZ + EPA + WLTP - Constants'!$B$3*('NEFZ + EPA + WLTP - Start Value'!$B$5*'NEFZ + EPA + WLTP - Start Value'!$B$4)*E378/3600,0)</f>
        <v>0.5272750009182334</v>
      </c>
      <c r="I378" s="95"/>
    </row>
    <row r="379" ht="20.35" customHeight="1">
      <c r="A379" s="15">
        <v>376</v>
      </c>
      <c r="B379" s="15">
        <v>36</v>
      </c>
      <c r="C379" s="95">
        <f>'NEFZ + EPA + WLTP - Constants'!$B$5*B379/3.6</f>
        <v>16.09344</v>
      </c>
      <c r="D379" s="95">
        <f>(C379+C378)/2</f>
        <v>16.09344</v>
      </c>
      <c r="E379" s="95">
        <f>(D379*(A379-A378))</f>
        <v>16.09344</v>
      </c>
      <c r="F379" s="95">
        <f>(0.5*((C379^2)-(C378^2))*'NEFZ + EPA + WLTP - Start Value'!$B$3)/3600</f>
        <v>0</v>
      </c>
      <c r="G379" s="95">
        <f>E379*'NEFZ + EPA + WLTP - Start Value'!$B$3*'NEFZ + EPA + WLTP - Start Value'!$B$6*'NEFZ + EPA + WLTP - Constants'!$B$4/3600</f>
        <v>0.5490598924800001</v>
      </c>
      <c r="H379" s="95">
        <f>IF(E379&gt;0,(((C378)^3+(C379)^3)/2/D379)*0.5*'NEFZ + EPA + WLTP - Constants'!$B$3*('NEFZ + EPA + WLTP - Start Value'!$B$5*'NEFZ + EPA + WLTP - Start Value'!$B$4)*E379/3600,0)</f>
        <v>0.5272750009182334</v>
      </c>
      <c r="I379" s="95"/>
    </row>
    <row r="380" ht="20.35" customHeight="1">
      <c r="A380" s="15">
        <v>377</v>
      </c>
      <c r="B380" s="15">
        <v>36</v>
      </c>
      <c r="C380" s="95">
        <f>'NEFZ + EPA + WLTP - Constants'!$B$5*B380/3.6</f>
        <v>16.09344</v>
      </c>
      <c r="D380" s="95">
        <f>(C380+C379)/2</f>
        <v>16.09344</v>
      </c>
      <c r="E380" s="95">
        <f>(D380*(A380-A379))</f>
        <v>16.09344</v>
      </c>
      <c r="F380" s="95">
        <f>(0.5*((C380^2)-(C379^2))*'NEFZ + EPA + WLTP - Start Value'!$B$3)/3600</f>
        <v>0</v>
      </c>
      <c r="G380" s="95">
        <f>E380*'NEFZ + EPA + WLTP - Start Value'!$B$3*'NEFZ + EPA + WLTP - Start Value'!$B$6*'NEFZ + EPA + WLTP - Constants'!$B$4/3600</f>
        <v>0.5490598924800001</v>
      </c>
      <c r="H380" s="95">
        <f>IF(E380&gt;0,(((C379)^3+(C380)^3)/2/D380)*0.5*'NEFZ + EPA + WLTP - Constants'!$B$3*('NEFZ + EPA + WLTP - Start Value'!$B$5*'NEFZ + EPA + WLTP - Start Value'!$B$4)*E380/3600,0)</f>
        <v>0.5272750009182334</v>
      </c>
      <c r="I380" s="95"/>
    </row>
    <row r="381" ht="20.35" customHeight="1">
      <c r="A381" s="15">
        <v>378</v>
      </c>
      <c r="B381" s="15">
        <v>36.1</v>
      </c>
      <c r="C381" s="95">
        <f>'NEFZ + EPA + WLTP - Constants'!$B$5*B381/3.6</f>
        <v>16.138144</v>
      </c>
      <c r="D381" s="95">
        <f>(C381+C380)/2</f>
        <v>16.115792</v>
      </c>
      <c r="E381" s="95">
        <f>(D381*(A381-A380))</f>
        <v>16.115792</v>
      </c>
      <c r="F381" s="95">
        <f>(0.5*((C381^2)-(C380^2))*'NEFZ + EPA + WLTP - Start Value'!$B$3)/3600</f>
        <v>0.3131914366983153</v>
      </c>
      <c r="G381" s="95">
        <f>E381*'NEFZ + EPA + WLTP - Start Value'!$B$3*'NEFZ + EPA + WLTP - Start Value'!$B$6*'NEFZ + EPA + WLTP - Constants'!$B$4/3600</f>
        <v>0.5498224756640001</v>
      </c>
      <c r="H381" s="95">
        <f>IF(E381&gt;0,(((C380)^3+(C381)^3)/2/D381)*0.5*'NEFZ + EPA + WLTP - Constants'!$B$3*('NEFZ + EPA + WLTP - Start Value'!$B$5*'NEFZ + EPA + WLTP - Start Value'!$B$4)*E381/3600,0)</f>
        <v>0.5294780884593108</v>
      </c>
      <c r="I381" s="95"/>
    </row>
    <row r="382" ht="20.35" customHeight="1">
      <c r="A382" s="15">
        <v>379</v>
      </c>
      <c r="B382" s="15">
        <v>36.4</v>
      </c>
      <c r="C382" s="95">
        <f>'NEFZ + EPA + WLTP - Constants'!$B$5*B382/3.6</f>
        <v>16.272256</v>
      </c>
      <c r="D382" s="95">
        <f>(C382+C381)/2</f>
        <v>16.2052</v>
      </c>
      <c r="E382" s="95">
        <f>(D382*(A382-A381))</f>
        <v>16.2052</v>
      </c>
      <c r="F382" s="95">
        <f>(0.5*((C382^2)-(C381^2))*'NEFZ + EPA + WLTP - Start Value'!$B$3)/3600</f>
        <v>0.9447869276266508</v>
      </c>
      <c r="G382" s="95">
        <f>E382*'NEFZ + EPA + WLTP - Start Value'!$B$3*'NEFZ + EPA + WLTP - Start Value'!$B$6*'NEFZ + EPA + WLTP - Constants'!$B$4/3600</f>
        <v>0.5528728084</v>
      </c>
      <c r="H382" s="95">
        <f>IF(E382&gt;0,(((C381)^3+(C382)^3)/2/D382)*0.5*'NEFZ + EPA + WLTP - Constants'!$B$3*('NEFZ + EPA + WLTP - Start Value'!$B$5*'NEFZ + EPA + WLTP - Start Value'!$B$4)*E382/3600,0)</f>
        <v>0.5383640103026313</v>
      </c>
      <c r="I382" s="95"/>
    </row>
    <row r="383" ht="20.35" customHeight="1">
      <c r="A383" s="15">
        <v>380</v>
      </c>
      <c r="B383" s="15">
        <v>36.5</v>
      </c>
      <c r="C383" s="95">
        <f>'NEFZ + EPA + WLTP - Constants'!$B$5*B383/3.6</f>
        <v>16.31696</v>
      </c>
      <c r="D383" s="95">
        <f>(C383+C382)/2</f>
        <v>16.294608</v>
      </c>
      <c r="E383" s="95">
        <f>(D383*(A383-A382))</f>
        <v>16.294608</v>
      </c>
      <c r="F383" s="95">
        <f>(0.5*((C383^2)-(C382^2))*'NEFZ + EPA + WLTP - Start Value'!$B$3)/3600</f>
        <v>0.3166665150527976</v>
      </c>
      <c r="G383" s="95">
        <f>E383*'NEFZ + EPA + WLTP - Start Value'!$B$3*'NEFZ + EPA + WLTP - Start Value'!$B$6*'NEFZ + EPA + WLTP - Constants'!$B$4/3600</f>
        <v>0.5559231411359999</v>
      </c>
      <c r="H383" s="95">
        <f>IF(E383&gt;0,(((C382)^3+(C383)^3)/2/D383)*0.5*'NEFZ + EPA + WLTP - Constants'!$B$3*('NEFZ + EPA + WLTP - Start Value'!$B$5*'NEFZ + EPA + WLTP - Start Value'!$B$4)*E383/3600,0)</f>
        <v>0.5472990929452919</v>
      </c>
      <c r="I383" s="95"/>
    </row>
    <row r="384" ht="20.35" customHeight="1">
      <c r="A384" s="15">
        <v>381</v>
      </c>
      <c r="B384" s="15">
        <v>36.4</v>
      </c>
      <c r="C384" s="95">
        <f>'NEFZ + EPA + WLTP - Constants'!$B$5*B384/3.6</f>
        <v>16.272256</v>
      </c>
      <c r="D384" s="95">
        <f>(C384+C383)/2</f>
        <v>16.294608</v>
      </c>
      <c r="E384" s="95">
        <f>(D384*(A384-A383))</f>
        <v>16.294608</v>
      </c>
      <c r="F384" s="95">
        <f>(0.5*((C384^2)-(C383^2))*'NEFZ + EPA + WLTP - Start Value'!$B$3)/3600</f>
        <v>-0.3166665150527976</v>
      </c>
      <c r="G384" s="95">
        <f>E384*'NEFZ + EPA + WLTP - Start Value'!$B$3*'NEFZ + EPA + WLTP - Start Value'!$B$6*'NEFZ + EPA + WLTP - Constants'!$B$4/3600</f>
        <v>0.5559231411359999</v>
      </c>
      <c r="H384" s="95">
        <f>IF(E384&gt;0,(((C383)^3+(C384)^3)/2/D384)*0.5*'NEFZ + EPA + WLTP - Constants'!$B$3*('NEFZ + EPA + WLTP - Start Value'!$B$5*'NEFZ + EPA + WLTP - Start Value'!$B$4)*E384/3600,0)</f>
        <v>0.5472990929452919</v>
      </c>
      <c r="I384" s="95"/>
    </row>
    <row r="385" ht="20.35" customHeight="1">
      <c r="A385" s="15">
        <v>382</v>
      </c>
      <c r="B385" s="15">
        <v>36</v>
      </c>
      <c r="C385" s="95">
        <f>'NEFZ + EPA + WLTP - Constants'!$B$5*B385/3.6</f>
        <v>16.09344</v>
      </c>
      <c r="D385" s="95">
        <f>(C385+C384)/2</f>
        <v>16.182848</v>
      </c>
      <c r="E385" s="95">
        <f>(D385*(A385-A384))</f>
        <v>16.182848</v>
      </c>
      <c r="F385" s="95">
        <f>(0.5*((C385^2)-(C384^2))*'NEFZ + EPA + WLTP - Start Value'!$B$3)/3600</f>
        <v>-1.257978364324966</v>
      </c>
      <c r="G385" s="95">
        <f>E385*'NEFZ + EPA + WLTP - Start Value'!$B$3*'NEFZ + EPA + WLTP - Start Value'!$B$6*'NEFZ + EPA + WLTP - Constants'!$B$4/3600</f>
        <v>0.5521102252160001</v>
      </c>
      <c r="H385" s="95">
        <f>IF(E385&gt;0,(((C384)^3+(C385)^3)/2/D385)*0.5*'NEFZ + EPA + WLTP - Constants'!$B$3*('NEFZ + EPA + WLTP - Start Value'!$B$5*'NEFZ + EPA + WLTP - Start Value'!$B$4)*E385/3600,0)</f>
        <v>0.5361609227615542</v>
      </c>
      <c r="I385" s="95"/>
    </row>
    <row r="386" ht="20.35" customHeight="1">
      <c r="A386" s="15">
        <v>383</v>
      </c>
      <c r="B386" s="15">
        <v>35.1</v>
      </c>
      <c r="C386" s="95">
        <f>'NEFZ + EPA + WLTP - Constants'!$B$5*B386/3.6</f>
        <v>15.691104</v>
      </c>
      <c r="D386" s="95">
        <f>(C386+C385)/2</f>
        <v>15.892272</v>
      </c>
      <c r="E386" s="95">
        <f>(D386*(A386-A385))</f>
        <v>15.892272</v>
      </c>
      <c r="F386" s="95">
        <f>(0.5*((C386^2)-(C385^2))*'NEFZ + EPA + WLTP - Start Value'!$B$3)/3600</f>
        <v>-2.779628298796798</v>
      </c>
      <c r="G386" s="95">
        <f>E386*'NEFZ + EPA + WLTP - Start Value'!$B$3*'NEFZ + EPA + WLTP - Start Value'!$B$6*'NEFZ + EPA + WLTP - Constants'!$B$4/3600</f>
        <v>0.5421966438240001</v>
      </c>
      <c r="H386" s="95">
        <f>IF(E386&gt;0,(((C385)^3+(C386)^3)/2/D386)*0.5*'NEFZ + EPA + WLTP - Constants'!$B$3*('NEFZ + EPA + WLTP - Start Value'!$B$5*'NEFZ + EPA + WLTP - Start Value'!$B$4)*E386/3600,0)</f>
        <v>0.5079923893612158</v>
      </c>
      <c r="I386" s="95"/>
    </row>
    <row r="387" ht="20.35" customHeight="1">
      <c r="A387" s="15">
        <v>384</v>
      </c>
      <c r="B387" s="15">
        <v>34.1</v>
      </c>
      <c r="C387" s="95">
        <f>'NEFZ + EPA + WLTP - Constants'!$B$5*B387/3.6</f>
        <v>15.244064</v>
      </c>
      <c r="D387" s="95">
        <f>(C387+C386)/2</f>
        <v>15.467584</v>
      </c>
      <c r="E387" s="95">
        <f>(D387*(A387-A386))</f>
        <v>15.467584</v>
      </c>
      <c r="F387" s="95">
        <f>(0.5*((C387^2)-(C386^2))*'NEFZ + EPA + WLTP - Start Value'!$B$3)/3600</f>
        <v>-3.005942776632888</v>
      </c>
      <c r="G387" s="95">
        <f>E387*'NEFZ + EPA + WLTP - Start Value'!$B$3*'NEFZ + EPA + WLTP - Start Value'!$B$6*'NEFZ + EPA + WLTP - Constants'!$B$4/3600</f>
        <v>0.5277075633280002</v>
      </c>
      <c r="H387" s="95">
        <f>IF(E387&gt;0,(((C386)^3+(C387)^3)/2/D387)*0.5*'NEFZ + EPA + WLTP - Constants'!$B$3*('NEFZ + EPA + WLTP - Start Value'!$B$5*'NEFZ + EPA + WLTP - Start Value'!$B$4)*E387/3600,0)</f>
        <v>0.4684141090901203</v>
      </c>
      <c r="I387" s="95"/>
    </row>
    <row r="388" ht="20.35" customHeight="1">
      <c r="A388" s="15">
        <v>385</v>
      </c>
      <c r="B388" s="15">
        <v>33.5</v>
      </c>
      <c r="C388" s="95">
        <f>'NEFZ + EPA + WLTP - Constants'!$B$5*B388/3.6</f>
        <v>14.97584</v>
      </c>
      <c r="D388" s="95">
        <f>(C388+C387)/2</f>
        <v>15.109952</v>
      </c>
      <c r="E388" s="95">
        <f>(D388*(A388-A387))</f>
        <v>15.109952</v>
      </c>
      <c r="F388" s="95">
        <f>(0.5*((C388^2)-(C387^2))*'NEFZ + EPA + WLTP - Start Value'!$B$3)/3600</f>
        <v>-1.761864725725864</v>
      </c>
      <c r="G388" s="95">
        <f>E388*'NEFZ + EPA + WLTP - Start Value'!$B$3*'NEFZ + EPA + WLTP - Start Value'!$B$6*'NEFZ + EPA + WLTP - Constants'!$B$4/3600</f>
        <v>0.5155062323840002</v>
      </c>
      <c r="H388" s="95">
        <f>IF(E388&gt;0,(((C387)^3+(C388)^3)/2/D388)*0.5*'NEFZ + EPA + WLTP - Constants'!$B$3*('NEFZ + EPA + WLTP - Start Value'!$B$5*'NEFZ + EPA + WLTP - Start Value'!$B$4)*E388/3600,0)</f>
        <v>0.4364981496681129</v>
      </c>
      <c r="I388" s="95"/>
    </row>
    <row r="389" ht="20.35" customHeight="1">
      <c r="A389" s="15">
        <v>386</v>
      </c>
      <c r="B389" s="15">
        <v>31.4</v>
      </c>
      <c r="C389" s="95">
        <f>'NEFZ + EPA + WLTP - Constants'!$B$5*B389/3.6</f>
        <v>14.037056</v>
      </c>
      <c r="D389" s="95">
        <f>(C389+C388)/2</f>
        <v>14.506448</v>
      </c>
      <c r="E389" s="95">
        <f>(D389*(A389-A388))</f>
        <v>14.506448</v>
      </c>
      <c r="F389" s="95">
        <f>(0.5*((C389^2)-(C388^2))*'NEFZ + EPA + WLTP - Start Value'!$B$3)/3600</f>
        <v>-5.920230361666143</v>
      </c>
      <c r="G389" s="95">
        <f>E389*'NEFZ + EPA + WLTP - Start Value'!$B$3*'NEFZ + EPA + WLTP - Start Value'!$B$6*'NEFZ + EPA + WLTP - Constants'!$B$4/3600</f>
        <v>0.4949164864160001</v>
      </c>
      <c r="H389" s="95">
        <f>IF(E389&gt;0,(((C388)^3+(C389)^3)/2/D389)*0.5*'NEFZ + EPA + WLTP - Constants'!$B$3*('NEFZ + EPA + WLTP - Start Value'!$B$5*'NEFZ + EPA + WLTP - Start Value'!$B$4)*E389/3600,0)</f>
        <v>0.38737873015983</v>
      </c>
      <c r="I389" s="95"/>
    </row>
    <row r="390" ht="20.35" customHeight="1">
      <c r="A390" s="15">
        <v>387</v>
      </c>
      <c r="B390" s="15">
        <v>29</v>
      </c>
      <c r="C390" s="95">
        <f>'NEFZ + EPA + WLTP - Constants'!$B$5*B390/3.6</f>
        <v>12.96416</v>
      </c>
      <c r="D390" s="95">
        <f>(C390+C389)/2</f>
        <v>13.500608</v>
      </c>
      <c r="E390" s="95">
        <f>(D390*(A390-A389))</f>
        <v>13.500608</v>
      </c>
      <c r="F390" s="95">
        <f>(0.5*((C390^2)-(C389^2))*'NEFZ + EPA + WLTP - Start Value'!$B$3)/3600</f>
        <v>-6.29684197833387</v>
      </c>
      <c r="G390" s="95">
        <f>E390*'NEFZ + EPA + WLTP - Start Value'!$B$3*'NEFZ + EPA + WLTP - Start Value'!$B$6*'NEFZ + EPA + WLTP - Constants'!$B$4/3600</f>
        <v>0.460600243136</v>
      </c>
      <c r="H390" s="95">
        <f>IF(E390&gt;0,(((C389)^3+(C390)^3)/2/D390)*0.5*'NEFZ + EPA + WLTP - Constants'!$B$3*('NEFZ + EPA + WLTP - Start Value'!$B$5*'NEFZ + EPA + WLTP - Start Value'!$B$4)*E390/3600,0)</f>
        <v>0.3127539081621067</v>
      </c>
      <c r="I390" s="95"/>
    </row>
    <row r="391" ht="20.35" customHeight="1">
      <c r="A391" s="15">
        <v>388</v>
      </c>
      <c r="B391" s="15">
        <v>25.7</v>
      </c>
      <c r="C391" s="95">
        <f>'NEFZ + EPA + WLTP - Constants'!$B$5*B391/3.6</f>
        <v>11.488928</v>
      </c>
      <c r="D391" s="95">
        <f>(C391+C390)/2</f>
        <v>12.226544</v>
      </c>
      <c r="E391" s="95">
        <f>(D391*(A391-A390))</f>
        <v>12.226544</v>
      </c>
      <c r="F391" s="95">
        <f>(0.5*((C391^2)-(C390^2))*'NEFZ + EPA + WLTP - Start Value'!$B$3)/3600</f>
        <v>-7.84107992210986</v>
      </c>
      <c r="G391" s="95">
        <f>E391*'NEFZ + EPA + WLTP - Start Value'!$B$3*'NEFZ + EPA + WLTP - Start Value'!$B$6*'NEFZ + EPA + WLTP - Constants'!$B$4/3600</f>
        <v>0.417133001648</v>
      </c>
      <c r="H391" s="95">
        <f>IF(E391&gt;0,(((C390)^3+(C391)^3)/2/D391)*0.5*'NEFZ + EPA + WLTP - Constants'!$B$3*('NEFZ + EPA + WLTP - Start Value'!$B$5*'NEFZ + EPA + WLTP - Start Value'!$B$4)*E391/3600,0)</f>
        <v>0.2337318730394422</v>
      </c>
      <c r="I391" s="95"/>
    </row>
    <row r="392" ht="20.35" customHeight="1">
      <c r="A392" s="15">
        <v>389</v>
      </c>
      <c r="B392" s="15">
        <v>23</v>
      </c>
      <c r="C392" s="95">
        <f>'NEFZ + EPA + WLTP - Constants'!$B$5*B392/3.6</f>
        <v>10.28192</v>
      </c>
      <c r="D392" s="95">
        <f>(C392+C391)/2</f>
        <v>10.885424</v>
      </c>
      <c r="E392" s="95">
        <f>(D392*(A392-A391))</f>
        <v>10.885424</v>
      </c>
      <c r="F392" s="95">
        <f>(0.5*((C392^2)-(C391^2))*'NEFZ + EPA + WLTP - Start Value'!$B$3)/3600</f>
        <v>-5.711725660396798</v>
      </c>
      <c r="G392" s="95">
        <f>E392*'NEFZ + EPA + WLTP - Start Value'!$B$3*'NEFZ + EPA + WLTP - Start Value'!$B$6*'NEFZ + EPA + WLTP - Constants'!$B$4/3600</f>
        <v>0.3713780106080001</v>
      </c>
      <c r="H392" s="95">
        <f>IF(E392&gt;0,(((C391)^3+(C392)^3)/2/D392)*0.5*'NEFZ + EPA + WLTP - Constants'!$B$3*('NEFZ + EPA + WLTP - Start Value'!$B$5*'NEFZ + EPA + WLTP - Start Value'!$B$4)*E392/3600,0)</f>
        <v>0.1646694259670116</v>
      </c>
      <c r="I392" s="95"/>
    </row>
    <row r="393" ht="20.35" customHeight="1">
      <c r="A393" s="15">
        <v>390</v>
      </c>
      <c r="B393" s="15">
        <v>20.3</v>
      </c>
      <c r="C393" s="95">
        <f>'NEFZ + EPA + WLTP - Constants'!$B$5*B393/3.6</f>
        <v>9.074911999999999</v>
      </c>
      <c r="D393" s="95">
        <f>(C393+C392)/2</f>
        <v>9.678416</v>
      </c>
      <c r="E393" s="95">
        <f>(D393*(A393-A392))</f>
        <v>9.678416</v>
      </c>
      <c r="F393" s="95">
        <f>(0.5*((C393^2)-(C392^2))*'NEFZ + EPA + WLTP - Start Value'!$B$3)/3600</f>
        <v>-5.078392630291209</v>
      </c>
      <c r="G393" s="95">
        <f>E393*'NEFZ + EPA + WLTP - Start Value'!$B$3*'NEFZ + EPA + WLTP - Start Value'!$B$6*'NEFZ + EPA + WLTP - Constants'!$B$4/3600</f>
        <v>0.3301985186720001</v>
      </c>
      <c r="H393" s="95">
        <f>IF(E393&gt;0,(((C392)^3+(C393)^3)/2/D393)*0.5*'NEFZ + EPA + WLTP - Constants'!$B$3*('NEFZ + EPA + WLTP - Start Value'!$B$5*'NEFZ + EPA + WLTP - Start Value'!$B$4)*E393/3600,0)</f>
        <v>0.1160218992763906</v>
      </c>
      <c r="I393" s="95"/>
    </row>
    <row r="394" ht="20.35" customHeight="1">
      <c r="A394" s="15">
        <v>391</v>
      </c>
      <c r="B394" s="15">
        <v>17.5</v>
      </c>
      <c r="C394" s="95">
        <f>'NEFZ + EPA + WLTP - Constants'!$B$5*B394/3.6</f>
        <v>7.8232</v>
      </c>
      <c r="D394" s="95">
        <f>(C394+C393)/2</f>
        <v>8.449055999999999</v>
      </c>
      <c r="E394" s="95">
        <f>(D394*(A394-A393))</f>
        <v>8.449055999999999</v>
      </c>
      <c r="F394" s="95">
        <f>(0.5*((C394^2)-(C393^2))*'NEFZ + EPA + WLTP - Start Value'!$B$3)/3600</f>
        <v>-4.597528662988798</v>
      </c>
      <c r="G394" s="95">
        <f>E394*'NEFZ + EPA + WLTP - Start Value'!$B$3*'NEFZ + EPA + WLTP - Start Value'!$B$6*'NEFZ + EPA + WLTP - Constants'!$B$4/3600</f>
        <v>0.288256443552</v>
      </c>
      <c r="H394" s="95">
        <f>IF(E394&gt;0,(((C393)^3+(C394)^3)/2/D394)*0.5*'NEFZ + EPA + WLTP - Constants'!$B$3*('NEFZ + EPA + WLTP - Start Value'!$B$5*'NEFZ + EPA + WLTP - Start Value'!$B$4)*E394/3600,0)</f>
        <v>0.07755428012637784</v>
      </c>
      <c r="I394" s="95"/>
    </row>
    <row r="395" ht="20.35" customHeight="1">
      <c r="A395" s="15">
        <v>392</v>
      </c>
      <c r="B395" s="15">
        <v>14.5</v>
      </c>
      <c r="C395" s="95">
        <f>'NEFZ + EPA + WLTP - Constants'!$B$5*B395/3.6</f>
        <v>6.48208</v>
      </c>
      <c r="D395" s="95">
        <f>(C395+C394)/2</f>
        <v>7.15264</v>
      </c>
      <c r="E395" s="95">
        <f>(D395*(A395-A394))</f>
        <v>7.15264</v>
      </c>
      <c r="F395" s="95">
        <f>(0.5*((C395^2)-(C394^2))*'NEFZ + EPA + WLTP - Start Value'!$B$3)/3600</f>
        <v>-4.170094025386667</v>
      </c>
      <c r="G395" s="95">
        <f>E395*'NEFZ + EPA + WLTP - Start Value'!$B$3*'NEFZ + EPA + WLTP - Start Value'!$B$6*'NEFZ + EPA + WLTP - Constants'!$B$4/3600</f>
        <v>0.244026618880</v>
      </c>
      <c r="H395" s="95">
        <f>IF(E395&gt;0,(((C394)^3+(C395)^3)/2/D395)*0.5*'NEFZ + EPA + WLTP - Constants'!$B$3*('NEFZ + EPA + WLTP - Start Value'!$B$5*'NEFZ + EPA + WLTP - Start Value'!$B$4)*E395/3600,0)</f>
        <v>0.04751080469522147</v>
      </c>
      <c r="I395" s="95"/>
    </row>
    <row r="396" ht="20.35" customHeight="1">
      <c r="A396" s="15">
        <v>393</v>
      </c>
      <c r="B396" s="15">
        <v>12</v>
      </c>
      <c r="C396" s="95">
        <f>'NEFZ + EPA + WLTP - Constants'!$B$5*B396/3.6</f>
        <v>5.36448</v>
      </c>
      <c r="D396" s="95">
        <f>(C396+C395)/2</f>
        <v>5.92328</v>
      </c>
      <c r="E396" s="95">
        <f>(D396*(A396-A395))</f>
        <v>5.92328</v>
      </c>
      <c r="F396" s="95">
        <f>(0.5*((C396^2)-(C395^2))*'NEFZ + EPA + WLTP - Start Value'!$B$3)/3600</f>
        <v>-2.877799262311109</v>
      </c>
      <c r="G396" s="95">
        <f>E396*'NEFZ + EPA + WLTP - Start Value'!$B$3*'NEFZ + EPA + WLTP - Start Value'!$B$6*'NEFZ + EPA + WLTP - Constants'!$B$4/3600</f>
        <v>0.202084543760</v>
      </c>
      <c r="H396" s="95">
        <f>IF(E396&gt;0,(((C395)^3+(C396)^3)/2/D396)*0.5*'NEFZ + EPA + WLTP - Constants'!$B$3*('NEFZ + EPA + WLTP - Start Value'!$B$5*'NEFZ + EPA + WLTP - Start Value'!$B$4)*E396/3600,0)</f>
        <v>0.02699111530415227</v>
      </c>
      <c r="I396" s="95"/>
    </row>
    <row r="397" ht="20.35" customHeight="1">
      <c r="A397" s="15">
        <v>394</v>
      </c>
      <c r="B397" s="15">
        <v>8.699999999999999</v>
      </c>
      <c r="C397" s="95">
        <f>'NEFZ + EPA + WLTP - Constants'!$B$5*B397/3.6</f>
        <v>3.889248</v>
      </c>
      <c r="D397" s="95">
        <f>(C397+C396)/2</f>
        <v>4.626864</v>
      </c>
      <c r="E397" s="95">
        <f>(D397*(A397-A396))</f>
        <v>4.626864</v>
      </c>
      <c r="F397" s="95">
        <f>(0.5*((C397^2)-(C396^2))*'NEFZ + EPA + WLTP - Start Value'!$B$3)/3600</f>
        <v>-2.967282529939201</v>
      </c>
      <c r="G397" s="95">
        <f>E397*'NEFZ + EPA + WLTP - Start Value'!$B$3*'NEFZ + EPA + WLTP - Start Value'!$B$6*'NEFZ + EPA + WLTP - Constants'!$B$4/3600</f>
        <v>0.157854719088</v>
      </c>
      <c r="H397" s="95">
        <f>IF(E397&gt;0,(((C396)^3+(C397)^3)/2/D397)*0.5*'NEFZ + EPA + WLTP - Constants'!$B$3*('NEFZ + EPA + WLTP - Start Value'!$B$5*'NEFZ + EPA + WLTP - Start Value'!$B$4)*E397/3600,0)</f>
        <v>0.01348533277088013</v>
      </c>
      <c r="I397" s="95"/>
    </row>
    <row r="398" ht="20.35" customHeight="1">
      <c r="A398" s="15">
        <v>395</v>
      </c>
      <c r="B398" s="15">
        <v>5.4</v>
      </c>
      <c r="C398" s="95">
        <f>'NEFZ + EPA + WLTP - Constants'!$B$5*B398/3.6</f>
        <v>2.414016000000001</v>
      </c>
      <c r="D398" s="95">
        <f>(C398+C397)/2</f>
        <v>3.151632</v>
      </c>
      <c r="E398" s="95">
        <f>(D398*(A398-A397))</f>
        <v>3.151632</v>
      </c>
      <c r="F398" s="95">
        <f>(0.5*((C398^2)-(C397^2))*'NEFZ + EPA + WLTP - Start Value'!$B$3)/3600</f>
        <v>-2.021192447929599</v>
      </c>
      <c r="G398" s="95">
        <f>E398*'NEFZ + EPA + WLTP - Start Value'!$B$3*'NEFZ + EPA + WLTP - Start Value'!$B$6*'NEFZ + EPA + WLTP - Constants'!$B$4/3600</f>
        <v>0.107524228944</v>
      </c>
      <c r="H398" s="95">
        <f>IF(E398&gt;0,(((C397)^3+(C398)^3)/2/D398)*0.5*'NEFZ + EPA + WLTP - Constants'!$B$3*('NEFZ + EPA + WLTP - Start Value'!$B$5*'NEFZ + EPA + WLTP - Start Value'!$B$4)*E398/3600,0)</f>
        <v>0.004610757466073475</v>
      </c>
      <c r="I398" s="95"/>
    </row>
    <row r="399" ht="20.35" customHeight="1">
      <c r="A399" s="15">
        <v>396</v>
      </c>
      <c r="B399" s="15">
        <v>2.1</v>
      </c>
      <c r="C399" s="95">
        <f>'NEFZ + EPA + WLTP - Constants'!$B$5*B399/3.6</f>
        <v>0.9387840000000002</v>
      </c>
      <c r="D399" s="95">
        <f>(C399+C398)/2</f>
        <v>1.6764</v>
      </c>
      <c r="E399" s="95">
        <f>(D399*(A399-A398))</f>
        <v>1.6764</v>
      </c>
      <c r="F399" s="95">
        <f>(0.5*((C399^2)-(C398^2))*'NEFZ + EPA + WLTP - Start Value'!$B$3)/3600</f>
        <v>-1.075102365920001</v>
      </c>
      <c r="G399" s="95">
        <f>E399*'NEFZ + EPA + WLTP - Start Value'!$B$3*'NEFZ + EPA + WLTP - Start Value'!$B$6*'NEFZ + EPA + WLTP - Constants'!$B$4/3600</f>
        <v>0.05719373880000001</v>
      </c>
      <c r="H399" s="95">
        <f>IF(E399&gt;0,(((C398)^3+(C399)^3)/2/D399)*0.5*'NEFZ + EPA + WLTP - Constants'!$B$3*('NEFZ + EPA + WLTP - Start Value'!$B$5*'NEFZ + EPA + WLTP - Start Value'!$B$4)*E399/3600,0)</f>
        <v>0.0009421073873466704</v>
      </c>
      <c r="I399" s="95"/>
    </row>
    <row r="400" ht="20.35" customHeight="1">
      <c r="A400" s="15">
        <v>397</v>
      </c>
      <c r="B400" s="15">
        <v>0</v>
      </c>
      <c r="C400" s="95">
        <f>'NEFZ + EPA + WLTP - Constants'!$B$5*B400/3.6</f>
        <v>0</v>
      </c>
      <c r="D400" s="95">
        <f>(C400+C399)/2</f>
        <v>0.4693920000000001</v>
      </c>
      <c r="E400" s="95">
        <f>(D400*(A400-A399))</f>
        <v>0.4693920000000001</v>
      </c>
      <c r="F400" s="95">
        <f>(0.5*((C400^2)-(C399^2))*'NEFZ + EPA + WLTP - Start Value'!$B$3)/3600</f>
        <v>-0.1915636942912001</v>
      </c>
      <c r="G400" s="95">
        <f>E400*'NEFZ + EPA + WLTP - Start Value'!$B$3*'NEFZ + EPA + WLTP - Start Value'!$B$6*'NEFZ + EPA + WLTP - Constants'!$B$4/3600</f>
        <v>0.01601424686400001</v>
      </c>
      <c r="H400" s="95">
        <f>IF(E400&gt;0,(((C399)^3+(C400)^3)/2/D400)*0.5*'NEFZ + EPA + WLTP - Constants'!$B$3*('NEFZ + EPA + WLTP - Start Value'!$B$5*'NEFZ + EPA + WLTP - Start Value'!$B$4)*E400/3600,0)</f>
        <v>5.233082329715108e-05</v>
      </c>
      <c r="I400" s="95"/>
    </row>
    <row r="401" ht="20.35" customHeight="1">
      <c r="A401" s="15">
        <v>398</v>
      </c>
      <c r="B401" s="15">
        <v>0</v>
      </c>
      <c r="C401" s="95">
        <f>'NEFZ + EPA + WLTP - Constants'!$B$5*B401/3.6</f>
        <v>0</v>
      </c>
      <c r="D401" s="95">
        <f>(C401+C400)/2</f>
        <v>0</v>
      </c>
      <c r="E401" s="95">
        <f>(D401*(A401-A400))</f>
        <v>0</v>
      </c>
      <c r="F401" s="95">
        <f>(0.5*((C401^2)-(C400^2))*'NEFZ + EPA + WLTP - Start Value'!$B$3)/3600</f>
        <v>0</v>
      </c>
      <c r="G401" s="95">
        <f>E401*'NEFZ + EPA + WLTP - Start Value'!$B$3*'NEFZ + EPA + WLTP - Start Value'!$B$6*'NEFZ + EPA + WLTP - Constants'!$B$4/3600</f>
        <v>0</v>
      </c>
      <c r="H401" s="95">
        <f>IF(E401&gt;0,(((C400)^3+(C401)^3)/2/D401)*0.5*'NEFZ + EPA + WLTP - Constants'!$B$3*('NEFZ + EPA + WLTP - Start Value'!$B$5*'NEFZ + EPA + WLTP - Start Value'!$B$4)*E401/3600,0)</f>
        <v>0</v>
      </c>
      <c r="I401" s="95"/>
    </row>
    <row r="402" ht="20.35" customHeight="1">
      <c r="A402" s="15">
        <v>399</v>
      </c>
      <c r="B402" s="15">
        <v>0</v>
      </c>
      <c r="C402" s="95">
        <f>'NEFZ + EPA + WLTP - Constants'!$B$5*B402/3.6</f>
        <v>0</v>
      </c>
      <c r="D402" s="95">
        <f>(C402+C401)/2</f>
        <v>0</v>
      </c>
      <c r="E402" s="95">
        <f>(D402*(A402-A401))</f>
        <v>0</v>
      </c>
      <c r="F402" s="95">
        <f>(0.5*((C402^2)-(C401^2))*'NEFZ + EPA + WLTP - Start Value'!$B$3)/3600</f>
        <v>0</v>
      </c>
      <c r="G402" s="95">
        <f>E402*'NEFZ + EPA + WLTP - Start Value'!$B$3*'NEFZ + EPA + WLTP - Start Value'!$B$6*'NEFZ + EPA + WLTP - Constants'!$B$4/3600</f>
        <v>0</v>
      </c>
      <c r="H402" s="95">
        <f>IF(E402&gt;0,(((C401)^3+(C402)^3)/2/D402)*0.5*'NEFZ + EPA + WLTP - Constants'!$B$3*('NEFZ + EPA + WLTP - Start Value'!$B$5*'NEFZ + EPA + WLTP - Start Value'!$B$4)*E402/3600,0)</f>
        <v>0</v>
      </c>
      <c r="I402" s="95"/>
    </row>
    <row r="403" ht="20.35" customHeight="1">
      <c r="A403" s="15">
        <v>400</v>
      </c>
      <c r="B403" s="15">
        <v>0</v>
      </c>
      <c r="C403" s="95">
        <f>'NEFZ + EPA + WLTP - Constants'!$B$5*B403/3.6</f>
        <v>0</v>
      </c>
      <c r="D403" s="95">
        <f>(C403+C402)/2</f>
        <v>0</v>
      </c>
      <c r="E403" s="95">
        <f>(D403*(A403-A402))</f>
        <v>0</v>
      </c>
      <c r="F403" s="95">
        <f>(0.5*((C403^2)-(C402^2))*'NEFZ + EPA + WLTP - Start Value'!$B$3)/3600</f>
        <v>0</v>
      </c>
      <c r="G403" s="95">
        <f>E403*'NEFZ + EPA + WLTP - Start Value'!$B$3*'NEFZ + EPA + WLTP - Start Value'!$B$6*'NEFZ + EPA + WLTP - Constants'!$B$4/3600</f>
        <v>0</v>
      </c>
      <c r="H403" s="95">
        <f>IF(E403&gt;0,(((C402)^3+(C403)^3)/2/D403)*0.5*'NEFZ + EPA + WLTP - Constants'!$B$3*('NEFZ + EPA + WLTP - Start Value'!$B$5*'NEFZ + EPA + WLTP - Start Value'!$B$4)*E403/3600,0)</f>
        <v>0</v>
      </c>
      <c r="I403" s="95"/>
    </row>
    <row r="404" ht="20.35" customHeight="1">
      <c r="A404" s="15">
        <v>401</v>
      </c>
      <c r="B404" s="15">
        <v>0</v>
      </c>
      <c r="C404" s="95">
        <f>'NEFZ + EPA + WLTP - Constants'!$B$5*B404/3.6</f>
        <v>0</v>
      </c>
      <c r="D404" s="95">
        <f>(C404+C403)/2</f>
        <v>0</v>
      </c>
      <c r="E404" s="95">
        <f>(D404*(A404-A403))</f>
        <v>0</v>
      </c>
      <c r="F404" s="95">
        <f>(0.5*((C404^2)-(C403^2))*'NEFZ + EPA + WLTP - Start Value'!$B$3)/3600</f>
        <v>0</v>
      </c>
      <c r="G404" s="95">
        <f>E404*'NEFZ + EPA + WLTP - Start Value'!$B$3*'NEFZ + EPA + WLTP - Start Value'!$B$6*'NEFZ + EPA + WLTP - Constants'!$B$4/3600</f>
        <v>0</v>
      </c>
      <c r="H404" s="95">
        <f>IF(E404&gt;0,(((C403)^3+(C404)^3)/2/D404)*0.5*'NEFZ + EPA + WLTP - Constants'!$B$3*('NEFZ + EPA + WLTP - Start Value'!$B$5*'NEFZ + EPA + WLTP - Start Value'!$B$4)*E404/3600,0)</f>
        <v>0</v>
      </c>
      <c r="I404" s="95"/>
    </row>
    <row r="405" ht="20.35" customHeight="1">
      <c r="A405" s="15">
        <v>402</v>
      </c>
      <c r="B405" s="15">
        <v>0</v>
      </c>
      <c r="C405" s="95">
        <f>'NEFZ + EPA + WLTP - Constants'!$B$5*B405/3.6</f>
        <v>0</v>
      </c>
      <c r="D405" s="95">
        <f>(C405+C404)/2</f>
        <v>0</v>
      </c>
      <c r="E405" s="95">
        <f>(D405*(A405-A404))</f>
        <v>0</v>
      </c>
      <c r="F405" s="95">
        <f>(0.5*((C405^2)-(C404^2))*'NEFZ + EPA + WLTP - Start Value'!$B$3)/3600</f>
        <v>0</v>
      </c>
      <c r="G405" s="95">
        <f>E405*'NEFZ + EPA + WLTP - Start Value'!$B$3*'NEFZ + EPA + WLTP - Start Value'!$B$6*'NEFZ + EPA + WLTP - Constants'!$B$4/3600</f>
        <v>0</v>
      </c>
      <c r="H405" s="95">
        <f>IF(E405&gt;0,(((C404)^3+(C405)^3)/2/D405)*0.5*'NEFZ + EPA + WLTP - Constants'!$B$3*('NEFZ + EPA + WLTP - Start Value'!$B$5*'NEFZ + EPA + WLTP - Start Value'!$B$4)*E405/3600,0)</f>
        <v>0</v>
      </c>
      <c r="I405" s="95"/>
    </row>
    <row r="406" ht="20.35" customHeight="1">
      <c r="A406" s="15">
        <v>403</v>
      </c>
      <c r="B406" s="15">
        <v>2.6</v>
      </c>
      <c r="C406" s="95">
        <f>'NEFZ + EPA + WLTP - Constants'!$B$5*B406/3.6</f>
        <v>1.162304</v>
      </c>
      <c r="D406" s="95">
        <f>(C406+C405)/2</f>
        <v>0.5811520000000001</v>
      </c>
      <c r="E406" s="95">
        <f>(D406*(A406-A405))</f>
        <v>0.5811520000000001</v>
      </c>
      <c r="F406" s="95">
        <f>(0.5*((C406^2)-(C405^2))*'NEFZ + EPA + WLTP - Start Value'!$B$3)/3600</f>
        <v>0.2936441209543112</v>
      </c>
      <c r="G406" s="95">
        <f>E406*'NEFZ + EPA + WLTP - Start Value'!$B$3*'NEFZ + EPA + WLTP - Start Value'!$B$6*'NEFZ + EPA + WLTP - Constants'!$B$4/3600</f>
        <v>0.01982716278400001</v>
      </c>
      <c r="H406" s="95">
        <f>IF(E406&gt;0,(((C405)^3+(C406)^3)/2/D406)*0.5*'NEFZ + EPA + WLTP - Constants'!$B$3*('NEFZ + EPA + WLTP - Start Value'!$B$5*'NEFZ + EPA + WLTP - Start Value'!$B$4)*E406/3600,0)</f>
        <v>9.931611599943066e-05</v>
      </c>
      <c r="I406" s="95"/>
    </row>
    <row r="407" ht="20.35" customHeight="1">
      <c r="A407" s="15">
        <v>404</v>
      </c>
      <c r="B407" s="15">
        <v>5.9</v>
      </c>
      <c r="C407" s="95">
        <f>'NEFZ + EPA + WLTP - Constants'!$B$5*B407/3.6</f>
        <v>2.637536</v>
      </c>
      <c r="D407" s="95">
        <f>(C407+C406)/2</f>
        <v>1.89992</v>
      </c>
      <c r="E407" s="95">
        <f>(D407*(A407-A406))</f>
        <v>1.89992</v>
      </c>
      <c r="F407" s="95">
        <f>(0.5*((C407^2)-(C406^2))*'NEFZ + EPA + WLTP - Start Value'!$B$3)/3600</f>
        <v>1.218449348042667</v>
      </c>
      <c r="G407" s="95">
        <f>E407*'NEFZ + EPA + WLTP - Start Value'!$B$3*'NEFZ + EPA + WLTP - Start Value'!$B$6*'NEFZ + EPA + WLTP - Constants'!$B$4/3600</f>
        <v>0.06481957064000002</v>
      </c>
      <c r="H407" s="95">
        <f>IF(E407&gt;0,(((C406)^3+(C407)^3)/2/D407)*0.5*'NEFZ + EPA + WLTP - Constants'!$B$3*('NEFZ + EPA + WLTP - Start Value'!$B$5*'NEFZ + EPA + WLTP - Start Value'!$B$4)*E407/3600,0)</f>
        <v>0.00125984436974585</v>
      </c>
      <c r="I407" s="95"/>
    </row>
    <row r="408" ht="20.35" customHeight="1">
      <c r="A408" s="15">
        <v>405</v>
      </c>
      <c r="B408" s="15">
        <v>9.199999999999999</v>
      </c>
      <c r="C408" s="95">
        <f>'NEFZ + EPA + WLTP - Constants'!$B$5*B408/3.6</f>
        <v>4.112768</v>
      </c>
      <c r="D408" s="95">
        <f>(C408+C407)/2</f>
        <v>3.375152</v>
      </c>
      <c r="E408" s="95">
        <f>(D408*(A408-A407))</f>
        <v>3.375152</v>
      </c>
      <c r="F408" s="95">
        <f>(0.5*((C408^2)-(C407^2))*'NEFZ + EPA + WLTP - Start Value'!$B$3)/3600</f>
        <v>2.164539430052267</v>
      </c>
      <c r="G408" s="95">
        <f>E408*'NEFZ + EPA + WLTP - Start Value'!$B$3*'NEFZ + EPA + WLTP - Start Value'!$B$6*'NEFZ + EPA + WLTP - Constants'!$B$4/3600</f>
        <v>0.115150060784</v>
      </c>
      <c r="H408" s="95">
        <f>IF(E408&gt;0,(((C407)^3+(C408)^3)/2/D408)*0.5*'NEFZ + EPA + WLTP - Constants'!$B$3*('NEFZ + EPA + WLTP - Start Value'!$B$5*'NEFZ + EPA + WLTP - Start Value'!$B$4)*E408/3600,0)</f>
        <v>0.005560634519982458</v>
      </c>
      <c r="I408" s="95"/>
    </row>
    <row r="409" ht="20.35" customHeight="1">
      <c r="A409" s="15">
        <v>406</v>
      </c>
      <c r="B409" s="15">
        <v>12.5</v>
      </c>
      <c r="C409" s="95">
        <f>'NEFZ + EPA + WLTP - Constants'!$B$5*B409/3.6</f>
        <v>5.588</v>
      </c>
      <c r="D409" s="95">
        <f>(C409+C408)/2</f>
        <v>4.850384</v>
      </c>
      <c r="E409" s="95">
        <f>(D409*(A409-A408))</f>
        <v>4.850384</v>
      </c>
      <c r="F409" s="95">
        <f>(0.5*((C409^2)-(C408^2))*'NEFZ + EPA + WLTP - Start Value'!$B$3)/3600</f>
        <v>3.110629512061867</v>
      </c>
      <c r="G409" s="95">
        <f>E409*'NEFZ + EPA + WLTP - Start Value'!$B$3*'NEFZ + EPA + WLTP - Start Value'!$B$6*'NEFZ + EPA + WLTP - Constants'!$B$4/3600</f>
        <v>0.165480550928</v>
      </c>
      <c r="H409" s="95">
        <f>IF(E409&gt;0,(((C408)^3+(C409)^3)/2/D409)*0.5*'NEFZ + EPA + WLTP - Constants'!$B$3*('NEFZ + EPA + WLTP - Start Value'!$B$5*'NEFZ + EPA + WLTP - Start Value'!$B$4)*E409/3600,0)</f>
        <v>0.01543656445134004</v>
      </c>
      <c r="I409" s="95"/>
    </row>
    <row r="410" ht="20.35" customHeight="1">
      <c r="A410" s="15">
        <v>407</v>
      </c>
      <c r="B410" s="15">
        <v>15.8</v>
      </c>
      <c r="C410" s="95">
        <f>'NEFZ + EPA + WLTP - Constants'!$B$5*B410/3.6</f>
        <v>7.063232000000001</v>
      </c>
      <c r="D410" s="95">
        <f>(C410+C409)/2</f>
        <v>6.325616</v>
      </c>
      <c r="E410" s="95">
        <f>(D410*(A410-A409))</f>
        <v>6.325616</v>
      </c>
      <c r="F410" s="95">
        <f>(0.5*((C410^2)-(C409^2))*'NEFZ + EPA + WLTP - Start Value'!$B$3)/3600</f>
        <v>4.05671959407147</v>
      </c>
      <c r="G410" s="95">
        <f>E410*'NEFZ + EPA + WLTP - Start Value'!$B$3*'NEFZ + EPA + WLTP - Start Value'!$B$6*'NEFZ + EPA + WLTP - Constants'!$B$4/3600</f>
        <v>0.215811041072</v>
      </c>
      <c r="H410" s="95">
        <f>IF(E410&gt;0,(((C409)^3+(C410)^3)/2/D410)*0.5*'NEFZ + EPA + WLTP - Constants'!$B$3*('NEFZ + EPA + WLTP - Start Value'!$B$5*'NEFZ + EPA + WLTP - Start Value'!$B$4)*E410/3600,0)</f>
        <v>0.03332445022709003</v>
      </c>
      <c r="I410" s="95"/>
    </row>
    <row r="411" ht="20.35" customHeight="1">
      <c r="A411" s="15">
        <v>408</v>
      </c>
      <c r="B411" s="15">
        <v>19.1</v>
      </c>
      <c r="C411" s="95">
        <f>'NEFZ + EPA + WLTP - Constants'!$B$5*B411/3.6</f>
        <v>8.538464000000001</v>
      </c>
      <c r="D411" s="95">
        <f>(C411+C410)/2</f>
        <v>7.800848000000001</v>
      </c>
      <c r="E411" s="95">
        <f>(D411*(A411-A410))</f>
        <v>7.800848000000001</v>
      </c>
      <c r="F411" s="95">
        <f>(0.5*((C411^2)-(C410^2))*'NEFZ + EPA + WLTP - Start Value'!$B$3)/3600</f>
        <v>5.002809676081068</v>
      </c>
      <c r="G411" s="95">
        <f>E411*'NEFZ + EPA + WLTP - Start Value'!$B$3*'NEFZ + EPA + WLTP - Start Value'!$B$6*'NEFZ + EPA + WLTP - Constants'!$B$4/3600</f>
        <v>0.266141531216</v>
      </c>
      <c r="H411" s="95">
        <f>IF(E411&gt;0,(((C410)^3+(C411)^3)/2/D411)*0.5*'NEFZ + EPA + WLTP - Constants'!$B$3*('NEFZ + EPA + WLTP - Start Value'!$B$5*'NEFZ + EPA + WLTP - Start Value'!$B$4)*E411/3600,0)</f>
        <v>0.06166110791050381</v>
      </c>
      <c r="I411" s="95"/>
    </row>
    <row r="412" ht="20.35" customHeight="1">
      <c r="A412" s="15">
        <v>409</v>
      </c>
      <c r="B412" s="15">
        <v>22.4</v>
      </c>
      <c r="C412" s="95">
        <f>'NEFZ + EPA + WLTP - Constants'!$B$5*B412/3.6</f>
        <v>10.013696</v>
      </c>
      <c r="D412" s="95">
        <f>(C412+C411)/2</f>
        <v>9.27608</v>
      </c>
      <c r="E412" s="95">
        <f>(D412*(A412-A411))</f>
        <v>9.27608</v>
      </c>
      <c r="F412" s="95">
        <f>(0.5*((C412^2)-(C411^2))*'NEFZ + EPA + WLTP - Start Value'!$B$3)/3600</f>
        <v>5.94889975809066</v>
      </c>
      <c r="G412" s="95">
        <f>E412*'NEFZ + EPA + WLTP - Start Value'!$B$3*'NEFZ + EPA + WLTP - Start Value'!$B$6*'NEFZ + EPA + WLTP - Constants'!$B$4/3600</f>
        <v>0.316472021360</v>
      </c>
      <c r="H412" s="95">
        <f>IF(E412&gt;0,(((C411)^3+(C412)^3)/2/D412)*0.5*'NEFZ + EPA + WLTP - Constants'!$B$3*('NEFZ + EPA + WLTP - Start Value'!$B$5*'NEFZ + EPA + WLTP - Start Value'!$B$4)*E412/3600,0)</f>
        <v>0.1028833535648528</v>
      </c>
      <c r="I412" s="95"/>
    </row>
    <row r="413" ht="20.35" customHeight="1">
      <c r="A413" s="15">
        <v>410</v>
      </c>
      <c r="B413" s="15">
        <v>25</v>
      </c>
      <c r="C413" s="95">
        <f>'NEFZ + EPA + WLTP - Constants'!$B$5*B413/3.6</f>
        <v>11.176</v>
      </c>
      <c r="D413" s="95">
        <f>(C413+C412)/2</f>
        <v>10.594848</v>
      </c>
      <c r="E413" s="95">
        <f>(D413*(A413-A412))</f>
        <v>10.594848</v>
      </c>
      <c r="F413" s="95">
        <f>(0.5*((C413^2)-(C412^2))*'NEFZ + EPA + WLTP - Start Value'!$B$3)/3600</f>
        <v>5.353358205090138</v>
      </c>
      <c r="G413" s="95">
        <f>E413*'NEFZ + EPA + WLTP - Start Value'!$B$3*'NEFZ + EPA + WLTP - Start Value'!$B$6*'NEFZ + EPA + WLTP - Constants'!$B$4/3600</f>
        <v>0.361464429216</v>
      </c>
      <c r="H413" s="95">
        <f>IF(E413&gt;0,(((C412)^3+(C413)^3)/2/D413)*0.5*'NEFZ + EPA + WLTP - Constants'!$B$3*('NEFZ + EPA + WLTP - Start Value'!$B$5*'NEFZ + EPA + WLTP - Start Value'!$B$4)*E413/3600,0)</f>
        <v>0.151801903177167</v>
      </c>
      <c r="I413" s="95"/>
    </row>
    <row r="414" ht="20.35" customHeight="1">
      <c r="A414" s="15">
        <v>411</v>
      </c>
      <c r="B414" s="15">
        <v>25.6</v>
      </c>
      <c r="C414" s="95">
        <f>'NEFZ + EPA + WLTP - Constants'!$B$5*B414/3.6</f>
        <v>11.444224</v>
      </c>
      <c r="D414" s="95">
        <f>(C414+C413)/2</f>
        <v>11.310112</v>
      </c>
      <c r="E414" s="95">
        <f>(D414*(A414-A413))</f>
        <v>11.310112</v>
      </c>
      <c r="F414" s="95">
        <f>(0.5*((C414^2)-(C413^2))*'NEFZ + EPA + WLTP - Start Value'!$B$3)/3600</f>
        <v>1.318792235528539</v>
      </c>
      <c r="G414" s="95">
        <f>E414*'NEFZ + EPA + WLTP - Start Value'!$B$3*'NEFZ + EPA + WLTP - Start Value'!$B$6*'NEFZ + EPA + WLTP - Constants'!$B$4/3600</f>
        <v>0.385867091104</v>
      </c>
      <c r="H414" s="95">
        <f>IF(E414&gt;0,(((C413)^3+(C414)^3)/2/D414)*0.5*'NEFZ + EPA + WLTP - Constants'!$B$3*('NEFZ + EPA + WLTP - Start Value'!$B$5*'NEFZ + EPA + WLTP - Start Value'!$B$4)*E414/3600,0)</f>
        <v>0.1830941194182185</v>
      </c>
      <c r="I414" s="95"/>
    </row>
    <row r="415" ht="20.35" customHeight="1">
      <c r="A415" s="15">
        <v>412</v>
      </c>
      <c r="B415" s="15">
        <v>27.5</v>
      </c>
      <c r="C415" s="95">
        <f>'NEFZ + EPA + WLTP - Constants'!$B$5*B415/3.6</f>
        <v>12.2936</v>
      </c>
      <c r="D415" s="95">
        <f>(C415+C414)/2</f>
        <v>11.868912</v>
      </c>
      <c r="E415" s="95">
        <f>(D415*(A415-A414))</f>
        <v>11.868912</v>
      </c>
      <c r="F415" s="95">
        <f>(0.5*((C415^2)-(C414^2))*'NEFZ + EPA + WLTP - Start Value'!$B$3)/3600</f>
        <v>4.382508189804803</v>
      </c>
      <c r="G415" s="95">
        <f>E415*'NEFZ + EPA + WLTP - Start Value'!$B$3*'NEFZ + EPA + WLTP - Start Value'!$B$6*'NEFZ + EPA + WLTP - Constants'!$B$4/3600</f>
        <v>0.4049316707040001</v>
      </c>
      <c r="H415" s="95">
        <f>IF(E415&gt;0,(((C414)^3+(C415)^3)/2/D415)*0.5*'NEFZ + EPA + WLTP - Constants'!$B$3*('NEFZ + EPA + WLTP - Start Value'!$B$5*'NEFZ + EPA + WLTP - Start Value'!$B$4)*E415/3600,0)</f>
        <v>0.2123186606923738</v>
      </c>
      <c r="I415" s="95"/>
    </row>
    <row r="416" ht="20.35" customHeight="1">
      <c r="A416" s="15">
        <v>413</v>
      </c>
      <c r="B416" s="15">
        <v>29</v>
      </c>
      <c r="C416" s="95">
        <f>'NEFZ + EPA + WLTP - Constants'!$B$5*B416/3.6</f>
        <v>12.96416</v>
      </c>
      <c r="D416" s="95">
        <f>(C416+C415)/2</f>
        <v>12.62888</v>
      </c>
      <c r="E416" s="95">
        <f>(D416*(A416-A415))</f>
        <v>12.62888</v>
      </c>
      <c r="F416" s="95">
        <f>(0.5*((C416^2)-(C415^2))*'NEFZ + EPA + WLTP - Start Value'!$B$3)/3600</f>
        <v>3.681411131786654</v>
      </c>
      <c r="G416" s="95">
        <f>E416*'NEFZ + EPA + WLTP - Start Value'!$B$3*'NEFZ + EPA + WLTP - Start Value'!$B$6*'NEFZ + EPA + WLTP - Constants'!$B$4/3600</f>
        <v>0.4308594989600001</v>
      </c>
      <c r="H416" s="95">
        <f>IF(E416&gt;0,(((C415)^3+(C416)^3)/2/D416)*0.5*'NEFZ + EPA + WLTP - Constants'!$B$3*('NEFZ + EPA + WLTP - Start Value'!$B$5*'NEFZ + EPA + WLTP - Start Value'!$B$4)*E416/3600,0)</f>
        <v>0.2553303142373562</v>
      </c>
      <c r="I416" s="95"/>
    </row>
    <row r="417" ht="20.35" customHeight="1">
      <c r="A417" s="15">
        <v>414</v>
      </c>
      <c r="B417" s="15">
        <v>30</v>
      </c>
      <c r="C417" s="95">
        <f>'NEFZ + EPA + WLTP - Constants'!$B$5*B417/3.6</f>
        <v>13.4112</v>
      </c>
      <c r="D417" s="95">
        <f>(C417+C416)/2</f>
        <v>13.18768</v>
      </c>
      <c r="E417" s="95">
        <f>(D417*(A417-A416))</f>
        <v>13.18768</v>
      </c>
      <c r="F417" s="95">
        <f>(0.5*((C417^2)-(C416^2))*'NEFZ + EPA + WLTP - Start Value'!$B$3)/3600</f>
        <v>2.562870286435561</v>
      </c>
      <c r="G417" s="95">
        <f>E417*'NEFZ + EPA + WLTP - Start Value'!$B$3*'NEFZ + EPA + WLTP - Start Value'!$B$6*'NEFZ + EPA + WLTP - Constants'!$B$4/3600</f>
        <v>0.4499240785600001</v>
      </c>
      <c r="H417" s="95">
        <f>IF(E417&gt;0,(((C416)^3+(C417)^3)/2/D417)*0.5*'NEFZ + EPA + WLTP - Constants'!$B$3*('NEFZ + EPA + WLTP - Start Value'!$B$5*'NEFZ + EPA + WLTP - Start Value'!$B$4)*E417/3600,0)</f>
        <v>0.2903821054332464</v>
      </c>
      <c r="I417" s="95"/>
    </row>
    <row r="418" ht="20.35" customHeight="1">
      <c r="A418" s="15">
        <v>415</v>
      </c>
      <c r="B418" s="15">
        <v>30.1</v>
      </c>
      <c r="C418" s="95">
        <f>'NEFZ + EPA + WLTP - Constants'!$B$5*B418/3.6</f>
        <v>13.455904</v>
      </c>
      <c r="D418" s="95">
        <f>(C418+C417)/2</f>
        <v>13.433552</v>
      </c>
      <c r="E418" s="95">
        <f>(D418*(A418-A417))</f>
        <v>13.433552</v>
      </c>
      <c r="F418" s="95">
        <f>(0.5*((C418^2)-(C417^2))*'NEFZ + EPA + WLTP - Start Value'!$B$3)/3600</f>
        <v>0.2610652613809757</v>
      </c>
      <c r="G418" s="95">
        <f>E418*'NEFZ + EPA + WLTP - Start Value'!$B$3*'NEFZ + EPA + WLTP - Start Value'!$B$6*'NEFZ + EPA + WLTP - Constants'!$B$4/3600</f>
        <v>0.4583124935840001</v>
      </c>
      <c r="H418" s="95">
        <f>IF(E418&gt;0,(((C417)^3+(C418)^3)/2/D418)*0.5*'NEFZ + EPA + WLTP - Constants'!$B$3*('NEFZ + EPA + WLTP - Start Value'!$B$5*'NEFZ + EPA + WLTP - Start Value'!$B$4)*E418/3600,0)</f>
        <v>0.3066667671318625</v>
      </c>
      <c r="I418" s="95"/>
    </row>
    <row r="419" ht="20.35" customHeight="1">
      <c r="A419" s="15">
        <v>416</v>
      </c>
      <c r="B419" s="15">
        <v>30</v>
      </c>
      <c r="C419" s="95">
        <f>'NEFZ + EPA + WLTP - Constants'!$B$5*B419/3.6</f>
        <v>13.4112</v>
      </c>
      <c r="D419" s="95">
        <f>(C419+C418)/2</f>
        <v>13.433552</v>
      </c>
      <c r="E419" s="95">
        <f>(D419*(A419-A418))</f>
        <v>13.433552</v>
      </c>
      <c r="F419" s="95">
        <f>(0.5*((C419^2)-(C418^2))*'NEFZ + EPA + WLTP - Start Value'!$B$3)/3600</f>
        <v>-0.2610652613809757</v>
      </c>
      <c r="G419" s="95">
        <f>E419*'NEFZ + EPA + WLTP - Start Value'!$B$3*'NEFZ + EPA + WLTP - Start Value'!$B$6*'NEFZ + EPA + WLTP - Constants'!$B$4/3600</f>
        <v>0.4583124935840001</v>
      </c>
      <c r="H419" s="95">
        <f>IF(E419&gt;0,(((C418)^3+(C419)^3)/2/D419)*0.5*'NEFZ + EPA + WLTP - Constants'!$B$3*('NEFZ + EPA + WLTP - Start Value'!$B$5*'NEFZ + EPA + WLTP - Start Value'!$B$4)*E419/3600,0)</f>
        <v>0.3066667671318625</v>
      </c>
      <c r="I419" s="95"/>
    </row>
    <row r="420" ht="20.35" customHeight="1">
      <c r="A420" s="15">
        <v>417</v>
      </c>
      <c r="B420" s="15">
        <v>29.7</v>
      </c>
      <c r="C420" s="95">
        <f>'NEFZ + EPA + WLTP - Constants'!$B$5*B420/3.6</f>
        <v>13.277088</v>
      </c>
      <c r="D420" s="95">
        <f>(C420+C419)/2</f>
        <v>13.344144</v>
      </c>
      <c r="E420" s="95">
        <f>(D420*(A420-A419))</f>
        <v>13.344144</v>
      </c>
      <c r="F420" s="95">
        <f>(0.5*((C420^2)-(C419^2))*'NEFZ + EPA + WLTP - Start Value'!$B$3)/3600</f>
        <v>-0.7779831666111976</v>
      </c>
      <c r="G420" s="95">
        <f>E420*'NEFZ + EPA + WLTP - Start Value'!$B$3*'NEFZ + EPA + WLTP - Start Value'!$B$6*'NEFZ + EPA + WLTP - Constants'!$B$4/3600</f>
        <v>0.4552621608480001</v>
      </c>
      <c r="H420" s="95">
        <f>IF(E420&gt;0,(((C419)^3+(C420)^3)/2/D420)*0.5*'NEFZ + EPA + WLTP - Constants'!$B$3*('NEFZ + EPA + WLTP - Start Value'!$B$5*'NEFZ + EPA + WLTP - Start Value'!$B$4)*E420/3600,0)</f>
        <v>0.3006045737946165</v>
      </c>
      <c r="I420" s="95"/>
    </row>
    <row r="421" ht="20.35" customHeight="1">
      <c r="A421" s="15">
        <v>418</v>
      </c>
      <c r="B421" s="15">
        <v>29.3</v>
      </c>
      <c r="C421" s="95">
        <f>'NEFZ + EPA + WLTP - Constants'!$B$5*B421/3.6</f>
        <v>13.098272</v>
      </c>
      <c r="D421" s="95">
        <f>(C421+C420)/2</f>
        <v>13.18768</v>
      </c>
      <c r="E421" s="95">
        <f>(D421*(A421-A420))</f>
        <v>13.18768</v>
      </c>
      <c r="F421" s="95">
        <f>(0.5*((C421^2)-(C420^2))*'NEFZ + EPA + WLTP - Start Value'!$B$3)/3600</f>
        <v>-1.025148114574232</v>
      </c>
      <c r="G421" s="95">
        <f>E421*'NEFZ + EPA + WLTP - Start Value'!$B$3*'NEFZ + EPA + WLTP - Start Value'!$B$6*'NEFZ + EPA + WLTP - Constants'!$B$4/3600</f>
        <v>0.4499240785600001</v>
      </c>
      <c r="H421" s="95">
        <f>IF(E421&gt;0,(((C420)^3+(C421)^3)/2/D421)*0.5*'NEFZ + EPA + WLTP - Constants'!$B$3*('NEFZ + EPA + WLTP - Start Value'!$B$5*'NEFZ + EPA + WLTP - Start Value'!$B$4)*E421/3600,0)</f>
        <v>0.2901720701560674</v>
      </c>
      <c r="I421" s="95"/>
    </row>
    <row r="422" ht="20.35" customHeight="1">
      <c r="A422" s="15">
        <v>419</v>
      </c>
      <c r="B422" s="15">
        <v>28.8</v>
      </c>
      <c r="C422" s="95">
        <f>'NEFZ + EPA + WLTP - Constants'!$B$5*B422/3.6</f>
        <v>12.874752</v>
      </c>
      <c r="D422" s="95">
        <f>(C422+C421)/2</f>
        <v>12.986512</v>
      </c>
      <c r="E422" s="95">
        <f>(D422*(A422-A421))</f>
        <v>12.986512</v>
      </c>
      <c r="F422" s="95">
        <f>(0.5*((C422^2)-(C421^2))*'NEFZ + EPA + WLTP - Start Value'!$B$3)/3600</f>
        <v>-1.261887827473769</v>
      </c>
      <c r="G422" s="95">
        <f>E422*'NEFZ + EPA + WLTP - Start Value'!$B$3*'NEFZ + EPA + WLTP - Start Value'!$B$6*'NEFZ + EPA + WLTP - Constants'!$B$4/3600</f>
        <v>0.4430608299040001</v>
      </c>
      <c r="H422" s="95">
        <f>IF(E422&gt;0,(((C421)^3+(C422)^3)/2/D422)*0.5*'NEFZ + EPA + WLTP - Constants'!$B$3*('NEFZ + EPA + WLTP - Start Value'!$B$5*'NEFZ + EPA + WLTP - Start Value'!$B$4)*E422/3600,0)</f>
        <v>0.2771178945473965</v>
      </c>
      <c r="I422" s="95"/>
    </row>
    <row r="423" ht="20.35" customHeight="1">
      <c r="A423" s="15">
        <v>420</v>
      </c>
      <c r="B423" s="15">
        <v>28</v>
      </c>
      <c r="C423" s="95">
        <f>'NEFZ + EPA + WLTP - Constants'!$B$5*B423/3.6</f>
        <v>12.51712</v>
      </c>
      <c r="D423" s="95">
        <f>(C423+C422)/2</f>
        <v>12.695936</v>
      </c>
      <c r="E423" s="95">
        <f>(D423*(A423-A422))</f>
        <v>12.695936</v>
      </c>
      <c r="F423" s="95">
        <f>(0.5*((C423^2)-(C422^2))*'NEFZ + EPA + WLTP - Start Value'!$B$3)/3600</f>
        <v>-1.973844505349692</v>
      </c>
      <c r="G423" s="95">
        <f>E423*'NEFZ + EPA + WLTP - Start Value'!$B$3*'NEFZ + EPA + WLTP - Start Value'!$B$6*'NEFZ + EPA + WLTP - Constants'!$B$4/3600</f>
        <v>0.433147248512</v>
      </c>
      <c r="H423" s="95">
        <f>IF(E423&gt;0,(((C422)^3+(C423)^3)/2/D423)*0.5*'NEFZ + EPA + WLTP - Constants'!$B$3*('NEFZ + EPA + WLTP - Start Value'!$B$5*'NEFZ + EPA + WLTP - Start Value'!$B$4)*E423/3600,0)</f>
        <v>0.2590258332357221</v>
      </c>
      <c r="I423" s="95"/>
    </row>
    <row r="424" ht="20.35" customHeight="1">
      <c r="A424" s="15">
        <v>421</v>
      </c>
      <c r="B424" s="15">
        <v>25</v>
      </c>
      <c r="C424" s="95">
        <f>'NEFZ + EPA + WLTP - Constants'!$B$5*B424/3.6</f>
        <v>11.176</v>
      </c>
      <c r="D424" s="95">
        <f>(C424+C423)/2</f>
        <v>11.84656</v>
      </c>
      <c r="E424" s="95">
        <f>(D424*(A424-A423))</f>
        <v>11.84656</v>
      </c>
      <c r="F424" s="95">
        <f>(0.5*((C424^2)-(C423^2))*'NEFZ + EPA + WLTP - Start Value'!$B$3)/3600</f>
        <v>-6.906718229546665</v>
      </c>
      <c r="G424" s="95">
        <f>E424*'NEFZ + EPA + WLTP - Start Value'!$B$3*'NEFZ + EPA + WLTP - Start Value'!$B$6*'NEFZ + EPA + WLTP - Constants'!$B$4/3600</f>
        <v>0.404169087520</v>
      </c>
      <c r="H424" s="95">
        <f>IF(E424&gt;0,(((C423)^3+(C424)^3)/2/D424)*0.5*'NEFZ + EPA + WLTP - Constants'!$B$3*('NEFZ + EPA + WLTP - Start Value'!$B$5*'NEFZ + EPA + WLTP - Start Value'!$B$4)*E424/3600,0)</f>
        <v>0.2123350984814864</v>
      </c>
      <c r="I424" s="95"/>
    </row>
    <row r="425" ht="20.35" customHeight="1">
      <c r="A425" s="15">
        <v>422</v>
      </c>
      <c r="B425" s="15">
        <v>21.7</v>
      </c>
      <c r="C425" s="95">
        <f>'NEFZ + EPA + WLTP - Constants'!$B$5*B425/3.6</f>
        <v>9.700768</v>
      </c>
      <c r="D425" s="95">
        <f>(C425+C424)/2</f>
        <v>10.438384</v>
      </c>
      <c r="E425" s="95">
        <f>(D425*(A425-A424))</f>
        <v>10.438384</v>
      </c>
      <c r="F425" s="95">
        <f>(0.5*((C425^2)-(C424^2))*'NEFZ + EPA + WLTP - Start Value'!$B$3)/3600</f>
        <v>-6.694304065128534</v>
      </c>
      <c r="G425" s="95">
        <f>E425*'NEFZ + EPA + WLTP - Start Value'!$B$3*'NEFZ + EPA + WLTP - Start Value'!$B$6*'NEFZ + EPA + WLTP - Constants'!$B$4/3600</f>
        <v>0.356126346928</v>
      </c>
      <c r="H425" s="95">
        <f>IF(E425&gt;0,(((C424)^3+(C425)^3)/2/D425)*0.5*'NEFZ + EPA + WLTP - Constants'!$B$3*('NEFZ + EPA + WLTP - Start Value'!$B$5*'NEFZ + EPA + WLTP - Start Value'!$B$4)*E425/3600,0)</f>
        <v>0.1460319453639959</v>
      </c>
      <c r="I425" s="95"/>
    </row>
    <row r="426" ht="20.35" customHeight="1">
      <c r="A426" s="15">
        <v>423</v>
      </c>
      <c r="B426" s="15">
        <v>18.4</v>
      </c>
      <c r="C426" s="95">
        <f>'NEFZ + EPA + WLTP - Constants'!$B$5*B426/3.6</f>
        <v>8.225536</v>
      </c>
      <c r="D426" s="95">
        <f>(C426+C425)/2</f>
        <v>8.963152000000001</v>
      </c>
      <c r="E426" s="95">
        <f>(D426*(A426-A425))</f>
        <v>8.963152000000001</v>
      </c>
      <c r="F426" s="95">
        <f>(0.5*((C426^2)-(C425^2))*'NEFZ + EPA + WLTP - Start Value'!$B$3)/3600</f>
        <v>-5.748213983118933</v>
      </c>
      <c r="G426" s="95">
        <f>E426*'NEFZ + EPA + WLTP - Start Value'!$B$3*'NEFZ + EPA + WLTP - Start Value'!$B$6*'NEFZ + EPA + WLTP - Constants'!$B$4/3600</f>
        <v>0.305795856784</v>
      </c>
      <c r="H426" s="95">
        <f>IF(E426&gt;0,(((C425)^3+(C426)^3)/2/D426)*0.5*'NEFZ + EPA + WLTP - Constants'!$B$3*('NEFZ + EPA + WLTP - Start Value'!$B$5*'NEFZ + EPA + WLTP - Start Value'!$B$4)*E426/3600,0)</f>
        <v>0.09294113001305226</v>
      </c>
      <c r="I426" s="95"/>
    </row>
    <row r="427" ht="20.35" customHeight="1">
      <c r="A427" s="15">
        <v>424</v>
      </c>
      <c r="B427" s="15">
        <v>15.1</v>
      </c>
      <c r="C427" s="95">
        <f>'NEFZ + EPA + WLTP - Constants'!$B$5*B427/3.6</f>
        <v>6.750304</v>
      </c>
      <c r="D427" s="95">
        <f>(C427+C426)/2</f>
        <v>7.48792</v>
      </c>
      <c r="E427" s="95">
        <f>(D427*(A427-A426))</f>
        <v>7.48792</v>
      </c>
      <c r="F427" s="95">
        <f>(0.5*((C427^2)-(C426^2))*'NEFZ + EPA + WLTP - Start Value'!$B$3)/3600</f>
        <v>-4.802123901109335</v>
      </c>
      <c r="G427" s="95">
        <f>E427*'NEFZ + EPA + WLTP - Start Value'!$B$3*'NEFZ + EPA + WLTP - Start Value'!$B$6*'NEFZ + EPA + WLTP - Constants'!$B$4/3600</f>
        <v>0.255465366640</v>
      </c>
      <c r="H427" s="95">
        <f>IF(E427&gt;0,(((C426)^3+(C427)^3)/2/D427)*0.5*'NEFZ + EPA + WLTP - Constants'!$B$3*('NEFZ + EPA + WLTP - Start Value'!$B$5*'NEFZ + EPA + WLTP - Start Value'!$B$4)*E427/3600,0)</f>
        <v>0.05465581831925765</v>
      </c>
      <c r="I427" s="95"/>
    </row>
    <row r="428" ht="20.35" customHeight="1">
      <c r="A428" s="15">
        <v>425</v>
      </c>
      <c r="B428" s="15">
        <v>11.8</v>
      </c>
      <c r="C428" s="95">
        <f>'NEFZ + EPA + WLTP - Constants'!$B$5*B428/3.6</f>
        <v>5.275072000000001</v>
      </c>
      <c r="D428" s="95">
        <f>(C428+C427)/2</f>
        <v>6.012688000000001</v>
      </c>
      <c r="E428" s="95">
        <f>(D428*(A428-A427))</f>
        <v>6.012688000000001</v>
      </c>
      <c r="F428" s="95">
        <f>(0.5*((C428^2)-(C427^2))*'NEFZ + EPA + WLTP - Start Value'!$B$3)/3600</f>
        <v>-3.856033819099732</v>
      </c>
      <c r="G428" s="95">
        <f>E428*'NEFZ + EPA + WLTP - Start Value'!$B$3*'NEFZ + EPA + WLTP - Start Value'!$B$6*'NEFZ + EPA + WLTP - Constants'!$B$4/3600</f>
        <v>0.2051348764960001</v>
      </c>
      <c r="H428" s="95">
        <f>IF(E428&gt;0,(((C427)^3+(C428)^3)/2/D428)*0.5*'NEFZ + EPA + WLTP - Constants'!$B$3*('NEFZ + EPA + WLTP - Start Value'!$B$5*'NEFZ + EPA + WLTP - Start Value'!$B$4)*E428/3600,0)</f>
        <v>0.0287391942193407</v>
      </c>
      <c r="I428" s="95"/>
    </row>
    <row r="429" ht="20.35" customHeight="1">
      <c r="A429" s="15">
        <v>426</v>
      </c>
      <c r="B429" s="15">
        <v>8.5</v>
      </c>
      <c r="C429" s="95">
        <f>'NEFZ + EPA + WLTP - Constants'!$B$5*B429/3.6</f>
        <v>3.79984</v>
      </c>
      <c r="D429" s="95">
        <f>(C429+C428)/2</f>
        <v>4.537456000000001</v>
      </c>
      <c r="E429" s="95">
        <f>(D429*(A429-A428))</f>
        <v>4.537456000000001</v>
      </c>
      <c r="F429" s="95">
        <f>(0.5*((C429^2)-(C428^2))*'NEFZ + EPA + WLTP - Start Value'!$B$3)/3600</f>
        <v>-2.909943737090135</v>
      </c>
      <c r="G429" s="95">
        <f>E429*'NEFZ + EPA + WLTP - Start Value'!$B$3*'NEFZ + EPA + WLTP - Start Value'!$B$6*'NEFZ + EPA + WLTP - Constants'!$B$4/3600</f>
        <v>0.154804386352</v>
      </c>
      <c r="H429" s="95">
        <f>IF(E429&gt;0,(((C428)^3+(C429)^3)/2/D429)*0.5*'NEFZ + EPA + WLTP - Constants'!$B$3*('NEFZ + EPA + WLTP - Start Value'!$B$5*'NEFZ + EPA + WLTP - Start Value'!$B$4)*E429/3600,0)</f>
        <v>0.01275444165002998</v>
      </c>
      <c r="I429" s="95"/>
    </row>
    <row r="430" ht="20.35" customHeight="1">
      <c r="A430" s="15">
        <v>427</v>
      </c>
      <c r="B430" s="15">
        <v>5.2</v>
      </c>
      <c r="C430" s="95">
        <f>'NEFZ + EPA + WLTP - Constants'!$B$5*B430/3.6</f>
        <v>2.324608</v>
      </c>
      <c r="D430" s="95">
        <f>(C430+C429)/2</f>
        <v>3.062224000000001</v>
      </c>
      <c r="E430" s="95">
        <f>(D430*(A430-A429))</f>
        <v>3.062224000000001</v>
      </c>
      <c r="F430" s="95">
        <f>(0.5*((C430^2)-(C429^2))*'NEFZ + EPA + WLTP - Start Value'!$B$3)/3600</f>
        <v>-1.963853655080533</v>
      </c>
      <c r="G430" s="95">
        <f>E430*'NEFZ + EPA + WLTP - Start Value'!$B$3*'NEFZ + EPA + WLTP - Start Value'!$B$6*'NEFZ + EPA + WLTP - Constants'!$B$4/3600</f>
        <v>0.104473896208</v>
      </c>
      <c r="H430" s="95">
        <f>IF(E430&gt;0,(((C429)^3+(C430)^3)/2/D430)*0.5*'NEFZ + EPA + WLTP - Constants'!$B$3*('NEFZ + EPA + WLTP - Start Value'!$B$5*'NEFZ + EPA + WLTP - Start Value'!$B$4)*E430/3600,0)</f>
        <v>0.004264744548054067</v>
      </c>
      <c r="I430" s="95"/>
    </row>
    <row r="431" ht="20.35" customHeight="1">
      <c r="A431" s="15">
        <v>428</v>
      </c>
      <c r="B431" s="15">
        <v>1.9</v>
      </c>
      <c r="C431" s="95">
        <f>'NEFZ + EPA + WLTP - Constants'!$B$5*B431/3.6</f>
        <v>0.8493759999999999</v>
      </c>
      <c r="D431" s="95">
        <f>(C431+C430)/2</f>
        <v>1.586992</v>
      </c>
      <c r="E431" s="95">
        <f>(D431*(A431-A430))</f>
        <v>1.586992</v>
      </c>
      <c r="F431" s="95">
        <f>(0.5*((C431^2)-(C430^2))*'NEFZ + EPA + WLTP - Start Value'!$B$3)/3600</f>
        <v>-1.017763573070934</v>
      </c>
      <c r="G431" s="95">
        <f>E431*'NEFZ + EPA + WLTP - Start Value'!$B$3*'NEFZ + EPA + WLTP - Start Value'!$B$6*'NEFZ + EPA + WLTP - Constants'!$B$4/3600</f>
        <v>0.05414340606400001</v>
      </c>
      <c r="H431" s="95">
        <f>IF(E431&gt;0,(((C430)^3+(C431)^3)/2/D431)*0.5*'NEFZ + EPA + WLTP - Constants'!$B$3*('NEFZ + EPA + WLTP - Start Value'!$B$5*'NEFZ + EPA + WLTP - Start Value'!$B$4)*E431/3600,0)</f>
        <v>0.0008332868501415589</v>
      </c>
      <c r="I431" s="95"/>
    </row>
    <row r="432" ht="20.35" customHeight="1">
      <c r="A432" s="15">
        <v>429</v>
      </c>
      <c r="B432" s="15">
        <v>0</v>
      </c>
      <c r="C432" s="95">
        <f>'NEFZ + EPA + WLTP - Constants'!$B$5*B432/3.6</f>
        <v>0</v>
      </c>
      <c r="D432" s="95">
        <f>(C432+C431)/2</f>
        <v>0.424688</v>
      </c>
      <c r="E432" s="95">
        <f>(D432*(A432-A431))</f>
        <v>0.424688</v>
      </c>
      <c r="F432" s="95">
        <f>(0.5*((C432^2)-(C431^2))*'NEFZ + EPA + WLTP - Start Value'!$B$3)/3600</f>
        <v>-0.1568129107463111</v>
      </c>
      <c r="G432" s="95">
        <f>E432*'NEFZ + EPA + WLTP - Start Value'!$B$3*'NEFZ + EPA + WLTP - Start Value'!$B$6*'NEFZ + EPA + WLTP - Constants'!$B$4/3600</f>
        <v>0.014489080496</v>
      </c>
      <c r="H432" s="95">
        <f>IF(E432&gt;0,(((C431)^3+(C432)^3)/2/D432)*0.5*'NEFZ + EPA + WLTP - Constants'!$B$3*('NEFZ + EPA + WLTP - Start Value'!$B$5*'NEFZ + EPA + WLTP - Start Value'!$B$4)*E432/3600,0)</f>
        <v>3.87579221461137e-05</v>
      </c>
      <c r="I432" s="95"/>
    </row>
    <row r="433" ht="20.35" customHeight="1">
      <c r="A433" s="15">
        <v>430</v>
      </c>
      <c r="B433" s="15">
        <v>0</v>
      </c>
      <c r="C433" s="95">
        <f>'NEFZ + EPA + WLTP - Constants'!$B$5*B433/3.6</f>
        <v>0</v>
      </c>
      <c r="D433" s="95">
        <f>(C433+C432)/2</f>
        <v>0</v>
      </c>
      <c r="E433" s="95">
        <f>(D433*(A433-A432))</f>
        <v>0</v>
      </c>
      <c r="F433" s="95">
        <f>(0.5*((C433^2)-(C432^2))*'NEFZ + EPA + WLTP - Start Value'!$B$3)/3600</f>
        <v>0</v>
      </c>
      <c r="G433" s="95">
        <f>E433*'NEFZ + EPA + WLTP - Start Value'!$B$3*'NEFZ + EPA + WLTP - Start Value'!$B$6*'NEFZ + EPA + WLTP - Constants'!$B$4/3600</f>
        <v>0</v>
      </c>
      <c r="H433" s="95">
        <f>IF(E433&gt;0,(((C432)^3+(C433)^3)/2/D433)*0.5*'NEFZ + EPA + WLTP - Constants'!$B$3*('NEFZ + EPA + WLTP - Start Value'!$B$5*'NEFZ + EPA + WLTP - Start Value'!$B$4)*E433/3600,0)</f>
        <v>0</v>
      </c>
      <c r="I433" s="95"/>
    </row>
    <row r="434" ht="20.35" customHeight="1">
      <c r="A434" s="15">
        <v>431</v>
      </c>
      <c r="B434" s="15">
        <v>0</v>
      </c>
      <c r="C434" s="95">
        <f>'NEFZ + EPA + WLTP - Constants'!$B$5*B434/3.6</f>
        <v>0</v>
      </c>
      <c r="D434" s="95">
        <f>(C434+C433)/2</f>
        <v>0</v>
      </c>
      <c r="E434" s="95">
        <f>(D434*(A434-A433))</f>
        <v>0</v>
      </c>
      <c r="F434" s="95">
        <f>(0.5*((C434^2)-(C433^2))*'NEFZ + EPA + WLTP - Start Value'!$B$3)/3600</f>
        <v>0</v>
      </c>
      <c r="G434" s="95">
        <f>E434*'NEFZ + EPA + WLTP - Start Value'!$B$3*'NEFZ + EPA + WLTP - Start Value'!$B$6*'NEFZ + EPA + WLTP - Constants'!$B$4/3600</f>
        <v>0</v>
      </c>
      <c r="H434" s="95">
        <f>IF(E434&gt;0,(((C433)^3+(C434)^3)/2/D434)*0.5*'NEFZ + EPA + WLTP - Constants'!$B$3*('NEFZ + EPA + WLTP - Start Value'!$B$5*'NEFZ + EPA + WLTP - Start Value'!$B$4)*E434/3600,0)</f>
        <v>0</v>
      </c>
      <c r="I434" s="95"/>
    </row>
    <row r="435" ht="20.35" customHeight="1">
      <c r="A435" s="15">
        <v>432</v>
      </c>
      <c r="B435" s="15">
        <v>0</v>
      </c>
      <c r="C435" s="95">
        <f>'NEFZ + EPA + WLTP - Constants'!$B$5*B435/3.6</f>
        <v>0</v>
      </c>
      <c r="D435" s="95">
        <f>(C435+C434)/2</f>
        <v>0</v>
      </c>
      <c r="E435" s="95">
        <f>(D435*(A435-A434))</f>
        <v>0</v>
      </c>
      <c r="F435" s="95">
        <f>(0.5*((C435^2)-(C434^2))*'NEFZ + EPA + WLTP - Start Value'!$B$3)/3600</f>
        <v>0</v>
      </c>
      <c r="G435" s="95">
        <f>E435*'NEFZ + EPA + WLTP - Start Value'!$B$3*'NEFZ + EPA + WLTP - Start Value'!$B$6*'NEFZ + EPA + WLTP - Constants'!$B$4/3600</f>
        <v>0</v>
      </c>
      <c r="H435" s="95">
        <f>IF(E435&gt;0,(((C434)^3+(C435)^3)/2/D435)*0.5*'NEFZ + EPA + WLTP - Constants'!$B$3*('NEFZ + EPA + WLTP - Start Value'!$B$5*'NEFZ + EPA + WLTP - Start Value'!$B$4)*E435/3600,0)</f>
        <v>0</v>
      </c>
      <c r="I435" s="95"/>
    </row>
    <row r="436" ht="20.35" customHeight="1">
      <c r="A436" s="15">
        <v>433</v>
      </c>
      <c r="B436" s="15">
        <v>0</v>
      </c>
      <c r="C436" s="95">
        <f>'NEFZ + EPA + WLTP - Constants'!$B$5*B436/3.6</f>
        <v>0</v>
      </c>
      <c r="D436" s="95">
        <f>(C436+C435)/2</f>
        <v>0</v>
      </c>
      <c r="E436" s="95">
        <f>(D436*(A436-A435))</f>
        <v>0</v>
      </c>
      <c r="F436" s="95">
        <f>(0.5*((C436^2)-(C435^2))*'NEFZ + EPA + WLTP - Start Value'!$B$3)/3600</f>
        <v>0</v>
      </c>
      <c r="G436" s="95">
        <f>E436*'NEFZ + EPA + WLTP - Start Value'!$B$3*'NEFZ + EPA + WLTP - Start Value'!$B$6*'NEFZ + EPA + WLTP - Constants'!$B$4/3600</f>
        <v>0</v>
      </c>
      <c r="H436" s="95">
        <f>IF(E436&gt;0,(((C435)^3+(C436)^3)/2/D436)*0.5*'NEFZ + EPA + WLTP - Constants'!$B$3*('NEFZ + EPA + WLTP - Start Value'!$B$5*'NEFZ + EPA + WLTP - Start Value'!$B$4)*E436/3600,0)</f>
        <v>0</v>
      </c>
      <c r="I436" s="95"/>
    </row>
    <row r="437" ht="20.35" customHeight="1">
      <c r="A437" s="15">
        <v>434</v>
      </c>
      <c r="B437" s="15">
        <v>0</v>
      </c>
      <c r="C437" s="95">
        <f>'NEFZ + EPA + WLTP - Constants'!$B$5*B437/3.6</f>
        <v>0</v>
      </c>
      <c r="D437" s="95">
        <f>(C437+C436)/2</f>
        <v>0</v>
      </c>
      <c r="E437" s="95">
        <f>(D437*(A437-A436))</f>
        <v>0</v>
      </c>
      <c r="F437" s="95">
        <f>(0.5*((C437^2)-(C436^2))*'NEFZ + EPA + WLTP - Start Value'!$B$3)/3600</f>
        <v>0</v>
      </c>
      <c r="G437" s="95">
        <f>E437*'NEFZ + EPA + WLTP - Start Value'!$B$3*'NEFZ + EPA + WLTP - Start Value'!$B$6*'NEFZ + EPA + WLTP - Constants'!$B$4/3600</f>
        <v>0</v>
      </c>
      <c r="H437" s="95">
        <f>IF(E437&gt;0,(((C436)^3+(C437)^3)/2/D437)*0.5*'NEFZ + EPA + WLTP - Constants'!$B$3*('NEFZ + EPA + WLTP - Start Value'!$B$5*'NEFZ + EPA + WLTP - Start Value'!$B$4)*E437/3600,0)</f>
        <v>0</v>
      </c>
      <c r="I437" s="95"/>
    </row>
    <row r="438" ht="20.35" customHeight="1">
      <c r="A438" s="15">
        <v>435</v>
      </c>
      <c r="B438" s="15">
        <v>0</v>
      </c>
      <c r="C438" s="95">
        <f>'NEFZ + EPA + WLTP - Constants'!$B$5*B438/3.6</f>
        <v>0</v>
      </c>
      <c r="D438" s="95">
        <f>(C438+C437)/2</f>
        <v>0</v>
      </c>
      <c r="E438" s="95">
        <f>(D438*(A438-A437))</f>
        <v>0</v>
      </c>
      <c r="F438" s="95">
        <f>(0.5*((C438^2)-(C437^2))*'NEFZ + EPA + WLTP - Start Value'!$B$3)/3600</f>
        <v>0</v>
      </c>
      <c r="G438" s="95">
        <f>E438*'NEFZ + EPA + WLTP - Start Value'!$B$3*'NEFZ + EPA + WLTP - Start Value'!$B$6*'NEFZ + EPA + WLTP - Constants'!$B$4/3600</f>
        <v>0</v>
      </c>
      <c r="H438" s="95">
        <f>IF(E438&gt;0,(((C437)^3+(C438)^3)/2/D438)*0.5*'NEFZ + EPA + WLTP - Constants'!$B$3*('NEFZ + EPA + WLTP - Start Value'!$B$5*'NEFZ + EPA + WLTP - Start Value'!$B$4)*E438/3600,0)</f>
        <v>0</v>
      </c>
      <c r="I438" s="95"/>
    </row>
    <row r="439" ht="20.35" customHeight="1">
      <c r="A439" s="15">
        <v>436</v>
      </c>
      <c r="B439" s="15">
        <v>0</v>
      </c>
      <c r="C439" s="95">
        <f>'NEFZ + EPA + WLTP - Constants'!$B$5*B439/3.6</f>
        <v>0</v>
      </c>
      <c r="D439" s="95">
        <f>(C439+C438)/2</f>
        <v>0</v>
      </c>
      <c r="E439" s="95">
        <f>(D439*(A439-A438))</f>
        <v>0</v>
      </c>
      <c r="F439" s="95">
        <f>(0.5*((C439^2)-(C438^2))*'NEFZ + EPA + WLTP - Start Value'!$B$3)/3600</f>
        <v>0</v>
      </c>
      <c r="G439" s="95">
        <f>E439*'NEFZ + EPA + WLTP - Start Value'!$B$3*'NEFZ + EPA + WLTP - Start Value'!$B$6*'NEFZ + EPA + WLTP - Constants'!$B$4/3600</f>
        <v>0</v>
      </c>
      <c r="H439" s="95">
        <f>IF(E439&gt;0,(((C438)^3+(C439)^3)/2/D439)*0.5*'NEFZ + EPA + WLTP - Constants'!$B$3*('NEFZ + EPA + WLTP - Start Value'!$B$5*'NEFZ + EPA + WLTP - Start Value'!$B$4)*E439/3600,0)</f>
        <v>0</v>
      </c>
      <c r="I439" s="95"/>
    </row>
    <row r="440" ht="20.35" customHeight="1">
      <c r="A440" s="15">
        <v>437</v>
      </c>
      <c r="B440" s="15">
        <v>0</v>
      </c>
      <c r="C440" s="95">
        <f>'NEFZ + EPA + WLTP - Constants'!$B$5*B440/3.6</f>
        <v>0</v>
      </c>
      <c r="D440" s="95">
        <f>(C440+C439)/2</f>
        <v>0</v>
      </c>
      <c r="E440" s="95">
        <f>(D440*(A440-A439))</f>
        <v>0</v>
      </c>
      <c r="F440" s="95">
        <f>(0.5*((C440^2)-(C439^2))*'NEFZ + EPA + WLTP - Start Value'!$B$3)/3600</f>
        <v>0</v>
      </c>
      <c r="G440" s="95">
        <f>E440*'NEFZ + EPA + WLTP - Start Value'!$B$3*'NEFZ + EPA + WLTP - Start Value'!$B$6*'NEFZ + EPA + WLTP - Constants'!$B$4/3600</f>
        <v>0</v>
      </c>
      <c r="H440" s="95">
        <f>IF(E440&gt;0,(((C439)^3+(C440)^3)/2/D440)*0.5*'NEFZ + EPA + WLTP - Constants'!$B$3*('NEFZ + EPA + WLTP - Start Value'!$B$5*'NEFZ + EPA + WLTP - Start Value'!$B$4)*E440/3600,0)</f>
        <v>0</v>
      </c>
      <c r="I440" s="95"/>
    </row>
    <row r="441" ht="20.35" customHeight="1">
      <c r="A441" s="15">
        <v>438</v>
      </c>
      <c r="B441" s="15">
        <v>0</v>
      </c>
      <c r="C441" s="95">
        <f>'NEFZ + EPA + WLTP - Constants'!$B$5*B441/3.6</f>
        <v>0</v>
      </c>
      <c r="D441" s="95">
        <f>(C441+C440)/2</f>
        <v>0</v>
      </c>
      <c r="E441" s="95">
        <f>(D441*(A441-A440))</f>
        <v>0</v>
      </c>
      <c r="F441" s="95">
        <f>(0.5*((C441^2)-(C440^2))*'NEFZ + EPA + WLTP - Start Value'!$B$3)/3600</f>
        <v>0</v>
      </c>
      <c r="G441" s="95">
        <f>E441*'NEFZ + EPA + WLTP - Start Value'!$B$3*'NEFZ + EPA + WLTP - Start Value'!$B$6*'NEFZ + EPA + WLTP - Constants'!$B$4/3600</f>
        <v>0</v>
      </c>
      <c r="H441" s="95">
        <f>IF(E441&gt;0,(((C440)^3+(C441)^3)/2/D441)*0.5*'NEFZ + EPA + WLTP - Constants'!$B$3*('NEFZ + EPA + WLTP - Start Value'!$B$5*'NEFZ + EPA + WLTP - Start Value'!$B$4)*E441/3600,0)</f>
        <v>0</v>
      </c>
      <c r="I441" s="95"/>
    </row>
    <row r="442" ht="20.35" customHeight="1">
      <c r="A442" s="15">
        <v>439</v>
      </c>
      <c r="B442" s="15">
        <v>0</v>
      </c>
      <c r="C442" s="95">
        <f>'NEFZ + EPA + WLTP - Constants'!$B$5*B442/3.6</f>
        <v>0</v>
      </c>
      <c r="D442" s="95">
        <f>(C442+C441)/2</f>
        <v>0</v>
      </c>
      <c r="E442" s="95">
        <f>(D442*(A442-A441))</f>
        <v>0</v>
      </c>
      <c r="F442" s="95">
        <f>(0.5*((C442^2)-(C441^2))*'NEFZ + EPA + WLTP - Start Value'!$B$3)/3600</f>
        <v>0</v>
      </c>
      <c r="G442" s="95">
        <f>E442*'NEFZ + EPA + WLTP - Start Value'!$B$3*'NEFZ + EPA + WLTP - Start Value'!$B$6*'NEFZ + EPA + WLTP - Constants'!$B$4/3600</f>
        <v>0</v>
      </c>
      <c r="H442" s="95">
        <f>IF(E442&gt;0,(((C441)^3+(C442)^3)/2/D442)*0.5*'NEFZ + EPA + WLTP - Constants'!$B$3*('NEFZ + EPA + WLTP - Start Value'!$B$5*'NEFZ + EPA + WLTP - Start Value'!$B$4)*E442/3600,0)</f>
        <v>0</v>
      </c>
      <c r="I442" s="95"/>
    </row>
    <row r="443" ht="20.35" customHeight="1">
      <c r="A443" s="15">
        <v>440</v>
      </c>
      <c r="B443" s="15">
        <v>0</v>
      </c>
      <c r="C443" s="95">
        <f>'NEFZ + EPA + WLTP - Constants'!$B$5*B443/3.6</f>
        <v>0</v>
      </c>
      <c r="D443" s="95">
        <f>(C443+C442)/2</f>
        <v>0</v>
      </c>
      <c r="E443" s="95">
        <f>(D443*(A443-A442))</f>
        <v>0</v>
      </c>
      <c r="F443" s="95">
        <f>(0.5*((C443^2)-(C442^2))*'NEFZ + EPA + WLTP - Start Value'!$B$3)/3600</f>
        <v>0</v>
      </c>
      <c r="G443" s="95">
        <f>E443*'NEFZ + EPA + WLTP - Start Value'!$B$3*'NEFZ + EPA + WLTP - Start Value'!$B$6*'NEFZ + EPA + WLTP - Constants'!$B$4/3600</f>
        <v>0</v>
      </c>
      <c r="H443" s="95">
        <f>IF(E443&gt;0,(((C442)^3+(C443)^3)/2/D443)*0.5*'NEFZ + EPA + WLTP - Constants'!$B$3*('NEFZ + EPA + WLTP - Start Value'!$B$5*'NEFZ + EPA + WLTP - Start Value'!$B$4)*E443/3600,0)</f>
        <v>0</v>
      </c>
      <c r="I443" s="95"/>
    </row>
    <row r="444" ht="20.35" customHeight="1">
      <c r="A444" s="15">
        <v>441</v>
      </c>
      <c r="B444" s="15">
        <v>0</v>
      </c>
      <c r="C444" s="95">
        <f>'NEFZ + EPA + WLTP - Constants'!$B$5*B444/3.6</f>
        <v>0</v>
      </c>
      <c r="D444" s="95">
        <f>(C444+C443)/2</f>
        <v>0</v>
      </c>
      <c r="E444" s="95">
        <f>(D444*(A444-A443))</f>
        <v>0</v>
      </c>
      <c r="F444" s="95">
        <f>(0.5*((C444^2)-(C443^2))*'NEFZ + EPA + WLTP - Start Value'!$B$3)/3600</f>
        <v>0</v>
      </c>
      <c r="G444" s="95">
        <f>E444*'NEFZ + EPA + WLTP - Start Value'!$B$3*'NEFZ + EPA + WLTP - Start Value'!$B$6*'NEFZ + EPA + WLTP - Constants'!$B$4/3600</f>
        <v>0</v>
      </c>
      <c r="H444" s="95">
        <f>IF(E444&gt;0,(((C443)^3+(C444)^3)/2/D444)*0.5*'NEFZ + EPA + WLTP - Constants'!$B$3*('NEFZ + EPA + WLTP - Start Value'!$B$5*'NEFZ + EPA + WLTP - Start Value'!$B$4)*E444/3600,0)</f>
        <v>0</v>
      </c>
      <c r="I444" s="95"/>
    </row>
    <row r="445" ht="20.35" customHeight="1">
      <c r="A445" s="15">
        <v>442</v>
      </c>
      <c r="B445" s="15">
        <v>0</v>
      </c>
      <c r="C445" s="95">
        <f>'NEFZ + EPA + WLTP - Constants'!$B$5*B445/3.6</f>
        <v>0</v>
      </c>
      <c r="D445" s="95">
        <f>(C445+C444)/2</f>
        <v>0</v>
      </c>
      <c r="E445" s="95">
        <f>(D445*(A445-A444))</f>
        <v>0</v>
      </c>
      <c r="F445" s="95">
        <f>(0.5*((C445^2)-(C444^2))*'NEFZ + EPA + WLTP - Start Value'!$B$3)/3600</f>
        <v>0</v>
      </c>
      <c r="G445" s="95">
        <f>E445*'NEFZ + EPA + WLTP - Start Value'!$B$3*'NEFZ + EPA + WLTP - Start Value'!$B$6*'NEFZ + EPA + WLTP - Constants'!$B$4/3600</f>
        <v>0</v>
      </c>
      <c r="H445" s="95">
        <f>IF(E445&gt;0,(((C444)^3+(C445)^3)/2/D445)*0.5*'NEFZ + EPA + WLTP - Constants'!$B$3*('NEFZ + EPA + WLTP - Start Value'!$B$5*'NEFZ + EPA + WLTP - Start Value'!$B$4)*E445/3600,0)</f>
        <v>0</v>
      </c>
      <c r="I445" s="95"/>
    </row>
    <row r="446" ht="20.35" customHeight="1">
      <c r="A446" s="15">
        <v>443</v>
      </c>
      <c r="B446" s="15">
        <v>0</v>
      </c>
      <c r="C446" s="95">
        <f>'NEFZ + EPA + WLTP - Constants'!$B$5*B446/3.6</f>
        <v>0</v>
      </c>
      <c r="D446" s="95">
        <f>(C446+C445)/2</f>
        <v>0</v>
      </c>
      <c r="E446" s="95">
        <f>(D446*(A446-A445))</f>
        <v>0</v>
      </c>
      <c r="F446" s="95">
        <f>(0.5*((C446^2)-(C445^2))*'NEFZ + EPA + WLTP - Start Value'!$B$3)/3600</f>
        <v>0</v>
      </c>
      <c r="G446" s="95">
        <f>E446*'NEFZ + EPA + WLTP - Start Value'!$B$3*'NEFZ + EPA + WLTP - Start Value'!$B$6*'NEFZ + EPA + WLTP - Constants'!$B$4/3600</f>
        <v>0</v>
      </c>
      <c r="H446" s="95">
        <f>IF(E446&gt;0,(((C445)^3+(C446)^3)/2/D446)*0.5*'NEFZ + EPA + WLTP - Constants'!$B$3*('NEFZ + EPA + WLTP - Start Value'!$B$5*'NEFZ + EPA + WLTP - Start Value'!$B$4)*E446/3600,0)</f>
        <v>0</v>
      </c>
      <c r="I446" s="95"/>
    </row>
    <row r="447" ht="20.35" customHeight="1">
      <c r="A447" s="15">
        <v>444</v>
      </c>
      <c r="B447" s="15">
        <v>0</v>
      </c>
      <c r="C447" s="95">
        <f>'NEFZ + EPA + WLTP - Constants'!$B$5*B447/3.6</f>
        <v>0</v>
      </c>
      <c r="D447" s="95">
        <f>(C447+C446)/2</f>
        <v>0</v>
      </c>
      <c r="E447" s="95">
        <f>(D447*(A447-A446))</f>
        <v>0</v>
      </c>
      <c r="F447" s="95">
        <f>(0.5*((C447^2)-(C446^2))*'NEFZ + EPA + WLTP - Start Value'!$B$3)/3600</f>
        <v>0</v>
      </c>
      <c r="G447" s="95">
        <f>E447*'NEFZ + EPA + WLTP - Start Value'!$B$3*'NEFZ + EPA + WLTP - Start Value'!$B$6*'NEFZ + EPA + WLTP - Constants'!$B$4/3600</f>
        <v>0</v>
      </c>
      <c r="H447" s="95">
        <f>IF(E447&gt;0,(((C446)^3+(C447)^3)/2/D447)*0.5*'NEFZ + EPA + WLTP - Constants'!$B$3*('NEFZ + EPA + WLTP - Start Value'!$B$5*'NEFZ + EPA + WLTP - Start Value'!$B$4)*E447/3600,0)</f>
        <v>0</v>
      </c>
      <c r="I447" s="95"/>
    </row>
    <row r="448" ht="20.35" customHeight="1">
      <c r="A448" s="15">
        <v>445</v>
      </c>
      <c r="B448" s="15">
        <v>0</v>
      </c>
      <c r="C448" s="95">
        <f>'NEFZ + EPA + WLTP - Constants'!$B$5*B448/3.6</f>
        <v>0</v>
      </c>
      <c r="D448" s="95">
        <f>(C448+C447)/2</f>
        <v>0</v>
      </c>
      <c r="E448" s="95">
        <f>(D448*(A448-A447))</f>
        <v>0</v>
      </c>
      <c r="F448" s="95">
        <f>(0.5*((C448^2)-(C447^2))*'NEFZ + EPA + WLTP - Start Value'!$B$3)/3600</f>
        <v>0</v>
      </c>
      <c r="G448" s="95">
        <f>E448*'NEFZ + EPA + WLTP - Start Value'!$B$3*'NEFZ + EPA + WLTP - Start Value'!$B$6*'NEFZ + EPA + WLTP - Constants'!$B$4/3600</f>
        <v>0</v>
      </c>
      <c r="H448" s="95">
        <f>IF(E448&gt;0,(((C447)^3+(C448)^3)/2/D448)*0.5*'NEFZ + EPA + WLTP - Constants'!$B$3*('NEFZ + EPA + WLTP - Start Value'!$B$5*'NEFZ + EPA + WLTP - Start Value'!$B$4)*E448/3600,0)</f>
        <v>0</v>
      </c>
      <c r="I448" s="95"/>
    </row>
    <row r="449" ht="20.35" customHeight="1">
      <c r="A449" s="15">
        <v>446</v>
      </c>
      <c r="B449" s="15">
        <v>0</v>
      </c>
      <c r="C449" s="95">
        <f>'NEFZ + EPA + WLTP - Constants'!$B$5*B449/3.6</f>
        <v>0</v>
      </c>
      <c r="D449" s="95">
        <f>(C449+C448)/2</f>
        <v>0</v>
      </c>
      <c r="E449" s="95">
        <f>(D449*(A449-A448))</f>
        <v>0</v>
      </c>
      <c r="F449" s="95">
        <f>(0.5*((C449^2)-(C448^2))*'NEFZ + EPA + WLTP - Start Value'!$B$3)/3600</f>
        <v>0</v>
      </c>
      <c r="G449" s="95">
        <f>E449*'NEFZ + EPA + WLTP - Start Value'!$B$3*'NEFZ + EPA + WLTP - Start Value'!$B$6*'NEFZ + EPA + WLTP - Constants'!$B$4/3600</f>
        <v>0</v>
      </c>
      <c r="H449" s="95">
        <f>IF(E449&gt;0,(((C448)^3+(C449)^3)/2/D449)*0.5*'NEFZ + EPA + WLTP - Constants'!$B$3*('NEFZ + EPA + WLTP - Start Value'!$B$5*'NEFZ + EPA + WLTP - Start Value'!$B$4)*E449/3600,0)</f>
        <v>0</v>
      </c>
      <c r="I449" s="95"/>
    </row>
    <row r="450" ht="20.35" customHeight="1">
      <c r="A450" s="15">
        <v>447</v>
      </c>
      <c r="B450" s="15">
        <v>0</v>
      </c>
      <c r="C450" s="95">
        <f>'NEFZ + EPA + WLTP - Constants'!$B$5*B450/3.6</f>
        <v>0</v>
      </c>
      <c r="D450" s="95">
        <f>(C450+C449)/2</f>
        <v>0</v>
      </c>
      <c r="E450" s="95">
        <f>(D450*(A450-A449))</f>
        <v>0</v>
      </c>
      <c r="F450" s="95">
        <f>(0.5*((C450^2)-(C449^2))*'NEFZ + EPA + WLTP - Start Value'!$B$3)/3600</f>
        <v>0</v>
      </c>
      <c r="G450" s="95">
        <f>E450*'NEFZ + EPA + WLTP - Start Value'!$B$3*'NEFZ + EPA + WLTP - Start Value'!$B$6*'NEFZ + EPA + WLTP - Constants'!$B$4/3600</f>
        <v>0</v>
      </c>
      <c r="H450" s="95">
        <f>IF(E450&gt;0,(((C449)^3+(C450)^3)/2/D450)*0.5*'NEFZ + EPA + WLTP - Constants'!$B$3*('NEFZ + EPA + WLTP - Start Value'!$B$5*'NEFZ + EPA + WLTP - Start Value'!$B$4)*E450/3600,0)</f>
        <v>0</v>
      </c>
      <c r="I450" s="95"/>
    </row>
    <row r="451" ht="20.35" customHeight="1">
      <c r="A451" s="15">
        <v>448</v>
      </c>
      <c r="B451" s="15">
        <v>3.3</v>
      </c>
      <c r="C451" s="95">
        <f>'NEFZ + EPA + WLTP - Constants'!$B$5*B451/3.6</f>
        <v>1.475232</v>
      </c>
      <c r="D451" s="95">
        <f>(C451+C450)/2</f>
        <v>0.7376159999999999</v>
      </c>
      <c r="E451" s="95">
        <f>(D451*(A451-A450))</f>
        <v>0.7376159999999999</v>
      </c>
      <c r="F451" s="95">
        <f>(0.5*((C451^2)-(C450^2))*'NEFZ + EPA + WLTP - Start Value'!$B$3)/3600</f>
        <v>0.4730450410047999</v>
      </c>
      <c r="G451" s="95">
        <f>E451*'NEFZ + EPA + WLTP - Start Value'!$B$3*'NEFZ + EPA + WLTP - Start Value'!$B$6*'NEFZ + EPA + WLTP - Constants'!$B$4/3600</f>
        <v>0.02516524507199999</v>
      </c>
      <c r="H451" s="95">
        <f>IF(E451&gt;0,(((C450)^3+(C451)^3)/2/D451)*0.5*'NEFZ + EPA + WLTP - Constants'!$B$3*('NEFZ + EPA + WLTP - Start Value'!$B$5*'NEFZ + EPA + WLTP - Start Value'!$B$4)*E451/3600,0)</f>
        <v>0.0002030680052726182</v>
      </c>
      <c r="I451" s="95"/>
    </row>
    <row r="452" ht="20.35" customHeight="1">
      <c r="A452" s="15">
        <v>449</v>
      </c>
      <c r="B452" s="15">
        <v>6.6</v>
      </c>
      <c r="C452" s="95">
        <f>'NEFZ + EPA + WLTP - Constants'!$B$5*B452/3.6</f>
        <v>2.950464</v>
      </c>
      <c r="D452" s="95">
        <f>(C452+C451)/2</f>
        <v>2.212848</v>
      </c>
      <c r="E452" s="95">
        <f>(D452*(A452-A451))</f>
        <v>2.212848</v>
      </c>
      <c r="F452" s="95">
        <f>(0.5*((C452^2)-(C451^2))*'NEFZ + EPA + WLTP - Start Value'!$B$3)/3600</f>
        <v>1.4191351230144</v>
      </c>
      <c r="G452" s="95">
        <f>E452*'NEFZ + EPA + WLTP - Start Value'!$B$3*'NEFZ + EPA + WLTP - Start Value'!$B$6*'NEFZ + EPA + WLTP - Constants'!$B$4/3600</f>
        <v>0.07549573521599999</v>
      </c>
      <c r="H452" s="95">
        <f>IF(E452&gt;0,(((C451)^3+(C452)^3)/2/D452)*0.5*'NEFZ + EPA + WLTP - Constants'!$B$3*('NEFZ + EPA + WLTP - Start Value'!$B$5*'NEFZ + EPA + WLTP - Start Value'!$B$4)*E452/3600,0)</f>
        <v>0.001827612047453564</v>
      </c>
      <c r="I452" s="95"/>
    </row>
    <row r="453" ht="20.35" customHeight="1">
      <c r="A453" s="15">
        <v>450</v>
      </c>
      <c r="B453" s="15">
        <v>9.9</v>
      </c>
      <c r="C453" s="95">
        <f>'NEFZ + EPA + WLTP - Constants'!$B$5*B453/3.6</f>
        <v>4.425696</v>
      </c>
      <c r="D453" s="95">
        <f>(C453+C452)/2</f>
        <v>3.68808</v>
      </c>
      <c r="E453" s="95">
        <f>(D453*(A453-A452))</f>
        <v>3.68808</v>
      </c>
      <c r="F453" s="95">
        <f>(0.5*((C453^2)-(C452^2))*'NEFZ + EPA + WLTP - Start Value'!$B$3)/3600</f>
        <v>2.365225205024001</v>
      </c>
      <c r="G453" s="95">
        <f>E453*'NEFZ + EPA + WLTP - Start Value'!$B$3*'NEFZ + EPA + WLTP - Start Value'!$B$6*'NEFZ + EPA + WLTP - Constants'!$B$4/3600</f>
        <v>0.125826225360</v>
      </c>
      <c r="H453" s="95">
        <f>IF(E453&gt;0,(((C452)^3+(C453)^3)/2/D453)*0.5*'NEFZ + EPA + WLTP - Constants'!$B$3*('NEFZ + EPA + WLTP - Start Value'!$B$5*'NEFZ + EPA + WLTP - Start Value'!$B$4)*E453/3600,0)</f>
        <v>0.007107380184541639</v>
      </c>
      <c r="I453" s="95"/>
    </row>
    <row r="454" ht="20.35" customHeight="1">
      <c r="A454" s="15">
        <v>451</v>
      </c>
      <c r="B454" s="15">
        <v>13.2</v>
      </c>
      <c r="C454" s="95">
        <f>'NEFZ + EPA + WLTP - Constants'!$B$5*B454/3.6</f>
        <v>5.900928</v>
      </c>
      <c r="D454" s="95">
        <f>(C454+C453)/2</f>
        <v>5.163311999999999</v>
      </c>
      <c r="E454" s="95">
        <f>(D454*(A454-A453))</f>
        <v>5.163311999999999</v>
      </c>
      <c r="F454" s="95">
        <f>(0.5*((C454^2)-(C453^2))*'NEFZ + EPA + WLTP - Start Value'!$B$3)/3600</f>
        <v>3.311315287033597</v>
      </c>
      <c r="G454" s="95">
        <f>E454*'NEFZ + EPA + WLTP - Start Value'!$B$3*'NEFZ + EPA + WLTP - Start Value'!$B$6*'NEFZ + EPA + WLTP - Constants'!$B$4/3600</f>
        <v>0.176156715504</v>
      </c>
      <c r="H454" s="95">
        <f>IF(E454&gt;0,(((C453)^3+(C454)^3)/2/D454)*0.5*'NEFZ + EPA + WLTP - Constants'!$B$3*('NEFZ + EPA + WLTP - Start Value'!$B$5*'NEFZ + EPA + WLTP - Start Value'!$B$4)*E454/3600,0)</f>
        <v>0.01847918847980825</v>
      </c>
      <c r="I454" s="95"/>
    </row>
    <row r="455" ht="20.35" customHeight="1">
      <c r="A455" s="15">
        <v>452</v>
      </c>
      <c r="B455" s="15">
        <v>16.5</v>
      </c>
      <c r="C455" s="95">
        <f>'NEFZ + EPA + WLTP - Constants'!$B$5*B455/3.6</f>
        <v>7.37616</v>
      </c>
      <c r="D455" s="95">
        <f>(C455+C454)/2</f>
        <v>6.638544</v>
      </c>
      <c r="E455" s="95">
        <f>(D455*(A455-A454))</f>
        <v>6.638544</v>
      </c>
      <c r="F455" s="95">
        <f>(0.5*((C455^2)-(C454^2))*'NEFZ + EPA + WLTP - Start Value'!$B$3)/3600</f>
        <v>4.257405369043203</v>
      </c>
      <c r="G455" s="95">
        <f>E455*'NEFZ + EPA + WLTP - Start Value'!$B$3*'NEFZ + EPA + WLTP - Start Value'!$B$6*'NEFZ + EPA + WLTP - Constants'!$B$4/3600</f>
        <v>0.226487205648</v>
      </c>
      <c r="H455" s="95">
        <f>IF(E455&gt;0,(((C454)^3+(C455)^3)/2/D455)*0.5*'NEFZ + EPA + WLTP - Constants'!$B$3*('NEFZ + EPA + WLTP - Start Value'!$B$5*'NEFZ + EPA + WLTP - Start Value'!$B$4)*E455/3600,0)</f>
        <v>0.03837985299652484</v>
      </c>
      <c r="I455" s="95"/>
    </row>
    <row r="456" ht="20.35" customHeight="1">
      <c r="A456" s="15">
        <v>453</v>
      </c>
      <c r="B456" s="15">
        <v>19.8</v>
      </c>
      <c r="C456" s="95">
        <f>'NEFZ + EPA + WLTP - Constants'!$B$5*B456/3.6</f>
        <v>8.851392000000001</v>
      </c>
      <c r="D456" s="95">
        <f>(C456+C455)/2</f>
        <v>8.113776000000001</v>
      </c>
      <c r="E456" s="95">
        <f>(D456*(A456-A455))</f>
        <v>8.113776000000001</v>
      </c>
      <c r="F456" s="95">
        <f>(0.5*((C456^2)-(C455^2))*'NEFZ + EPA + WLTP - Start Value'!$B$3)/3600</f>
        <v>5.203495451052802</v>
      </c>
      <c r="G456" s="95">
        <f>E456*'NEFZ + EPA + WLTP - Start Value'!$B$3*'NEFZ + EPA + WLTP - Start Value'!$B$6*'NEFZ + EPA + WLTP - Constants'!$B$4/3600</f>
        <v>0.2768176957920001</v>
      </c>
      <c r="H456" s="95">
        <f>IF(E456&gt;0,(((C455)^3+(C456)^3)/2/D456)*0.5*'NEFZ + EPA + WLTP - Constants'!$B$3*('NEFZ + EPA + WLTP - Start Value'!$B$5*'NEFZ + EPA + WLTP - Start Value'!$B$4)*E456/3600,0)</f>
        <v>0.06924618979796282</v>
      </c>
      <c r="I456" s="95"/>
    </row>
    <row r="457" ht="20.35" customHeight="1">
      <c r="A457" s="15">
        <v>454</v>
      </c>
      <c r="B457" s="15">
        <v>23.1</v>
      </c>
      <c r="C457" s="95">
        <f>'NEFZ + EPA + WLTP - Constants'!$B$5*B457/3.6</f>
        <v>10.326624</v>
      </c>
      <c r="D457" s="95">
        <f>(C457+C456)/2</f>
        <v>9.589008</v>
      </c>
      <c r="E457" s="95">
        <f>(D457*(A457-A456))</f>
        <v>9.589008</v>
      </c>
      <c r="F457" s="95">
        <f>(0.5*((C457^2)-(C456^2))*'NEFZ + EPA + WLTP - Start Value'!$B$3)/3600</f>
        <v>6.149585533062399</v>
      </c>
      <c r="G457" s="95">
        <f>E457*'NEFZ + EPA + WLTP - Start Value'!$B$3*'NEFZ + EPA + WLTP - Start Value'!$B$6*'NEFZ + EPA + WLTP - Constants'!$B$4/3600</f>
        <v>0.3271481859360001</v>
      </c>
      <c r="H457" s="95">
        <f>IF(E457&gt;0,(((C456)^3+(C457)^3)/2/D457)*0.5*'NEFZ + EPA + WLTP - Constants'!$B$3*('NEFZ + EPA + WLTP - Start Value'!$B$5*'NEFZ + EPA + WLTP - Start Value'!$B$4)*E457/3600,0)</f>
        <v>0.1135150149473936</v>
      </c>
      <c r="I457" s="95"/>
    </row>
    <row r="458" ht="20.35" customHeight="1">
      <c r="A458" s="15">
        <v>455</v>
      </c>
      <c r="B458" s="15">
        <v>26.4</v>
      </c>
      <c r="C458" s="95">
        <f>'NEFZ + EPA + WLTP - Constants'!$B$5*B458/3.6</f>
        <v>11.801856</v>
      </c>
      <c r="D458" s="95">
        <f>(C458+C457)/2</f>
        <v>11.06424</v>
      </c>
      <c r="E458" s="95">
        <f>(D458*(A458-A457))</f>
        <v>11.06424</v>
      </c>
      <c r="F458" s="95">
        <f>(0.5*((C458^2)-(C457^2))*'NEFZ + EPA + WLTP - Start Value'!$B$3)/3600</f>
        <v>7.095675615071992</v>
      </c>
      <c r="G458" s="95">
        <f>E458*'NEFZ + EPA + WLTP - Start Value'!$B$3*'NEFZ + EPA + WLTP - Start Value'!$B$6*'NEFZ + EPA + WLTP - Constants'!$B$4/3600</f>
        <v>0.377478676080</v>
      </c>
      <c r="H458" s="95">
        <f>IF(E458&gt;0,(((C457)^3+(C458)^3)/2/D458)*0.5*'NEFZ + EPA + WLTP - Constants'!$B$3*('NEFZ + EPA + WLTP - Start Value'!$B$5*'NEFZ + EPA + WLTP - Start Value'!$B$4)*E458/3600,0)</f>
        <v>0.1736231445080886</v>
      </c>
      <c r="I458" s="95"/>
    </row>
    <row r="459" ht="20.35" customHeight="1">
      <c r="A459" s="15">
        <v>456</v>
      </c>
      <c r="B459" s="15">
        <v>27.8</v>
      </c>
      <c r="C459" s="95">
        <f>'NEFZ + EPA + WLTP - Constants'!$B$5*B459/3.6</f>
        <v>12.427712</v>
      </c>
      <c r="D459" s="95">
        <f>(C459+C458)/2</f>
        <v>12.114784</v>
      </c>
      <c r="E459" s="95">
        <f>(D459*(A459-A458))</f>
        <v>12.114784</v>
      </c>
      <c r="F459" s="95">
        <f>(0.5*((C459^2)-(C458^2))*'NEFZ + EPA + WLTP - Start Value'!$B$3)/3600</f>
        <v>3.296111819232723</v>
      </c>
      <c r="G459" s="95">
        <f>E459*'NEFZ + EPA + WLTP - Start Value'!$B$3*'NEFZ + EPA + WLTP - Start Value'!$B$6*'NEFZ + EPA + WLTP - Constants'!$B$4/3600</f>
        <v>0.413320085728</v>
      </c>
      <c r="H459" s="95">
        <f>IF(E459&gt;0,(((C458)^3+(C459)^3)/2/D459)*0.5*'NEFZ + EPA + WLTP - Constants'!$B$3*('NEFZ + EPA + WLTP - Start Value'!$B$5*'NEFZ + EPA + WLTP - Start Value'!$B$4)*E459/3600,0)</f>
        <v>0.2253751191703474</v>
      </c>
      <c r="I459" s="95"/>
    </row>
    <row r="460" ht="20.35" customHeight="1">
      <c r="A460" s="15">
        <v>457</v>
      </c>
      <c r="B460" s="15">
        <v>29.1</v>
      </c>
      <c r="C460" s="95">
        <f>'NEFZ + EPA + WLTP - Constants'!$B$5*B460/3.6</f>
        <v>13.008864</v>
      </c>
      <c r="D460" s="95">
        <f>(C460+C459)/2</f>
        <v>12.718288</v>
      </c>
      <c r="E460" s="95">
        <f>(D460*(A460-A459))</f>
        <v>12.718288</v>
      </c>
      <c r="F460" s="95">
        <f>(0.5*((C460^2)-(C459^2))*'NEFZ + EPA + WLTP - Start Value'!$B$3)/3600</f>
        <v>3.213144323519289</v>
      </c>
      <c r="G460" s="95">
        <f>E460*'NEFZ + EPA + WLTP - Start Value'!$B$3*'NEFZ + EPA + WLTP - Start Value'!$B$6*'NEFZ + EPA + WLTP - Constants'!$B$4/3600</f>
        <v>0.4339098316960001</v>
      </c>
      <c r="H460" s="95">
        <f>IF(E460&gt;0,(((C459)^3+(C460)^3)/2/D460)*0.5*'NEFZ + EPA + WLTP - Constants'!$B$3*('NEFZ + EPA + WLTP - Start Value'!$B$5*'NEFZ + EPA + WLTP - Start Value'!$B$4)*E460/3600,0)</f>
        <v>0.2606489928645883</v>
      </c>
      <c r="I460" s="95"/>
    </row>
    <row r="461" ht="20.35" customHeight="1">
      <c r="A461" s="15">
        <v>458</v>
      </c>
      <c r="B461" s="15">
        <v>31.5</v>
      </c>
      <c r="C461" s="95">
        <f>'NEFZ + EPA + WLTP - Constants'!$B$5*B461/3.6</f>
        <v>14.08176</v>
      </c>
      <c r="D461" s="95">
        <f>(C461+C460)/2</f>
        <v>13.545312</v>
      </c>
      <c r="E461" s="95">
        <f>(D461*(A461-A460))</f>
        <v>13.545312</v>
      </c>
      <c r="F461" s="95">
        <f>(0.5*((C461^2)-(C460^2))*'NEFZ + EPA + WLTP - Start Value'!$B$3)/3600</f>
        <v>6.317692448460799</v>
      </c>
      <c r="G461" s="95">
        <f>E461*'NEFZ + EPA + WLTP - Start Value'!$B$3*'NEFZ + EPA + WLTP - Start Value'!$B$6*'NEFZ + EPA + WLTP - Constants'!$B$4/3600</f>
        <v>0.4621254095040001</v>
      </c>
      <c r="H461" s="95">
        <f>IF(E461&gt;0,(((C460)^3+(C461)^3)/2/D461)*0.5*'NEFZ + EPA + WLTP - Constants'!$B$3*('NEFZ + EPA + WLTP - Start Value'!$B$5*'NEFZ + EPA + WLTP - Start Value'!$B$4)*E461/3600,0)</f>
        <v>0.3158612210217063</v>
      </c>
      <c r="I461" s="95"/>
    </row>
    <row r="462" ht="20.35" customHeight="1">
      <c r="A462" s="15">
        <v>459</v>
      </c>
      <c r="B462" s="15">
        <v>33</v>
      </c>
      <c r="C462" s="95">
        <f>'NEFZ + EPA + WLTP - Constants'!$B$5*B462/3.6</f>
        <v>14.75232</v>
      </c>
      <c r="D462" s="95">
        <f>(C462+C461)/2</f>
        <v>14.41704</v>
      </c>
      <c r="E462" s="95">
        <f>(D462*(A462-A461))</f>
        <v>14.41704</v>
      </c>
      <c r="F462" s="95">
        <f>(0.5*((C462^2)-(C461^2))*'NEFZ + EPA + WLTP - Start Value'!$B$3)/3600</f>
        <v>4.202672884960</v>
      </c>
      <c r="G462" s="95">
        <f>E462*'NEFZ + EPA + WLTP - Start Value'!$B$3*'NEFZ + EPA + WLTP - Start Value'!$B$6*'NEFZ + EPA + WLTP - Constants'!$B$4/3600</f>
        <v>0.491866153680</v>
      </c>
      <c r="H462" s="95">
        <f>IF(E462&gt;0,(((C461)^3+(C462)^3)/2/D462)*0.5*'NEFZ + EPA + WLTP - Constants'!$B$3*('NEFZ + EPA + WLTP - Start Value'!$B$5*'NEFZ + EPA + WLTP - Start Value'!$B$4)*E462/3600,0)</f>
        <v>0.3796845339005031</v>
      </c>
      <c r="I462" s="95"/>
    </row>
    <row r="463" ht="20.35" customHeight="1">
      <c r="A463" s="15">
        <v>460</v>
      </c>
      <c r="B463" s="15">
        <v>33.6</v>
      </c>
      <c r="C463" s="95">
        <f>'NEFZ + EPA + WLTP - Constants'!$B$5*B463/3.6</f>
        <v>15.020544</v>
      </c>
      <c r="D463" s="95">
        <f>(C463+C462)/2</f>
        <v>14.886432</v>
      </c>
      <c r="E463" s="95">
        <f>(D463*(A463-A462))</f>
        <v>14.886432</v>
      </c>
      <c r="F463" s="95">
        <f>(0.5*((C463^2)-(C462^2))*'NEFZ + EPA + WLTP - Start Value'!$B$3)/3600</f>
        <v>1.735801638067209</v>
      </c>
      <c r="G463" s="95">
        <f>E463*'NEFZ + EPA + WLTP - Start Value'!$B$3*'NEFZ + EPA + WLTP - Start Value'!$B$6*'NEFZ + EPA + WLTP - Constants'!$B$4/3600</f>
        <v>0.5078804005440002</v>
      </c>
      <c r="H463" s="95">
        <f>IF(E463&gt;0,(((C462)^3+(C463)^3)/2/D463)*0.5*'NEFZ + EPA + WLTP - Constants'!$B$3*('NEFZ + EPA + WLTP - Start Value'!$B$5*'NEFZ + EPA + WLTP - Start Value'!$B$4)*E463/3600,0)</f>
        <v>0.4174150574977492</v>
      </c>
      <c r="I463" s="95"/>
    </row>
    <row r="464" ht="20.35" customHeight="1">
      <c r="A464" s="15">
        <v>461</v>
      </c>
      <c r="B464" s="15">
        <v>34.8</v>
      </c>
      <c r="C464" s="95">
        <f>'NEFZ + EPA + WLTP - Constants'!$B$5*B464/3.6</f>
        <v>15.556992</v>
      </c>
      <c r="D464" s="95">
        <f>(C464+C463)/2</f>
        <v>15.288768</v>
      </c>
      <c r="E464" s="95">
        <f>(D464*(A464-A463))</f>
        <v>15.288768</v>
      </c>
      <c r="F464" s="95">
        <f>(0.5*((C464^2)-(C463^2))*'NEFZ + EPA + WLTP - Start Value'!$B$3)/3600</f>
        <v>3.565430391705577</v>
      </c>
      <c r="G464" s="95">
        <f>E464*'NEFZ + EPA + WLTP - Start Value'!$B$3*'NEFZ + EPA + WLTP - Start Value'!$B$6*'NEFZ + EPA + WLTP - Constants'!$B$4/3600</f>
        <v>0.5216068978560001</v>
      </c>
      <c r="H464" s="95">
        <f>IF(E464&gt;0,(((C463)^3+(C464)^3)/2/D464)*0.5*'NEFZ + EPA + WLTP - Constants'!$B$3*('NEFZ + EPA + WLTP - Start Value'!$B$5*'NEFZ + EPA + WLTP - Start Value'!$B$4)*E464/3600,0)</f>
        <v>0.452489829954664</v>
      </c>
      <c r="I464" s="95"/>
    </row>
    <row r="465" ht="20.35" customHeight="1">
      <c r="A465" s="15">
        <v>462</v>
      </c>
      <c r="B465" s="15">
        <v>35.1</v>
      </c>
      <c r="C465" s="95">
        <f>'NEFZ + EPA + WLTP - Constants'!$B$5*B465/3.6</f>
        <v>15.691104</v>
      </c>
      <c r="D465" s="95">
        <f>(C465+C464)/2</f>
        <v>15.624048</v>
      </c>
      <c r="E465" s="95">
        <f>(D465*(A465-A464))</f>
        <v>15.624048</v>
      </c>
      <c r="F465" s="95">
        <f>(0.5*((C465^2)-(C464^2))*'NEFZ + EPA + WLTP - Start Value'!$B$3)/3600</f>
        <v>0.9109049136704144</v>
      </c>
      <c r="G465" s="95">
        <f>E465*'NEFZ + EPA + WLTP - Start Value'!$B$3*'NEFZ + EPA + WLTP - Start Value'!$B$6*'NEFZ + EPA + WLTP - Constants'!$B$4/3600</f>
        <v>0.533045645616</v>
      </c>
      <c r="H465" s="95">
        <f>IF(E465&gt;0,(((C464)^3+(C465)^3)/2/D465)*0.5*'NEFZ + EPA + WLTP - Constants'!$B$3*('NEFZ + EPA + WLTP - Start Value'!$B$5*'NEFZ + EPA + WLTP - Start Value'!$B$4)*E465/3600,0)</f>
        <v>0.4824976666316322</v>
      </c>
      <c r="I465" s="95"/>
    </row>
    <row r="466" ht="20.35" customHeight="1">
      <c r="A466" s="15">
        <v>463</v>
      </c>
      <c r="B466" s="15">
        <v>35.6</v>
      </c>
      <c r="C466" s="95">
        <f>'NEFZ + EPA + WLTP - Constants'!$B$5*B466/3.6</f>
        <v>15.914624</v>
      </c>
      <c r="D466" s="95">
        <f>(C466+C465)/2</f>
        <v>15.802864</v>
      </c>
      <c r="E466" s="95">
        <f>(D466*(A466-A465))</f>
        <v>15.802864</v>
      </c>
      <c r="F466" s="95">
        <f>(0.5*((C466^2)-(C465^2))*'NEFZ + EPA + WLTP - Start Value'!$B$3)/3600</f>
        <v>1.535550247889785</v>
      </c>
      <c r="G466" s="95">
        <f>E466*'NEFZ + EPA + WLTP - Start Value'!$B$3*'NEFZ + EPA + WLTP - Start Value'!$B$6*'NEFZ + EPA + WLTP - Constants'!$B$4/3600</f>
        <v>0.539146311088</v>
      </c>
      <c r="H466" s="95">
        <f>IF(E466&gt;0,(((C465)^3+(C466)^3)/2/D466)*0.5*'NEFZ + EPA + WLTP - Constants'!$B$3*('NEFZ + EPA + WLTP - Start Value'!$B$5*'NEFZ + EPA + WLTP - Start Value'!$B$4)*E466/3600,0)</f>
        <v>0.499301754555272</v>
      </c>
      <c r="I466" s="95"/>
    </row>
    <row r="467" ht="20.35" customHeight="1">
      <c r="A467" s="15">
        <v>464</v>
      </c>
      <c r="B467" s="15">
        <v>36.1</v>
      </c>
      <c r="C467" s="95">
        <f>'NEFZ + EPA + WLTP - Constants'!$B$5*B467/3.6</f>
        <v>16.138144</v>
      </c>
      <c r="D467" s="95">
        <f>(C467+C466)/2</f>
        <v>16.026384</v>
      </c>
      <c r="E467" s="95">
        <f>(D467*(A467-A466))</f>
        <v>16.026384</v>
      </c>
      <c r="F467" s="95">
        <f>(0.5*((C467^2)-(C466^2))*'NEFZ + EPA + WLTP - Start Value'!$B$3)/3600</f>
        <v>1.557269487605327</v>
      </c>
      <c r="G467" s="95">
        <f>E467*'NEFZ + EPA + WLTP - Start Value'!$B$3*'NEFZ + EPA + WLTP - Start Value'!$B$6*'NEFZ + EPA + WLTP - Constants'!$B$4/3600</f>
        <v>0.5467721429280001</v>
      </c>
      <c r="H467" s="95">
        <f>IF(E467&gt;0,(((C466)^3+(C467)^3)/2/D467)*0.5*'NEFZ + EPA + WLTP - Constants'!$B$3*('NEFZ + EPA + WLTP - Start Value'!$B$5*'NEFZ + EPA + WLTP - Start Value'!$B$4)*E467/3600,0)</f>
        <v>0.5207874536533668</v>
      </c>
      <c r="I467" s="95"/>
    </row>
    <row r="468" ht="20.35" customHeight="1">
      <c r="A468" s="15">
        <v>465</v>
      </c>
      <c r="B468" s="15">
        <v>36</v>
      </c>
      <c r="C468" s="95">
        <f>'NEFZ + EPA + WLTP - Constants'!$B$5*B468/3.6</f>
        <v>16.09344</v>
      </c>
      <c r="D468" s="95">
        <f>(C468+C467)/2</f>
        <v>16.115792</v>
      </c>
      <c r="E468" s="95">
        <f>(D468*(A468-A467))</f>
        <v>16.115792</v>
      </c>
      <c r="F468" s="95">
        <f>(0.5*((C468^2)-(C467^2))*'NEFZ + EPA + WLTP - Start Value'!$B$3)/3600</f>
        <v>-0.3131914366983153</v>
      </c>
      <c r="G468" s="95">
        <f>E468*'NEFZ + EPA + WLTP - Start Value'!$B$3*'NEFZ + EPA + WLTP - Start Value'!$B$6*'NEFZ + EPA + WLTP - Constants'!$B$4/3600</f>
        <v>0.5498224756640001</v>
      </c>
      <c r="H468" s="95">
        <f>IF(E468&gt;0,(((C467)^3+(C468)^3)/2/D468)*0.5*'NEFZ + EPA + WLTP - Constants'!$B$3*('NEFZ + EPA + WLTP - Start Value'!$B$5*'NEFZ + EPA + WLTP - Start Value'!$B$4)*E468/3600,0)</f>
        <v>0.5294780884593108</v>
      </c>
      <c r="I468" s="95"/>
    </row>
    <row r="469" ht="20.35" customHeight="1">
      <c r="A469" s="15">
        <v>466</v>
      </c>
      <c r="B469" s="15">
        <v>36.1</v>
      </c>
      <c r="C469" s="95">
        <f>'NEFZ + EPA + WLTP - Constants'!$B$5*B469/3.6</f>
        <v>16.138144</v>
      </c>
      <c r="D469" s="95">
        <f>(C469+C468)/2</f>
        <v>16.115792</v>
      </c>
      <c r="E469" s="95">
        <f>(D469*(A469-A468))</f>
        <v>16.115792</v>
      </c>
      <c r="F469" s="95">
        <f>(0.5*((C469^2)-(C468^2))*'NEFZ + EPA + WLTP - Start Value'!$B$3)/3600</f>
        <v>0.3131914366983153</v>
      </c>
      <c r="G469" s="95">
        <f>E469*'NEFZ + EPA + WLTP - Start Value'!$B$3*'NEFZ + EPA + WLTP - Start Value'!$B$6*'NEFZ + EPA + WLTP - Constants'!$B$4/3600</f>
        <v>0.5498224756640001</v>
      </c>
      <c r="H469" s="95">
        <f>IF(E469&gt;0,(((C468)^3+(C469)^3)/2/D469)*0.5*'NEFZ + EPA + WLTP - Constants'!$B$3*('NEFZ + EPA + WLTP - Start Value'!$B$5*'NEFZ + EPA + WLTP - Start Value'!$B$4)*E469/3600,0)</f>
        <v>0.5294780884593108</v>
      </c>
      <c r="I469" s="95"/>
    </row>
    <row r="470" ht="20.35" customHeight="1">
      <c r="A470" s="15">
        <v>467</v>
      </c>
      <c r="B470" s="15">
        <v>36.2</v>
      </c>
      <c r="C470" s="95">
        <f>'NEFZ + EPA + WLTP - Constants'!$B$5*B470/3.6</f>
        <v>16.182848</v>
      </c>
      <c r="D470" s="95">
        <f>(C470+C469)/2</f>
        <v>16.160496</v>
      </c>
      <c r="E470" s="95">
        <f>(D470*(A470-A469))</f>
        <v>16.160496</v>
      </c>
      <c r="F470" s="95">
        <f>(0.5*((C470^2)-(C469^2))*'NEFZ + EPA + WLTP - Start Value'!$B$3)/3600</f>
        <v>0.3140602062869451</v>
      </c>
      <c r="G470" s="95">
        <f>E470*'NEFZ + EPA + WLTP - Start Value'!$B$3*'NEFZ + EPA + WLTP - Start Value'!$B$6*'NEFZ + EPA + WLTP - Constants'!$B$4/3600</f>
        <v>0.5513476420320002</v>
      </c>
      <c r="H470" s="95">
        <f>IF(E470&gt;0,(((C469)^3+(C470)^3)/2/D470)*0.5*'NEFZ + EPA + WLTP - Constants'!$B$3*('NEFZ + EPA + WLTP - Start Value'!$B$5*'NEFZ + EPA + WLTP - Start Value'!$B$4)*E470/3600,0)</f>
        <v>0.533896502885301</v>
      </c>
      <c r="I470" s="95"/>
    </row>
    <row r="471" ht="20.35" customHeight="1">
      <c r="A471" s="15">
        <v>468</v>
      </c>
      <c r="B471" s="15">
        <v>36</v>
      </c>
      <c r="C471" s="95">
        <f>'NEFZ + EPA + WLTP - Constants'!$B$5*B471/3.6</f>
        <v>16.09344</v>
      </c>
      <c r="D471" s="95">
        <f>(C471+C470)/2</f>
        <v>16.138144</v>
      </c>
      <c r="E471" s="95">
        <f>(D471*(A471-A470))</f>
        <v>16.138144</v>
      </c>
      <c r="F471" s="95">
        <f>(0.5*((C471^2)-(C470^2))*'NEFZ + EPA + WLTP - Start Value'!$B$3)/3600</f>
        <v>-0.6272516429852605</v>
      </c>
      <c r="G471" s="95">
        <f>E471*'NEFZ + EPA + WLTP - Start Value'!$B$3*'NEFZ + EPA + WLTP - Start Value'!$B$6*'NEFZ + EPA + WLTP - Constants'!$B$4/3600</f>
        <v>0.5505850588480002</v>
      </c>
      <c r="H471" s="95">
        <f>IF(E471&gt;0,(((C470)^3+(C471)^3)/2/D471)*0.5*'NEFZ + EPA + WLTP - Constants'!$B$3*('NEFZ + EPA + WLTP - Start Value'!$B$5*'NEFZ + EPA + WLTP - Start Value'!$B$4)*E471/3600,0)</f>
        <v>0.5316934153442237</v>
      </c>
      <c r="I471" s="95"/>
    </row>
    <row r="472" ht="20.35" customHeight="1">
      <c r="A472" s="15">
        <v>469</v>
      </c>
      <c r="B472" s="15">
        <v>35.7</v>
      </c>
      <c r="C472" s="95">
        <f>'NEFZ + EPA + WLTP - Constants'!$B$5*B472/3.6</f>
        <v>15.959328</v>
      </c>
      <c r="D472" s="95">
        <f>(C472+C471)/2</f>
        <v>16.026384</v>
      </c>
      <c r="E472" s="95">
        <f>(D472*(A472-A471))</f>
        <v>16.026384</v>
      </c>
      <c r="F472" s="95">
        <f>(0.5*((C472^2)-(C471^2))*'NEFZ + EPA + WLTP - Start Value'!$B$3)/3600</f>
        <v>-0.9343616925631854</v>
      </c>
      <c r="G472" s="95">
        <f>E472*'NEFZ + EPA + WLTP - Start Value'!$B$3*'NEFZ + EPA + WLTP - Start Value'!$B$6*'NEFZ + EPA + WLTP - Constants'!$B$4/3600</f>
        <v>0.5467721429280001</v>
      </c>
      <c r="H472" s="95">
        <f>IF(E472&gt;0,(((C471)^3+(C472)^3)/2/D472)*0.5*'NEFZ + EPA + WLTP - Constants'!$B$3*('NEFZ + EPA + WLTP - Start Value'!$B$5*'NEFZ + EPA + WLTP - Start Value'!$B$4)*E472/3600,0)</f>
        <v>0.5207388353180199</v>
      </c>
      <c r="I472" s="95"/>
    </row>
    <row r="473" ht="20.35" customHeight="1">
      <c r="A473" s="15">
        <v>470</v>
      </c>
      <c r="B473" s="15">
        <v>36</v>
      </c>
      <c r="C473" s="95">
        <f>'NEFZ + EPA + WLTP - Constants'!$B$5*B473/3.6</f>
        <v>16.09344</v>
      </c>
      <c r="D473" s="95">
        <f>(C473+C472)/2</f>
        <v>16.026384</v>
      </c>
      <c r="E473" s="95">
        <f>(D473*(A473-A472))</f>
        <v>16.026384</v>
      </c>
      <c r="F473" s="95">
        <f>(0.5*((C473^2)-(C472^2))*'NEFZ + EPA + WLTP - Start Value'!$B$3)/3600</f>
        <v>0.9343616925631854</v>
      </c>
      <c r="G473" s="95">
        <f>E473*'NEFZ + EPA + WLTP - Start Value'!$B$3*'NEFZ + EPA + WLTP - Start Value'!$B$6*'NEFZ + EPA + WLTP - Constants'!$B$4/3600</f>
        <v>0.5467721429280001</v>
      </c>
      <c r="H473" s="95">
        <f>IF(E473&gt;0,(((C472)^3+(C473)^3)/2/D473)*0.5*'NEFZ + EPA + WLTP - Constants'!$B$3*('NEFZ + EPA + WLTP - Start Value'!$B$5*'NEFZ + EPA + WLTP - Start Value'!$B$4)*E473/3600,0)</f>
        <v>0.5207388353180199</v>
      </c>
      <c r="I473" s="95"/>
    </row>
    <row r="474" ht="20.35" customHeight="1">
      <c r="A474" s="15">
        <v>471</v>
      </c>
      <c r="B474" s="15">
        <v>36</v>
      </c>
      <c r="C474" s="95">
        <f>'NEFZ + EPA + WLTP - Constants'!$B$5*B474/3.6</f>
        <v>16.09344</v>
      </c>
      <c r="D474" s="95">
        <f>(C474+C473)/2</f>
        <v>16.09344</v>
      </c>
      <c r="E474" s="95">
        <f>(D474*(A474-A473))</f>
        <v>16.09344</v>
      </c>
      <c r="F474" s="95">
        <f>(0.5*((C474^2)-(C473^2))*'NEFZ + EPA + WLTP - Start Value'!$B$3)/3600</f>
        <v>0</v>
      </c>
      <c r="G474" s="95">
        <f>E474*'NEFZ + EPA + WLTP - Start Value'!$B$3*'NEFZ + EPA + WLTP - Start Value'!$B$6*'NEFZ + EPA + WLTP - Constants'!$B$4/3600</f>
        <v>0.5490598924800001</v>
      </c>
      <c r="H474" s="95">
        <f>IF(E474&gt;0,(((C473)^3+(C474)^3)/2/D474)*0.5*'NEFZ + EPA + WLTP - Constants'!$B$3*('NEFZ + EPA + WLTP - Start Value'!$B$5*'NEFZ + EPA + WLTP - Start Value'!$B$4)*E474/3600,0)</f>
        <v>0.5272750009182334</v>
      </c>
      <c r="I474" s="95"/>
    </row>
    <row r="475" ht="20.35" customHeight="1">
      <c r="A475" s="15">
        <v>472</v>
      </c>
      <c r="B475" s="15">
        <v>35.6</v>
      </c>
      <c r="C475" s="95">
        <f>'NEFZ + EPA + WLTP - Constants'!$B$5*B475/3.6</f>
        <v>15.914624</v>
      </c>
      <c r="D475" s="95">
        <f>(C475+C474)/2</f>
        <v>16.004032</v>
      </c>
      <c r="E475" s="95">
        <f>(D475*(A475-A474))</f>
        <v>16.004032</v>
      </c>
      <c r="F475" s="95">
        <f>(0.5*((C475^2)-(C474^2))*'NEFZ + EPA + WLTP - Start Value'!$B$3)/3600</f>
        <v>-1.244078050907012</v>
      </c>
      <c r="G475" s="95">
        <f>E475*'NEFZ + EPA + WLTP - Start Value'!$B$3*'NEFZ + EPA + WLTP - Start Value'!$B$6*'NEFZ + EPA + WLTP - Constants'!$B$4/3600</f>
        <v>0.5460095597440001</v>
      </c>
      <c r="H475" s="95">
        <f>IF(E475&gt;0,(((C474)^3+(C475)^3)/2/D475)*0.5*'NEFZ + EPA + WLTP - Constants'!$B$3*('NEFZ + EPA + WLTP - Start Value'!$B$5*'NEFZ + EPA + WLTP - Start Value'!$B$4)*E475/3600,0)</f>
        <v>0.5185843661122896</v>
      </c>
      <c r="I475" s="95"/>
    </row>
    <row r="476" ht="20.35" customHeight="1">
      <c r="A476" s="15">
        <v>473</v>
      </c>
      <c r="B476" s="15">
        <v>35.5</v>
      </c>
      <c r="C476" s="95">
        <f>'NEFZ + EPA + WLTP - Constants'!$B$5*B476/3.6</f>
        <v>15.86992</v>
      </c>
      <c r="D476" s="95">
        <f>(C476+C475)/2</f>
        <v>15.892272</v>
      </c>
      <c r="E476" s="95">
        <f>(D476*(A476-A475))</f>
        <v>15.892272</v>
      </c>
      <c r="F476" s="95">
        <f>(0.5*((C476^2)-(C475^2))*'NEFZ + EPA + WLTP - Start Value'!$B$3)/3600</f>
        <v>-0.308847588755197</v>
      </c>
      <c r="G476" s="95">
        <f>E476*'NEFZ + EPA + WLTP - Start Value'!$B$3*'NEFZ + EPA + WLTP - Start Value'!$B$6*'NEFZ + EPA + WLTP - Constants'!$B$4/3600</f>
        <v>0.5421966438240001</v>
      </c>
      <c r="H476" s="95">
        <f>IF(E476&gt;0,(((C475)^3+(C476)^3)/2/D476)*0.5*'NEFZ + EPA + WLTP - Constants'!$B$3*('NEFZ + EPA + WLTP - Start Value'!$B$5*'NEFZ + EPA + WLTP - Start Value'!$B$4)*E476/3600,0)</f>
        <v>0.5077513319244535</v>
      </c>
      <c r="I476" s="95"/>
    </row>
    <row r="477" ht="20.35" customHeight="1">
      <c r="A477" s="15">
        <v>474</v>
      </c>
      <c r="B477" s="15">
        <v>35.4</v>
      </c>
      <c r="C477" s="95">
        <f>'NEFZ + EPA + WLTP - Constants'!$B$5*B477/3.6</f>
        <v>15.825216</v>
      </c>
      <c r="D477" s="95">
        <f>(C477+C476)/2</f>
        <v>15.847568</v>
      </c>
      <c r="E477" s="95">
        <f>(D477*(A477-A476))</f>
        <v>15.847568</v>
      </c>
      <c r="F477" s="95">
        <f>(0.5*((C477^2)-(C476^2))*'NEFZ + EPA + WLTP - Start Value'!$B$3)/3600</f>
        <v>-0.307978819166598</v>
      </c>
      <c r="G477" s="95">
        <f>E477*'NEFZ + EPA + WLTP - Start Value'!$B$3*'NEFZ + EPA + WLTP - Start Value'!$B$6*'NEFZ + EPA + WLTP - Constants'!$B$4/3600</f>
        <v>0.540671477456</v>
      </c>
      <c r="H477" s="95">
        <f>IF(E477&gt;0,(((C476)^3+(C477)^3)/2/D477)*0.5*'NEFZ + EPA + WLTP - Constants'!$B$3*('NEFZ + EPA + WLTP - Start Value'!$B$5*'NEFZ + EPA + WLTP - Start Value'!$B$4)*E477/3600,0)</f>
        <v>0.503478569080507</v>
      </c>
      <c r="I477" s="95"/>
    </row>
    <row r="478" ht="20.35" customHeight="1">
      <c r="A478" s="15">
        <v>475</v>
      </c>
      <c r="B478" s="15">
        <v>35.2</v>
      </c>
      <c r="C478" s="95">
        <f>'NEFZ + EPA + WLTP - Constants'!$B$5*B478/3.6</f>
        <v>15.735808</v>
      </c>
      <c r="D478" s="95">
        <f>(C478+C477)/2</f>
        <v>15.780512</v>
      </c>
      <c r="E478" s="95">
        <f>(D478*(A478-A477))</f>
        <v>15.780512</v>
      </c>
      <c r="F478" s="95">
        <f>(0.5*((C478^2)-(C477^2))*'NEFZ + EPA + WLTP - Start Value'!$B$3)/3600</f>
        <v>-0.6133513295672695</v>
      </c>
      <c r="G478" s="95">
        <f>E478*'NEFZ + EPA + WLTP - Start Value'!$B$3*'NEFZ + EPA + WLTP - Start Value'!$B$6*'NEFZ + EPA + WLTP - Constants'!$B$4/3600</f>
        <v>0.538383727904</v>
      </c>
      <c r="H478" s="95">
        <f>IF(E478&gt;0,(((C477)^3+(C478)^3)/2/D478)*0.5*'NEFZ + EPA + WLTP - Constants'!$B$3*('NEFZ + EPA + WLTP - Start Value'!$B$5*'NEFZ + EPA + WLTP - Start Value'!$B$4)*E478/3600,0)</f>
        <v>0.4971234508378619</v>
      </c>
      <c r="I478" s="95"/>
    </row>
    <row r="479" ht="20.35" customHeight="1">
      <c r="A479" s="15">
        <v>476</v>
      </c>
      <c r="B479" s="15">
        <v>35.2</v>
      </c>
      <c r="C479" s="95">
        <f>'NEFZ + EPA + WLTP - Constants'!$B$5*B479/3.6</f>
        <v>15.735808</v>
      </c>
      <c r="D479" s="95">
        <f>(C479+C478)/2</f>
        <v>15.735808</v>
      </c>
      <c r="E479" s="95">
        <f>(D479*(A479-A478))</f>
        <v>15.735808</v>
      </c>
      <c r="F479" s="95">
        <f>(0.5*((C479^2)-(C478^2))*'NEFZ + EPA + WLTP - Start Value'!$B$3)/3600</f>
        <v>0</v>
      </c>
      <c r="G479" s="95">
        <f>E479*'NEFZ + EPA + WLTP - Start Value'!$B$3*'NEFZ + EPA + WLTP - Start Value'!$B$6*'NEFZ + EPA + WLTP - Constants'!$B$4/3600</f>
        <v>0.5368585615360001</v>
      </c>
      <c r="H479" s="95">
        <f>IF(E479&gt;0,(((C478)^3+(C479)^3)/2/D479)*0.5*'NEFZ + EPA + WLTP - Constants'!$B$3*('NEFZ + EPA + WLTP - Start Value'!$B$5*'NEFZ + EPA + WLTP - Start Value'!$B$4)*E479/3600,0)</f>
        <v>0.4928986960572708</v>
      </c>
      <c r="I479" s="95"/>
    </row>
    <row r="480" ht="20.35" customHeight="1">
      <c r="A480" s="15">
        <v>477</v>
      </c>
      <c r="B480" s="15">
        <v>35.2</v>
      </c>
      <c r="C480" s="95">
        <f>'NEFZ + EPA + WLTP - Constants'!$B$5*B480/3.6</f>
        <v>15.735808</v>
      </c>
      <c r="D480" s="95">
        <f>(C480+C479)/2</f>
        <v>15.735808</v>
      </c>
      <c r="E480" s="95">
        <f>(D480*(A480-A479))</f>
        <v>15.735808</v>
      </c>
      <c r="F480" s="95">
        <f>(0.5*((C480^2)-(C479^2))*'NEFZ + EPA + WLTP - Start Value'!$B$3)/3600</f>
        <v>0</v>
      </c>
      <c r="G480" s="95">
        <f>E480*'NEFZ + EPA + WLTP - Start Value'!$B$3*'NEFZ + EPA + WLTP - Start Value'!$B$6*'NEFZ + EPA + WLTP - Constants'!$B$4/3600</f>
        <v>0.5368585615360001</v>
      </c>
      <c r="H480" s="95">
        <f>IF(E480&gt;0,(((C479)^3+(C480)^3)/2/D480)*0.5*'NEFZ + EPA + WLTP - Constants'!$B$3*('NEFZ + EPA + WLTP - Start Value'!$B$5*'NEFZ + EPA + WLTP - Start Value'!$B$4)*E480/3600,0)</f>
        <v>0.4928986960572708</v>
      </c>
      <c r="I480" s="95"/>
    </row>
    <row r="481" ht="20.35" customHeight="1">
      <c r="A481" s="15">
        <v>478</v>
      </c>
      <c r="B481" s="15">
        <v>35.2</v>
      </c>
      <c r="C481" s="95">
        <f>'NEFZ + EPA + WLTP - Constants'!$B$5*B481/3.6</f>
        <v>15.735808</v>
      </c>
      <c r="D481" s="95">
        <f>(C481+C480)/2</f>
        <v>15.735808</v>
      </c>
      <c r="E481" s="95">
        <f>(D481*(A481-A480))</f>
        <v>15.735808</v>
      </c>
      <c r="F481" s="95">
        <f>(0.5*((C481^2)-(C480^2))*'NEFZ + EPA + WLTP - Start Value'!$B$3)/3600</f>
        <v>0</v>
      </c>
      <c r="G481" s="95">
        <f>E481*'NEFZ + EPA + WLTP - Start Value'!$B$3*'NEFZ + EPA + WLTP - Start Value'!$B$6*'NEFZ + EPA + WLTP - Constants'!$B$4/3600</f>
        <v>0.5368585615360001</v>
      </c>
      <c r="H481" s="95">
        <f>IF(E481&gt;0,(((C480)^3+(C481)^3)/2/D481)*0.5*'NEFZ + EPA + WLTP - Constants'!$B$3*('NEFZ + EPA + WLTP - Start Value'!$B$5*'NEFZ + EPA + WLTP - Start Value'!$B$4)*E481/3600,0)</f>
        <v>0.4928986960572708</v>
      </c>
      <c r="I481" s="95"/>
    </row>
    <row r="482" ht="20.35" customHeight="1">
      <c r="A482" s="15">
        <v>479</v>
      </c>
      <c r="B482" s="15">
        <v>35.2</v>
      </c>
      <c r="C482" s="95">
        <f>'NEFZ + EPA + WLTP - Constants'!$B$5*B482/3.6</f>
        <v>15.735808</v>
      </c>
      <c r="D482" s="95">
        <f>(C482+C481)/2</f>
        <v>15.735808</v>
      </c>
      <c r="E482" s="95">
        <f>(D482*(A482-A481))</f>
        <v>15.735808</v>
      </c>
      <c r="F482" s="95">
        <f>(0.5*((C482^2)-(C481^2))*'NEFZ + EPA + WLTP - Start Value'!$B$3)/3600</f>
        <v>0</v>
      </c>
      <c r="G482" s="95">
        <f>E482*'NEFZ + EPA + WLTP - Start Value'!$B$3*'NEFZ + EPA + WLTP - Start Value'!$B$6*'NEFZ + EPA + WLTP - Constants'!$B$4/3600</f>
        <v>0.5368585615360001</v>
      </c>
      <c r="H482" s="95">
        <f>IF(E482&gt;0,(((C481)^3+(C482)^3)/2/D482)*0.5*'NEFZ + EPA + WLTP - Constants'!$B$3*('NEFZ + EPA + WLTP - Start Value'!$B$5*'NEFZ + EPA + WLTP - Start Value'!$B$4)*E482/3600,0)</f>
        <v>0.4928986960572708</v>
      </c>
      <c r="I482" s="95"/>
    </row>
    <row r="483" ht="20.35" customHeight="1">
      <c r="A483" s="15">
        <v>480</v>
      </c>
      <c r="B483" s="15">
        <v>35.2</v>
      </c>
      <c r="C483" s="95">
        <f>'NEFZ + EPA + WLTP - Constants'!$B$5*B483/3.6</f>
        <v>15.735808</v>
      </c>
      <c r="D483" s="95">
        <f>(C483+C482)/2</f>
        <v>15.735808</v>
      </c>
      <c r="E483" s="95">
        <f>(D483*(A483-A482))</f>
        <v>15.735808</v>
      </c>
      <c r="F483" s="95">
        <f>(0.5*((C483^2)-(C482^2))*'NEFZ + EPA + WLTP - Start Value'!$B$3)/3600</f>
        <v>0</v>
      </c>
      <c r="G483" s="95">
        <f>E483*'NEFZ + EPA + WLTP - Start Value'!$B$3*'NEFZ + EPA + WLTP - Start Value'!$B$6*'NEFZ + EPA + WLTP - Constants'!$B$4/3600</f>
        <v>0.5368585615360001</v>
      </c>
      <c r="H483" s="95">
        <f>IF(E483&gt;0,(((C482)^3+(C483)^3)/2/D483)*0.5*'NEFZ + EPA + WLTP - Constants'!$B$3*('NEFZ + EPA + WLTP - Start Value'!$B$5*'NEFZ + EPA + WLTP - Start Value'!$B$4)*E483/3600,0)</f>
        <v>0.4928986960572708</v>
      </c>
      <c r="I483" s="95"/>
    </row>
    <row r="484" ht="20.35" customHeight="1">
      <c r="A484" s="15">
        <v>481</v>
      </c>
      <c r="B484" s="15">
        <v>35</v>
      </c>
      <c r="C484" s="95">
        <f>'NEFZ + EPA + WLTP - Constants'!$B$5*B484/3.6</f>
        <v>15.6464</v>
      </c>
      <c r="D484" s="95">
        <f>(C484+C483)/2</f>
        <v>15.691104</v>
      </c>
      <c r="E484" s="95">
        <f>(D484*(A484-A483))</f>
        <v>15.691104</v>
      </c>
      <c r="F484" s="95">
        <f>(0.5*((C484^2)-(C483^2))*'NEFZ + EPA + WLTP - Start Value'!$B$3)/3600</f>
        <v>-0.6098762512128181</v>
      </c>
      <c r="G484" s="95">
        <f>E484*'NEFZ + EPA + WLTP - Start Value'!$B$3*'NEFZ + EPA + WLTP - Start Value'!$B$6*'NEFZ + EPA + WLTP - Constants'!$B$4/3600</f>
        <v>0.535333395168</v>
      </c>
      <c r="H484" s="95">
        <f>IF(E484&gt;0,(((C483)^3+(C484)^3)/2/D484)*0.5*'NEFZ + EPA + WLTP - Constants'!$B$3*('NEFZ + EPA + WLTP - Start Value'!$B$5*'NEFZ + EPA + WLTP - Start Value'!$B$4)*E484/3600,0)</f>
        <v>0.4887216781080384</v>
      </c>
      <c r="I484" s="95"/>
    </row>
    <row r="485" ht="20.35" customHeight="1">
      <c r="A485" s="15">
        <v>482</v>
      </c>
      <c r="B485" s="15">
        <v>35.1</v>
      </c>
      <c r="C485" s="95">
        <f>'NEFZ + EPA + WLTP - Constants'!$B$5*B485/3.6</f>
        <v>15.691104</v>
      </c>
      <c r="D485" s="95">
        <f>(C485+C484)/2</f>
        <v>15.668752</v>
      </c>
      <c r="E485" s="95">
        <f>(D485*(A485-A484))</f>
        <v>15.668752</v>
      </c>
      <c r="F485" s="95">
        <f>(0.5*((C485^2)-(C484^2))*'NEFZ + EPA + WLTP - Start Value'!$B$3)/3600</f>
        <v>0.3045037408120971</v>
      </c>
      <c r="G485" s="95">
        <f>E485*'NEFZ + EPA + WLTP - Start Value'!$B$3*'NEFZ + EPA + WLTP - Start Value'!$B$6*'NEFZ + EPA + WLTP - Constants'!$B$4/3600</f>
        <v>0.534570811984</v>
      </c>
      <c r="H485" s="95">
        <f>IF(E485&gt;0,(((C484)^3+(C485)^3)/2/D485)*0.5*'NEFZ + EPA + WLTP - Constants'!$B$3*('NEFZ + EPA + WLTP - Start Value'!$B$5*'NEFZ + EPA + WLTP - Start Value'!$B$4)*E485/3600,0)</f>
        <v>0.4866272189815021</v>
      </c>
      <c r="I485" s="95"/>
    </row>
    <row r="486" ht="20.35" customHeight="1">
      <c r="A486" s="15">
        <v>483</v>
      </c>
      <c r="B486" s="15">
        <v>35.2</v>
      </c>
      <c r="C486" s="95">
        <f>'NEFZ + EPA + WLTP - Constants'!$B$5*B486/3.6</f>
        <v>15.735808</v>
      </c>
      <c r="D486" s="95">
        <f>(C486+C485)/2</f>
        <v>15.713456</v>
      </c>
      <c r="E486" s="95">
        <f>(D486*(A486-A485))</f>
        <v>15.713456</v>
      </c>
      <c r="F486" s="95">
        <f>(0.5*((C486^2)-(C485^2))*'NEFZ + EPA + WLTP - Start Value'!$B$3)/3600</f>
        <v>0.3053725104007208</v>
      </c>
      <c r="G486" s="95">
        <f>E486*'NEFZ + EPA + WLTP - Start Value'!$B$3*'NEFZ + EPA + WLTP - Start Value'!$B$6*'NEFZ + EPA + WLTP - Constants'!$B$4/3600</f>
        <v>0.5360959783520001</v>
      </c>
      <c r="H486" s="95">
        <f>IF(E486&gt;0,(((C485)^3+(C486)^3)/2/D486)*0.5*'NEFZ + EPA + WLTP - Constants'!$B$3*('NEFZ + EPA + WLTP - Start Value'!$B$5*'NEFZ + EPA + WLTP - Start Value'!$B$4)*E486/3600,0)</f>
        <v>0.4908042369307345</v>
      </c>
      <c r="I486" s="95"/>
    </row>
    <row r="487" ht="20.35" customHeight="1">
      <c r="A487" s="15">
        <v>484</v>
      </c>
      <c r="B487" s="15">
        <v>35.5</v>
      </c>
      <c r="C487" s="95">
        <f>'NEFZ + EPA + WLTP - Constants'!$B$5*B487/3.6</f>
        <v>15.86992</v>
      </c>
      <c r="D487" s="95">
        <f>(C487+C486)/2</f>
        <v>15.802864</v>
      </c>
      <c r="E487" s="95">
        <f>(D487*(A487-A486))</f>
        <v>15.802864</v>
      </c>
      <c r="F487" s="95">
        <f>(0.5*((C487^2)-(C486^2))*'NEFZ + EPA + WLTP - Start Value'!$B$3)/3600</f>
        <v>0.9213301487338674</v>
      </c>
      <c r="G487" s="95">
        <f>E487*'NEFZ + EPA + WLTP - Start Value'!$B$3*'NEFZ + EPA + WLTP - Start Value'!$B$6*'NEFZ + EPA + WLTP - Constants'!$B$4/3600</f>
        <v>0.539146311088</v>
      </c>
      <c r="H487" s="95">
        <f>IF(E487&gt;0,(((C486)^3+(C487)^3)/2/D487)*0.5*'NEFZ + EPA + WLTP - Constants'!$B$3*('NEFZ + EPA + WLTP - Start Value'!$B$5*'NEFZ + EPA + WLTP - Start Value'!$B$4)*E487/3600,0)</f>
        <v>0.4992538142999159</v>
      </c>
      <c r="I487" s="95"/>
    </row>
    <row r="488" ht="20.35" customHeight="1">
      <c r="A488" s="15">
        <v>485</v>
      </c>
      <c r="B488" s="15">
        <v>35.2</v>
      </c>
      <c r="C488" s="95">
        <f>'NEFZ + EPA + WLTP - Constants'!$B$5*B488/3.6</f>
        <v>15.735808</v>
      </c>
      <c r="D488" s="95">
        <f>(C488+C487)/2</f>
        <v>15.802864</v>
      </c>
      <c r="E488" s="95">
        <f>(D488*(A488-A487))</f>
        <v>15.802864</v>
      </c>
      <c r="F488" s="95">
        <f>(0.5*((C488^2)-(C487^2))*'NEFZ + EPA + WLTP - Start Value'!$B$3)/3600</f>
        <v>-0.9213301487338674</v>
      </c>
      <c r="G488" s="95">
        <f>E488*'NEFZ + EPA + WLTP - Start Value'!$B$3*'NEFZ + EPA + WLTP - Start Value'!$B$6*'NEFZ + EPA + WLTP - Constants'!$B$4/3600</f>
        <v>0.539146311088</v>
      </c>
      <c r="H488" s="95">
        <f>IF(E488&gt;0,(((C487)^3+(C488)^3)/2/D488)*0.5*'NEFZ + EPA + WLTP - Constants'!$B$3*('NEFZ + EPA + WLTP - Start Value'!$B$5*'NEFZ + EPA + WLTP - Start Value'!$B$4)*E488/3600,0)</f>
        <v>0.4992538142999159</v>
      </c>
      <c r="I488" s="95"/>
    </row>
    <row r="489" ht="20.35" customHeight="1">
      <c r="A489" s="15">
        <v>486</v>
      </c>
      <c r="B489" s="15">
        <v>35</v>
      </c>
      <c r="C489" s="95">
        <f>'NEFZ + EPA + WLTP - Constants'!$B$5*B489/3.6</f>
        <v>15.6464</v>
      </c>
      <c r="D489" s="95">
        <f>(C489+C488)/2</f>
        <v>15.691104</v>
      </c>
      <c r="E489" s="95">
        <f>(D489*(A489-A488))</f>
        <v>15.691104</v>
      </c>
      <c r="F489" s="95">
        <f>(0.5*((C489^2)-(C488^2))*'NEFZ + EPA + WLTP - Start Value'!$B$3)/3600</f>
        <v>-0.6098762512128181</v>
      </c>
      <c r="G489" s="95">
        <f>E489*'NEFZ + EPA + WLTP - Start Value'!$B$3*'NEFZ + EPA + WLTP - Start Value'!$B$6*'NEFZ + EPA + WLTP - Constants'!$B$4/3600</f>
        <v>0.535333395168</v>
      </c>
      <c r="H489" s="95">
        <f>IF(E489&gt;0,(((C488)^3+(C489)^3)/2/D489)*0.5*'NEFZ + EPA + WLTP - Constants'!$B$3*('NEFZ + EPA + WLTP - Start Value'!$B$5*'NEFZ + EPA + WLTP - Start Value'!$B$4)*E489/3600,0)</f>
        <v>0.4887216781080384</v>
      </c>
      <c r="I489" s="95"/>
    </row>
    <row r="490" ht="20.35" customHeight="1">
      <c r="A490" s="15">
        <v>487</v>
      </c>
      <c r="B490" s="15">
        <v>35</v>
      </c>
      <c r="C490" s="95">
        <f>'NEFZ + EPA + WLTP - Constants'!$B$5*B490/3.6</f>
        <v>15.6464</v>
      </c>
      <c r="D490" s="95">
        <f>(C490+C489)/2</f>
        <v>15.6464</v>
      </c>
      <c r="E490" s="95">
        <f>(D490*(A490-A489))</f>
        <v>15.6464</v>
      </c>
      <c r="F490" s="95">
        <f>(0.5*((C490^2)-(C489^2))*'NEFZ + EPA + WLTP - Start Value'!$B$3)/3600</f>
        <v>0</v>
      </c>
      <c r="G490" s="95">
        <f>E490*'NEFZ + EPA + WLTP - Start Value'!$B$3*'NEFZ + EPA + WLTP - Start Value'!$B$6*'NEFZ + EPA + WLTP - Constants'!$B$4/3600</f>
        <v>0.5338082287999999</v>
      </c>
      <c r="H490" s="95">
        <f>IF(E490&gt;0,(((C489)^3+(C490)^3)/2/D490)*0.5*'NEFZ + EPA + WLTP - Constants'!$B$3*('NEFZ + EPA + WLTP - Start Value'!$B$5*'NEFZ + EPA + WLTP - Start Value'!$B$4)*E490/3600,0)</f>
        <v>0.484544660158806</v>
      </c>
      <c r="I490" s="95"/>
    </row>
    <row r="491" ht="20.35" customHeight="1">
      <c r="A491" s="15">
        <v>488</v>
      </c>
      <c r="B491" s="15">
        <v>35</v>
      </c>
      <c r="C491" s="95">
        <f>'NEFZ + EPA + WLTP - Constants'!$B$5*B491/3.6</f>
        <v>15.6464</v>
      </c>
      <c r="D491" s="95">
        <f>(C491+C490)/2</f>
        <v>15.6464</v>
      </c>
      <c r="E491" s="95">
        <f>(D491*(A491-A490))</f>
        <v>15.6464</v>
      </c>
      <c r="F491" s="95">
        <f>(0.5*((C491^2)-(C490^2))*'NEFZ + EPA + WLTP - Start Value'!$B$3)/3600</f>
        <v>0</v>
      </c>
      <c r="G491" s="95">
        <f>E491*'NEFZ + EPA + WLTP - Start Value'!$B$3*'NEFZ + EPA + WLTP - Start Value'!$B$6*'NEFZ + EPA + WLTP - Constants'!$B$4/3600</f>
        <v>0.5338082287999999</v>
      </c>
      <c r="H491" s="95">
        <f>IF(E491&gt;0,(((C490)^3+(C491)^3)/2/D491)*0.5*'NEFZ + EPA + WLTP - Constants'!$B$3*('NEFZ + EPA + WLTP - Start Value'!$B$5*'NEFZ + EPA + WLTP - Start Value'!$B$4)*E491/3600,0)</f>
        <v>0.484544660158806</v>
      </c>
      <c r="I491" s="95"/>
    </row>
    <row r="492" ht="20.35" customHeight="1">
      <c r="A492" s="15">
        <v>489</v>
      </c>
      <c r="B492" s="15">
        <v>34.8</v>
      </c>
      <c r="C492" s="95">
        <f>'NEFZ + EPA + WLTP - Constants'!$B$5*B492/3.6</f>
        <v>15.556992</v>
      </c>
      <c r="D492" s="95">
        <f>(C492+C491)/2</f>
        <v>15.601696</v>
      </c>
      <c r="E492" s="95">
        <f>(D492*(A492-A491))</f>
        <v>15.601696</v>
      </c>
      <c r="F492" s="95">
        <f>(0.5*((C492^2)-(C491^2))*'NEFZ + EPA + WLTP - Start Value'!$B$3)/3600</f>
        <v>-0.6064011728583172</v>
      </c>
      <c r="G492" s="95">
        <f>E492*'NEFZ + EPA + WLTP - Start Value'!$B$3*'NEFZ + EPA + WLTP - Start Value'!$B$6*'NEFZ + EPA + WLTP - Constants'!$B$4/3600</f>
        <v>0.532283062432</v>
      </c>
      <c r="H492" s="95">
        <f>IF(E492&gt;0,(((C491)^3+(C492)^3)/2/D492)*0.5*'NEFZ + EPA + WLTP - Constants'!$B$3*('NEFZ + EPA + WLTP - Start Value'!$B$5*'NEFZ + EPA + WLTP - Start Value'!$B$4)*E492/3600,0)</f>
        <v>0.4804151078089361</v>
      </c>
      <c r="I492" s="95"/>
    </row>
    <row r="493" ht="20.35" customHeight="1">
      <c r="A493" s="15">
        <v>490</v>
      </c>
      <c r="B493" s="15">
        <v>34.6</v>
      </c>
      <c r="C493" s="95">
        <f>'NEFZ + EPA + WLTP - Constants'!$B$5*B493/3.6</f>
        <v>15.467584</v>
      </c>
      <c r="D493" s="95">
        <f>(C493+C492)/2</f>
        <v>15.512288</v>
      </c>
      <c r="E493" s="95">
        <f>(D493*(A493-A492))</f>
        <v>15.512288</v>
      </c>
      <c r="F493" s="95">
        <f>(0.5*((C493^2)-(C492^2))*'NEFZ + EPA + WLTP - Start Value'!$B$3)/3600</f>
        <v>-0.6029260945037977</v>
      </c>
      <c r="G493" s="95">
        <f>E493*'NEFZ + EPA + WLTP - Start Value'!$B$3*'NEFZ + EPA + WLTP - Start Value'!$B$6*'NEFZ + EPA + WLTP - Constants'!$B$4/3600</f>
        <v>0.5292327296960001</v>
      </c>
      <c r="H493" s="95">
        <f>IF(E493&gt;0,(((C492)^3+(C493)^3)/2/D493)*0.5*'NEFZ + EPA + WLTP - Constants'!$B$3*('NEFZ + EPA + WLTP - Start Value'!$B$5*'NEFZ + EPA + WLTP - Start Value'!$B$4)*E493/3600,0)</f>
        <v>0.4722031974765628</v>
      </c>
      <c r="I493" s="95"/>
    </row>
    <row r="494" ht="20.35" customHeight="1">
      <c r="A494" s="15">
        <v>491</v>
      </c>
      <c r="B494" s="15">
        <v>34.5</v>
      </c>
      <c r="C494" s="95">
        <f>'NEFZ + EPA + WLTP - Constants'!$B$5*B494/3.6</f>
        <v>15.42288</v>
      </c>
      <c r="D494" s="95">
        <f>(C494+C493)/2</f>
        <v>15.445232</v>
      </c>
      <c r="E494" s="95">
        <f>(D494*(A494-A493))</f>
        <v>15.445232</v>
      </c>
      <c r="F494" s="95">
        <f>(0.5*((C494^2)-(C493^2))*'NEFZ + EPA + WLTP - Start Value'!$B$3)/3600</f>
        <v>-0.3001598928689974</v>
      </c>
      <c r="G494" s="95">
        <f>E494*'NEFZ + EPA + WLTP - Start Value'!$B$3*'NEFZ + EPA + WLTP - Start Value'!$B$6*'NEFZ + EPA + WLTP - Constants'!$B$4/3600</f>
        <v>0.526944980144</v>
      </c>
      <c r="H494" s="95">
        <f>IF(E494&gt;0,(((C493)^3+(C494)^3)/2/D494)*0.5*'NEFZ + EPA + WLTP - Constants'!$B$3*('NEFZ + EPA + WLTP - Start Value'!$B$5*'NEFZ + EPA + WLTP - Start Value'!$B$4)*E494/3600,0)</f>
        <v>0.4660972736305707</v>
      </c>
      <c r="I494" s="95"/>
    </row>
    <row r="495" ht="20.35" customHeight="1">
      <c r="A495" s="15">
        <v>492</v>
      </c>
      <c r="B495" s="15">
        <v>33.5</v>
      </c>
      <c r="C495" s="95">
        <f>'NEFZ + EPA + WLTP - Constants'!$B$5*B495/3.6</f>
        <v>14.97584</v>
      </c>
      <c r="D495" s="95">
        <f>(C495+C494)/2</f>
        <v>15.19936</v>
      </c>
      <c r="E495" s="95">
        <f>(D495*(A495-A494))</f>
        <v>15.19936</v>
      </c>
      <c r="F495" s="95">
        <f>(0.5*((C495^2)-(C494^2))*'NEFZ + EPA + WLTP - Start Value'!$B$3)/3600</f>
        <v>-2.953816601315543</v>
      </c>
      <c r="G495" s="95">
        <f>E495*'NEFZ + EPA + WLTP - Start Value'!$B$3*'NEFZ + EPA + WLTP - Start Value'!$B$6*'NEFZ + EPA + WLTP - Constants'!$B$4/3600</f>
        <v>0.518556565120</v>
      </c>
      <c r="H495" s="95">
        <f>IF(E495&gt;0,(((C494)^3+(C495)^3)/2/D495)*0.5*'NEFZ + EPA + WLTP - Constants'!$B$3*('NEFZ + EPA + WLTP - Start Value'!$B$5*'NEFZ + EPA + WLTP - Start Value'!$B$4)*E495/3600,0)</f>
        <v>0.444475783363633</v>
      </c>
      <c r="I495" s="95"/>
    </row>
    <row r="496" ht="20.35" customHeight="1">
      <c r="A496" s="15">
        <v>493</v>
      </c>
      <c r="B496" s="15">
        <v>32</v>
      </c>
      <c r="C496" s="95">
        <f>'NEFZ + EPA + WLTP - Constants'!$B$5*B496/3.6</f>
        <v>14.30528</v>
      </c>
      <c r="D496" s="95">
        <f>(C496+C495)/2</f>
        <v>14.64056</v>
      </c>
      <c r="E496" s="95">
        <f>(D496*(A496-A495))</f>
        <v>14.64056</v>
      </c>
      <c r="F496" s="95">
        <f>(0.5*((C496^2)-(C495^2))*'NEFZ + EPA + WLTP - Start Value'!$B$3)/3600</f>
        <v>-4.267830604106677</v>
      </c>
      <c r="G496" s="95">
        <f>E496*'NEFZ + EPA + WLTP - Start Value'!$B$3*'NEFZ + EPA + WLTP - Start Value'!$B$6*'NEFZ + EPA + WLTP - Constants'!$B$4/3600</f>
        <v>0.499491985520</v>
      </c>
      <c r="H496" s="95">
        <f>IF(E496&gt;0,(((C495)^3+(C496)^3)/2/D496)*0.5*'NEFZ + EPA + WLTP - Constants'!$B$3*('NEFZ + EPA + WLTP - Start Value'!$B$5*'NEFZ + EPA + WLTP - Start Value'!$B$4)*E496/3600,0)</f>
        <v>0.3975999723265497</v>
      </c>
      <c r="I496" s="95"/>
    </row>
    <row r="497" ht="20.35" customHeight="1">
      <c r="A497" s="15">
        <v>494</v>
      </c>
      <c r="B497" s="15">
        <v>30.1</v>
      </c>
      <c r="C497" s="95">
        <f>'NEFZ + EPA + WLTP - Constants'!$B$5*B497/3.6</f>
        <v>13.455904</v>
      </c>
      <c r="D497" s="95">
        <f>(C497+C496)/2</f>
        <v>13.880592</v>
      </c>
      <c r="E497" s="95">
        <f>(D497*(A497-A496))</f>
        <v>13.880592</v>
      </c>
      <c r="F497" s="95">
        <f>(0.5*((C497^2)-(C496^2))*'NEFZ + EPA + WLTP - Start Value'!$B$3)/3600</f>
        <v>-5.1253061880768</v>
      </c>
      <c r="G497" s="95">
        <f>E497*'NEFZ + EPA + WLTP - Start Value'!$B$3*'NEFZ + EPA + WLTP - Start Value'!$B$6*'NEFZ + EPA + WLTP - Constants'!$B$4/3600</f>
        <v>0.473564157264</v>
      </c>
      <c r="H497" s="95">
        <f>IF(E497&gt;0,(((C496)^3+(C497)^3)/2/D497)*0.5*'NEFZ + EPA + WLTP - Constants'!$B$3*('NEFZ + EPA + WLTP - Start Value'!$B$5*'NEFZ + EPA + WLTP - Start Value'!$B$4)*E497/3600,0)</f>
        <v>0.3392598120274425</v>
      </c>
      <c r="I497" s="95"/>
    </row>
    <row r="498" ht="20.35" customHeight="1">
      <c r="A498" s="15">
        <v>495</v>
      </c>
      <c r="B498" s="15">
        <v>28</v>
      </c>
      <c r="C498" s="95">
        <f>'NEFZ + EPA + WLTP - Constants'!$B$5*B498/3.6</f>
        <v>12.51712</v>
      </c>
      <c r="D498" s="95">
        <f>(C498+C497)/2</f>
        <v>12.986512</v>
      </c>
      <c r="E498" s="95">
        <f>(D498*(A498-A497))</f>
        <v>12.986512</v>
      </c>
      <c r="F498" s="95">
        <f>(0.5*((C498^2)-(C497^2))*'NEFZ + EPA + WLTP - Start Value'!$B$3)/3600</f>
        <v>-5.299928875389866</v>
      </c>
      <c r="G498" s="95">
        <f>E498*'NEFZ + EPA + WLTP - Start Value'!$B$3*'NEFZ + EPA + WLTP - Start Value'!$B$6*'NEFZ + EPA + WLTP - Constants'!$B$4/3600</f>
        <v>0.4430608299040001</v>
      </c>
      <c r="H498" s="95">
        <f>IF(E498&gt;0,(((C497)^3+(C498)^3)/2/D498)*0.5*'NEFZ + EPA + WLTP - Constants'!$B$3*('NEFZ + EPA + WLTP - Start Value'!$B$5*'NEFZ + EPA + WLTP - Start Value'!$B$4)*E498/3600,0)</f>
        <v>0.2781422021816392</v>
      </c>
      <c r="I498" s="95"/>
    </row>
    <row r="499" ht="20.35" customHeight="1">
      <c r="A499" s="15">
        <v>496</v>
      </c>
      <c r="B499" s="15">
        <v>25.5</v>
      </c>
      <c r="C499" s="95">
        <f>'NEFZ + EPA + WLTP - Constants'!$B$5*B499/3.6</f>
        <v>11.39952</v>
      </c>
      <c r="D499" s="95">
        <f>(C499+C498)/2</f>
        <v>11.95832</v>
      </c>
      <c r="E499" s="95">
        <f>(D499*(A499-A498))</f>
        <v>11.95832</v>
      </c>
      <c r="F499" s="95">
        <f>(0.5*((C499^2)-(C498^2))*'NEFZ + EPA + WLTP - Start Value'!$B$3)/3600</f>
        <v>-5.809896623911111</v>
      </c>
      <c r="G499" s="95">
        <f>E499*'NEFZ + EPA + WLTP - Start Value'!$B$3*'NEFZ + EPA + WLTP - Start Value'!$B$6*'NEFZ + EPA + WLTP - Constants'!$B$4/3600</f>
        <v>0.4079820034400001</v>
      </c>
      <c r="H499" s="95">
        <f>IF(E499&gt;0,(((C498)^3+(C499)^3)/2/D499)*0.5*'NEFZ + EPA + WLTP - Constants'!$B$3*('NEFZ + EPA + WLTP - Start Value'!$B$5*'NEFZ + EPA + WLTP - Start Value'!$B$4)*E499/3600,0)</f>
        <v>0.2177392547422372</v>
      </c>
      <c r="I499" s="95"/>
    </row>
    <row r="500" ht="20.35" customHeight="1">
      <c r="A500" s="15">
        <v>497</v>
      </c>
      <c r="B500" s="15">
        <v>22.5</v>
      </c>
      <c r="C500" s="95">
        <f>'NEFZ + EPA + WLTP - Constants'!$B$5*B500/3.6</f>
        <v>10.0584</v>
      </c>
      <c r="D500" s="95">
        <f>(C500+C499)/2</f>
        <v>10.72896</v>
      </c>
      <c r="E500" s="95">
        <f>(D500*(A500-A499))</f>
        <v>10.72896</v>
      </c>
      <c r="F500" s="95">
        <f>(0.5*((C500^2)-(C499^2))*'NEFZ + EPA + WLTP - Start Value'!$B$3)/3600</f>
        <v>-6.255141038080005</v>
      </c>
      <c r="G500" s="95">
        <f>E500*'NEFZ + EPA + WLTP - Start Value'!$B$3*'NEFZ + EPA + WLTP - Start Value'!$B$6*'NEFZ + EPA + WLTP - Constants'!$B$4/3600</f>
        <v>0.366039928320</v>
      </c>
      <c r="H500" s="95">
        <f>IF(E500&gt;0,(((C499)^3+(C500)^3)/2/D500)*0.5*'NEFZ + EPA + WLTP - Constants'!$B$3*('NEFZ + EPA + WLTP - Start Value'!$B$5*'NEFZ + EPA + WLTP - Start Value'!$B$4)*E500/3600,0)</f>
        <v>0.1580604458771093</v>
      </c>
      <c r="I500" s="95"/>
    </row>
    <row r="501" ht="20.35" customHeight="1">
      <c r="A501" s="15">
        <v>498</v>
      </c>
      <c r="B501" s="15">
        <v>19.8</v>
      </c>
      <c r="C501" s="95">
        <f>'NEFZ + EPA + WLTP - Constants'!$B$5*B501/3.6</f>
        <v>8.851392000000001</v>
      </c>
      <c r="D501" s="95">
        <f>(C501+C500)/2</f>
        <v>9.454896</v>
      </c>
      <c r="E501" s="95">
        <f>(D501*(A501-A500))</f>
        <v>9.454896</v>
      </c>
      <c r="F501" s="95">
        <f>(0.5*((C501^2)-(C500^2))*'NEFZ + EPA + WLTP - Start Value'!$B$3)/3600</f>
        <v>-4.961108735827193</v>
      </c>
      <c r="G501" s="95">
        <f>E501*'NEFZ + EPA + WLTP - Start Value'!$B$3*'NEFZ + EPA + WLTP - Start Value'!$B$6*'NEFZ + EPA + WLTP - Constants'!$B$4/3600</f>
        <v>0.322572686832</v>
      </c>
      <c r="H501" s="95">
        <f>IF(E501&gt;0,(((C500)^3+(C501)^3)/2/D501)*0.5*'NEFZ + EPA + WLTP - Constants'!$B$3*('NEFZ + EPA + WLTP - Start Value'!$B$5*'NEFZ + EPA + WLTP - Start Value'!$B$4)*E501/3600,0)</f>
        <v>0.108227313274412</v>
      </c>
      <c r="I501" s="95"/>
    </row>
    <row r="502" ht="20.35" customHeight="1">
      <c r="A502" s="15">
        <v>499</v>
      </c>
      <c r="B502" s="15">
        <v>16.5</v>
      </c>
      <c r="C502" s="95">
        <f>'NEFZ + EPA + WLTP - Constants'!$B$5*B502/3.6</f>
        <v>7.37616</v>
      </c>
      <c r="D502" s="95">
        <f>(C502+C501)/2</f>
        <v>8.113776000000001</v>
      </c>
      <c r="E502" s="95">
        <f>(D502*(A502-A501))</f>
        <v>8.113776000000001</v>
      </c>
      <c r="F502" s="95">
        <f>(0.5*((C502^2)-(C501^2))*'NEFZ + EPA + WLTP - Start Value'!$B$3)/3600</f>
        <v>-5.203495451052802</v>
      </c>
      <c r="G502" s="95">
        <f>E502*'NEFZ + EPA + WLTP - Start Value'!$B$3*'NEFZ + EPA + WLTP - Start Value'!$B$6*'NEFZ + EPA + WLTP - Constants'!$B$4/3600</f>
        <v>0.2768176957920001</v>
      </c>
      <c r="H502" s="95">
        <f>IF(E502&gt;0,(((C501)^3+(C502)^3)/2/D502)*0.5*'NEFZ + EPA + WLTP - Constants'!$B$3*('NEFZ + EPA + WLTP - Start Value'!$B$5*'NEFZ + EPA + WLTP - Start Value'!$B$4)*E502/3600,0)</f>
        <v>0.06924618979796282</v>
      </c>
      <c r="I502" s="95"/>
    </row>
    <row r="503" ht="20.35" customHeight="1">
      <c r="A503" s="15">
        <v>500</v>
      </c>
      <c r="B503" s="15">
        <v>13.2</v>
      </c>
      <c r="C503" s="95">
        <f>'NEFZ + EPA + WLTP - Constants'!$B$5*B503/3.6</f>
        <v>5.900928</v>
      </c>
      <c r="D503" s="95">
        <f>(C503+C502)/2</f>
        <v>6.638544</v>
      </c>
      <c r="E503" s="95">
        <f>(D503*(A503-A502))</f>
        <v>6.638544</v>
      </c>
      <c r="F503" s="95">
        <f>(0.5*((C503^2)-(C502^2))*'NEFZ + EPA + WLTP - Start Value'!$B$3)/3600</f>
        <v>-4.257405369043203</v>
      </c>
      <c r="G503" s="95">
        <f>E503*'NEFZ + EPA + WLTP - Start Value'!$B$3*'NEFZ + EPA + WLTP - Start Value'!$B$6*'NEFZ + EPA + WLTP - Constants'!$B$4/3600</f>
        <v>0.226487205648</v>
      </c>
      <c r="H503" s="95">
        <f>IF(E503&gt;0,(((C502)^3+(C503)^3)/2/D503)*0.5*'NEFZ + EPA + WLTP - Constants'!$B$3*('NEFZ + EPA + WLTP - Start Value'!$B$5*'NEFZ + EPA + WLTP - Start Value'!$B$4)*E503/3600,0)</f>
        <v>0.03837985299652484</v>
      </c>
      <c r="I503" s="95"/>
    </row>
    <row r="504" ht="20.35" customHeight="1">
      <c r="A504" s="15">
        <v>501</v>
      </c>
      <c r="B504" s="15">
        <v>10.3</v>
      </c>
      <c r="C504" s="95">
        <f>'NEFZ + EPA + WLTP - Constants'!$B$5*B504/3.6</f>
        <v>4.604512000000001</v>
      </c>
      <c r="D504" s="95">
        <f>(C504+C503)/2</f>
        <v>5.25272</v>
      </c>
      <c r="E504" s="95">
        <f>(D504*(A504-A503))</f>
        <v>5.25272</v>
      </c>
      <c r="F504" s="95">
        <f>(0.5*((C504^2)-(C503^2))*'NEFZ + EPA + WLTP - Start Value'!$B$3)/3600</f>
        <v>-2.960332373230219</v>
      </c>
      <c r="G504" s="95">
        <f>E504*'NEFZ + EPA + WLTP - Start Value'!$B$3*'NEFZ + EPA + WLTP - Start Value'!$B$6*'NEFZ + EPA + WLTP - Constants'!$B$4/3600</f>
        <v>0.179207048240</v>
      </c>
      <c r="H504" s="95">
        <f>IF(E504&gt;0,(((C503)^3+(C504)^3)/2/D504)*0.5*'NEFZ + EPA + WLTP - Constants'!$B$3*('NEFZ + EPA + WLTP - Start Value'!$B$5*'NEFZ + EPA + WLTP - Start Value'!$B$4)*E504/3600,0)</f>
        <v>0.01917098828918344</v>
      </c>
      <c r="I504" s="95"/>
    </row>
    <row r="505" ht="20.35" customHeight="1">
      <c r="A505" s="15">
        <v>502</v>
      </c>
      <c r="B505" s="15">
        <v>7.2</v>
      </c>
      <c r="C505" s="95">
        <f>'NEFZ + EPA + WLTP - Constants'!$B$5*B505/3.6</f>
        <v>3.218688</v>
      </c>
      <c r="D505" s="95">
        <f>(C505+C504)/2</f>
        <v>3.9116</v>
      </c>
      <c r="E505" s="95">
        <f>(D505*(A505-A504))</f>
        <v>3.9116</v>
      </c>
      <c r="F505" s="95">
        <f>(0.5*((C505^2)-(C504^2))*'NEFZ + EPA + WLTP - Start Value'!$B$3)/3600</f>
        <v>-2.356537509137779</v>
      </c>
      <c r="G505" s="95">
        <f>E505*'NEFZ + EPA + WLTP - Start Value'!$B$3*'NEFZ + EPA + WLTP - Start Value'!$B$6*'NEFZ + EPA + WLTP - Constants'!$B$4/3600</f>
        <v>0.1334520572</v>
      </c>
      <c r="H505" s="95">
        <f>IF(E505&gt;0,(((C504)^3+(C505)^3)/2/D505)*0.5*'NEFZ + EPA + WLTP - Constants'!$B$3*('NEFZ + EPA + WLTP - Start Value'!$B$5*'NEFZ + EPA + WLTP - Start Value'!$B$4)*E505/3600,0)</f>
        <v>0.008283735955408815</v>
      </c>
      <c r="I505" s="95"/>
    </row>
    <row r="506" ht="20.35" customHeight="1">
      <c r="A506" s="15">
        <v>503</v>
      </c>
      <c r="B506" s="15">
        <v>4</v>
      </c>
      <c r="C506" s="95">
        <f>'NEFZ + EPA + WLTP - Constants'!$B$5*B506/3.6</f>
        <v>1.78816</v>
      </c>
      <c r="D506" s="95">
        <f>(C506+C505)/2</f>
        <v>2.503424</v>
      </c>
      <c r="E506" s="95">
        <f>(D506*(A506-A505))</f>
        <v>2.503424</v>
      </c>
      <c r="F506" s="95">
        <f>(0.5*((C506^2)-(C505^2))*'NEFZ + EPA + WLTP - Start Value'!$B$3)/3600</f>
        <v>-1.556835102811023</v>
      </c>
      <c r="G506" s="95">
        <f>E506*'NEFZ + EPA + WLTP - Start Value'!$B$3*'NEFZ + EPA + WLTP - Start Value'!$B$6*'NEFZ + EPA + WLTP - Constants'!$B$4/3600</f>
        <v>0.085409316608</v>
      </c>
      <c r="H506" s="95">
        <f>IF(E506&gt;0,(((C505)^3+(C506)^3)/2/D506)*0.5*'NEFZ + EPA + WLTP - Constants'!$B$3*('NEFZ + EPA + WLTP - Start Value'!$B$5*'NEFZ + EPA + WLTP - Start Value'!$B$4)*E506/3600,0)</f>
        <v>0.002470742665482422</v>
      </c>
      <c r="I506" s="95"/>
    </row>
    <row r="507" ht="20.35" customHeight="1">
      <c r="A507" s="15">
        <v>504</v>
      </c>
      <c r="B507" s="15">
        <v>1</v>
      </c>
      <c r="C507" s="95">
        <f>'NEFZ + EPA + WLTP - Constants'!$B$5*B507/3.6</f>
        <v>0.44704</v>
      </c>
      <c r="D507" s="95">
        <f>(C507+C506)/2</f>
        <v>1.1176</v>
      </c>
      <c r="E507" s="95">
        <f>(D507*(A507-A506))</f>
        <v>1.1176</v>
      </c>
      <c r="F507" s="95">
        <f>(0.5*((C507^2)-(C506^2))*'NEFZ + EPA + WLTP - Start Value'!$B$3)/3600</f>
        <v>-0.6515771914666666</v>
      </c>
      <c r="G507" s="95">
        <f>E507*'NEFZ + EPA + WLTP - Start Value'!$B$3*'NEFZ + EPA + WLTP - Start Value'!$B$6*'NEFZ + EPA + WLTP - Constants'!$B$4/3600</f>
        <v>0.03812915919999999</v>
      </c>
      <c r="H507" s="95">
        <f>IF(E507&gt;0,(((C506)^3+(C507)^3)/2/D507)*0.5*'NEFZ + EPA + WLTP - Constants'!$B$3*('NEFZ + EPA + WLTP - Start Value'!$B$5*'NEFZ + EPA + WLTP - Start Value'!$B$4)*E507/3600,0)</f>
        <v>0.000367293328400261</v>
      </c>
      <c r="I507" s="95"/>
    </row>
    <row r="508" ht="20.35" customHeight="1">
      <c r="A508" s="15">
        <v>505</v>
      </c>
      <c r="B508" s="15">
        <v>0</v>
      </c>
      <c r="C508" s="95">
        <f>'NEFZ + EPA + WLTP - Constants'!$B$5*B508/3.6</f>
        <v>0</v>
      </c>
      <c r="D508" s="95">
        <f>(C508+C507)/2</f>
        <v>0.22352</v>
      </c>
      <c r="E508" s="95">
        <f>(D508*(A508-A507))</f>
        <v>0.22352</v>
      </c>
      <c r="F508" s="95">
        <f>(0.5*((C508^2)-(C507^2))*'NEFZ + EPA + WLTP - Start Value'!$B$3)/3600</f>
        <v>-0.04343847943111111</v>
      </c>
      <c r="G508" s="95">
        <f>E508*'NEFZ + EPA + WLTP - Start Value'!$B$3*'NEFZ + EPA + WLTP - Start Value'!$B$6*'NEFZ + EPA + WLTP - Constants'!$B$4/3600</f>
        <v>0.007625831840000001</v>
      </c>
      <c r="H508" s="95">
        <f>IF(E508&gt;0,(((C507)^3+(C508)^3)/2/D508)*0.5*'NEFZ + EPA + WLTP - Constants'!$B$3*('NEFZ + EPA + WLTP - Start Value'!$B$5*'NEFZ + EPA + WLTP - Start Value'!$B$4)*E508/3600,0)</f>
        <v>5.650666590773247e-06</v>
      </c>
      <c r="I508" s="95"/>
    </row>
    <row r="509" ht="20.35" customHeight="1">
      <c r="A509" s="15">
        <v>506</v>
      </c>
      <c r="B509" s="15">
        <v>0</v>
      </c>
      <c r="C509" s="95">
        <f>'NEFZ + EPA + WLTP - Constants'!$B$5*B509/3.6</f>
        <v>0</v>
      </c>
      <c r="D509" s="95">
        <f>(C509+C508)/2</f>
        <v>0</v>
      </c>
      <c r="E509" s="95">
        <f>(D509*(A509-A508))</f>
        <v>0</v>
      </c>
      <c r="F509" s="95">
        <f>(0.5*((C509^2)-(C508^2))*'NEFZ + EPA + WLTP - Start Value'!$B$3)/3600</f>
        <v>0</v>
      </c>
      <c r="G509" s="95">
        <f>E509*'NEFZ + EPA + WLTP - Start Value'!$B$3*'NEFZ + EPA + WLTP - Start Value'!$B$6*'NEFZ + EPA + WLTP - Constants'!$B$4/3600</f>
        <v>0</v>
      </c>
      <c r="H509" s="95">
        <f>IF(E509&gt;0,(((C508)^3+(C509)^3)/2/D509)*0.5*'NEFZ + EPA + WLTP - Constants'!$B$3*('NEFZ + EPA + WLTP - Start Value'!$B$5*'NEFZ + EPA + WLTP - Start Value'!$B$4)*E509/3600,0)</f>
        <v>0</v>
      </c>
      <c r="I509" s="95"/>
    </row>
    <row r="510" ht="20.35" customHeight="1">
      <c r="A510" s="15">
        <v>507</v>
      </c>
      <c r="B510" s="15">
        <v>0</v>
      </c>
      <c r="C510" s="95">
        <f>'NEFZ + EPA + WLTP - Constants'!$B$5*B510/3.6</f>
        <v>0</v>
      </c>
      <c r="D510" s="95">
        <f>(C510+C509)/2</f>
        <v>0</v>
      </c>
      <c r="E510" s="95">
        <f>(D510*(A510-A509))</f>
        <v>0</v>
      </c>
      <c r="F510" s="95">
        <f>(0.5*((C510^2)-(C509^2))*'NEFZ + EPA + WLTP - Start Value'!$B$3)/3600</f>
        <v>0</v>
      </c>
      <c r="G510" s="95">
        <f>E510*'NEFZ + EPA + WLTP - Start Value'!$B$3*'NEFZ + EPA + WLTP - Start Value'!$B$6*'NEFZ + EPA + WLTP - Constants'!$B$4/3600</f>
        <v>0</v>
      </c>
      <c r="H510" s="95">
        <f>IF(E510&gt;0,(((C509)^3+(C510)^3)/2/D510)*0.5*'NEFZ + EPA + WLTP - Constants'!$B$3*('NEFZ + EPA + WLTP - Start Value'!$B$5*'NEFZ + EPA + WLTP - Start Value'!$B$4)*E510/3600,0)</f>
        <v>0</v>
      </c>
      <c r="I510" s="95"/>
    </row>
    <row r="511" ht="20.35" customHeight="1">
      <c r="A511" s="15">
        <v>508</v>
      </c>
      <c r="B511" s="15">
        <v>0</v>
      </c>
      <c r="C511" s="95">
        <f>'NEFZ + EPA + WLTP - Constants'!$B$5*B511/3.6</f>
        <v>0</v>
      </c>
      <c r="D511" s="95">
        <f>(C511+C510)/2</f>
        <v>0</v>
      </c>
      <c r="E511" s="95">
        <f>(D511*(A511-A510))</f>
        <v>0</v>
      </c>
      <c r="F511" s="95">
        <f>(0.5*((C511^2)-(C510^2))*'NEFZ + EPA + WLTP - Start Value'!$B$3)/3600</f>
        <v>0</v>
      </c>
      <c r="G511" s="95">
        <f>E511*'NEFZ + EPA + WLTP - Start Value'!$B$3*'NEFZ + EPA + WLTP - Start Value'!$B$6*'NEFZ + EPA + WLTP - Constants'!$B$4/3600</f>
        <v>0</v>
      </c>
      <c r="H511" s="95">
        <f>IF(E511&gt;0,(((C510)^3+(C511)^3)/2/D511)*0.5*'NEFZ + EPA + WLTP - Constants'!$B$3*('NEFZ + EPA + WLTP - Start Value'!$B$5*'NEFZ + EPA + WLTP - Start Value'!$B$4)*E511/3600,0)</f>
        <v>0</v>
      </c>
      <c r="I511" s="95"/>
    </row>
    <row r="512" ht="20.35" customHeight="1">
      <c r="A512" s="15">
        <v>509</v>
      </c>
      <c r="B512" s="15">
        <v>0</v>
      </c>
      <c r="C512" s="95">
        <f>'NEFZ + EPA + WLTP - Constants'!$B$5*B512/3.6</f>
        <v>0</v>
      </c>
      <c r="D512" s="95">
        <f>(C512+C511)/2</f>
        <v>0</v>
      </c>
      <c r="E512" s="95">
        <f>(D512*(A512-A511))</f>
        <v>0</v>
      </c>
      <c r="F512" s="95">
        <f>(0.5*((C512^2)-(C511^2))*'NEFZ + EPA + WLTP - Start Value'!$B$3)/3600</f>
        <v>0</v>
      </c>
      <c r="G512" s="95">
        <f>E512*'NEFZ + EPA + WLTP - Start Value'!$B$3*'NEFZ + EPA + WLTP - Start Value'!$B$6*'NEFZ + EPA + WLTP - Constants'!$B$4/3600</f>
        <v>0</v>
      </c>
      <c r="H512" s="95">
        <f>IF(E512&gt;0,(((C511)^3+(C512)^3)/2/D512)*0.5*'NEFZ + EPA + WLTP - Constants'!$B$3*('NEFZ + EPA + WLTP - Start Value'!$B$5*'NEFZ + EPA + WLTP - Start Value'!$B$4)*E512/3600,0)</f>
        <v>0</v>
      </c>
      <c r="I512" s="95"/>
    </row>
    <row r="513" ht="20.35" customHeight="1">
      <c r="A513" s="15">
        <v>510</v>
      </c>
      <c r="B513" s="15">
        <v>0</v>
      </c>
      <c r="C513" s="95">
        <f>'NEFZ + EPA + WLTP - Constants'!$B$5*B513/3.6</f>
        <v>0</v>
      </c>
      <c r="D513" s="95">
        <f>(C513+C512)/2</f>
        <v>0</v>
      </c>
      <c r="E513" s="95">
        <f>(D513*(A513-A512))</f>
        <v>0</v>
      </c>
      <c r="F513" s="95">
        <f>(0.5*((C513^2)-(C512^2))*'NEFZ + EPA + WLTP - Start Value'!$B$3)/3600</f>
        <v>0</v>
      </c>
      <c r="G513" s="95">
        <f>E513*'NEFZ + EPA + WLTP - Start Value'!$B$3*'NEFZ + EPA + WLTP - Start Value'!$B$6*'NEFZ + EPA + WLTP - Constants'!$B$4/3600</f>
        <v>0</v>
      </c>
      <c r="H513" s="95">
        <f>IF(E513&gt;0,(((C512)^3+(C513)^3)/2/D513)*0.5*'NEFZ + EPA + WLTP - Constants'!$B$3*('NEFZ + EPA + WLTP - Start Value'!$B$5*'NEFZ + EPA + WLTP - Start Value'!$B$4)*E513/3600,0)</f>
        <v>0</v>
      </c>
      <c r="I513" s="95"/>
    </row>
    <row r="514" ht="20.35" customHeight="1">
      <c r="A514" s="15">
        <v>511</v>
      </c>
      <c r="B514" s="15">
        <v>1.2</v>
      </c>
      <c r="C514" s="95">
        <f>'NEFZ + EPA + WLTP - Constants'!$B$5*B514/3.6</f>
        <v>0.5364479999999999</v>
      </c>
      <c r="D514" s="95">
        <f>(C514+C513)/2</f>
        <v>0.268224</v>
      </c>
      <c r="E514" s="95">
        <f>(D514*(A514-A513))</f>
        <v>0.268224</v>
      </c>
      <c r="F514" s="95">
        <f>(0.5*((C514^2)-(C513^2))*'NEFZ + EPA + WLTP - Start Value'!$B$3)/3600</f>
        <v>0.06255141038079999</v>
      </c>
      <c r="G514" s="95">
        <f>E514*'NEFZ + EPA + WLTP - Start Value'!$B$3*'NEFZ + EPA + WLTP - Start Value'!$B$6*'NEFZ + EPA + WLTP - Constants'!$B$4/3600</f>
        <v>0.009150998208</v>
      </c>
      <c r="H514" s="95">
        <f>IF(E514&gt;0,(((C513)^3+(C514)^3)/2/D514)*0.5*'NEFZ + EPA + WLTP - Constants'!$B$3*('NEFZ + EPA + WLTP - Start Value'!$B$5*'NEFZ + EPA + WLTP - Start Value'!$B$4)*E514/3600,0)</f>
        <v>9.764351868856169e-06</v>
      </c>
      <c r="I514" s="95"/>
    </row>
    <row r="515" ht="20.35" customHeight="1">
      <c r="A515" s="15">
        <v>512</v>
      </c>
      <c r="B515" s="15">
        <v>3.5</v>
      </c>
      <c r="C515" s="95">
        <f>'NEFZ + EPA + WLTP - Constants'!$B$5*B515/3.6</f>
        <v>1.56464</v>
      </c>
      <c r="D515" s="95">
        <f>(C515+C514)/2</f>
        <v>1.050544</v>
      </c>
      <c r="E515" s="95">
        <f>(D515*(A515-A514))</f>
        <v>1.050544</v>
      </c>
      <c r="F515" s="95">
        <f>(0.5*((C515^2)-(C514^2))*'NEFZ + EPA + WLTP - Start Value'!$B$3)/3600</f>
        <v>0.4695699626503111</v>
      </c>
      <c r="G515" s="95">
        <f>E515*'NEFZ + EPA + WLTP - Start Value'!$B$3*'NEFZ + EPA + WLTP - Start Value'!$B$6*'NEFZ + EPA + WLTP - Constants'!$B$4/3600</f>
        <v>0.035841409648</v>
      </c>
      <c r="H515" s="95">
        <f>IF(E515&gt;0,(((C514)^3+(C515)^3)/2/D515)*0.5*'NEFZ + EPA + WLTP - Constants'!$B$3*('NEFZ + EPA + WLTP - Start Value'!$B$5*'NEFZ + EPA + WLTP - Start Value'!$B$4)*E515/3600,0)</f>
        <v>0.0002520366819482592</v>
      </c>
      <c r="I515" s="95"/>
    </row>
    <row r="516" ht="20.35" customHeight="1">
      <c r="A516" s="15">
        <v>513</v>
      </c>
      <c r="B516" s="15">
        <v>5.5</v>
      </c>
      <c r="C516" s="95">
        <f>'NEFZ + EPA + WLTP - Constants'!$B$5*B516/3.6</f>
        <v>2.45872</v>
      </c>
      <c r="D516" s="95">
        <f>(C516+C515)/2</f>
        <v>2.01168</v>
      </c>
      <c r="E516" s="95">
        <f>(D516*(A516-A515))</f>
        <v>2.01168</v>
      </c>
      <c r="F516" s="95">
        <f>(0.5*((C516^2)-(C515^2))*'NEFZ + EPA + WLTP - Start Value'!$B$3)/3600</f>
        <v>0.7818926297600001</v>
      </c>
      <c r="G516" s="95">
        <f>E516*'NEFZ + EPA + WLTP - Start Value'!$B$3*'NEFZ + EPA + WLTP - Start Value'!$B$6*'NEFZ + EPA + WLTP - Constants'!$B$4/3600</f>
        <v>0.06863248656000001</v>
      </c>
      <c r="H516" s="95">
        <f>IF(E516&gt;0,(((C515)^3+(C516)^3)/2/D516)*0.5*'NEFZ + EPA + WLTP - Constants'!$B$3*('NEFZ + EPA + WLTP - Start Value'!$B$5*'NEFZ + EPA + WLTP - Start Value'!$B$4)*E516/3600,0)</f>
        <v>0.001182401984119302</v>
      </c>
      <c r="I516" s="95"/>
    </row>
    <row r="517" ht="20.35" customHeight="1">
      <c r="A517" s="15">
        <v>514</v>
      </c>
      <c r="B517" s="15">
        <v>6.5</v>
      </c>
      <c r="C517" s="95">
        <f>'NEFZ + EPA + WLTP - Constants'!$B$5*B517/3.6</f>
        <v>2.90576</v>
      </c>
      <c r="D517" s="95">
        <f>(C517+C516)/2</f>
        <v>2.68224</v>
      </c>
      <c r="E517" s="95">
        <f>(D517*(A517-A516))</f>
        <v>2.68224</v>
      </c>
      <c r="F517" s="95">
        <f>(0.5*((C517^2)-(C516^2))*'NEFZ + EPA + WLTP - Start Value'!$B$3)/3600</f>
        <v>0.5212617531733338</v>
      </c>
      <c r="G517" s="95">
        <f>E517*'NEFZ + EPA + WLTP - Start Value'!$B$3*'NEFZ + EPA + WLTP - Start Value'!$B$6*'NEFZ + EPA + WLTP - Constants'!$B$4/3600</f>
        <v>0.091509982080</v>
      </c>
      <c r="H517" s="95">
        <f>IF(E517&gt;0,(((C516)^3+(C517)^3)/2/D517)*0.5*'NEFZ + EPA + WLTP - Constants'!$B$3*('NEFZ + EPA + WLTP - Start Value'!$B$5*'NEFZ + EPA + WLTP - Start Value'!$B$4)*E517/3600,0)</f>
        <v>0.002491943966531003</v>
      </c>
      <c r="I517" s="95"/>
    </row>
    <row r="518" ht="20.35" customHeight="1">
      <c r="A518" s="15">
        <v>515</v>
      </c>
      <c r="B518" s="15">
        <v>8.5</v>
      </c>
      <c r="C518" s="95">
        <f>'NEFZ + EPA + WLTP - Constants'!$B$5*B518/3.6</f>
        <v>3.79984</v>
      </c>
      <c r="D518" s="95">
        <f>(C518+C517)/2</f>
        <v>3.3528</v>
      </c>
      <c r="E518" s="95">
        <f>(D518*(A518-A517))</f>
        <v>3.3528</v>
      </c>
      <c r="F518" s="95">
        <f>(0.5*((C518^2)-(C517^2))*'NEFZ + EPA + WLTP - Start Value'!$B$3)/3600</f>
        <v>1.303154382933333</v>
      </c>
      <c r="G518" s="95">
        <f>E518*'NEFZ + EPA + WLTP - Start Value'!$B$3*'NEFZ + EPA + WLTP - Start Value'!$B$6*'NEFZ + EPA + WLTP - Constants'!$B$4/3600</f>
        <v>0.1143874776</v>
      </c>
      <c r="H518" s="95">
        <f>IF(E518&gt;0,(((C517)^3+(C518)^3)/2/D518)*0.5*'NEFZ + EPA + WLTP - Constants'!$B$3*('NEFZ + EPA + WLTP - Start Value'!$B$5*'NEFZ + EPA + WLTP - Start Value'!$B$4)*E518/3600,0)</f>
        <v>0.005022029932549725</v>
      </c>
      <c r="I518" s="95"/>
    </row>
    <row r="519" ht="20.35" customHeight="1">
      <c r="A519" s="15">
        <v>516</v>
      </c>
      <c r="B519" s="15">
        <v>9.6</v>
      </c>
      <c r="C519" s="95">
        <f>'NEFZ + EPA + WLTP - Constants'!$B$5*B519/3.6</f>
        <v>4.291583999999999</v>
      </c>
      <c r="D519" s="95">
        <f>(C519+C518)/2</f>
        <v>4.045712</v>
      </c>
      <c r="E519" s="95">
        <f>(D519*(A519-A518))</f>
        <v>4.045712</v>
      </c>
      <c r="F519" s="95">
        <f>(0.5*((C519^2)-(C518^2))*'NEFZ + EPA + WLTP - Start Value'!$B$3)/3600</f>
        <v>0.8648601254734211</v>
      </c>
      <c r="G519" s="95">
        <f>E519*'NEFZ + EPA + WLTP - Start Value'!$B$3*'NEFZ + EPA + WLTP - Start Value'!$B$6*'NEFZ + EPA + WLTP - Constants'!$B$4/3600</f>
        <v>0.138027556304</v>
      </c>
      <c r="H519" s="95">
        <f>IF(E519&gt;0,(((C518)^3+(C519)^3)/2/D519)*0.5*'NEFZ + EPA + WLTP - Constants'!$B$3*('NEFZ + EPA + WLTP - Start Value'!$B$5*'NEFZ + EPA + WLTP - Start Value'!$B$4)*E519/3600,0)</f>
        <v>0.00846956377691298</v>
      </c>
      <c r="I519" s="95"/>
    </row>
    <row r="520" ht="20.35" customHeight="1">
      <c r="A520" s="15">
        <v>517</v>
      </c>
      <c r="B520" s="15">
        <v>10.5</v>
      </c>
      <c r="C520" s="95">
        <f>'NEFZ + EPA + WLTP - Constants'!$B$5*B520/3.6</f>
        <v>4.69392</v>
      </c>
      <c r="D520" s="95">
        <f>(C520+C519)/2</f>
        <v>4.492751999999999</v>
      </c>
      <c r="E520" s="95">
        <f>(D520*(A520-A519))</f>
        <v>4.492751999999999</v>
      </c>
      <c r="F520" s="95">
        <f>(0.5*((C520^2)-(C519^2))*'NEFZ + EPA + WLTP - Start Value'!$B$3)/3600</f>
        <v>0.785802092908802</v>
      </c>
      <c r="G520" s="95">
        <f>E520*'NEFZ + EPA + WLTP - Start Value'!$B$3*'NEFZ + EPA + WLTP - Start Value'!$B$6*'NEFZ + EPA + WLTP - Constants'!$B$4/3600</f>
        <v>0.153279219984</v>
      </c>
      <c r="H520" s="95">
        <f>IF(E520&gt;0,(((C519)^3+(C520)^3)/2/D520)*0.5*'NEFZ + EPA + WLTP - Constants'!$B$3*('NEFZ + EPA + WLTP - Start Value'!$B$5*'NEFZ + EPA + WLTP - Start Value'!$B$4)*E520/3600,0)</f>
        <v>0.01154070106899824</v>
      </c>
      <c r="I520" s="95"/>
    </row>
    <row r="521" ht="20.35" customHeight="1">
      <c r="A521" s="15">
        <v>518</v>
      </c>
      <c r="B521" s="15">
        <v>11.9</v>
      </c>
      <c r="C521" s="95">
        <f>'NEFZ + EPA + WLTP - Constants'!$B$5*B521/3.6</f>
        <v>5.319776000000001</v>
      </c>
      <c r="D521" s="95">
        <f>(C521+C520)/2</f>
        <v>5.006848000000001</v>
      </c>
      <c r="E521" s="95">
        <f>(D521*(A521-A520))</f>
        <v>5.006848000000001</v>
      </c>
      <c r="F521" s="95">
        <f>(0.5*((C521^2)-(C520^2))*'NEFZ + EPA + WLTP - Start Value'!$B$3)/3600</f>
        <v>1.362230714959646</v>
      </c>
      <c r="G521" s="95">
        <f>E521*'NEFZ + EPA + WLTP - Start Value'!$B$3*'NEFZ + EPA + WLTP - Start Value'!$B$6*'NEFZ + EPA + WLTP - Constants'!$B$4/3600</f>
        <v>0.170818633216</v>
      </c>
      <c r="H521" s="95">
        <f>IF(E521&gt;0,(((C520)^3+(C521)^3)/2/D521)*0.5*'NEFZ + EPA + WLTP - Constants'!$B$3*('NEFZ + EPA + WLTP - Start Value'!$B$5*'NEFZ + EPA + WLTP - Start Value'!$B$4)*E521/3600,0)</f>
        <v>0.01606362457358474</v>
      </c>
      <c r="I521" s="95"/>
    </row>
    <row r="522" ht="20.35" customHeight="1">
      <c r="A522" s="15">
        <v>519</v>
      </c>
      <c r="B522" s="15">
        <v>14</v>
      </c>
      <c r="C522" s="95">
        <f>'NEFZ + EPA + WLTP - Constants'!$B$5*B522/3.6</f>
        <v>6.25856</v>
      </c>
      <c r="D522" s="95">
        <f>(C522+C521)/2</f>
        <v>5.789168</v>
      </c>
      <c r="E522" s="95">
        <f>(D522*(A522-A521))</f>
        <v>5.789168</v>
      </c>
      <c r="F522" s="95">
        <f>(0.5*((C522^2)-(C521^2))*'NEFZ + EPA + WLTP - Start Value'!$B$3)/3600</f>
        <v>2.362618896258131</v>
      </c>
      <c r="G522" s="95">
        <f>E522*'NEFZ + EPA + WLTP - Start Value'!$B$3*'NEFZ + EPA + WLTP - Start Value'!$B$6*'NEFZ + EPA + WLTP - Constants'!$B$4/3600</f>
        <v>0.197509044656</v>
      </c>
      <c r="H522" s="95">
        <f>IF(E522&gt;0,(((C521)^3+(C522)^3)/2/D522)*0.5*'NEFZ + EPA + WLTP - Constants'!$B$3*('NEFZ + EPA + WLTP - Start Value'!$B$5*'NEFZ + EPA + WLTP - Start Value'!$B$4)*E522/3600,0)</f>
        <v>0.02502770078652266</v>
      </c>
      <c r="I522" s="95"/>
    </row>
    <row r="523" ht="20.35" customHeight="1">
      <c r="A523" s="15">
        <v>520</v>
      </c>
      <c r="B523" s="15">
        <v>16</v>
      </c>
      <c r="C523" s="95">
        <f>'NEFZ + EPA + WLTP - Constants'!$B$5*B523/3.6</f>
        <v>7.15264</v>
      </c>
      <c r="D523" s="95">
        <f>(C523+C522)/2</f>
        <v>6.7056</v>
      </c>
      <c r="E523" s="95">
        <f>(D523*(A523-A522))</f>
        <v>6.7056</v>
      </c>
      <c r="F523" s="95">
        <f>(0.5*((C523^2)-(C522^2))*'NEFZ + EPA + WLTP - Start Value'!$B$3)/3600</f>
        <v>2.606308765866666</v>
      </c>
      <c r="G523" s="95">
        <f>E523*'NEFZ + EPA + WLTP - Start Value'!$B$3*'NEFZ + EPA + WLTP - Start Value'!$B$6*'NEFZ + EPA + WLTP - Constants'!$B$4/3600</f>
        <v>0.2287749552</v>
      </c>
      <c r="H523" s="95">
        <f>IF(E523&gt;0,(((C522)^3+(C523)^3)/2/D523)*0.5*'NEFZ + EPA + WLTP - Constants'!$B$3*('NEFZ + EPA + WLTP - Start Value'!$B$5*'NEFZ + EPA + WLTP - Start Value'!$B$4)*E523/3600,0)</f>
        <v>0.03865055948088902</v>
      </c>
      <c r="I523" s="95"/>
    </row>
    <row r="524" ht="20.35" customHeight="1">
      <c r="A524" s="15">
        <v>521</v>
      </c>
      <c r="B524" s="15">
        <v>17.7</v>
      </c>
      <c r="C524" s="95">
        <f>'NEFZ + EPA + WLTP - Constants'!$B$5*B524/3.6</f>
        <v>7.912608</v>
      </c>
      <c r="D524" s="95">
        <f>(C524+C523)/2</f>
        <v>7.532624</v>
      </c>
      <c r="E524" s="95">
        <f>(D524*(A524-A523))</f>
        <v>7.532624</v>
      </c>
      <c r="F524" s="95">
        <f>(0.5*((C524^2)-(C523^2))*'NEFZ + EPA + WLTP - Start Value'!$B$3)/3600</f>
        <v>2.488590486608355</v>
      </c>
      <c r="G524" s="95">
        <f>E524*'NEFZ + EPA + WLTP - Start Value'!$B$3*'NEFZ + EPA + WLTP - Start Value'!$B$6*'NEFZ + EPA + WLTP - Constants'!$B$4/3600</f>
        <v>0.2569905330080001</v>
      </c>
      <c r="H524" s="95">
        <f>IF(E524&gt;0,(((C523)^3+(C524)^3)/2/D524)*0.5*'NEFZ + EPA + WLTP - Constants'!$B$3*('NEFZ + EPA + WLTP - Start Value'!$B$5*'NEFZ + EPA + WLTP - Start Value'!$B$4)*E524/3600,0)</f>
        <v>0.05447939320696053</v>
      </c>
      <c r="I524" s="95"/>
    </row>
    <row r="525" ht="20.35" customHeight="1">
      <c r="A525" s="15">
        <v>522</v>
      </c>
      <c r="B525" s="15">
        <v>19</v>
      </c>
      <c r="C525" s="95">
        <f>'NEFZ + EPA + WLTP - Constants'!$B$5*B525/3.6</f>
        <v>8.49376</v>
      </c>
      <c r="D525" s="95">
        <f>(C525+C524)/2</f>
        <v>8.203184</v>
      </c>
      <c r="E525" s="95">
        <f>(D525*(A525-A524))</f>
        <v>8.203184</v>
      </c>
      <c r="F525" s="95">
        <f>(0.5*((C525^2)-(C524^2))*'NEFZ + EPA + WLTP - Start Value'!$B$3)/3600</f>
        <v>2.072449853658313</v>
      </c>
      <c r="G525" s="95">
        <f>E525*'NEFZ + EPA + WLTP - Start Value'!$B$3*'NEFZ + EPA + WLTP - Start Value'!$B$6*'NEFZ + EPA + WLTP - Constants'!$B$4/3600</f>
        <v>0.279868028528</v>
      </c>
      <c r="H525" s="95">
        <f>IF(E525&gt;0,(((C524)^3+(C525)^3)/2/D525)*0.5*'NEFZ + EPA + WLTP - Constants'!$B$3*('NEFZ + EPA + WLTP - Start Value'!$B$5*'NEFZ + EPA + WLTP - Start Value'!$B$4)*E525/3600,0)</f>
        <v>0.07009218499726701</v>
      </c>
      <c r="I525" s="95"/>
    </row>
    <row r="526" ht="20.35" customHeight="1">
      <c r="A526" s="15">
        <v>523</v>
      </c>
      <c r="B526" s="15">
        <v>20.1</v>
      </c>
      <c r="C526" s="95">
        <f>'NEFZ + EPA + WLTP - Constants'!$B$5*B526/3.6</f>
        <v>8.985504000000001</v>
      </c>
      <c r="D526" s="95">
        <f>(C526+C525)/2</f>
        <v>8.739632</v>
      </c>
      <c r="E526" s="95">
        <f>(D526*(A526-A525))</f>
        <v>8.739632</v>
      </c>
      <c r="F526" s="95">
        <f>(0.5*((C526^2)-(C525^2))*'NEFZ + EPA + WLTP - Start Value'!$B$3)/3600</f>
        <v>1.86828900033209</v>
      </c>
      <c r="G526" s="95">
        <f>E526*'NEFZ + EPA + WLTP - Start Value'!$B$3*'NEFZ + EPA + WLTP - Start Value'!$B$6*'NEFZ + EPA + WLTP - Constants'!$B$4/3600</f>
        <v>0.298170024944</v>
      </c>
      <c r="H526" s="95">
        <f>IF(E526&gt;0,(((C525)^3+(C526)^3)/2/D526)*0.5*'NEFZ + EPA + WLTP - Constants'!$B$3*('NEFZ + EPA + WLTP - Start Value'!$B$5*'NEFZ + EPA + WLTP - Start Value'!$B$4)*E526/3600,0)</f>
        <v>0.08464473091381353</v>
      </c>
      <c r="I526" s="95"/>
    </row>
    <row r="527" ht="20.35" customHeight="1">
      <c r="A527" s="15">
        <v>524</v>
      </c>
      <c r="B527" s="15">
        <v>21</v>
      </c>
      <c r="C527" s="95">
        <f>'NEFZ + EPA + WLTP - Constants'!$B$5*B527/3.6</f>
        <v>9.387840000000001</v>
      </c>
      <c r="D527" s="95">
        <f>(C527+C526)/2</f>
        <v>9.186672000000002</v>
      </c>
      <c r="E527" s="95">
        <f>(D527*(A527-A526))</f>
        <v>9.186672000000002</v>
      </c>
      <c r="F527" s="95">
        <f>(0.5*((C527^2)-(C526^2))*'NEFZ + EPA + WLTP - Start Value'!$B$3)/3600</f>
        <v>1.606789354156802</v>
      </c>
      <c r="G527" s="95">
        <f>E527*'NEFZ + EPA + WLTP - Start Value'!$B$3*'NEFZ + EPA + WLTP - Start Value'!$B$6*'NEFZ + EPA + WLTP - Constants'!$B$4/3600</f>
        <v>0.313421688624</v>
      </c>
      <c r="H527" s="95">
        <f>IF(E527&gt;0,(((C526)^3+(C527)^3)/2/D527)*0.5*'NEFZ + EPA + WLTP - Constants'!$B$3*('NEFZ + EPA + WLTP - Start Value'!$B$5*'NEFZ + EPA + WLTP - Start Value'!$B$4)*E527/3600,0)</f>
        <v>0.09821763206485092</v>
      </c>
      <c r="I527" s="95"/>
    </row>
    <row r="528" ht="20.35" customHeight="1">
      <c r="A528" s="15">
        <v>525</v>
      </c>
      <c r="B528" s="15">
        <v>22</v>
      </c>
      <c r="C528" s="95">
        <f>'NEFZ + EPA + WLTP - Constants'!$B$5*B528/3.6</f>
        <v>9.83488</v>
      </c>
      <c r="D528" s="95">
        <f>(C528+C527)/2</f>
        <v>9.611360000000001</v>
      </c>
      <c r="E528" s="95">
        <f>(D528*(A528-A527))</f>
        <v>9.611360000000001</v>
      </c>
      <c r="F528" s="95">
        <f>(0.5*((C528^2)-(C527^2))*'NEFZ + EPA + WLTP - Start Value'!$B$3)/3600</f>
        <v>1.867854615537775</v>
      </c>
      <c r="G528" s="95">
        <f>E528*'NEFZ + EPA + WLTP - Start Value'!$B$3*'NEFZ + EPA + WLTP - Start Value'!$B$6*'NEFZ + EPA + WLTP - Constants'!$B$4/3600</f>
        <v>0.3279107691200001</v>
      </c>
      <c r="H528" s="95">
        <f>IF(E528&gt;0,(((C527)^3+(C528)^3)/2/D528)*0.5*'NEFZ + EPA + WLTP - Constants'!$B$3*('NEFZ + EPA + WLTP - Start Value'!$B$5*'NEFZ + EPA + WLTP - Start Value'!$B$4)*E528/3600,0)</f>
        <v>0.1124991211557046</v>
      </c>
      <c r="I528" s="95"/>
    </row>
    <row r="529" ht="20.35" customHeight="1">
      <c r="A529" s="15">
        <v>526</v>
      </c>
      <c r="B529" s="15">
        <v>23</v>
      </c>
      <c r="C529" s="95">
        <f>'NEFZ + EPA + WLTP - Constants'!$B$5*B529/3.6</f>
        <v>10.28192</v>
      </c>
      <c r="D529" s="95">
        <f>(C529+C528)/2</f>
        <v>10.0584</v>
      </c>
      <c r="E529" s="95">
        <f>(D529*(A529-A528))</f>
        <v>10.0584</v>
      </c>
      <c r="F529" s="95">
        <f>(0.5*((C529^2)-(C528^2))*'NEFZ + EPA + WLTP - Start Value'!$B$3)/3600</f>
        <v>1.954731574400005</v>
      </c>
      <c r="G529" s="95">
        <f>E529*'NEFZ + EPA + WLTP - Start Value'!$B$3*'NEFZ + EPA + WLTP - Start Value'!$B$6*'NEFZ + EPA + WLTP - Constants'!$B$4/3600</f>
        <v>0.3431624328000001</v>
      </c>
      <c r="H529" s="95">
        <f>IF(E529&gt;0,(((C528)^3+(C529)^3)/2/D529)*0.5*'NEFZ + EPA + WLTP - Constants'!$B$3*('NEFZ + EPA + WLTP - Start Value'!$B$5*'NEFZ + EPA + WLTP - Start Value'!$B$4)*E529/3600,0)</f>
        <v>0.1289199582684917</v>
      </c>
      <c r="I529" s="95"/>
    </row>
    <row r="530" ht="20.35" customHeight="1">
      <c r="A530" s="15">
        <v>527</v>
      </c>
      <c r="B530" s="15">
        <v>23.8</v>
      </c>
      <c r="C530" s="95">
        <f>'NEFZ + EPA + WLTP - Constants'!$B$5*B530/3.6</f>
        <v>10.639552</v>
      </c>
      <c r="D530" s="95">
        <f>(C530+C529)/2</f>
        <v>10.460736</v>
      </c>
      <c r="E530" s="95">
        <f>(D530*(A530-A529))</f>
        <v>10.460736</v>
      </c>
      <c r="F530" s="95">
        <f>(0.5*((C530^2)-(C529^2))*'NEFZ + EPA + WLTP - Start Value'!$B$3)/3600</f>
        <v>1.626336669900804</v>
      </c>
      <c r="G530" s="95">
        <f>E530*'NEFZ + EPA + WLTP - Start Value'!$B$3*'NEFZ + EPA + WLTP - Start Value'!$B$6*'NEFZ + EPA + WLTP - Constants'!$B$4/3600</f>
        <v>0.3568889301120001</v>
      </c>
      <c r="H530" s="95">
        <f>IF(E530&gt;0,(((C529)^3+(C530)^3)/2/D530)*0.5*'NEFZ + EPA + WLTP - Constants'!$B$3*('NEFZ + EPA + WLTP - Start Value'!$B$5*'NEFZ + EPA + WLTP - Start Value'!$B$4)*E530/3600,0)</f>
        <v>0.144929833701465</v>
      </c>
      <c r="I530" s="95"/>
    </row>
    <row r="531" ht="20.35" customHeight="1">
      <c r="A531" s="15">
        <v>528</v>
      </c>
      <c r="B531" s="15">
        <v>24.5</v>
      </c>
      <c r="C531" s="95">
        <f>'NEFZ + EPA + WLTP - Constants'!$B$5*B531/3.6</f>
        <v>10.95248</v>
      </c>
      <c r="D531" s="95">
        <f>(C531+C530)/2</f>
        <v>10.796016</v>
      </c>
      <c r="E531" s="95">
        <f>(D531*(A531-A530))</f>
        <v>10.796016</v>
      </c>
      <c r="F531" s="95">
        <f>(0.5*((C531^2)-(C530^2))*'NEFZ + EPA + WLTP - Start Value'!$B$3)/3600</f>
        <v>1.468654989565856</v>
      </c>
      <c r="G531" s="95">
        <f>E531*'NEFZ + EPA + WLTP - Start Value'!$B$3*'NEFZ + EPA + WLTP - Start Value'!$B$6*'NEFZ + EPA + WLTP - Constants'!$B$4/3600</f>
        <v>0.3683276778720001</v>
      </c>
      <c r="H531" s="95">
        <f>IF(E531&gt;0,(((C530)^3+(C531)^3)/2/D531)*0.5*'NEFZ + EPA + WLTP - Constants'!$B$3*('NEFZ + EPA + WLTP - Start Value'!$B$5*'NEFZ + EPA + WLTP - Start Value'!$B$4)*E531/3600,0)</f>
        <v>0.1592775825087621</v>
      </c>
      <c r="I531" s="95"/>
    </row>
    <row r="532" ht="20.35" customHeight="1">
      <c r="A532" s="15">
        <v>529</v>
      </c>
      <c r="B532" s="15">
        <v>24.9</v>
      </c>
      <c r="C532" s="95">
        <f>'NEFZ + EPA + WLTP - Constants'!$B$5*B532/3.6</f>
        <v>11.131296</v>
      </c>
      <c r="D532" s="95">
        <f>(C532+C531)/2</f>
        <v>11.041888</v>
      </c>
      <c r="E532" s="95">
        <f>(D532*(A532-A531))</f>
        <v>11.041888</v>
      </c>
      <c r="F532" s="95">
        <f>(0.5*((C532^2)-(C531^2))*'NEFZ + EPA + WLTP - Start Value'!$B$3)/3600</f>
        <v>0.8583443535587599</v>
      </c>
      <c r="G532" s="95">
        <f>E532*'NEFZ + EPA + WLTP - Start Value'!$B$3*'NEFZ + EPA + WLTP - Start Value'!$B$6*'NEFZ + EPA + WLTP - Constants'!$B$4/3600</f>
        <v>0.3767160928960001</v>
      </c>
      <c r="H532" s="95">
        <f>IF(E532&gt;0,(((C531)^3+(C532)^3)/2/D532)*0.5*'NEFZ + EPA + WLTP - Constants'!$B$3*('NEFZ + EPA + WLTP - Start Value'!$B$5*'NEFZ + EPA + WLTP - Start Value'!$B$4)*E532/3600,0)</f>
        <v>0.1703358070615738</v>
      </c>
      <c r="I532" s="95"/>
    </row>
    <row r="533" ht="20.35" customHeight="1">
      <c r="A533" s="15">
        <v>530</v>
      </c>
      <c r="B533" s="15">
        <v>25</v>
      </c>
      <c r="C533" s="95">
        <f>'NEFZ + EPA + WLTP - Constants'!$B$5*B533/3.6</f>
        <v>11.176</v>
      </c>
      <c r="D533" s="95">
        <f>(C533+C532)/2</f>
        <v>11.153648</v>
      </c>
      <c r="E533" s="95">
        <f>(D533*(A533-A532))</f>
        <v>11.153648</v>
      </c>
      <c r="F533" s="95">
        <f>(0.5*((C533^2)-(C532^2))*'NEFZ + EPA + WLTP - Start Value'!$B$3)/3600</f>
        <v>0.216758012361243</v>
      </c>
      <c r="G533" s="95">
        <f>E533*'NEFZ + EPA + WLTP - Start Value'!$B$3*'NEFZ + EPA + WLTP - Start Value'!$B$6*'NEFZ + EPA + WLTP - Constants'!$B$4/3600</f>
        <v>0.380529008816</v>
      </c>
      <c r="H533" s="95">
        <f>IF(E533&gt;0,(((C532)^3+(C533)^3)/2/D533)*0.5*'NEFZ + EPA + WLTP - Constants'!$B$3*('NEFZ + EPA + WLTP - Start Value'!$B$5*'NEFZ + EPA + WLTP - Start Value'!$B$4)*E533/3600,0)</f>
        <v>0.1755280633251705</v>
      </c>
      <c r="I533" s="95"/>
    </row>
    <row r="534" ht="20.35" customHeight="1">
      <c r="A534" s="15">
        <v>531</v>
      </c>
      <c r="B534" s="15">
        <v>25</v>
      </c>
      <c r="C534" s="95">
        <f>'NEFZ + EPA + WLTP - Constants'!$B$5*B534/3.6</f>
        <v>11.176</v>
      </c>
      <c r="D534" s="95">
        <f>(C534+C533)/2</f>
        <v>11.176</v>
      </c>
      <c r="E534" s="95">
        <f>(D534*(A534-A533))</f>
        <v>11.176</v>
      </c>
      <c r="F534" s="95">
        <f>(0.5*((C534^2)-(C533^2))*'NEFZ + EPA + WLTP - Start Value'!$B$3)/3600</f>
        <v>0</v>
      </c>
      <c r="G534" s="95">
        <f>E534*'NEFZ + EPA + WLTP - Start Value'!$B$3*'NEFZ + EPA + WLTP - Start Value'!$B$6*'NEFZ + EPA + WLTP - Constants'!$B$4/3600</f>
        <v>0.381291592</v>
      </c>
      <c r="H534" s="95">
        <f>IF(E534&gt;0,(((C533)^3+(C534)^3)/2/D534)*0.5*'NEFZ + EPA + WLTP - Constants'!$B$3*('NEFZ + EPA + WLTP - Start Value'!$B$5*'NEFZ + EPA + WLTP - Start Value'!$B$4)*E534/3600,0)</f>
        <v>0.176583330961664</v>
      </c>
      <c r="I534" s="95"/>
    </row>
    <row r="535" ht="20.35" customHeight="1">
      <c r="A535" s="15">
        <v>532</v>
      </c>
      <c r="B535" s="15">
        <v>25</v>
      </c>
      <c r="C535" s="95">
        <f>'NEFZ + EPA + WLTP - Constants'!$B$5*B535/3.6</f>
        <v>11.176</v>
      </c>
      <c r="D535" s="95">
        <f>(C535+C534)/2</f>
        <v>11.176</v>
      </c>
      <c r="E535" s="95">
        <f>(D535*(A535-A534))</f>
        <v>11.176</v>
      </c>
      <c r="F535" s="95">
        <f>(0.5*((C535^2)-(C534^2))*'NEFZ + EPA + WLTP - Start Value'!$B$3)/3600</f>
        <v>0</v>
      </c>
      <c r="G535" s="95">
        <f>E535*'NEFZ + EPA + WLTP - Start Value'!$B$3*'NEFZ + EPA + WLTP - Start Value'!$B$6*'NEFZ + EPA + WLTP - Constants'!$B$4/3600</f>
        <v>0.381291592</v>
      </c>
      <c r="H535" s="95">
        <f>IF(E535&gt;0,(((C534)^3+(C535)^3)/2/D535)*0.5*'NEFZ + EPA + WLTP - Constants'!$B$3*('NEFZ + EPA + WLTP - Start Value'!$B$5*'NEFZ + EPA + WLTP - Start Value'!$B$4)*E535/3600,0)</f>
        <v>0.176583330961664</v>
      </c>
      <c r="I535" s="95"/>
    </row>
    <row r="536" ht="20.35" customHeight="1">
      <c r="A536" s="15">
        <v>533</v>
      </c>
      <c r="B536" s="15">
        <v>25</v>
      </c>
      <c r="C536" s="95">
        <f>'NEFZ + EPA + WLTP - Constants'!$B$5*B536/3.6</f>
        <v>11.176</v>
      </c>
      <c r="D536" s="95">
        <f>(C536+C535)/2</f>
        <v>11.176</v>
      </c>
      <c r="E536" s="95">
        <f>(D536*(A536-A535))</f>
        <v>11.176</v>
      </c>
      <c r="F536" s="95">
        <f>(0.5*((C536^2)-(C535^2))*'NEFZ + EPA + WLTP - Start Value'!$B$3)/3600</f>
        <v>0</v>
      </c>
      <c r="G536" s="95">
        <f>E536*'NEFZ + EPA + WLTP - Start Value'!$B$3*'NEFZ + EPA + WLTP - Start Value'!$B$6*'NEFZ + EPA + WLTP - Constants'!$B$4/3600</f>
        <v>0.381291592</v>
      </c>
      <c r="H536" s="95">
        <f>IF(E536&gt;0,(((C535)^3+(C536)^3)/2/D536)*0.5*'NEFZ + EPA + WLTP - Constants'!$B$3*('NEFZ + EPA + WLTP - Start Value'!$B$5*'NEFZ + EPA + WLTP - Start Value'!$B$4)*E536/3600,0)</f>
        <v>0.176583330961664</v>
      </c>
      <c r="I536" s="95"/>
    </row>
    <row r="537" ht="20.35" customHeight="1">
      <c r="A537" s="15">
        <v>534</v>
      </c>
      <c r="B537" s="15">
        <v>25</v>
      </c>
      <c r="C537" s="95">
        <f>'NEFZ + EPA + WLTP - Constants'!$B$5*B537/3.6</f>
        <v>11.176</v>
      </c>
      <c r="D537" s="95">
        <f>(C537+C536)/2</f>
        <v>11.176</v>
      </c>
      <c r="E537" s="95">
        <f>(D537*(A537-A536))</f>
        <v>11.176</v>
      </c>
      <c r="F537" s="95">
        <f>(0.5*((C537^2)-(C536^2))*'NEFZ + EPA + WLTP - Start Value'!$B$3)/3600</f>
        <v>0</v>
      </c>
      <c r="G537" s="95">
        <f>E537*'NEFZ + EPA + WLTP - Start Value'!$B$3*'NEFZ + EPA + WLTP - Start Value'!$B$6*'NEFZ + EPA + WLTP - Constants'!$B$4/3600</f>
        <v>0.381291592</v>
      </c>
      <c r="H537" s="95">
        <f>IF(E537&gt;0,(((C536)^3+(C537)^3)/2/D537)*0.5*'NEFZ + EPA + WLTP - Constants'!$B$3*('NEFZ + EPA + WLTP - Start Value'!$B$5*'NEFZ + EPA + WLTP - Start Value'!$B$4)*E537/3600,0)</f>
        <v>0.176583330961664</v>
      </c>
      <c r="I537" s="95"/>
    </row>
    <row r="538" ht="20.35" customHeight="1">
      <c r="A538" s="15">
        <v>535</v>
      </c>
      <c r="B538" s="15">
        <v>25</v>
      </c>
      <c r="C538" s="95">
        <f>'NEFZ + EPA + WLTP - Constants'!$B$5*B538/3.6</f>
        <v>11.176</v>
      </c>
      <c r="D538" s="95">
        <f>(C538+C537)/2</f>
        <v>11.176</v>
      </c>
      <c r="E538" s="95">
        <f>(D538*(A538-A537))</f>
        <v>11.176</v>
      </c>
      <c r="F538" s="95">
        <f>(0.5*((C538^2)-(C537^2))*'NEFZ + EPA + WLTP - Start Value'!$B$3)/3600</f>
        <v>0</v>
      </c>
      <c r="G538" s="95">
        <f>E538*'NEFZ + EPA + WLTP - Start Value'!$B$3*'NEFZ + EPA + WLTP - Start Value'!$B$6*'NEFZ + EPA + WLTP - Constants'!$B$4/3600</f>
        <v>0.381291592</v>
      </c>
      <c r="H538" s="95">
        <f>IF(E538&gt;0,(((C537)^3+(C538)^3)/2/D538)*0.5*'NEFZ + EPA + WLTP - Constants'!$B$3*('NEFZ + EPA + WLTP - Start Value'!$B$5*'NEFZ + EPA + WLTP - Start Value'!$B$4)*E538/3600,0)</f>
        <v>0.176583330961664</v>
      </c>
      <c r="I538" s="95"/>
    </row>
    <row r="539" ht="20.35" customHeight="1">
      <c r="A539" s="15">
        <v>536</v>
      </c>
      <c r="B539" s="15">
        <v>25.6</v>
      </c>
      <c r="C539" s="95">
        <f>'NEFZ + EPA + WLTP - Constants'!$B$5*B539/3.6</f>
        <v>11.444224</v>
      </c>
      <c r="D539" s="95">
        <f>(C539+C538)/2</f>
        <v>11.310112</v>
      </c>
      <c r="E539" s="95">
        <f>(D539*(A539-A538))</f>
        <v>11.310112</v>
      </c>
      <c r="F539" s="95">
        <f>(0.5*((C539^2)-(C538^2))*'NEFZ + EPA + WLTP - Start Value'!$B$3)/3600</f>
        <v>1.318792235528539</v>
      </c>
      <c r="G539" s="95">
        <f>E539*'NEFZ + EPA + WLTP - Start Value'!$B$3*'NEFZ + EPA + WLTP - Start Value'!$B$6*'NEFZ + EPA + WLTP - Constants'!$B$4/3600</f>
        <v>0.385867091104</v>
      </c>
      <c r="H539" s="95">
        <f>IF(E539&gt;0,(((C538)^3+(C539)^3)/2/D539)*0.5*'NEFZ + EPA + WLTP - Constants'!$B$3*('NEFZ + EPA + WLTP - Start Value'!$B$5*'NEFZ + EPA + WLTP - Start Value'!$B$4)*E539/3600,0)</f>
        <v>0.1830941194182185</v>
      </c>
      <c r="I539" s="95"/>
    </row>
    <row r="540" ht="20.35" customHeight="1">
      <c r="A540" s="15">
        <v>537</v>
      </c>
      <c r="B540" s="15">
        <v>25.8</v>
      </c>
      <c r="C540" s="95">
        <f>'NEFZ + EPA + WLTP - Constants'!$B$5*B540/3.6</f>
        <v>11.533632</v>
      </c>
      <c r="D540" s="95">
        <f>(C540+C539)/2</f>
        <v>11.488928</v>
      </c>
      <c r="E540" s="95">
        <f>(D540*(A540-A539))</f>
        <v>11.488928</v>
      </c>
      <c r="F540" s="95">
        <f>(0.5*((C540^2)-(C539^2))*'NEFZ + EPA + WLTP - Start Value'!$B$3)/3600</f>
        <v>0.4465475685518162</v>
      </c>
      <c r="G540" s="95">
        <f>E540*'NEFZ + EPA + WLTP - Start Value'!$B$3*'NEFZ + EPA + WLTP - Start Value'!$B$6*'NEFZ + EPA + WLTP - Constants'!$B$4/3600</f>
        <v>0.391967756576</v>
      </c>
      <c r="H540" s="95">
        <f>IF(E540&gt;0,(((C539)^3+(C540)^3)/2/D540)*0.5*'NEFZ + EPA + WLTP - Constants'!$B$3*('NEFZ + EPA + WLTP - Start Value'!$B$5*'NEFZ + EPA + WLTP - Start Value'!$B$4)*E540/3600,0)</f>
        <v>0.1918442444420299</v>
      </c>
      <c r="I540" s="95"/>
    </row>
    <row r="541" ht="20.35" customHeight="1">
      <c r="A541" s="15">
        <v>538</v>
      </c>
      <c r="B541" s="15">
        <v>26</v>
      </c>
      <c r="C541" s="95">
        <f>'NEFZ + EPA + WLTP - Constants'!$B$5*B541/3.6</f>
        <v>11.62304</v>
      </c>
      <c r="D541" s="95">
        <f>(C541+C540)/2</f>
        <v>11.578336</v>
      </c>
      <c r="E541" s="95">
        <f>(D541*(A541-A540))</f>
        <v>11.578336</v>
      </c>
      <c r="F541" s="95">
        <f>(0.5*((C541^2)-(C540^2))*'NEFZ + EPA + WLTP - Start Value'!$B$3)/3600</f>
        <v>0.450022646906317</v>
      </c>
      <c r="G541" s="95">
        <f>E541*'NEFZ + EPA + WLTP - Start Value'!$B$3*'NEFZ + EPA + WLTP - Start Value'!$B$6*'NEFZ + EPA + WLTP - Constants'!$B$4/3600</f>
        <v>0.3950180893120001</v>
      </c>
      <c r="H541" s="95">
        <f>IF(E541&gt;0,(((C540)^3+(C541)^3)/2/D541)*0.5*'NEFZ + EPA + WLTP - Constants'!$B$3*('NEFZ + EPA + WLTP - Start Value'!$B$5*'NEFZ + EPA + WLTP - Start Value'!$B$4)*E541/3600,0)</f>
        <v>0.1963579065040741</v>
      </c>
      <c r="I541" s="95"/>
    </row>
    <row r="542" ht="20.35" customHeight="1">
      <c r="A542" s="15">
        <v>539</v>
      </c>
      <c r="B542" s="15">
        <v>25.6</v>
      </c>
      <c r="C542" s="95">
        <f>'NEFZ + EPA + WLTP - Constants'!$B$5*B542/3.6</f>
        <v>11.444224</v>
      </c>
      <c r="D542" s="95">
        <f>(C542+C541)/2</f>
        <v>11.533632</v>
      </c>
      <c r="E542" s="95">
        <f>(D542*(A542-A541))</f>
        <v>11.533632</v>
      </c>
      <c r="F542" s="95">
        <f>(0.5*((C542^2)-(C541^2))*'NEFZ + EPA + WLTP - Start Value'!$B$3)/3600</f>
        <v>-0.8965702154581331</v>
      </c>
      <c r="G542" s="95">
        <f>E542*'NEFZ + EPA + WLTP - Start Value'!$B$3*'NEFZ + EPA + WLTP - Start Value'!$B$6*'NEFZ + EPA + WLTP - Constants'!$B$4/3600</f>
        <v>0.393492922944</v>
      </c>
      <c r="H542" s="95">
        <f>IF(E542&gt;0,(((C541)^3+(C542)^3)/2/D542)*0.5*'NEFZ + EPA + WLTP - Constants'!$B$3*('NEFZ + EPA + WLTP - Start Value'!$B$5*'NEFZ + EPA + WLTP - Start Value'!$B$4)*E542/3600,0)</f>
        <v>0.1941185699368171</v>
      </c>
      <c r="I542" s="95"/>
    </row>
    <row r="543" ht="20.35" customHeight="1">
      <c r="A543" s="15">
        <v>540</v>
      </c>
      <c r="B543" s="15">
        <v>25.2</v>
      </c>
      <c r="C543" s="95">
        <f>'NEFZ + EPA + WLTP - Constants'!$B$5*B543/3.6</f>
        <v>11.265408</v>
      </c>
      <c r="D543" s="95">
        <f>(C543+C542)/2</f>
        <v>11.354816</v>
      </c>
      <c r="E543" s="95">
        <f>(D543*(A543-A542))</f>
        <v>11.354816</v>
      </c>
      <c r="F543" s="95">
        <f>(0.5*((C543^2)-(C542^2))*'NEFZ + EPA + WLTP - Start Value'!$B$3)/3600</f>
        <v>-0.8826699020401916</v>
      </c>
      <c r="G543" s="95">
        <f>E543*'NEFZ + EPA + WLTP - Start Value'!$B$3*'NEFZ + EPA + WLTP - Start Value'!$B$6*'NEFZ + EPA + WLTP - Constants'!$B$4/3600</f>
        <v>0.387392257472</v>
      </c>
      <c r="H543" s="95">
        <f>IF(E543&gt;0,(((C542)^3+(C543)^3)/2/D543)*0.5*'NEFZ + EPA + WLTP - Constants'!$B$3*('NEFZ + EPA + WLTP - Start Value'!$B$5*'NEFZ + EPA + WLTP - Start Value'!$B$4)*E543/3600,0)</f>
        <v>0.1852301165948634</v>
      </c>
      <c r="I543" s="95"/>
    </row>
    <row r="544" ht="20.35" customHeight="1">
      <c r="A544" s="15">
        <v>541</v>
      </c>
      <c r="B544" s="15">
        <v>25</v>
      </c>
      <c r="C544" s="95">
        <f>'NEFZ + EPA + WLTP - Constants'!$B$5*B544/3.6</f>
        <v>11.176</v>
      </c>
      <c r="D544" s="95">
        <f>(C544+C543)/2</f>
        <v>11.220704</v>
      </c>
      <c r="E544" s="95">
        <f>(D544*(A544-A543))</f>
        <v>11.220704</v>
      </c>
      <c r="F544" s="95">
        <f>(0.5*((C544^2)-(C543^2))*'NEFZ + EPA + WLTP - Start Value'!$B$3)/3600</f>
        <v>-0.4361223334883476</v>
      </c>
      <c r="G544" s="95">
        <f>E544*'NEFZ + EPA + WLTP - Start Value'!$B$3*'NEFZ + EPA + WLTP - Start Value'!$B$6*'NEFZ + EPA + WLTP - Constants'!$B$4/3600</f>
        <v>0.3828167583680001</v>
      </c>
      <c r="H544" s="95">
        <f>IF(E544&gt;0,(((C543)^3+(C544)^3)/2/D544)*0.5*'NEFZ + EPA + WLTP - Constants'!$B$3*('NEFZ + EPA + WLTP - Start Value'!$B$5*'NEFZ + EPA + WLTP - Start Value'!$B$4)*E544/3600,0)</f>
        <v>0.178719328138309</v>
      </c>
      <c r="I544" s="95"/>
    </row>
    <row r="545" ht="20.35" customHeight="1">
      <c r="A545" s="15">
        <v>542</v>
      </c>
      <c r="B545" s="15">
        <v>25</v>
      </c>
      <c r="C545" s="95">
        <f>'NEFZ + EPA + WLTP - Constants'!$B$5*B545/3.6</f>
        <v>11.176</v>
      </c>
      <c r="D545" s="95">
        <f>(C545+C544)/2</f>
        <v>11.176</v>
      </c>
      <c r="E545" s="95">
        <f>(D545*(A545-A544))</f>
        <v>11.176</v>
      </c>
      <c r="F545" s="95">
        <f>(0.5*((C545^2)-(C544^2))*'NEFZ + EPA + WLTP - Start Value'!$B$3)/3600</f>
        <v>0</v>
      </c>
      <c r="G545" s="95">
        <f>E545*'NEFZ + EPA + WLTP - Start Value'!$B$3*'NEFZ + EPA + WLTP - Start Value'!$B$6*'NEFZ + EPA + WLTP - Constants'!$B$4/3600</f>
        <v>0.381291592</v>
      </c>
      <c r="H545" s="95">
        <f>IF(E545&gt;0,(((C544)^3+(C545)^3)/2/D545)*0.5*'NEFZ + EPA + WLTP - Constants'!$B$3*('NEFZ + EPA + WLTP - Start Value'!$B$5*'NEFZ + EPA + WLTP - Start Value'!$B$4)*E545/3600,0)</f>
        <v>0.176583330961664</v>
      </c>
      <c r="I545" s="95"/>
    </row>
    <row r="546" ht="20.35" customHeight="1">
      <c r="A546" s="15">
        <v>543</v>
      </c>
      <c r="B546" s="15">
        <v>25</v>
      </c>
      <c r="C546" s="95">
        <f>'NEFZ + EPA + WLTP - Constants'!$B$5*B546/3.6</f>
        <v>11.176</v>
      </c>
      <c r="D546" s="95">
        <f>(C546+C545)/2</f>
        <v>11.176</v>
      </c>
      <c r="E546" s="95">
        <f>(D546*(A546-A545))</f>
        <v>11.176</v>
      </c>
      <c r="F546" s="95">
        <f>(0.5*((C546^2)-(C545^2))*'NEFZ + EPA + WLTP - Start Value'!$B$3)/3600</f>
        <v>0</v>
      </c>
      <c r="G546" s="95">
        <f>E546*'NEFZ + EPA + WLTP - Start Value'!$B$3*'NEFZ + EPA + WLTP - Start Value'!$B$6*'NEFZ + EPA + WLTP - Constants'!$B$4/3600</f>
        <v>0.381291592</v>
      </c>
      <c r="H546" s="95">
        <f>IF(E546&gt;0,(((C545)^3+(C546)^3)/2/D546)*0.5*'NEFZ + EPA + WLTP - Constants'!$B$3*('NEFZ + EPA + WLTP - Start Value'!$B$5*'NEFZ + EPA + WLTP - Start Value'!$B$4)*E546/3600,0)</f>
        <v>0.176583330961664</v>
      </c>
      <c r="I546" s="95"/>
    </row>
    <row r="547" ht="20.35" customHeight="1">
      <c r="A547" s="15">
        <v>544</v>
      </c>
      <c r="B547" s="15">
        <v>24.4</v>
      </c>
      <c r="C547" s="95">
        <f>'NEFZ + EPA + WLTP - Constants'!$B$5*B547/3.6</f>
        <v>10.907776</v>
      </c>
      <c r="D547" s="95">
        <f>(C547+C546)/2</f>
        <v>11.041888</v>
      </c>
      <c r="E547" s="95">
        <f>(D547*(A547-A546))</f>
        <v>11.041888</v>
      </c>
      <c r="F547" s="95">
        <f>(0.5*((C547^2)-(C546^2))*'NEFZ + EPA + WLTP - Start Value'!$B$3)/3600</f>
        <v>-1.287516530338143</v>
      </c>
      <c r="G547" s="95">
        <f>E547*'NEFZ + EPA + WLTP - Start Value'!$B$3*'NEFZ + EPA + WLTP - Start Value'!$B$6*'NEFZ + EPA + WLTP - Constants'!$B$4/3600</f>
        <v>0.3767160928960001</v>
      </c>
      <c r="H547" s="95">
        <f>IF(E547&gt;0,(((C546)^3+(C547)^3)/2/D547)*0.5*'NEFZ + EPA + WLTP - Constants'!$B$3*('NEFZ + EPA + WLTP - Start Value'!$B$5*'NEFZ + EPA + WLTP - Start Value'!$B$4)*E547/3600,0)</f>
        <v>0.1703776785010113</v>
      </c>
      <c r="I547" s="95"/>
    </row>
    <row r="548" ht="20.35" customHeight="1">
      <c r="A548" s="15">
        <v>545</v>
      </c>
      <c r="B548" s="15">
        <v>23.1</v>
      </c>
      <c r="C548" s="95">
        <f>'NEFZ + EPA + WLTP - Constants'!$B$5*B548/3.6</f>
        <v>10.326624</v>
      </c>
      <c r="D548" s="95">
        <f>(C548+C547)/2</f>
        <v>10.6172</v>
      </c>
      <c r="E548" s="95">
        <f>(D548*(A548-A547))</f>
        <v>10.6172</v>
      </c>
      <c r="F548" s="95">
        <f>(0.5*((C548^2)-(C547^2))*'NEFZ + EPA + WLTP - Start Value'!$B$3)/3600</f>
        <v>-2.682326104871101</v>
      </c>
      <c r="G548" s="95">
        <f>E548*'NEFZ + EPA + WLTP - Start Value'!$B$3*'NEFZ + EPA + WLTP - Start Value'!$B$6*'NEFZ + EPA + WLTP - Constants'!$B$4/3600</f>
        <v>0.3622270124</v>
      </c>
      <c r="H548" s="95">
        <f>IF(E548&gt;0,(((C547)^3+(C548)^3)/2/D548)*0.5*'NEFZ + EPA + WLTP - Constants'!$B$3*('NEFZ + EPA + WLTP - Start Value'!$B$5*'NEFZ + EPA + WLTP - Start Value'!$B$4)*E548/3600,0)</f>
        <v>0.1517383388286874</v>
      </c>
      <c r="I548" s="95"/>
    </row>
    <row r="549" ht="20.35" customHeight="1">
      <c r="A549" s="15">
        <v>546</v>
      </c>
      <c r="B549" s="15">
        <v>19.8</v>
      </c>
      <c r="C549" s="95">
        <f>'NEFZ + EPA + WLTP - Constants'!$B$5*B549/3.6</f>
        <v>8.851392000000001</v>
      </c>
      <c r="D549" s="95">
        <f>(C549+C548)/2</f>
        <v>9.589008</v>
      </c>
      <c r="E549" s="95">
        <f>(D549*(A549-A548))</f>
        <v>9.589008</v>
      </c>
      <c r="F549" s="95">
        <f>(0.5*((C549^2)-(C548^2))*'NEFZ + EPA + WLTP - Start Value'!$B$3)/3600</f>
        <v>-6.149585533062399</v>
      </c>
      <c r="G549" s="95">
        <f>E549*'NEFZ + EPA + WLTP - Start Value'!$B$3*'NEFZ + EPA + WLTP - Start Value'!$B$6*'NEFZ + EPA + WLTP - Constants'!$B$4/3600</f>
        <v>0.3271481859360001</v>
      </c>
      <c r="H549" s="95">
        <f>IF(E549&gt;0,(((C548)^3+(C549)^3)/2/D549)*0.5*'NEFZ + EPA + WLTP - Constants'!$B$3*('NEFZ + EPA + WLTP - Start Value'!$B$5*'NEFZ + EPA + WLTP - Start Value'!$B$4)*E549/3600,0)</f>
        <v>0.1135150149473936</v>
      </c>
      <c r="I549" s="95"/>
    </row>
    <row r="550" ht="20.35" customHeight="1">
      <c r="A550" s="15">
        <v>547</v>
      </c>
      <c r="B550" s="15">
        <v>16.5</v>
      </c>
      <c r="C550" s="95">
        <f>'NEFZ + EPA + WLTP - Constants'!$B$5*B550/3.6</f>
        <v>7.37616</v>
      </c>
      <c r="D550" s="95">
        <f>(C550+C549)/2</f>
        <v>8.113776000000001</v>
      </c>
      <c r="E550" s="95">
        <f>(D550*(A550-A549))</f>
        <v>8.113776000000001</v>
      </c>
      <c r="F550" s="95">
        <f>(0.5*((C550^2)-(C549^2))*'NEFZ + EPA + WLTP - Start Value'!$B$3)/3600</f>
        <v>-5.203495451052802</v>
      </c>
      <c r="G550" s="95">
        <f>E550*'NEFZ + EPA + WLTP - Start Value'!$B$3*'NEFZ + EPA + WLTP - Start Value'!$B$6*'NEFZ + EPA + WLTP - Constants'!$B$4/3600</f>
        <v>0.2768176957920001</v>
      </c>
      <c r="H550" s="95">
        <f>IF(E550&gt;0,(((C549)^3+(C550)^3)/2/D550)*0.5*'NEFZ + EPA + WLTP - Constants'!$B$3*('NEFZ + EPA + WLTP - Start Value'!$B$5*'NEFZ + EPA + WLTP - Start Value'!$B$4)*E550/3600,0)</f>
        <v>0.06924618979796282</v>
      </c>
      <c r="I550" s="95"/>
    </row>
    <row r="551" ht="20.35" customHeight="1">
      <c r="A551" s="15">
        <v>548</v>
      </c>
      <c r="B551" s="15">
        <v>13.2</v>
      </c>
      <c r="C551" s="95">
        <f>'NEFZ + EPA + WLTP - Constants'!$B$5*B551/3.6</f>
        <v>5.900928</v>
      </c>
      <c r="D551" s="95">
        <f>(C551+C550)/2</f>
        <v>6.638544</v>
      </c>
      <c r="E551" s="95">
        <f>(D551*(A551-A550))</f>
        <v>6.638544</v>
      </c>
      <c r="F551" s="95">
        <f>(0.5*((C551^2)-(C550^2))*'NEFZ + EPA + WLTP - Start Value'!$B$3)/3600</f>
        <v>-4.257405369043203</v>
      </c>
      <c r="G551" s="95">
        <f>E551*'NEFZ + EPA + WLTP - Start Value'!$B$3*'NEFZ + EPA + WLTP - Start Value'!$B$6*'NEFZ + EPA + WLTP - Constants'!$B$4/3600</f>
        <v>0.226487205648</v>
      </c>
      <c r="H551" s="95">
        <f>IF(E551&gt;0,(((C550)^3+(C551)^3)/2/D551)*0.5*'NEFZ + EPA + WLTP - Constants'!$B$3*('NEFZ + EPA + WLTP - Start Value'!$B$5*'NEFZ + EPA + WLTP - Start Value'!$B$4)*E551/3600,0)</f>
        <v>0.03837985299652484</v>
      </c>
      <c r="I551" s="95"/>
    </row>
    <row r="552" ht="20.35" customHeight="1">
      <c r="A552" s="15">
        <v>549</v>
      </c>
      <c r="B552" s="15">
        <v>9.9</v>
      </c>
      <c r="C552" s="95">
        <f>'NEFZ + EPA + WLTP - Constants'!$B$5*B552/3.6</f>
        <v>4.425696</v>
      </c>
      <c r="D552" s="95">
        <f>(C552+C551)/2</f>
        <v>5.163311999999999</v>
      </c>
      <c r="E552" s="95">
        <f>(D552*(A552-A551))</f>
        <v>5.163311999999999</v>
      </c>
      <c r="F552" s="95">
        <f>(0.5*((C552^2)-(C551^2))*'NEFZ + EPA + WLTP - Start Value'!$B$3)/3600</f>
        <v>-3.311315287033597</v>
      </c>
      <c r="G552" s="95">
        <f>E552*'NEFZ + EPA + WLTP - Start Value'!$B$3*'NEFZ + EPA + WLTP - Start Value'!$B$6*'NEFZ + EPA + WLTP - Constants'!$B$4/3600</f>
        <v>0.176156715504</v>
      </c>
      <c r="H552" s="95">
        <f>IF(E552&gt;0,(((C551)^3+(C552)^3)/2/D552)*0.5*'NEFZ + EPA + WLTP - Constants'!$B$3*('NEFZ + EPA + WLTP - Start Value'!$B$5*'NEFZ + EPA + WLTP - Start Value'!$B$4)*E552/3600,0)</f>
        <v>0.01847918847980825</v>
      </c>
      <c r="I552" s="95"/>
    </row>
    <row r="553" ht="20.35" customHeight="1">
      <c r="A553" s="15">
        <v>550</v>
      </c>
      <c r="B553" s="15">
        <v>6.6</v>
      </c>
      <c r="C553" s="95">
        <f>'NEFZ + EPA + WLTP - Constants'!$B$5*B553/3.6</f>
        <v>2.950464</v>
      </c>
      <c r="D553" s="95">
        <f>(C553+C552)/2</f>
        <v>3.68808</v>
      </c>
      <c r="E553" s="95">
        <f>(D553*(A553-A552))</f>
        <v>3.68808</v>
      </c>
      <c r="F553" s="95">
        <f>(0.5*((C553^2)-(C552^2))*'NEFZ + EPA + WLTP - Start Value'!$B$3)/3600</f>
        <v>-2.365225205024001</v>
      </c>
      <c r="G553" s="95">
        <f>E553*'NEFZ + EPA + WLTP - Start Value'!$B$3*'NEFZ + EPA + WLTP - Start Value'!$B$6*'NEFZ + EPA + WLTP - Constants'!$B$4/3600</f>
        <v>0.125826225360</v>
      </c>
      <c r="H553" s="95">
        <f>IF(E553&gt;0,(((C552)^3+(C553)^3)/2/D553)*0.5*'NEFZ + EPA + WLTP - Constants'!$B$3*('NEFZ + EPA + WLTP - Start Value'!$B$5*'NEFZ + EPA + WLTP - Start Value'!$B$4)*E553/3600,0)</f>
        <v>0.007107380184541639</v>
      </c>
      <c r="I553" s="95"/>
    </row>
    <row r="554" ht="20.35" customHeight="1">
      <c r="A554" s="15">
        <v>551</v>
      </c>
      <c r="B554" s="15">
        <v>3.3</v>
      </c>
      <c r="C554" s="95">
        <f>'NEFZ + EPA + WLTP - Constants'!$B$5*B554/3.6</f>
        <v>1.475232</v>
      </c>
      <c r="D554" s="95">
        <f>(C554+C553)/2</f>
        <v>2.212848</v>
      </c>
      <c r="E554" s="95">
        <f>(D554*(A554-A553))</f>
        <v>2.212848</v>
      </c>
      <c r="F554" s="95">
        <f>(0.5*((C554^2)-(C553^2))*'NEFZ + EPA + WLTP - Start Value'!$B$3)/3600</f>
        <v>-1.4191351230144</v>
      </c>
      <c r="G554" s="95">
        <f>E554*'NEFZ + EPA + WLTP - Start Value'!$B$3*'NEFZ + EPA + WLTP - Start Value'!$B$6*'NEFZ + EPA + WLTP - Constants'!$B$4/3600</f>
        <v>0.07549573521599999</v>
      </c>
      <c r="H554" s="95">
        <f>IF(E554&gt;0,(((C553)^3+(C554)^3)/2/D554)*0.5*'NEFZ + EPA + WLTP - Constants'!$B$3*('NEFZ + EPA + WLTP - Start Value'!$B$5*'NEFZ + EPA + WLTP - Start Value'!$B$4)*E554/3600,0)</f>
        <v>0.001827612047453564</v>
      </c>
      <c r="I554" s="95"/>
    </row>
    <row r="555" ht="20.35" customHeight="1">
      <c r="A555" s="15">
        <v>552</v>
      </c>
      <c r="B555" s="15">
        <v>0</v>
      </c>
      <c r="C555" s="95">
        <f>'NEFZ + EPA + WLTP - Constants'!$B$5*B555/3.6</f>
        <v>0</v>
      </c>
      <c r="D555" s="95">
        <f>(C555+C554)/2</f>
        <v>0.7376159999999999</v>
      </c>
      <c r="E555" s="95">
        <f>(D555*(A555-A554))</f>
        <v>0.7376159999999999</v>
      </c>
      <c r="F555" s="95">
        <f>(0.5*((C555^2)-(C554^2))*'NEFZ + EPA + WLTP - Start Value'!$B$3)/3600</f>
        <v>-0.4730450410047999</v>
      </c>
      <c r="G555" s="95">
        <f>E555*'NEFZ + EPA + WLTP - Start Value'!$B$3*'NEFZ + EPA + WLTP - Start Value'!$B$6*'NEFZ + EPA + WLTP - Constants'!$B$4/3600</f>
        <v>0.02516524507199999</v>
      </c>
      <c r="H555" s="95">
        <f>IF(E555&gt;0,(((C554)^3+(C555)^3)/2/D555)*0.5*'NEFZ + EPA + WLTP - Constants'!$B$3*('NEFZ + EPA + WLTP - Start Value'!$B$5*'NEFZ + EPA + WLTP - Start Value'!$B$4)*E555/3600,0)</f>
        <v>0.0002030680052726182</v>
      </c>
      <c r="I555" s="95"/>
    </row>
    <row r="556" ht="20.35" customHeight="1">
      <c r="A556" s="15">
        <v>553</v>
      </c>
      <c r="B556" s="15">
        <v>0</v>
      </c>
      <c r="C556" s="95">
        <f>'NEFZ + EPA + WLTP - Constants'!$B$5*B556/3.6</f>
        <v>0</v>
      </c>
      <c r="D556" s="95">
        <f>(C556+C555)/2</f>
        <v>0</v>
      </c>
      <c r="E556" s="95">
        <f>(D556*(A556-A555))</f>
        <v>0</v>
      </c>
      <c r="F556" s="95">
        <f>(0.5*((C556^2)-(C555^2))*'NEFZ + EPA + WLTP - Start Value'!$B$3)/3600</f>
        <v>0</v>
      </c>
      <c r="G556" s="95">
        <f>E556*'NEFZ + EPA + WLTP - Start Value'!$B$3*'NEFZ + EPA + WLTP - Start Value'!$B$6*'NEFZ + EPA + WLTP - Constants'!$B$4/3600</f>
        <v>0</v>
      </c>
      <c r="H556" s="95">
        <f>IF(E556&gt;0,(((C555)^3+(C556)^3)/2/D556)*0.5*'NEFZ + EPA + WLTP - Constants'!$B$3*('NEFZ + EPA + WLTP - Start Value'!$B$5*'NEFZ + EPA + WLTP - Start Value'!$B$4)*E556/3600,0)</f>
        <v>0</v>
      </c>
      <c r="I556" s="95"/>
    </row>
    <row r="557" ht="20.35" customHeight="1">
      <c r="A557" s="15">
        <v>554</v>
      </c>
      <c r="B557" s="15">
        <v>0</v>
      </c>
      <c r="C557" s="95">
        <f>'NEFZ + EPA + WLTP - Constants'!$B$5*B557/3.6</f>
        <v>0</v>
      </c>
      <c r="D557" s="95">
        <f>(C557+C556)/2</f>
        <v>0</v>
      </c>
      <c r="E557" s="95">
        <f>(D557*(A557-A556))</f>
        <v>0</v>
      </c>
      <c r="F557" s="95">
        <f>(0.5*((C557^2)-(C556^2))*'NEFZ + EPA + WLTP - Start Value'!$B$3)/3600</f>
        <v>0</v>
      </c>
      <c r="G557" s="95">
        <f>E557*'NEFZ + EPA + WLTP - Start Value'!$B$3*'NEFZ + EPA + WLTP - Start Value'!$B$6*'NEFZ + EPA + WLTP - Constants'!$B$4/3600</f>
        <v>0</v>
      </c>
      <c r="H557" s="95">
        <f>IF(E557&gt;0,(((C556)^3+(C557)^3)/2/D557)*0.5*'NEFZ + EPA + WLTP - Constants'!$B$3*('NEFZ + EPA + WLTP - Start Value'!$B$5*'NEFZ + EPA + WLTP - Start Value'!$B$4)*E557/3600,0)</f>
        <v>0</v>
      </c>
      <c r="I557" s="95"/>
    </row>
    <row r="558" ht="20.35" customHeight="1">
      <c r="A558" s="15">
        <v>555</v>
      </c>
      <c r="B558" s="15">
        <v>0</v>
      </c>
      <c r="C558" s="95">
        <f>'NEFZ + EPA + WLTP - Constants'!$B$5*B558/3.6</f>
        <v>0</v>
      </c>
      <c r="D558" s="95">
        <f>(C558+C557)/2</f>
        <v>0</v>
      </c>
      <c r="E558" s="95">
        <f>(D558*(A558-A557))</f>
        <v>0</v>
      </c>
      <c r="F558" s="95">
        <f>(0.5*((C558^2)-(C557^2))*'NEFZ + EPA + WLTP - Start Value'!$B$3)/3600</f>
        <v>0</v>
      </c>
      <c r="G558" s="95">
        <f>E558*'NEFZ + EPA + WLTP - Start Value'!$B$3*'NEFZ + EPA + WLTP - Start Value'!$B$6*'NEFZ + EPA + WLTP - Constants'!$B$4/3600</f>
        <v>0</v>
      </c>
      <c r="H558" s="95">
        <f>IF(E558&gt;0,(((C557)^3+(C558)^3)/2/D558)*0.5*'NEFZ + EPA + WLTP - Constants'!$B$3*('NEFZ + EPA + WLTP - Start Value'!$B$5*'NEFZ + EPA + WLTP - Start Value'!$B$4)*E558/3600,0)</f>
        <v>0</v>
      </c>
      <c r="I558" s="95"/>
    </row>
    <row r="559" ht="20.35" customHeight="1">
      <c r="A559" s="15">
        <v>556</v>
      </c>
      <c r="B559" s="15">
        <v>0</v>
      </c>
      <c r="C559" s="95">
        <f>'NEFZ + EPA + WLTP - Constants'!$B$5*B559/3.6</f>
        <v>0</v>
      </c>
      <c r="D559" s="95">
        <f>(C559+C558)/2</f>
        <v>0</v>
      </c>
      <c r="E559" s="95">
        <f>(D559*(A559-A558))</f>
        <v>0</v>
      </c>
      <c r="F559" s="95">
        <f>(0.5*((C559^2)-(C558^2))*'NEFZ + EPA + WLTP - Start Value'!$B$3)/3600</f>
        <v>0</v>
      </c>
      <c r="G559" s="95">
        <f>E559*'NEFZ + EPA + WLTP - Start Value'!$B$3*'NEFZ + EPA + WLTP - Start Value'!$B$6*'NEFZ + EPA + WLTP - Constants'!$B$4/3600</f>
        <v>0</v>
      </c>
      <c r="H559" s="95">
        <f>IF(E559&gt;0,(((C558)^3+(C559)^3)/2/D559)*0.5*'NEFZ + EPA + WLTP - Constants'!$B$3*('NEFZ + EPA + WLTP - Start Value'!$B$5*'NEFZ + EPA + WLTP - Start Value'!$B$4)*E559/3600,0)</f>
        <v>0</v>
      </c>
      <c r="I559" s="95"/>
    </row>
    <row r="560" ht="20.35" customHeight="1">
      <c r="A560" s="15">
        <v>557</v>
      </c>
      <c r="B560" s="15">
        <v>0</v>
      </c>
      <c r="C560" s="95">
        <f>'NEFZ + EPA + WLTP - Constants'!$B$5*B560/3.6</f>
        <v>0</v>
      </c>
      <c r="D560" s="95">
        <f>(C560+C559)/2</f>
        <v>0</v>
      </c>
      <c r="E560" s="95">
        <f>(D560*(A560-A559))</f>
        <v>0</v>
      </c>
      <c r="F560" s="95">
        <f>(0.5*((C560^2)-(C559^2))*'NEFZ + EPA + WLTP - Start Value'!$B$3)/3600</f>
        <v>0</v>
      </c>
      <c r="G560" s="95">
        <f>E560*'NEFZ + EPA + WLTP - Start Value'!$B$3*'NEFZ + EPA + WLTP - Start Value'!$B$6*'NEFZ + EPA + WLTP - Constants'!$B$4/3600</f>
        <v>0</v>
      </c>
      <c r="H560" s="95">
        <f>IF(E560&gt;0,(((C559)^3+(C560)^3)/2/D560)*0.5*'NEFZ + EPA + WLTP - Constants'!$B$3*('NEFZ + EPA + WLTP - Start Value'!$B$5*'NEFZ + EPA + WLTP - Start Value'!$B$4)*E560/3600,0)</f>
        <v>0</v>
      </c>
      <c r="I560" s="95"/>
    </row>
    <row r="561" ht="20.35" customHeight="1">
      <c r="A561" s="15">
        <v>558</v>
      </c>
      <c r="B561" s="15">
        <v>0</v>
      </c>
      <c r="C561" s="95">
        <f>'NEFZ + EPA + WLTP - Constants'!$B$5*B561/3.6</f>
        <v>0</v>
      </c>
      <c r="D561" s="95">
        <f>(C561+C560)/2</f>
        <v>0</v>
      </c>
      <c r="E561" s="95">
        <f>(D561*(A561-A560))</f>
        <v>0</v>
      </c>
      <c r="F561" s="95">
        <f>(0.5*((C561^2)-(C560^2))*'NEFZ + EPA + WLTP - Start Value'!$B$3)/3600</f>
        <v>0</v>
      </c>
      <c r="G561" s="95">
        <f>E561*'NEFZ + EPA + WLTP - Start Value'!$B$3*'NEFZ + EPA + WLTP - Start Value'!$B$6*'NEFZ + EPA + WLTP - Constants'!$B$4/3600</f>
        <v>0</v>
      </c>
      <c r="H561" s="95">
        <f>IF(E561&gt;0,(((C560)^3+(C561)^3)/2/D561)*0.5*'NEFZ + EPA + WLTP - Constants'!$B$3*('NEFZ + EPA + WLTP - Start Value'!$B$5*'NEFZ + EPA + WLTP - Start Value'!$B$4)*E561/3600,0)</f>
        <v>0</v>
      </c>
      <c r="I561" s="95"/>
    </row>
    <row r="562" ht="20.35" customHeight="1">
      <c r="A562" s="15">
        <v>559</v>
      </c>
      <c r="B562" s="15">
        <v>0</v>
      </c>
      <c r="C562" s="95">
        <f>'NEFZ + EPA + WLTP - Constants'!$B$5*B562/3.6</f>
        <v>0</v>
      </c>
      <c r="D562" s="95">
        <f>(C562+C561)/2</f>
        <v>0</v>
      </c>
      <c r="E562" s="95">
        <f>(D562*(A562-A561))</f>
        <v>0</v>
      </c>
      <c r="F562" s="95">
        <f>(0.5*((C562^2)-(C561^2))*'NEFZ + EPA + WLTP - Start Value'!$B$3)/3600</f>
        <v>0</v>
      </c>
      <c r="G562" s="95">
        <f>E562*'NEFZ + EPA + WLTP - Start Value'!$B$3*'NEFZ + EPA + WLTP - Start Value'!$B$6*'NEFZ + EPA + WLTP - Constants'!$B$4/3600</f>
        <v>0</v>
      </c>
      <c r="H562" s="95">
        <f>IF(E562&gt;0,(((C561)^3+(C562)^3)/2/D562)*0.5*'NEFZ + EPA + WLTP - Constants'!$B$3*('NEFZ + EPA + WLTP - Start Value'!$B$5*'NEFZ + EPA + WLTP - Start Value'!$B$4)*E562/3600,0)</f>
        <v>0</v>
      </c>
      <c r="I562" s="95"/>
    </row>
    <row r="563" ht="20.35" customHeight="1">
      <c r="A563" s="15">
        <v>560</v>
      </c>
      <c r="B563" s="15">
        <v>0</v>
      </c>
      <c r="C563" s="95">
        <f>'NEFZ + EPA + WLTP - Constants'!$B$5*B563/3.6</f>
        <v>0</v>
      </c>
      <c r="D563" s="95">
        <f>(C563+C562)/2</f>
        <v>0</v>
      </c>
      <c r="E563" s="95">
        <f>(D563*(A563-A562))</f>
        <v>0</v>
      </c>
      <c r="F563" s="95">
        <f>(0.5*((C563^2)-(C562^2))*'NEFZ + EPA + WLTP - Start Value'!$B$3)/3600</f>
        <v>0</v>
      </c>
      <c r="G563" s="95">
        <f>E563*'NEFZ + EPA + WLTP - Start Value'!$B$3*'NEFZ + EPA + WLTP - Start Value'!$B$6*'NEFZ + EPA + WLTP - Constants'!$B$4/3600</f>
        <v>0</v>
      </c>
      <c r="H563" s="95">
        <f>IF(E563&gt;0,(((C562)^3+(C563)^3)/2/D563)*0.5*'NEFZ + EPA + WLTP - Constants'!$B$3*('NEFZ + EPA + WLTP - Start Value'!$B$5*'NEFZ + EPA + WLTP - Start Value'!$B$4)*E563/3600,0)</f>
        <v>0</v>
      </c>
      <c r="I563" s="95"/>
    </row>
    <row r="564" ht="20.35" customHeight="1">
      <c r="A564" s="15">
        <v>561</v>
      </c>
      <c r="B564" s="15">
        <v>0</v>
      </c>
      <c r="C564" s="95">
        <f>'NEFZ + EPA + WLTP - Constants'!$B$5*B564/3.6</f>
        <v>0</v>
      </c>
      <c r="D564" s="95">
        <f>(C564+C563)/2</f>
        <v>0</v>
      </c>
      <c r="E564" s="95">
        <f>(D564*(A564-A563))</f>
        <v>0</v>
      </c>
      <c r="F564" s="95">
        <f>(0.5*((C564^2)-(C563^2))*'NEFZ + EPA + WLTP - Start Value'!$B$3)/3600</f>
        <v>0</v>
      </c>
      <c r="G564" s="95">
        <f>E564*'NEFZ + EPA + WLTP - Start Value'!$B$3*'NEFZ + EPA + WLTP - Start Value'!$B$6*'NEFZ + EPA + WLTP - Constants'!$B$4/3600</f>
        <v>0</v>
      </c>
      <c r="H564" s="95">
        <f>IF(E564&gt;0,(((C563)^3+(C564)^3)/2/D564)*0.5*'NEFZ + EPA + WLTP - Constants'!$B$3*('NEFZ + EPA + WLTP - Start Value'!$B$5*'NEFZ + EPA + WLTP - Start Value'!$B$4)*E564/3600,0)</f>
        <v>0</v>
      </c>
      <c r="I564" s="95"/>
    </row>
    <row r="565" ht="20.35" customHeight="1">
      <c r="A565" s="15">
        <v>562</v>
      </c>
      <c r="B565" s="15">
        <v>0</v>
      </c>
      <c r="C565" s="95">
        <f>'NEFZ + EPA + WLTP - Constants'!$B$5*B565/3.6</f>
        <v>0</v>
      </c>
      <c r="D565" s="95">
        <f>(C565+C564)/2</f>
        <v>0</v>
      </c>
      <c r="E565" s="95">
        <f>(D565*(A565-A564))</f>
        <v>0</v>
      </c>
      <c r="F565" s="95">
        <f>(0.5*((C565^2)-(C564^2))*'NEFZ + EPA + WLTP - Start Value'!$B$3)/3600</f>
        <v>0</v>
      </c>
      <c r="G565" s="95">
        <f>E565*'NEFZ + EPA + WLTP - Start Value'!$B$3*'NEFZ + EPA + WLTP - Start Value'!$B$6*'NEFZ + EPA + WLTP - Constants'!$B$4/3600</f>
        <v>0</v>
      </c>
      <c r="H565" s="95">
        <f>IF(E565&gt;0,(((C564)^3+(C565)^3)/2/D565)*0.5*'NEFZ + EPA + WLTP - Constants'!$B$3*('NEFZ + EPA + WLTP - Start Value'!$B$5*'NEFZ + EPA + WLTP - Start Value'!$B$4)*E565/3600,0)</f>
        <v>0</v>
      </c>
      <c r="I565" s="95"/>
    </row>
    <row r="566" ht="20.35" customHeight="1">
      <c r="A566" s="15">
        <v>563</v>
      </c>
      <c r="B566" s="15">
        <v>0</v>
      </c>
      <c r="C566" s="95">
        <f>'NEFZ + EPA + WLTP - Constants'!$B$5*B566/3.6</f>
        <v>0</v>
      </c>
      <c r="D566" s="95">
        <f>(C566+C565)/2</f>
        <v>0</v>
      </c>
      <c r="E566" s="95">
        <f>(D566*(A566-A565))</f>
        <v>0</v>
      </c>
      <c r="F566" s="95">
        <f>(0.5*((C566^2)-(C565^2))*'NEFZ + EPA + WLTP - Start Value'!$B$3)/3600</f>
        <v>0</v>
      </c>
      <c r="G566" s="95">
        <f>E566*'NEFZ + EPA + WLTP - Start Value'!$B$3*'NEFZ + EPA + WLTP - Start Value'!$B$6*'NEFZ + EPA + WLTP - Constants'!$B$4/3600</f>
        <v>0</v>
      </c>
      <c r="H566" s="95">
        <f>IF(E566&gt;0,(((C565)^3+(C566)^3)/2/D566)*0.5*'NEFZ + EPA + WLTP - Constants'!$B$3*('NEFZ + EPA + WLTP - Start Value'!$B$5*'NEFZ + EPA + WLTP - Start Value'!$B$4)*E566/3600,0)</f>
        <v>0</v>
      </c>
      <c r="I566" s="95"/>
    </row>
    <row r="567" ht="20.35" customHeight="1">
      <c r="A567" s="15">
        <v>564</v>
      </c>
      <c r="B567" s="15">
        <v>0</v>
      </c>
      <c r="C567" s="95">
        <f>'NEFZ + EPA + WLTP - Constants'!$B$5*B567/3.6</f>
        <v>0</v>
      </c>
      <c r="D567" s="95">
        <f>(C567+C566)/2</f>
        <v>0</v>
      </c>
      <c r="E567" s="95">
        <f>(D567*(A567-A566))</f>
        <v>0</v>
      </c>
      <c r="F567" s="95">
        <f>(0.5*((C567^2)-(C566^2))*'NEFZ + EPA + WLTP - Start Value'!$B$3)/3600</f>
        <v>0</v>
      </c>
      <c r="G567" s="95">
        <f>E567*'NEFZ + EPA + WLTP - Start Value'!$B$3*'NEFZ + EPA + WLTP - Start Value'!$B$6*'NEFZ + EPA + WLTP - Constants'!$B$4/3600</f>
        <v>0</v>
      </c>
      <c r="H567" s="95">
        <f>IF(E567&gt;0,(((C566)^3+(C567)^3)/2/D567)*0.5*'NEFZ + EPA + WLTP - Constants'!$B$3*('NEFZ + EPA + WLTP - Start Value'!$B$5*'NEFZ + EPA + WLTP - Start Value'!$B$4)*E567/3600,0)</f>
        <v>0</v>
      </c>
      <c r="I567" s="95"/>
    </row>
    <row r="568" ht="20.35" customHeight="1">
      <c r="A568" s="15">
        <v>565</v>
      </c>
      <c r="B568" s="15">
        <v>0</v>
      </c>
      <c r="C568" s="95">
        <f>'NEFZ + EPA + WLTP - Constants'!$B$5*B568/3.6</f>
        <v>0</v>
      </c>
      <c r="D568" s="95">
        <f>(C568+C567)/2</f>
        <v>0</v>
      </c>
      <c r="E568" s="95">
        <f>(D568*(A568-A567))</f>
        <v>0</v>
      </c>
      <c r="F568" s="95">
        <f>(0.5*((C568^2)-(C567^2))*'NEFZ + EPA + WLTP - Start Value'!$B$3)/3600</f>
        <v>0</v>
      </c>
      <c r="G568" s="95">
        <f>E568*'NEFZ + EPA + WLTP - Start Value'!$B$3*'NEFZ + EPA + WLTP - Start Value'!$B$6*'NEFZ + EPA + WLTP - Constants'!$B$4/3600</f>
        <v>0</v>
      </c>
      <c r="H568" s="95">
        <f>IF(E568&gt;0,(((C567)^3+(C568)^3)/2/D568)*0.5*'NEFZ + EPA + WLTP - Constants'!$B$3*('NEFZ + EPA + WLTP - Start Value'!$B$5*'NEFZ + EPA + WLTP - Start Value'!$B$4)*E568/3600,0)</f>
        <v>0</v>
      </c>
      <c r="I568" s="95"/>
    </row>
    <row r="569" ht="20.35" customHeight="1">
      <c r="A569" s="15">
        <v>566</v>
      </c>
      <c r="B569" s="15">
        <v>0</v>
      </c>
      <c r="C569" s="95">
        <f>'NEFZ + EPA + WLTP - Constants'!$B$5*B569/3.6</f>
        <v>0</v>
      </c>
      <c r="D569" s="95">
        <f>(C569+C568)/2</f>
        <v>0</v>
      </c>
      <c r="E569" s="95">
        <f>(D569*(A569-A568))</f>
        <v>0</v>
      </c>
      <c r="F569" s="95">
        <f>(0.5*((C569^2)-(C568^2))*'NEFZ + EPA + WLTP - Start Value'!$B$3)/3600</f>
        <v>0</v>
      </c>
      <c r="G569" s="95">
        <f>E569*'NEFZ + EPA + WLTP - Start Value'!$B$3*'NEFZ + EPA + WLTP - Start Value'!$B$6*'NEFZ + EPA + WLTP - Constants'!$B$4/3600</f>
        <v>0</v>
      </c>
      <c r="H569" s="95">
        <f>IF(E569&gt;0,(((C568)^3+(C569)^3)/2/D569)*0.5*'NEFZ + EPA + WLTP - Constants'!$B$3*('NEFZ + EPA + WLTP - Start Value'!$B$5*'NEFZ + EPA + WLTP - Start Value'!$B$4)*E569/3600,0)</f>
        <v>0</v>
      </c>
      <c r="I569" s="95"/>
    </row>
    <row r="570" ht="20.35" customHeight="1">
      <c r="A570" s="15">
        <v>567</v>
      </c>
      <c r="B570" s="15">
        <v>0</v>
      </c>
      <c r="C570" s="95">
        <f>'NEFZ + EPA + WLTP - Constants'!$B$5*B570/3.6</f>
        <v>0</v>
      </c>
      <c r="D570" s="95">
        <f>(C570+C569)/2</f>
        <v>0</v>
      </c>
      <c r="E570" s="95">
        <f>(D570*(A570-A569))</f>
        <v>0</v>
      </c>
      <c r="F570" s="95">
        <f>(0.5*((C570^2)-(C569^2))*'NEFZ + EPA + WLTP - Start Value'!$B$3)/3600</f>
        <v>0</v>
      </c>
      <c r="G570" s="95">
        <f>E570*'NEFZ + EPA + WLTP - Start Value'!$B$3*'NEFZ + EPA + WLTP - Start Value'!$B$6*'NEFZ + EPA + WLTP - Constants'!$B$4/3600</f>
        <v>0</v>
      </c>
      <c r="H570" s="95">
        <f>IF(E570&gt;0,(((C569)^3+(C570)^3)/2/D570)*0.5*'NEFZ + EPA + WLTP - Constants'!$B$3*('NEFZ + EPA + WLTP - Start Value'!$B$5*'NEFZ + EPA + WLTP - Start Value'!$B$4)*E570/3600,0)</f>
        <v>0</v>
      </c>
      <c r="I570" s="95"/>
    </row>
    <row r="571" ht="20.35" customHeight="1">
      <c r="A571" s="15">
        <v>568</v>
      </c>
      <c r="B571" s="15">
        <v>0</v>
      </c>
      <c r="C571" s="95">
        <f>'NEFZ + EPA + WLTP - Constants'!$B$5*B571/3.6</f>
        <v>0</v>
      </c>
      <c r="D571" s="95">
        <f>(C571+C570)/2</f>
        <v>0</v>
      </c>
      <c r="E571" s="95">
        <f>(D571*(A571-A570))</f>
        <v>0</v>
      </c>
      <c r="F571" s="95">
        <f>(0.5*((C571^2)-(C570^2))*'NEFZ + EPA + WLTP - Start Value'!$B$3)/3600</f>
        <v>0</v>
      </c>
      <c r="G571" s="95">
        <f>E571*'NEFZ + EPA + WLTP - Start Value'!$B$3*'NEFZ + EPA + WLTP - Start Value'!$B$6*'NEFZ + EPA + WLTP - Constants'!$B$4/3600</f>
        <v>0</v>
      </c>
      <c r="H571" s="95">
        <f>IF(E571&gt;0,(((C570)^3+(C571)^3)/2/D571)*0.5*'NEFZ + EPA + WLTP - Constants'!$B$3*('NEFZ + EPA + WLTP - Start Value'!$B$5*'NEFZ + EPA + WLTP - Start Value'!$B$4)*E571/3600,0)</f>
        <v>0</v>
      </c>
      <c r="I571" s="95"/>
    </row>
    <row r="572" ht="20.35" customHeight="1">
      <c r="A572" s="15">
        <v>569</v>
      </c>
      <c r="B572" s="15">
        <v>3.3</v>
      </c>
      <c r="C572" s="95">
        <f>'NEFZ + EPA + WLTP - Constants'!$B$5*B572/3.6</f>
        <v>1.475232</v>
      </c>
      <c r="D572" s="95">
        <f>(C572+C571)/2</f>
        <v>0.7376159999999999</v>
      </c>
      <c r="E572" s="95">
        <f>(D572*(A572-A571))</f>
        <v>0.7376159999999999</v>
      </c>
      <c r="F572" s="95">
        <f>(0.5*((C572^2)-(C571^2))*'NEFZ + EPA + WLTP - Start Value'!$B$3)/3600</f>
        <v>0.4730450410047999</v>
      </c>
      <c r="G572" s="95">
        <f>E572*'NEFZ + EPA + WLTP - Start Value'!$B$3*'NEFZ + EPA + WLTP - Start Value'!$B$6*'NEFZ + EPA + WLTP - Constants'!$B$4/3600</f>
        <v>0.02516524507199999</v>
      </c>
      <c r="H572" s="95">
        <f>IF(E572&gt;0,(((C571)^3+(C572)^3)/2/D572)*0.5*'NEFZ + EPA + WLTP - Constants'!$B$3*('NEFZ + EPA + WLTP - Start Value'!$B$5*'NEFZ + EPA + WLTP - Start Value'!$B$4)*E572/3600,0)</f>
        <v>0.0002030680052726182</v>
      </c>
      <c r="I572" s="95"/>
    </row>
    <row r="573" ht="20.35" customHeight="1">
      <c r="A573" s="15">
        <v>570</v>
      </c>
      <c r="B573" s="15">
        <v>6.6</v>
      </c>
      <c r="C573" s="95">
        <f>'NEFZ + EPA + WLTP - Constants'!$B$5*B573/3.6</f>
        <v>2.950464</v>
      </c>
      <c r="D573" s="95">
        <f>(C573+C572)/2</f>
        <v>2.212848</v>
      </c>
      <c r="E573" s="95">
        <f>(D573*(A573-A572))</f>
        <v>2.212848</v>
      </c>
      <c r="F573" s="95">
        <f>(0.5*((C573^2)-(C572^2))*'NEFZ + EPA + WLTP - Start Value'!$B$3)/3600</f>
        <v>1.4191351230144</v>
      </c>
      <c r="G573" s="95">
        <f>E573*'NEFZ + EPA + WLTP - Start Value'!$B$3*'NEFZ + EPA + WLTP - Start Value'!$B$6*'NEFZ + EPA + WLTP - Constants'!$B$4/3600</f>
        <v>0.07549573521599999</v>
      </c>
      <c r="H573" s="95">
        <f>IF(E573&gt;0,(((C572)^3+(C573)^3)/2/D573)*0.5*'NEFZ + EPA + WLTP - Constants'!$B$3*('NEFZ + EPA + WLTP - Start Value'!$B$5*'NEFZ + EPA + WLTP - Start Value'!$B$4)*E573/3600,0)</f>
        <v>0.001827612047453564</v>
      </c>
      <c r="I573" s="95"/>
    </row>
    <row r="574" ht="20.35" customHeight="1">
      <c r="A574" s="15">
        <v>571</v>
      </c>
      <c r="B574" s="15">
        <v>9.9</v>
      </c>
      <c r="C574" s="95">
        <f>'NEFZ + EPA + WLTP - Constants'!$B$5*B574/3.6</f>
        <v>4.425696</v>
      </c>
      <c r="D574" s="95">
        <f>(C574+C573)/2</f>
        <v>3.68808</v>
      </c>
      <c r="E574" s="95">
        <f>(D574*(A574-A573))</f>
        <v>3.68808</v>
      </c>
      <c r="F574" s="95">
        <f>(0.5*((C574^2)-(C573^2))*'NEFZ + EPA + WLTP - Start Value'!$B$3)/3600</f>
        <v>2.365225205024001</v>
      </c>
      <c r="G574" s="95">
        <f>E574*'NEFZ + EPA + WLTP - Start Value'!$B$3*'NEFZ + EPA + WLTP - Start Value'!$B$6*'NEFZ + EPA + WLTP - Constants'!$B$4/3600</f>
        <v>0.125826225360</v>
      </c>
      <c r="H574" s="95">
        <f>IF(E574&gt;0,(((C573)^3+(C574)^3)/2/D574)*0.5*'NEFZ + EPA + WLTP - Constants'!$B$3*('NEFZ + EPA + WLTP - Start Value'!$B$5*'NEFZ + EPA + WLTP - Start Value'!$B$4)*E574/3600,0)</f>
        <v>0.007107380184541639</v>
      </c>
      <c r="I574" s="95"/>
    </row>
    <row r="575" ht="20.35" customHeight="1">
      <c r="A575" s="15">
        <v>572</v>
      </c>
      <c r="B575" s="15">
        <v>13</v>
      </c>
      <c r="C575" s="95">
        <f>'NEFZ + EPA + WLTP - Constants'!$B$5*B575/3.6</f>
        <v>5.811520000000001</v>
      </c>
      <c r="D575" s="95">
        <f>(C575+C574)/2</f>
        <v>5.118608</v>
      </c>
      <c r="E575" s="95">
        <f>(D575*(A575-A574))</f>
        <v>5.118608</v>
      </c>
      <c r="F575" s="95">
        <f>(0.5*((C575^2)-(C574^2))*'NEFZ + EPA + WLTP - Start Value'!$B$3)/3600</f>
        <v>3.083697654814579</v>
      </c>
      <c r="G575" s="95">
        <f>E575*'NEFZ + EPA + WLTP - Start Value'!$B$3*'NEFZ + EPA + WLTP - Start Value'!$B$6*'NEFZ + EPA + WLTP - Constants'!$B$4/3600</f>
        <v>0.174631549136</v>
      </c>
      <c r="H575" s="95">
        <f>IF(E575&gt;0,(((C574)^3+(C575)^3)/2/D575)*0.5*'NEFZ + EPA + WLTP - Constants'!$B$3*('NEFZ + EPA + WLTP - Start Value'!$B$5*'NEFZ + EPA + WLTP - Start Value'!$B$4)*E575/3600,0)</f>
        <v>0.01789735064228952</v>
      </c>
      <c r="I575" s="95"/>
    </row>
    <row r="576" ht="20.35" customHeight="1">
      <c r="A576" s="15">
        <v>573</v>
      </c>
      <c r="B576" s="15">
        <v>14.6</v>
      </c>
      <c r="C576" s="95">
        <f>'NEFZ + EPA + WLTP - Constants'!$B$5*B576/3.6</f>
        <v>6.526784</v>
      </c>
      <c r="D576" s="95">
        <f>(C576+C575)/2</f>
        <v>6.169152</v>
      </c>
      <c r="E576" s="95">
        <f>(D576*(A576-A575))</f>
        <v>6.169152</v>
      </c>
      <c r="F576" s="95">
        <f>(0.5*((C576^2)-(C575^2))*'NEFZ + EPA + WLTP - Start Value'!$B$3)/3600</f>
        <v>1.918243251677866</v>
      </c>
      <c r="G576" s="95">
        <f>E576*'NEFZ + EPA + WLTP - Start Value'!$B$3*'NEFZ + EPA + WLTP - Start Value'!$B$6*'NEFZ + EPA + WLTP - Constants'!$B$4/3600</f>
        <v>0.210472958784</v>
      </c>
      <c r="H576" s="95">
        <f>IF(E576&gt;0,(((C575)^3+(C576)^3)/2/D576)*0.5*'NEFZ + EPA + WLTP - Constants'!$B$3*('NEFZ + EPA + WLTP - Start Value'!$B$5*'NEFZ + EPA + WLTP - Start Value'!$B$4)*E576/3600,0)</f>
        <v>0.03000015742107153</v>
      </c>
      <c r="I576" s="95"/>
    </row>
    <row r="577" ht="20.35" customHeight="1">
      <c r="A577" s="15">
        <v>574</v>
      </c>
      <c r="B577" s="15">
        <v>16</v>
      </c>
      <c r="C577" s="95">
        <f>'NEFZ + EPA + WLTP - Constants'!$B$5*B577/3.6</f>
        <v>7.15264</v>
      </c>
      <c r="D577" s="95">
        <f>(C577+C576)/2</f>
        <v>6.839712</v>
      </c>
      <c r="E577" s="95">
        <f>(D577*(A577-A576))</f>
        <v>6.839712</v>
      </c>
      <c r="F577" s="95">
        <f>(0.5*((C577^2)-(C576^2))*'NEFZ + EPA + WLTP - Start Value'!$B$3)/3600</f>
        <v>1.8609044588288</v>
      </c>
      <c r="G577" s="95">
        <f>E577*'NEFZ + EPA + WLTP - Start Value'!$B$3*'NEFZ + EPA + WLTP - Start Value'!$B$6*'NEFZ + EPA + WLTP - Constants'!$B$4/3600</f>
        <v>0.233350454304</v>
      </c>
      <c r="H577" s="95">
        <f>IF(E577&gt;0,(((C576)^3+(C577)^3)/2/D577)*0.5*'NEFZ + EPA + WLTP - Constants'!$B$3*('NEFZ + EPA + WLTP - Start Value'!$B$5*'NEFZ + EPA + WLTP - Start Value'!$B$4)*E577/3600,0)</f>
        <v>0.04073077327694991</v>
      </c>
      <c r="I577" s="95"/>
    </row>
    <row r="578" ht="20.35" customHeight="1">
      <c r="A578" s="15">
        <v>575</v>
      </c>
      <c r="B578" s="15">
        <v>17</v>
      </c>
      <c r="C578" s="95">
        <f>'NEFZ + EPA + WLTP - Constants'!$B$5*B578/3.6</f>
        <v>7.59968</v>
      </c>
      <c r="D578" s="95">
        <f>(C578+C577)/2</f>
        <v>7.37616</v>
      </c>
      <c r="E578" s="95">
        <f>(D578*(A578-A577))</f>
        <v>7.37616</v>
      </c>
      <c r="F578" s="95">
        <f>(0.5*((C578^2)-(C577^2))*'NEFZ + EPA + WLTP - Start Value'!$B$3)/3600</f>
        <v>1.433469821226667</v>
      </c>
      <c r="G578" s="95">
        <f>E578*'NEFZ + EPA + WLTP - Start Value'!$B$3*'NEFZ + EPA + WLTP - Start Value'!$B$6*'NEFZ + EPA + WLTP - Constants'!$B$4/3600</f>
        <v>0.251652450720</v>
      </c>
      <c r="H578" s="95">
        <f>IF(E578&gt;0,(((C577)^3+(C578)^3)/2/D578)*0.5*'NEFZ + EPA + WLTP - Constants'!$B$3*('NEFZ + EPA + WLTP - Start Value'!$B$5*'NEFZ + EPA + WLTP - Start Value'!$B$4)*E578/3600,0)</f>
        <v>0.05090685531627619</v>
      </c>
      <c r="I578" s="95"/>
    </row>
    <row r="579" ht="20.35" customHeight="1">
      <c r="A579" s="15">
        <v>576</v>
      </c>
      <c r="B579" s="15">
        <v>17</v>
      </c>
      <c r="C579" s="95">
        <f>'NEFZ + EPA + WLTP - Constants'!$B$5*B579/3.6</f>
        <v>7.59968</v>
      </c>
      <c r="D579" s="95">
        <f>(C579+C578)/2</f>
        <v>7.59968</v>
      </c>
      <c r="E579" s="95">
        <f>(D579*(A579-A578))</f>
        <v>7.59968</v>
      </c>
      <c r="F579" s="95">
        <f>(0.5*((C579^2)-(C578^2))*'NEFZ + EPA + WLTP - Start Value'!$B$3)/3600</f>
        <v>0</v>
      </c>
      <c r="G579" s="95">
        <f>E579*'NEFZ + EPA + WLTP - Start Value'!$B$3*'NEFZ + EPA + WLTP - Start Value'!$B$6*'NEFZ + EPA + WLTP - Constants'!$B$4/3600</f>
        <v>0.259278282560</v>
      </c>
      <c r="H579" s="95">
        <f>IF(E579&gt;0,(((C578)^3+(C579)^3)/2/D579)*0.5*'NEFZ + EPA + WLTP - Constants'!$B$3*('NEFZ + EPA + WLTP - Start Value'!$B$5*'NEFZ + EPA + WLTP - Start Value'!$B$4)*E579/3600,0)</f>
        <v>0.05552344992093793</v>
      </c>
      <c r="I579" s="95"/>
    </row>
    <row r="580" ht="20.35" customHeight="1">
      <c r="A580" s="15">
        <v>577</v>
      </c>
      <c r="B580" s="15">
        <v>17</v>
      </c>
      <c r="C580" s="95">
        <f>'NEFZ + EPA + WLTP - Constants'!$B$5*B580/3.6</f>
        <v>7.59968</v>
      </c>
      <c r="D580" s="95">
        <f>(C580+C579)/2</f>
        <v>7.59968</v>
      </c>
      <c r="E580" s="95">
        <f>(D580*(A580-A579))</f>
        <v>7.59968</v>
      </c>
      <c r="F580" s="95">
        <f>(0.5*((C580^2)-(C579^2))*'NEFZ + EPA + WLTP - Start Value'!$B$3)/3600</f>
        <v>0</v>
      </c>
      <c r="G580" s="95">
        <f>E580*'NEFZ + EPA + WLTP - Start Value'!$B$3*'NEFZ + EPA + WLTP - Start Value'!$B$6*'NEFZ + EPA + WLTP - Constants'!$B$4/3600</f>
        <v>0.259278282560</v>
      </c>
      <c r="H580" s="95">
        <f>IF(E580&gt;0,(((C579)^3+(C580)^3)/2/D580)*0.5*'NEFZ + EPA + WLTP - Constants'!$B$3*('NEFZ + EPA + WLTP - Start Value'!$B$5*'NEFZ + EPA + WLTP - Start Value'!$B$4)*E580/3600,0)</f>
        <v>0.05552344992093793</v>
      </c>
      <c r="I580" s="95"/>
    </row>
    <row r="581" ht="20.35" customHeight="1">
      <c r="A581" s="15">
        <v>578</v>
      </c>
      <c r="B581" s="15">
        <v>17.5</v>
      </c>
      <c r="C581" s="95">
        <f>'NEFZ + EPA + WLTP - Constants'!$B$5*B581/3.6</f>
        <v>7.8232</v>
      </c>
      <c r="D581" s="95">
        <f>(C581+C580)/2</f>
        <v>7.71144</v>
      </c>
      <c r="E581" s="95">
        <f>(D581*(A581-A580))</f>
        <v>7.71144</v>
      </c>
      <c r="F581" s="95">
        <f>(0.5*((C581^2)-(C580^2))*'NEFZ + EPA + WLTP - Start Value'!$B$3)/3600</f>
        <v>0.749313770186666</v>
      </c>
      <c r="G581" s="95">
        <f>E581*'NEFZ + EPA + WLTP - Start Value'!$B$3*'NEFZ + EPA + WLTP - Start Value'!$B$6*'NEFZ + EPA + WLTP - Constants'!$B$4/3600</f>
        <v>0.263091198480</v>
      </c>
      <c r="H581" s="95">
        <f>IF(E581&gt;0,(((C580)^3+(C581)^3)/2/D581)*0.5*'NEFZ + EPA + WLTP - Constants'!$B$3*('NEFZ + EPA + WLTP - Start Value'!$B$5*'NEFZ + EPA + WLTP - Start Value'!$B$4)*E581/3600,0)</f>
        <v>0.05804576622039433</v>
      </c>
      <c r="I581" s="95"/>
    </row>
    <row r="582" ht="20.35" customHeight="1">
      <c r="A582" s="15">
        <v>579</v>
      </c>
      <c r="B582" s="15">
        <v>17.7</v>
      </c>
      <c r="C582" s="95">
        <f>'NEFZ + EPA + WLTP - Constants'!$B$5*B582/3.6</f>
        <v>7.912608</v>
      </c>
      <c r="D582" s="95">
        <f>(C582+C581)/2</f>
        <v>7.867903999999999</v>
      </c>
      <c r="E582" s="95">
        <f>(D582*(A582-A581))</f>
        <v>7.867903999999999</v>
      </c>
      <c r="F582" s="95">
        <f>(0.5*((C582^2)-(C581^2))*'NEFZ + EPA + WLTP - Start Value'!$B$3)/3600</f>
        <v>0.3058068951950219</v>
      </c>
      <c r="G582" s="95">
        <f>E582*'NEFZ + EPA + WLTP - Start Value'!$B$3*'NEFZ + EPA + WLTP - Start Value'!$B$6*'NEFZ + EPA + WLTP - Constants'!$B$4/3600</f>
        <v>0.268429280768</v>
      </c>
      <c r="H582" s="95">
        <f>IF(E582&gt;0,(((C581)^3+(C582)^3)/2/D582)*0.5*'NEFZ + EPA + WLTP - Constants'!$B$3*('NEFZ + EPA + WLTP - Start Value'!$B$5*'NEFZ + EPA + WLTP - Start Value'!$B$4)*E582/3600,0)</f>
        <v>0.06161830411107868</v>
      </c>
      <c r="I582" s="95"/>
    </row>
    <row r="583" ht="20.35" customHeight="1">
      <c r="A583" s="15">
        <v>580</v>
      </c>
      <c r="B583" s="15">
        <v>17.7</v>
      </c>
      <c r="C583" s="95">
        <f>'NEFZ + EPA + WLTP - Constants'!$B$5*B583/3.6</f>
        <v>7.912608</v>
      </c>
      <c r="D583" s="95">
        <f>(C583+C582)/2</f>
        <v>7.912608</v>
      </c>
      <c r="E583" s="95">
        <f>(D583*(A583-A582))</f>
        <v>7.912608</v>
      </c>
      <c r="F583" s="95">
        <f>(0.5*((C583^2)-(C582^2))*'NEFZ + EPA + WLTP - Start Value'!$B$3)/3600</f>
        <v>0</v>
      </c>
      <c r="G583" s="95">
        <f>E583*'NEFZ + EPA + WLTP - Start Value'!$B$3*'NEFZ + EPA + WLTP - Start Value'!$B$6*'NEFZ + EPA + WLTP - Constants'!$B$4/3600</f>
        <v>0.269954447136</v>
      </c>
      <c r="H583" s="95">
        <f>IF(E583&gt;0,(((C582)^3+(C583)^3)/2/D583)*0.5*'NEFZ + EPA + WLTP - Constants'!$B$3*('NEFZ + EPA + WLTP - Start Value'!$B$5*'NEFZ + EPA + WLTP - Start Value'!$B$4)*E583/3600,0)</f>
        <v>0.06266852570230662</v>
      </c>
      <c r="I583" s="95"/>
    </row>
    <row r="584" ht="20.35" customHeight="1">
      <c r="A584" s="15">
        <v>581</v>
      </c>
      <c r="B584" s="15">
        <v>17.5</v>
      </c>
      <c r="C584" s="95">
        <f>'NEFZ + EPA + WLTP - Constants'!$B$5*B584/3.6</f>
        <v>7.8232</v>
      </c>
      <c r="D584" s="95">
        <f>(C584+C583)/2</f>
        <v>7.867903999999999</v>
      </c>
      <c r="E584" s="95">
        <f>(D584*(A584-A583))</f>
        <v>7.867903999999999</v>
      </c>
      <c r="F584" s="95">
        <f>(0.5*((C584^2)-(C583^2))*'NEFZ + EPA + WLTP - Start Value'!$B$3)/3600</f>
        <v>-0.3058068951950219</v>
      </c>
      <c r="G584" s="95">
        <f>E584*'NEFZ + EPA + WLTP - Start Value'!$B$3*'NEFZ + EPA + WLTP - Start Value'!$B$6*'NEFZ + EPA + WLTP - Constants'!$B$4/3600</f>
        <v>0.268429280768</v>
      </c>
      <c r="H584" s="95">
        <f>IF(E584&gt;0,(((C583)^3+(C584)^3)/2/D584)*0.5*'NEFZ + EPA + WLTP - Constants'!$B$3*('NEFZ + EPA + WLTP - Start Value'!$B$5*'NEFZ + EPA + WLTP - Start Value'!$B$4)*E584/3600,0)</f>
        <v>0.06161830411107868</v>
      </c>
      <c r="I584" s="95"/>
    </row>
    <row r="585" ht="20.35" customHeight="1">
      <c r="A585" s="15">
        <v>582</v>
      </c>
      <c r="B585" s="15">
        <v>17</v>
      </c>
      <c r="C585" s="95">
        <f>'NEFZ + EPA + WLTP - Constants'!$B$5*B585/3.6</f>
        <v>7.59968</v>
      </c>
      <c r="D585" s="95">
        <f>(C585+C584)/2</f>
        <v>7.71144</v>
      </c>
      <c r="E585" s="95">
        <f>(D585*(A585-A584))</f>
        <v>7.71144</v>
      </c>
      <c r="F585" s="95">
        <f>(0.5*((C585^2)-(C584^2))*'NEFZ + EPA + WLTP - Start Value'!$B$3)/3600</f>
        <v>-0.749313770186666</v>
      </c>
      <c r="G585" s="95">
        <f>E585*'NEFZ + EPA + WLTP - Start Value'!$B$3*'NEFZ + EPA + WLTP - Start Value'!$B$6*'NEFZ + EPA + WLTP - Constants'!$B$4/3600</f>
        <v>0.263091198480</v>
      </c>
      <c r="H585" s="95">
        <f>IF(E585&gt;0,(((C584)^3+(C585)^3)/2/D585)*0.5*'NEFZ + EPA + WLTP - Constants'!$B$3*('NEFZ + EPA + WLTP - Start Value'!$B$5*'NEFZ + EPA + WLTP - Start Value'!$B$4)*E585/3600,0)</f>
        <v>0.05804576622039433</v>
      </c>
      <c r="I585" s="95"/>
    </row>
    <row r="586" ht="20.35" customHeight="1">
      <c r="A586" s="15">
        <v>583</v>
      </c>
      <c r="B586" s="15">
        <v>16.9</v>
      </c>
      <c r="C586" s="95">
        <f>'NEFZ + EPA + WLTP - Constants'!$B$5*B586/3.6</f>
        <v>7.554976</v>
      </c>
      <c r="D586" s="95">
        <f>(C586+C585)/2</f>
        <v>7.577328</v>
      </c>
      <c r="E586" s="95">
        <f>(D586*(A586-A585))</f>
        <v>7.577328</v>
      </c>
      <c r="F586" s="95">
        <f>(0.5*((C586^2)-(C585^2))*'NEFZ + EPA + WLTP - Start Value'!$B$3)/3600</f>
        <v>-0.1472564452714671</v>
      </c>
      <c r="G586" s="95">
        <f>E586*'NEFZ + EPA + WLTP - Start Value'!$B$3*'NEFZ + EPA + WLTP - Start Value'!$B$6*'NEFZ + EPA + WLTP - Constants'!$B$4/3600</f>
        <v>0.258515699376</v>
      </c>
      <c r="H586" s="95">
        <f>IF(E586&gt;0,(((C585)^3+(C586)^3)/2/D586)*0.5*'NEFZ + EPA + WLTP - Constants'!$B$3*('NEFZ + EPA + WLTP - Start Value'!$B$5*'NEFZ + EPA + WLTP - Start Value'!$B$4)*E586/3600,0)</f>
        <v>0.05503641331681259</v>
      </c>
      <c r="I586" s="95"/>
    </row>
    <row r="587" ht="20.35" customHeight="1">
      <c r="A587" s="15">
        <v>584</v>
      </c>
      <c r="B587" s="15">
        <v>16.6</v>
      </c>
      <c r="C587" s="95">
        <f>'NEFZ + EPA + WLTP - Constants'!$B$5*B587/3.6</f>
        <v>7.420864000000001</v>
      </c>
      <c r="D587" s="95">
        <f>(C587+C586)/2</f>
        <v>7.487920000000001</v>
      </c>
      <c r="E587" s="95">
        <f>(D587*(A587-A586))</f>
        <v>7.487920000000001</v>
      </c>
      <c r="F587" s="95">
        <f>(0.5*((C587^2)-(C586^2))*'NEFZ + EPA + WLTP - Start Value'!$B$3)/3600</f>
        <v>-0.4365567182826641</v>
      </c>
      <c r="G587" s="95">
        <f>E587*'NEFZ + EPA + WLTP - Start Value'!$B$3*'NEFZ + EPA + WLTP - Start Value'!$B$6*'NEFZ + EPA + WLTP - Constants'!$B$4/3600</f>
        <v>0.255465366640</v>
      </c>
      <c r="H587" s="95">
        <f>IF(E587&gt;0,(((C586)^3+(C587)^3)/2/D587)*0.5*'NEFZ + EPA + WLTP - Constants'!$B$3*('NEFZ + EPA + WLTP - Start Value'!$B$5*'NEFZ + EPA + WLTP - Start Value'!$B$4)*E587/3600,0)</f>
        <v>0.05312250993985135</v>
      </c>
      <c r="I587" s="95"/>
    </row>
    <row r="588" ht="20.35" customHeight="1">
      <c r="A588" s="15">
        <v>585</v>
      </c>
      <c r="B588" s="15">
        <v>17</v>
      </c>
      <c r="C588" s="95">
        <f>'NEFZ + EPA + WLTP - Constants'!$B$5*B588/3.6</f>
        <v>7.59968</v>
      </c>
      <c r="D588" s="95">
        <f>(C588+C587)/2</f>
        <v>7.510272000000001</v>
      </c>
      <c r="E588" s="95">
        <f>(D588*(A588-A587))</f>
        <v>7.510272000000001</v>
      </c>
      <c r="F588" s="95">
        <f>(0.5*((C588^2)-(C587^2))*'NEFZ + EPA + WLTP - Start Value'!$B$3)/3600</f>
        <v>0.5838131635541312</v>
      </c>
      <c r="G588" s="95">
        <f>E588*'NEFZ + EPA + WLTP - Start Value'!$B$3*'NEFZ + EPA + WLTP - Start Value'!$B$6*'NEFZ + EPA + WLTP - Constants'!$B$4/3600</f>
        <v>0.256227949824</v>
      </c>
      <c r="H588" s="95">
        <f>IF(E588&gt;0,(((C587)^3+(C588)^3)/2/D588)*0.5*'NEFZ + EPA + WLTP - Constants'!$B$3*('NEFZ + EPA + WLTP - Start Value'!$B$5*'NEFZ + EPA + WLTP - Start Value'!$B$4)*E588/3600,0)</f>
        <v>0.05360954654397668</v>
      </c>
      <c r="I588" s="95"/>
    </row>
    <row r="589" ht="20.35" customHeight="1">
      <c r="A589" s="15">
        <v>586</v>
      </c>
      <c r="B589" s="15">
        <v>17.1</v>
      </c>
      <c r="C589" s="95">
        <f>'NEFZ + EPA + WLTP - Constants'!$B$5*B589/3.6</f>
        <v>7.644384000000001</v>
      </c>
      <c r="D589" s="95">
        <f>(C589+C588)/2</f>
        <v>7.622032000000001</v>
      </c>
      <c r="E589" s="95">
        <f>(D589*(A589-A588))</f>
        <v>7.622032000000001</v>
      </c>
      <c r="F589" s="95">
        <f>(0.5*((C589^2)-(C588^2))*'NEFZ + EPA + WLTP - Start Value'!$B$3)/3600</f>
        <v>0.1481252148600908</v>
      </c>
      <c r="G589" s="95">
        <f>E589*'NEFZ + EPA + WLTP - Start Value'!$B$3*'NEFZ + EPA + WLTP - Start Value'!$B$6*'NEFZ + EPA + WLTP - Constants'!$B$4/3600</f>
        <v>0.260040865744</v>
      </c>
      <c r="H589" s="95">
        <f>IF(E589&gt;0,(((C588)^3+(C589)^3)/2/D589)*0.5*'NEFZ + EPA + WLTP - Constants'!$B$3*('NEFZ + EPA + WLTP - Start Value'!$B$5*'NEFZ + EPA + WLTP - Start Value'!$B$4)*E589/3600,0)</f>
        <v>0.05601625020498587</v>
      </c>
      <c r="I589" s="95"/>
    </row>
    <row r="590" ht="20.35" customHeight="1">
      <c r="A590" s="15">
        <v>587</v>
      </c>
      <c r="B590" s="15">
        <v>17</v>
      </c>
      <c r="C590" s="95">
        <f>'NEFZ + EPA + WLTP - Constants'!$B$5*B590/3.6</f>
        <v>7.59968</v>
      </c>
      <c r="D590" s="95">
        <f>(C590+C589)/2</f>
        <v>7.622032000000001</v>
      </c>
      <c r="E590" s="95">
        <f>(D590*(A590-A589))</f>
        <v>7.622032000000001</v>
      </c>
      <c r="F590" s="95">
        <f>(0.5*((C590^2)-(C589^2))*'NEFZ + EPA + WLTP - Start Value'!$B$3)/3600</f>
        <v>-0.1481252148600908</v>
      </c>
      <c r="G590" s="95">
        <f>E590*'NEFZ + EPA + WLTP - Start Value'!$B$3*'NEFZ + EPA + WLTP - Start Value'!$B$6*'NEFZ + EPA + WLTP - Constants'!$B$4/3600</f>
        <v>0.260040865744</v>
      </c>
      <c r="H590" s="95">
        <f>IF(E590&gt;0,(((C589)^3+(C590)^3)/2/D590)*0.5*'NEFZ + EPA + WLTP - Constants'!$B$3*('NEFZ + EPA + WLTP - Start Value'!$B$5*'NEFZ + EPA + WLTP - Start Value'!$B$4)*E590/3600,0)</f>
        <v>0.05601625020498587</v>
      </c>
      <c r="I590" s="95"/>
    </row>
    <row r="591" ht="20.35" customHeight="1">
      <c r="A591" s="15">
        <v>588</v>
      </c>
      <c r="B591" s="15">
        <v>16.6</v>
      </c>
      <c r="C591" s="95">
        <f>'NEFZ + EPA + WLTP - Constants'!$B$5*B591/3.6</f>
        <v>7.420864000000001</v>
      </c>
      <c r="D591" s="95">
        <f>(C591+C590)/2</f>
        <v>7.510272000000001</v>
      </c>
      <c r="E591" s="95">
        <f>(D591*(A591-A590))</f>
        <v>7.510272000000001</v>
      </c>
      <c r="F591" s="95">
        <f>(0.5*((C591^2)-(C590^2))*'NEFZ + EPA + WLTP - Start Value'!$B$3)/3600</f>
        <v>-0.5838131635541312</v>
      </c>
      <c r="G591" s="95">
        <f>E591*'NEFZ + EPA + WLTP - Start Value'!$B$3*'NEFZ + EPA + WLTP - Start Value'!$B$6*'NEFZ + EPA + WLTP - Constants'!$B$4/3600</f>
        <v>0.256227949824</v>
      </c>
      <c r="H591" s="95">
        <f>IF(E591&gt;0,(((C590)^3+(C591)^3)/2/D591)*0.5*'NEFZ + EPA + WLTP - Constants'!$B$3*('NEFZ + EPA + WLTP - Start Value'!$B$5*'NEFZ + EPA + WLTP - Start Value'!$B$4)*E591/3600,0)</f>
        <v>0.05360954654397668</v>
      </c>
      <c r="I591" s="95"/>
    </row>
    <row r="592" ht="20.35" customHeight="1">
      <c r="A592" s="15">
        <v>589</v>
      </c>
      <c r="B592" s="15">
        <v>16.5</v>
      </c>
      <c r="C592" s="95">
        <f>'NEFZ + EPA + WLTP - Constants'!$B$5*B592/3.6</f>
        <v>7.37616</v>
      </c>
      <c r="D592" s="95">
        <f>(C592+C591)/2</f>
        <v>7.398512</v>
      </c>
      <c r="E592" s="95">
        <f>(D592*(A592-A591))</f>
        <v>7.398512</v>
      </c>
      <c r="F592" s="95">
        <f>(0.5*((C592^2)-(C591^2))*'NEFZ + EPA + WLTP - Start Value'!$B$3)/3600</f>
        <v>-0.1437813669169787</v>
      </c>
      <c r="G592" s="95">
        <f>E592*'NEFZ + EPA + WLTP - Start Value'!$B$3*'NEFZ + EPA + WLTP - Start Value'!$B$6*'NEFZ + EPA + WLTP - Constants'!$B$4/3600</f>
        <v>0.252415033904</v>
      </c>
      <c r="H592" s="95">
        <f>IF(E592&gt;0,(((C591)^3+(C592)^3)/2/D592)*0.5*'NEFZ + EPA + WLTP - Constants'!$B$3*('NEFZ + EPA + WLTP - Start Value'!$B$5*'NEFZ + EPA + WLTP - Start Value'!$B$4)*E592/3600,0)</f>
        <v>0.05123132224258499</v>
      </c>
      <c r="I592" s="95"/>
    </row>
    <row r="593" ht="20.35" customHeight="1">
      <c r="A593" s="15">
        <v>590</v>
      </c>
      <c r="B593" s="15">
        <v>16.5</v>
      </c>
      <c r="C593" s="95">
        <f>'NEFZ + EPA + WLTP - Constants'!$B$5*B593/3.6</f>
        <v>7.37616</v>
      </c>
      <c r="D593" s="95">
        <f>(C593+C592)/2</f>
        <v>7.37616</v>
      </c>
      <c r="E593" s="95">
        <f>(D593*(A593-A592))</f>
        <v>7.37616</v>
      </c>
      <c r="F593" s="95">
        <f>(0.5*((C593^2)-(C592^2))*'NEFZ + EPA + WLTP - Start Value'!$B$3)/3600</f>
        <v>0</v>
      </c>
      <c r="G593" s="95">
        <f>E593*'NEFZ + EPA + WLTP - Start Value'!$B$3*'NEFZ + EPA + WLTP - Start Value'!$B$6*'NEFZ + EPA + WLTP - Constants'!$B$4/3600</f>
        <v>0.251652450720</v>
      </c>
      <c r="H593" s="95">
        <f>IF(E593&gt;0,(((C592)^3+(C593)^3)/2/D593)*0.5*'NEFZ + EPA + WLTP - Constants'!$B$3*('NEFZ + EPA + WLTP - Start Value'!$B$5*'NEFZ + EPA + WLTP - Start Value'!$B$4)*E593/3600,0)</f>
        <v>0.05076700131815456</v>
      </c>
      <c r="I593" s="95"/>
    </row>
    <row r="594" ht="20.35" customHeight="1">
      <c r="A594" s="15">
        <v>591</v>
      </c>
      <c r="B594" s="15">
        <v>16.6</v>
      </c>
      <c r="C594" s="95">
        <f>'NEFZ + EPA + WLTP - Constants'!$B$5*B594/3.6</f>
        <v>7.420864000000001</v>
      </c>
      <c r="D594" s="95">
        <f>(C594+C593)/2</f>
        <v>7.398512</v>
      </c>
      <c r="E594" s="95">
        <f>(D594*(A594-A593))</f>
        <v>7.398512</v>
      </c>
      <c r="F594" s="95">
        <f>(0.5*((C594^2)-(C593^2))*'NEFZ + EPA + WLTP - Start Value'!$B$3)/3600</f>
        <v>0.1437813669169787</v>
      </c>
      <c r="G594" s="95">
        <f>E594*'NEFZ + EPA + WLTP - Start Value'!$B$3*'NEFZ + EPA + WLTP - Start Value'!$B$6*'NEFZ + EPA + WLTP - Constants'!$B$4/3600</f>
        <v>0.252415033904</v>
      </c>
      <c r="H594" s="95">
        <f>IF(E594&gt;0,(((C593)^3+(C594)^3)/2/D594)*0.5*'NEFZ + EPA + WLTP - Constants'!$B$3*('NEFZ + EPA + WLTP - Start Value'!$B$5*'NEFZ + EPA + WLTP - Start Value'!$B$4)*E594/3600,0)</f>
        <v>0.05123132224258499</v>
      </c>
      <c r="I594" s="95"/>
    </row>
    <row r="595" ht="20.35" customHeight="1">
      <c r="A595" s="15">
        <v>592</v>
      </c>
      <c r="B595" s="15">
        <v>17</v>
      </c>
      <c r="C595" s="95">
        <f>'NEFZ + EPA + WLTP - Constants'!$B$5*B595/3.6</f>
        <v>7.59968</v>
      </c>
      <c r="D595" s="95">
        <f>(C595+C594)/2</f>
        <v>7.510272000000001</v>
      </c>
      <c r="E595" s="95">
        <f>(D595*(A595-A594))</f>
        <v>7.510272000000001</v>
      </c>
      <c r="F595" s="95">
        <f>(0.5*((C595^2)-(C594^2))*'NEFZ + EPA + WLTP - Start Value'!$B$3)/3600</f>
        <v>0.5838131635541312</v>
      </c>
      <c r="G595" s="95">
        <f>E595*'NEFZ + EPA + WLTP - Start Value'!$B$3*'NEFZ + EPA + WLTP - Start Value'!$B$6*'NEFZ + EPA + WLTP - Constants'!$B$4/3600</f>
        <v>0.256227949824</v>
      </c>
      <c r="H595" s="95">
        <f>IF(E595&gt;0,(((C594)^3+(C595)^3)/2/D595)*0.5*'NEFZ + EPA + WLTP - Constants'!$B$3*('NEFZ + EPA + WLTP - Start Value'!$B$5*'NEFZ + EPA + WLTP - Start Value'!$B$4)*E595/3600,0)</f>
        <v>0.05360954654397668</v>
      </c>
      <c r="I595" s="95"/>
    </row>
    <row r="596" ht="20.35" customHeight="1">
      <c r="A596" s="15">
        <v>593</v>
      </c>
      <c r="B596" s="15">
        <v>17.6</v>
      </c>
      <c r="C596" s="95">
        <f>'NEFZ + EPA + WLTP - Constants'!$B$5*B596/3.6</f>
        <v>7.867904000000001</v>
      </c>
      <c r="D596" s="95">
        <f>(C596+C595)/2</f>
        <v>7.733792000000001</v>
      </c>
      <c r="E596" s="95">
        <f>(D596*(A596-A595))</f>
        <v>7.733792000000001</v>
      </c>
      <c r="F596" s="95">
        <f>(0.5*((C596^2)-(C595^2))*'NEFZ + EPA + WLTP - Start Value'!$B$3)/3600</f>
        <v>0.9017828329898705</v>
      </c>
      <c r="G596" s="95">
        <f>E596*'NEFZ + EPA + WLTP - Start Value'!$B$3*'NEFZ + EPA + WLTP - Start Value'!$B$6*'NEFZ + EPA + WLTP - Constants'!$B$4/3600</f>
        <v>0.2638537816640001</v>
      </c>
      <c r="H596" s="95">
        <f>IF(E596&gt;0,(((C595)^3+(C596)^3)/2/D596)*0.5*'NEFZ + EPA + WLTP - Constants'!$B$3*('NEFZ + EPA + WLTP - Start Value'!$B$5*'NEFZ + EPA + WLTP - Start Value'!$B$4)*E596/3600,0)</f>
        <v>0.05856789346404841</v>
      </c>
      <c r="I596" s="95"/>
    </row>
    <row r="597" ht="20.35" customHeight="1">
      <c r="A597" s="15">
        <v>594</v>
      </c>
      <c r="B597" s="15">
        <v>18.5</v>
      </c>
      <c r="C597" s="95">
        <f>'NEFZ + EPA + WLTP - Constants'!$B$5*B597/3.6</f>
        <v>8.270240000000001</v>
      </c>
      <c r="D597" s="95">
        <f>(C597+C596)/2</f>
        <v>8.069072000000002</v>
      </c>
      <c r="E597" s="95">
        <f>(D597*(A597-A596))</f>
        <v>8.069072000000002</v>
      </c>
      <c r="F597" s="95">
        <f>(0.5*((C597^2)-(C596^2))*'NEFZ + EPA + WLTP - Start Value'!$B$3)/3600</f>
        <v>1.4113161967168</v>
      </c>
      <c r="G597" s="95">
        <f>E597*'NEFZ + EPA + WLTP - Start Value'!$B$3*'NEFZ + EPA + WLTP - Start Value'!$B$6*'NEFZ + EPA + WLTP - Constants'!$B$4/3600</f>
        <v>0.2752925294240001</v>
      </c>
      <c r="H597" s="95">
        <f>IF(E597&gt;0,(((C596)^3+(C597)^3)/2/D597)*0.5*'NEFZ + EPA + WLTP - Constants'!$B$3*('NEFZ + EPA + WLTP - Start Value'!$B$5*'NEFZ + EPA + WLTP - Start Value'!$B$4)*E597/3600,0)</f>
        <v>0.0665840703563841</v>
      </c>
      <c r="I597" s="95"/>
    </row>
    <row r="598" ht="20.35" customHeight="1">
      <c r="A598" s="15">
        <v>595</v>
      </c>
      <c r="B598" s="15">
        <v>19.2</v>
      </c>
      <c r="C598" s="95">
        <f>'NEFZ + EPA + WLTP - Constants'!$B$5*B598/3.6</f>
        <v>8.583167999999999</v>
      </c>
      <c r="D598" s="95">
        <f>(C598+C597)/2</f>
        <v>8.426704000000001</v>
      </c>
      <c r="E598" s="95">
        <f>(D598*(A598-A597))</f>
        <v>8.426704000000001</v>
      </c>
      <c r="F598" s="95">
        <f>(0.5*((C598^2)-(C597^2))*'NEFZ + EPA + WLTP - Start Value'!$B$3)/3600</f>
        <v>1.146341472187014</v>
      </c>
      <c r="G598" s="95">
        <f>E598*'NEFZ + EPA + WLTP - Start Value'!$B$3*'NEFZ + EPA + WLTP - Start Value'!$B$6*'NEFZ + EPA + WLTP - Constants'!$B$4/3600</f>
        <v>0.287493860368</v>
      </c>
      <c r="H598" s="95">
        <f>IF(E598&gt;0,(((C597)^3+(C598)^3)/2/D598)*0.5*'NEFZ + EPA + WLTP - Constants'!$B$3*('NEFZ + EPA + WLTP - Start Value'!$B$5*'NEFZ + EPA + WLTP - Start Value'!$B$4)*E598/3600,0)</f>
        <v>0.07577268710763954</v>
      </c>
      <c r="I598" s="95"/>
    </row>
    <row r="599" ht="20.35" customHeight="1">
      <c r="A599" s="15">
        <v>596</v>
      </c>
      <c r="B599" s="15">
        <v>20.2</v>
      </c>
      <c r="C599" s="95">
        <f>'NEFZ + EPA + WLTP - Constants'!$B$5*B599/3.6</f>
        <v>9.030208</v>
      </c>
      <c r="D599" s="95">
        <f>(C599+C598)/2</f>
        <v>8.806687999999999</v>
      </c>
      <c r="E599" s="95">
        <f>(D599*(A599-A598))</f>
        <v>8.806687999999999</v>
      </c>
      <c r="F599" s="95">
        <f>(0.5*((C599^2)-(C598^2))*'NEFZ + EPA + WLTP - Start Value'!$B$3)/3600</f>
        <v>1.711476089585781</v>
      </c>
      <c r="G599" s="95">
        <f>E599*'NEFZ + EPA + WLTP - Start Value'!$B$3*'NEFZ + EPA + WLTP - Start Value'!$B$6*'NEFZ + EPA + WLTP - Constants'!$B$4/3600</f>
        <v>0.300457774496</v>
      </c>
      <c r="H599" s="95">
        <f>IF(E599&gt;0,(((C598)^3+(C599)^3)/2/D599)*0.5*'NEFZ + EPA + WLTP - Constants'!$B$3*('NEFZ + EPA + WLTP - Start Value'!$B$5*'NEFZ + EPA + WLTP - Start Value'!$B$4)*E599/3600,0)</f>
        <v>0.086569884767957</v>
      </c>
      <c r="I599" s="95"/>
    </row>
    <row r="600" ht="20.35" customHeight="1">
      <c r="A600" s="15">
        <v>597</v>
      </c>
      <c r="B600" s="15">
        <v>21</v>
      </c>
      <c r="C600" s="95">
        <f>'NEFZ + EPA + WLTP - Constants'!$B$5*B600/3.6</f>
        <v>9.387840000000001</v>
      </c>
      <c r="D600" s="95">
        <f>(C600+C599)/2</f>
        <v>9.209023999999999</v>
      </c>
      <c r="E600" s="95">
        <f>(D600*(A600-A599))</f>
        <v>9.209023999999999</v>
      </c>
      <c r="F600" s="95">
        <f>(0.5*((C600^2)-(C599^2))*'NEFZ + EPA + WLTP - Start Value'!$B$3)/3600</f>
        <v>1.431732282049427</v>
      </c>
      <c r="G600" s="95">
        <f>E600*'NEFZ + EPA + WLTP - Start Value'!$B$3*'NEFZ + EPA + WLTP - Start Value'!$B$6*'NEFZ + EPA + WLTP - Constants'!$B$4/3600</f>
        <v>0.314184271808</v>
      </c>
      <c r="H600" s="95">
        <f>IF(E600&gt;0,(((C599)^3+(C600)^3)/2/D600)*0.5*'NEFZ + EPA + WLTP - Constants'!$B$3*('NEFZ + EPA + WLTP - Start Value'!$B$5*'NEFZ + EPA + WLTP - Start Value'!$B$4)*E600/3600,0)</f>
        <v>0.0989059228102732</v>
      </c>
      <c r="I600" s="95"/>
    </row>
    <row r="601" ht="20.35" customHeight="1">
      <c r="A601" s="15">
        <v>598</v>
      </c>
      <c r="B601" s="15">
        <v>21.1</v>
      </c>
      <c r="C601" s="95">
        <f>'NEFZ + EPA + WLTP - Constants'!$B$5*B601/3.6</f>
        <v>9.432544000000002</v>
      </c>
      <c r="D601" s="95">
        <f>(C601+C600)/2</f>
        <v>9.410192000000002</v>
      </c>
      <c r="E601" s="95">
        <f>(D601*(A601-A600))</f>
        <v>9.410192000000002</v>
      </c>
      <c r="F601" s="95">
        <f>(0.5*((C601^2)-(C600^2))*'NEFZ + EPA + WLTP - Start Value'!$B$3)/3600</f>
        <v>0.1828759984049818</v>
      </c>
      <c r="G601" s="95">
        <f>E601*'NEFZ + EPA + WLTP - Start Value'!$B$3*'NEFZ + EPA + WLTP - Start Value'!$B$6*'NEFZ + EPA + WLTP - Constants'!$B$4/3600</f>
        <v>0.3210475204640001</v>
      </c>
      <c r="H601" s="95">
        <f>IF(E601&gt;0,(((C600)^3+(C601)^3)/2/D601)*0.5*'NEFZ + EPA + WLTP - Constants'!$B$3*('NEFZ + EPA + WLTP - Start Value'!$B$5*'NEFZ + EPA + WLTP - Start Value'!$B$4)*E601/3600,0)</f>
        <v>0.1054127953548802</v>
      </c>
      <c r="I601" s="95"/>
    </row>
    <row r="602" ht="20.35" customHeight="1">
      <c r="A602" s="15">
        <v>599</v>
      </c>
      <c r="B602" s="15">
        <v>21.2</v>
      </c>
      <c r="C602" s="95">
        <f>'NEFZ + EPA + WLTP - Constants'!$B$5*B602/3.6</f>
        <v>9.477247999999999</v>
      </c>
      <c r="D602" s="95">
        <f>(C602+C601)/2</f>
        <v>9.454896000000002</v>
      </c>
      <c r="E602" s="95">
        <f>(D602*(A602-A601))</f>
        <v>9.454896000000002</v>
      </c>
      <c r="F602" s="95">
        <f>(0.5*((C602^2)-(C601^2))*'NEFZ + EPA + WLTP - Start Value'!$B$3)/3600</f>
        <v>0.18374476799359</v>
      </c>
      <c r="G602" s="95">
        <f>E602*'NEFZ + EPA + WLTP - Start Value'!$B$3*'NEFZ + EPA + WLTP - Start Value'!$B$6*'NEFZ + EPA + WLTP - Constants'!$B$4/3600</f>
        <v>0.3225726868320001</v>
      </c>
      <c r="H602" s="95">
        <f>IF(E602&gt;0,(((C601)^3+(C602)^3)/2/D602)*0.5*'NEFZ + EPA + WLTP - Constants'!$B$3*('NEFZ + EPA + WLTP - Start Value'!$B$5*'NEFZ + EPA + WLTP - Start Value'!$B$4)*E602/3600,0)</f>
        <v>0.1069222466199403</v>
      </c>
      <c r="I602" s="95"/>
    </row>
    <row r="603" ht="20.35" customHeight="1">
      <c r="A603" s="15">
        <v>600</v>
      </c>
      <c r="B603" s="15">
        <v>21.6</v>
      </c>
      <c r="C603" s="95">
        <f>'NEFZ + EPA + WLTP - Constants'!$B$5*B603/3.6</f>
        <v>9.656064000000002</v>
      </c>
      <c r="D603" s="95">
        <f>(C603+C602)/2</f>
        <v>9.566656000000002</v>
      </c>
      <c r="E603" s="95">
        <f>(D603*(A603-A602))</f>
        <v>9.566656000000002</v>
      </c>
      <c r="F603" s="95">
        <f>(0.5*((C603^2)-(C602^2))*'NEFZ + EPA + WLTP - Start Value'!$B$3)/3600</f>
        <v>0.7436667678606338</v>
      </c>
      <c r="G603" s="95">
        <f>E603*'NEFZ + EPA + WLTP - Start Value'!$B$3*'NEFZ + EPA + WLTP - Start Value'!$B$6*'NEFZ + EPA + WLTP - Constants'!$B$4/3600</f>
        <v>0.3263856027520001</v>
      </c>
      <c r="H603" s="95">
        <f>IF(E603&gt;0,(((C602)^3+(C603)^3)/2/D603)*0.5*'NEFZ + EPA + WLTP - Constants'!$B$3*('NEFZ + EPA + WLTP - Start Value'!$B$5*'NEFZ + EPA + WLTP - Start Value'!$B$4)*E603/3600,0)</f>
        <v>0.1107859746613803</v>
      </c>
      <c r="I603" s="95"/>
    </row>
    <row r="604" ht="20.35" customHeight="1">
      <c r="A604" s="15">
        <v>601</v>
      </c>
      <c r="B604" s="15">
        <v>22</v>
      </c>
      <c r="C604" s="95">
        <f>'NEFZ + EPA + WLTP - Constants'!$B$5*B604/3.6</f>
        <v>9.83488</v>
      </c>
      <c r="D604" s="95">
        <f>(C604+C603)/2</f>
        <v>9.745472000000001</v>
      </c>
      <c r="E604" s="95">
        <f>(D604*(A604-A603))</f>
        <v>9.745472000000001</v>
      </c>
      <c r="F604" s="95">
        <f>(0.5*((C604^2)-(C603^2))*'NEFZ + EPA + WLTP - Start Value'!$B$3)/3600</f>
        <v>0.7575670812785692</v>
      </c>
      <c r="G604" s="95">
        <f>E604*'NEFZ + EPA + WLTP - Start Value'!$B$3*'NEFZ + EPA + WLTP - Start Value'!$B$6*'NEFZ + EPA + WLTP - Constants'!$B$4/3600</f>
        <v>0.3324862682240001</v>
      </c>
      <c r="H604" s="95">
        <f>IF(E604&gt;0,(((C603)^3+(C604)^3)/2/D604)*0.5*'NEFZ + EPA + WLTP - Constants'!$B$3*('NEFZ + EPA + WLTP - Start Value'!$B$5*'NEFZ + EPA + WLTP - Start Value'!$B$4)*E604/3600,0)</f>
        <v>0.1171139979577228</v>
      </c>
      <c r="I604" s="95"/>
    </row>
    <row r="605" ht="20.35" customHeight="1">
      <c r="A605" s="15">
        <v>602</v>
      </c>
      <c r="B605" s="15">
        <v>22.4</v>
      </c>
      <c r="C605" s="95">
        <f>'NEFZ + EPA + WLTP - Constants'!$B$5*B605/3.6</f>
        <v>10.013696</v>
      </c>
      <c r="D605" s="95">
        <f>(C605+C604)/2</f>
        <v>9.924288000000001</v>
      </c>
      <c r="E605" s="95">
        <f>(D605*(A605-A604))</f>
        <v>9.924288000000001</v>
      </c>
      <c r="F605" s="95">
        <f>(0.5*((C605^2)-(C604^2))*'NEFZ + EPA + WLTP - Start Value'!$B$3)/3600</f>
        <v>0.7714673946965294</v>
      </c>
      <c r="G605" s="95">
        <f>E605*'NEFZ + EPA + WLTP - Start Value'!$B$3*'NEFZ + EPA + WLTP - Start Value'!$B$6*'NEFZ + EPA + WLTP - Constants'!$B$4/3600</f>
        <v>0.338586933696</v>
      </c>
      <c r="H605" s="95">
        <f>IF(E605&gt;0,(((C604)^3+(C605)^3)/2/D605)*0.5*'NEFZ + EPA + WLTP - Constants'!$B$3*('NEFZ + EPA + WLTP - Start Value'!$B$5*'NEFZ + EPA + WLTP - Start Value'!$B$4)*E605/3600,0)</f>
        <v>0.1236785355548885</v>
      </c>
      <c r="I605" s="95"/>
    </row>
    <row r="606" ht="20.35" customHeight="1">
      <c r="A606" s="15">
        <v>603</v>
      </c>
      <c r="B606" s="15">
        <v>22.5</v>
      </c>
      <c r="C606" s="95">
        <f>'NEFZ + EPA + WLTP - Constants'!$B$5*B606/3.6</f>
        <v>10.0584</v>
      </c>
      <c r="D606" s="95">
        <f>(C606+C605)/2</f>
        <v>10.036048</v>
      </c>
      <c r="E606" s="95">
        <f>(D606*(A606-A605))</f>
        <v>10.036048</v>
      </c>
      <c r="F606" s="95">
        <f>(0.5*((C606^2)-(C605^2))*'NEFZ + EPA + WLTP - Start Value'!$B$3)/3600</f>
        <v>0.1950387726456884</v>
      </c>
      <c r="G606" s="95">
        <f>E606*'NEFZ + EPA + WLTP - Start Value'!$B$3*'NEFZ + EPA + WLTP - Start Value'!$B$6*'NEFZ + EPA + WLTP - Constants'!$B$4/3600</f>
        <v>0.342399849616</v>
      </c>
      <c r="H606" s="95">
        <f>IF(E606&gt;0,(((C605)^3+(C606)^3)/2/D606)*0.5*'NEFZ + EPA + WLTP - Constants'!$B$3*('NEFZ + EPA + WLTP - Start Value'!$B$5*'NEFZ + EPA + WLTP - Start Value'!$B$4)*E606/3600,0)</f>
        <v>0.1278748618318615</v>
      </c>
      <c r="I606" s="95"/>
    </row>
    <row r="607" ht="20.35" customHeight="1">
      <c r="A607" s="15">
        <v>604</v>
      </c>
      <c r="B607" s="15">
        <v>22.5</v>
      </c>
      <c r="C607" s="95">
        <f>'NEFZ + EPA + WLTP - Constants'!$B$5*B607/3.6</f>
        <v>10.0584</v>
      </c>
      <c r="D607" s="95">
        <f>(C607+C606)/2</f>
        <v>10.0584</v>
      </c>
      <c r="E607" s="95">
        <f>(D607*(A607-A606))</f>
        <v>10.0584</v>
      </c>
      <c r="F607" s="95">
        <f>(0.5*((C607^2)-(C606^2))*'NEFZ + EPA + WLTP - Start Value'!$B$3)/3600</f>
        <v>0</v>
      </c>
      <c r="G607" s="95">
        <f>E607*'NEFZ + EPA + WLTP - Start Value'!$B$3*'NEFZ + EPA + WLTP - Start Value'!$B$6*'NEFZ + EPA + WLTP - Constants'!$B$4/3600</f>
        <v>0.3431624328</v>
      </c>
      <c r="H607" s="95">
        <f>IF(E607&gt;0,(((C606)^3+(C607)^3)/2/D607)*0.5*'NEFZ + EPA + WLTP - Constants'!$B$3*('NEFZ + EPA + WLTP - Start Value'!$B$5*'NEFZ + EPA + WLTP - Start Value'!$B$4)*E607/3600,0)</f>
        <v>0.128729248271053</v>
      </c>
      <c r="I607" s="95"/>
    </row>
    <row r="608" ht="20.35" customHeight="1">
      <c r="A608" s="15">
        <v>605</v>
      </c>
      <c r="B608" s="15">
        <v>22.5</v>
      </c>
      <c r="C608" s="95">
        <f>'NEFZ + EPA + WLTP - Constants'!$B$5*B608/3.6</f>
        <v>10.0584</v>
      </c>
      <c r="D608" s="95">
        <f>(C608+C607)/2</f>
        <v>10.0584</v>
      </c>
      <c r="E608" s="95">
        <f>(D608*(A608-A607))</f>
        <v>10.0584</v>
      </c>
      <c r="F608" s="95">
        <f>(0.5*((C608^2)-(C607^2))*'NEFZ + EPA + WLTP - Start Value'!$B$3)/3600</f>
        <v>0</v>
      </c>
      <c r="G608" s="95">
        <f>E608*'NEFZ + EPA + WLTP - Start Value'!$B$3*'NEFZ + EPA + WLTP - Start Value'!$B$6*'NEFZ + EPA + WLTP - Constants'!$B$4/3600</f>
        <v>0.3431624328</v>
      </c>
      <c r="H608" s="95">
        <f>IF(E608&gt;0,(((C607)^3+(C608)^3)/2/D608)*0.5*'NEFZ + EPA + WLTP - Constants'!$B$3*('NEFZ + EPA + WLTP - Start Value'!$B$5*'NEFZ + EPA + WLTP - Start Value'!$B$4)*E608/3600,0)</f>
        <v>0.128729248271053</v>
      </c>
      <c r="I608" s="95"/>
    </row>
    <row r="609" ht="20.35" customHeight="1">
      <c r="A609" s="15">
        <v>606</v>
      </c>
      <c r="B609" s="15">
        <v>22.7</v>
      </c>
      <c r="C609" s="95">
        <f>'NEFZ + EPA + WLTP - Constants'!$B$5*B609/3.6</f>
        <v>10.147808</v>
      </c>
      <c r="D609" s="95">
        <f>(C609+C608)/2</f>
        <v>10.103104</v>
      </c>
      <c r="E609" s="95">
        <f>(D609*(A609-A608))</f>
        <v>10.103104</v>
      </c>
      <c r="F609" s="95">
        <f>(0.5*((C609^2)-(C608^2))*'NEFZ + EPA + WLTP - Start Value'!$B$3)/3600</f>
        <v>0.392683854057254</v>
      </c>
      <c r="G609" s="95">
        <f>E609*'NEFZ + EPA + WLTP - Start Value'!$B$3*'NEFZ + EPA + WLTP - Start Value'!$B$6*'NEFZ + EPA + WLTP - Constants'!$B$4/3600</f>
        <v>0.3446875991680001</v>
      </c>
      <c r="H609" s="95">
        <f>IF(E609&gt;0,(((C608)^3+(C609)^3)/2/D609)*0.5*'NEFZ + EPA + WLTP - Constants'!$B$3*('NEFZ + EPA + WLTP - Start Value'!$B$5*'NEFZ + EPA + WLTP - Start Value'!$B$4)*E609/3600,0)</f>
        <v>0.1304609402531283</v>
      </c>
      <c r="I609" s="95"/>
    </row>
    <row r="610" ht="20.35" customHeight="1">
      <c r="A610" s="15">
        <v>607</v>
      </c>
      <c r="B610" s="15">
        <v>23.7</v>
      </c>
      <c r="C610" s="95">
        <f>'NEFZ + EPA + WLTP - Constants'!$B$5*B610/3.6</f>
        <v>10.594848</v>
      </c>
      <c r="D610" s="95">
        <f>(C610+C609)/2</f>
        <v>10.371328</v>
      </c>
      <c r="E610" s="95">
        <f>(D610*(A610-A609))</f>
        <v>10.371328</v>
      </c>
      <c r="F610" s="95">
        <f>(0.5*((C610^2)-(C609^2))*'NEFZ + EPA + WLTP - Start Value'!$B$3)/3600</f>
        <v>2.015545445603554</v>
      </c>
      <c r="G610" s="95">
        <f>E610*'NEFZ + EPA + WLTP - Start Value'!$B$3*'NEFZ + EPA + WLTP - Start Value'!$B$6*'NEFZ + EPA + WLTP - Constants'!$B$4/3600</f>
        <v>0.3538385973760001</v>
      </c>
      <c r="H610" s="95">
        <f>IF(E610&gt;0,(((C609)^3+(C610)^3)/2/D610)*0.5*'NEFZ + EPA + WLTP - Constants'!$B$3*('NEFZ + EPA + WLTP - Start Value'!$B$5*'NEFZ + EPA + WLTP - Start Value'!$B$4)*E610/3600,0)</f>
        <v>0.1413182892593045</v>
      </c>
      <c r="I610" s="95"/>
    </row>
    <row r="611" ht="20.35" customHeight="1">
      <c r="A611" s="15">
        <v>608</v>
      </c>
      <c r="B611" s="15">
        <v>25.1</v>
      </c>
      <c r="C611" s="95">
        <f>'NEFZ + EPA + WLTP - Constants'!$B$5*B611/3.6</f>
        <v>11.220704</v>
      </c>
      <c r="D611" s="95">
        <f>(C611+C610)/2</f>
        <v>10.907776</v>
      </c>
      <c r="E611" s="95">
        <f>(D611*(A611-A610))</f>
        <v>10.907776</v>
      </c>
      <c r="F611" s="95">
        <f>(0.5*((C611^2)-(C610^2))*'NEFZ + EPA + WLTP - Start Value'!$B$3)/3600</f>
        <v>2.967716914733512</v>
      </c>
      <c r="G611" s="95">
        <f>E611*'NEFZ + EPA + WLTP - Start Value'!$B$3*'NEFZ + EPA + WLTP - Start Value'!$B$6*'NEFZ + EPA + WLTP - Constants'!$B$4/3600</f>
        <v>0.3721405937920001</v>
      </c>
      <c r="H611" s="95">
        <f>IF(E611&gt;0,(((C610)^3+(C611)^3)/2/D611)*0.5*'NEFZ + EPA + WLTP - Constants'!$B$3*('NEFZ + EPA + WLTP - Start Value'!$B$5*'NEFZ + EPA + WLTP - Start Value'!$B$4)*E611/3600,0)</f>
        <v>0.1645773822589145</v>
      </c>
      <c r="I611" s="95"/>
    </row>
    <row r="612" ht="20.35" customHeight="1">
      <c r="A612" s="15">
        <v>609</v>
      </c>
      <c r="B612" s="15">
        <v>26</v>
      </c>
      <c r="C612" s="95">
        <f>'NEFZ + EPA + WLTP - Constants'!$B$5*B612/3.6</f>
        <v>11.62304</v>
      </c>
      <c r="D612" s="95">
        <f>(C612+C611)/2</f>
        <v>11.421872</v>
      </c>
      <c r="E612" s="95">
        <f>(D612*(A612-A611))</f>
        <v>11.421872</v>
      </c>
      <c r="F612" s="95">
        <f>(0.5*((C612^2)-(C611^2))*'NEFZ + EPA + WLTP - Start Value'!$B$3)/3600</f>
        <v>1.997735669036803</v>
      </c>
      <c r="G612" s="95">
        <f>E612*'NEFZ + EPA + WLTP - Start Value'!$B$3*'NEFZ + EPA + WLTP - Start Value'!$B$6*'NEFZ + EPA + WLTP - Constants'!$B$4/3600</f>
        <v>0.389680007024</v>
      </c>
      <c r="H612" s="95">
        <f>IF(E612&gt;0,(((C611)^3+(C612)^3)/2/D612)*0.5*'NEFZ + EPA + WLTP - Constants'!$B$3*('NEFZ + EPA + WLTP - Start Value'!$B$5*'NEFZ + EPA + WLTP - Start Value'!$B$4)*E612/3600,0)</f>
        <v>0.1886715251166423</v>
      </c>
      <c r="I612" s="95"/>
    </row>
    <row r="613" ht="20.35" customHeight="1">
      <c r="A613" s="15">
        <v>610</v>
      </c>
      <c r="B613" s="15">
        <v>26.5</v>
      </c>
      <c r="C613" s="95">
        <f>'NEFZ + EPA + WLTP - Constants'!$B$5*B613/3.6</f>
        <v>11.84656</v>
      </c>
      <c r="D613" s="95">
        <f>(C613+C612)/2</f>
        <v>11.7348</v>
      </c>
      <c r="E613" s="95">
        <f>(D613*(A613-A612))</f>
        <v>11.7348</v>
      </c>
      <c r="F613" s="95">
        <f>(0.5*((C613^2)-(C612^2))*'NEFZ + EPA + WLTP - Start Value'!$B$3)/3600</f>
        <v>1.14026008506666</v>
      </c>
      <c r="G613" s="95">
        <f>E613*'NEFZ + EPA + WLTP - Start Value'!$B$3*'NEFZ + EPA + WLTP - Start Value'!$B$6*'NEFZ + EPA + WLTP - Constants'!$B$4/3600</f>
        <v>0.4003561716</v>
      </c>
      <c r="H613" s="95">
        <f>IF(E613&gt;0,(((C612)^3+(C613)^3)/2/D613)*0.5*'NEFZ + EPA + WLTP - Constants'!$B$3*('NEFZ + EPA + WLTP - Start Value'!$B$5*'NEFZ + EPA + WLTP - Start Value'!$B$4)*E613/3600,0)</f>
        <v>0.2044729022537493</v>
      </c>
      <c r="I613" s="95"/>
    </row>
    <row r="614" ht="20.35" customHeight="1">
      <c r="A614" s="15">
        <v>611</v>
      </c>
      <c r="B614" s="15">
        <v>27</v>
      </c>
      <c r="C614" s="95">
        <f>'NEFZ + EPA + WLTP - Constants'!$B$5*B614/3.6</f>
        <v>12.07008</v>
      </c>
      <c r="D614" s="95">
        <f>(C614+C613)/2</f>
        <v>11.95832</v>
      </c>
      <c r="E614" s="95">
        <f>(D614*(A614-A613))</f>
        <v>11.95832</v>
      </c>
      <c r="F614" s="95">
        <f>(0.5*((C614^2)-(C613^2))*'NEFZ + EPA + WLTP - Start Value'!$B$3)/3600</f>
        <v>1.161979324782227</v>
      </c>
      <c r="G614" s="95">
        <f>E614*'NEFZ + EPA + WLTP - Start Value'!$B$3*'NEFZ + EPA + WLTP - Start Value'!$B$6*'NEFZ + EPA + WLTP - Constants'!$B$4/3600</f>
        <v>0.4079820034400001</v>
      </c>
      <c r="H614" s="95">
        <f>IF(E614&gt;0,(((C613)^3+(C614)^3)/2/D614)*0.5*'NEFZ + EPA + WLTP - Constants'!$B$3*('NEFZ + EPA + WLTP - Start Value'!$B$5*'NEFZ + EPA + WLTP - Start Value'!$B$4)*E614/3600,0)</f>
        <v>0.2163788567605085</v>
      </c>
      <c r="I614" s="95"/>
    </row>
    <row r="615" ht="20.35" customHeight="1">
      <c r="A615" s="15">
        <v>612</v>
      </c>
      <c r="B615" s="15">
        <v>26.1</v>
      </c>
      <c r="C615" s="95">
        <f>'NEFZ + EPA + WLTP - Constants'!$B$5*B615/3.6</f>
        <v>11.667744</v>
      </c>
      <c r="D615" s="95">
        <f>(C615+C614)/2</f>
        <v>11.868912</v>
      </c>
      <c r="E615" s="95">
        <f>(D615*(A615-A614))</f>
        <v>11.868912</v>
      </c>
      <c r="F615" s="95">
        <f>(0.5*((C615^2)-(C614^2))*'NEFZ + EPA + WLTP - Start Value'!$B$3)/3600</f>
        <v>-2.075924932012803</v>
      </c>
      <c r="G615" s="95">
        <f>E615*'NEFZ + EPA + WLTP - Start Value'!$B$3*'NEFZ + EPA + WLTP - Start Value'!$B$6*'NEFZ + EPA + WLTP - Constants'!$B$4/3600</f>
        <v>0.4049316707040001</v>
      </c>
      <c r="H615" s="95">
        <f>IF(E615&gt;0,(((C614)^3+(C615)^3)/2/D615)*0.5*'NEFZ + EPA + WLTP - Constants'!$B$3*('NEFZ + EPA + WLTP - Start Value'!$B$5*'NEFZ + EPA + WLTP - Start Value'!$B$4)*E615/3600,0)</f>
        <v>0.2116885548608367</v>
      </c>
      <c r="I615" s="95"/>
    </row>
    <row r="616" ht="20.35" customHeight="1">
      <c r="A616" s="15">
        <v>613</v>
      </c>
      <c r="B616" s="15">
        <v>22.8</v>
      </c>
      <c r="C616" s="95">
        <f>'NEFZ + EPA + WLTP - Constants'!$B$5*B616/3.6</f>
        <v>10.192512</v>
      </c>
      <c r="D616" s="95">
        <f>(C616+C615)/2</f>
        <v>10.930128</v>
      </c>
      <c r="E616" s="95">
        <f>(D616*(A616-A615))</f>
        <v>10.930128</v>
      </c>
      <c r="F616" s="95">
        <f>(0.5*((C616^2)-(C615^2))*'NEFZ + EPA + WLTP - Start Value'!$B$3)/3600</f>
        <v>-7.0096674257984</v>
      </c>
      <c r="G616" s="95">
        <f>E616*'NEFZ + EPA + WLTP - Start Value'!$B$3*'NEFZ + EPA + WLTP - Start Value'!$B$6*'NEFZ + EPA + WLTP - Constants'!$B$4/3600</f>
        <v>0.3729031769760001</v>
      </c>
      <c r="H616" s="95">
        <f>IF(E616&gt;0,(((C615)^3+(C616)^3)/2/D616)*0.5*'NEFZ + EPA + WLTP - Constants'!$B$3*('NEFZ + EPA + WLTP - Start Value'!$B$5*'NEFZ + EPA + WLTP - Start Value'!$B$4)*E616/3600,0)</f>
        <v>0.1674401738231313</v>
      </c>
      <c r="I616" s="95"/>
    </row>
    <row r="617" ht="20.35" customHeight="1">
      <c r="A617" s="15">
        <v>614</v>
      </c>
      <c r="B617" s="15">
        <v>19.5</v>
      </c>
      <c r="C617" s="95">
        <f>'NEFZ + EPA + WLTP - Constants'!$B$5*B617/3.6</f>
        <v>8.717280000000001</v>
      </c>
      <c r="D617" s="95">
        <f>(C617+C616)/2</f>
        <v>9.454896000000002</v>
      </c>
      <c r="E617" s="95">
        <f>(D617*(A617-A616))</f>
        <v>9.454896000000002</v>
      </c>
      <c r="F617" s="95">
        <f>(0.5*((C617^2)-(C616^2))*'NEFZ + EPA + WLTP - Start Value'!$B$3)/3600</f>
        <v>-6.063577343788801</v>
      </c>
      <c r="G617" s="95">
        <f>E617*'NEFZ + EPA + WLTP - Start Value'!$B$3*'NEFZ + EPA + WLTP - Start Value'!$B$6*'NEFZ + EPA + WLTP - Constants'!$B$4/3600</f>
        <v>0.3225726868320001</v>
      </c>
      <c r="H617" s="95">
        <f>IF(E617&gt;0,(((C616)^3+(C617)^3)/2/D617)*0.5*'NEFZ + EPA + WLTP - Constants'!$B$3*('NEFZ + EPA + WLTP - Start Value'!$B$5*'NEFZ + EPA + WLTP - Start Value'!$B$4)*E617/3600,0)</f>
        <v>0.1088726759057443</v>
      </c>
      <c r="I617" s="95"/>
    </row>
    <row r="618" ht="20.35" customHeight="1">
      <c r="A618" s="15">
        <v>615</v>
      </c>
      <c r="B618" s="15">
        <v>16.2</v>
      </c>
      <c r="C618" s="95">
        <f>'NEFZ + EPA + WLTP - Constants'!$B$5*B618/3.6</f>
        <v>7.242048</v>
      </c>
      <c r="D618" s="95">
        <f>(C618+C617)/2</f>
        <v>7.979664</v>
      </c>
      <c r="E618" s="95">
        <f>(D618*(A618-A617))</f>
        <v>7.979664</v>
      </c>
      <c r="F618" s="95">
        <f>(0.5*((C618^2)-(C617^2))*'NEFZ + EPA + WLTP - Start Value'!$B$3)/3600</f>
        <v>-5.117487261779204</v>
      </c>
      <c r="G618" s="95">
        <f>E618*'NEFZ + EPA + WLTP - Start Value'!$B$3*'NEFZ + EPA + WLTP - Start Value'!$B$6*'NEFZ + EPA + WLTP - Constants'!$B$4/3600</f>
        <v>0.272242196688</v>
      </c>
      <c r="H618" s="95">
        <f>IF(E618&gt;0,(((C617)^3+(C618)^3)/2/D618)*0.5*'NEFZ + EPA + WLTP - Constants'!$B$3*('NEFZ + EPA + WLTP - Start Value'!$B$5*'NEFZ + EPA + WLTP - Start Value'!$B$4)*E618/3600,0)</f>
        <v>0.0659229536665968</v>
      </c>
      <c r="I618" s="95"/>
    </row>
    <row r="619" ht="20.35" customHeight="1">
      <c r="A619" s="15">
        <v>616</v>
      </c>
      <c r="B619" s="15">
        <v>12.9</v>
      </c>
      <c r="C619" s="95">
        <f>'NEFZ + EPA + WLTP - Constants'!$B$5*B619/3.6</f>
        <v>5.766816</v>
      </c>
      <c r="D619" s="95">
        <f>(C619+C618)/2</f>
        <v>6.504432</v>
      </c>
      <c r="E619" s="95">
        <f>(D619*(A619-A618))</f>
        <v>6.504432</v>
      </c>
      <c r="F619" s="95">
        <f>(0.5*((C619^2)-(C618^2))*'NEFZ + EPA + WLTP - Start Value'!$B$3)/3600</f>
        <v>-4.171397179769598</v>
      </c>
      <c r="G619" s="95">
        <f>E619*'NEFZ + EPA + WLTP - Start Value'!$B$3*'NEFZ + EPA + WLTP - Start Value'!$B$6*'NEFZ + EPA + WLTP - Constants'!$B$4/3600</f>
        <v>0.221911706544</v>
      </c>
      <c r="H619" s="95">
        <f>IF(E619&gt;0,(((C618)^3+(C619)^3)/2/D619)*0.5*'NEFZ + EPA + WLTP - Constants'!$B$3*('NEFZ + EPA + WLTP - Start Value'!$B$5*'NEFZ + EPA + WLTP - Start Value'!$B$4)*E619/3600,0)</f>
        <v>0.03615419104241743</v>
      </c>
      <c r="I619" s="95"/>
    </row>
    <row r="620" ht="20.35" customHeight="1">
      <c r="A620" s="15">
        <v>617</v>
      </c>
      <c r="B620" s="15">
        <v>9.6</v>
      </c>
      <c r="C620" s="95">
        <f>'NEFZ + EPA + WLTP - Constants'!$B$5*B620/3.6</f>
        <v>4.291583999999999</v>
      </c>
      <c r="D620" s="95">
        <f>(C620+C619)/2</f>
        <v>5.029199999999999</v>
      </c>
      <c r="E620" s="95">
        <f>(D620*(A620-A619))</f>
        <v>5.029199999999999</v>
      </c>
      <c r="F620" s="95">
        <f>(0.5*((C620^2)-(C619^2))*'NEFZ + EPA + WLTP - Start Value'!$B$3)/3600</f>
        <v>-3.225307097760001</v>
      </c>
      <c r="G620" s="95">
        <f>E620*'NEFZ + EPA + WLTP - Start Value'!$B$3*'NEFZ + EPA + WLTP - Start Value'!$B$6*'NEFZ + EPA + WLTP - Constants'!$B$4/3600</f>
        <v>0.1715812164</v>
      </c>
      <c r="H620" s="95">
        <f>IF(E620&gt;0,(((C619)^3+(C620)^3)/2/D620)*0.5*'NEFZ + EPA + WLTP - Constants'!$B$3*('NEFZ + EPA + WLTP - Start Value'!$B$5*'NEFZ + EPA + WLTP - Start Value'!$B$4)*E620/3600,0)</f>
        <v>0.01712957196993479</v>
      </c>
      <c r="I620" s="95"/>
    </row>
    <row r="621" ht="20.35" customHeight="1">
      <c r="A621" s="15">
        <v>618</v>
      </c>
      <c r="B621" s="15">
        <v>6.3</v>
      </c>
      <c r="C621" s="95">
        <f>'NEFZ + EPA + WLTP - Constants'!$B$5*B621/3.6</f>
        <v>2.816352</v>
      </c>
      <c r="D621" s="95">
        <f>(C621+C620)/2</f>
        <v>3.553967999999999</v>
      </c>
      <c r="E621" s="95">
        <f>(D621*(A621-A620))</f>
        <v>3.553967999999999</v>
      </c>
      <c r="F621" s="95">
        <f>(0.5*((C621^2)-(C620^2))*'NEFZ + EPA + WLTP - Start Value'!$B$3)/3600</f>
        <v>-2.2792170157504</v>
      </c>
      <c r="G621" s="95">
        <f>E621*'NEFZ + EPA + WLTP - Start Value'!$B$3*'NEFZ + EPA + WLTP - Start Value'!$B$6*'NEFZ + EPA + WLTP - Constants'!$B$4/3600</f>
        <v>0.121250726256</v>
      </c>
      <c r="H621" s="95">
        <f>IF(E621&gt;0,(((C620)^3+(C621)^3)/2/D621)*0.5*'NEFZ + EPA + WLTP - Constants'!$B$3*('NEFZ + EPA + WLTP - Start Value'!$B$5*'NEFZ + EPA + WLTP - Start Value'!$B$4)*E621/3600,0)</f>
        <v>0.006412280385877437</v>
      </c>
      <c r="I621" s="95"/>
    </row>
    <row r="622" ht="20.35" customHeight="1">
      <c r="A622" s="15">
        <v>619</v>
      </c>
      <c r="B622" s="15">
        <v>3</v>
      </c>
      <c r="C622" s="95">
        <f>'NEFZ + EPA + WLTP - Constants'!$B$5*B622/3.6</f>
        <v>1.34112</v>
      </c>
      <c r="D622" s="95">
        <f>(C622+C621)/2</f>
        <v>2.078736</v>
      </c>
      <c r="E622" s="95">
        <f>(D622*(A622-A621))</f>
        <v>2.078736</v>
      </c>
      <c r="F622" s="95">
        <f>(0.5*((C622^2)-(C621^2))*'NEFZ + EPA + WLTP - Start Value'!$B$3)/3600</f>
        <v>-1.3331269337408</v>
      </c>
      <c r="G622" s="95">
        <f>E622*'NEFZ + EPA + WLTP - Start Value'!$B$3*'NEFZ + EPA + WLTP - Start Value'!$B$6*'NEFZ + EPA + WLTP - Constants'!$B$4/3600</f>
        <v>0.070920236112</v>
      </c>
      <c r="H622" s="95">
        <f>IF(E622&gt;0,(((C621)^3+(C622)^3)/2/D622)*0.5*'NEFZ + EPA + WLTP - Constants'!$B$3*('NEFZ + EPA + WLTP - Start Value'!$B$5*'NEFZ + EPA + WLTP - Start Value'!$B$4)*E622/3600,0)</f>
        <v>0.001565500226973956</v>
      </c>
      <c r="I622" s="95"/>
    </row>
    <row r="623" ht="20.35" customHeight="1">
      <c r="A623" s="15">
        <v>620</v>
      </c>
      <c r="B623" s="15">
        <v>0</v>
      </c>
      <c r="C623" s="95">
        <f>'NEFZ + EPA + WLTP - Constants'!$B$5*B623/3.6</f>
        <v>0</v>
      </c>
      <c r="D623" s="95">
        <f>(C623+C622)/2</f>
        <v>0.67056</v>
      </c>
      <c r="E623" s="95">
        <f>(D623*(A623-A622))</f>
        <v>0.67056</v>
      </c>
      <c r="F623" s="95">
        <f>(0.5*((C623^2)-(C622^2))*'NEFZ + EPA + WLTP - Start Value'!$B$3)/3600</f>
        <v>-0.390946314880</v>
      </c>
      <c r="G623" s="95">
        <f>E623*'NEFZ + EPA + WLTP - Start Value'!$B$3*'NEFZ + EPA + WLTP - Start Value'!$B$6*'NEFZ + EPA + WLTP - Constants'!$B$4/3600</f>
        <v>0.022877495520</v>
      </c>
      <c r="H623" s="95">
        <f>IF(E623&gt;0,(((C622)^3+(C623)^3)/2/D623)*0.5*'NEFZ + EPA + WLTP - Constants'!$B$3*('NEFZ + EPA + WLTP - Start Value'!$B$5*'NEFZ + EPA + WLTP - Start Value'!$B$4)*E623/3600,0)</f>
        <v>0.0001525679979508777</v>
      </c>
      <c r="I623" s="95"/>
    </row>
    <row r="624" ht="20.35" customHeight="1">
      <c r="A624" s="15">
        <v>621</v>
      </c>
      <c r="B624" s="15">
        <v>0</v>
      </c>
      <c r="C624" s="95">
        <f>'NEFZ + EPA + WLTP - Constants'!$B$5*B624/3.6</f>
        <v>0</v>
      </c>
      <c r="D624" s="95">
        <f>(C624+C623)/2</f>
        <v>0</v>
      </c>
      <c r="E624" s="95">
        <f>(D624*(A624-A623))</f>
        <v>0</v>
      </c>
      <c r="F624" s="95">
        <f>(0.5*((C624^2)-(C623^2))*'NEFZ + EPA + WLTP - Start Value'!$B$3)/3600</f>
        <v>0</v>
      </c>
      <c r="G624" s="95">
        <f>E624*'NEFZ + EPA + WLTP - Start Value'!$B$3*'NEFZ + EPA + WLTP - Start Value'!$B$6*'NEFZ + EPA + WLTP - Constants'!$B$4/3600</f>
        <v>0</v>
      </c>
      <c r="H624" s="95">
        <f>IF(E624&gt;0,(((C623)^3+(C624)^3)/2/D624)*0.5*'NEFZ + EPA + WLTP - Constants'!$B$3*('NEFZ + EPA + WLTP - Start Value'!$B$5*'NEFZ + EPA + WLTP - Start Value'!$B$4)*E624/3600,0)</f>
        <v>0</v>
      </c>
      <c r="I624" s="95"/>
    </row>
    <row r="625" ht="20.35" customHeight="1">
      <c r="A625" s="15">
        <v>622</v>
      </c>
      <c r="B625" s="15">
        <v>0</v>
      </c>
      <c r="C625" s="95">
        <f>'NEFZ + EPA + WLTP - Constants'!$B$5*B625/3.6</f>
        <v>0</v>
      </c>
      <c r="D625" s="95">
        <f>(C625+C624)/2</f>
        <v>0</v>
      </c>
      <c r="E625" s="95">
        <f>(D625*(A625-A624))</f>
        <v>0</v>
      </c>
      <c r="F625" s="95">
        <f>(0.5*((C625^2)-(C624^2))*'NEFZ + EPA + WLTP - Start Value'!$B$3)/3600</f>
        <v>0</v>
      </c>
      <c r="G625" s="95">
        <f>E625*'NEFZ + EPA + WLTP - Start Value'!$B$3*'NEFZ + EPA + WLTP - Start Value'!$B$6*'NEFZ + EPA + WLTP - Constants'!$B$4/3600</f>
        <v>0</v>
      </c>
      <c r="H625" s="95">
        <f>IF(E625&gt;0,(((C624)^3+(C625)^3)/2/D625)*0.5*'NEFZ + EPA + WLTP - Constants'!$B$3*('NEFZ + EPA + WLTP - Start Value'!$B$5*'NEFZ + EPA + WLTP - Start Value'!$B$4)*E625/3600,0)</f>
        <v>0</v>
      </c>
      <c r="I625" s="95"/>
    </row>
    <row r="626" ht="20.35" customHeight="1">
      <c r="A626" s="15">
        <v>623</v>
      </c>
      <c r="B626" s="15">
        <v>0</v>
      </c>
      <c r="C626" s="95">
        <f>'NEFZ + EPA + WLTP - Constants'!$B$5*B626/3.6</f>
        <v>0</v>
      </c>
      <c r="D626" s="95">
        <f>(C626+C625)/2</f>
        <v>0</v>
      </c>
      <c r="E626" s="95">
        <f>(D626*(A626-A625))</f>
        <v>0</v>
      </c>
      <c r="F626" s="95">
        <f>(0.5*((C626^2)-(C625^2))*'NEFZ + EPA + WLTP - Start Value'!$B$3)/3600</f>
        <v>0</v>
      </c>
      <c r="G626" s="95">
        <f>E626*'NEFZ + EPA + WLTP - Start Value'!$B$3*'NEFZ + EPA + WLTP - Start Value'!$B$6*'NEFZ + EPA + WLTP - Constants'!$B$4/3600</f>
        <v>0</v>
      </c>
      <c r="H626" s="95">
        <f>IF(E626&gt;0,(((C625)^3+(C626)^3)/2/D626)*0.5*'NEFZ + EPA + WLTP - Constants'!$B$3*('NEFZ + EPA + WLTP - Start Value'!$B$5*'NEFZ + EPA + WLTP - Start Value'!$B$4)*E626/3600,0)</f>
        <v>0</v>
      </c>
      <c r="I626" s="95"/>
    </row>
    <row r="627" ht="20.35" customHeight="1">
      <c r="A627" s="15">
        <v>624</v>
      </c>
      <c r="B627" s="15">
        <v>0</v>
      </c>
      <c r="C627" s="95">
        <f>'NEFZ + EPA + WLTP - Constants'!$B$5*B627/3.6</f>
        <v>0</v>
      </c>
      <c r="D627" s="95">
        <f>(C627+C626)/2</f>
        <v>0</v>
      </c>
      <c r="E627" s="95">
        <f>(D627*(A627-A626))</f>
        <v>0</v>
      </c>
      <c r="F627" s="95">
        <f>(0.5*((C627^2)-(C626^2))*'NEFZ + EPA + WLTP - Start Value'!$B$3)/3600</f>
        <v>0</v>
      </c>
      <c r="G627" s="95">
        <f>E627*'NEFZ + EPA + WLTP - Start Value'!$B$3*'NEFZ + EPA + WLTP - Start Value'!$B$6*'NEFZ + EPA + WLTP - Constants'!$B$4/3600</f>
        <v>0</v>
      </c>
      <c r="H627" s="95">
        <f>IF(E627&gt;0,(((C626)^3+(C627)^3)/2/D627)*0.5*'NEFZ + EPA + WLTP - Constants'!$B$3*('NEFZ + EPA + WLTP - Start Value'!$B$5*'NEFZ + EPA + WLTP - Start Value'!$B$4)*E627/3600,0)</f>
        <v>0</v>
      </c>
      <c r="I627" s="95"/>
    </row>
    <row r="628" ht="20.35" customHeight="1">
      <c r="A628" s="15">
        <v>625</v>
      </c>
      <c r="B628" s="15">
        <v>0</v>
      </c>
      <c r="C628" s="95">
        <f>'NEFZ + EPA + WLTP - Constants'!$B$5*B628/3.6</f>
        <v>0</v>
      </c>
      <c r="D628" s="95">
        <f>(C628+C627)/2</f>
        <v>0</v>
      </c>
      <c r="E628" s="95">
        <f>(D628*(A628-A627))</f>
        <v>0</v>
      </c>
      <c r="F628" s="95">
        <f>(0.5*((C628^2)-(C627^2))*'NEFZ + EPA + WLTP - Start Value'!$B$3)/3600</f>
        <v>0</v>
      </c>
      <c r="G628" s="95">
        <f>E628*'NEFZ + EPA + WLTP - Start Value'!$B$3*'NEFZ + EPA + WLTP - Start Value'!$B$6*'NEFZ + EPA + WLTP - Constants'!$B$4/3600</f>
        <v>0</v>
      </c>
      <c r="H628" s="95">
        <f>IF(E628&gt;0,(((C627)^3+(C628)^3)/2/D628)*0.5*'NEFZ + EPA + WLTP - Constants'!$B$3*('NEFZ + EPA + WLTP - Start Value'!$B$5*'NEFZ + EPA + WLTP - Start Value'!$B$4)*E628/3600,0)</f>
        <v>0</v>
      </c>
      <c r="I628" s="95"/>
    </row>
    <row r="629" ht="20.35" customHeight="1">
      <c r="A629" s="15">
        <v>626</v>
      </c>
      <c r="B629" s="15">
        <v>0</v>
      </c>
      <c r="C629" s="95">
        <f>'NEFZ + EPA + WLTP - Constants'!$B$5*B629/3.6</f>
        <v>0</v>
      </c>
      <c r="D629" s="95">
        <f>(C629+C628)/2</f>
        <v>0</v>
      </c>
      <c r="E629" s="95">
        <f>(D629*(A629-A628))</f>
        <v>0</v>
      </c>
      <c r="F629" s="95">
        <f>(0.5*((C629^2)-(C628^2))*'NEFZ + EPA + WLTP - Start Value'!$B$3)/3600</f>
        <v>0</v>
      </c>
      <c r="G629" s="95">
        <f>E629*'NEFZ + EPA + WLTP - Start Value'!$B$3*'NEFZ + EPA + WLTP - Start Value'!$B$6*'NEFZ + EPA + WLTP - Constants'!$B$4/3600</f>
        <v>0</v>
      </c>
      <c r="H629" s="95">
        <f>IF(E629&gt;0,(((C628)^3+(C629)^3)/2/D629)*0.5*'NEFZ + EPA + WLTP - Constants'!$B$3*('NEFZ + EPA + WLTP - Start Value'!$B$5*'NEFZ + EPA + WLTP - Start Value'!$B$4)*E629/3600,0)</f>
        <v>0</v>
      </c>
      <c r="I629" s="95"/>
    </row>
    <row r="630" ht="20.35" customHeight="1">
      <c r="A630" s="15">
        <v>627</v>
      </c>
      <c r="B630" s="15">
        <v>0</v>
      </c>
      <c r="C630" s="95">
        <f>'NEFZ + EPA + WLTP - Constants'!$B$5*B630/3.6</f>
        <v>0</v>
      </c>
      <c r="D630" s="95">
        <f>(C630+C629)/2</f>
        <v>0</v>
      </c>
      <c r="E630" s="95">
        <f>(D630*(A630-A629))</f>
        <v>0</v>
      </c>
      <c r="F630" s="95">
        <f>(0.5*((C630^2)-(C629^2))*'NEFZ + EPA + WLTP - Start Value'!$B$3)/3600</f>
        <v>0</v>
      </c>
      <c r="G630" s="95">
        <f>E630*'NEFZ + EPA + WLTP - Start Value'!$B$3*'NEFZ + EPA + WLTP - Start Value'!$B$6*'NEFZ + EPA + WLTP - Constants'!$B$4/3600</f>
        <v>0</v>
      </c>
      <c r="H630" s="95">
        <f>IF(E630&gt;0,(((C629)^3+(C630)^3)/2/D630)*0.5*'NEFZ + EPA + WLTP - Constants'!$B$3*('NEFZ + EPA + WLTP - Start Value'!$B$5*'NEFZ + EPA + WLTP - Start Value'!$B$4)*E630/3600,0)</f>
        <v>0</v>
      </c>
      <c r="I630" s="95"/>
    </row>
    <row r="631" ht="20.35" customHeight="1">
      <c r="A631" s="15">
        <v>628</v>
      </c>
      <c r="B631" s="15">
        <v>0</v>
      </c>
      <c r="C631" s="95">
        <f>'NEFZ + EPA + WLTP - Constants'!$B$5*B631/3.6</f>
        <v>0</v>
      </c>
      <c r="D631" s="95">
        <f>(C631+C630)/2</f>
        <v>0</v>
      </c>
      <c r="E631" s="95">
        <f>(D631*(A631-A630))</f>
        <v>0</v>
      </c>
      <c r="F631" s="95">
        <f>(0.5*((C631^2)-(C630^2))*'NEFZ + EPA + WLTP - Start Value'!$B$3)/3600</f>
        <v>0</v>
      </c>
      <c r="G631" s="95">
        <f>E631*'NEFZ + EPA + WLTP - Start Value'!$B$3*'NEFZ + EPA + WLTP - Start Value'!$B$6*'NEFZ + EPA + WLTP - Constants'!$B$4/3600</f>
        <v>0</v>
      </c>
      <c r="H631" s="95">
        <f>IF(E631&gt;0,(((C630)^3+(C631)^3)/2/D631)*0.5*'NEFZ + EPA + WLTP - Constants'!$B$3*('NEFZ + EPA + WLTP - Start Value'!$B$5*'NEFZ + EPA + WLTP - Start Value'!$B$4)*E631/3600,0)</f>
        <v>0</v>
      </c>
      <c r="I631" s="95"/>
    </row>
    <row r="632" ht="20.35" customHeight="1">
      <c r="A632" s="15">
        <v>629</v>
      </c>
      <c r="B632" s="15">
        <v>0</v>
      </c>
      <c r="C632" s="95">
        <f>'NEFZ + EPA + WLTP - Constants'!$B$5*B632/3.6</f>
        <v>0</v>
      </c>
      <c r="D632" s="95">
        <f>(C632+C631)/2</f>
        <v>0</v>
      </c>
      <c r="E632" s="95">
        <f>(D632*(A632-A631))</f>
        <v>0</v>
      </c>
      <c r="F632" s="95">
        <f>(0.5*((C632^2)-(C631^2))*'NEFZ + EPA + WLTP - Start Value'!$B$3)/3600</f>
        <v>0</v>
      </c>
      <c r="G632" s="95">
        <f>E632*'NEFZ + EPA + WLTP - Start Value'!$B$3*'NEFZ + EPA + WLTP - Start Value'!$B$6*'NEFZ + EPA + WLTP - Constants'!$B$4/3600</f>
        <v>0</v>
      </c>
      <c r="H632" s="95">
        <f>IF(E632&gt;0,(((C631)^3+(C632)^3)/2/D632)*0.5*'NEFZ + EPA + WLTP - Constants'!$B$3*('NEFZ + EPA + WLTP - Start Value'!$B$5*'NEFZ + EPA + WLTP - Start Value'!$B$4)*E632/3600,0)</f>
        <v>0</v>
      </c>
      <c r="I632" s="95"/>
    </row>
    <row r="633" ht="20.35" customHeight="1">
      <c r="A633" s="15">
        <v>630</v>
      </c>
      <c r="B633" s="15">
        <v>0</v>
      </c>
      <c r="C633" s="95">
        <f>'NEFZ + EPA + WLTP - Constants'!$B$5*B633/3.6</f>
        <v>0</v>
      </c>
      <c r="D633" s="95">
        <f>(C633+C632)/2</f>
        <v>0</v>
      </c>
      <c r="E633" s="95">
        <f>(D633*(A633-A632))</f>
        <v>0</v>
      </c>
      <c r="F633" s="95">
        <f>(0.5*((C633^2)-(C632^2))*'NEFZ + EPA + WLTP - Start Value'!$B$3)/3600</f>
        <v>0</v>
      </c>
      <c r="G633" s="95">
        <f>E633*'NEFZ + EPA + WLTP - Start Value'!$B$3*'NEFZ + EPA + WLTP - Start Value'!$B$6*'NEFZ + EPA + WLTP - Constants'!$B$4/3600</f>
        <v>0</v>
      </c>
      <c r="H633" s="95">
        <f>IF(E633&gt;0,(((C632)^3+(C633)^3)/2/D633)*0.5*'NEFZ + EPA + WLTP - Constants'!$B$3*('NEFZ + EPA + WLTP - Start Value'!$B$5*'NEFZ + EPA + WLTP - Start Value'!$B$4)*E633/3600,0)</f>
        <v>0</v>
      </c>
      <c r="I633" s="95"/>
    </row>
    <row r="634" ht="20.35" customHeight="1">
      <c r="A634" s="15">
        <v>631</v>
      </c>
      <c r="B634" s="15">
        <v>0</v>
      </c>
      <c r="C634" s="95">
        <f>'NEFZ + EPA + WLTP - Constants'!$B$5*B634/3.6</f>
        <v>0</v>
      </c>
      <c r="D634" s="95">
        <f>(C634+C633)/2</f>
        <v>0</v>
      </c>
      <c r="E634" s="95">
        <f>(D634*(A634-A633))</f>
        <v>0</v>
      </c>
      <c r="F634" s="95">
        <f>(0.5*((C634^2)-(C633^2))*'NEFZ + EPA + WLTP - Start Value'!$B$3)/3600</f>
        <v>0</v>
      </c>
      <c r="G634" s="95">
        <f>E634*'NEFZ + EPA + WLTP - Start Value'!$B$3*'NEFZ + EPA + WLTP - Start Value'!$B$6*'NEFZ + EPA + WLTP - Constants'!$B$4/3600</f>
        <v>0</v>
      </c>
      <c r="H634" s="95">
        <f>IF(E634&gt;0,(((C633)^3+(C634)^3)/2/D634)*0.5*'NEFZ + EPA + WLTP - Constants'!$B$3*('NEFZ + EPA + WLTP - Start Value'!$B$5*'NEFZ + EPA + WLTP - Start Value'!$B$4)*E634/3600,0)</f>
        <v>0</v>
      </c>
      <c r="I634" s="95"/>
    </row>
    <row r="635" ht="20.35" customHeight="1">
      <c r="A635" s="15">
        <v>632</v>
      </c>
      <c r="B635" s="15">
        <v>0</v>
      </c>
      <c r="C635" s="95">
        <f>'NEFZ + EPA + WLTP - Constants'!$B$5*B635/3.6</f>
        <v>0</v>
      </c>
      <c r="D635" s="95">
        <f>(C635+C634)/2</f>
        <v>0</v>
      </c>
      <c r="E635" s="95">
        <f>(D635*(A635-A634))</f>
        <v>0</v>
      </c>
      <c r="F635" s="95">
        <f>(0.5*((C635^2)-(C634^2))*'NEFZ + EPA + WLTP - Start Value'!$B$3)/3600</f>
        <v>0</v>
      </c>
      <c r="G635" s="95">
        <f>E635*'NEFZ + EPA + WLTP - Start Value'!$B$3*'NEFZ + EPA + WLTP - Start Value'!$B$6*'NEFZ + EPA + WLTP - Constants'!$B$4/3600</f>
        <v>0</v>
      </c>
      <c r="H635" s="95">
        <f>IF(E635&gt;0,(((C634)^3+(C635)^3)/2/D635)*0.5*'NEFZ + EPA + WLTP - Constants'!$B$3*('NEFZ + EPA + WLTP - Start Value'!$B$5*'NEFZ + EPA + WLTP - Start Value'!$B$4)*E635/3600,0)</f>
        <v>0</v>
      </c>
      <c r="I635" s="95"/>
    </row>
    <row r="636" ht="20.35" customHeight="1">
      <c r="A636" s="15">
        <v>633</v>
      </c>
      <c r="B636" s="15">
        <v>0</v>
      </c>
      <c r="C636" s="95">
        <f>'NEFZ + EPA + WLTP - Constants'!$B$5*B636/3.6</f>
        <v>0</v>
      </c>
      <c r="D636" s="95">
        <f>(C636+C635)/2</f>
        <v>0</v>
      </c>
      <c r="E636" s="95">
        <f>(D636*(A636-A635))</f>
        <v>0</v>
      </c>
      <c r="F636" s="95">
        <f>(0.5*((C636^2)-(C635^2))*'NEFZ + EPA + WLTP - Start Value'!$B$3)/3600</f>
        <v>0</v>
      </c>
      <c r="G636" s="95">
        <f>E636*'NEFZ + EPA + WLTP - Start Value'!$B$3*'NEFZ + EPA + WLTP - Start Value'!$B$6*'NEFZ + EPA + WLTP - Constants'!$B$4/3600</f>
        <v>0</v>
      </c>
      <c r="H636" s="95">
        <f>IF(E636&gt;0,(((C635)^3+(C636)^3)/2/D636)*0.5*'NEFZ + EPA + WLTP - Constants'!$B$3*('NEFZ + EPA + WLTP - Start Value'!$B$5*'NEFZ + EPA + WLTP - Start Value'!$B$4)*E636/3600,0)</f>
        <v>0</v>
      </c>
      <c r="I636" s="95"/>
    </row>
    <row r="637" ht="20.35" customHeight="1">
      <c r="A637" s="15">
        <v>634</v>
      </c>
      <c r="B637" s="15">
        <v>0</v>
      </c>
      <c r="C637" s="95">
        <f>'NEFZ + EPA + WLTP - Constants'!$B$5*B637/3.6</f>
        <v>0</v>
      </c>
      <c r="D637" s="95">
        <f>(C637+C636)/2</f>
        <v>0</v>
      </c>
      <c r="E637" s="95">
        <f>(D637*(A637-A636))</f>
        <v>0</v>
      </c>
      <c r="F637" s="95">
        <f>(0.5*((C637^2)-(C636^2))*'NEFZ + EPA + WLTP - Start Value'!$B$3)/3600</f>
        <v>0</v>
      </c>
      <c r="G637" s="95">
        <f>E637*'NEFZ + EPA + WLTP - Start Value'!$B$3*'NEFZ + EPA + WLTP - Start Value'!$B$6*'NEFZ + EPA + WLTP - Constants'!$B$4/3600</f>
        <v>0</v>
      </c>
      <c r="H637" s="95">
        <f>IF(E637&gt;0,(((C636)^3+(C637)^3)/2/D637)*0.5*'NEFZ + EPA + WLTP - Constants'!$B$3*('NEFZ + EPA + WLTP - Start Value'!$B$5*'NEFZ + EPA + WLTP - Start Value'!$B$4)*E637/3600,0)</f>
        <v>0</v>
      </c>
      <c r="I637" s="95"/>
    </row>
    <row r="638" ht="20.35" customHeight="1">
      <c r="A638" s="15">
        <v>635</v>
      </c>
      <c r="B638" s="15">
        <v>0</v>
      </c>
      <c r="C638" s="95">
        <f>'NEFZ + EPA + WLTP - Constants'!$B$5*B638/3.6</f>
        <v>0</v>
      </c>
      <c r="D638" s="95">
        <f>(C638+C637)/2</f>
        <v>0</v>
      </c>
      <c r="E638" s="95">
        <f>(D638*(A638-A637))</f>
        <v>0</v>
      </c>
      <c r="F638" s="95">
        <f>(0.5*((C638^2)-(C637^2))*'NEFZ + EPA + WLTP - Start Value'!$B$3)/3600</f>
        <v>0</v>
      </c>
      <c r="G638" s="95">
        <f>E638*'NEFZ + EPA + WLTP - Start Value'!$B$3*'NEFZ + EPA + WLTP - Start Value'!$B$6*'NEFZ + EPA + WLTP - Constants'!$B$4/3600</f>
        <v>0</v>
      </c>
      <c r="H638" s="95">
        <f>IF(E638&gt;0,(((C637)^3+(C638)^3)/2/D638)*0.5*'NEFZ + EPA + WLTP - Constants'!$B$3*('NEFZ + EPA + WLTP - Start Value'!$B$5*'NEFZ + EPA + WLTP - Start Value'!$B$4)*E638/3600,0)</f>
        <v>0</v>
      </c>
      <c r="I638" s="95"/>
    </row>
    <row r="639" ht="20.35" customHeight="1">
      <c r="A639" s="15">
        <v>636</v>
      </c>
      <c r="B639" s="15">
        <v>0</v>
      </c>
      <c r="C639" s="95">
        <f>'NEFZ + EPA + WLTP - Constants'!$B$5*B639/3.6</f>
        <v>0</v>
      </c>
      <c r="D639" s="95">
        <f>(C639+C638)/2</f>
        <v>0</v>
      </c>
      <c r="E639" s="95">
        <f>(D639*(A639-A638))</f>
        <v>0</v>
      </c>
      <c r="F639" s="95">
        <f>(0.5*((C639^2)-(C638^2))*'NEFZ + EPA + WLTP - Start Value'!$B$3)/3600</f>
        <v>0</v>
      </c>
      <c r="G639" s="95">
        <f>E639*'NEFZ + EPA + WLTP - Start Value'!$B$3*'NEFZ + EPA + WLTP - Start Value'!$B$6*'NEFZ + EPA + WLTP - Constants'!$B$4/3600</f>
        <v>0</v>
      </c>
      <c r="H639" s="95">
        <f>IF(E639&gt;0,(((C638)^3+(C639)^3)/2/D639)*0.5*'NEFZ + EPA + WLTP - Constants'!$B$3*('NEFZ + EPA + WLTP - Start Value'!$B$5*'NEFZ + EPA + WLTP - Start Value'!$B$4)*E639/3600,0)</f>
        <v>0</v>
      </c>
      <c r="I639" s="95"/>
    </row>
    <row r="640" ht="20.35" customHeight="1">
      <c r="A640" s="15">
        <v>637</v>
      </c>
      <c r="B640" s="15">
        <v>0</v>
      </c>
      <c r="C640" s="95">
        <f>'NEFZ + EPA + WLTP - Constants'!$B$5*B640/3.6</f>
        <v>0</v>
      </c>
      <c r="D640" s="95">
        <f>(C640+C639)/2</f>
        <v>0</v>
      </c>
      <c r="E640" s="95">
        <f>(D640*(A640-A639))</f>
        <v>0</v>
      </c>
      <c r="F640" s="95">
        <f>(0.5*((C640^2)-(C639^2))*'NEFZ + EPA + WLTP - Start Value'!$B$3)/3600</f>
        <v>0</v>
      </c>
      <c r="G640" s="95">
        <f>E640*'NEFZ + EPA + WLTP - Start Value'!$B$3*'NEFZ + EPA + WLTP - Start Value'!$B$6*'NEFZ + EPA + WLTP - Constants'!$B$4/3600</f>
        <v>0</v>
      </c>
      <c r="H640" s="95">
        <f>IF(E640&gt;0,(((C639)^3+(C640)^3)/2/D640)*0.5*'NEFZ + EPA + WLTP - Constants'!$B$3*('NEFZ + EPA + WLTP - Start Value'!$B$5*'NEFZ + EPA + WLTP - Start Value'!$B$4)*E640/3600,0)</f>
        <v>0</v>
      </c>
      <c r="I640" s="95"/>
    </row>
    <row r="641" ht="20.35" customHeight="1">
      <c r="A641" s="15">
        <v>638</v>
      </c>
      <c r="B641" s="15">
        <v>0</v>
      </c>
      <c r="C641" s="95">
        <f>'NEFZ + EPA + WLTP - Constants'!$B$5*B641/3.6</f>
        <v>0</v>
      </c>
      <c r="D641" s="95">
        <f>(C641+C640)/2</f>
        <v>0</v>
      </c>
      <c r="E641" s="95">
        <f>(D641*(A641-A640))</f>
        <v>0</v>
      </c>
      <c r="F641" s="95">
        <f>(0.5*((C641^2)-(C640^2))*'NEFZ + EPA + WLTP - Start Value'!$B$3)/3600</f>
        <v>0</v>
      </c>
      <c r="G641" s="95">
        <f>E641*'NEFZ + EPA + WLTP - Start Value'!$B$3*'NEFZ + EPA + WLTP - Start Value'!$B$6*'NEFZ + EPA + WLTP - Constants'!$B$4/3600</f>
        <v>0</v>
      </c>
      <c r="H641" s="95">
        <f>IF(E641&gt;0,(((C640)^3+(C641)^3)/2/D641)*0.5*'NEFZ + EPA + WLTP - Constants'!$B$3*('NEFZ + EPA + WLTP - Start Value'!$B$5*'NEFZ + EPA + WLTP - Start Value'!$B$4)*E641/3600,0)</f>
        <v>0</v>
      </c>
      <c r="I641" s="95"/>
    </row>
    <row r="642" ht="20.35" customHeight="1">
      <c r="A642" s="15">
        <v>639</v>
      </c>
      <c r="B642" s="15">
        <v>0</v>
      </c>
      <c r="C642" s="95">
        <f>'NEFZ + EPA + WLTP - Constants'!$B$5*B642/3.6</f>
        <v>0</v>
      </c>
      <c r="D642" s="95">
        <f>(C642+C641)/2</f>
        <v>0</v>
      </c>
      <c r="E642" s="95">
        <f>(D642*(A642-A641))</f>
        <v>0</v>
      </c>
      <c r="F642" s="95">
        <f>(0.5*((C642^2)-(C641^2))*'NEFZ + EPA + WLTP - Start Value'!$B$3)/3600</f>
        <v>0</v>
      </c>
      <c r="G642" s="95">
        <f>E642*'NEFZ + EPA + WLTP - Start Value'!$B$3*'NEFZ + EPA + WLTP - Start Value'!$B$6*'NEFZ + EPA + WLTP - Constants'!$B$4/3600</f>
        <v>0</v>
      </c>
      <c r="H642" s="95">
        <f>IF(E642&gt;0,(((C641)^3+(C642)^3)/2/D642)*0.5*'NEFZ + EPA + WLTP - Constants'!$B$3*('NEFZ + EPA + WLTP - Start Value'!$B$5*'NEFZ + EPA + WLTP - Start Value'!$B$4)*E642/3600,0)</f>
        <v>0</v>
      </c>
      <c r="I642" s="95"/>
    </row>
    <row r="643" ht="20.35" customHeight="1">
      <c r="A643" s="15">
        <v>640</v>
      </c>
      <c r="B643" s="15">
        <v>0</v>
      </c>
      <c r="C643" s="95">
        <f>'NEFZ + EPA + WLTP - Constants'!$B$5*B643/3.6</f>
        <v>0</v>
      </c>
      <c r="D643" s="95">
        <f>(C643+C642)/2</f>
        <v>0</v>
      </c>
      <c r="E643" s="95">
        <f>(D643*(A643-A642))</f>
        <v>0</v>
      </c>
      <c r="F643" s="95">
        <f>(0.5*((C643^2)-(C642^2))*'NEFZ + EPA + WLTP - Start Value'!$B$3)/3600</f>
        <v>0</v>
      </c>
      <c r="G643" s="95">
        <f>E643*'NEFZ + EPA + WLTP - Start Value'!$B$3*'NEFZ + EPA + WLTP - Start Value'!$B$6*'NEFZ + EPA + WLTP - Constants'!$B$4/3600</f>
        <v>0</v>
      </c>
      <c r="H643" s="95">
        <f>IF(E643&gt;0,(((C642)^3+(C643)^3)/2/D643)*0.5*'NEFZ + EPA + WLTP - Constants'!$B$3*('NEFZ + EPA + WLTP - Start Value'!$B$5*'NEFZ + EPA + WLTP - Start Value'!$B$4)*E643/3600,0)</f>
        <v>0</v>
      </c>
      <c r="I643" s="95"/>
    </row>
    <row r="644" ht="20.35" customHeight="1">
      <c r="A644" s="15">
        <v>641</v>
      </c>
      <c r="B644" s="15">
        <v>0</v>
      </c>
      <c r="C644" s="95">
        <f>'NEFZ + EPA + WLTP - Constants'!$B$5*B644/3.6</f>
        <v>0</v>
      </c>
      <c r="D644" s="95">
        <f>(C644+C643)/2</f>
        <v>0</v>
      </c>
      <c r="E644" s="95">
        <f>(D644*(A644-A643))</f>
        <v>0</v>
      </c>
      <c r="F644" s="95">
        <f>(0.5*((C644^2)-(C643^2))*'NEFZ + EPA + WLTP - Start Value'!$B$3)/3600</f>
        <v>0</v>
      </c>
      <c r="G644" s="95">
        <f>E644*'NEFZ + EPA + WLTP - Start Value'!$B$3*'NEFZ + EPA + WLTP - Start Value'!$B$6*'NEFZ + EPA + WLTP - Constants'!$B$4/3600</f>
        <v>0</v>
      </c>
      <c r="H644" s="95">
        <f>IF(E644&gt;0,(((C643)^3+(C644)^3)/2/D644)*0.5*'NEFZ + EPA + WLTP - Constants'!$B$3*('NEFZ + EPA + WLTP - Start Value'!$B$5*'NEFZ + EPA + WLTP - Start Value'!$B$4)*E644/3600,0)</f>
        <v>0</v>
      </c>
      <c r="I644" s="95"/>
    </row>
    <row r="645" ht="20.35" customHeight="1">
      <c r="A645" s="15">
        <v>642</v>
      </c>
      <c r="B645" s="15">
        <v>0</v>
      </c>
      <c r="C645" s="95">
        <f>'NEFZ + EPA + WLTP - Constants'!$B$5*B645/3.6</f>
        <v>0</v>
      </c>
      <c r="D645" s="95">
        <f>(C645+C644)/2</f>
        <v>0</v>
      </c>
      <c r="E645" s="95">
        <f>(D645*(A645-A644))</f>
        <v>0</v>
      </c>
      <c r="F645" s="95">
        <f>(0.5*((C645^2)-(C644^2))*'NEFZ + EPA + WLTP - Start Value'!$B$3)/3600</f>
        <v>0</v>
      </c>
      <c r="G645" s="95">
        <f>E645*'NEFZ + EPA + WLTP - Start Value'!$B$3*'NEFZ + EPA + WLTP - Start Value'!$B$6*'NEFZ + EPA + WLTP - Constants'!$B$4/3600</f>
        <v>0</v>
      </c>
      <c r="H645" s="95">
        <f>IF(E645&gt;0,(((C644)^3+(C645)^3)/2/D645)*0.5*'NEFZ + EPA + WLTP - Constants'!$B$3*('NEFZ + EPA + WLTP - Start Value'!$B$5*'NEFZ + EPA + WLTP - Start Value'!$B$4)*E645/3600,0)</f>
        <v>0</v>
      </c>
      <c r="I645" s="95"/>
    </row>
    <row r="646" ht="20.35" customHeight="1">
      <c r="A646" s="15">
        <v>643</v>
      </c>
      <c r="B646" s="15">
        <v>0</v>
      </c>
      <c r="C646" s="95">
        <f>'NEFZ + EPA + WLTP - Constants'!$B$5*B646/3.6</f>
        <v>0</v>
      </c>
      <c r="D646" s="95">
        <f>(C646+C645)/2</f>
        <v>0</v>
      </c>
      <c r="E646" s="95">
        <f>(D646*(A646-A645))</f>
        <v>0</v>
      </c>
      <c r="F646" s="95">
        <f>(0.5*((C646^2)-(C645^2))*'NEFZ + EPA + WLTP - Start Value'!$B$3)/3600</f>
        <v>0</v>
      </c>
      <c r="G646" s="95">
        <f>E646*'NEFZ + EPA + WLTP - Start Value'!$B$3*'NEFZ + EPA + WLTP - Start Value'!$B$6*'NEFZ + EPA + WLTP - Constants'!$B$4/3600</f>
        <v>0</v>
      </c>
      <c r="H646" s="95">
        <f>IF(E646&gt;0,(((C645)^3+(C646)^3)/2/D646)*0.5*'NEFZ + EPA + WLTP - Constants'!$B$3*('NEFZ + EPA + WLTP - Start Value'!$B$5*'NEFZ + EPA + WLTP - Start Value'!$B$4)*E646/3600,0)</f>
        <v>0</v>
      </c>
      <c r="I646" s="95"/>
    </row>
    <row r="647" ht="20.35" customHeight="1">
      <c r="A647" s="15">
        <v>644</v>
      </c>
      <c r="B647" s="15">
        <v>0</v>
      </c>
      <c r="C647" s="95">
        <f>'NEFZ + EPA + WLTP - Constants'!$B$5*B647/3.6</f>
        <v>0</v>
      </c>
      <c r="D647" s="95">
        <f>(C647+C646)/2</f>
        <v>0</v>
      </c>
      <c r="E647" s="95">
        <f>(D647*(A647-A646))</f>
        <v>0</v>
      </c>
      <c r="F647" s="95">
        <f>(0.5*((C647^2)-(C646^2))*'NEFZ + EPA + WLTP - Start Value'!$B$3)/3600</f>
        <v>0</v>
      </c>
      <c r="G647" s="95">
        <f>E647*'NEFZ + EPA + WLTP - Start Value'!$B$3*'NEFZ + EPA + WLTP - Start Value'!$B$6*'NEFZ + EPA + WLTP - Constants'!$B$4/3600</f>
        <v>0</v>
      </c>
      <c r="H647" s="95">
        <f>IF(E647&gt;0,(((C646)^3+(C647)^3)/2/D647)*0.5*'NEFZ + EPA + WLTP - Constants'!$B$3*('NEFZ + EPA + WLTP - Start Value'!$B$5*'NEFZ + EPA + WLTP - Start Value'!$B$4)*E647/3600,0)</f>
        <v>0</v>
      </c>
      <c r="I647" s="95"/>
    </row>
    <row r="648" ht="20.35" customHeight="1">
      <c r="A648" s="15">
        <v>645</v>
      </c>
      <c r="B648" s="15">
        <v>0</v>
      </c>
      <c r="C648" s="95">
        <f>'NEFZ + EPA + WLTP - Constants'!$B$5*B648/3.6</f>
        <v>0</v>
      </c>
      <c r="D648" s="95">
        <f>(C648+C647)/2</f>
        <v>0</v>
      </c>
      <c r="E648" s="95">
        <f>(D648*(A648-A647))</f>
        <v>0</v>
      </c>
      <c r="F648" s="95">
        <f>(0.5*((C648^2)-(C647^2))*'NEFZ + EPA + WLTP - Start Value'!$B$3)/3600</f>
        <v>0</v>
      </c>
      <c r="G648" s="95">
        <f>E648*'NEFZ + EPA + WLTP - Start Value'!$B$3*'NEFZ + EPA + WLTP - Start Value'!$B$6*'NEFZ + EPA + WLTP - Constants'!$B$4/3600</f>
        <v>0</v>
      </c>
      <c r="H648" s="95">
        <f>IF(E648&gt;0,(((C647)^3+(C648)^3)/2/D648)*0.5*'NEFZ + EPA + WLTP - Constants'!$B$3*('NEFZ + EPA + WLTP - Start Value'!$B$5*'NEFZ + EPA + WLTP - Start Value'!$B$4)*E648/3600,0)</f>
        <v>0</v>
      </c>
      <c r="I648" s="95"/>
    </row>
    <row r="649" ht="20.35" customHeight="1">
      <c r="A649" s="15">
        <v>646</v>
      </c>
      <c r="B649" s="15">
        <v>2</v>
      </c>
      <c r="C649" s="95">
        <f>'NEFZ + EPA + WLTP - Constants'!$B$5*B649/3.6</f>
        <v>0.89408</v>
      </c>
      <c r="D649" s="95">
        <f>(C649+C648)/2</f>
        <v>0.44704</v>
      </c>
      <c r="E649" s="95">
        <f>(D649*(A649-A648))</f>
        <v>0.44704</v>
      </c>
      <c r="F649" s="95">
        <f>(0.5*((C649^2)-(C648^2))*'NEFZ + EPA + WLTP - Start Value'!$B$3)/3600</f>
        <v>0.1737539177244444</v>
      </c>
      <c r="G649" s="95">
        <f>E649*'NEFZ + EPA + WLTP - Start Value'!$B$3*'NEFZ + EPA + WLTP - Start Value'!$B$6*'NEFZ + EPA + WLTP - Constants'!$B$4/3600</f>
        <v>0.015251663680</v>
      </c>
      <c r="H649" s="95">
        <f>IF(E649&gt;0,(((C648)^3+(C649)^3)/2/D649)*0.5*'NEFZ + EPA + WLTP - Constants'!$B$3*('NEFZ + EPA + WLTP - Start Value'!$B$5*'NEFZ + EPA + WLTP - Start Value'!$B$4)*E649/3600,0)</f>
        <v>4.520533272618598e-05</v>
      </c>
      <c r="I649" s="95"/>
    </row>
    <row r="650" ht="20.35" customHeight="1">
      <c r="A650" s="15">
        <v>647</v>
      </c>
      <c r="B650" s="15">
        <v>4.5</v>
      </c>
      <c r="C650" s="95">
        <f>'NEFZ + EPA + WLTP - Constants'!$B$5*B650/3.6</f>
        <v>2.01168</v>
      </c>
      <c r="D650" s="95">
        <f>(C650+C649)/2</f>
        <v>1.45288</v>
      </c>
      <c r="E650" s="95">
        <f>(D650*(A650-A649))</f>
        <v>1.45288</v>
      </c>
      <c r="F650" s="95">
        <f>(0.5*((C650^2)-(C649^2))*'NEFZ + EPA + WLTP - Start Value'!$B$3)/3600</f>
        <v>0.7058752907555557</v>
      </c>
      <c r="G650" s="95">
        <f>E650*'NEFZ + EPA + WLTP - Start Value'!$B$3*'NEFZ + EPA + WLTP - Start Value'!$B$6*'NEFZ + EPA + WLTP - Constants'!$B$4/3600</f>
        <v>0.049567906960</v>
      </c>
      <c r="H650" s="95">
        <f>IF(E650&gt;0,(((C649)^3+(C650)^3)/2/D650)*0.5*'NEFZ + EPA + WLTP - Constants'!$B$3*('NEFZ + EPA + WLTP - Start Value'!$B$5*'NEFZ + EPA + WLTP - Start Value'!$B$4)*E650/3600,0)</f>
        <v>0.0005601223258103983</v>
      </c>
      <c r="I650" s="95"/>
    </row>
    <row r="651" ht="20.35" customHeight="1">
      <c r="A651" s="15">
        <v>648</v>
      </c>
      <c r="B651" s="15">
        <v>7.8</v>
      </c>
      <c r="C651" s="95">
        <f>'NEFZ + EPA + WLTP - Constants'!$B$5*B651/3.6</f>
        <v>3.486912</v>
      </c>
      <c r="D651" s="95">
        <f>(C651+C650)/2</f>
        <v>2.749296</v>
      </c>
      <c r="E651" s="95">
        <f>(D651*(A651-A650))</f>
        <v>2.749296</v>
      </c>
      <c r="F651" s="95">
        <f>(0.5*((C651^2)-(C650^2))*'NEFZ + EPA + WLTP - Start Value'!$B$3)/3600</f>
        <v>1.763167880108799</v>
      </c>
      <c r="G651" s="95">
        <f>E651*'NEFZ + EPA + WLTP - Start Value'!$B$3*'NEFZ + EPA + WLTP - Start Value'!$B$6*'NEFZ + EPA + WLTP - Constants'!$B$4/3600</f>
        <v>0.09379773163200003</v>
      </c>
      <c r="H651" s="95">
        <f>IF(E651&gt;0,(((C650)^3+(C651)^3)/2/D651)*0.5*'NEFZ + EPA + WLTP - Constants'!$B$3*('NEFZ + EPA + WLTP - Start Value'!$B$5*'NEFZ + EPA + WLTP - Start Value'!$B$4)*E651/3600,0)</f>
        <v>0.003196452125068838</v>
      </c>
      <c r="I651" s="95"/>
    </row>
    <row r="652" ht="20.35" customHeight="1">
      <c r="A652" s="15">
        <v>649</v>
      </c>
      <c r="B652" s="15">
        <v>10.2</v>
      </c>
      <c r="C652" s="95">
        <f>'NEFZ + EPA + WLTP - Constants'!$B$5*B652/3.6</f>
        <v>4.559807999999999</v>
      </c>
      <c r="D652" s="95">
        <f>(C652+C651)/2</f>
        <v>4.023359999999999</v>
      </c>
      <c r="E652" s="95">
        <f>(D652*(A652-A651))</f>
        <v>4.023359999999999</v>
      </c>
      <c r="F652" s="95">
        <f>(0.5*((C652^2)-(C651^2))*'NEFZ + EPA + WLTP - Start Value'!$B$3)/3600</f>
        <v>1.876542311423999</v>
      </c>
      <c r="G652" s="95">
        <f>E652*'NEFZ + EPA + WLTP - Start Value'!$B$3*'NEFZ + EPA + WLTP - Start Value'!$B$6*'NEFZ + EPA + WLTP - Constants'!$B$4/3600</f>
        <v>0.137264973120</v>
      </c>
      <c r="H652" s="95">
        <f>IF(E652&gt;0,(((C651)^3+(C652)^3)/2/D652)*0.5*'NEFZ + EPA + WLTP - Constants'!$B$3*('NEFZ + EPA + WLTP - Start Value'!$B$5*'NEFZ + EPA + WLTP - Start Value'!$B$4)*E652/3600,0)</f>
        <v>0.008678067723445922</v>
      </c>
      <c r="I652" s="95"/>
    </row>
    <row r="653" ht="20.35" customHeight="1">
      <c r="A653" s="15">
        <v>650</v>
      </c>
      <c r="B653" s="15">
        <v>12.5</v>
      </c>
      <c r="C653" s="95">
        <f>'NEFZ + EPA + WLTP - Constants'!$B$5*B653/3.6</f>
        <v>5.588</v>
      </c>
      <c r="D653" s="95">
        <f>(C653+C652)/2</f>
        <v>5.073904</v>
      </c>
      <c r="E653" s="95">
        <f>(D653*(A653-A652))</f>
        <v>5.073904</v>
      </c>
      <c r="F653" s="95">
        <f>(0.5*((C653^2)-(C652^2))*'NEFZ + EPA + WLTP - Start Value'!$B$3)/3600</f>
        <v>2.267923011098313</v>
      </c>
      <c r="G653" s="95">
        <f>E653*'NEFZ + EPA + WLTP - Start Value'!$B$3*'NEFZ + EPA + WLTP - Start Value'!$B$6*'NEFZ + EPA + WLTP - Constants'!$B$4/3600</f>
        <v>0.173106382768</v>
      </c>
      <c r="H653" s="95">
        <f>IF(E653&gt;0,(((C652)^3+(C653)^3)/2/D653)*0.5*'NEFZ + EPA + WLTP - Constants'!$B$3*('NEFZ + EPA + WLTP - Start Value'!$B$5*'NEFZ + EPA + WLTP - Start Value'!$B$4)*E653/3600,0)</f>
        <v>0.0170329907765653</v>
      </c>
      <c r="I653" s="95"/>
    </row>
    <row r="654" ht="20.35" customHeight="1">
      <c r="A654" s="15">
        <v>651</v>
      </c>
      <c r="B654" s="15">
        <v>14</v>
      </c>
      <c r="C654" s="95">
        <f>'NEFZ + EPA + WLTP - Constants'!$B$5*B654/3.6</f>
        <v>6.25856</v>
      </c>
      <c r="D654" s="95">
        <f>(C654+C653)/2</f>
        <v>5.92328</v>
      </c>
      <c r="E654" s="95">
        <f>(D654*(A654-A653))</f>
        <v>5.92328</v>
      </c>
      <c r="F654" s="95">
        <f>(0.5*((C654^2)-(C653^2))*'NEFZ + EPA + WLTP - Start Value'!$B$3)/3600</f>
        <v>1.726679557386666</v>
      </c>
      <c r="G654" s="95">
        <f>E654*'NEFZ + EPA + WLTP - Start Value'!$B$3*'NEFZ + EPA + WLTP - Start Value'!$B$6*'NEFZ + EPA + WLTP - Constants'!$B$4/3600</f>
        <v>0.202084543760</v>
      </c>
      <c r="H654" s="95">
        <f>IF(E654&gt;0,(((C653)^3+(C654)^3)/2/D654)*0.5*'NEFZ + EPA + WLTP - Constants'!$B$3*('NEFZ + EPA + WLTP - Start Value'!$B$5*'NEFZ + EPA + WLTP - Start Value'!$B$4)*E654/3600,0)</f>
        <v>0.02654188731018579</v>
      </c>
      <c r="I654" s="95"/>
    </row>
    <row r="655" ht="20.35" customHeight="1">
      <c r="A655" s="15">
        <v>652</v>
      </c>
      <c r="B655" s="15">
        <v>15.3</v>
      </c>
      <c r="C655" s="95">
        <f>'NEFZ + EPA + WLTP - Constants'!$B$5*B655/3.6</f>
        <v>6.839712000000001</v>
      </c>
      <c r="D655" s="95">
        <f>(C655+C654)/2</f>
        <v>6.549136000000001</v>
      </c>
      <c r="E655" s="95">
        <f>(D655*(A655-A654))</f>
        <v>6.549136000000001</v>
      </c>
      <c r="F655" s="95">
        <f>(0.5*((C655^2)-(C654^2))*'NEFZ + EPA + WLTP - Start Value'!$B$3)/3600</f>
        <v>1.654571681531027</v>
      </c>
      <c r="G655" s="95">
        <f>E655*'NEFZ + EPA + WLTP - Start Value'!$B$3*'NEFZ + EPA + WLTP - Start Value'!$B$6*'NEFZ + EPA + WLTP - Constants'!$B$4/3600</f>
        <v>0.2234368729120001</v>
      </c>
      <c r="H655" s="95">
        <f>IF(E655&gt;0,(((C654)^3+(C655)^3)/2/D655)*0.5*'NEFZ + EPA + WLTP - Constants'!$B$3*('NEFZ + EPA + WLTP - Start Value'!$B$5*'NEFZ + EPA + WLTP - Start Value'!$B$4)*E655/3600,0)</f>
        <v>0.03574372662126369</v>
      </c>
      <c r="I655" s="95"/>
    </row>
    <row r="656" ht="20.35" customHeight="1">
      <c r="A656" s="15">
        <v>653</v>
      </c>
      <c r="B656" s="15">
        <v>17.5</v>
      </c>
      <c r="C656" s="95">
        <f>'NEFZ + EPA + WLTP - Constants'!$B$5*B656/3.6</f>
        <v>7.8232</v>
      </c>
      <c r="D656" s="95">
        <f>(C656+C655)/2</f>
        <v>7.331456000000001</v>
      </c>
      <c r="E656" s="95">
        <f>(D656*(A656-A655))</f>
        <v>7.331456000000001</v>
      </c>
      <c r="F656" s="95">
        <f>(0.5*((C656^2)-(C655^2))*'NEFZ + EPA + WLTP - Start Value'!$B$3)/3600</f>
        <v>3.134520675748973</v>
      </c>
      <c r="G656" s="95">
        <f>E656*'NEFZ + EPA + WLTP - Start Value'!$B$3*'NEFZ + EPA + WLTP - Start Value'!$B$6*'NEFZ + EPA + WLTP - Constants'!$B$4/3600</f>
        <v>0.250127284352</v>
      </c>
      <c r="H656" s="95">
        <f>IF(E656&gt;0,(((C655)^3+(C656)^3)/2/D656)*0.5*'NEFZ + EPA + WLTP - Constants'!$B$3*('NEFZ + EPA + WLTP - Start Value'!$B$5*'NEFZ + EPA + WLTP - Start Value'!$B$4)*E656/3600,0)</f>
        <v>0.05052233875610727</v>
      </c>
      <c r="I656" s="95"/>
    </row>
    <row r="657" ht="20.35" customHeight="1">
      <c r="A657" s="15">
        <v>654</v>
      </c>
      <c r="B657" s="15">
        <v>19.6</v>
      </c>
      <c r="C657" s="95">
        <f>'NEFZ + EPA + WLTP - Constants'!$B$5*B657/3.6</f>
        <v>8.761984000000002</v>
      </c>
      <c r="D657" s="95">
        <f>(C657+C656)/2</f>
        <v>8.292592000000001</v>
      </c>
      <c r="E657" s="95">
        <f>(D657*(A657-A656))</f>
        <v>8.292592000000001</v>
      </c>
      <c r="F657" s="95">
        <f>(0.5*((C657^2)-(C656^2))*'NEFZ + EPA + WLTP - Start Value'!$B$3)/3600</f>
        <v>3.384291932477873</v>
      </c>
      <c r="G657" s="95">
        <f>E657*'NEFZ + EPA + WLTP - Start Value'!$B$3*'NEFZ + EPA + WLTP - Start Value'!$B$6*'NEFZ + EPA + WLTP - Constants'!$B$4/3600</f>
        <v>0.2829183612640001</v>
      </c>
      <c r="H657" s="95">
        <f>IF(E657&gt;0,(((C656)^3+(C657)^3)/2/D657)*0.5*'NEFZ + EPA + WLTP - Constants'!$B$3*('NEFZ + EPA + WLTP - Start Value'!$B$5*'NEFZ + EPA + WLTP - Start Value'!$B$4)*E657/3600,0)</f>
        <v>0.07283093877914984</v>
      </c>
      <c r="I657" s="95"/>
    </row>
    <row r="658" ht="20.35" customHeight="1">
      <c r="A658" s="15">
        <v>655</v>
      </c>
      <c r="B658" s="15">
        <v>21</v>
      </c>
      <c r="C658" s="95">
        <f>'NEFZ + EPA + WLTP - Constants'!$B$5*B658/3.6</f>
        <v>9.387840000000001</v>
      </c>
      <c r="D658" s="95">
        <f>(C658+C657)/2</f>
        <v>9.074912000000001</v>
      </c>
      <c r="E658" s="95">
        <f>(D658*(A658-A657))</f>
        <v>9.074912000000001</v>
      </c>
      <c r="F658" s="95">
        <f>(0.5*((C658^2)-(C657^2))*'NEFZ + EPA + WLTP - Start Value'!$B$3)/3600</f>
        <v>2.469043170864353</v>
      </c>
      <c r="G658" s="95">
        <f>E658*'NEFZ + EPA + WLTP - Start Value'!$B$3*'NEFZ + EPA + WLTP - Start Value'!$B$6*'NEFZ + EPA + WLTP - Constants'!$B$4/3600</f>
        <v>0.3096087727040001</v>
      </c>
      <c r="H658" s="95">
        <f>IF(E658&gt;0,(((C657)^3+(C658)^3)/2/D658)*0.5*'NEFZ + EPA + WLTP - Constants'!$B$3*('NEFZ + EPA + WLTP - Start Value'!$B$5*'NEFZ + EPA + WLTP - Start Value'!$B$4)*E658/3600,0)</f>
        <v>0.09487772081637552</v>
      </c>
      <c r="I658" s="95"/>
    </row>
    <row r="659" ht="20.35" customHeight="1">
      <c r="A659" s="15">
        <v>656</v>
      </c>
      <c r="B659" s="15">
        <v>22.2</v>
      </c>
      <c r="C659" s="95">
        <f>'NEFZ + EPA + WLTP - Constants'!$B$5*B659/3.6</f>
        <v>9.924287999999999</v>
      </c>
      <c r="D659" s="95">
        <f>(C659+C658)/2</f>
        <v>9.656064000000001</v>
      </c>
      <c r="E659" s="95">
        <f>(D659*(A659-A658))</f>
        <v>9.656064000000001</v>
      </c>
      <c r="F659" s="95">
        <f>(0.5*((C659^2)-(C658^2))*'NEFZ + EPA + WLTP - Start Value'!$B$3)/3600</f>
        <v>2.251850773708792</v>
      </c>
      <c r="G659" s="95">
        <f>E659*'NEFZ + EPA + WLTP - Start Value'!$B$3*'NEFZ + EPA + WLTP - Start Value'!$B$6*'NEFZ + EPA + WLTP - Constants'!$B$4/3600</f>
        <v>0.329435935488</v>
      </c>
      <c r="H659" s="95">
        <f>IF(E659&gt;0,(((C658)^3+(C659)^3)/2/D659)*0.5*'NEFZ + EPA + WLTP - Constants'!$B$3*('NEFZ + EPA + WLTP - Start Value'!$B$5*'NEFZ + EPA + WLTP - Start Value'!$B$4)*E659/3600,0)</f>
        <v>0.1141550376987975</v>
      </c>
      <c r="I659" s="95"/>
    </row>
    <row r="660" ht="20.35" customHeight="1">
      <c r="A660" s="15">
        <v>657</v>
      </c>
      <c r="B660" s="15">
        <v>23.3</v>
      </c>
      <c r="C660" s="95">
        <f>'NEFZ + EPA + WLTP - Constants'!$B$5*B660/3.6</f>
        <v>10.416032</v>
      </c>
      <c r="D660" s="95">
        <f>(C660+C659)/2</f>
        <v>10.17016</v>
      </c>
      <c r="E660" s="95">
        <f>(D660*(A660-A659))</f>
        <v>10.17016</v>
      </c>
      <c r="F660" s="95">
        <f>(0.5*((C660^2)-(C659^2))*'NEFZ + EPA + WLTP - Start Value'!$B$3)/3600</f>
        <v>2.174095895527113</v>
      </c>
      <c r="G660" s="95">
        <f>E660*'NEFZ + EPA + WLTP - Start Value'!$B$3*'NEFZ + EPA + WLTP - Start Value'!$B$6*'NEFZ + EPA + WLTP - Constants'!$B$4/3600</f>
        <v>0.346975348720</v>
      </c>
      <c r="H660" s="95">
        <f>IF(E660&gt;0,(((C659)^3+(C660)^3)/2/D660)*0.5*'NEFZ + EPA + WLTP - Constants'!$B$3*('NEFZ + EPA + WLTP - Start Value'!$B$5*'NEFZ + EPA + WLTP - Start Value'!$B$4)*E660/3600,0)</f>
        <v>0.1333014003829784</v>
      </c>
      <c r="I660" s="95"/>
    </row>
    <row r="661" ht="20.35" customHeight="1">
      <c r="A661" s="15">
        <v>658</v>
      </c>
      <c r="B661" s="15">
        <v>24.5</v>
      </c>
      <c r="C661" s="95">
        <f>'NEFZ + EPA + WLTP - Constants'!$B$5*B661/3.6</f>
        <v>10.95248</v>
      </c>
      <c r="D661" s="95">
        <f>(C661+C660)/2</f>
        <v>10.684256</v>
      </c>
      <c r="E661" s="95">
        <f>(D661*(A661-A660))</f>
        <v>10.684256</v>
      </c>
      <c r="F661" s="95">
        <f>(0.5*((C661^2)-(C660^2))*'NEFZ + EPA + WLTP - Start Value'!$B$3)/3600</f>
        <v>2.491631180168534</v>
      </c>
      <c r="G661" s="95">
        <f>E661*'NEFZ + EPA + WLTP - Start Value'!$B$3*'NEFZ + EPA + WLTP - Start Value'!$B$6*'NEFZ + EPA + WLTP - Constants'!$B$4/3600</f>
        <v>0.364514761952</v>
      </c>
      <c r="H661" s="95">
        <f>IF(E661&gt;0,(((C660)^3+(C661)^3)/2/D661)*0.5*'NEFZ + EPA + WLTP - Constants'!$B$3*('NEFZ + EPA + WLTP - Start Value'!$B$5*'NEFZ + EPA + WLTP - Start Value'!$B$4)*E661/3600,0)</f>
        <v>0.1545765951985671</v>
      </c>
      <c r="I661" s="95"/>
    </row>
    <row r="662" ht="20.35" customHeight="1">
      <c r="A662" s="15">
        <v>659</v>
      </c>
      <c r="B662" s="15">
        <v>25.3</v>
      </c>
      <c r="C662" s="95">
        <f>'NEFZ + EPA + WLTP - Constants'!$B$5*B662/3.6</f>
        <v>11.310112</v>
      </c>
      <c r="D662" s="95">
        <f>(C662+C661)/2</f>
        <v>11.131296</v>
      </c>
      <c r="E662" s="95">
        <f>(D662*(A662-A661))</f>
        <v>11.131296</v>
      </c>
      <c r="F662" s="95">
        <f>(0.5*((C662^2)-(C661^2))*'NEFZ + EPA + WLTP - Start Value'!$B$3)/3600</f>
        <v>1.730589020535467</v>
      </c>
      <c r="G662" s="95">
        <f>E662*'NEFZ + EPA + WLTP - Start Value'!$B$3*'NEFZ + EPA + WLTP - Start Value'!$B$6*'NEFZ + EPA + WLTP - Constants'!$B$4/3600</f>
        <v>0.379766425632</v>
      </c>
      <c r="H662" s="95">
        <f>IF(E662&gt;0,(((C661)^3+(C662)^3)/2/D662)*0.5*'NEFZ + EPA + WLTP - Constants'!$B$3*('NEFZ + EPA + WLTP - Start Value'!$B$5*'NEFZ + EPA + WLTP - Start Value'!$B$4)*E662/3600,0)</f>
        <v>0.1746078692228629</v>
      </c>
      <c r="I662" s="95"/>
    </row>
    <row r="663" ht="20.35" customHeight="1">
      <c r="A663" s="15">
        <v>660</v>
      </c>
      <c r="B663" s="15">
        <v>25.6</v>
      </c>
      <c r="C663" s="95">
        <f>'NEFZ + EPA + WLTP - Constants'!$B$5*B663/3.6</f>
        <v>11.444224</v>
      </c>
      <c r="D663" s="95">
        <f>(C663+C662)/2</f>
        <v>11.377168</v>
      </c>
      <c r="E663" s="95">
        <f>(D663*(A663-A662))</f>
        <v>11.377168</v>
      </c>
      <c r="F663" s="95">
        <f>(0.5*((C663^2)-(C662^2))*'NEFZ + EPA + WLTP - Start Value'!$B$3)/3600</f>
        <v>0.6633055809130746</v>
      </c>
      <c r="G663" s="95">
        <f>E663*'NEFZ + EPA + WLTP - Start Value'!$B$3*'NEFZ + EPA + WLTP - Start Value'!$B$6*'NEFZ + EPA + WLTP - Constants'!$B$4/3600</f>
        <v>0.3881548406560001</v>
      </c>
      <c r="H663" s="95">
        <f>IF(E663&gt;0,(((C662)^3+(C663)^3)/2/D663)*0.5*'NEFZ + EPA + WLTP - Constants'!$B$3*('NEFZ + EPA + WLTP - Start Value'!$B$5*'NEFZ + EPA + WLTP - Start Value'!$B$4)*E663/3600,0)</f>
        <v>0.1863109139430141</v>
      </c>
      <c r="I663" s="95"/>
    </row>
    <row r="664" ht="20.35" customHeight="1">
      <c r="A664" s="15">
        <v>661</v>
      </c>
      <c r="B664" s="15">
        <v>26</v>
      </c>
      <c r="C664" s="95">
        <f>'NEFZ + EPA + WLTP - Constants'!$B$5*B664/3.6</f>
        <v>11.62304</v>
      </c>
      <c r="D664" s="95">
        <f>(C664+C663)/2</f>
        <v>11.533632</v>
      </c>
      <c r="E664" s="95">
        <f>(D664*(A664-A663))</f>
        <v>11.533632</v>
      </c>
      <c r="F664" s="95">
        <f>(0.5*((C664^2)-(C663^2))*'NEFZ + EPA + WLTP - Start Value'!$B$3)/3600</f>
        <v>0.8965702154581331</v>
      </c>
      <c r="G664" s="95">
        <f>E664*'NEFZ + EPA + WLTP - Start Value'!$B$3*'NEFZ + EPA + WLTP - Start Value'!$B$6*'NEFZ + EPA + WLTP - Constants'!$B$4/3600</f>
        <v>0.393492922944</v>
      </c>
      <c r="H664" s="95">
        <f>IF(E664&gt;0,(((C663)^3+(C664)^3)/2/D664)*0.5*'NEFZ + EPA + WLTP - Constants'!$B$3*('NEFZ + EPA + WLTP - Start Value'!$B$5*'NEFZ + EPA + WLTP - Start Value'!$B$4)*E664/3600,0)</f>
        <v>0.1941185699368171</v>
      </c>
      <c r="I664" s="95"/>
    </row>
    <row r="665" ht="20.35" customHeight="1">
      <c r="A665" s="15">
        <v>662</v>
      </c>
      <c r="B665" s="15">
        <v>26.1</v>
      </c>
      <c r="C665" s="95">
        <f>'NEFZ + EPA + WLTP - Constants'!$B$5*B665/3.6</f>
        <v>11.667744</v>
      </c>
      <c r="D665" s="95">
        <f>(C665+C664)/2</f>
        <v>11.645392</v>
      </c>
      <c r="E665" s="95">
        <f>(D665*(A665-A664))</f>
        <v>11.645392</v>
      </c>
      <c r="F665" s="95">
        <f>(0.5*((C665^2)-(C664^2))*'NEFZ + EPA + WLTP - Start Value'!$B$3)/3600</f>
        <v>0.2263144778360847</v>
      </c>
      <c r="G665" s="95">
        <f>E665*'NEFZ + EPA + WLTP - Start Value'!$B$3*'NEFZ + EPA + WLTP - Start Value'!$B$6*'NEFZ + EPA + WLTP - Constants'!$B$4/3600</f>
        <v>0.3973058388640001</v>
      </c>
      <c r="H665" s="95">
        <f>IF(E665&gt;0,(((C664)^3+(C665)^3)/2/D665)*0.5*'NEFZ + EPA + WLTP - Constants'!$B$3*('NEFZ + EPA + WLTP - Start Value'!$B$5*'NEFZ + EPA + WLTP - Start Value'!$B$4)*E665/3600,0)</f>
        <v>0.1997826003540775</v>
      </c>
      <c r="I665" s="95"/>
    </row>
    <row r="666" ht="20.35" customHeight="1">
      <c r="A666" s="15">
        <v>663</v>
      </c>
      <c r="B666" s="15">
        <v>26.2</v>
      </c>
      <c r="C666" s="95">
        <f>'NEFZ + EPA + WLTP - Constants'!$B$5*B666/3.6</f>
        <v>11.712448</v>
      </c>
      <c r="D666" s="95">
        <f>(C666+C665)/2</f>
        <v>11.690096</v>
      </c>
      <c r="E666" s="95">
        <f>(D666*(A666-A665))</f>
        <v>11.690096</v>
      </c>
      <c r="F666" s="95">
        <f>(0.5*((C666^2)-(C665^2))*'NEFZ + EPA + WLTP - Start Value'!$B$3)/3600</f>
        <v>0.2271832474247084</v>
      </c>
      <c r="G666" s="95">
        <f>E666*'NEFZ + EPA + WLTP - Start Value'!$B$3*'NEFZ + EPA + WLTP - Start Value'!$B$6*'NEFZ + EPA + WLTP - Constants'!$B$4/3600</f>
        <v>0.398831005232</v>
      </c>
      <c r="H666" s="95">
        <f>IF(E666&gt;0,(((C665)^3+(C666)^3)/2/D666)*0.5*'NEFZ + EPA + WLTP - Constants'!$B$3*('NEFZ + EPA + WLTP - Start Value'!$B$5*'NEFZ + EPA + WLTP - Start Value'!$B$4)*E666/3600,0)</f>
        <v>0.202092186008391</v>
      </c>
      <c r="I666" s="95"/>
    </row>
    <row r="667" ht="20.35" customHeight="1">
      <c r="A667" s="15">
        <v>664</v>
      </c>
      <c r="B667" s="15">
        <v>26.2</v>
      </c>
      <c r="C667" s="95">
        <f>'NEFZ + EPA + WLTP - Constants'!$B$5*B667/3.6</f>
        <v>11.712448</v>
      </c>
      <c r="D667" s="95">
        <f>(C667+C666)/2</f>
        <v>11.712448</v>
      </c>
      <c r="E667" s="95">
        <f>(D667*(A667-A666))</f>
        <v>11.712448</v>
      </c>
      <c r="F667" s="95">
        <f>(0.5*((C667^2)-(C666^2))*'NEFZ + EPA + WLTP - Start Value'!$B$3)/3600</f>
        <v>0</v>
      </c>
      <c r="G667" s="95">
        <f>E667*'NEFZ + EPA + WLTP - Start Value'!$B$3*'NEFZ + EPA + WLTP - Start Value'!$B$6*'NEFZ + EPA + WLTP - Constants'!$B$4/3600</f>
        <v>0.399593588416</v>
      </c>
      <c r="H667" s="95">
        <f>IF(E667&gt;0,(((C666)^3+(C667)^3)/2/D667)*0.5*'NEFZ + EPA + WLTP - Constants'!$B$3*('NEFZ + EPA + WLTP - Start Value'!$B$5*'NEFZ + EPA + WLTP - Start Value'!$B$4)*E667/3600,0)</f>
        <v>0.2032514033074883</v>
      </c>
      <c r="I667" s="95"/>
    </row>
    <row r="668" ht="20.35" customHeight="1">
      <c r="A668" s="15">
        <v>665</v>
      </c>
      <c r="B668" s="15">
        <v>26.4</v>
      </c>
      <c r="C668" s="95">
        <f>'NEFZ + EPA + WLTP - Constants'!$B$5*B668/3.6</f>
        <v>11.801856</v>
      </c>
      <c r="D668" s="95">
        <f>(C668+C667)/2</f>
        <v>11.757152</v>
      </c>
      <c r="E668" s="95">
        <f>(D668*(A668-A667))</f>
        <v>11.757152</v>
      </c>
      <c r="F668" s="95">
        <f>(0.5*((C668^2)-(C667^2))*'NEFZ + EPA + WLTP - Start Value'!$B$3)/3600</f>
        <v>0.4569728036152816</v>
      </c>
      <c r="G668" s="95">
        <f>E668*'NEFZ + EPA + WLTP - Start Value'!$B$3*'NEFZ + EPA + WLTP - Start Value'!$B$6*'NEFZ + EPA + WLTP - Constants'!$B$4/3600</f>
        <v>0.4011187547839999</v>
      </c>
      <c r="H668" s="95">
        <f>IF(E668&gt;0,(((C667)^3+(C668)^3)/2/D668)*0.5*'NEFZ + EPA + WLTP - Constants'!$B$3*('NEFZ + EPA + WLTP - Start Value'!$B$5*'NEFZ + EPA + WLTP - Start Value'!$B$4)*E668/3600,0)</f>
        <v>0.2055965203533247</v>
      </c>
      <c r="I668" s="95"/>
    </row>
    <row r="669" ht="20.35" customHeight="1">
      <c r="A669" s="15">
        <v>666</v>
      </c>
      <c r="B669" s="15">
        <v>26.5</v>
      </c>
      <c r="C669" s="95">
        <f>'NEFZ + EPA + WLTP - Constants'!$B$5*B669/3.6</f>
        <v>11.84656</v>
      </c>
      <c r="D669" s="95">
        <f>(C669+C668)/2</f>
        <v>11.824208</v>
      </c>
      <c r="E669" s="95">
        <f>(D669*(A669-A668))</f>
        <v>11.824208</v>
      </c>
      <c r="F669" s="95">
        <f>(0.5*((C669^2)-(C668^2))*'NEFZ + EPA + WLTP - Start Value'!$B$3)/3600</f>
        <v>0.2297895561905856</v>
      </c>
      <c r="G669" s="95">
        <f>E669*'NEFZ + EPA + WLTP - Start Value'!$B$3*'NEFZ + EPA + WLTP - Start Value'!$B$6*'NEFZ + EPA + WLTP - Constants'!$B$4/3600</f>
        <v>0.4034065043359999</v>
      </c>
      <c r="H669" s="95">
        <f>IF(E669&gt;0,(((C668)^3+(C669)^3)/2/D669)*0.5*'NEFZ + EPA + WLTP - Constants'!$B$3*('NEFZ + EPA + WLTP - Start Value'!$B$5*'NEFZ + EPA + WLTP - Start Value'!$B$4)*E669/3600,0)</f>
        <v>0.2091276049538991</v>
      </c>
      <c r="I669" s="95"/>
    </row>
    <row r="670" ht="20.35" customHeight="1">
      <c r="A670" s="15">
        <v>667</v>
      </c>
      <c r="B670" s="15">
        <v>26.5</v>
      </c>
      <c r="C670" s="95">
        <f>'NEFZ + EPA + WLTP - Constants'!$B$5*B670/3.6</f>
        <v>11.84656</v>
      </c>
      <c r="D670" s="95">
        <f>(C670+C669)/2</f>
        <v>11.84656</v>
      </c>
      <c r="E670" s="95">
        <f>(D670*(A670-A669))</f>
        <v>11.84656</v>
      </c>
      <c r="F670" s="95">
        <f>(0.5*((C670^2)-(C669^2))*'NEFZ + EPA + WLTP - Start Value'!$B$3)/3600</f>
        <v>0</v>
      </c>
      <c r="G670" s="95">
        <f>E670*'NEFZ + EPA + WLTP - Start Value'!$B$3*'NEFZ + EPA + WLTP - Start Value'!$B$6*'NEFZ + EPA + WLTP - Constants'!$B$4/3600</f>
        <v>0.404169087520</v>
      </c>
      <c r="H670" s="95">
        <f>IF(E670&gt;0,(((C669)^3+(C670)^3)/2/D670)*0.5*'NEFZ + EPA + WLTP - Constants'!$B$3*('NEFZ + EPA + WLTP - Start Value'!$B$5*'NEFZ + EPA + WLTP - Start Value'!$B$4)*E670/3600,0)</f>
        <v>0.2103135725086372</v>
      </c>
      <c r="I670" s="95"/>
    </row>
    <row r="671" ht="20.35" customHeight="1">
      <c r="A671" s="15">
        <v>668</v>
      </c>
      <c r="B671" s="15">
        <v>26</v>
      </c>
      <c r="C671" s="95">
        <f>'NEFZ + EPA + WLTP - Constants'!$B$5*B671/3.6</f>
        <v>11.62304</v>
      </c>
      <c r="D671" s="95">
        <f>(C671+C670)/2</f>
        <v>11.7348</v>
      </c>
      <c r="E671" s="95">
        <f>(D671*(A671-A670))</f>
        <v>11.7348</v>
      </c>
      <c r="F671" s="95">
        <f>(0.5*((C671^2)-(C670^2))*'NEFZ + EPA + WLTP - Start Value'!$B$3)/3600</f>
        <v>-1.14026008506666</v>
      </c>
      <c r="G671" s="95">
        <f>E671*'NEFZ + EPA + WLTP - Start Value'!$B$3*'NEFZ + EPA + WLTP - Start Value'!$B$6*'NEFZ + EPA + WLTP - Constants'!$B$4/3600</f>
        <v>0.4003561716</v>
      </c>
      <c r="H671" s="95">
        <f>IF(E671&gt;0,(((C670)^3+(C671)^3)/2/D671)*0.5*'NEFZ + EPA + WLTP - Constants'!$B$3*('NEFZ + EPA + WLTP - Start Value'!$B$5*'NEFZ + EPA + WLTP - Start Value'!$B$4)*E671/3600,0)</f>
        <v>0.2044729022537493</v>
      </c>
      <c r="I671" s="95"/>
    </row>
    <row r="672" ht="20.35" customHeight="1">
      <c r="A672" s="15">
        <v>669</v>
      </c>
      <c r="B672" s="15">
        <v>25.5</v>
      </c>
      <c r="C672" s="95">
        <f>'NEFZ + EPA + WLTP - Constants'!$B$5*B672/3.6</f>
        <v>11.39952</v>
      </c>
      <c r="D672" s="95">
        <f>(C672+C671)/2</f>
        <v>11.51128</v>
      </c>
      <c r="E672" s="95">
        <f>(D672*(A672-A671))</f>
        <v>11.51128</v>
      </c>
      <c r="F672" s="95">
        <f>(0.5*((C672^2)-(C671^2))*'NEFZ + EPA + WLTP - Start Value'!$B$3)/3600</f>
        <v>-1.118540845351118</v>
      </c>
      <c r="G672" s="95">
        <f>E672*'NEFZ + EPA + WLTP - Start Value'!$B$3*'NEFZ + EPA + WLTP - Start Value'!$B$6*'NEFZ + EPA + WLTP - Constants'!$B$4/3600</f>
        <v>0.392730339760</v>
      </c>
      <c r="H672" s="95">
        <f>IF(E672&gt;0,(((C671)^3+(C672)^3)/2/D672)*0.5*'NEFZ + EPA + WLTP - Constants'!$B$3*('NEFZ + EPA + WLTP - Start Value'!$B$5*'NEFZ + EPA + WLTP - Start Value'!$B$4)*E672/3600,0)</f>
        <v>0.1930119377410134</v>
      </c>
      <c r="I672" s="95"/>
    </row>
    <row r="673" ht="20.35" customHeight="1">
      <c r="A673" s="15">
        <v>670</v>
      </c>
      <c r="B673" s="15">
        <v>23.6</v>
      </c>
      <c r="C673" s="95">
        <f>'NEFZ + EPA + WLTP - Constants'!$B$5*B673/3.6</f>
        <v>10.550144</v>
      </c>
      <c r="D673" s="95">
        <f>(C673+C672)/2</f>
        <v>10.974832</v>
      </c>
      <c r="E673" s="95">
        <f>(D673*(A673-A672))</f>
        <v>10.974832</v>
      </c>
      <c r="F673" s="95">
        <f>(0.5*((C673^2)-(C672^2))*'NEFZ + EPA + WLTP - Start Value'!$B$3)/3600</f>
        <v>-4.052375746128351</v>
      </c>
      <c r="G673" s="95">
        <f>E673*'NEFZ + EPA + WLTP - Start Value'!$B$3*'NEFZ + EPA + WLTP - Start Value'!$B$6*'NEFZ + EPA + WLTP - Constants'!$B$4/3600</f>
        <v>0.3744283433440001</v>
      </c>
      <c r="H673" s="95">
        <f>IF(E673&gt;0,(((C672)^3+(C673)^3)/2/D673)*0.5*'NEFZ + EPA + WLTP - Constants'!$B$3*('NEFZ + EPA + WLTP - Start Value'!$B$5*'NEFZ + EPA + WLTP - Start Value'!$B$4)*E673/3600,0)</f>
        <v>0.1679696299813536</v>
      </c>
      <c r="I673" s="95"/>
    </row>
    <row r="674" ht="20.35" customHeight="1">
      <c r="A674" s="15">
        <v>671</v>
      </c>
      <c r="B674" s="15">
        <v>21.4</v>
      </c>
      <c r="C674" s="95">
        <f>'NEFZ + EPA + WLTP - Constants'!$B$5*B674/3.6</f>
        <v>9.566655999999998</v>
      </c>
      <c r="D674" s="95">
        <f>(C674+C673)/2</f>
        <v>10.0584</v>
      </c>
      <c r="E674" s="95">
        <f>(D674*(A674-A673))</f>
        <v>10.0584</v>
      </c>
      <c r="F674" s="95">
        <f>(0.5*((C674^2)-(C673^2))*'NEFZ + EPA + WLTP - Start Value'!$B$3)/3600</f>
        <v>-4.300409463680015</v>
      </c>
      <c r="G674" s="95">
        <f>E674*'NEFZ + EPA + WLTP - Start Value'!$B$3*'NEFZ + EPA + WLTP - Start Value'!$B$6*'NEFZ + EPA + WLTP - Constants'!$B$4/3600</f>
        <v>0.3431624328</v>
      </c>
      <c r="H674" s="95">
        <f>IF(E674&gt;0,(((C673)^3+(C674)^3)/2/D674)*0.5*'NEFZ + EPA + WLTP - Constants'!$B$3*('NEFZ + EPA + WLTP - Start Value'!$B$5*'NEFZ + EPA + WLTP - Start Value'!$B$4)*E674/3600,0)</f>
        <v>0.1296522846586559</v>
      </c>
      <c r="I674" s="95"/>
    </row>
    <row r="675" ht="20.35" customHeight="1">
      <c r="A675" s="15">
        <v>672</v>
      </c>
      <c r="B675" s="15">
        <v>18.5</v>
      </c>
      <c r="C675" s="95">
        <f>'NEFZ + EPA + WLTP - Constants'!$B$5*B675/3.6</f>
        <v>8.270240000000001</v>
      </c>
      <c r="D675" s="95">
        <f>(C675+C674)/2</f>
        <v>8.918448</v>
      </c>
      <c r="E675" s="95">
        <f>(D675*(A675-A674))</f>
        <v>8.918448</v>
      </c>
      <c r="F675" s="95">
        <f>(0.5*((C675^2)-(C674^2))*'NEFZ + EPA + WLTP - Start Value'!$B$3)/3600</f>
        <v>-5.026266454973854</v>
      </c>
      <c r="G675" s="95">
        <f>E675*'NEFZ + EPA + WLTP - Start Value'!$B$3*'NEFZ + EPA + WLTP - Start Value'!$B$6*'NEFZ + EPA + WLTP - Constants'!$B$4/3600</f>
        <v>0.304270690416</v>
      </c>
      <c r="H675" s="95">
        <f>IF(E675&gt;0,(((C674)^3+(C675)^3)/2/D675)*0.5*'NEFZ + EPA + WLTP - Constants'!$B$3*('NEFZ + EPA + WLTP - Start Value'!$B$5*'NEFZ + EPA + WLTP - Start Value'!$B$4)*E675/3600,0)</f>
        <v>0.09115637827168969</v>
      </c>
      <c r="I675" s="95"/>
    </row>
    <row r="676" ht="20.35" customHeight="1">
      <c r="A676" s="15">
        <v>673</v>
      </c>
      <c r="B676" s="15">
        <v>16.4</v>
      </c>
      <c r="C676" s="95">
        <f>'NEFZ + EPA + WLTP - Constants'!$B$5*B676/3.6</f>
        <v>7.331455999999999</v>
      </c>
      <c r="D676" s="95">
        <f>(C676+C675)/2</f>
        <v>7.800848</v>
      </c>
      <c r="E676" s="95">
        <f>(D676*(A676-A675))</f>
        <v>7.800848</v>
      </c>
      <c r="F676" s="95">
        <f>(0.5*((C676^2)-(C675^2))*'NEFZ + EPA + WLTP - Start Value'!$B$3)/3600</f>
        <v>-3.183606157506141</v>
      </c>
      <c r="G676" s="95">
        <f>E676*'NEFZ + EPA + WLTP - Start Value'!$B$3*'NEFZ + EPA + WLTP - Start Value'!$B$6*'NEFZ + EPA + WLTP - Constants'!$B$4/3600</f>
        <v>0.266141531216</v>
      </c>
      <c r="H676" s="95">
        <f>IF(E676&gt;0,(((C675)^3+(C676)^3)/2/D676)*0.5*'NEFZ + EPA + WLTP - Constants'!$B$3*('NEFZ + EPA + WLTP - Start Value'!$B$5*'NEFZ + EPA + WLTP - Start Value'!$B$4)*E676/3600,0)</f>
        <v>0.06070267574737639</v>
      </c>
      <c r="I676" s="95"/>
    </row>
    <row r="677" ht="20.35" customHeight="1">
      <c r="A677" s="15">
        <v>674</v>
      </c>
      <c r="B677" s="15">
        <v>14.5</v>
      </c>
      <c r="C677" s="95">
        <f>'NEFZ + EPA + WLTP - Constants'!$B$5*B677/3.6</f>
        <v>6.48208</v>
      </c>
      <c r="D677" s="95">
        <f>(C677+C676)/2</f>
        <v>6.906768</v>
      </c>
      <c r="E677" s="95">
        <f>(D677*(A677-A676))</f>
        <v>6.906768</v>
      </c>
      <c r="F677" s="95">
        <f>(0.5*((C677^2)-(C676^2))*'NEFZ + EPA + WLTP - Start Value'!$B$3)/3600</f>
        <v>-2.550273127400531</v>
      </c>
      <c r="G677" s="95">
        <f>E677*'NEFZ + EPA + WLTP - Start Value'!$B$3*'NEFZ + EPA + WLTP - Start Value'!$B$6*'NEFZ + EPA + WLTP - Constants'!$B$4/3600</f>
        <v>0.235638203856</v>
      </c>
      <c r="H677" s="95">
        <f>IF(E677&gt;0,(((C676)^3+(C677)^3)/2/D677)*0.5*'NEFZ + EPA + WLTP - Constants'!$B$3*('NEFZ + EPA + WLTP - Start Value'!$B$5*'NEFZ + EPA + WLTP - Start Value'!$B$4)*E677/3600,0)</f>
        <v>0.0421515373298678</v>
      </c>
      <c r="I677" s="95"/>
    </row>
    <row r="678" ht="20.35" customHeight="1">
      <c r="A678" s="15">
        <v>675</v>
      </c>
      <c r="B678" s="15">
        <v>11.6</v>
      </c>
      <c r="C678" s="95">
        <f>'NEFZ + EPA + WLTP - Constants'!$B$5*B678/3.6</f>
        <v>5.185664</v>
      </c>
      <c r="D678" s="95">
        <f>(C678+C677)/2</f>
        <v>5.833872</v>
      </c>
      <c r="E678" s="95">
        <f>(D678*(A678-A677))</f>
        <v>5.833872</v>
      </c>
      <c r="F678" s="95">
        <f>(0.5*((C678^2)-(C677^2))*'NEFZ + EPA + WLTP - Start Value'!$B$3)/3600</f>
        <v>-3.2878585081408</v>
      </c>
      <c r="G678" s="95">
        <f>E678*'NEFZ + EPA + WLTP - Start Value'!$B$3*'NEFZ + EPA + WLTP - Start Value'!$B$6*'NEFZ + EPA + WLTP - Constants'!$B$4/3600</f>
        <v>0.199034211024</v>
      </c>
      <c r="H678" s="95">
        <f>IF(E678&gt;0,(((C677)^3+(C678)^3)/2/D678)*0.5*'NEFZ + EPA + WLTP - Constants'!$B$3*('NEFZ + EPA + WLTP - Start Value'!$B$5*'NEFZ + EPA + WLTP - Start Value'!$B$4)*E678/3600,0)</f>
        <v>0.02604686631416769</v>
      </c>
      <c r="I678" s="95"/>
    </row>
    <row r="679" ht="20.35" customHeight="1">
      <c r="A679" s="15">
        <v>676</v>
      </c>
      <c r="B679" s="15">
        <v>8.699999999999999</v>
      </c>
      <c r="C679" s="95">
        <f>'NEFZ + EPA + WLTP - Constants'!$B$5*B679/3.6</f>
        <v>3.889248</v>
      </c>
      <c r="D679" s="95">
        <f>(C679+C678)/2</f>
        <v>4.537456</v>
      </c>
      <c r="E679" s="95">
        <f>(D679*(A679-A678))</f>
        <v>4.537456</v>
      </c>
      <c r="F679" s="95">
        <f>(0.5*((C679^2)-(C678^2))*'NEFZ + EPA + WLTP - Start Value'!$B$3)/3600</f>
        <v>-2.557223284109511</v>
      </c>
      <c r="G679" s="95">
        <f>E679*'NEFZ + EPA + WLTP - Start Value'!$B$3*'NEFZ + EPA + WLTP - Start Value'!$B$6*'NEFZ + EPA + WLTP - Constants'!$B$4/3600</f>
        <v>0.154804386352</v>
      </c>
      <c r="H679" s="95">
        <f>IF(E679&gt;0,(((C678)^3+(C679)^3)/2/D679)*0.5*'NEFZ + EPA + WLTP - Constants'!$B$3*('NEFZ + EPA + WLTP - Start Value'!$B$5*'NEFZ + EPA + WLTP - Start Value'!$B$4)*E679/3600,0)</f>
        <v>0.01254108378089556</v>
      </c>
      <c r="I679" s="95"/>
    </row>
    <row r="680" ht="20.35" customHeight="1">
      <c r="A680" s="15">
        <v>677</v>
      </c>
      <c r="B680" s="15">
        <v>5.8</v>
      </c>
      <c r="C680" s="95">
        <f>'NEFZ + EPA + WLTP - Constants'!$B$5*B680/3.6</f>
        <v>2.592832</v>
      </c>
      <c r="D680" s="95">
        <f>(C680+C679)/2</f>
        <v>3.24104</v>
      </c>
      <c r="E680" s="95">
        <f>(D680*(A680-A679))</f>
        <v>3.24104</v>
      </c>
      <c r="F680" s="95">
        <f>(0.5*((C680^2)-(C679^2))*'NEFZ + EPA + WLTP - Start Value'!$B$3)/3600</f>
        <v>-1.826588060078222</v>
      </c>
      <c r="G680" s="95">
        <f>E680*'NEFZ + EPA + WLTP - Start Value'!$B$3*'NEFZ + EPA + WLTP - Start Value'!$B$6*'NEFZ + EPA + WLTP - Constants'!$B$4/3600</f>
        <v>0.110574561680</v>
      </c>
      <c r="H680" s="95">
        <f>IF(E680&gt;0,(((C679)^3+(C680)^3)/2/D680)*0.5*'NEFZ + EPA + WLTP - Constants'!$B$3*('NEFZ + EPA + WLTP - Start Value'!$B$5*'NEFZ + EPA + WLTP - Start Value'!$B$4)*E680/3600,0)</f>
        <v>0.004823493761882906</v>
      </c>
      <c r="I680" s="95"/>
    </row>
    <row r="681" ht="20.35" customHeight="1">
      <c r="A681" s="15">
        <v>678</v>
      </c>
      <c r="B681" s="15">
        <v>3.5</v>
      </c>
      <c r="C681" s="95">
        <f>'NEFZ + EPA + WLTP - Constants'!$B$5*B681/3.6</f>
        <v>1.56464</v>
      </c>
      <c r="D681" s="95">
        <f>(C681+C680)/2</f>
        <v>2.078736</v>
      </c>
      <c r="E681" s="95">
        <f>(D681*(A681-A680))</f>
        <v>2.078736</v>
      </c>
      <c r="F681" s="95">
        <f>(0.5*((C681^2)-(C680^2))*'NEFZ + EPA + WLTP - Start Value'!$B$3)/3600</f>
        <v>-0.9291490750314665</v>
      </c>
      <c r="G681" s="95">
        <f>E681*'NEFZ + EPA + WLTP - Start Value'!$B$3*'NEFZ + EPA + WLTP - Start Value'!$B$6*'NEFZ + EPA + WLTP - Constants'!$B$4/3600</f>
        <v>0.070920236112</v>
      </c>
      <c r="H681" s="95">
        <f>IF(E681&gt;0,(((C680)^3+(C681)^3)/2/D681)*0.5*'NEFZ + EPA + WLTP - Constants'!$B$3*('NEFZ + EPA + WLTP - Start Value'!$B$5*'NEFZ + EPA + WLTP - Start Value'!$B$4)*E681/3600,0)</f>
        <v>0.001344785189938353</v>
      </c>
      <c r="I681" s="95"/>
    </row>
    <row r="682" ht="20.35" customHeight="1">
      <c r="A682" s="15">
        <v>679</v>
      </c>
      <c r="B682" s="15">
        <v>2</v>
      </c>
      <c r="C682" s="95">
        <f>'NEFZ + EPA + WLTP - Constants'!$B$5*B682/3.6</f>
        <v>0.89408</v>
      </c>
      <c r="D682" s="95">
        <f>(C682+C681)/2</f>
        <v>1.22936</v>
      </c>
      <c r="E682" s="95">
        <f>(D682*(A682-A681))</f>
        <v>1.22936</v>
      </c>
      <c r="F682" s="95">
        <f>(0.5*((C682^2)-(C681^2))*'NEFZ + EPA + WLTP - Start Value'!$B$3)/3600</f>
        <v>-0.3583674553066667</v>
      </c>
      <c r="G682" s="95">
        <f>E682*'NEFZ + EPA + WLTP - Start Value'!$B$3*'NEFZ + EPA + WLTP - Start Value'!$B$6*'NEFZ + EPA + WLTP - Constants'!$B$4/3600</f>
        <v>0.041942075120</v>
      </c>
      <c r="H682" s="95">
        <f>IF(E682&gt;0,(((C681)^3+(C682)^3)/2/D682)*0.5*'NEFZ + EPA + WLTP - Constants'!$B$3*('NEFZ + EPA + WLTP - Start Value'!$B$5*'NEFZ + EPA + WLTP - Start Value'!$B$4)*E682/3600,0)</f>
        <v>0.000287477662805589</v>
      </c>
      <c r="I682" s="95"/>
    </row>
    <row r="683" ht="20.35" customHeight="1">
      <c r="A683" s="15">
        <v>680</v>
      </c>
      <c r="B683" s="15">
        <v>0</v>
      </c>
      <c r="C683" s="95">
        <f>'NEFZ + EPA + WLTP - Constants'!$B$5*B683/3.6</f>
        <v>0</v>
      </c>
      <c r="D683" s="95">
        <f>(C683+C682)/2</f>
        <v>0.44704</v>
      </c>
      <c r="E683" s="95">
        <f>(D683*(A683-A682))</f>
        <v>0.44704</v>
      </c>
      <c r="F683" s="95">
        <f>(0.5*((C683^2)-(C682^2))*'NEFZ + EPA + WLTP - Start Value'!$B$3)/3600</f>
        <v>-0.1737539177244444</v>
      </c>
      <c r="G683" s="95">
        <f>E683*'NEFZ + EPA + WLTP - Start Value'!$B$3*'NEFZ + EPA + WLTP - Start Value'!$B$6*'NEFZ + EPA + WLTP - Constants'!$B$4/3600</f>
        <v>0.015251663680</v>
      </c>
      <c r="H683" s="95">
        <f>IF(E683&gt;0,(((C682)^3+(C683)^3)/2/D683)*0.5*'NEFZ + EPA + WLTP - Constants'!$B$3*('NEFZ + EPA + WLTP - Start Value'!$B$5*'NEFZ + EPA + WLTP - Start Value'!$B$4)*E683/3600,0)</f>
        <v>4.520533272618598e-05</v>
      </c>
      <c r="I683" s="95"/>
    </row>
    <row r="684" ht="20.35" customHeight="1">
      <c r="A684" s="15">
        <v>681</v>
      </c>
      <c r="B684" s="15">
        <v>0</v>
      </c>
      <c r="C684" s="95">
        <f>'NEFZ + EPA + WLTP - Constants'!$B$5*B684/3.6</f>
        <v>0</v>
      </c>
      <c r="D684" s="95">
        <f>(C684+C683)/2</f>
        <v>0</v>
      </c>
      <c r="E684" s="95">
        <f>(D684*(A684-A683))</f>
        <v>0</v>
      </c>
      <c r="F684" s="95">
        <f>(0.5*((C684^2)-(C683^2))*'NEFZ + EPA + WLTP - Start Value'!$B$3)/3600</f>
        <v>0</v>
      </c>
      <c r="G684" s="95">
        <f>E684*'NEFZ + EPA + WLTP - Start Value'!$B$3*'NEFZ + EPA + WLTP - Start Value'!$B$6*'NEFZ + EPA + WLTP - Constants'!$B$4/3600</f>
        <v>0</v>
      </c>
      <c r="H684" s="95">
        <f>IF(E684&gt;0,(((C683)^3+(C684)^3)/2/D684)*0.5*'NEFZ + EPA + WLTP - Constants'!$B$3*('NEFZ + EPA + WLTP - Start Value'!$B$5*'NEFZ + EPA + WLTP - Start Value'!$B$4)*E684/3600,0)</f>
        <v>0</v>
      </c>
      <c r="I684" s="95"/>
    </row>
    <row r="685" ht="20.35" customHeight="1">
      <c r="A685" s="15">
        <v>682</v>
      </c>
      <c r="B685" s="15">
        <v>0</v>
      </c>
      <c r="C685" s="95">
        <f>'NEFZ + EPA + WLTP - Constants'!$B$5*B685/3.6</f>
        <v>0</v>
      </c>
      <c r="D685" s="95">
        <f>(C685+C684)/2</f>
        <v>0</v>
      </c>
      <c r="E685" s="95">
        <f>(D685*(A685-A684))</f>
        <v>0</v>
      </c>
      <c r="F685" s="95">
        <f>(0.5*((C685^2)-(C684^2))*'NEFZ + EPA + WLTP - Start Value'!$B$3)/3600</f>
        <v>0</v>
      </c>
      <c r="G685" s="95">
        <f>E685*'NEFZ + EPA + WLTP - Start Value'!$B$3*'NEFZ + EPA + WLTP - Start Value'!$B$6*'NEFZ + EPA + WLTP - Constants'!$B$4/3600</f>
        <v>0</v>
      </c>
      <c r="H685" s="95">
        <f>IF(E685&gt;0,(((C684)^3+(C685)^3)/2/D685)*0.5*'NEFZ + EPA + WLTP - Constants'!$B$3*('NEFZ + EPA + WLTP - Start Value'!$B$5*'NEFZ + EPA + WLTP - Start Value'!$B$4)*E685/3600,0)</f>
        <v>0</v>
      </c>
      <c r="I685" s="95"/>
    </row>
    <row r="686" ht="20.35" customHeight="1">
      <c r="A686" s="15">
        <v>683</v>
      </c>
      <c r="B686" s="15">
        <v>0</v>
      </c>
      <c r="C686" s="95">
        <f>'NEFZ + EPA + WLTP - Constants'!$B$5*B686/3.6</f>
        <v>0</v>
      </c>
      <c r="D686" s="95">
        <f>(C686+C685)/2</f>
        <v>0</v>
      </c>
      <c r="E686" s="95">
        <f>(D686*(A686-A685))</f>
        <v>0</v>
      </c>
      <c r="F686" s="95">
        <f>(0.5*((C686^2)-(C685^2))*'NEFZ + EPA + WLTP - Start Value'!$B$3)/3600</f>
        <v>0</v>
      </c>
      <c r="G686" s="95">
        <f>E686*'NEFZ + EPA + WLTP - Start Value'!$B$3*'NEFZ + EPA + WLTP - Start Value'!$B$6*'NEFZ + EPA + WLTP - Constants'!$B$4/3600</f>
        <v>0</v>
      </c>
      <c r="H686" s="95">
        <f>IF(E686&gt;0,(((C685)^3+(C686)^3)/2/D686)*0.5*'NEFZ + EPA + WLTP - Constants'!$B$3*('NEFZ + EPA + WLTP - Start Value'!$B$5*'NEFZ + EPA + WLTP - Start Value'!$B$4)*E686/3600,0)</f>
        <v>0</v>
      </c>
      <c r="I686" s="95"/>
    </row>
    <row r="687" ht="20.35" customHeight="1">
      <c r="A687" s="15">
        <v>684</v>
      </c>
      <c r="B687" s="15">
        <v>0</v>
      </c>
      <c r="C687" s="95">
        <f>'NEFZ + EPA + WLTP - Constants'!$B$5*B687/3.6</f>
        <v>0</v>
      </c>
      <c r="D687" s="95">
        <f>(C687+C686)/2</f>
        <v>0</v>
      </c>
      <c r="E687" s="95">
        <f>(D687*(A687-A686))</f>
        <v>0</v>
      </c>
      <c r="F687" s="95">
        <f>(0.5*((C687^2)-(C686^2))*'NEFZ + EPA + WLTP - Start Value'!$B$3)/3600</f>
        <v>0</v>
      </c>
      <c r="G687" s="95">
        <f>E687*'NEFZ + EPA + WLTP - Start Value'!$B$3*'NEFZ + EPA + WLTP - Start Value'!$B$6*'NEFZ + EPA + WLTP - Constants'!$B$4/3600</f>
        <v>0</v>
      </c>
      <c r="H687" s="95">
        <f>IF(E687&gt;0,(((C686)^3+(C687)^3)/2/D687)*0.5*'NEFZ + EPA + WLTP - Constants'!$B$3*('NEFZ + EPA + WLTP - Start Value'!$B$5*'NEFZ + EPA + WLTP - Start Value'!$B$4)*E687/3600,0)</f>
        <v>0</v>
      </c>
      <c r="I687" s="95"/>
    </row>
    <row r="688" ht="20.35" customHeight="1">
      <c r="A688" s="15">
        <v>685</v>
      </c>
      <c r="B688" s="15">
        <v>0</v>
      </c>
      <c r="C688" s="95">
        <f>'NEFZ + EPA + WLTP - Constants'!$B$5*B688/3.6</f>
        <v>0</v>
      </c>
      <c r="D688" s="95">
        <f>(C688+C687)/2</f>
        <v>0</v>
      </c>
      <c r="E688" s="95">
        <f>(D688*(A688-A687))</f>
        <v>0</v>
      </c>
      <c r="F688" s="95">
        <f>(0.5*((C688^2)-(C687^2))*'NEFZ + EPA + WLTP - Start Value'!$B$3)/3600</f>
        <v>0</v>
      </c>
      <c r="G688" s="95">
        <f>E688*'NEFZ + EPA + WLTP - Start Value'!$B$3*'NEFZ + EPA + WLTP - Start Value'!$B$6*'NEFZ + EPA + WLTP - Constants'!$B$4/3600</f>
        <v>0</v>
      </c>
      <c r="H688" s="95">
        <f>IF(E688&gt;0,(((C687)^3+(C688)^3)/2/D688)*0.5*'NEFZ + EPA + WLTP - Constants'!$B$3*('NEFZ + EPA + WLTP - Start Value'!$B$5*'NEFZ + EPA + WLTP - Start Value'!$B$4)*E688/3600,0)</f>
        <v>0</v>
      </c>
      <c r="I688" s="95"/>
    </row>
    <row r="689" ht="20.35" customHeight="1">
      <c r="A689" s="15">
        <v>686</v>
      </c>
      <c r="B689" s="15">
        <v>0</v>
      </c>
      <c r="C689" s="95">
        <f>'NEFZ + EPA + WLTP - Constants'!$B$5*B689/3.6</f>
        <v>0</v>
      </c>
      <c r="D689" s="95">
        <f>(C689+C688)/2</f>
        <v>0</v>
      </c>
      <c r="E689" s="95">
        <f>(D689*(A689-A688))</f>
        <v>0</v>
      </c>
      <c r="F689" s="95">
        <f>(0.5*((C689^2)-(C688^2))*'NEFZ + EPA + WLTP - Start Value'!$B$3)/3600</f>
        <v>0</v>
      </c>
      <c r="G689" s="95">
        <f>E689*'NEFZ + EPA + WLTP - Start Value'!$B$3*'NEFZ + EPA + WLTP - Start Value'!$B$6*'NEFZ + EPA + WLTP - Constants'!$B$4/3600</f>
        <v>0</v>
      </c>
      <c r="H689" s="95">
        <f>IF(E689&gt;0,(((C688)^3+(C689)^3)/2/D689)*0.5*'NEFZ + EPA + WLTP - Constants'!$B$3*('NEFZ + EPA + WLTP - Start Value'!$B$5*'NEFZ + EPA + WLTP - Start Value'!$B$4)*E689/3600,0)</f>
        <v>0</v>
      </c>
      <c r="I689" s="95"/>
    </row>
    <row r="690" ht="20.35" customHeight="1">
      <c r="A690" s="15">
        <v>687</v>
      </c>
      <c r="B690" s="15">
        <v>0</v>
      </c>
      <c r="C690" s="95">
        <f>'NEFZ + EPA + WLTP - Constants'!$B$5*B690/3.6</f>
        <v>0</v>
      </c>
      <c r="D690" s="95">
        <f>(C690+C689)/2</f>
        <v>0</v>
      </c>
      <c r="E690" s="95">
        <f>(D690*(A690-A689))</f>
        <v>0</v>
      </c>
      <c r="F690" s="95">
        <f>(0.5*((C690^2)-(C689^2))*'NEFZ + EPA + WLTP - Start Value'!$B$3)/3600</f>
        <v>0</v>
      </c>
      <c r="G690" s="95">
        <f>E690*'NEFZ + EPA + WLTP - Start Value'!$B$3*'NEFZ + EPA + WLTP - Start Value'!$B$6*'NEFZ + EPA + WLTP - Constants'!$B$4/3600</f>
        <v>0</v>
      </c>
      <c r="H690" s="95">
        <f>IF(E690&gt;0,(((C689)^3+(C690)^3)/2/D690)*0.5*'NEFZ + EPA + WLTP - Constants'!$B$3*('NEFZ + EPA + WLTP - Start Value'!$B$5*'NEFZ + EPA + WLTP - Start Value'!$B$4)*E690/3600,0)</f>
        <v>0</v>
      </c>
      <c r="I690" s="95"/>
    </row>
    <row r="691" ht="20.35" customHeight="1">
      <c r="A691" s="15">
        <v>688</v>
      </c>
      <c r="B691" s="15">
        <v>0</v>
      </c>
      <c r="C691" s="95">
        <f>'NEFZ + EPA + WLTP - Constants'!$B$5*B691/3.6</f>
        <v>0</v>
      </c>
      <c r="D691" s="95">
        <f>(C691+C690)/2</f>
        <v>0</v>
      </c>
      <c r="E691" s="95">
        <f>(D691*(A691-A690))</f>
        <v>0</v>
      </c>
      <c r="F691" s="95">
        <f>(0.5*((C691^2)-(C690^2))*'NEFZ + EPA + WLTP - Start Value'!$B$3)/3600</f>
        <v>0</v>
      </c>
      <c r="G691" s="95">
        <f>E691*'NEFZ + EPA + WLTP - Start Value'!$B$3*'NEFZ + EPA + WLTP - Start Value'!$B$6*'NEFZ + EPA + WLTP - Constants'!$B$4/3600</f>
        <v>0</v>
      </c>
      <c r="H691" s="95">
        <f>IF(E691&gt;0,(((C690)^3+(C691)^3)/2/D691)*0.5*'NEFZ + EPA + WLTP - Constants'!$B$3*('NEFZ + EPA + WLTP - Start Value'!$B$5*'NEFZ + EPA + WLTP - Start Value'!$B$4)*E691/3600,0)</f>
        <v>0</v>
      </c>
      <c r="I691" s="95"/>
    </row>
    <row r="692" ht="20.35" customHeight="1">
      <c r="A692" s="15">
        <v>689</v>
      </c>
      <c r="B692" s="15">
        <v>0</v>
      </c>
      <c r="C692" s="95">
        <f>'NEFZ + EPA + WLTP - Constants'!$B$5*B692/3.6</f>
        <v>0</v>
      </c>
      <c r="D692" s="95">
        <f>(C692+C691)/2</f>
        <v>0</v>
      </c>
      <c r="E692" s="95">
        <f>(D692*(A692-A691))</f>
        <v>0</v>
      </c>
      <c r="F692" s="95">
        <f>(0.5*((C692^2)-(C691^2))*'NEFZ + EPA + WLTP - Start Value'!$B$3)/3600</f>
        <v>0</v>
      </c>
      <c r="G692" s="95">
        <f>E692*'NEFZ + EPA + WLTP - Start Value'!$B$3*'NEFZ + EPA + WLTP - Start Value'!$B$6*'NEFZ + EPA + WLTP - Constants'!$B$4/3600</f>
        <v>0</v>
      </c>
      <c r="H692" s="95">
        <f>IF(E692&gt;0,(((C691)^3+(C692)^3)/2/D692)*0.5*'NEFZ + EPA + WLTP - Constants'!$B$3*('NEFZ + EPA + WLTP - Start Value'!$B$5*'NEFZ + EPA + WLTP - Start Value'!$B$4)*E692/3600,0)</f>
        <v>0</v>
      </c>
      <c r="I692" s="95"/>
    </row>
    <row r="693" ht="20.35" customHeight="1">
      <c r="A693" s="15">
        <v>690</v>
      </c>
      <c r="B693" s="15">
        <v>0</v>
      </c>
      <c r="C693" s="95">
        <f>'NEFZ + EPA + WLTP - Constants'!$B$5*B693/3.6</f>
        <v>0</v>
      </c>
      <c r="D693" s="95">
        <f>(C693+C692)/2</f>
        <v>0</v>
      </c>
      <c r="E693" s="95">
        <f>(D693*(A693-A692))</f>
        <v>0</v>
      </c>
      <c r="F693" s="95">
        <f>(0.5*((C693^2)-(C692^2))*'NEFZ + EPA + WLTP - Start Value'!$B$3)/3600</f>
        <v>0</v>
      </c>
      <c r="G693" s="95">
        <f>E693*'NEFZ + EPA + WLTP - Start Value'!$B$3*'NEFZ + EPA + WLTP - Start Value'!$B$6*'NEFZ + EPA + WLTP - Constants'!$B$4/3600</f>
        <v>0</v>
      </c>
      <c r="H693" s="95">
        <f>IF(E693&gt;0,(((C692)^3+(C693)^3)/2/D693)*0.5*'NEFZ + EPA + WLTP - Constants'!$B$3*('NEFZ + EPA + WLTP - Start Value'!$B$5*'NEFZ + EPA + WLTP - Start Value'!$B$4)*E693/3600,0)</f>
        <v>0</v>
      </c>
      <c r="I693" s="95"/>
    </row>
    <row r="694" ht="20.35" customHeight="1">
      <c r="A694" s="15">
        <v>691</v>
      </c>
      <c r="B694" s="15">
        <v>0</v>
      </c>
      <c r="C694" s="95">
        <f>'NEFZ + EPA + WLTP - Constants'!$B$5*B694/3.6</f>
        <v>0</v>
      </c>
      <c r="D694" s="95">
        <f>(C694+C693)/2</f>
        <v>0</v>
      </c>
      <c r="E694" s="95">
        <f>(D694*(A694-A693))</f>
        <v>0</v>
      </c>
      <c r="F694" s="95">
        <f>(0.5*((C694^2)-(C693^2))*'NEFZ + EPA + WLTP - Start Value'!$B$3)/3600</f>
        <v>0</v>
      </c>
      <c r="G694" s="95">
        <f>E694*'NEFZ + EPA + WLTP - Start Value'!$B$3*'NEFZ + EPA + WLTP - Start Value'!$B$6*'NEFZ + EPA + WLTP - Constants'!$B$4/3600</f>
        <v>0</v>
      </c>
      <c r="H694" s="95">
        <f>IF(E694&gt;0,(((C693)^3+(C694)^3)/2/D694)*0.5*'NEFZ + EPA + WLTP - Constants'!$B$3*('NEFZ + EPA + WLTP - Start Value'!$B$5*'NEFZ + EPA + WLTP - Start Value'!$B$4)*E694/3600,0)</f>
        <v>0</v>
      </c>
      <c r="I694" s="95"/>
    </row>
    <row r="695" ht="20.35" customHeight="1">
      <c r="A695" s="15">
        <v>692</v>
      </c>
      <c r="B695" s="15">
        <v>0</v>
      </c>
      <c r="C695" s="95">
        <f>'NEFZ + EPA + WLTP - Constants'!$B$5*B695/3.6</f>
        <v>0</v>
      </c>
      <c r="D695" s="95">
        <f>(C695+C694)/2</f>
        <v>0</v>
      </c>
      <c r="E695" s="95">
        <f>(D695*(A695-A694))</f>
        <v>0</v>
      </c>
      <c r="F695" s="95">
        <f>(0.5*((C695^2)-(C694^2))*'NEFZ + EPA + WLTP - Start Value'!$B$3)/3600</f>
        <v>0</v>
      </c>
      <c r="G695" s="95">
        <f>E695*'NEFZ + EPA + WLTP - Start Value'!$B$3*'NEFZ + EPA + WLTP - Start Value'!$B$6*'NEFZ + EPA + WLTP - Constants'!$B$4/3600</f>
        <v>0</v>
      </c>
      <c r="H695" s="95">
        <f>IF(E695&gt;0,(((C694)^3+(C695)^3)/2/D695)*0.5*'NEFZ + EPA + WLTP - Constants'!$B$3*('NEFZ + EPA + WLTP - Start Value'!$B$5*'NEFZ + EPA + WLTP - Start Value'!$B$4)*E695/3600,0)</f>
        <v>0</v>
      </c>
      <c r="I695" s="95"/>
    </row>
    <row r="696" ht="20.35" customHeight="1">
      <c r="A696" s="15">
        <v>693</v>
      </c>
      <c r="B696" s="15">
        <v>0</v>
      </c>
      <c r="C696" s="95">
        <f>'NEFZ + EPA + WLTP - Constants'!$B$5*B696/3.6</f>
        <v>0</v>
      </c>
      <c r="D696" s="95">
        <f>(C696+C695)/2</f>
        <v>0</v>
      </c>
      <c r="E696" s="95">
        <f>(D696*(A696-A695))</f>
        <v>0</v>
      </c>
      <c r="F696" s="95">
        <f>(0.5*((C696^2)-(C695^2))*'NEFZ + EPA + WLTP - Start Value'!$B$3)/3600</f>
        <v>0</v>
      </c>
      <c r="G696" s="95">
        <f>E696*'NEFZ + EPA + WLTP - Start Value'!$B$3*'NEFZ + EPA + WLTP - Start Value'!$B$6*'NEFZ + EPA + WLTP - Constants'!$B$4/3600</f>
        <v>0</v>
      </c>
      <c r="H696" s="95">
        <f>IF(E696&gt;0,(((C695)^3+(C696)^3)/2/D696)*0.5*'NEFZ + EPA + WLTP - Constants'!$B$3*('NEFZ + EPA + WLTP - Start Value'!$B$5*'NEFZ + EPA + WLTP - Start Value'!$B$4)*E696/3600,0)</f>
        <v>0</v>
      </c>
      <c r="I696" s="95"/>
    </row>
    <row r="697" ht="20.35" customHeight="1">
      <c r="A697" s="15">
        <v>694</v>
      </c>
      <c r="B697" s="15">
        <v>1.4</v>
      </c>
      <c r="C697" s="95">
        <f>'NEFZ + EPA + WLTP - Constants'!$B$5*B697/3.6</f>
        <v>0.625856</v>
      </c>
      <c r="D697" s="95">
        <f>(C697+C696)/2</f>
        <v>0.312928</v>
      </c>
      <c r="E697" s="95">
        <f>(D697*(A697-A696))</f>
        <v>0.312928</v>
      </c>
      <c r="F697" s="95">
        <f>(0.5*((C697^2)-(C696^2))*'NEFZ + EPA + WLTP - Start Value'!$B$3)/3600</f>
        <v>0.08513941968497776</v>
      </c>
      <c r="G697" s="95">
        <f>E697*'NEFZ + EPA + WLTP - Start Value'!$B$3*'NEFZ + EPA + WLTP - Start Value'!$B$6*'NEFZ + EPA + WLTP - Constants'!$B$4/3600</f>
        <v>0.010676164576</v>
      </c>
      <c r="H697" s="95">
        <f>IF(E697&gt;0,(((C696)^3+(C697)^3)/2/D697)*0.5*'NEFZ + EPA + WLTP - Constants'!$B$3*('NEFZ + EPA + WLTP - Start Value'!$B$5*'NEFZ + EPA + WLTP - Start Value'!$B$4)*E697/3600,0)</f>
        <v>1.550542912508179e-05</v>
      </c>
      <c r="I697" s="95"/>
    </row>
    <row r="698" ht="20.35" customHeight="1">
      <c r="A698" s="15">
        <v>695</v>
      </c>
      <c r="B698" s="15">
        <v>3.3</v>
      </c>
      <c r="C698" s="95">
        <f>'NEFZ + EPA + WLTP - Constants'!$B$5*B698/3.6</f>
        <v>1.475232</v>
      </c>
      <c r="D698" s="95">
        <f>(C698+C697)/2</f>
        <v>1.050544</v>
      </c>
      <c r="E698" s="95">
        <f>(D698*(A698-A697))</f>
        <v>1.050544</v>
      </c>
      <c r="F698" s="95">
        <f>(0.5*((C698^2)-(C697^2))*'NEFZ + EPA + WLTP - Start Value'!$B$3)/3600</f>
        <v>0.3879056213198221</v>
      </c>
      <c r="G698" s="95">
        <f>E698*'NEFZ + EPA + WLTP - Start Value'!$B$3*'NEFZ + EPA + WLTP - Start Value'!$B$6*'NEFZ + EPA + WLTP - Constants'!$B$4/3600</f>
        <v>0.035841409648</v>
      </c>
      <c r="H698" s="95">
        <f>IF(E698&gt;0,(((C697)^3+(C698)^3)/2/D698)*0.5*'NEFZ + EPA + WLTP - Constants'!$B$3*('NEFZ + EPA + WLTP - Start Value'!$B$5*'NEFZ + EPA + WLTP - Start Value'!$B$4)*E698/3600,0)</f>
        <v>0.0002185734343977</v>
      </c>
      <c r="I698" s="95"/>
    </row>
    <row r="699" ht="20.35" customHeight="1">
      <c r="A699" s="15">
        <v>696</v>
      </c>
      <c r="B699" s="15">
        <v>4.4</v>
      </c>
      <c r="C699" s="95">
        <f>'NEFZ + EPA + WLTP - Constants'!$B$5*B699/3.6</f>
        <v>1.966976</v>
      </c>
      <c r="D699" s="95">
        <f>(C699+C698)/2</f>
        <v>1.721104</v>
      </c>
      <c r="E699" s="95">
        <f>(D699*(A699-A698))</f>
        <v>1.721104</v>
      </c>
      <c r="F699" s="95">
        <f>(0.5*((C699^2)-(C698^2))*'NEFZ + EPA + WLTP - Start Value'!$B$3)/3600</f>
        <v>0.3679239207815115</v>
      </c>
      <c r="G699" s="95">
        <f>E699*'NEFZ + EPA + WLTP - Start Value'!$B$3*'NEFZ + EPA + WLTP - Start Value'!$B$6*'NEFZ + EPA + WLTP - Constants'!$B$4/3600</f>
        <v>0.058718905168</v>
      </c>
      <c r="H699" s="95">
        <f>IF(E699&gt;0,(((C698)^3+(C699)^3)/2/D699)*0.5*'NEFZ + EPA + WLTP - Constants'!$B$3*('NEFZ + EPA + WLTP - Start Value'!$B$5*'NEFZ + EPA + WLTP - Start Value'!$B$4)*E699/3600,0)</f>
        <v>0.0006844143881410467</v>
      </c>
      <c r="I699" s="95"/>
    </row>
    <row r="700" ht="20.35" customHeight="1">
      <c r="A700" s="15">
        <v>697</v>
      </c>
      <c r="B700" s="15">
        <v>6.5</v>
      </c>
      <c r="C700" s="95">
        <f>'NEFZ + EPA + WLTP - Constants'!$B$5*B700/3.6</f>
        <v>2.90576</v>
      </c>
      <c r="D700" s="95">
        <f>(C700+C699)/2</f>
        <v>2.436368</v>
      </c>
      <c r="E700" s="95">
        <f>(D700*(A700-A699))</f>
        <v>2.436368</v>
      </c>
      <c r="F700" s="95">
        <f>(0.5*((C700^2)-(C699^2))*'NEFZ + EPA + WLTP - Start Value'!$B$3)/3600</f>
        <v>0.9943067941781337</v>
      </c>
      <c r="G700" s="95">
        <f>E700*'NEFZ + EPA + WLTP - Start Value'!$B$3*'NEFZ + EPA + WLTP - Start Value'!$B$6*'NEFZ + EPA + WLTP - Constants'!$B$4/3600</f>
        <v>0.08312156705600002</v>
      </c>
      <c r="H700" s="95">
        <f>IF(E700&gt;0,(((C699)^3+(C700)^3)/2/D700)*0.5*'NEFZ + EPA + WLTP - Constants'!$B$3*('NEFZ + EPA + WLTP - Start Value'!$B$5*'NEFZ + EPA + WLTP - Start Value'!$B$4)*E700/3600,0)</f>
        <v>0.002033160695359533</v>
      </c>
      <c r="I700" s="95"/>
    </row>
    <row r="701" ht="20.35" customHeight="1">
      <c r="A701" s="15">
        <v>698</v>
      </c>
      <c r="B701" s="15">
        <v>9.199999999999999</v>
      </c>
      <c r="C701" s="95">
        <f>'NEFZ + EPA + WLTP - Constants'!$B$5*B701/3.6</f>
        <v>4.112768</v>
      </c>
      <c r="D701" s="95">
        <f>(C701+C700)/2</f>
        <v>3.509264</v>
      </c>
      <c r="E701" s="95">
        <f>(D701*(A701-A700))</f>
        <v>3.509264</v>
      </c>
      <c r="F701" s="95">
        <f>(0.5*((C701^2)-(C700^2))*'NEFZ + EPA + WLTP - Start Value'!$B$3)/3600</f>
        <v>1.8413571430848</v>
      </c>
      <c r="G701" s="95">
        <f>E701*'NEFZ + EPA + WLTP - Start Value'!$B$3*'NEFZ + EPA + WLTP - Start Value'!$B$6*'NEFZ + EPA + WLTP - Constants'!$B$4/3600</f>
        <v>0.119725559888</v>
      </c>
      <c r="H701" s="95">
        <f>IF(E701&gt;0,(((C700)^3+(C701)^3)/2/D701)*0.5*'NEFZ + EPA + WLTP - Constants'!$B$3*('NEFZ + EPA + WLTP - Start Value'!$B$5*'NEFZ + EPA + WLTP - Start Value'!$B$4)*E701/3600,0)</f>
        <v>0.005951920578727144</v>
      </c>
      <c r="I701" s="95"/>
    </row>
    <row r="702" ht="20.35" customHeight="1">
      <c r="A702" s="15">
        <v>699</v>
      </c>
      <c r="B702" s="15">
        <v>11.3</v>
      </c>
      <c r="C702" s="95">
        <f>'NEFZ + EPA + WLTP - Constants'!$B$5*B702/3.6</f>
        <v>5.051552000000001</v>
      </c>
      <c r="D702" s="95">
        <f>(C702+C701)/2</f>
        <v>4.58216</v>
      </c>
      <c r="E702" s="95">
        <f>(D702*(A702-A701))</f>
        <v>4.58216</v>
      </c>
      <c r="F702" s="95">
        <f>(0.5*((C702^2)-(C701^2))*'NEFZ + EPA + WLTP - Start Value'!$B$3)/3600</f>
        <v>1.870026539509335</v>
      </c>
      <c r="G702" s="95">
        <f>E702*'NEFZ + EPA + WLTP - Start Value'!$B$3*'NEFZ + EPA + WLTP - Start Value'!$B$6*'NEFZ + EPA + WLTP - Constants'!$B$4/3600</f>
        <v>0.156329552720</v>
      </c>
      <c r="H702" s="95">
        <f>IF(E702&gt;0,(((C701)^3+(C702)^3)/2/D702)*0.5*'NEFZ + EPA + WLTP - Constants'!$B$3*('NEFZ + EPA + WLTP - Start Value'!$B$5*'NEFZ + EPA + WLTP - Start Value'!$B$4)*E702/3600,0)</f>
        <v>0.01255343613806299</v>
      </c>
      <c r="I702" s="95"/>
    </row>
    <row r="703" ht="20.35" customHeight="1">
      <c r="A703" s="15">
        <v>700</v>
      </c>
      <c r="B703" s="15">
        <v>13.5</v>
      </c>
      <c r="C703" s="95">
        <f>'NEFZ + EPA + WLTP - Constants'!$B$5*B703/3.6</f>
        <v>6.03504</v>
      </c>
      <c r="D703" s="95">
        <f>(C703+C702)/2</f>
        <v>5.543296000000001</v>
      </c>
      <c r="E703" s="95">
        <f>(D703*(A703-A702))</f>
        <v>5.543296000000001</v>
      </c>
      <c r="F703" s="95">
        <f>(0.5*((C703^2)-(C702^2))*'NEFZ + EPA + WLTP - Start Value'!$B$3)/3600</f>
        <v>2.370003437761422</v>
      </c>
      <c r="G703" s="95">
        <f>E703*'NEFZ + EPA + WLTP - Start Value'!$B$3*'NEFZ + EPA + WLTP - Start Value'!$B$6*'NEFZ + EPA + WLTP - Constants'!$B$4/3600</f>
        <v>0.189120629632</v>
      </c>
      <c r="H703" s="95">
        <f>IF(E703&gt;0,(((C702)^3+(C703)^3)/2/D703)*0.5*'NEFZ + EPA + WLTP - Constants'!$B$3*('NEFZ + EPA + WLTP - Start Value'!$B$5*'NEFZ + EPA + WLTP - Start Value'!$B$4)*E703/3600,0)</f>
        <v>0.02205608868510069</v>
      </c>
      <c r="I703" s="95"/>
    </row>
    <row r="704" ht="20.35" customHeight="1">
      <c r="A704" s="15">
        <v>701</v>
      </c>
      <c r="B704" s="15">
        <v>14.6</v>
      </c>
      <c r="C704" s="95">
        <f>'NEFZ + EPA + WLTP - Constants'!$B$5*B704/3.6</f>
        <v>6.526784</v>
      </c>
      <c r="D704" s="95">
        <f>(C704+C703)/2</f>
        <v>6.280912000000001</v>
      </c>
      <c r="E704" s="95">
        <f>(D704*(A704-A703))</f>
        <v>6.280912000000001</v>
      </c>
      <c r="F704" s="95">
        <f>(0.5*((C704^2)-(C703^2))*'NEFZ + EPA + WLTP - Start Value'!$B$3)/3600</f>
        <v>1.342683399215644</v>
      </c>
      <c r="G704" s="95">
        <f>E704*'NEFZ + EPA + WLTP - Start Value'!$B$3*'NEFZ + EPA + WLTP - Start Value'!$B$6*'NEFZ + EPA + WLTP - Constants'!$B$4/3600</f>
        <v>0.214285874704</v>
      </c>
      <c r="H704" s="95">
        <f>IF(E704&gt;0,(((C703)^3+(C704)^3)/2/D704)*0.5*'NEFZ + EPA + WLTP - Constants'!$B$3*('NEFZ + EPA + WLTP - Start Value'!$B$5*'NEFZ + EPA + WLTP - Start Value'!$B$4)*E704/3600,0)</f>
        <v>0.03148840173441642</v>
      </c>
      <c r="I704" s="95"/>
    </row>
    <row r="705" ht="20.35" customHeight="1">
      <c r="A705" s="15">
        <v>702</v>
      </c>
      <c r="B705" s="15">
        <v>16.4</v>
      </c>
      <c r="C705" s="95">
        <f>'NEFZ + EPA + WLTP - Constants'!$B$5*B705/3.6</f>
        <v>7.331455999999999</v>
      </c>
      <c r="D705" s="95">
        <f>(C705+C704)/2</f>
        <v>6.929119999999999</v>
      </c>
      <c r="E705" s="95">
        <f>(D705*(A705-A704))</f>
        <v>6.929119999999999</v>
      </c>
      <c r="F705" s="95">
        <f>(0.5*((C705^2)-(C704^2))*'NEFZ + EPA + WLTP - Start Value'!$B$3)/3600</f>
        <v>2.423867152255997</v>
      </c>
      <c r="G705" s="95">
        <f>E705*'NEFZ + EPA + WLTP - Start Value'!$B$3*'NEFZ + EPA + WLTP - Start Value'!$B$6*'NEFZ + EPA + WLTP - Constants'!$B$4/3600</f>
        <v>0.2364007870399999</v>
      </c>
      <c r="H705" s="95">
        <f>IF(E705&gt;0,(((C704)^3+(C705)^3)/2/D705)*0.5*'NEFZ + EPA + WLTP - Constants'!$B$3*('NEFZ + EPA + WLTP - Start Value'!$B$5*'NEFZ + EPA + WLTP - Start Value'!$B$4)*E705/3600,0)</f>
        <v>0.04251041681571439</v>
      </c>
      <c r="I705" s="95"/>
    </row>
    <row r="706" ht="20.35" customHeight="1">
      <c r="A706" s="15">
        <v>703</v>
      </c>
      <c r="B706" s="15">
        <v>16.7</v>
      </c>
      <c r="C706" s="95">
        <f>'NEFZ + EPA + WLTP - Constants'!$B$5*B706/3.6</f>
        <v>7.465567999999999</v>
      </c>
      <c r="D706" s="95">
        <f>(C706+C705)/2</f>
        <v>7.398511999999999</v>
      </c>
      <c r="E706" s="95">
        <f>(D706*(A706-A705))</f>
        <v>7.398511999999999</v>
      </c>
      <c r="F706" s="95">
        <f>(0.5*((C706^2)-(C705^2))*'NEFZ + EPA + WLTP - Start Value'!$B$3)/3600</f>
        <v>0.4313441007509329</v>
      </c>
      <c r="G706" s="95">
        <f>E706*'NEFZ + EPA + WLTP - Start Value'!$B$3*'NEFZ + EPA + WLTP - Start Value'!$B$6*'NEFZ + EPA + WLTP - Constants'!$B$4/3600</f>
        <v>0.252415033904</v>
      </c>
      <c r="H706" s="95">
        <f>IF(E706&gt;0,(((C705)^3+(C706)^3)/2/D706)*0.5*'NEFZ + EPA + WLTP - Constants'!$B$3*('NEFZ + EPA + WLTP - Start Value'!$B$5*'NEFZ + EPA + WLTP - Start Value'!$B$4)*E706/3600,0)</f>
        <v>0.05124254446643425</v>
      </c>
      <c r="I706" s="95"/>
    </row>
    <row r="707" ht="20.35" customHeight="1">
      <c r="A707" s="15">
        <v>704</v>
      </c>
      <c r="B707" s="15">
        <v>16.5</v>
      </c>
      <c r="C707" s="95">
        <f>'NEFZ + EPA + WLTP - Constants'!$B$5*B707/3.6</f>
        <v>7.37616</v>
      </c>
      <c r="D707" s="95">
        <f>(C707+C706)/2</f>
        <v>7.420864</v>
      </c>
      <c r="E707" s="95">
        <f>(D707*(A707-A706))</f>
        <v>7.420864</v>
      </c>
      <c r="F707" s="95">
        <f>(0.5*((C707^2)-(C706^2))*'NEFZ + EPA + WLTP - Start Value'!$B$3)/3600</f>
        <v>-0.2884315034225732</v>
      </c>
      <c r="G707" s="95">
        <f>E707*'NEFZ + EPA + WLTP - Start Value'!$B$3*'NEFZ + EPA + WLTP - Start Value'!$B$6*'NEFZ + EPA + WLTP - Constants'!$B$4/3600</f>
        <v>0.253177617088</v>
      </c>
      <c r="H707" s="95">
        <f>IF(E707&gt;0,(((C706)^3+(C707)^3)/2/D707)*0.5*'NEFZ + EPA + WLTP - Constants'!$B$3*('NEFZ + EPA + WLTP - Start Value'!$B$5*'NEFZ + EPA + WLTP - Start Value'!$B$4)*E707/3600,0)</f>
        <v>0.05170127123093982</v>
      </c>
      <c r="I707" s="95"/>
    </row>
    <row r="708" ht="20.35" customHeight="1">
      <c r="A708" s="15">
        <v>705</v>
      </c>
      <c r="B708" s="15">
        <v>16.5</v>
      </c>
      <c r="C708" s="95">
        <f>'NEFZ + EPA + WLTP - Constants'!$B$5*B708/3.6</f>
        <v>7.37616</v>
      </c>
      <c r="D708" s="95">
        <f>(C708+C707)/2</f>
        <v>7.37616</v>
      </c>
      <c r="E708" s="95">
        <f>(D708*(A708-A707))</f>
        <v>7.37616</v>
      </c>
      <c r="F708" s="95">
        <f>(0.5*((C708^2)-(C707^2))*'NEFZ + EPA + WLTP - Start Value'!$B$3)/3600</f>
        <v>0</v>
      </c>
      <c r="G708" s="95">
        <f>E708*'NEFZ + EPA + WLTP - Start Value'!$B$3*'NEFZ + EPA + WLTP - Start Value'!$B$6*'NEFZ + EPA + WLTP - Constants'!$B$4/3600</f>
        <v>0.251652450720</v>
      </c>
      <c r="H708" s="95">
        <f>IF(E708&gt;0,(((C707)^3+(C708)^3)/2/D708)*0.5*'NEFZ + EPA + WLTP - Constants'!$B$3*('NEFZ + EPA + WLTP - Start Value'!$B$5*'NEFZ + EPA + WLTP - Start Value'!$B$4)*E708/3600,0)</f>
        <v>0.05076700131815456</v>
      </c>
      <c r="I708" s="95"/>
    </row>
    <row r="709" ht="20.35" customHeight="1">
      <c r="A709" s="15">
        <v>706</v>
      </c>
      <c r="B709" s="15">
        <v>18.2</v>
      </c>
      <c r="C709" s="95">
        <f>'NEFZ + EPA + WLTP - Constants'!$B$5*B709/3.6</f>
        <v>8.136127999999999</v>
      </c>
      <c r="D709" s="95">
        <f>(C709+C708)/2</f>
        <v>7.756144</v>
      </c>
      <c r="E709" s="95">
        <f>(D709*(A709-A708))</f>
        <v>7.756144</v>
      </c>
      <c r="F709" s="95">
        <f>(0.5*((C709^2)-(C708^2))*'NEFZ + EPA + WLTP - Start Value'!$B$3)/3600</f>
        <v>2.562435901641241</v>
      </c>
      <c r="G709" s="95">
        <f>E709*'NEFZ + EPA + WLTP - Start Value'!$B$3*'NEFZ + EPA + WLTP - Start Value'!$B$6*'NEFZ + EPA + WLTP - Constants'!$B$4/3600</f>
        <v>0.264616364848</v>
      </c>
      <c r="H709" s="95">
        <f>IF(E709&gt;0,(((C708)^3+(C709)^3)/2/D709)*0.5*'NEFZ + EPA + WLTP - Constants'!$B$3*('NEFZ + EPA + WLTP - Start Value'!$B$5*'NEFZ + EPA + WLTP - Start Value'!$B$4)*E709/3600,0)</f>
        <v>0.05944892844688196</v>
      </c>
      <c r="I709" s="95"/>
    </row>
    <row r="710" ht="20.35" customHeight="1">
      <c r="A710" s="15">
        <v>707</v>
      </c>
      <c r="B710" s="15">
        <v>19.2</v>
      </c>
      <c r="C710" s="95">
        <f>'NEFZ + EPA + WLTP - Constants'!$B$5*B710/3.6</f>
        <v>8.583167999999999</v>
      </c>
      <c r="D710" s="95">
        <f>(C710+C709)/2</f>
        <v>8.359648</v>
      </c>
      <c r="E710" s="95">
        <f>(D710*(A710-A709))</f>
        <v>8.359648</v>
      </c>
      <c r="F710" s="95">
        <f>(0.5*((C710^2)-(C709^2))*'NEFZ + EPA + WLTP - Start Value'!$B$3)/3600</f>
        <v>1.624599130723553</v>
      </c>
      <c r="G710" s="95">
        <f>E710*'NEFZ + EPA + WLTP - Start Value'!$B$3*'NEFZ + EPA + WLTP - Start Value'!$B$6*'NEFZ + EPA + WLTP - Constants'!$B$4/3600</f>
        <v>0.285206110816</v>
      </c>
      <c r="H710" s="95">
        <f>IF(E710&gt;0,(((C709)^3+(C710)^3)/2/D710)*0.5*'NEFZ + EPA + WLTP - Constants'!$B$3*('NEFZ + EPA + WLTP - Start Value'!$B$5*'NEFZ + EPA + WLTP - Start Value'!$B$4)*E710/3600,0)</f>
        <v>0.07406021304263956</v>
      </c>
      <c r="I710" s="95"/>
    </row>
    <row r="711" ht="20.35" customHeight="1">
      <c r="A711" s="15">
        <v>708</v>
      </c>
      <c r="B711" s="15">
        <v>20.1</v>
      </c>
      <c r="C711" s="95">
        <f>'NEFZ + EPA + WLTP - Constants'!$B$5*B711/3.6</f>
        <v>8.985504000000001</v>
      </c>
      <c r="D711" s="95">
        <f>(C711+C710)/2</f>
        <v>8.784336</v>
      </c>
      <c r="E711" s="95">
        <f>(D711*(A711-A710))</f>
        <v>8.784336</v>
      </c>
      <c r="F711" s="95">
        <f>(0.5*((C711^2)-(C710^2))*'NEFZ + EPA + WLTP - Start Value'!$B$3)/3600</f>
        <v>1.536419017478406</v>
      </c>
      <c r="G711" s="95">
        <f>E711*'NEFZ + EPA + WLTP - Start Value'!$B$3*'NEFZ + EPA + WLTP - Start Value'!$B$6*'NEFZ + EPA + WLTP - Constants'!$B$4/3600</f>
        <v>0.299695191312</v>
      </c>
      <c r="H711" s="95">
        <f>IF(E711&gt;0,(((C710)^3+(C711)^3)/2/D711)*0.5*'NEFZ + EPA + WLTP - Constants'!$B$3*('NEFZ + EPA + WLTP - Start Value'!$B$5*'NEFZ + EPA + WLTP - Start Value'!$B$4)*E711/3600,0)</f>
        <v>0.08588159402253472</v>
      </c>
      <c r="I711" s="95"/>
    </row>
    <row r="712" ht="20.35" customHeight="1">
      <c r="A712" s="15">
        <v>709</v>
      </c>
      <c r="B712" s="15">
        <v>21.5</v>
      </c>
      <c r="C712" s="95">
        <f>'NEFZ + EPA + WLTP - Constants'!$B$5*B712/3.6</f>
        <v>9.611360000000001</v>
      </c>
      <c r="D712" s="95">
        <f>(C712+C711)/2</f>
        <v>9.298432000000002</v>
      </c>
      <c r="E712" s="95">
        <f>(D712*(A712-A711))</f>
        <v>9.298432000000002</v>
      </c>
      <c r="F712" s="95">
        <f>(0.5*((C712^2)-(C711^2))*'NEFZ + EPA + WLTP - Start Value'!$B$3)/3600</f>
        <v>2.529857042067914</v>
      </c>
      <c r="G712" s="95">
        <f>E712*'NEFZ + EPA + WLTP - Start Value'!$B$3*'NEFZ + EPA + WLTP - Start Value'!$B$6*'NEFZ + EPA + WLTP - Constants'!$B$4/3600</f>
        <v>0.3172346045440001</v>
      </c>
      <c r="H712" s="95">
        <f>IF(E712&gt;0,(((C711)^3+(C712)^3)/2/D712)*0.5*'NEFZ + EPA + WLTP - Constants'!$B$3*('NEFZ + EPA + WLTP - Start Value'!$B$5*'NEFZ + EPA + WLTP - Start Value'!$B$4)*E712/3600,0)</f>
        <v>0.1020452523467759</v>
      </c>
      <c r="I712" s="95"/>
    </row>
    <row r="713" ht="20.35" customHeight="1">
      <c r="A713" s="15">
        <v>710</v>
      </c>
      <c r="B713" s="15">
        <v>22.5</v>
      </c>
      <c r="C713" s="95">
        <f>'NEFZ + EPA + WLTP - Constants'!$B$5*B713/3.6</f>
        <v>10.0584</v>
      </c>
      <c r="D713" s="95">
        <f>(C713+C712)/2</f>
        <v>9.83488</v>
      </c>
      <c r="E713" s="95">
        <f>(D713*(A713-A712))</f>
        <v>9.83488</v>
      </c>
      <c r="F713" s="95">
        <f>(0.5*((C713^2)-(C712^2))*'NEFZ + EPA + WLTP - Start Value'!$B$3)/3600</f>
        <v>1.911293094968881</v>
      </c>
      <c r="G713" s="95">
        <f>E713*'NEFZ + EPA + WLTP - Start Value'!$B$3*'NEFZ + EPA + WLTP - Start Value'!$B$6*'NEFZ + EPA + WLTP - Constants'!$B$4/3600</f>
        <v>0.335536600960</v>
      </c>
      <c r="H713" s="95">
        <f>IF(E713&gt;0,(((C712)^3+(C713)^3)/2/D713)*0.5*'NEFZ + EPA + WLTP - Constants'!$B$3*('NEFZ + EPA + WLTP - Start Value'!$B$5*'NEFZ + EPA + WLTP - Start Value'!$B$4)*E713/3600,0)</f>
        <v>0.1205230677146026</v>
      </c>
      <c r="I713" s="95"/>
    </row>
    <row r="714" ht="20.35" customHeight="1">
      <c r="A714" s="15">
        <v>711</v>
      </c>
      <c r="B714" s="15">
        <v>22.5</v>
      </c>
      <c r="C714" s="95">
        <f>'NEFZ + EPA + WLTP - Constants'!$B$5*B714/3.6</f>
        <v>10.0584</v>
      </c>
      <c r="D714" s="95">
        <f>(C714+C713)/2</f>
        <v>10.0584</v>
      </c>
      <c r="E714" s="95">
        <f>(D714*(A714-A713))</f>
        <v>10.0584</v>
      </c>
      <c r="F714" s="95">
        <f>(0.5*((C714^2)-(C713^2))*'NEFZ + EPA + WLTP - Start Value'!$B$3)/3600</f>
        <v>0</v>
      </c>
      <c r="G714" s="95">
        <f>E714*'NEFZ + EPA + WLTP - Start Value'!$B$3*'NEFZ + EPA + WLTP - Start Value'!$B$6*'NEFZ + EPA + WLTP - Constants'!$B$4/3600</f>
        <v>0.3431624328</v>
      </c>
      <c r="H714" s="95">
        <f>IF(E714&gt;0,(((C713)^3+(C714)^3)/2/D714)*0.5*'NEFZ + EPA + WLTP - Constants'!$B$3*('NEFZ + EPA + WLTP - Start Value'!$B$5*'NEFZ + EPA + WLTP - Start Value'!$B$4)*E714/3600,0)</f>
        <v>0.128729248271053</v>
      </c>
      <c r="I714" s="95"/>
    </row>
    <row r="715" ht="20.35" customHeight="1">
      <c r="A715" s="15">
        <v>712</v>
      </c>
      <c r="B715" s="15">
        <v>22.1</v>
      </c>
      <c r="C715" s="95">
        <f>'NEFZ + EPA + WLTP - Constants'!$B$5*B715/3.6</f>
        <v>9.879584000000001</v>
      </c>
      <c r="D715" s="95">
        <f>(C715+C714)/2</f>
        <v>9.968992</v>
      </c>
      <c r="E715" s="95">
        <f>(D715*(A715-A714))</f>
        <v>9.968992</v>
      </c>
      <c r="F715" s="95">
        <f>(0.5*((C715^2)-(C714^2))*'NEFZ + EPA + WLTP - Start Value'!$B$3)/3600</f>
        <v>-0.7749424730510146</v>
      </c>
      <c r="G715" s="95">
        <f>E715*'NEFZ + EPA + WLTP - Start Value'!$B$3*'NEFZ + EPA + WLTP - Start Value'!$B$6*'NEFZ + EPA + WLTP - Constants'!$B$4/3600</f>
        <v>0.340112100064</v>
      </c>
      <c r="H715" s="95">
        <f>IF(E715&gt;0,(((C714)^3+(C715)^3)/2/D715)*0.5*'NEFZ + EPA + WLTP - Constants'!$B$3*('NEFZ + EPA + WLTP - Start Value'!$B$5*'NEFZ + EPA + WLTP - Start Value'!$B$4)*E715/3600,0)</f>
        <v>0.1253571338736768</v>
      </c>
      <c r="I715" s="95"/>
    </row>
    <row r="716" ht="20.35" customHeight="1">
      <c r="A716" s="15">
        <v>713</v>
      </c>
      <c r="B716" s="15">
        <v>22.7</v>
      </c>
      <c r="C716" s="95">
        <f>'NEFZ + EPA + WLTP - Constants'!$B$5*B716/3.6</f>
        <v>10.147808</v>
      </c>
      <c r="D716" s="95">
        <f>(C716+C715)/2</f>
        <v>10.013696</v>
      </c>
      <c r="E716" s="95">
        <f>(D716*(A716-A715))</f>
        <v>10.013696</v>
      </c>
      <c r="F716" s="95">
        <f>(0.5*((C716^2)-(C715^2))*'NEFZ + EPA + WLTP - Start Value'!$B$3)/3600</f>
        <v>1.167626327108269</v>
      </c>
      <c r="G716" s="95">
        <f>E716*'NEFZ + EPA + WLTP - Start Value'!$B$3*'NEFZ + EPA + WLTP - Start Value'!$B$6*'NEFZ + EPA + WLTP - Constants'!$B$4/3600</f>
        <v>0.3416372664320001</v>
      </c>
      <c r="H716" s="95">
        <f>IF(E716&gt;0,(((C715)^3+(C716)^3)/2/D716)*0.5*'NEFZ + EPA + WLTP - Constants'!$B$3*('NEFZ + EPA + WLTP - Start Value'!$B$5*'NEFZ + EPA + WLTP - Start Value'!$B$4)*E716/3600,0)</f>
        <v>0.1270888258557521</v>
      </c>
      <c r="I716" s="95"/>
    </row>
    <row r="717" ht="20.35" customHeight="1">
      <c r="A717" s="15">
        <v>714</v>
      </c>
      <c r="B717" s="15">
        <v>23.3</v>
      </c>
      <c r="C717" s="95">
        <f>'NEFZ + EPA + WLTP - Constants'!$B$5*B717/3.6</f>
        <v>10.416032</v>
      </c>
      <c r="D717" s="95">
        <f>(C717+C716)/2</f>
        <v>10.28192</v>
      </c>
      <c r="E717" s="95">
        <f>(D717*(A717-A716))</f>
        <v>10.28192</v>
      </c>
      <c r="F717" s="95">
        <f>(0.5*((C717^2)-(C716^2))*'NEFZ + EPA + WLTP - Start Value'!$B$3)/3600</f>
        <v>1.198902032298659</v>
      </c>
      <c r="G717" s="95">
        <f>E717*'NEFZ + EPA + WLTP - Start Value'!$B$3*'NEFZ + EPA + WLTP - Start Value'!$B$6*'NEFZ + EPA + WLTP - Constants'!$B$4/3600</f>
        <v>0.350788264640</v>
      </c>
      <c r="H717" s="95">
        <f>IF(E717&gt;0,(((C716)^3+(C717)^3)/2/D717)*0.5*'NEFZ + EPA + WLTP - Constants'!$B$3*('NEFZ + EPA + WLTP - Start Value'!$B$5*'NEFZ + EPA + WLTP - Start Value'!$B$4)*E717/3600,0)</f>
        <v>0.1375735020989336</v>
      </c>
      <c r="I717" s="95"/>
    </row>
    <row r="718" ht="20.35" customHeight="1">
      <c r="A718" s="15">
        <v>715</v>
      </c>
      <c r="B718" s="15">
        <v>23.5</v>
      </c>
      <c r="C718" s="95">
        <f>'NEFZ + EPA + WLTP - Constants'!$B$5*B718/3.6</f>
        <v>10.50544</v>
      </c>
      <c r="D718" s="95">
        <f>(C718+C717)/2</f>
        <v>10.460736</v>
      </c>
      <c r="E718" s="95">
        <f>(D718*(A718-A717))</f>
        <v>10.460736</v>
      </c>
      <c r="F718" s="95">
        <f>(0.5*((C718^2)-(C717^2))*'NEFZ + EPA + WLTP - Start Value'!$B$3)/3600</f>
        <v>0.406584167475211</v>
      </c>
      <c r="G718" s="95">
        <f>E718*'NEFZ + EPA + WLTP - Start Value'!$B$3*'NEFZ + EPA + WLTP - Start Value'!$B$6*'NEFZ + EPA + WLTP - Constants'!$B$4/3600</f>
        <v>0.3568889301120001</v>
      </c>
      <c r="H718" s="95">
        <f>IF(E718&gt;0,(((C717)^3+(C718)^3)/2/D718)*0.5*'NEFZ + EPA + WLTP - Constants'!$B$3*('NEFZ + EPA + WLTP - Start Value'!$B$5*'NEFZ + EPA + WLTP - Start Value'!$B$4)*E718/3600,0)</f>
        <v>0.1448108306630633</v>
      </c>
      <c r="I718" s="95"/>
    </row>
    <row r="719" ht="20.35" customHeight="1">
      <c r="A719" s="15">
        <v>716</v>
      </c>
      <c r="B719" s="15">
        <v>22.5</v>
      </c>
      <c r="C719" s="95">
        <f>'NEFZ + EPA + WLTP - Constants'!$B$5*B719/3.6</f>
        <v>10.0584</v>
      </c>
      <c r="D719" s="95">
        <f>(C719+C718)/2</f>
        <v>10.28192</v>
      </c>
      <c r="E719" s="95">
        <f>(D719*(A719-A718))</f>
        <v>10.28192</v>
      </c>
      <c r="F719" s="95">
        <f>(0.5*((C719^2)-(C718^2))*'NEFZ + EPA + WLTP - Start Value'!$B$3)/3600</f>
        <v>-1.998170053831124</v>
      </c>
      <c r="G719" s="95">
        <f>E719*'NEFZ + EPA + WLTP - Start Value'!$B$3*'NEFZ + EPA + WLTP - Start Value'!$B$6*'NEFZ + EPA + WLTP - Constants'!$B$4/3600</f>
        <v>0.350788264640</v>
      </c>
      <c r="H719" s="95">
        <f>IF(E719&gt;0,(((C718)^3+(C719)^3)/2/D719)*0.5*'NEFZ + EPA + WLTP - Constants'!$B$3*('NEFZ + EPA + WLTP - Start Value'!$B$5*'NEFZ + EPA + WLTP - Start Value'!$B$4)*E719/3600,0)</f>
        <v>0.1376982688172579</v>
      </c>
      <c r="I719" s="95"/>
    </row>
    <row r="720" ht="20.35" customHeight="1">
      <c r="A720" s="15">
        <v>717</v>
      </c>
      <c r="B720" s="15">
        <v>21.6</v>
      </c>
      <c r="C720" s="95">
        <f>'NEFZ + EPA + WLTP - Constants'!$B$5*B720/3.6</f>
        <v>9.656064000000002</v>
      </c>
      <c r="D720" s="95">
        <f>(C720+C719)/2</f>
        <v>9.857232</v>
      </c>
      <c r="E720" s="95">
        <f>(D720*(A720-A719))</f>
        <v>9.857232</v>
      </c>
      <c r="F720" s="95">
        <f>(0.5*((C720^2)-(C719^2))*'NEFZ + EPA + WLTP - Start Value'!$B$3)/3600</f>
        <v>-1.724073248620787</v>
      </c>
      <c r="G720" s="95">
        <f>E720*'NEFZ + EPA + WLTP - Start Value'!$B$3*'NEFZ + EPA + WLTP - Start Value'!$B$6*'NEFZ + EPA + WLTP - Constants'!$B$4/3600</f>
        <v>0.336299184144</v>
      </c>
      <c r="H720" s="95">
        <f>IF(E720&gt;0,(((C719)^3+(C720)^3)/2/D720)*0.5*'NEFZ + EPA + WLTP - Constants'!$B$3*('NEFZ + EPA + WLTP - Start Value'!$B$5*'NEFZ + EPA + WLTP - Start Value'!$B$4)*E720/3600,0)</f>
        <v>0.1213103242346957</v>
      </c>
      <c r="I720" s="95"/>
    </row>
    <row r="721" ht="20.35" customHeight="1">
      <c r="A721" s="15">
        <v>718</v>
      </c>
      <c r="B721" s="15">
        <v>20.5</v>
      </c>
      <c r="C721" s="95">
        <f>'NEFZ + EPA + WLTP - Constants'!$B$5*B721/3.6</f>
        <v>9.16432</v>
      </c>
      <c r="D721" s="95">
        <f>(C721+C720)/2</f>
        <v>9.410192000000002</v>
      </c>
      <c r="E721" s="95">
        <f>(D721*(A721-A720))</f>
        <v>9.410192000000002</v>
      </c>
      <c r="F721" s="95">
        <f>(0.5*((C721^2)-(C720^2))*'NEFZ + EPA + WLTP - Start Value'!$B$3)/3600</f>
        <v>-2.011635982454766</v>
      </c>
      <c r="G721" s="95">
        <f>E721*'NEFZ + EPA + WLTP - Start Value'!$B$3*'NEFZ + EPA + WLTP - Start Value'!$B$6*'NEFZ + EPA + WLTP - Constants'!$B$4/3600</f>
        <v>0.3210475204640001</v>
      </c>
      <c r="H721" s="95">
        <f>IF(E721&gt;0,(((C720)^3+(C721)^3)/2/D721)*0.5*'NEFZ + EPA + WLTP - Constants'!$B$3*('NEFZ + EPA + WLTP - Start Value'!$B$5*'NEFZ + EPA + WLTP - Start Value'!$B$4)*E721/3600,0)</f>
        <v>0.1056268991120046</v>
      </c>
      <c r="I721" s="95"/>
    </row>
    <row r="722" ht="20.35" customHeight="1">
      <c r="A722" s="15">
        <v>719</v>
      </c>
      <c r="B722" s="15">
        <v>18</v>
      </c>
      <c r="C722" s="95">
        <f>'NEFZ + EPA + WLTP - Constants'!$B$5*B722/3.6</f>
        <v>8.046720000000001</v>
      </c>
      <c r="D722" s="95">
        <f>(C722+C721)/2</f>
        <v>8.60552</v>
      </c>
      <c r="E722" s="95">
        <f>(D722*(A722-A721))</f>
        <v>8.60552</v>
      </c>
      <c r="F722" s="95">
        <f>(0.5*((C722^2)-(C721^2))*'NEFZ + EPA + WLTP - Start Value'!$B$3)/3600</f>
        <v>-4.180953645244442</v>
      </c>
      <c r="G722" s="95">
        <f>E722*'NEFZ + EPA + WLTP - Start Value'!$B$3*'NEFZ + EPA + WLTP - Start Value'!$B$6*'NEFZ + EPA + WLTP - Constants'!$B$4/3600</f>
        <v>0.293594525840</v>
      </c>
      <c r="H722" s="95">
        <f>IF(E722&gt;0,(((C721)^3+(C722)^3)/2/D722)*0.5*'NEFZ + EPA + WLTP - Constants'!$B$3*('NEFZ + EPA + WLTP - Start Value'!$B$5*'NEFZ + EPA + WLTP - Start Value'!$B$4)*E722/3600,0)</f>
        <v>0.08163588657022494</v>
      </c>
      <c r="I722" s="95"/>
    </row>
    <row r="723" ht="20.35" customHeight="1">
      <c r="A723" s="15">
        <v>720</v>
      </c>
      <c r="B723" s="15">
        <v>15</v>
      </c>
      <c r="C723" s="95">
        <f>'NEFZ + EPA + WLTP - Constants'!$B$5*B723/3.6</f>
        <v>6.7056</v>
      </c>
      <c r="D723" s="95">
        <f>(C723+C722)/2</f>
        <v>7.37616</v>
      </c>
      <c r="E723" s="95">
        <f>(D723*(A723-A722))</f>
        <v>7.37616</v>
      </c>
      <c r="F723" s="95">
        <f>(0.5*((C723^2)-(C722^2))*'NEFZ + EPA + WLTP - Start Value'!$B$3)/3600</f>
        <v>-4.300409463680</v>
      </c>
      <c r="G723" s="95">
        <f>E723*'NEFZ + EPA + WLTP - Start Value'!$B$3*'NEFZ + EPA + WLTP - Start Value'!$B$6*'NEFZ + EPA + WLTP - Constants'!$B$4/3600</f>
        <v>0.251652450720</v>
      </c>
      <c r="H723" s="95">
        <f>IF(E723&gt;0,(((C722)^3+(C723)^3)/2/D723)*0.5*'NEFZ + EPA + WLTP - Constants'!$B$3*('NEFZ + EPA + WLTP - Start Value'!$B$5*'NEFZ + EPA + WLTP - Start Value'!$B$4)*E723/3600,0)</f>
        <v>0.05202568730124931</v>
      </c>
      <c r="I723" s="95"/>
    </row>
    <row r="724" ht="20.35" customHeight="1">
      <c r="A724" s="15">
        <v>721</v>
      </c>
      <c r="B724" s="15">
        <v>12</v>
      </c>
      <c r="C724" s="95">
        <f>'NEFZ + EPA + WLTP - Constants'!$B$5*B724/3.6</f>
        <v>5.36448</v>
      </c>
      <c r="D724" s="95">
        <f>(C724+C723)/2</f>
        <v>6.03504</v>
      </c>
      <c r="E724" s="95">
        <f>(D724*(A724-A723))</f>
        <v>6.03504</v>
      </c>
      <c r="F724" s="95">
        <f>(0.5*((C724^2)-(C723^2))*'NEFZ + EPA + WLTP - Start Value'!$B$3)/3600</f>
        <v>-3.518516833920</v>
      </c>
      <c r="G724" s="95">
        <f>E724*'NEFZ + EPA + WLTP - Start Value'!$B$3*'NEFZ + EPA + WLTP - Start Value'!$B$6*'NEFZ + EPA + WLTP - Constants'!$B$4/3600</f>
        <v>0.205897459680</v>
      </c>
      <c r="H724" s="95">
        <f>IF(E724&gt;0,(((C723)^3+(C724)^3)/2/D724)*0.5*'NEFZ + EPA + WLTP - Constants'!$B$3*('NEFZ + EPA + WLTP - Start Value'!$B$5*'NEFZ + EPA + WLTP - Start Value'!$B$4)*E724/3600,0)</f>
        <v>0.02883535161271589</v>
      </c>
      <c r="I724" s="95"/>
    </row>
    <row r="725" ht="20.35" customHeight="1">
      <c r="A725" s="15">
        <v>722</v>
      </c>
      <c r="B725" s="15">
        <v>9</v>
      </c>
      <c r="C725" s="95">
        <f>'NEFZ + EPA + WLTP - Constants'!$B$5*B725/3.6</f>
        <v>4.02336</v>
      </c>
      <c r="D725" s="95">
        <f>(C725+C724)/2</f>
        <v>4.69392</v>
      </c>
      <c r="E725" s="95">
        <f>(D725*(A725-A724))</f>
        <v>4.69392</v>
      </c>
      <c r="F725" s="95">
        <f>(0.5*((C725^2)-(C724^2))*'NEFZ + EPA + WLTP - Start Value'!$B$3)/3600</f>
        <v>-2.736624204160001</v>
      </c>
      <c r="G725" s="95">
        <f>E725*'NEFZ + EPA + WLTP - Start Value'!$B$3*'NEFZ + EPA + WLTP - Start Value'!$B$6*'NEFZ + EPA + WLTP - Constants'!$B$4/3600</f>
        <v>0.160142468640</v>
      </c>
      <c r="H725" s="95">
        <f>IF(E725&gt;0,(((C724)^3+(C725)^3)/2/D725)*0.5*'NEFZ + EPA + WLTP - Constants'!$B$3*('NEFZ + EPA + WLTP - Start Value'!$B$5*'NEFZ + EPA + WLTP - Start Value'!$B$4)*E725/3600,0)</f>
        <v>0.01388368781352987</v>
      </c>
      <c r="I725" s="95"/>
    </row>
    <row r="726" ht="20.35" customHeight="1">
      <c r="A726" s="15">
        <v>723</v>
      </c>
      <c r="B726" s="15">
        <v>6.2</v>
      </c>
      <c r="C726" s="95">
        <f>'NEFZ + EPA + WLTP - Constants'!$B$5*B726/3.6</f>
        <v>2.771648</v>
      </c>
      <c r="D726" s="95">
        <f>(C726+C725)/2</f>
        <v>3.397504000000001</v>
      </c>
      <c r="E726" s="95">
        <f>(D726*(A726-A725))</f>
        <v>3.397504000000001</v>
      </c>
      <c r="F726" s="95">
        <f>(0.5*((C726^2)-(C725^2))*'NEFZ + EPA + WLTP - Start Value'!$B$3)/3600</f>
        <v>-1.848741684588089</v>
      </c>
      <c r="G726" s="95">
        <f>E726*'NEFZ + EPA + WLTP - Start Value'!$B$3*'NEFZ + EPA + WLTP - Start Value'!$B$6*'NEFZ + EPA + WLTP - Constants'!$B$4/3600</f>
        <v>0.115912643968</v>
      </c>
      <c r="H726" s="95">
        <f>IF(E726&gt;0,(((C725)^3+(C726)^3)/2/D726)*0.5*'NEFZ + EPA + WLTP - Constants'!$B$3*('NEFZ + EPA + WLTP - Start Value'!$B$5*'NEFZ + EPA + WLTP - Start Value'!$B$4)*E726/3600,0)</f>
        <v>0.005466048011919506</v>
      </c>
      <c r="I726" s="95"/>
    </row>
    <row r="727" ht="20.35" customHeight="1">
      <c r="A727" s="15">
        <v>724</v>
      </c>
      <c r="B727" s="15">
        <v>4.5</v>
      </c>
      <c r="C727" s="95">
        <f>'NEFZ + EPA + WLTP - Constants'!$B$5*B727/3.6</f>
        <v>2.01168</v>
      </c>
      <c r="D727" s="95">
        <f>(C727+C726)/2</f>
        <v>2.391664</v>
      </c>
      <c r="E727" s="95">
        <f>(D727*(A727-A726))</f>
        <v>2.391664</v>
      </c>
      <c r="F727" s="95">
        <f>(0.5*((C727^2)-(C726^2))*'NEFZ + EPA + WLTP - Start Value'!$B$3)/3600</f>
        <v>-0.7901459408519115</v>
      </c>
      <c r="G727" s="95">
        <f>E727*'NEFZ + EPA + WLTP - Start Value'!$B$3*'NEFZ + EPA + WLTP - Start Value'!$B$6*'NEFZ + EPA + WLTP - Constants'!$B$4/3600</f>
        <v>0.08159640068800002</v>
      </c>
      <c r="H727" s="95">
        <f>IF(E727&gt;0,(((C726)^3+(C727)^3)/2/D727)*0.5*'NEFZ + EPA + WLTP - Constants'!$B$3*('NEFZ + EPA + WLTP - Start Value'!$B$5*'NEFZ + EPA + WLTP - Start Value'!$B$4)*E727/3600,0)</f>
        <v>0.00186162906033002</v>
      </c>
      <c r="I727" s="95"/>
    </row>
    <row r="728" ht="20.35" customHeight="1">
      <c r="A728" s="15">
        <v>725</v>
      </c>
      <c r="B728" s="15">
        <v>3</v>
      </c>
      <c r="C728" s="95">
        <f>'NEFZ + EPA + WLTP - Constants'!$B$5*B728/3.6</f>
        <v>1.34112</v>
      </c>
      <c r="D728" s="95">
        <f>(C728+C727)/2</f>
        <v>1.6764</v>
      </c>
      <c r="E728" s="95">
        <f>(D728*(A728-A727))</f>
        <v>1.6764</v>
      </c>
      <c r="F728" s="95">
        <f>(0.5*((C728^2)-(C727^2))*'NEFZ + EPA + WLTP - Start Value'!$B$3)/3600</f>
        <v>-0.4886828936</v>
      </c>
      <c r="G728" s="95">
        <f>E728*'NEFZ + EPA + WLTP - Start Value'!$B$3*'NEFZ + EPA + WLTP - Start Value'!$B$6*'NEFZ + EPA + WLTP - Constants'!$B$4/3600</f>
        <v>0.0571937388</v>
      </c>
      <c r="H728" s="95">
        <f>IF(E728&gt;0,(((C727)^3+(C728)^3)/2/D728)*0.5*'NEFZ + EPA + WLTP - Constants'!$B$3*('NEFZ + EPA + WLTP - Start Value'!$B$5*'NEFZ + EPA + WLTP - Start Value'!$B$4)*E728/3600,0)</f>
        <v>0.0006674849910350901</v>
      </c>
      <c r="I728" s="95"/>
    </row>
    <row r="729" ht="20.35" customHeight="1">
      <c r="A729" s="15">
        <v>726</v>
      </c>
      <c r="B729" s="15">
        <v>2.1</v>
      </c>
      <c r="C729" s="95">
        <f>'NEFZ + EPA + WLTP - Constants'!$B$5*B729/3.6</f>
        <v>0.9387840000000002</v>
      </c>
      <c r="D729" s="95">
        <f>(C729+C728)/2</f>
        <v>1.139952</v>
      </c>
      <c r="E729" s="95">
        <f>(D729*(A729-A728))</f>
        <v>1.139952</v>
      </c>
      <c r="F729" s="95">
        <f>(0.5*((C729^2)-(C728^2))*'NEFZ + EPA + WLTP - Start Value'!$B$3)/3600</f>
        <v>-0.1993826205888</v>
      </c>
      <c r="G729" s="95">
        <f>E729*'NEFZ + EPA + WLTP - Start Value'!$B$3*'NEFZ + EPA + WLTP - Start Value'!$B$6*'NEFZ + EPA + WLTP - Constants'!$B$4/3600</f>
        <v>0.03889174238400001</v>
      </c>
      <c r="H729" s="95">
        <f>IF(E729&gt;0,(((C728)^3+(C729)^3)/2/D729)*0.5*'NEFZ + EPA + WLTP - Constants'!$B$3*('NEFZ + EPA + WLTP - Start Value'!$B$5*'NEFZ + EPA + WLTP - Start Value'!$B$4)*E729/3600,0)</f>
        <v>0.0002048988212480288</v>
      </c>
      <c r="I729" s="95"/>
    </row>
    <row r="730" ht="20.35" customHeight="1">
      <c r="A730" s="15">
        <v>727</v>
      </c>
      <c r="B730" s="15">
        <v>0.5</v>
      </c>
      <c r="C730" s="95">
        <f>'NEFZ + EPA + WLTP - Constants'!$B$5*B730/3.6</f>
        <v>0.22352</v>
      </c>
      <c r="D730" s="95">
        <f>(C730+C729)/2</f>
        <v>0.5811520000000001</v>
      </c>
      <c r="E730" s="95">
        <f>(D730*(A730-A729))</f>
        <v>0.5811520000000001</v>
      </c>
      <c r="F730" s="95">
        <f>(0.5*((C730^2)-(C729^2))*'NEFZ + EPA + WLTP - Start Value'!$B$3)/3600</f>
        <v>-0.1807040744334223</v>
      </c>
      <c r="G730" s="95">
        <f>E730*'NEFZ + EPA + WLTP - Start Value'!$B$3*'NEFZ + EPA + WLTP - Start Value'!$B$6*'NEFZ + EPA + WLTP - Constants'!$B$4/3600</f>
        <v>0.01982716278400001</v>
      </c>
      <c r="H730" s="95">
        <f>IF(E730&gt;0,(((C729)^3+(C730)^3)/2/D730)*0.5*'NEFZ + EPA + WLTP - Constants'!$B$3*('NEFZ + EPA + WLTP - Start Value'!$B$5*'NEFZ + EPA + WLTP - Start Value'!$B$4)*E730/3600,0)</f>
        <v>5.303715662099773e-05</v>
      </c>
      <c r="I730" s="95"/>
    </row>
    <row r="731" ht="20.35" customHeight="1">
      <c r="A731" s="15">
        <v>728</v>
      </c>
      <c r="B731" s="15">
        <v>0.5</v>
      </c>
      <c r="C731" s="95">
        <f>'NEFZ + EPA + WLTP - Constants'!$B$5*B731/3.6</f>
        <v>0.22352</v>
      </c>
      <c r="D731" s="95">
        <f>(C731+C730)/2</f>
        <v>0.22352</v>
      </c>
      <c r="E731" s="95">
        <f>(D731*(A731-A730))</f>
        <v>0.22352</v>
      </c>
      <c r="F731" s="95">
        <f>(0.5*((C731^2)-(C730^2))*'NEFZ + EPA + WLTP - Start Value'!$B$3)/3600</f>
        <v>0</v>
      </c>
      <c r="G731" s="95">
        <f>E731*'NEFZ + EPA + WLTP - Start Value'!$B$3*'NEFZ + EPA + WLTP - Start Value'!$B$6*'NEFZ + EPA + WLTP - Constants'!$B$4/3600</f>
        <v>0.007625831840000001</v>
      </c>
      <c r="H731" s="95">
        <f>IF(E731&gt;0,(((C730)^3+(C731)^3)/2/D731)*0.5*'NEFZ + EPA + WLTP - Constants'!$B$3*('NEFZ + EPA + WLTP - Start Value'!$B$5*'NEFZ + EPA + WLTP - Start Value'!$B$4)*E731/3600,0)</f>
        <v>1.412666647693312e-06</v>
      </c>
      <c r="I731" s="95"/>
    </row>
    <row r="732" ht="20.35" customHeight="1">
      <c r="A732" s="15">
        <v>729</v>
      </c>
      <c r="B732" s="15">
        <v>3.2</v>
      </c>
      <c r="C732" s="95">
        <f>'NEFZ + EPA + WLTP - Constants'!$B$5*B732/3.6</f>
        <v>1.430528</v>
      </c>
      <c r="D732" s="95">
        <f>(C732+C731)/2</f>
        <v>0.8270240000000001</v>
      </c>
      <c r="E732" s="95">
        <f>(D732*(A732-A731))</f>
        <v>0.8270240000000001</v>
      </c>
      <c r="F732" s="95">
        <f>(0.5*((C732^2)-(C731^2))*'NEFZ + EPA + WLTP - Start Value'!$B$3)/3600</f>
        <v>0.4339504095168001</v>
      </c>
      <c r="G732" s="95">
        <f>E732*'NEFZ + EPA + WLTP - Start Value'!$B$3*'NEFZ + EPA + WLTP - Start Value'!$B$6*'NEFZ + EPA + WLTP - Constants'!$B$4/3600</f>
        <v>0.028215577808</v>
      </c>
      <c r="H732" s="95">
        <f>IF(E732&gt;0,(((C731)^3+(C732)^3)/2/D732)*0.5*'NEFZ + EPA + WLTP - Constants'!$B$3*('NEFZ + EPA + WLTP - Start Value'!$B$5*'NEFZ + EPA + WLTP - Start Value'!$B$4)*E732/3600,0)</f>
        <v>0.0001858673761703045</v>
      </c>
      <c r="I732" s="95"/>
    </row>
    <row r="733" ht="20.35" customHeight="1">
      <c r="A733" s="15">
        <v>730</v>
      </c>
      <c r="B733" s="15">
        <v>6.5</v>
      </c>
      <c r="C733" s="95">
        <f>'NEFZ + EPA + WLTP - Constants'!$B$5*B733/3.6</f>
        <v>2.90576</v>
      </c>
      <c r="D733" s="95">
        <f>(C733+C732)/2</f>
        <v>2.168144</v>
      </c>
      <c r="E733" s="95">
        <f>(D733*(A733-A732))</f>
        <v>2.168144</v>
      </c>
      <c r="F733" s="95">
        <f>(0.5*((C733^2)-(C732^2))*'NEFZ + EPA + WLTP - Start Value'!$B$3)/3600</f>
        <v>1.390465726589867</v>
      </c>
      <c r="G733" s="95">
        <f>E733*'NEFZ + EPA + WLTP - Start Value'!$B$3*'NEFZ + EPA + WLTP - Start Value'!$B$6*'NEFZ + EPA + WLTP - Constants'!$B$4/3600</f>
        <v>0.07397056884800002</v>
      </c>
      <c r="H733" s="95">
        <f>IF(E733&gt;0,(((C732)^3+(C733)^3)/2/D733)*0.5*'NEFZ + EPA + WLTP - Constants'!$B$3*('NEFZ + EPA + WLTP - Start Value'!$B$5*'NEFZ + EPA + WLTP - Start Value'!$B$4)*E733/3600,0)</f>
        <v>0.001736975355337562</v>
      </c>
      <c r="I733" s="95"/>
    </row>
    <row r="734" ht="20.35" customHeight="1">
      <c r="A734" s="15">
        <v>731</v>
      </c>
      <c r="B734" s="15">
        <v>9.6</v>
      </c>
      <c r="C734" s="95">
        <f>'NEFZ + EPA + WLTP - Constants'!$B$5*B734/3.6</f>
        <v>4.291583999999999</v>
      </c>
      <c r="D734" s="95">
        <f>(C734+C733)/2</f>
        <v>3.598672</v>
      </c>
      <c r="E734" s="95">
        <f>(D734*(A734-A733))</f>
        <v>3.598672</v>
      </c>
      <c r="F734" s="95">
        <f>(0.5*((C734^2)-(C733^2))*'NEFZ + EPA + WLTP - Start Value'!$B$3)/3600</f>
        <v>2.168014508406754</v>
      </c>
      <c r="G734" s="95">
        <f>E734*'NEFZ + EPA + WLTP - Start Value'!$B$3*'NEFZ + EPA + WLTP - Start Value'!$B$6*'NEFZ + EPA + WLTP - Constants'!$B$4/3600</f>
        <v>0.122775892624</v>
      </c>
      <c r="H734" s="95">
        <f>IF(E734&gt;0,(((C733)^3+(C734)^3)/2/D734)*0.5*'NEFZ + EPA + WLTP - Constants'!$B$3*('NEFZ + EPA + WLTP - Start Value'!$B$5*'NEFZ + EPA + WLTP - Start Value'!$B$4)*E734/3600,0)</f>
        <v>0.006551162469345462</v>
      </c>
      <c r="I734" s="95"/>
    </row>
    <row r="735" ht="20.35" customHeight="1">
      <c r="A735" s="15">
        <v>732</v>
      </c>
      <c r="B735" s="15">
        <v>12.5</v>
      </c>
      <c r="C735" s="95">
        <f>'NEFZ + EPA + WLTP - Constants'!$B$5*B735/3.6</f>
        <v>5.588</v>
      </c>
      <c r="D735" s="95">
        <f>(C735+C734)/2</f>
        <v>4.939792</v>
      </c>
      <c r="E735" s="95">
        <f>(D735*(A735-A734))</f>
        <v>4.939792</v>
      </c>
      <c r="F735" s="95">
        <f>(0.5*((C735^2)-(C734^2))*'NEFZ + EPA + WLTP - Start Value'!$B$3)/3600</f>
        <v>2.783972146739913</v>
      </c>
      <c r="G735" s="95">
        <f>E735*'NEFZ + EPA + WLTP - Start Value'!$B$3*'NEFZ + EPA + WLTP - Start Value'!$B$6*'NEFZ + EPA + WLTP - Constants'!$B$4/3600</f>
        <v>0.168530883664</v>
      </c>
      <c r="H735" s="95">
        <f>IF(E735&gt;0,(((C734)^3+(C735)^3)/2/D735)*0.5*'NEFZ + EPA + WLTP - Constants'!$B$3*('NEFZ + EPA + WLTP - Start Value'!$B$5*'NEFZ + EPA + WLTP - Start Value'!$B$4)*E735/3600,0)</f>
        <v>0.01603580634195836</v>
      </c>
      <c r="I735" s="95"/>
    </row>
    <row r="736" ht="20.35" customHeight="1">
      <c r="A736" s="15">
        <v>733</v>
      </c>
      <c r="B736" s="15">
        <v>14</v>
      </c>
      <c r="C736" s="95">
        <f>'NEFZ + EPA + WLTP - Constants'!$B$5*B736/3.6</f>
        <v>6.25856</v>
      </c>
      <c r="D736" s="95">
        <f>(C736+C735)/2</f>
        <v>5.92328</v>
      </c>
      <c r="E736" s="95">
        <f>(D736*(A736-A735))</f>
        <v>5.92328</v>
      </c>
      <c r="F736" s="95">
        <f>(0.5*((C736^2)-(C735^2))*'NEFZ + EPA + WLTP - Start Value'!$B$3)/3600</f>
        <v>1.726679557386666</v>
      </c>
      <c r="G736" s="95">
        <f>E736*'NEFZ + EPA + WLTP - Start Value'!$B$3*'NEFZ + EPA + WLTP - Start Value'!$B$6*'NEFZ + EPA + WLTP - Constants'!$B$4/3600</f>
        <v>0.202084543760</v>
      </c>
      <c r="H736" s="95">
        <f>IF(E736&gt;0,(((C735)^3+(C736)^3)/2/D736)*0.5*'NEFZ + EPA + WLTP - Constants'!$B$3*('NEFZ + EPA + WLTP - Start Value'!$B$5*'NEFZ + EPA + WLTP - Start Value'!$B$4)*E736/3600,0)</f>
        <v>0.02654188731018579</v>
      </c>
      <c r="I736" s="95"/>
    </row>
    <row r="737" ht="20.35" customHeight="1">
      <c r="A737" s="15">
        <v>734</v>
      </c>
      <c r="B737" s="15">
        <v>16</v>
      </c>
      <c r="C737" s="95">
        <f>'NEFZ + EPA + WLTP - Constants'!$B$5*B737/3.6</f>
        <v>7.15264</v>
      </c>
      <c r="D737" s="95">
        <f>(C737+C736)/2</f>
        <v>6.7056</v>
      </c>
      <c r="E737" s="95">
        <f>(D737*(A737-A736))</f>
        <v>6.7056</v>
      </c>
      <c r="F737" s="95">
        <f>(0.5*((C737^2)-(C736^2))*'NEFZ + EPA + WLTP - Start Value'!$B$3)/3600</f>
        <v>2.606308765866666</v>
      </c>
      <c r="G737" s="95">
        <f>E737*'NEFZ + EPA + WLTP - Start Value'!$B$3*'NEFZ + EPA + WLTP - Start Value'!$B$6*'NEFZ + EPA + WLTP - Constants'!$B$4/3600</f>
        <v>0.2287749552</v>
      </c>
      <c r="H737" s="95">
        <f>IF(E737&gt;0,(((C736)^3+(C737)^3)/2/D737)*0.5*'NEFZ + EPA + WLTP - Constants'!$B$3*('NEFZ + EPA + WLTP - Start Value'!$B$5*'NEFZ + EPA + WLTP - Start Value'!$B$4)*E737/3600,0)</f>
        <v>0.03865055948088902</v>
      </c>
      <c r="I737" s="95"/>
    </row>
    <row r="738" ht="20.35" customHeight="1">
      <c r="A738" s="15">
        <v>735</v>
      </c>
      <c r="B738" s="15">
        <v>18</v>
      </c>
      <c r="C738" s="95">
        <f>'NEFZ + EPA + WLTP - Constants'!$B$5*B738/3.6</f>
        <v>8.046720000000001</v>
      </c>
      <c r="D738" s="95">
        <f>(C738+C737)/2</f>
        <v>7.59968</v>
      </c>
      <c r="E738" s="95">
        <f>(D738*(A738-A737))</f>
        <v>7.59968</v>
      </c>
      <c r="F738" s="95">
        <f>(0.5*((C738^2)-(C737^2))*'NEFZ + EPA + WLTP - Start Value'!$B$3)/3600</f>
        <v>2.953816601315556</v>
      </c>
      <c r="G738" s="95">
        <f>E738*'NEFZ + EPA + WLTP - Start Value'!$B$3*'NEFZ + EPA + WLTP - Start Value'!$B$6*'NEFZ + EPA + WLTP - Constants'!$B$4/3600</f>
        <v>0.259278282560</v>
      </c>
      <c r="H738" s="95">
        <f>IF(E738&gt;0,(((C737)^3+(C738)^3)/2/D738)*0.5*'NEFZ + EPA + WLTP - Constants'!$B$3*('NEFZ + EPA + WLTP - Start Value'!$B$5*'NEFZ + EPA + WLTP - Start Value'!$B$4)*E738/3600,0)</f>
        <v>0.05609981791319681</v>
      </c>
      <c r="I738" s="95"/>
    </row>
    <row r="739" ht="20.35" customHeight="1">
      <c r="A739" s="15">
        <v>736</v>
      </c>
      <c r="B739" s="15">
        <v>19.6</v>
      </c>
      <c r="C739" s="95">
        <f>'NEFZ + EPA + WLTP - Constants'!$B$5*B739/3.6</f>
        <v>8.761984000000002</v>
      </c>
      <c r="D739" s="95">
        <f>(C739+C738)/2</f>
        <v>8.404352000000001</v>
      </c>
      <c r="E739" s="95">
        <f>(D739*(A739-A738))</f>
        <v>8.404352000000001</v>
      </c>
      <c r="F739" s="95">
        <f>(0.5*((C739^2)-(C738^2))*'NEFZ + EPA + WLTP - Start Value'!$B$3)/3600</f>
        <v>2.61325892257565</v>
      </c>
      <c r="G739" s="95">
        <f>E739*'NEFZ + EPA + WLTP - Start Value'!$B$3*'NEFZ + EPA + WLTP - Start Value'!$B$6*'NEFZ + EPA + WLTP - Constants'!$B$4/3600</f>
        <v>0.286731277184</v>
      </c>
      <c r="H739" s="95">
        <f>IF(E739&gt;0,(((C738)^3+(C739)^3)/2/D739)*0.5*'NEFZ + EPA + WLTP - Constants'!$B$3*('NEFZ + EPA + WLTP - Start Value'!$B$5*'NEFZ + EPA + WLTP - Start Value'!$B$4)*E739/3600,0)</f>
        <v>0.07550158507661404</v>
      </c>
      <c r="I739" s="95"/>
    </row>
    <row r="740" ht="20.35" customHeight="1">
      <c r="A740" s="15">
        <v>737</v>
      </c>
      <c r="B740" s="15">
        <v>21.5</v>
      </c>
      <c r="C740" s="95">
        <f>'NEFZ + EPA + WLTP - Constants'!$B$5*B740/3.6</f>
        <v>9.611360000000001</v>
      </c>
      <c r="D740" s="95">
        <f>(C740+C739)/2</f>
        <v>9.186672000000002</v>
      </c>
      <c r="E740" s="95">
        <f>(D740*(A740-A739))</f>
        <v>9.186672000000002</v>
      </c>
      <c r="F740" s="95">
        <f>(0.5*((C740^2)-(C739^2))*'NEFZ + EPA + WLTP - Start Value'!$B$3)/3600</f>
        <v>3.392110858775465</v>
      </c>
      <c r="G740" s="95">
        <f>E740*'NEFZ + EPA + WLTP - Start Value'!$B$3*'NEFZ + EPA + WLTP - Start Value'!$B$6*'NEFZ + EPA + WLTP - Constants'!$B$4/3600</f>
        <v>0.313421688624</v>
      </c>
      <c r="H740" s="95">
        <f>IF(E740&gt;0,(((C739)^3+(C740)^3)/2/D740)*0.5*'NEFZ + EPA + WLTP - Constants'!$B$3*('NEFZ + EPA + WLTP - Start Value'!$B$5*'NEFZ + EPA + WLTP - Start Value'!$B$4)*E740/3600,0)</f>
        <v>0.09870534109830058</v>
      </c>
      <c r="I740" s="95"/>
    </row>
    <row r="741" ht="20.35" customHeight="1">
      <c r="A741" s="15">
        <v>738</v>
      </c>
      <c r="B741" s="15">
        <v>23.1</v>
      </c>
      <c r="C741" s="95">
        <f>'NEFZ + EPA + WLTP - Constants'!$B$5*B741/3.6</f>
        <v>10.326624</v>
      </c>
      <c r="D741" s="95">
        <f>(C741+C740)/2</f>
        <v>9.968992</v>
      </c>
      <c r="E741" s="95">
        <f>(D741*(A741-A740))</f>
        <v>9.968992</v>
      </c>
      <c r="F741" s="95">
        <f>(0.5*((C741^2)-(C740^2))*'NEFZ + EPA + WLTP - Start Value'!$B$3)/3600</f>
        <v>3.099769892204086</v>
      </c>
      <c r="G741" s="95">
        <f>E741*'NEFZ + EPA + WLTP - Start Value'!$B$3*'NEFZ + EPA + WLTP - Start Value'!$B$6*'NEFZ + EPA + WLTP - Constants'!$B$4/3600</f>
        <v>0.340112100064</v>
      </c>
      <c r="H741" s="95">
        <f>IF(E741&gt;0,(((C740)^3+(C741)^3)/2/D741)*0.5*'NEFZ + EPA + WLTP - Constants'!$B$3*('NEFZ + EPA + WLTP - Start Value'!$B$5*'NEFZ + EPA + WLTP - Start Value'!$B$4)*E741/3600,0)</f>
        <v>0.1258107693875841</v>
      </c>
      <c r="I741" s="95"/>
    </row>
    <row r="742" ht="20.35" customHeight="1">
      <c r="A742" s="15">
        <v>739</v>
      </c>
      <c r="B742" s="15">
        <v>24.5</v>
      </c>
      <c r="C742" s="95">
        <f>'NEFZ + EPA + WLTP - Constants'!$B$5*B742/3.6</f>
        <v>10.95248</v>
      </c>
      <c r="D742" s="95">
        <f>(C742+C741)/2</f>
        <v>10.639552</v>
      </c>
      <c r="E742" s="95">
        <f>(D742*(A742-A741))</f>
        <v>10.639552</v>
      </c>
      <c r="F742" s="95">
        <f>(0.5*((C742^2)-(C741^2))*'NEFZ + EPA + WLTP - Start Value'!$B$3)/3600</f>
        <v>2.894740269289242</v>
      </c>
      <c r="G742" s="95">
        <f>E742*'NEFZ + EPA + WLTP - Start Value'!$B$3*'NEFZ + EPA + WLTP - Start Value'!$B$6*'NEFZ + EPA + WLTP - Constants'!$B$4/3600</f>
        <v>0.362989595584</v>
      </c>
      <c r="H742" s="95">
        <f>IF(E742&gt;0,(((C741)^3+(C742)^3)/2/D742)*0.5*'NEFZ + EPA + WLTP - Constants'!$B$3*('NEFZ + EPA + WLTP - Start Value'!$B$5*'NEFZ + EPA + WLTP - Start Value'!$B$4)*E742/3600,0)</f>
        <v>0.1527517350257433</v>
      </c>
      <c r="I742" s="95"/>
    </row>
    <row r="743" ht="20.35" customHeight="1">
      <c r="A743" s="15">
        <v>740</v>
      </c>
      <c r="B743" s="15">
        <v>25.5</v>
      </c>
      <c r="C743" s="95">
        <f>'NEFZ + EPA + WLTP - Constants'!$B$5*B743/3.6</f>
        <v>11.39952</v>
      </c>
      <c r="D743" s="95">
        <f>(C743+C742)/2</f>
        <v>11.176</v>
      </c>
      <c r="E743" s="95">
        <f>(D743*(A743-A742))</f>
        <v>11.176</v>
      </c>
      <c r="F743" s="95">
        <f>(0.5*((C743^2)-(C742^2))*'NEFZ + EPA + WLTP - Start Value'!$B$3)/3600</f>
        <v>2.171923971555557</v>
      </c>
      <c r="G743" s="95">
        <f>E743*'NEFZ + EPA + WLTP - Start Value'!$B$3*'NEFZ + EPA + WLTP - Start Value'!$B$6*'NEFZ + EPA + WLTP - Constants'!$B$4/3600</f>
        <v>0.381291592</v>
      </c>
      <c r="H743" s="95">
        <f>IF(E743&gt;0,(((C742)^3+(C743)^3)/2/D743)*0.5*'NEFZ + EPA + WLTP - Constants'!$B$3*('NEFZ + EPA + WLTP - Start Value'!$B$5*'NEFZ + EPA + WLTP - Start Value'!$B$4)*E743/3600,0)</f>
        <v>0.1767952309588181</v>
      </c>
      <c r="I743" s="95"/>
    </row>
    <row r="744" ht="20.35" customHeight="1">
      <c r="A744" s="15">
        <v>741</v>
      </c>
      <c r="B744" s="15">
        <v>26.5</v>
      </c>
      <c r="C744" s="95">
        <f>'NEFZ + EPA + WLTP - Constants'!$B$5*B744/3.6</f>
        <v>11.84656</v>
      </c>
      <c r="D744" s="95">
        <f>(C744+C743)/2</f>
        <v>11.62304</v>
      </c>
      <c r="E744" s="95">
        <f>(D744*(A744-A743))</f>
        <v>11.62304</v>
      </c>
      <c r="F744" s="95">
        <f>(0.5*((C744^2)-(C743^2))*'NEFZ + EPA + WLTP - Start Value'!$B$3)/3600</f>
        <v>2.258800930417778</v>
      </c>
      <c r="G744" s="95">
        <f>E744*'NEFZ + EPA + WLTP - Start Value'!$B$3*'NEFZ + EPA + WLTP - Start Value'!$B$6*'NEFZ + EPA + WLTP - Constants'!$B$4/3600</f>
        <v>0.396543255680</v>
      </c>
      <c r="H744" s="95">
        <f>IF(E744&gt;0,(((C743)^3+(C744)^3)/2/D744)*0.5*'NEFZ + EPA + WLTP - Constants'!$B$3*('NEFZ + EPA + WLTP - Start Value'!$B$5*'NEFZ + EPA + WLTP - Start Value'!$B$4)*E744/3600,0)</f>
        <v>0.1988526079959014</v>
      </c>
      <c r="I744" s="95"/>
    </row>
    <row r="745" ht="20.35" customHeight="1">
      <c r="A745" s="15">
        <v>742</v>
      </c>
      <c r="B745" s="15">
        <v>27.1</v>
      </c>
      <c r="C745" s="95">
        <f>'NEFZ + EPA + WLTP - Constants'!$B$5*B745/3.6</f>
        <v>12.114784</v>
      </c>
      <c r="D745" s="95">
        <f>(C745+C744)/2</f>
        <v>11.980672</v>
      </c>
      <c r="E745" s="95">
        <f>(D745*(A745-A744))</f>
        <v>11.980672</v>
      </c>
      <c r="F745" s="95">
        <f>(0.5*((C745^2)-(C744^2))*'NEFZ + EPA + WLTP - Start Value'!$B$3)/3600</f>
        <v>1.39698149850453</v>
      </c>
      <c r="G745" s="95">
        <f>E745*'NEFZ + EPA + WLTP - Start Value'!$B$3*'NEFZ + EPA + WLTP - Start Value'!$B$6*'NEFZ + EPA + WLTP - Constants'!$B$4/3600</f>
        <v>0.4087445866240001</v>
      </c>
      <c r="H745" s="95">
        <f>IF(E745&gt;0,(((C744)^3+(C745)^3)/2/D745)*0.5*'NEFZ + EPA + WLTP - Constants'!$B$3*('NEFZ + EPA + WLTP - Start Value'!$B$5*'NEFZ + EPA + WLTP - Start Value'!$B$4)*E745/3600,0)</f>
        <v>0.2176192402345157</v>
      </c>
      <c r="I745" s="95"/>
    </row>
    <row r="746" ht="20.35" customHeight="1">
      <c r="A746" s="15">
        <v>743</v>
      </c>
      <c r="B746" s="15">
        <v>27.6</v>
      </c>
      <c r="C746" s="95">
        <f>'NEFZ + EPA + WLTP - Constants'!$B$5*B746/3.6</f>
        <v>12.338304</v>
      </c>
      <c r="D746" s="95">
        <f>(C746+C745)/2</f>
        <v>12.226544</v>
      </c>
      <c r="E746" s="95">
        <f>(D746*(A746-A745))</f>
        <v>12.226544</v>
      </c>
      <c r="F746" s="95">
        <f>(0.5*((C746^2)-(C745^2))*'NEFZ + EPA + WLTP - Start Value'!$B$3)/3600</f>
        <v>1.188042412440906</v>
      </c>
      <c r="G746" s="95">
        <f>E746*'NEFZ + EPA + WLTP - Start Value'!$B$3*'NEFZ + EPA + WLTP - Start Value'!$B$6*'NEFZ + EPA + WLTP - Constants'!$B$4/3600</f>
        <v>0.417133001648</v>
      </c>
      <c r="H746" s="95">
        <f>IF(E746&gt;0,(((C745)^3+(C746)^3)/2/D746)*0.5*'NEFZ + EPA + WLTP - Constants'!$B$3*('NEFZ + EPA + WLTP - Start Value'!$B$5*'NEFZ + EPA + WLTP - Start Value'!$B$4)*E746/3600,0)</f>
        <v>0.2312653231685702</v>
      </c>
      <c r="I746" s="95"/>
    </row>
    <row r="747" ht="20.35" customHeight="1">
      <c r="A747" s="15">
        <v>744</v>
      </c>
      <c r="B747" s="15">
        <v>27.9</v>
      </c>
      <c r="C747" s="95">
        <f>'NEFZ + EPA + WLTP - Constants'!$B$5*B747/3.6</f>
        <v>12.472416</v>
      </c>
      <c r="D747" s="95">
        <f>(C747+C746)/2</f>
        <v>12.40536</v>
      </c>
      <c r="E747" s="95">
        <f>(D747*(A747-A746))</f>
        <v>12.40536</v>
      </c>
      <c r="F747" s="95">
        <f>(0.5*((C747^2)-(C746^2))*'NEFZ + EPA + WLTP - Start Value'!$B$3)/3600</f>
        <v>0.7232506825279809</v>
      </c>
      <c r="G747" s="95">
        <f>E747*'NEFZ + EPA + WLTP - Start Value'!$B$3*'NEFZ + EPA + WLTP - Start Value'!$B$6*'NEFZ + EPA + WLTP - Constants'!$B$4/3600</f>
        <v>0.4232336671200001</v>
      </c>
      <c r="H747" s="95">
        <f>IF(E747&gt;0,(((C746)^3+(C747)^3)/2/D747)*0.5*'NEFZ + EPA + WLTP - Constants'!$B$3*('NEFZ + EPA + WLTP - Start Value'!$B$5*'NEFZ + EPA + WLTP - Start Value'!$B$4)*E747/3600,0)</f>
        <v>0.2415220063161472</v>
      </c>
      <c r="I747" s="95"/>
    </row>
    <row r="748" ht="20.35" customHeight="1">
      <c r="A748" s="15">
        <v>745</v>
      </c>
      <c r="B748" s="15">
        <v>28.3</v>
      </c>
      <c r="C748" s="95">
        <f>'NEFZ + EPA + WLTP - Constants'!$B$5*B748/3.6</f>
        <v>12.651232</v>
      </c>
      <c r="D748" s="95">
        <f>(C748+C747)/2</f>
        <v>12.561824</v>
      </c>
      <c r="E748" s="95">
        <f>(D748*(A748-A747))</f>
        <v>12.561824</v>
      </c>
      <c r="F748" s="95">
        <f>(0.5*((C748^2)-(C747^2))*'NEFZ + EPA + WLTP - Start Value'!$B$3)/3600</f>
        <v>0.9764970176113805</v>
      </c>
      <c r="G748" s="95">
        <f>E748*'NEFZ + EPA + WLTP - Start Value'!$B$3*'NEFZ + EPA + WLTP - Start Value'!$B$6*'NEFZ + EPA + WLTP - Constants'!$B$4/3600</f>
        <v>0.428571749408</v>
      </c>
      <c r="H748" s="95">
        <f>IF(E748&gt;0,(((C747)^3+(C748)^3)/2/D748)*0.5*'NEFZ + EPA + WLTP - Constants'!$B$3*('NEFZ + EPA + WLTP - Start Value'!$B$5*'NEFZ + EPA + WLTP - Start Value'!$B$4)*E748/3600,0)</f>
        <v>0.2507925520823023</v>
      </c>
      <c r="I748" s="95"/>
    </row>
    <row r="749" ht="20.35" customHeight="1">
      <c r="A749" s="15">
        <v>746</v>
      </c>
      <c r="B749" s="15">
        <v>28.6</v>
      </c>
      <c r="C749" s="95">
        <f>'NEFZ + EPA + WLTP - Constants'!$B$5*B749/3.6</f>
        <v>12.785344</v>
      </c>
      <c r="D749" s="95">
        <f>(C749+C748)/2</f>
        <v>12.718288</v>
      </c>
      <c r="E749" s="95">
        <f>(D749*(A749-A748))</f>
        <v>12.718288</v>
      </c>
      <c r="F749" s="95">
        <f>(0.5*((C749^2)-(C748^2))*'NEFZ + EPA + WLTP - Start Value'!$B$3)/3600</f>
        <v>0.7414948438890777</v>
      </c>
      <c r="G749" s="95">
        <f>E749*'NEFZ + EPA + WLTP - Start Value'!$B$3*'NEFZ + EPA + WLTP - Start Value'!$B$6*'NEFZ + EPA + WLTP - Constants'!$B$4/3600</f>
        <v>0.4339098316960001</v>
      </c>
      <c r="H749" s="95">
        <f>IF(E749&gt;0,(((C748)^3+(C749)^3)/2/D749)*0.5*'NEFZ + EPA + WLTP - Constants'!$B$3*('NEFZ + EPA + WLTP - Start Value'!$B$5*'NEFZ + EPA + WLTP - Start Value'!$B$4)*E749/3600,0)</f>
        <v>0.2602631653497703</v>
      </c>
      <c r="I749" s="95"/>
    </row>
    <row r="750" ht="20.35" customHeight="1">
      <c r="A750" s="15">
        <v>747</v>
      </c>
      <c r="B750" s="15">
        <v>28.6</v>
      </c>
      <c r="C750" s="95">
        <f>'NEFZ + EPA + WLTP - Constants'!$B$5*B750/3.6</f>
        <v>12.785344</v>
      </c>
      <c r="D750" s="95">
        <f>(C750+C749)/2</f>
        <v>12.785344</v>
      </c>
      <c r="E750" s="95">
        <f>(D750*(A750-A749))</f>
        <v>12.785344</v>
      </c>
      <c r="F750" s="95">
        <f>(0.5*((C750^2)-(C749^2))*'NEFZ + EPA + WLTP - Start Value'!$B$3)/3600</f>
        <v>0</v>
      </c>
      <c r="G750" s="95">
        <f>E750*'NEFZ + EPA + WLTP - Start Value'!$B$3*'NEFZ + EPA + WLTP - Start Value'!$B$6*'NEFZ + EPA + WLTP - Constants'!$B$4/3600</f>
        <v>0.4361975812480001</v>
      </c>
      <c r="H750" s="95">
        <f>IF(E750&gt;0,(((C749)^3+(C750)^3)/2/D750)*0.5*'NEFZ + EPA + WLTP - Constants'!$B$3*('NEFZ + EPA + WLTP - Start Value'!$B$5*'NEFZ + EPA + WLTP - Start Value'!$B$4)*E750/3600,0)</f>
        <v>0.2643795007904844</v>
      </c>
      <c r="I750" s="95"/>
    </row>
    <row r="751" ht="20.35" customHeight="1">
      <c r="A751" s="15">
        <v>748</v>
      </c>
      <c r="B751" s="15">
        <v>28.3</v>
      </c>
      <c r="C751" s="95">
        <f>'NEFZ + EPA + WLTP - Constants'!$B$5*B751/3.6</f>
        <v>12.651232</v>
      </c>
      <c r="D751" s="95">
        <f>(C751+C750)/2</f>
        <v>12.718288</v>
      </c>
      <c r="E751" s="95">
        <f>(D751*(A751-A750))</f>
        <v>12.718288</v>
      </c>
      <c r="F751" s="95">
        <f>(0.5*((C751^2)-(C750^2))*'NEFZ + EPA + WLTP - Start Value'!$B$3)/3600</f>
        <v>-0.7414948438890777</v>
      </c>
      <c r="G751" s="95">
        <f>E751*'NEFZ + EPA + WLTP - Start Value'!$B$3*'NEFZ + EPA + WLTP - Start Value'!$B$6*'NEFZ + EPA + WLTP - Constants'!$B$4/3600</f>
        <v>0.4339098316960001</v>
      </c>
      <c r="H751" s="95">
        <f>IF(E751&gt;0,(((C750)^3+(C751)^3)/2/D751)*0.5*'NEFZ + EPA + WLTP - Constants'!$B$3*('NEFZ + EPA + WLTP - Start Value'!$B$5*'NEFZ + EPA + WLTP - Start Value'!$B$4)*E751/3600,0)</f>
        <v>0.2602631653497703</v>
      </c>
      <c r="I751" s="95"/>
    </row>
    <row r="752" ht="20.35" customHeight="1">
      <c r="A752" s="15">
        <v>749</v>
      </c>
      <c r="B752" s="15">
        <v>28.2</v>
      </c>
      <c r="C752" s="95">
        <f>'NEFZ + EPA + WLTP - Constants'!$B$5*B752/3.6</f>
        <v>12.606528</v>
      </c>
      <c r="D752" s="95">
        <f>(C752+C751)/2</f>
        <v>12.62888</v>
      </c>
      <c r="E752" s="95">
        <f>(D752*(A752-A751))</f>
        <v>12.62888</v>
      </c>
      <c r="F752" s="95">
        <f>(0.5*((C752^2)-(C751^2))*'NEFZ + EPA + WLTP - Start Value'!$B$3)/3600</f>
        <v>-0.2454274087857806</v>
      </c>
      <c r="G752" s="95">
        <f>E752*'NEFZ + EPA + WLTP - Start Value'!$B$3*'NEFZ + EPA + WLTP - Start Value'!$B$6*'NEFZ + EPA + WLTP - Constants'!$B$4/3600</f>
        <v>0.430859498960</v>
      </c>
      <c r="H752" s="95">
        <f>IF(E752&gt;0,(((C751)^3+(C752)^3)/2/D752)*0.5*'NEFZ + EPA + WLTP - Constants'!$B$3*('NEFZ + EPA + WLTP - Start Value'!$B$5*'NEFZ + EPA + WLTP - Start Value'!$B$4)*E752/3600,0)</f>
        <v>0.2547939529645599</v>
      </c>
      <c r="I752" s="95"/>
    </row>
    <row r="753" ht="20.35" customHeight="1">
      <c r="A753" s="15">
        <v>750</v>
      </c>
      <c r="B753" s="15">
        <v>28</v>
      </c>
      <c r="C753" s="95">
        <f>'NEFZ + EPA + WLTP - Constants'!$B$5*B753/3.6</f>
        <v>12.51712</v>
      </c>
      <c r="D753" s="95">
        <f>(C753+C752)/2</f>
        <v>12.561824</v>
      </c>
      <c r="E753" s="95">
        <f>(D753*(A753-A752))</f>
        <v>12.561824</v>
      </c>
      <c r="F753" s="95">
        <f>(0.5*((C753^2)-(C752^2))*'NEFZ + EPA + WLTP - Start Value'!$B$3)/3600</f>
        <v>-0.4882485088056842</v>
      </c>
      <c r="G753" s="95">
        <f>E753*'NEFZ + EPA + WLTP - Start Value'!$B$3*'NEFZ + EPA + WLTP - Start Value'!$B$6*'NEFZ + EPA + WLTP - Constants'!$B$4/3600</f>
        <v>0.428571749408</v>
      </c>
      <c r="H753" s="95">
        <f>IF(E753&gt;0,(((C752)^3+(C753)^3)/2/D753)*0.5*'NEFZ + EPA + WLTP - Constants'!$B$3*('NEFZ + EPA + WLTP - Start Value'!$B$5*'NEFZ + EPA + WLTP - Start Value'!$B$4)*E753/3600,0)</f>
        <v>0.2507639710106861</v>
      </c>
      <c r="I753" s="95"/>
    </row>
    <row r="754" ht="20.35" customHeight="1">
      <c r="A754" s="15">
        <v>751</v>
      </c>
      <c r="B754" s="15">
        <v>27.5</v>
      </c>
      <c r="C754" s="95">
        <f>'NEFZ + EPA + WLTP - Constants'!$B$5*B754/3.6</f>
        <v>12.2936</v>
      </c>
      <c r="D754" s="95">
        <f>(C754+C753)/2</f>
        <v>12.40536</v>
      </c>
      <c r="E754" s="95">
        <f>(D754*(A754-A753))</f>
        <v>12.40536</v>
      </c>
      <c r="F754" s="95">
        <f>(0.5*((C754^2)-(C753^2))*'NEFZ + EPA + WLTP - Start Value'!$B$3)/3600</f>
        <v>-1.205417804213324</v>
      </c>
      <c r="G754" s="95">
        <f>E754*'NEFZ + EPA + WLTP - Start Value'!$B$3*'NEFZ + EPA + WLTP - Start Value'!$B$6*'NEFZ + EPA + WLTP - Constants'!$B$4/3600</f>
        <v>0.4232336671200001</v>
      </c>
      <c r="H754" s="95">
        <f>IF(E754&gt;0,(((C753)^3+(C754)^3)/2/D754)*0.5*'NEFZ + EPA + WLTP - Constants'!$B$3*('NEFZ + EPA + WLTP - Start Value'!$B$5*'NEFZ + EPA + WLTP - Start Value'!$B$4)*E754/3600,0)</f>
        <v>0.2415596397556418</v>
      </c>
      <c r="I754" s="95"/>
    </row>
    <row r="755" ht="20.35" customHeight="1">
      <c r="A755" s="15">
        <v>752</v>
      </c>
      <c r="B755" s="15">
        <v>26.8</v>
      </c>
      <c r="C755" s="95">
        <f>'NEFZ + EPA + WLTP - Constants'!$B$5*B755/3.6</f>
        <v>11.980672</v>
      </c>
      <c r="D755" s="95">
        <f>(C755+C754)/2</f>
        <v>12.137136</v>
      </c>
      <c r="E755" s="95">
        <f>(D755*(A755-A754))</f>
        <v>12.137136</v>
      </c>
      <c r="F755" s="95">
        <f>(0.5*((C755^2)-(C754^2))*'NEFZ + EPA + WLTP - Start Value'!$B$3)/3600</f>
        <v>-1.651096603176535</v>
      </c>
      <c r="G755" s="95">
        <f>E755*'NEFZ + EPA + WLTP - Start Value'!$B$3*'NEFZ + EPA + WLTP - Start Value'!$B$6*'NEFZ + EPA + WLTP - Constants'!$B$4/3600</f>
        <v>0.4140826689120001</v>
      </c>
      <c r="H755" s="95">
        <f>IF(E755&gt;0,(((C754)^3+(C755)^3)/2/D755)*0.5*'NEFZ + EPA + WLTP - Constants'!$B$3*('NEFZ + EPA + WLTP - Start Value'!$B$5*'NEFZ + EPA + WLTP - Start Value'!$B$4)*E755/3600,0)</f>
        <v>0.2262849386487945</v>
      </c>
      <c r="I755" s="95"/>
    </row>
    <row r="756" ht="20.35" customHeight="1">
      <c r="A756" s="15">
        <v>753</v>
      </c>
      <c r="B756" s="15">
        <v>25.5</v>
      </c>
      <c r="C756" s="95">
        <f>'NEFZ + EPA + WLTP - Constants'!$B$5*B756/3.6</f>
        <v>11.39952</v>
      </c>
      <c r="D756" s="95">
        <f>(C756+C755)/2</f>
        <v>11.690096</v>
      </c>
      <c r="E756" s="95">
        <f>(D756*(A756-A755))</f>
        <v>11.690096</v>
      </c>
      <c r="F756" s="95">
        <f>(0.5*((C756^2)-(C755^2))*'NEFZ + EPA + WLTP - Start Value'!$B$3)/3600</f>
        <v>-2.953382216521252</v>
      </c>
      <c r="G756" s="95">
        <f>E756*'NEFZ + EPA + WLTP - Start Value'!$B$3*'NEFZ + EPA + WLTP - Start Value'!$B$6*'NEFZ + EPA + WLTP - Constants'!$B$4/3600</f>
        <v>0.398831005232</v>
      </c>
      <c r="H756" s="95">
        <f>IF(E756&gt;0,(((C755)^3+(C756)^3)/2/D756)*0.5*'NEFZ + EPA + WLTP - Constants'!$B$3*('NEFZ + EPA + WLTP - Start Value'!$B$5*'NEFZ + EPA + WLTP - Start Value'!$B$4)*E756/3600,0)</f>
        <v>0.2024645536353898</v>
      </c>
      <c r="I756" s="95"/>
    </row>
    <row r="757" ht="20.35" customHeight="1">
      <c r="A757" s="15">
        <v>754</v>
      </c>
      <c r="B757" s="15">
        <v>23.5</v>
      </c>
      <c r="C757" s="95">
        <f>'NEFZ + EPA + WLTP - Constants'!$B$5*B757/3.6</f>
        <v>10.50544</v>
      </c>
      <c r="D757" s="95">
        <f>(C757+C756)/2</f>
        <v>10.95248</v>
      </c>
      <c r="E757" s="95">
        <f>(D757*(A757-A756))</f>
        <v>10.95248</v>
      </c>
      <c r="F757" s="95">
        <f>(0.5*((C757^2)-(C756^2))*'NEFZ + EPA + WLTP - Start Value'!$B$3)/3600</f>
        <v>-4.256970984248881</v>
      </c>
      <c r="G757" s="95">
        <f>E757*'NEFZ + EPA + WLTP - Start Value'!$B$3*'NEFZ + EPA + WLTP - Start Value'!$B$6*'NEFZ + EPA + WLTP - Constants'!$B$4/3600</f>
        <v>0.3736657601600001</v>
      </c>
      <c r="H757" s="95">
        <f>IF(E757&gt;0,(((C756)^3+(C757)^3)/2/D757)*0.5*'NEFZ + EPA + WLTP - Constants'!$B$3*('NEFZ + EPA + WLTP - Start Value'!$B$5*'NEFZ + EPA + WLTP - Start Value'!$B$4)*E757/3600,0)</f>
        <v>0.1670294664233142</v>
      </c>
      <c r="I757" s="95"/>
    </row>
    <row r="758" ht="20.35" customHeight="1">
      <c r="A758" s="15">
        <v>755</v>
      </c>
      <c r="B758" s="15">
        <v>21.5</v>
      </c>
      <c r="C758" s="95">
        <f>'NEFZ + EPA + WLTP - Constants'!$B$5*B758/3.6</f>
        <v>9.611360000000001</v>
      </c>
      <c r="D758" s="95">
        <f>(C758+C757)/2</f>
        <v>10.0584</v>
      </c>
      <c r="E758" s="95">
        <f>(D758*(A758-A757))</f>
        <v>10.0584</v>
      </c>
      <c r="F758" s="95">
        <f>(0.5*((C758^2)-(C757^2))*'NEFZ + EPA + WLTP - Start Value'!$B$3)/3600</f>
        <v>-3.909463148800004</v>
      </c>
      <c r="G758" s="95">
        <f>E758*'NEFZ + EPA + WLTP - Start Value'!$B$3*'NEFZ + EPA + WLTP - Start Value'!$B$6*'NEFZ + EPA + WLTP - Constants'!$B$4/3600</f>
        <v>0.3431624328000001</v>
      </c>
      <c r="H758" s="95">
        <f>IF(E758&gt;0,(((C757)^3+(C758)^3)/2/D758)*0.5*'NEFZ + EPA + WLTP - Constants'!$B$3*('NEFZ + EPA + WLTP - Start Value'!$B$5*'NEFZ + EPA + WLTP - Start Value'!$B$4)*E758/3600,0)</f>
        <v>0.1294920882608075</v>
      </c>
      <c r="I758" s="95"/>
    </row>
    <row r="759" ht="20.35" customHeight="1">
      <c r="A759" s="15">
        <v>756</v>
      </c>
      <c r="B759" s="15">
        <v>19</v>
      </c>
      <c r="C759" s="95">
        <f>'NEFZ + EPA + WLTP - Constants'!$B$5*B759/3.6</f>
        <v>8.49376</v>
      </c>
      <c r="D759" s="95">
        <f>(C759+C758)/2</f>
        <v>9.05256</v>
      </c>
      <c r="E759" s="95">
        <f>(D759*(A759-A758))</f>
        <v>9.05256</v>
      </c>
      <c r="F759" s="95">
        <f>(0.5*((C759^2)-(C758^2))*'NEFZ + EPA + WLTP - Start Value'!$B$3)/3600</f>
        <v>-4.398146042400004</v>
      </c>
      <c r="G759" s="95">
        <f>E759*'NEFZ + EPA + WLTP - Start Value'!$B$3*'NEFZ + EPA + WLTP - Start Value'!$B$6*'NEFZ + EPA + WLTP - Constants'!$B$4/3600</f>
        <v>0.308846189520</v>
      </c>
      <c r="H759" s="95">
        <f>IF(E759&gt;0,(((C758)^3+(C759)^3)/2/D759)*0.5*'NEFZ + EPA + WLTP - Constants'!$B$3*('NEFZ + EPA + WLTP - Start Value'!$B$5*'NEFZ + EPA + WLTP - Start Value'!$B$4)*E759/3600,0)</f>
        <v>0.0949163657251898</v>
      </c>
      <c r="I759" s="95"/>
    </row>
    <row r="760" ht="20.35" customHeight="1">
      <c r="A760" s="15">
        <v>757</v>
      </c>
      <c r="B760" s="15">
        <v>16.5</v>
      </c>
      <c r="C760" s="95">
        <f>'NEFZ + EPA + WLTP - Constants'!$B$5*B760/3.6</f>
        <v>7.37616</v>
      </c>
      <c r="D760" s="95">
        <f>(C760+C759)/2</f>
        <v>7.93496</v>
      </c>
      <c r="E760" s="95">
        <f>(D760*(A760-A759))</f>
        <v>7.93496</v>
      </c>
      <c r="F760" s="95">
        <f>(0.5*((C760^2)-(C759^2))*'NEFZ + EPA + WLTP - Start Value'!$B$3)/3600</f>
        <v>-3.855165049511111</v>
      </c>
      <c r="G760" s="95">
        <f>E760*'NEFZ + EPA + WLTP - Start Value'!$B$3*'NEFZ + EPA + WLTP - Start Value'!$B$6*'NEFZ + EPA + WLTP - Constants'!$B$4/3600</f>
        <v>0.270717030320</v>
      </c>
      <c r="H760" s="95">
        <f>IF(E760&gt;0,(((C759)^3+(C760)^3)/2/D760)*0.5*'NEFZ + EPA + WLTP - Constants'!$B$3*('NEFZ + EPA + WLTP - Start Value'!$B$5*'NEFZ + EPA + WLTP - Start Value'!$B$4)*E760/3600,0)</f>
        <v>0.064141422805191</v>
      </c>
      <c r="I760" s="95"/>
    </row>
    <row r="761" ht="20.35" customHeight="1">
      <c r="A761" s="15">
        <v>758</v>
      </c>
      <c r="B761" s="15">
        <v>14.9</v>
      </c>
      <c r="C761" s="95">
        <f>'NEFZ + EPA + WLTP - Constants'!$B$5*B761/3.6</f>
        <v>6.660896000000001</v>
      </c>
      <c r="D761" s="95">
        <f>(C761+C760)/2</f>
        <v>7.018528000000001</v>
      </c>
      <c r="E761" s="95">
        <f>(D761*(A761-A760))</f>
        <v>7.018528000000001</v>
      </c>
      <c r="F761" s="95">
        <f>(0.5*((C761^2)-(C760^2))*'NEFZ + EPA + WLTP - Start Value'!$B$3)/3600</f>
        <v>-2.182349206619021</v>
      </c>
      <c r="G761" s="95">
        <f>E761*'NEFZ + EPA + WLTP - Start Value'!$B$3*'NEFZ + EPA + WLTP - Start Value'!$B$6*'NEFZ + EPA + WLTP - Constants'!$B$4/3600</f>
        <v>0.2394511197760001</v>
      </c>
      <c r="H761" s="95">
        <f>IF(E761&gt;0,(((C760)^3+(C761)^3)/2/D761)*0.5*'NEFZ + EPA + WLTP - Constants'!$B$3*('NEFZ + EPA + WLTP - Start Value'!$B$5*'NEFZ + EPA + WLTP - Start Value'!$B$4)*E761/3600,0)</f>
        <v>0.04407561755735907</v>
      </c>
      <c r="I761" s="95"/>
    </row>
    <row r="762" ht="20.35" customHeight="1">
      <c r="A762" s="15">
        <v>759</v>
      </c>
      <c r="B762" s="15">
        <v>12.5</v>
      </c>
      <c r="C762" s="95">
        <f>'NEFZ + EPA + WLTP - Constants'!$B$5*B762/3.6</f>
        <v>5.588</v>
      </c>
      <c r="D762" s="95">
        <f>(C762+C761)/2</f>
        <v>6.124448000000001</v>
      </c>
      <c r="E762" s="95">
        <f>(D762*(A762-A761))</f>
        <v>6.124448000000001</v>
      </c>
      <c r="F762" s="95">
        <f>(0.5*((C762^2)-(C761^2))*'NEFZ + EPA + WLTP - Start Value'!$B$3)/3600</f>
        <v>-2.856514407389869</v>
      </c>
      <c r="G762" s="95">
        <f>E762*'NEFZ + EPA + WLTP - Start Value'!$B$3*'NEFZ + EPA + WLTP - Start Value'!$B$6*'NEFZ + EPA + WLTP - Constants'!$B$4/3600</f>
        <v>0.208947792416</v>
      </c>
      <c r="H762" s="95">
        <f>IF(E762&gt;0,(((C761)^3+(C762)^3)/2/D762)*0.5*'NEFZ + EPA + WLTP - Constants'!$B$3*('NEFZ + EPA + WLTP - Start Value'!$B$5*'NEFZ + EPA + WLTP - Start Value'!$B$4)*E762/3600,0)</f>
        <v>0.02972857508338579</v>
      </c>
      <c r="I762" s="95"/>
    </row>
    <row r="763" ht="20.35" customHeight="1">
      <c r="A763" s="15">
        <v>760</v>
      </c>
      <c r="B763" s="15">
        <v>9.4</v>
      </c>
      <c r="C763" s="95">
        <f>'NEFZ + EPA + WLTP - Constants'!$B$5*B763/3.6</f>
        <v>4.202176000000001</v>
      </c>
      <c r="D763" s="95">
        <f>(C763+C762)/2</f>
        <v>4.895088</v>
      </c>
      <c r="E763" s="95">
        <f>(D763*(A763-A762))</f>
        <v>4.895088</v>
      </c>
      <c r="F763" s="95">
        <f>(0.5*((C763^2)-(C762^2))*'NEFZ + EPA + WLTP - Start Value'!$B$3)/3600</f>
        <v>-2.949038368578132</v>
      </c>
      <c r="G763" s="95">
        <f>E763*'NEFZ + EPA + WLTP - Start Value'!$B$3*'NEFZ + EPA + WLTP - Start Value'!$B$6*'NEFZ + EPA + WLTP - Constants'!$B$4/3600</f>
        <v>0.167005717296</v>
      </c>
      <c r="H763" s="95">
        <f>IF(E763&gt;0,(((C762)^3+(C763)^3)/2/D763)*0.5*'NEFZ + EPA + WLTP - Constants'!$B$3*('NEFZ + EPA + WLTP - Start Value'!$B$5*'NEFZ + EPA + WLTP - Start Value'!$B$4)*E763/3600,0)</f>
        <v>0.01572981144473481</v>
      </c>
      <c r="I763" s="95"/>
    </row>
    <row r="764" ht="20.35" customHeight="1">
      <c r="A764" s="15">
        <v>761</v>
      </c>
      <c r="B764" s="15">
        <v>6.2</v>
      </c>
      <c r="C764" s="95">
        <f>'NEFZ + EPA + WLTP - Constants'!$B$5*B764/3.6</f>
        <v>2.771648</v>
      </c>
      <c r="D764" s="95">
        <f>(C764+C763)/2</f>
        <v>3.486912</v>
      </c>
      <c r="E764" s="95">
        <f>(D764*(A764-A763))</f>
        <v>3.486912</v>
      </c>
      <c r="F764" s="95">
        <f>(0.5*((C764^2)-(C763^2))*'NEFZ + EPA + WLTP - Start Value'!$B$3)/3600</f>
        <v>-2.168448893201068</v>
      </c>
      <c r="G764" s="95">
        <f>E764*'NEFZ + EPA + WLTP - Start Value'!$B$3*'NEFZ + EPA + WLTP - Start Value'!$B$6*'NEFZ + EPA + WLTP - Constants'!$B$4/3600</f>
        <v>0.118962976704</v>
      </c>
      <c r="H764" s="95">
        <f>IF(E764&gt;0,(((C763)^3+(C764)^3)/2/D764)*0.5*'NEFZ + EPA + WLTP - Constants'!$B$3*('NEFZ + EPA + WLTP - Start Value'!$B$5*'NEFZ + EPA + WLTP - Start Value'!$B$4)*E764/3600,0)</f>
        <v>0.006040065326876616</v>
      </c>
      <c r="I764" s="95"/>
    </row>
    <row r="765" ht="20.35" customHeight="1">
      <c r="A765" s="15">
        <v>762</v>
      </c>
      <c r="B765" s="15">
        <v>3</v>
      </c>
      <c r="C765" s="95">
        <f>'NEFZ + EPA + WLTP - Constants'!$B$5*B765/3.6</f>
        <v>1.34112</v>
      </c>
      <c r="D765" s="95">
        <f>(C765+C764)/2</f>
        <v>2.056384</v>
      </c>
      <c r="E765" s="95">
        <f>(D765*(A765-A764))</f>
        <v>2.056384</v>
      </c>
      <c r="F765" s="95">
        <f>(0.5*((C765^2)-(C764^2))*'NEFZ + EPA + WLTP - Start Value'!$B$3)/3600</f>
        <v>-1.278828834451912</v>
      </c>
      <c r="G765" s="95">
        <f>E765*'NEFZ + EPA + WLTP - Start Value'!$B$3*'NEFZ + EPA + WLTP - Start Value'!$B$6*'NEFZ + EPA + WLTP - Constants'!$B$4/3600</f>
        <v>0.07015765292800001</v>
      </c>
      <c r="H765" s="95">
        <f>IF(E765&gt;0,(((C764)^3+(C765)^3)/2/D765)*0.5*'NEFZ + EPA + WLTP - Constants'!$B$3*('NEFZ + EPA + WLTP - Start Value'!$B$5*'NEFZ + EPA + WLTP - Start Value'!$B$4)*E765/3600,0)</f>
        <v>0.001499280065196685</v>
      </c>
      <c r="I765" s="95"/>
    </row>
    <row r="766" ht="20.35" customHeight="1">
      <c r="A766" s="15">
        <v>763</v>
      </c>
      <c r="B766" s="15">
        <v>1.5</v>
      </c>
      <c r="C766" s="95">
        <f>'NEFZ + EPA + WLTP - Constants'!$B$5*B766/3.6</f>
        <v>0.67056</v>
      </c>
      <c r="D766" s="95">
        <f>(C766+C765)/2</f>
        <v>1.00584</v>
      </c>
      <c r="E766" s="95">
        <f>(D766*(A766-A765))</f>
        <v>1.00584</v>
      </c>
      <c r="F766" s="95">
        <f>(0.5*((C766^2)-(C765^2))*'NEFZ + EPA + WLTP - Start Value'!$B$3)/3600</f>
        <v>-0.293209736160</v>
      </c>
      <c r="G766" s="95">
        <f>E766*'NEFZ + EPA + WLTP - Start Value'!$B$3*'NEFZ + EPA + WLTP - Start Value'!$B$6*'NEFZ + EPA + WLTP - Constants'!$B$4/3600</f>
        <v>0.03431624328000001</v>
      </c>
      <c r="H766" s="95">
        <f>IF(E766&gt;0,(((C765)^3+(C766)^3)/2/D766)*0.5*'NEFZ + EPA + WLTP - Constants'!$B$3*('NEFZ + EPA + WLTP - Start Value'!$B$5*'NEFZ + EPA + WLTP - Start Value'!$B$4)*E766/3600,0)</f>
        <v>0.0001716389976947374</v>
      </c>
      <c r="I766" s="95"/>
    </row>
    <row r="767" ht="20.35" customHeight="1">
      <c r="A767" s="15">
        <v>764</v>
      </c>
      <c r="B767" s="15">
        <v>1.5</v>
      </c>
      <c r="C767" s="95">
        <f>'NEFZ + EPA + WLTP - Constants'!$B$5*B767/3.6</f>
        <v>0.67056</v>
      </c>
      <c r="D767" s="95">
        <f>(C767+C766)/2</f>
        <v>0.67056</v>
      </c>
      <c r="E767" s="95">
        <f>(D767*(A767-A766))</f>
        <v>0.67056</v>
      </c>
      <c r="F767" s="95">
        <f>(0.5*((C767^2)-(C766^2))*'NEFZ + EPA + WLTP - Start Value'!$B$3)/3600</f>
        <v>0</v>
      </c>
      <c r="G767" s="95">
        <f>E767*'NEFZ + EPA + WLTP - Start Value'!$B$3*'NEFZ + EPA + WLTP - Start Value'!$B$6*'NEFZ + EPA + WLTP - Constants'!$B$4/3600</f>
        <v>0.022877495520</v>
      </c>
      <c r="H767" s="95">
        <f>IF(E767&gt;0,(((C766)^3+(C767)^3)/2/D767)*0.5*'NEFZ + EPA + WLTP - Constants'!$B$3*('NEFZ + EPA + WLTP - Start Value'!$B$5*'NEFZ + EPA + WLTP - Start Value'!$B$4)*E767/3600,0)</f>
        <v>3.814199948771943e-05</v>
      </c>
      <c r="I767" s="95"/>
    </row>
    <row r="768" ht="20.35" customHeight="1">
      <c r="A768" s="15">
        <v>765</v>
      </c>
      <c r="B768" s="15">
        <v>0.5</v>
      </c>
      <c r="C768" s="95">
        <f>'NEFZ + EPA + WLTP - Constants'!$B$5*B768/3.6</f>
        <v>0.22352</v>
      </c>
      <c r="D768" s="95">
        <f>(C768+C767)/2</f>
        <v>0.44704</v>
      </c>
      <c r="E768" s="95">
        <f>(D768*(A768-A767))</f>
        <v>0.44704</v>
      </c>
      <c r="F768" s="95">
        <f>(0.5*((C768^2)-(C767^2))*'NEFZ + EPA + WLTP - Start Value'!$B$3)/3600</f>
        <v>-0.08687695886222223</v>
      </c>
      <c r="G768" s="95">
        <f>E768*'NEFZ + EPA + WLTP - Start Value'!$B$3*'NEFZ + EPA + WLTP - Start Value'!$B$6*'NEFZ + EPA + WLTP - Constants'!$B$4/3600</f>
        <v>0.015251663680</v>
      </c>
      <c r="H768" s="95">
        <f>IF(E768&gt;0,(((C767)^3+(C768)^3)/2/D768)*0.5*'NEFZ + EPA + WLTP - Constants'!$B$3*('NEFZ + EPA + WLTP - Start Value'!$B$5*'NEFZ + EPA + WLTP - Start Value'!$B$4)*E768/3600,0)</f>
        <v>1.977733306770637e-05</v>
      </c>
      <c r="I768" s="95"/>
    </row>
    <row r="769" ht="20.35" customHeight="1">
      <c r="A769" s="15">
        <v>766</v>
      </c>
      <c r="B769" s="15">
        <v>0</v>
      </c>
      <c r="C769" s="95">
        <f>'NEFZ + EPA + WLTP - Constants'!$B$5*B769/3.6</f>
        <v>0</v>
      </c>
      <c r="D769" s="95">
        <f>(C769+C768)/2</f>
        <v>0.11176</v>
      </c>
      <c r="E769" s="95">
        <f>(D769*(A769-A768))</f>
        <v>0.11176</v>
      </c>
      <c r="F769" s="95">
        <f>(0.5*((C769^2)-(C768^2))*'NEFZ + EPA + WLTP - Start Value'!$B$3)/3600</f>
        <v>-0.01085961985777778</v>
      </c>
      <c r="G769" s="95">
        <f>E769*'NEFZ + EPA + WLTP - Start Value'!$B$3*'NEFZ + EPA + WLTP - Start Value'!$B$6*'NEFZ + EPA + WLTP - Constants'!$B$4/3600</f>
        <v>0.003812915920</v>
      </c>
      <c r="H769" s="95">
        <f>IF(E769&gt;0,(((C768)^3+(C769)^3)/2/D769)*0.5*'NEFZ + EPA + WLTP - Constants'!$B$3*('NEFZ + EPA + WLTP - Start Value'!$B$5*'NEFZ + EPA + WLTP - Start Value'!$B$4)*E769/3600,0)</f>
        <v>7.063333238466559e-07</v>
      </c>
      <c r="I769" s="95"/>
    </row>
    <row r="770" ht="20.35" customHeight="1">
      <c r="A770" s="15">
        <v>767</v>
      </c>
      <c r="B770" s="15">
        <v>3</v>
      </c>
      <c r="C770" s="95">
        <f>'NEFZ + EPA + WLTP - Constants'!$B$5*B770/3.6</f>
        <v>1.34112</v>
      </c>
      <c r="D770" s="95">
        <f>(C770+C769)/2</f>
        <v>0.67056</v>
      </c>
      <c r="E770" s="95">
        <f>(D770*(A770-A769))</f>
        <v>0.67056</v>
      </c>
      <c r="F770" s="95">
        <f>(0.5*((C770^2)-(C769^2))*'NEFZ + EPA + WLTP - Start Value'!$B$3)/3600</f>
        <v>0.390946314880</v>
      </c>
      <c r="G770" s="95">
        <f>E770*'NEFZ + EPA + WLTP - Start Value'!$B$3*'NEFZ + EPA + WLTP - Start Value'!$B$6*'NEFZ + EPA + WLTP - Constants'!$B$4/3600</f>
        <v>0.022877495520</v>
      </c>
      <c r="H770" s="95">
        <f>IF(E770&gt;0,(((C769)^3+(C770)^3)/2/D770)*0.5*'NEFZ + EPA + WLTP - Constants'!$B$3*('NEFZ + EPA + WLTP - Start Value'!$B$5*'NEFZ + EPA + WLTP - Start Value'!$B$4)*E770/3600,0)</f>
        <v>0.0001525679979508777</v>
      </c>
      <c r="I770" s="95"/>
    </row>
    <row r="771" ht="20.35" customHeight="1">
      <c r="A771" s="15">
        <v>768</v>
      </c>
      <c r="B771" s="15">
        <v>6.3</v>
      </c>
      <c r="C771" s="95">
        <f>'NEFZ + EPA + WLTP - Constants'!$B$5*B771/3.6</f>
        <v>2.816352</v>
      </c>
      <c r="D771" s="95">
        <f>(C771+C770)/2</f>
        <v>2.078736</v>
      </c>
      <c r="E771" s="95">
        <f>(D771*(A771-A770))</f>
        <v>2.078736</v>
      </c>
      <c r="F771" s="95">
        <f>(0.5*((C771^2)-(C770^2))*'NEFZ + EPA + WLTP - Start Value'!$B$3)/3600</f>
        <v>1.3331269337408</v>
      </c>
      <c r="G771" s="95">
        <f>E771*'NEFZ + EPA + WLTP - Start Value'!$B$3*'NEFZ + EPA + WLTP - Start Value'!$B$6*'NEFZ + EPA + WLTP - Constants'!$B$4/3600</f>
        <v>0.070920236112</v>
      </c>
      <c r="H771" s="95">
        <f>IF(E771&gt;0,(((C770)^3+(C771)^3)/2/D771)*0.5*'NEFZ + EPA + WLTP - Constants'!$B$3*('NEFZ + EPA + WLTP - Start Value'!$B$5*'NEFZ + EPA + WLTP - Start Value'!$B$4)*E771/3600,0)</f>
        <v>0.001565500226973956</v>
      </c>
      <c r="I771" s="95"/>
    </row>
    <row r="772" ht="20.35" customHeight="1">
      <c r="A772" s="15">
        <v>769</v>
      </c>
      <c r="B772" s="15">
        <v>9.6</v>
      </c>
      <c r="C772" s="95">
        <f>'NEFZ + EPA + WLTP - Constants'!$B$5*B772/3.6</f>
        <v>4.291583999999999</v>
      </c>
      <c r="D772" s="95">
        <f>(C772+C771)/2</f>
        <v>3.553967999999999</v>
      </c>
      <c r="E772" s="95">
        <f>(D772*(A772-A771))</f>
        <v>3.553967999999999</v>
      </c>
      <c r="F772" s="95">
        <f>(0.5*((C772^2)-(C771^2))*'NEFZ + EPA + WLTP - Start Value'!$B$3)/3600</f>
        <v>2.2792170157504</v>
      </c>
      <c r="G772" s="95">
        <f>E772*'NEFZ + EPA + WLTP - Start Value'!$B$3*'NEFZ + EPA + WLTP - Start Value'!$B$6*'NEFZ + EPA + WLTP - Constants'!$B$4/3600</f>
        <v>0.121250726256</v>
      </c>
      <c r="H772" s="95">
        <f>IF(E772&gt;0,(((C771)^3+(C772)^3)/2/D772)*0.5*'NEFZ + EPA + WLTP - Constants'!$B$3*('NEFZ + EPA + WLTP - Start Value'!$B$5*'NEFZ + EPA + WLTP - Start Value'!$B$4)*E772/3600,0)</f>
        <v>0.006412280385877437</v>
      </c>
      <c r="I772" s="95"/>
    </row>
    <row r="773" ht="20.35" customHeight="1">
      <c r="A773" s="15">
        <v>770</v>
      </c>
      <c r="B773" s="15">
        <v>12.9</v>
      </c>
      <c r="C773" s="95">
        <f>'NEFZ + EPA + WLTP - Constants'!$B$5*B773/3.6</f>
        <v>5.766816</v>
      </c>
      <c r="D773" s="95">
        <f>(C773+C772)/2</f>
        <v>5.029199999999999</v>
      </c>
      <c r="E773" s="95">
        <f>(D773*(A773-A772))</f>
        <v>5.029199999999999</v>
      </c>
      <c r="F773" s="95">
        <f>(0.5*((C773^2)-(C772^2))*'NEFZ + EPA + WLTP - Start Value'!$B$3)/3600</f>
        <v>3.225307097760001</v>
      </c>
      <c r="G773" s="95">
        <f>E773*'NEFZ + EPA + WLTP - Start Value'!$B$3*'NEFZ + EPA + WLTP - Start Value'!$B$6*'NEFZ + EPA + WLTP - Constants'!$B$4/3600</f>
        <v>0.1715812164</v>
      </c>
      <c r="H773" s="95">
        <f>IF(E773&gt;0,(((C772)^3+(C773)^3)/2/D773)*0.5*'NEFZ + EPA + WLTP - Constants'!$B$3*('NEFZ + EPA + WLTP - Start Value'!$B$5*'NEFZ + EPA + WLTP - Start Value'!$B$4)*E773/3600,0)</f>
        <v>0.01712957196993479</v>
      </c>
      <c r="I773" s="95"/>
    </row>
    <row r="774" ht="20.35" customHeight="1">
      <c r="A774" s="15">
        <v>771</v>
      </c>
      <c r="B774" s="15">
        <v>15.8</v>
      </c>
      <c r="C774" s="95">
        <f>'NEFZ + EPA + WLTP - Constants'!$B$5*B774/3.6</f>
        <v>7.063232000000001</v>
      </c>
      <c r="D774" s="95">
        <f>(C774+C773)/2</f>
        <v>6.415024000000001</v>
      </c>
      <c r="E774" s="95">
        <f>(D774*(A774-A773))</f>
        <v>6.415024000000001</v>
      </c>
      <c r="F774" s="95">
        <f>(0.5*((C774^2)-(C773^2))*'NEFZ + EPA + WLTP - Start Value'!$B$3)/3600</f>
        <v>3.61538464305138</v>
      </c>
      <c r="G774" s="95">
        <f>E774*'NEFZ + EPA + WLTP - Start Value'!$B$3*'NEFZ + EPA + WLTP - Start Value'!$B$6*'NEFZ + EPA + WLTP - Constants'!$B$4/3600</f>
        <v>0.218861373808</v>
      </c>
      <c r="H774" s="95">
        <f>IF(E774&gt;0,(((C773)^3+(C774)^3)/2/D774)*0.5*'NEFZ + EPA + WLTP - Constants'!$B$3*('NEFZ + EPA + WLTP - Start Value'!$B$5*'NEFZ + EPA + WLTP - Start Value'!$B$4)*E774/3600,0)</f>
        <v>0.03441821585506646</v>
      </c>
      <c r="I774" s="95"/>
    </row>
    <row r="775" ht="20.35" customHeight="1">
      <c r="A775" s="15">
        <v>772</v>
      </c>
      <c r="B775" s="15">
        <v>17.5</v>
      </c>
      <c r="C775" s="95">
        <f>'NEFZ + EPA + WLTP - Constants'!$B$5*B775/3.6</f>
        <v>7.8232</v>
      </c>
      <c r="D775" s="95">
        <f>(C775+C774)/2</f>
        <v>7.443216</v>
      </c>
      <c r="E775" s="95">
        <f>(D775*(A775-A774))</f>
        <v>7.443216</v>
      </c>
      <c r="F775" s="95">
        <f>(0.5*((C775^2)-(C774^2))*'NEFZ + EPA + WLTP - Start Value'!$B$3)/3600</f>
        <v>2.459052320595196</v>
      </c>
      <c r="G775" s="95">
        <f>E775*'NEFZ + EPA + WLTP - Start Value'!$B$3*'NEFZ + EPA + WLTP - Start Value'!$B$6*'NEFZ + EPA + WLTP - Constants'!$B$4/3600</f>
        <v>0.253940200272</v>
      </c>
      <c r="H775" s="95">
        <f>IF(E775&gt;0,(((C774)^3+(C775)^3)/2/D775)*0.5*'NEFZ + EPA + WLTP - Constants'!$B$3*('NEFZ + EPA + WLTP - Start Value'!$B$5*'NEFZ + EPA + WLTP - Start Value'!$B$4)*E775/3600,0)</f>
        <v>0.0525720333019114</v>
      </c>
      <c r="I775" s="95"/>
    </row>
    <row r="776" ht="20.35" customHeight="1">
      <c r="A776" s="15">
        <v>773</v>
      </c>
      <c r="B776" s="15">
        <v>18.4</v>
      </c>
      <c r="C776" s="95">
        <f>'NEFZ + EPA + WLTP - Constants'!$B$5*B776/3.6</f>
        <v>8.225536</v>
      </c>
      <c r="D776" s="95">
        <f>(C776+C775)/2</f>
        <v>8.024367999999999</v>
      </c>
      <c r="E776" s="95">
        <f>(D776*(A776-A775))</f>
        <v>8.024367999999999</v>
      </c>
      <c r="F776" s="95">
        <f>(0.5*((C776^2)-(C775^2))*'NEFZ + EPA + WLTP - Start Value'!$B$3)/3600</f>
        <v>1.403497270419201</v>
      </c>
      <c r="G776" s="95">
        <f>E776*'NEFZ + EPA + WLTP - Start Value'!$B$3*'NEFZ + EPA + WLTP - Start Value'!$B$6*'NEFZ + EPA + WLTP - Constants'!$B$4/3600</f>
        <v>0.273767363056</v>
      </c>
      <c r="H776" s="95">
        <f>IF(E776&gt;0,(((C775)^3+(C776)^3)/2/D776)*0.5*'NEFZ + EPA + WLTP - Constants'!$B$3*('NEFZ + EPA + WLTP - Start Value'!$B$5*'NEFZ + EPA + WLTP - Start Value'!$B$4)*E776/3600,0)</f>
        <v>0.06548489138981368</v>
      </c>
      <c r="I776" s="95"/>
    </row>
    <row r="777" ht="20.35" customHeight="1">
      <c r="A777" s="15">
        <v>774</v>
      </c>
      <c r="B777" s="15">
        <v>19.5</v>
      </c>
      <c r="C777" s="95">
        <f>'NEFZ + EPA + WLTP - Constants'!$B$5*B777/3.6</f>
        <v>8.717280000000001</v>
      </c>
      <c r="D777" s="95">
        <f>(C777+C776)/2</f>
        <v>8.471408</v>
      </c>
      <c r="E777" s="95">
        <f>(D777*(A777-A776))</f>
        <v>8.471408</v>
      </c>
      <c r="F777" s="95">
        <f>(0.5*((C777^2)-(C776^2))*'NEFZ + EPA + WLTP - Start Value'!$B$3)/3600</f>
        <v>1.810950207483023</v>
      </c>
      <c r="G777" s="95">
        <f>E777*'NEFZ + EPA + WLTP - Start Value'!$B$3*'NEFZ + EPA + WLTP - Start Value'!$B$6*'NEFZ + EPA + WLTP - Constants'!$B$4/3600</f>
        <v>0.2890190267360001</v>
      </c>
      <c r="H777" s="95">
        <f>IF(E777&gt;0,(((C776)^3+(C777)^3)/2/D777)*0.5*'NEFZ + EPA + WLTP - Constants'!$B$3*('NEFZ + EPA + WLTP - Start Value'!$B$5*'NEFZ + EPA + WLTP - Start Value'!$B$4)*E777/3600,0)</f>
        <v>0.07709983656714811</v>
      </c>
      <c r="I777" s="95"/>
    </row>
    <row r="778" ht="20.35" customHeight="1">
      <c r="A778" s="15">
        <v>775</v>
      </c>
      <c r="B778" s="15">
        <v>20.7</v>
      </c>
      <c r="C778" s="95">
        <f>'NEFZ + EPA + WLTP - Constants'!$B$5*B778/3.6</f>
        <v>9.253728000000001</v>
      </c>
      <c r="D778" s="95">
        <f>(C778+C777)/2</f>
        <v>8.985504000000001</v>
      </c>
      <c r="E778" s="95">
        <f>(D778*(A778-A777))</f>
        <v>8.985504000000001</v>
      </c>
      <c r="F778" s="95">
        <f>(0.5*((C778^2)-(C777^2))*'NEFZ + EPA + WLTP - Start Value'!$B$3)/3600</f>
        <v>2.095472247756801</v>
      </c>
      <c r="G778" s="95">
        <f>E778*'NEFZ + EPA + WLTP - Start Value'!$B$3*'NEFZ + EPA + WLTP - Start Value'!$B$6*'NEFZ + EPA + WLTP - Constants'!$B$4/3600</f>
        <v>0.306558439968</v>
      </c>
      <c r="H778" s="95">
        <f>IF(E778&gt;0,(((C777)^3+(C778)^3)/2/D778)*0.5*'NEFZ + EPA + WLTP - Constants'!$B$3*('NEFZ + EPA + WLTP - Start Value'!$B$5*'NEFZ + EPA + WLTP - Start Value'!$B$4)*E778/3600,0)</f>
        <v>0.09201894687610468</v>
      </c>
      <c r="I778" s="95"/>
    </row>
    <row r="779" ht="20.35" customHeight="1">
      <c r="A779" s="15">
        <v>776</v>
      </c>
      <c r="B779" s="15">
        <v>22</v>
      </c>
      <c r="C779" s="95">
        <f>'NEFZ + EPA + WLTP - Constants'!$B$5*B779/3.6</f>
        <v>9.83488</v>
      </c>
      <c r="D779" s="95">
        <f>(C779+C778)/2</f>
        <v>9.544304</v>
      </c>
      <c r="E779" s="95">
        <f>(D779*(A779-A778))</f>
        <v>9.544304</v>
      </c>
      <c r="F779" s="95">
        <f>(0.5*((C779^2)-(C778^2))*'NEFZ + EPA + WLTP - Start Value'!$B$3)/3600</f>
        <v>2.411269993220975</v>
      </c>
      <c r="G779" s="95">
        <f>E779*'NEFZ + EPA + WLTP - Start Value'!$B$3*'NEFZ + EPA + WLTP - Start Value'!$B$6*'NEFZ + EPA + WLTP - Constants'!$B$4/3600</f>
        <v>0.325623019568</v>
      </c>
      <c r="H779" s="95">
        <f>IF(E779&gt;0,(((C778)^3+(C779)^3)/2/D779)*0.5*'NEFZ + EPA + WLTP - Constants'!$B$3*('NEFZ + EPA + WLTP - Start Value'!$B$5*'NEFZ + EPA + WLTP - Start Value'!$B$4)*E779/3600,0)</f>
        <v>0.1102882582973984</v>
      </c>
      <c r="I779" s="95"/>
    </row>
    <row r="780" ht="20.35" customHeight="1">
      <c r="A780" s="15">
        <v>777</v>
      </c>
      <c r="B780" s="15">
        <v>23.2</v>
      </c>
      <c r="C780" s="95">
        <f>'NEFZ + EPA + WLTP - Constants'!$B$5*B780/3.6</f>
        <v>10.371328</v>
      </c>
      <c r="D780" s="95">
        <f>(C780+C779)/2</f>
        <v>10.103104</v>
      </c>
      <c r="E780" s="95">
        <f>(D780*(A780-A779))</f>
        <v>10.103104</v>
      </c>
      <c r="F780" s="95">
        <f>(0.5*((C780^2)-(C779^2))*'NEFZ + EPA + WLTP - Start Value'!$B$3)/3600</f>
        <v>2.356103124343465</v>
      </c>
      <c r="G780" s="95">
        <f>E780*'NEFZ + EPA + WLTP - Start Value'!$B$3*'NEFZ + EPA + WLTP - Start Value'!$B$6*'NEFZ + EPA + WLTP - Constants'!$B$4/3600</f>
        <v>0.3446875991680001</v>
      </c>
      <c r="H780" s="95">
        <f>IF(E780&gt;0,(((C779)^3+(C780)^3)/2/D780)*0.5*'NEFZ + EPA + WLTP - Constants'!$B$3*('NEFZ + EPA + WLTP - Start Value'!$B$5*'NEFZ + EPA + WLTP - Start Value'!$B$4)*E780/3600,0)</f>
        <v>0.1307291208895263</v>
      </c>
      <c r="I780" s="95"/>
    </row>
    <row r="781" ht="20.35" customHeight="1">
      <c r="A781" s="15">
        <v>778</v>
      </c>
      <c r="B781" s="15">
        <v>25</v>
      </c>
      <c r="C781" s="95">
        <f>'NEFZ + EPA + WLTP - Constants'!$B$5*B781/3.6</f>
        <v>11.176</v>
      </c>
      <c r="D781" s="95">
        <f>(C781+C780)/2</f>
        <v>10.773664</v>
      </c>
      <c r="E781" s="95">
        <f>(D781*(A781-A780))</f>
        <v>10.773664</v>
      </c>
      <c r="F781" s="95">
        <f>(0.5*((C781^2)-(C780^2))*'NEFZ + EPA + WLTP - Start Value'!$B$3)/3600</f>
        <v>3.768722475443202</v>
      </c>
      <c r="G781" s="95">
        <f>E781*'NEFZ + EPA + WLTP - Start Value'!$B$3*'NEFZ + EPA + WLTP - Start Value'!$B$6*'NEFZ + EPA + WLTP - Constants'!$B$4/3600</f>
        <v>0.367565094688</v>
      </c>
      <c r="H781" s="95">
        <f>IF(E781&gt;0,(((C780)^3+(C781)^3)/2/D781)*0.5*'NEFZ + EPA + WLTP - Constants'!$B$3*('NEFZ + EPA + WLTP - Start Value'!$B$5*'NEFZ + EPA + WLTP - Start Value'!$B$4)*E781/3600,0)</f>
        <v>0.1588524885118048</v>
      </c>
      <c r="I781" s="95"/>
    </row>
    <row r="782" ht="20.35" customHeight="1">
      <c r="A782" s="15">
        <v>779</v>
      </c>
      <c r="B782" s="15">
        <v>26.5</v>
      </c>
      <c r="C782" s="95">
        <f>'NEFZ + EPA + WLTP - Constants'!$B$5*B782/3.6</f>
        <v>11.84656</v>
      </c>
      <c r="D782" s="95">
        <f>(C782+C781)/2</f>
        <v>11.51128</v>
      </c>
      <c r="E782" s="95">
        <f>(D782*(A782-A781))</f>
        <v>11.51128</v>
      </c>
      <c r="F782" s="95">
        <f>(0.5*((C782^2)-(C781^2))*'NEFZ + EPA + WLTP - Start Value'!$B$3)/3600</f>
        <v>3.355622536053333</v>
      </c>
      <c r="G782" s="95">
        <f>E782*'NEFZ + EPA + WLTP - Start Value'!$B$3*'NEFZ + EPA + WLTP - Start Value'!$B$6*'NEFZ + EPA + WLTP - Constants'!$B$4/3600</f>
        <v>0.392730339760</v>
      </c>
      <c r="H782" s="95">
        <f>IF(E782&gt;0,(((C781)^3+(C782)^3)/2/D782)*0.5*'NEFZ + EPA + WLTP - Constants'!$B$3*('NEFZ + EPA + WLTP - Start Value'!$B$5*'NEFZ + EPA + WLTP - Start Value'!$B$4)*E782/3600,0)</f>
        <v>0.1934484517351506</v>
      </c>
      <c r="I782" s="95"/>
    </row>
    <row r="783" ht="20.35" customHeight="1">
      <c r="A783" s="15">
        <v>780</v>
      </c>
      <c r="B783" s="15">
        <v>27.5</v>
      </c>
      <c r="C783" s="95">
        <f>'NEFZ + EPA + WLTP - Constants'!$B$5*B783/3.6</f>
        <v>12.2936</v>
      </c>
      <c r="D783" s="95">
        <f>(C783+C782)/2</f>
        <v>12.07008</v>
      </c>
      <c r="E783" s="95">
        <f>(D783*(A783-A782))</f>
        <v>12.07008</v>
      </c>
      <c r="F783" s="95">
        <f>(0.5*((C783^2)-(C782^2))*'NEFZ + EPA + WLTP - Start Value'!$B$3)/3600</f>
        <v>2.345677889280009</v>
      </c>
      <c r="G783" s="95">
        <f>E783*'NEFZ + EPA + WLTP - Start Value'!$B$3*'NEFZ + EPA + WLTP - Start Value'!$B$6*'NEFZ + EPA + WLTP - Constants'!$B$4/3600</f>
        <v>0.4117949193600001</v>
      </c>
      <c r="H783" s="95">
        <f>IF(E783&gt;0,(((C782)^3+(C783)^3)/2/D783)*0.5*'NEFZ + EPA + WLTP - Constants'!$B$3*('NEFZ + EPA + WLTP - Start Value'!$B$5*'NEFZ + EPA + WLTP - Start Value'!$B$4)*E783/3600,0)</f>
        <v>0.2226729930093061</v>
      </c>
      <c r="I783" s="95"/>
    </row>
    <row r="784" ht="20.35" customHeight="1">
      <c r="A784" s="15">
        <v>781</v>
      </c>
      <c r="B784" s="15">
        <v>28</v>
      </c>
      <c r="C784" s="95">
        <f>'NEFZ + EPA + WLTP - Constants'!$B$5*B784/3.6</f>
        <v>12.51712</v>
      </c>
      <c r="D784" s="95">
        <f>(C784+C783)/2</f>
        <v>12.40536</v>
      </c>
      <c r="E784" s="95">
        <f>(D784*(A784-A783))</f>
        <v>12.40536</v>
      </c>
      <c r="F784" s="95">
        <f>(0.5*((C784^2)-(C783^2))*'NEFZ + EPA + WLTP - Start Value'!$B$3)/3600</f>
        <v>1.205417804213324</v>
      </c>
      <c r="G784" s="95">
        <f>E784*'NEFZ + EPA + WLTP - Start Value'!$B$3*'NEFZ + EPA + WLTP - Start Value'!$B$6*'NEFZ + EPA + WLTP - Constants'!$B$4/3600</f>
        <v>0.4232336671200001</v>
      </c>
      <c r="H784" s="95">
        <f>IF(E784&gt;0,(((C783)^3+(C784)^3)/2/D784)*0.5*'NEFZ + EPA + WLTP - Constants'!$B$3*('NEFZ + EPA + WLTP - Start Value'!$B$5*'NEFZ + EPA + WLTP - Start Value'!$B$4)*E784/3600,0)</f>
        <v>0.2415596397556418</v>
      </c>
      <c r="I784" s="95"/>
    </row>
    <row r="785" ht="20.35" customHeight="1">
      <c r="A785" s="15">
        <v>782</v>
      </c>
      <c r="B785" s="15">
        <v>28.3</v>
      </c>
      <c r="C785" s="95">
        <f>'NEFZ + EPA + WLTP - Constants'!$B$5*B785/3.6</f>
        <v>12.651232</v>
      </c>
      <c r="D785" s="95">
        <f>(C785+C784)/2</f>
        <v>12.584176</v>
      </c>
      <c r="E785" s="95">
        <f>(D785*(A785-A784))</f>
        <v>12.584176</v>
      </c>
      <c r="F785" s="95">
        <f>(0.5*((C785^2)-(C784^2))*'NEFZ + EPA + WLTP - Start Value'!$B$3)/3600</f>
        <v>0.7336759175914647</v>
      </c>
      <c r="G785" s="95">
        <f>E785*'NEFZ + EPA + WLTP - Start Value'!$B$3*'NEFZ + EPA + WLTP - Start Value'!$B$6*'NEFZ + EPA + WLTP - Constants'!$B$4/3600</f>
        <v>0.429334332592</v>
      </c>
      <c r="H785" s="95">
        <f>IF(E785&gt;0,(((C784)^3+(C785)^3)/2/D785)*0.5*'NEFZ + EPA + WLTP - Constants'!$B$3*('NEFZ + EPA + WLTP - Start Value'!$B$5*'NEFZ + EPA + WLTP - Start Value'!$B$4)*E785/3600,0)</f>
        <v>0.2521168479551825</v>
      </c>
      <c r="I785" s="95"/>
    </row>
    <row r="786" ht="20.35" customHeight="1">
      <c r="A786" s="15">
        <v>783</v>
      </c>
      <c r="B786" s="15">
        <v>28.9</v>
      </c>
      <c r="C786" s="95">
        <f>'NEFZ + EPA + WLTP - Constants'!$B$5*B786/3.6</f>
        <v>12.919456</v>
      </c>
      <c r="D786" s="95">
        <f>(C786+C785)/2</f>
        <v>12.785344</v>
      </c>
      <c r="E786" s="95">
        <f>(D786*(A786-A785))</f>
        <v>12.785344</v>
      </c>
      <c r="F786" s="95">
        <f>(0.5*((C786^2)-(C785^2))*'NEFZ + EPA + WLTP - Start Value'!$B$3)/3600</f>
        <v>1.490808614075738</v>
      </c>
      <c r="G786" s="95">
        <f>E786*'NEFZ + EPA + WLTP - Start Value'!$B$3*'NEFZ + EPA + WLTP - Start Value'!$B$6*'NEFZ + EPA + WLTP - Constants'!$B$4/3600</f>
        <v>0.436197581248</v>
      </c>
      <c r="H786" s="95">
        <f>IF(E786&gt;0,(((C785)^3+(C786)^3)/2/D786)*0.5*'NEFZ + EPA + WLTP - Constants'!$B$3*('NEFZ + EPA + WLTP - Start Value'!$B$5*'NEFZ + EPA + WLTP - Start Value'!$B$4)*E786/3600,0)</f>
        <v>0.2644667696853121</v>
      </c>
      <c r="I786" s="95"/>
    </row>
    <row r="787" ht="20.35" customHeight="1">
      <c r="A787" s="15">
        <v>784</v>
      </c>
      <c r="B787" s="15">
        <v>28.9</v>
      </c>
      <c r="C787" s="95">
        <f>'NEFZ + EPA + WLTP - Constants'!$B$5*B787/3.6</f>
        <v>12.919456</v>
      </c>
      <c r="D787" s="95">
        <f>(C787+C786)/2</f>
        <v>12.919456</v>
      </c>
      <c r="E787" s="95">
        <f>(D787*(A787-A786))</f>
        <v>12.919456</v>
      </c>
      <c r="F787" s="95">
        <f>(0.5*((C787^2)-(C786^2))*'NEFZ + EPA + WLTP - Start Value'!$B$3)/3600</f>
        <v>0</v>
      </c>
      <c r="G787" s="95">
        <f>E787*'NEFZ + EPA + WLTP - Start Value'!$B$3*'NEFZ + EPA + WLTP - Start Value'!$B$6*'NEFZ + EPA + WLTP - Constants'!$B$4/3600</f>
        <v>0.4407730803520001</v>
      </c>
      <c r="H787" s="95">
        <f>IF(E787&gt;0,(((C786)^3+(C787)^3)/2/D787)*0.5*'NEFZ + EPA + WLTP - Constants'!$B$3*('NEFZ + EPA + WLTP - Start Value'!$B$5*'NEFZ + EPA + WLTP - Start Value'!$B$4)*E787/3600,0)</f>
        <v>0.2727867094615681</v>
      </c>
      <c r="I787" s="95"/>
    </row>
    <row r="788" ht="20.35" customHeight="1">
      <c r="A788" s="15">
        <v>785</v>
      </c>
      <c r="B788" s="15">
        <v>28.9</v>
      </c>
      <c r="C788" s="95">
        <f>'NEFZ + EPA + WLTP - Constants'!$B$5*B788/3.6</f>
        <v>12.919456</v>
      </c>
      <c r="D788" s="95">
        <f>(C788+C787)/2</f>
        <v>12.919456</v>
      </c>
      <c r="E788" s="95">
        <f>(D788*(A788-A787))</f>
        <v>12.919456</v>
      </c>
      <c r="F788" s="95">
        <f>(0.5*((C788^2)-(C787^2))*'NEFZ + EPA + WLTP - Start Value'!$B$3)/3600</f>
        <v>0</v>
      </c>
      <c r="G788" s="95">
        <f>E788*'NEFZ + EPA + WLTP - Start Value'!$B$3*'NEFZ + EPA + WLTP - Start Value'!$B$6*'NEFZ + EPA + WLTP - Constants'!$B$4/3600</f>
        <v>0.4407730803520001</v>
      </c>
      <c r="H788" s="95">
        <f>IF(E788&gt;0,(((C787)^3+(C788)^3)/2/D788)*0.5*'NEFZ + EPA + WLTP - Constants'!$B$3*('NEFZ + EPA + WLTP - Start Value'!$B$5*'NEFZ + EPA + WLTP - Start Value'!$B$4)*E788/3600,0)</f>
        <v>0.2727867094615681</v>
      </c>
      <c r="I788" s="95"/>
    </row>
    <row r="789" ht="20.35" customHeight="1">
      <c r="A789" s="15">
        <v>786</v>
      </c>
      <c r="B789" s="15">
        <v>28.8</v>
      </c>
      <c r="C789" s="95">
        <f>'NEFZ + EPA + WLTP - Constants'!$B$5*B789/3.6</f>
        <v>12.874752</v>
      </c>
      <c r="D789" s="95">
        <f>(C789+C788)/2</f>
        <v>12.897104</v>
      </c>
      <c r="E789" s="95">
        <f>(D789*(A789-A788))</f>
        <v>12.897104</v>
      </c>
      <c r="F789" s="95">
        <f>(0.5*((C789^2)-(C788^2))*'NEFZ + EPA + WLTP - Start Value'!$B$3)/3600</f>
        <v>-0.2506400263175103</v>
      </c>
      <c r="G789" s="95">
        <f>E789*'NEFZ + EPA + WLTP - Start Value'!$B$3*'NEFZ + EPA + WLTP - Start Value'!$B$6*'NEFZ + EPA + WLTP - Constants'!$B$4/3600</f>
        <v>0.4400104971680001</v>
      </c>
      <c r="H789" s="95">
        <f>IF(E789&gt;0,(((C788)^3+(C789)^3)/2/D789)*0.5*'NEFZ + EPA + WLTP - Constants'!$B$3*('NEFZ + EPA + WLTP - Start Value'!$B$5*'NEFZ + EPA + WLTP - Start Value'!$B$4)*E789/3600,0)</f>
        <v>0.2713757549658518</v>
      </c>
      <c r="I789" s="95"/>
    </row>
    <row r="790" ht="20.35" customHeight="1">
      <c r="A790" s="15">
        <v>787</v>
      </c>
      <c r="B790" s="15">
        <v>28.5</v>
      </c>
      <c r="C790" s="95">
        <f>'NEFZ + EPA + WLTP - Constants'!$B$5*B790/3.6</f>
        <v>12.74064</v>
      </c>
      <c r="D790" s="95">
        <f>(C790+C789)/2</f>
        <v>12.807696</v>
      </c>
      <c r="E790" s="95">
        <f>(D790*(A790-A789))</f>
        <v>12.807696</v>
      </c>
      <c r="F790" s="95">
        <f>(0.5*((C790^2)-(C789^2))*'NEFZ + EPA + WLTP - Start Value'!$B$3)/3600</f>
        <v>-0.7467074614208074</v>
      </c>
      <c r="G790" s="95">
        <f>E790*'NEFZ + EPA + WLTP - Start Value'!$B$3*'NEFZ + EPA + WLTP - Start Value'!$B$6*'NEFZ + EPA + WLTP - Constants'!$B$4/3600</f>
        <v>0.436960164432</v>
      </c>
      <c r="H790" s="95">
        <f>IF(E790&gt;0,(((C789)^3+(C790)^3)/2/D790)*0.5*'NEFZ + EPA + WLTP - Constants'!$B$3*('NEFZ + EPA + WLTP - Start Value'!$B$5*'NEFZ + EPA + WLTP - Start Value'!$B$4)*E790/3600,0)</f>
        <v>0.2657903874782015</v>
      </c>
      <c r="I790" s="95"/>
    </row>
    <row r="791" ht="20.35" customHeight="1">
      <c r="A791" s="15">
        <v>788</v>
      </c>
      <c r="B791" s="15">
        <v>28.3</v>
      </c>
      <c r="C791" s="95">
        <f>'NEFZ + EPA + WLTP - Constants'!$B$5*B791/3.6</f>
        <v>12.651232</v>
      </c>
      <c r="D791" s="95">
        <f>(C791+C790)/2</f>
        <v>12.695936</v>
      </c>
      <c r="E791" s="95">
        <f>(D791*(A791-A790))</f>
        <v>12.695936</v>
      </c>
      <c r="F791" s="95">
        <f>(0.5*((C791^2)-(C790^2))*'NEFZ + EPA + WLTP - Start Value'!$B$3)/3600</f>
        <v>-0.4934611263374199</v>
      </c>
      <c r="G791" s="95">
        <f>E791*'NEFZ + EPA + WLTP - Start Value'!$B$3*'NEFZ + EPA + WLTP - Start Value'!$B$6*'NEFZ + EPA + WLTP - Constants'!$B$4/3600</f>
        <v>0.433147248512</v>
      </c>
      <c r="H791" s="95">
        <f>IF(E791&gt;0,(((C790)^3+(C791)^3)/2/D791)*0.5*'NEFZ + EPA + WLTP - Constants'!$B$3*('NEFZ + EPA + WLTP - Start Value'!$B$5*'NEFZ + EPA + WLTP - Start Value'!$B$4)*E791/3600,0)</f>
        <v>0.2588814021976619</v>
      </c>
      <c r="I791" s="95"/>
    </row>
    <row r="792" ht="20.35" customHeight="1">
      <c r="A792" s="15">
        <v>789</v>
      </c>
      <c r="B792" s="15">
        <v>28.3</v>
      </c>
      <c r="C792" s="95">
        <f>'NEFZ + EPA + WLTP - Constants'!$B$5*B792/3.6</f>
        <v>12.651232</v>
      </c>
      <c r="D792" s="95">
        <f>(C792+C791)/2</f>
        <v>12.651232</v>
      </c>
      <c r="E792" s="95">
        <f>(D792*(A792-A791))</f>
        <v>12.651232</v>
      </c>
      <c r="F792" s="95">
        <f>(0.5*((C792^2)-(C791^2))*'NEFZ + EPA + WLTP - Start Value'!$B$3)/3600</f>
        <v>0</v>
      </c>
      <c r="G792" s="95">
        <f>E792*'NEFZ + EPA + WLTP - Start Value'!$B$3*'NEFZ + EPA + WLTP - Start Value'!$B$6*'NEFZ + EPA + WLTP - Constants'!$B$4/3600</f>
        <v>0.431622082144</v>
      </c>
      <c r="H792" s="95">
        <f>IF(E792&gt;0,(((C791)^3+(C792)^3)/2/D792)*0.5*'NEFZ + EPA + WLTP - Constants'!$B$3*('NEFZ + EPA + WLTP - Start Value'!$B$5*'NEFZ + EPA + WLTP - Start Value'!$B$4)*E792/3600,0)</f>
        <v>0.2561468299090564</v>
      </c>
      <c r="I792" s="95"/>
    </row>
    <row r="793" ht="20.35" customHeight="1">
      <c r="A793" s="15">
        <v>790</v>
      </c>
      <c r="B793" s="15">
        <v>28.3</v>
      </c>
      <c r="C793" s="95">
        <f>'NEFZ + EPA + WLTP - Constants'!$B$5*B793/3.6</f>
        <v>12.651232</v>
      </c>
      <c r="D793" s="95">
        <f>(C793+C792)/2</f>
        <v>12.651232</v>
      </c>
      <c r="E793" s="95">
        <f>(D793*(A793-A792))</f>
        <v>12.651232</v>
      </c>
      <c r="F793" s="95">
        <f>(0.5*((C793^2)-(C792^2))*'NEFZ + EPA + WLTP - Start Value'!$B$3)/3600</f>
        <v>0</v>
      </c>
      <c r="G793" s="95">
        <f>E793*'NEFZ + EPA + WLTP - Start Value'!$B$3*'NEFZ + EPA + WLTP - Start Value'!$B$6*'NEFZ + EPA + WLTP - Constants'!$B$4/3600</f>
        <v>0.431622082144</v>
      </c>
      <c r="H793" s="95">
        <f>IF(E793&gt;0,(((C792)^3+(C793)^3)/2/D793)*0.5*'NEFZ + EPA + WLTP - Constants'!$B$3*('NEFZ + EPA + WLTP - Start Value'!$B$5*'NEFZ + EPA + WLTP - Start Value'!$B$4)*E793/3600,0)</f>
        <v>0.2561468299090564</v>
      </c>
      <c r="I793" s="95"/>
    </row>
    <row r="794" ht="20.35" customHeight="1">
      <c r="A794" s="15">
        <v>791</v>
      </c>
      <c r="B794" s="15">
        <v>28.2</v>
      </c>
      <c r="C794" s="95">
        <f>'NEFZ + EPA + WLTP - Constants'!$B$5*B794/3.6</f>
        <v>12.606528</v>
      </c>
      <c r="D794" s="95">
        <f>(C794+C793)/2</f>
        <v>12.62888</v>
      </c>
      <c r="E794" s="95">
        <f>(D794*(A794-A793))</f>
        <v>12.62888</v>
      </c>
      <c r="F794" s="95">
        <f>(0.5*((C794^2)-(C793^2))*'NEFZ + EPA + WLTP - Start Value'!$B$3)/3600</f>
        <v>-0.2454274087857806</v>
      </c>
      <c r="G794" s="95">
        <f>E794*'NEFZ + EPA + WLTP - Start Value'!$B$3*'NEFZ + EPA + WLTP - Start Value'!$B$6*'NEFZ + EPA + WLTP - Constants'!$B$4/3600</f>
        <v>0.430859498960</v>
      </c>
      <c r="H794" s="95">
        <f>IF(E794&gt;0,(((C793)^3+(C794)^3)/2/D794)*0.5*'NEFZ + EPA + WLTP - Constants'!$B$3*('NEFZ + EPA + WLTP - Start Value'!$B$5*'NEFZ + EPA + WLTP - Start Value'!$B$4)*E794/3600,0)</f>
        <v>0.2547939529645599</v>
      </c>
      <c r="I794" s="95"/>
    </row>
    <row r="795" ht="20.35" customHeight="1">
      <c r="A795" s="15">
        <v>792</v>
      </c>
      <c r="B795" s="15">
        <v>27.6</v>
      </c>
      <c r="C795" s="95">
        <f>'NEFZ + EPA + WLTP - Constants'!$B$5*B795/3.6</f>
        <v>12.338304</v>
      </c>
      <c r="D795" s="95">
        <f>(C795+C794)/2</f>
        <v>12.472416</v>
      </c>
      <c r="E795" s="95">
        <f>(D795*(A795-A794))</f>
        <v>12.472416</v>
      </c>
      <c r="F795" s="95">
        <f>(0.5*((C795^2)-(C794^2))*'NEFZ + EPA + WLTP - Start Value'!$B$3)/3600</f>
        <v>-1.454320291353581</v>
      </c>
      <c r="G795" s="95">
        <f>E795*'NEFZ + EPA + WLTP - Start Value'!$B$3*'NEFZ + EPA + WLTP - Start Value'!$B$6*'NEFZ + EPA + WLTP - Constants'!$B$4/3600</f>
        <v>0.425521416672</v>
      </c>
      <c r="H795" s="95">
        <f>IF(E795&gt;0,(((C794)^3+(C795)^3)/2/D795)*0.5*'NEFZ + EPA + WLTP - Constants'!$B$3*('NEFZ + EPA + WLTP - Start Value'!$B$5*'NEFZ + EPA + WLTP - Start Value'!$B$4)*E795/3600,0)</f>
        <v>0.2455234071984048</v>
      </c>
      <c r="I795" s="95"/>
    </row>
    <row r="796" ht="20.35" customHeight="1">
      <c r="A796" s="15">
        <v>793</v>
      </c>
      <c r="B796" s="15">
        <v>27.5</v>
      </c>
      <c r="C796" s="95">
        <f>'NEFZ + EPA + WLTP - Constants'!$B$5*B796/3.6</f>
        <v>12.2936</v>
      </c>
      <c r="D796" s="95">
        <f>(C796+C795)/2</f>
        <v>12.315952</v>
      </c>
      <c r="E796" s="95">
        <f>(D796*(A796-A795))</f>
        <v>12.315952</v>
      </c>
      <c r="F796" s="95">
        <f>(0.5*((C796^2)-(C795^2))*'NEFZ + EPA + WLTP - Start Value'!$B$3)/3600</f>
        <v>-0.2393460216654273</v>
      </c>
      <c r="G796" s="95">
        <f>E796*'NEFZ + EPA + WLTP - Start Value'!$B$3*'NEFZ + EPA + WLTP - Start Value'!$B$6*'NEFZ + EPA + WLTP - Constants'!$B$4/3600</f>
        <v>0.4201833343840001</v>
      </c>
      <c r="H796" s="95">
        <f>IF(E796&gt;0,(((C795)^3+(C796)^3)/2/D796)*0.5*'NEFZ + EPA + WLTP - Constants'!$B$3*('NEFZ + EPA + WLTP - Start Value'!$B$5*'NEFZ + EPA + WLTP - Start Value'!$B$4)*E796/3600,0)</f>
        <v>0.2363190759433605</v>
      </c>
      <c r="I796" s="95"/>
    </row>
    <row r="797" ht="20.35" customHeight="1">
      <c r="A797" s="15">
        <v>794</v>
      </c>
      <c r="B797" s="15">
        <v>27.5</v>
      </c>
      <c r="C797" s="95">
        <f>'NEFZ + EPA + WLTP - Constants'!$B$5*B797/3.6</f>
        <v>12.2936</v>
      </c>
      <c r="D797" s="95">
        <f>(C797+C796)/2</f>
        <v>12.2936</v>
      </c>
      <c r="E797" s="95">
        <f>(D797*(A797-A796))</f>
        <v>12.2936</v>
      </c>
      <c r="F797" s="95">
        <f>(0.5*((C797^2)-(C796^2))*'NEFZ + EPA + WLTP - Start Value'!$B$3)/3600</f>
        <v>0</v>
      </c>
      <c r="G797" s="95">
        <f>E797*'NEFZ + EPA + WLTP - Start Value'!$B$3*'NEFZ + EPA + WLTP - Start Value'!$B$6*'NEFZ + EPA + WLTP - Constants'!$B$4/3600</f>
        <v>0.4194207512000002</v>
      </c>
      <c r="H797" s="95">
        <f>IF(E797&gt;0,(((C796)^3+(C797)^3)/2/D797)*0.5*'NEFZ + EPA + WLTP - Constants'!$B$3*('NEFZ + EPA + WLTP - Start Value'!$B$5*'NEFZ + EPA + WLTP - Start Value'!$B$4)*E797/3600,0)</f>
        <v>0.2350324135099749</v>
      </c>
      <c r="I797" s="95"/>
    </row>
    <row r="798" ht="20.35" customHeight="1">
      <c r="A798" s="15">
        <v>795</v>
      </c>
      <c r="B798" s="15">
        <v>27.5</v>
      </c>
      <c r="C798" s="95">
        <f>'NEFZ + EPA + WLTP - Constants'!$B$5*B798/3.6</f>
        <v>12.2936</v>
      </c>
      <c r="D798" s="95">
        <f>(C798+C797)/2</f>
        <v>12.2936</v>
      </c>
      <c r="E798" s="95">
        <f>(D798*(A798-A797))</f>
        <v>12.2936</v>
      </c>
      <c r="F798" s="95">
        <f>(0.5*((C798^2)-(C797^2))*'NEFZ + EPA + WLTP - Start Value'!$B$3)/3600</f>
        <v>0</v>
      </c>
      <c r="G798" s="95">
        <f>E798*'NEFZ + EPA + WLTP - Start Value'!$B$3*'NEFZ + EPA + WLTP - Start Value'!$B$6*'NEFZ + EPA + WLTP - Constants'!$B$4/3600</f>
        <v>0.4194207512000002</v>
      </c>
      <c r="H798" s="95">
        <f>IF(E798&gt;0,(((C797)^3+(C798)^3)/2/D798)*0.5*'NEFZ + EPA + WLTP - Constants'!$B$3*('NEFZ + EPA + WLTP - Start Value'!$B$5*'NEFZ + EPA + WLTP - Start Value'!$B$4)*E798/3600,0)</f>
        <v>0.2350324135099749</v>
      </c>
      <c r="I798" s="95"/>
    </row>
    <row r="799" ht="20.35" customHeight="1">
      <c r="A799" s="15">
        <v>796</v>
      </c>
      <c r="B799" s="15">
        <v>27.5</v>
      </c>
      <c r="C799" s="95">
        <f>'NEFZ + EPA + WLTP - Constants'!$B$5*B799/3.6</f>
        <v>12.2936</v>
      </c>
      <c r="D799" s="95">
        <f>(C799+C798)/2</f>
        <v>12.2936</v>
      </c>
      <c r="E799" s="95">
        <f>(D799*(A799-A798))</f>
        <v>12.2936</v>
      </c>
      <c r="F799" s="95">
        <f>(0.5*((C799^2)-(C798^2))*'NEFZ + EPA + WLTP - Start Value'!$B$3)/3600</f>
        <v>0</v>
      </c>
      <c r="G799" s="95">
        <f>E799*'NEFZ + EPA + WLTP - Start Value'!$B$3*'NEFZ + EPA + WLTP - Start Value'!$B$6*'NEFZ + EPA + WLTP - Constants'!$B$4/3600</f>
        <v>0.4194207512000002</v>
      </c>
      <c r="H799" s="95">
        <f>IF(E799&gt;0,(((C798)^3+(C799)^3)/2/D799)*0.5*'NEFZ + EPA + WLTP - Constants'!$B$3*('NEFZ + EPA + WLTP - Start Value'!$B$5*'NEFZ + EPA + WLTP - Start Value'!$B$4)*E799/3600,0)</f>
        <v>0.2350324135099749</v>
      </c>
      <c r="I799" s="95"/>
    </row>
    <row r="800" ht="20.35" customHeight="1">
      <c r="A800" s="15">
        <v>797</v>
      </c>
      <c r="B800" s="15">
        <v>27.5</v>
      </c>
      <c r="C800" s="95">
        <f>'NEFZ + EPA + WLTP - Constants'!$B$5*B800/3.6</f>
        <v>12.2936</v>
      </c>
      <c r="D800" s="95">
        <f>(C800+C799)/2</f>
        <v>12.2936</v>
      </c>
      <c r="E800" s="95">
        <f>(D800*(A800-A799))</f>
        <v>12.2936</v>
      </c>
      <c r="F800" s="95">
        <f>(0.5*((C800^2)-(C799^2))*'NEFZ + EPA + WLTP - Start Value'!$B$3)/3600</f>
        <v>0</v>
      </c>
      <c r="G800" s="95">
        <f>E800*'NEFZ + EPA + WLTP - Start Value'!$B$3*'NEFZ + EPA + WLTP - Start Value'!$B$6*'NEFZ + EPA + WLTP - Constants'!$B$4/3600</f>
        <v>0.4194207512000002</v>
      </c>
      <c r="H800" s="95">
        <f>IF(E800&gt;0,(((C799)^3+(C800)^3)/2/D800)*0.5*'NEFZ + EPA + WLTP - Constants'!$B$3*('NEFZ + EPA + WLTP - Start Value'!$B$5*'NEFZ + EPA + WLTP - Start Value'!$B$4)*E800/3600,0)</f>
        <v>0.2350324135099749</v>
      </c>
      <c r="I800" s="95"/>
    </row>
    <row r="801" ht="20.35" customHeight="1">
      <c r="A801" s="15">
        <v>798</v>
      </c>
      <c r="B801" s="15">
        <v>27.5</v>
      </c>
      <c r="C801" s="95">
        <f>'NEFZ + EPA + WLTP - Constants'!$B$5*B801/3.6</f>
        <v>12.2936</v>
      </c>
      <c r="D801" s="95">
        <f>(C801+C800)/2</f>
        <v>12.2936</v>
      </c>
      <c r="E801" s="95">
        <f>(D801*(A801-A800))</f>
        <v>12.2936</v>
      </c>
      <c r="F801" s="95">
        <f>(0.5*((C801^2)-(C800^2))*'NEFZ + EPA + WLTP - Start Value'!$B$3)/3600</f>
        <v>0</v>
      </c>
      <c r="G801" s="95">
        <f>E801*'NEFZ + EPA + WLTP - Start Value'!$B$3*'NEFZ + EPA + WLTP - Start Value'!$B$6*'NEFZ + EPA + WLTP - Constants'!$B$4/3600</f>
        <v>0.4194207512000002</v>
      </c>
      <c r="H801" s="95">
        <f>IF(E801&gt;0,(((C800)^3+(C801)^3)/2/D801)*0.5*'NEFZ + EPA + WLTP - Constants'!$B$3*('NEFZ + EPA + WLTP - Start Value'!$B$5*'NEFZ + EPA + WLTP - Start Value'!$B$4)*E801/3600,0)</f>
        <v>0.2350324135099749</v>
      </c>
      <c r="I801" s="95"/>
    </row>
    <row r="802" ht="20.35" customHeight="1">
      <c r="A802" s="15">
        <v>799</v>
      </c>
      <c r="B802" s="15">
        <v>27.6</v>
      </c>
      <c r="C802" s="95">
        <f>'NEFZ + EPA + WLTP - Constants'!$B$5*B802/3.6</f>
        <v>12.338304</v>
      </c>
      <c r="D802" s="95">
        <f>(C802+C801)/2</f>
        <v>12.315952</v>
      </c>
      <c r="E802" s="95">
        <f>(D802*(A802-A801))</f>
        <v>12.315952</v>
      </c>
      <c r="F802" s="95">
        <f>(0.5*((C802^2)-(C801^2))*'NEFZ + EPA + WLTP - Start Value'!$B$3)/3600</f>
        <v>0.2393460216654273</v>
      </c>
      <c r="G802" s="95">
        <f>E802*'NEFZ + EPA + WLTP - Start Value'!$B$3*'NEFZ + EPA + WLTP - Start Value'!$B$6*'NEFZ + EPA + WLTP - Constants'!$B$4/3600</f>
        <v>0.4201833343840001</v>
      </c>
      <c r="H802" s="95">
        <f>IF(E802&gt;0,(((C801)^3+(C802)^3)/2/D802)*0.5*'NEFZ + EPA + WLTP - Constants'!$B$3*('NEFZ + EPA + WLTP - Start Value'!$B$5*'NEFZ + EPA + WLTP - Start Value'!$B$4)*E802/3600,0)</f>
        <v>0.2363190759433605</v>
      </c>
      <c r="I802" s="95"/>
    </row>
    <row r="803" ht="20.35" customHeight="1">
      <c r="A803" s="15">
        <v>800</v>
      </c>
      <c r="B803" s="15">
        <v>28</v>
      </c>
      <c r="C803" s="95">
        <f>'NEFZ + EPA + WLTP - Constants'!$B$5*B803/3.6</f>
        <v>12.51712</v>
      </c>
      <c r="D803" s="95">
        <f>(C803+C802)/2</f>
        <v>12.427712</v>
      </c>
      <c r="E803" s="95">
        <f>(D803*(A803-A802))</f>
        <v>12.427712</v>
      </c>
      <c r="F803" s="95">
        <f>(0.5*((C803^2)-(C802^2))*'NEFZ + EPA + WLTP - Start Value'!$B$3)/3600</f>
        <v>0.9660717825478966</v>
      </c>
      <c r="G803" s="95">
        <f>E803*'NEFZ + EPA + WLTP - Start Value'!$B$3*'NEFZ + EPA + WLTP - Start Value'!$B$6*'NEFZ + EPA + WLTP - Constants'!$B$4/3600</f>
        <v>0.4239962503040001</v>
      </c>
      <c r="H803" s="95">
        <f>IF(E803&gt;0,(((C802)^3+(C803)^3)/2/D803)*0.5*'NEFZ + EPA + WLTP - Constants'!$B$3*('NEFZ + EPA + WLTP - Start Value'!$B$5*'NEFZ + EPA + WLTP - Start Value'!$B$4)*E803/3600,0)</f>
        <v>0.2428463021890274</v>
      </c>
      <c r="I803" s="95"/>
    </row>
    <row r="804" ht="20.35" customHeight="1">
      <c r="A804" s="15">
        <v>801</v>
      </c>
      <c r="B804" s="15">
        <v>28.5</v>
      </c>
      <c r="C804" s="95">
        <f>'NEFZ + EPA + WLTP - Constants'!$B$5*B804/3.6</f>
        <v>12.74064</v>
      </c>
      <c r="D804" s="95">
        <f>(C804+C803)/2</f>
        <v>12.62888</v>
      </c>
      <c r="E804" s="95">
        <f>(D804*(A804-A803))</f>
        <v>12.62888</v>
      </c>
      <c r="F804" s="95">
        <f>(0.5*((C804^2)-(C803^2))*'NEFZ + EPA + WLTP - Start Value'!$B$3)/3600</f>
        <v>1.227137043928884</v>
      </c>
      <c r="G804" s="95">
        <f>E804*'NEFZ + EPA + WLTP - Start Value'!$B$3*'NEFZ + EPA + WLTP - Start Value'!$B$6*'NEFZ + EPA + WLTP - Constants'!$B$4/3600</f>
        <v>0.430859498960</v>
      </c>
      <c r="H804" s="95">
        <f>IF(E804&gt;0,(((C803)^3+(C804)^3)/2/D804)*0.5*'NEFZ + EPA + WLTP - Constants'!$B$3*('NEFZ + EPA + WLTP - Start Value'!$B$5*'NEFZ + EPA + WLTP - Start Value'!$B$4)*E804/3600,0)</f>
        <v>0.2548514202437881</v>
      </c>
      <c r="I804" s="95"/>
    </row>
    <row r="805" ht="20.35" customHeight="1">
      <c r="A805" s="15">
        <v>802</v>
      </c>
      <c r="B805" s="15">
        <v>30</v>
      </c>
      <c r="C805" s="95">
        <f>'NEFZ + EPA + WLTP - Constants'!$B$5*B805/3.6</f>
        <v>13.4112</v>
      </c>
      <c r="D805" s="95">
        <f>(C805+C804)/2</f>
        <v>13.07592</v>
      </c>
      <c r="E805" s="95">
        <f>(D805*(A805-A804))</f>
        <v>13.07592</v>
      </c>
      <c r="F805" s="95">
        <f>(0.5*((C805^2)-(C804^2))*'NEFZ + EPA + WLTP - Start Value'!$B$3)/3600</f>
        <v>3.811726570080006</v>
      </c>
      <c r="G805" s="95">
        <f>E805*'NEFZ + EPA + WLTP - Start Value'!$B$3*'NEFZ + EPA + WLTP - Start Value'!$B$6*'NEFZ + EPA + WLTP - Constants'!$B$4/3600</f>
        <v>0.4461111626400001</v>
      </c>
      <c r="H805" s="95">
        <f>IF(E805&gt;0,(((C804)^3+(C805)^3)/2/D805)*0.5*'NEFZ + EPA + WLTP - Constants'!$B$3*('NEFZ + EPA + WLTP - Start Value'!$B$5*'NEFZ + EPA + WLTP - Start Value'!$B$4)*E805/3600,0)</f>
        <v>0.2833759851940115</v>
      </c>
      <c r="I805" s="95"/>
    </row>
    <row r="806" ht="20.35" customHeight="1">
      <c r="A806" s="15">
        <v>803</v>
      </c>
      <c r="B806" s="15">
        <v>31</v>
      </c>
      <c r="C806" s="95">
        <f>'NEFZ + EPA + WLTP - Constants'!$B$5*B806/3.6</f>
        <v>13.85824</v>
      </c>
      <c r="D806" s="95">
        <f>(C806+C805)/2</f>
        <v>13.63472</v>
      </c>
      <c r="E806" s="95">
        <f>(D806*(A806-A805))</f>
        <v>13.63472</v>
      </c>
      <c r="F806" s="95">
        <f>(0.5*((C806^2)-(C805^2))*'NEFZ + EPA + WLTP - Start Value'!$B$3)/3600</f>
        <v>2.649747245297779</v>
      </c>
      <c r="G806" s="95">
        <f>E806*'NEFZ + EPA + WLTP - Start Value'!$B$3*'NEFZ + EPA + WLTP - Start Value'!$B$6*'NEFZ + EPA + WLTP - Constants'!$B$4/3600</f>
        <v>0.4651757422400001</v>
      </c>
      <c r="H806" s="95">
        <f>IF(E806&gt;0,(((C805)^3+(C806)^3)/2/D806)*0.5*'NEFZ + EPA + WLTP - Constants'!$B$3*('NEFZ + EPA + WLTP - Start Value'!$B$5*'NEFZ + EPA + WLTP - Start Value'!$B$4)*E806/3600,0)</f>
        <v>0.3209070063566036</v>
      </c>
      <c r="I806" s="95"/>
    </row>
    <row r="807" ht="20.35" customHeight="1">
      <c r="A807" s="15">
        <v>804</v>
      </c>
      <c r="B807" s="15">
        <v>32</v>
      </c>
      <c r="C807" s="95">
        <f>'NEFZ + EPA + WLTP - Constants'!$B$5*B807/3.6</f>
        <v>14.30528</v>
      </c>
      <c r="D807" s="95">
        <f>(C807+C806)/2</f>
        <v>14.08176</v>
      </c>
      <c r="E807" s="95">
        <f>(D807*(A807-A806))</f>
        <v>14.08176</v>
      </c>
      <c r="F807" s="95">
        <f>(0.5*((C807^2)-(C806^2))*'NEFZ + EPA + WLTP - Start Value'!$B$3)/3600</f>
        <v>2.736624204159997</v>
      </c>
      <c r="G807" s="95">
        <f>E807*'NEFZ + EPA + WLTP - Start Value'!$B$3*'NEFZ + EPA + WLTP - Start Value'!$B$6*'NEFZ + EPA + WLTP - Constants'!$B$4/3600</f>
        <v>0.4804274059200001</v>
      </c>
      <c r="H807" s="95">
        <f>IF(E807&gt;0,(((C806)^3+(C807)^3)/2/D807)*0.5*'NEFZ + EPA + WLTP - Constants'!$B$3*('NEFZ + EPA + WLTP - Start Value'!$B$5*'NEFZ + EPA + WLTP - Start Value'!$B$4)*E807/3600,0)</f>
        <v>0.3535000512521836</v>
      </c>
      <c r="I807" s="95"/>
    </row>
    <row r="808" ht="20.35" customHeight="1">
      <c r="A808" s="15">
        <v>805</v>
      </c>
      <c r="B808" s="15">
        <v>33</v>
      </c>
      <c r="C808" s="95">
        <f>'NEFZ + EPA + WLTP - Constants'!$B$5*B808/3.6</f>
        <v>14.75232</v>
      </c>
      <c r="D808" s="95">
        <f>(C808+C807)/2</f>
        <v>14.5288</v>
      </c>
      <c r="E808" s="95">
        <f>(D808*(A808-A807))</f>
        <v>14.5288</v>
      </c>
      <c r="F808" s="95">
        <f>(0.5*((C808^2)-(C807^2))*'NEFZ + EPA + WLTP - Start Value'!$B$3)/3600</f>
        <v>2.823501163022228</v>
      </c>
      <c r="G808" s="95">
        <f>E808*'NEFZ + EPA + WLTP - Start Value'!$B$3*'NEFZ + EPA + WLTP - Start Value'!$B$6*'NEFZ + EPA + WLTP - Constants'!$B$4/3600</f>
        <v>0.4956790696</v>
      </c>
      <c r="H808" s="95">
        <f>IF(E808&gt;0,(((C807)^3+(C808)^3)/2/D808)*0.5*'NEFZ + EPA + WLTP - Constants'!$B$3*('NEFZ + EPA + WLTP - Start Value'!$B$5*'NEFZ + EPA + WLTP - Start Value'!$B$4)*E808/3600,0)</f>
        <v>0.388229048119076</v>
      </c>
      <c r="I808" s="95"/>
    </row>
    <row r="809" ht="20.35" customHeight="1">
      <c r="A809" s="15">
        <v>806</v>
      </c>
      <c r="B809" s="15">
        <v>33</v>
      </c>
      <c r="C809" s="95">
        <f>'NEFZ + EPA + WLTP - Constants'!$B$5*B809/3.6</f>
        <v>14.75232</v>
      </c>
      <c r="D809" s="95">
        <f>(C809+C808)/2</f>
        <v>14.75232</v>
      </c>
      <c r="E809" s="95">
        <f>(D809*(A809-A808))</f>
        <v>14.75232</v>
      </c>
      <c r="F809" s="95">
        <f>(0.5*((C809^2)-(C808^2))*'NEFZ + EPA + WLTP - Start Value'!$B$3)/3600</f>
        <v>0</v>
      </c>
      <c r="G809" s="95">
        <f>E809*'NEFZ + EPA + WLTP - Start Value'!$B$3*'NEFZ + EPA + WLTP - Start Value'!$B$6*'NEFZ + EPA + WLTP - Constants'!$B$4/3600</f>
        <v>0.5033049014400001</v>
      </c>
      <c r="H809" s="95">
        <f>IF(E809&gt;0,(((C808)^3+(C809)^3)/2/D809)*0.5*'NEFZ + EPA + WLTP - Constants'!$B$3*('NEFZ + EPA + WLTP - Start Value'!$B$5*'NEFZ + EPA + WLTP - Start Value'!$B$4)*E809/3600,0)</f>
        <v>0.4061360105452365</v>
      </c>
      <c r="I809" s="95"/>
    </row>
    <row r="810" ht="20.35" customHeight="1">
      <c r="A810" s="15">
        <v>807</v>
      </c>
      <c r="B810" s="15">
        <v>33.6</v>
      </c>
      <c r="C810" s="95">
        <f>'NEFZ + EPA + WLTP - Constants'!$B$5*B810/3.6</f>
        <v>15.020544</v>
      </c>
      <c r="D810" s="95">
        <f>(C810+C809)/2</f>
        <v>14.886432</v>
      </c>
      <c r="E810" s="95">
        <f>(D810*(A810-A809))</f>
        <v>14.886432</v>
      </c>
      <c r="F810" s="95">
        <f>(0.5*((C810^2)-(C809^2))*'NEFZ + EPA + WLTP - Start Value'!$B$3)/3600</f>
        <v>1.735801638067209</v>
      </c>
      <c r="G810" s="95">
        <f>E810*'NEFZ + EPA + WLTP - Start Value'!$B$3*'NEFZ + EPA + WLTP - Start Value'!$B$6*'NEFZ + EPA + WLTP - Constants'!$B$4/3600</f>
        <v>0.5078804005440002</v>
      </c>
      <c r="H810" s="95">
        <f>IF(E810&gt;0,(((C809)^3+(C810)^3)/2/D810)*0.5*'NEFZ + EPA + WLTP - Constants'!$B$3*('NEFZ + EPA + WLTP - Start Value'!$B$5*'NEFZ + EPA + WLTP - Start Value'!$B$4)*E810/3600,0)</f>
        <v>0.4174150574977492</v>
      </c>
      <c r="I810" s="95"/>
    </row>
    <row r="811" ht="20.35" customHeight="1">
      <c r="A811" s="15">
        <v>808</v>
      </c>
      <c r="B811" s="15">
        <v>34</v>
      </c>
      <c r="C811" s="95">
        <f>'NEFZ + EPA + WLTP - Constants'!$B$5*B811/3.6</f>
        <v>15.19936</v>
      </c>
      <c r="D811" s="95">
        <f>(C811+C810)/2</f>
        <v>15.109952</v>
      </c>
      <c r="E811" s="95">
        <f>(D811*(A811-A810))</f>
        <v>15.109952</v>
      </c>
      <c r="F811" s="95">
        <f>(0.5*((C811^2)-(C810^2))*'NEFZ + EPA + WLTP - Start Value'!$B$3)/3600</f>
        <v>1.17457648381723</v>
      </c>
      <c r="G811" s="95">
        <f>E811*'NEFZ + EPA + WLTP - Start Value'!$B$3*'NEFZ + EPA + WLTP - Start Value'!$B$6*'NEFZ + EPA + WLTP - Constants'!$B$4/3600</f>
        <v>0.5155062323840002</v>
      </c>
      <c r="H811" s="95">
        <f>IF(E811&gt;0,(((C810)^3+(C811)^3)/2/D811)*0.5*'NEFZ + EPA + WLTP - Constants'!$B$3*('NEFZ + EPA + WLTP - Start Value'!$B$5*'NEFZ + EPA + WLTP - Start Value'!$B$4)*E811/3600,0)</f>
        <v>0.4364408519088825</v>
      </c>
      <c r="I811" s="95"/>
    </row>
    <row r="812" ht="20.35" customHeight="1">
      <c r="A812" s="15">
        <v>809</v>
      </c>
      <c r="B812" s="15">
        <v>34.3</v>
      </c>
      <c r="C812" s="95">
        <f>'NEFZ + EPA + WLTP - Constants'!$B$5*B812/3.6</f>
        <v>15.333472</v>
      </c>
      <c r="D812" s="95">
        <f>(C812+C811)/2</f>
        <v>15.266416</v>
      </c>
      <c r="E812" s="95">
        <f>(D812*(A812-A811))</f>
        <v>15.266416</v>
      </c>
      <c r="F812" s="95">
        <f>(0.5*((C812^2)-(C811^2))*'NEFZ + EPA + WLTP - Start Value'!$B$3)/3600</f>
        <v>0.8900544435434588</v>
      </c>
      <c r="G812" s="95">
        <f>E812*'NEFZ + EPA + WLTP - Start Value'!$B$3*'NEFZ + EPA + WLTP - Start Value'!$B$6*'NEFZ + EPA + WLTP - Constants'!$B$4/3600</f>
        <v>0.520844314672</v>
      </c>
      <c r="H812" s="95">
        <f>IF(E812&gt;0,(((C811)^3+(C812)^3)/2/D812)*0.5*'NEFZ + EPA + WLTP - Constants'!$B$3*('NEFZ + EPA + WLTP - Start Value'!$B$5*'NEFZ + EPA + WLTP - Start Value'!$B$4)*E812/3600,0)</f>
        <v>0.4501185785758451</v>
      </c>
      <c r="I812" s="95"/>
    </row>
    <row r="813" ht="20.35" customHeight="1">
      <c r="A813" s="15">
        <v>810</v>
      </c>
      <c r="B813" s="15">
        <v>34.2</v>
      </c>
      <c r="C813" s="95">
        <f>'NEFZ + EPA + WLTP - Constants'!$B$5*B813/3.6</f>
        <v>15.288768</v>
      </c>
      <c r="D813" s="95">
        <f>(C813+C812)/2</f>
        <v>15.31112</v>
      </c>
      <c r="E813" s="95">
        <f>(D813*(A813-A812))</f>
        <v>15.31112</v>
      </c>
      <c r="F813" s="95">
        <f>(0.5*((C813^2)-(C812^2))*'NEFZ + EPA + WLTP - Start Value'!$B$3)/3600</f>
        <v>-0.2975535841030955</v>
      </c>
      <c r="G813" s="95">
        <f>E813*'NEFZ + EPA + WLTP - Start Value'!$B$3*'NEFZ + EPA + WLTP - Start Value'!$B$6*'NEFZ + EPA + WLTP - Constants'!$B$4/3600</f>
        <v>0.522369481040</v>
      </c>
      <c r="H813" s="95">
        <f>IF(E813&gt;0,(((C812)^3+(C813)^3)/2/D813)*0.5*'NEFZ + EPA + WLTP - Constants'!$B$3*('NEFZ + EPA + WLTP - Start Value'!$B$5*'NEFZ + EPA + WLTP - Start Value'!$B$4)*E813/3600,0)</f>
        <v>0.4540609808482286</v>
      </c>
      <c r="I813" s="95"/>
    </row>
    <row r="814" ht="20.35" customHeight="1">
      <c r="A814" s="15">
        <v>811</v>
      </c>
      <c r="B814" s="15">
        <v>34</v>
      </c>
      <c r="C814" s="95">
        <f>'NEFZ + EPA + WLTP - Constants'!$B$5*B814/3.6</f>
        <v>15.19936</v>
      </c>
      <c r="D814" s="95">
        <f>(C814+C813)/2</f>
        <v>15.244064</v>
      </c>
      <c r="E814" s="95">
        <f>(D814*(A814-A813))</f>
        <v>15.244064</v>
      </c>
      <c r="F814" s="95">
        <f>(0.5*((C814^2)-(C813^2))*'NEFZ + EPA + WLTP - Start Value'!$B$3)/3600</f>
        <v>-0.5925008594403632</v>
      </c>
      <c r="G814" s="95">
        <f>E814*'NEFZ + EPA + WLTP - Start Value'!$B$3*'NEFZ + EPA + WLTP - Start Value'!$B$6*'NEFZ + EPA + WLTP - Constants'!$B$4/3600</f>
        <v>0.5200817314880001</v>
      </c>
      <c r="H814" s="95">
        <f>IF(E814&gt;0,(((C813)^3+(C814)^3)/2/D814)*0.5*'NEFZ + EPA + WLTP - Constants'!$B$3*('NEFZ + EPA + WLTP - Start Value'!$B$5*'NEFZ + EPA + WLTP - Start Value'!$B$4)*E814/3600,0)</f>
        <v>0.4481300016398869</v>
      </c>
      <c r="I814" s="95"/>
    </row>
    <row r="815" ht="20.35" customHeight="1">
      <c r="A815" s="15">
        <v>812</v>
      </c>
      <c r="B815" s="15">
        <v>34</v>
      </c>
      <c r="C815" s="95">
        <f>'NEFZ + EPA + WLTP - Constants'!$B$5*B815/3.6</f>
        <v>15.19936</v>
      </c>
      <c r="D815" s="95">
        <f>(C815+C814)/2</f>
        <v>15.19936</v>
      </c>
      <c r="E815" s="95">
        <f>(D815*(A815-A814))</f>
        <v>15.19936</v>
      </c>
      <c r="F815" s="95">
        <f>(0.5*((C815^2)-(C814^2))*'NEFZ + EPA + WLTP - Start Value'!$B$3)/3600</f>
        <v>0</v>
      </c>
      <c r="G815" s="95">
        <f>E815*'NEFZ + EPA + WLTP - Start Value'!$B$3*'NEFZ + EPA + WLTP - Start Value'!$B$6*'NEFZ + EPA + WLTP - Constants'!$B$4/3600</f>
        <v>0.518556565120</v>
      </c>
      <c r="H815" s="95">
        <f>IF(E815&gt;0,(((C814)^3+(C815)^3)/2/D815)*0.5*'NEFZ + EPA + WLTP - Constants'!$B$3*('NEFZ + EPA + WLTP - Start Value'!$B$5*'NEFZ + EPA + WLTP - Start Value'!$B$4)*E815/3600,0)</f>
        <v>0.4441875993675035</v>
      </c>
      <c r="I815" s="95"/>
    </row>
    <row r="816" ht="20.35" customHeight="1">
      <c r="A816" s="15">
        <v>813</v>
      </c>
      <c r="B816" s="15">
        <v>33.9</v>
      </c>
      <c r="C816" s="95">
        <f>'NEFZ + EPA + WLTP - Constants'!$B$5*B816/3.6</f>
        <v>15.154656</v>
      </c>
      <c r="D816" s="95">
        <f>(C816+C815)/2</f>
        <v>15.177008</v>
      </c>
      <c r="E816" s="95">
        <f>(D816*(A816-A815))</f>
        <v>15.177008</v>
      </c>
      <c r="F816" s="95">
        <f>(0.5*((C816^2)-(C815^2))*'NEFZ + EPA + WLTP - Start Value'!$B$3)/3600</f>
        <v>-0.2949472753372492</v>
      </c>
      <c r="G816" s="95">
        <f>E816*'NEFZ + EPA + WLTP - Start Value'!$B$3*'NEFZ + EPA + WLTP - Start Value'!$B$6*'NEFZ + EPA + WLTP - Constants'!$B$4/3600</f>
        <v>0.5177939819360001</v>
      </c>
      <c r="H816" s="95">
        <f>IF(E816&gt;0,(((C815)^3+(C816)^3)/2/D816)*0.5*'NEFZ + EPA + WLTP - Constants'!$B$3*('NEFZ + EPA + WLTP - Start Value'!$B$5*'NEFZ + EPA + WLTP - Start Value'!$B$4)*E816/3600,0)</f>
        <v>0.4422337062230792</v>
      </c>
      <c r="I816" s="95"/>
    </row>
    <row r="817" ht="20.35" customHeight="1">
      <c r="A817" s="15">
        <v>814</v>
      </c>
      <c r="B817" s="15">
        <v>33.6</v>
      </c>
      <c r="C817" s="95">
        <f>'NEFZ + EPA + WLTP - Constants'!$B$5*B817/3.6</f>
        <v>15.020544</v>
      </c>
      <c r="D817" s="95">
        <f>(C817+C816)/2</f>
        <v>15.0876</v>
      </c>
      <c r="E817" s="95">
        <f>(D817*(A817-A816))</f>
        <v>15.0876</v>
      </c>
      <c r="F817" s="95">
        <f>(0.5*((C817^2)-(C816^2))*'NEFZ + EPA + WLTP - Start Value'!$B$3)/3600</f>
        <v>-0.8796292084799809</v>
      </c>
      <c r="G817" s="95">
        <f>E817*'NEFZ + EPA + WLTP - Start Value'!$B$3*'NEFZ + EPA + WLTP - Start Value'!$B$6*'NEFZ + EPA + WLTP - Constants'!$B$4/3600</f>
        <v>0.5147436492000002</v>
      </c>
      <c r="H817" s="95">
        <f>IF(E817&gt;0,(((C816)^3+(C817)^3)/2/D817)*0.5*'NEFZ + EPA + WLTP - Constants'!$B$3*('NEFZ + EPA + WLTP - Start Value'!$B$5*'NEFZ + EPA + WLTP - Start Value'!$B$4)*E817/3600,0)</f>
        <v>0.4344869587644584</v>
      </c>
      <c r="I817" s="95"/>
    </row>
    <row r="818" ht="20.35" customHeight="1">
      <c r="A818" s="15">
        <v>815</v>
      </c>
      <c r="B818" s="15">
        <v>33.1</v>
      </c>
      <c r="C818" s="95">
        <f>'NEFZ + EPA + WLTP - Constants'!$B$5*B818/3.6</f>
        <v>14.797024</v>
      </c>
      <c r="D818" s="95">
        <f>(C818+C817)/2</f>
        <v>14.908784</v>
      </c>
      <c r="E818" s="95">
        <f>(D818*(A818-A817))</f>
        <v>14.908784</v>
      </c>
      <c r="F818" s="95">
        <f>(0.5*((C818^2)-(C817^2))*'NEFZ + EPA + WLTP - Start Value'!$B$3)/3600</f>
        <v>-1.448673289027567</v>
      </c>
      <c r="G818" s="95">
        <f>E818*'NEFZ + EPA + WLTP - Start Value'!$B$3*'NEFZ + EPA + WLTP - Start Value'!$B$6*'NEFZ + EPA + WLTP - Constants'!$B$4/3600</f>
        <v>0.5086429837280001</v>
      </c>
      <c r="H818" s="95">
        <f>IF(E818&gt;0,(((C817)^3+(C818)^3)/2/D818)*0.5*'NEFZ + EPA + WLTP - Constants'!$B$3*('NEFZ + EPA + WLTP - Start Value'!$B$5*'NEFZ + EPA + WLTP - Start Value'!$B$4)*E818/3600,0)</f>
        <v>0.4192667300835462</v>
      </c>
      <c r="I818" s="95"/>
    </row>
    <row r="819" ht="20.35" customHeight="1">
      <c r="A819" s="15">
        <v>816</v>
      </c>
      <c r="B819" s="15">
        <v>33</v>
      </c>
      <c r="C819" s="95">
        <f>'NEFZ + EPA + WLTP - Constants'!$B$5*B819/3.6</f>
        <v>14.75232</v>
      </c>
      <c r="D819" s="95">
        <f>(C819+C818)/2</f>
        <v>14.774672</v>
      </c>
      <c r="E819" s="95">
        <f>(D819*(A819-A818))</f>
        <v>14.774672</v>
      </c>
      <c r="F819" s="95">
        <f>(0.5*((C819^2)-(C818^2))*'NEFZ + EPA + WLTP - Start Value'!$B$3)/3600</f>
        <v>-0.2871283490396424</v>
      </c>
      <c r="G819" s="95">
        <f>E819*'NEFZ + EPA + WLTP - Start Value'!$B$3*'NEFZ + EPA + WLTP - Start Value'!$B$6*'NEFZ + EPA + WLTP - Constants'!$B$4/3600</f>
        <v>0.5040674846240001</v>
      </c>
      <c r="H819" s="95">
        <f>IF(E819&gt;0,(((C818)^3+(C819)^3)/2/D819)*0.5*'NEFZ + EPA + WLTP - Constants'!$B$3*('NEFZ + EPA + WLTP - Start Value'!$B$5*'NEFZ + EPA + WLTP - Start Value'!$B$4)*E819/3600,0)</f>
        <v>0.4079876831310335</v>
      </c>
      <c r="I819" s="95"/>
    </row>
    <row r="820" ht="20.35" customHeight="1">
      <c r="A820" s="15">
        <v>817</v>
      </c>
      <c r="B820" s="15">
        <v>32.5</v>
      </c>
      <c r="C820" s="95">
        <f>'NEFZ + EPA + WLTP - Constants'!$B$5*B820/3.6</f>
        <v>14.5288</v>
      </c>
      <c r="D820" s="95">
        <f>(C820+C819)/2</f>
        <v>14.64056</v>
      </c>
      <c r="E820" s="95">
        <f>(D820*(A820-A819))</f>
        <v>14.64056</v>
      </c>
      <c r="F820" s="95">
        <f>(0.5*((C820^2)-(C819^2))*'NEFZ + EPA + WLTP - Start Value'!$B$3)/3600</f>
        <v>-1.422610201368894</v>
      </c>
      <c r="G820" s="95">
        <f>E820*'NEFZ + EPA + WLTP - Start Value'!$B$3*'NEFZ + EPA + WLTP - Start Value'!$B$6*'NEFZ + EPA + WLTP - Constants'!$B$4/3600</f>
        <v>0.499491985520</v>
      </c>
      <c r="H820" s="95">
        <f>IF(E820&gt;0,(((C819)^3+(C820)^3)/2/D820)*0.5*'NEFZ + EPA + WLTP - Constants'!$B$3*('NEFZ + EPA + WLTP - Start Value'!$B$5*'NEFZ + EPA + WLTP - Start Value'!$B$4)*E820/3600,0)</f>
        <v>0.3970447943340062</v>
      </c>
      <c r="I820" s="95"/>
    </row>
    <row r="821" ht="20.35" customHeight="1">
      <c r="A821" s="15">
        <v>818</v>
      </c>
      <c r="B821" s="15">
        <v>32</v>
      </c>
      <c r="C821" s="95">
        <f>'NEFZ + EPA + WLTP - Constants'!$B$5*B821/3.6</f>
        <v>14.30528</v>
      </c>
      <c r="D821" s="95">
        <f>(C821+C820)/2</f>
        <v>14.41704</v>
      </c>
      <c r="E821" s="95">
        <f>(D821*(A821-A820))</f>
        <v>14.41704</v>
      </c>
      <c r="F821" s="95">
        <f>(0.5*((C821^2)-(C820^2))*'NEFZ + EPA + WLTP - Start Value'!$B$3)/3600</f>
        <v>-1.400890961653334</v>
      </c>
      <c r="G821" s="95">
        <f>E821*'NEFZ + EPA + WLTP - Start Value'!$B$3*'NEFZ + EPA + WLTP - Start Value'!$B$6*'NEFZ + EPA + WLTP - Constants'!$B$4/3600</f>
        <v>0.491866153680</v>
      </c>
      <c r="H821" s="95">
        <f>IF(E821&gt;0,(((C820)^3+(C821)^3)/2/D821)*0.5*'NEFZ + EPA + WLTP - Constants'!$B$3*('NEFZ + EPA + WLTP - Start Value'!$B$5*'NEFZ + EPA + WLTP - Start Value'!$B$4)*E821/3600,0)</f>
        <v>0.3791378319078456</v>
      </c>
      <c r="I821" s="95"/>
    </row>
    <row r="822" ht="20.35" customHeight="1">
      <c r="A822" s="15">
        <v>819</v>
      </c>
      <c r="B822" s="15">
        <v>31.9</v>
      </c>
      <c r="C822" s="95">
        <f>'NEFZ + EPA + WLTP - Constants'!$B$5*B822/3.6</f>
        <v>14.260576</v>
      </c>
      <c r="D822" s="95">
        <f>(C822+C821)/2</f>
        <v>14.282928</v>
      </c>
      <c r="E822" s="95">
        <f>(D822*(A822-A821))</f>
        <v>14.282928</v>
      </c>
      <c r="F822" s="95">
        <f>(0.5*((C822^2)-(C821^2))*'NEFZ + EPA + WLTP - Start Value'!$B$3)/3600</f>
        <v>-0.2775718835648007</v>
      </c>
      <c r="G822" s="95">
        <f>E822*'NEFZ + EPA + WLTP - Start Value'!$B$3*'NEFZ + EPA + WLTP - Start Value'!$B$6*'NEFZ + EPA + WLTP - Constants'!$B$4/3600</f>
        <v>0.487290654576</v>
      </c>
      <c r="H822" s="95">
        <f>IF(E822&gt;0,(((C821)^3+(C822)^3)/2/D822)*0.5*'NEFZ + EPA + WLTP - Constants'!$B$3*('NEFZ + EPA + WLTP - Start Value'!$B$5*'NEFZ + EPA + WLTP - Start Value'!$B$4)*E822/3600,0)</f>
        <v>0.3685916199054905</v>
      </c>
      <c r="I822" s="95"/>
    </row>
    <row r="823" ht="20.35" customHeight="1">
      <c r="A823" s="15">
        <v>820</v>
      </c>
      <c r="B823" s="15">
        <v>31.6</v>
      </c>
      <c r="C823" s="95">
        <f>'NEFZ + EPA + WLTP - Constants'!$B$5*B823/3.6</f>
        <v>14.126464</v>
      </c>
      <c r="D823" s="95">
        <f>(C823+C822)/2</f>
        <v>14.19352</v>
      </c>
      <c r="E823" s="95">
        <f>(D823*(A823-A822))</f>
        <v>14.19352</v>
      </c>
      <c r="F823" s="95">
        <f>(0.5*((C823^2)-(C822^2))*'NEFZ + EPA + WLTP - Start Value'!$B$3)/3600</f>
        <v>-0.8275030331626537</v>
      </c>
      <c r="G823" s="95">
        <f>E823*'NEFZ + EPA + WLTP - Start Value'!$B$3*'NEFZ + EPA + WLTP - Start Value'!$B$6*'NEFZ + EPA + WLTP - Constants'!$B$4/3600</f>
        <v>0.4842403218400001</v>
      </c>
      <c r="H823" s="95">
        <f>IF(E823&gt;0,(((C822)^3+(C823)^3)/2/D823)*0.5*'NEFZ + EPA + WLTP - Constants'!$B$3*('NEFZ + EPA + WLTP - Start Value'!$B$5*'NEFZ + EPA + WLTP - Start Value'!$B$4)*E823/3600,0)</f>
        <v>0.361734513394921</v>
      </c>
      <c r="I823" s="95"/>
    </row>
    <row r="824" ht="20.35" customHeight="1">
      <c r="A824" s="15">
        <v>821</v>
      </c>
      <c r="B824" s="15">
        <v>31.5</v>
      </c>
      <c r="C824" s="95">
        <f>'NEFZ + EPA + WLTP - Constants'!$B$5*B824/3.6</f>
        <v>14.08176</v>
      </c>
      <c r="D824" s="95">
        <f>(C824+C823)/2</f>
        <v>14.104112</v>
      </c>
      <c r="E824" s="95">
        <f>(D824*(A824-A823))</f>
        <v>14.104112</v>
      </c>
      <c r="F824" s="95">
        <f>(0.5*((C824^2)-(C823^2))*'NEFZ + EPA + WLTP - Start Value'!$B$3)/3600</f>
        <v>-0.2740968052103183</v>
      </c>
      <c r="G824" s="95">
        <f>E824*'NEFZ + EPA + WLTP - Start Value'!$B$3*'NEFZ + EPA + WLTP - Start Value'!$B$6*'NEFZ + EPA + WLTP - Constants'!$B$4/3600</f>
        <v>0.4811899891040001</v>
      </c>
      <c r="H824" s="95">
        <f>IF(E824&gt;0,(((C823)^3+(C824)^3)/2/D824)*0.5*'NEFZ + EPA + WLTP - Constants'!$B$3*('NEFZ + EPA + WLTP - Start Value'!$B$5*'NEFZ + EPA + WLTP - Start Value'!$B$4)*E824/3600,0)</f>
        <v>0.3549204649637729</v>
      </c>
      <c r="I824" s="95"/>
    </row>
    <row r="825" ht="20.35" customHeight="1">
      <c r="A825" s="15">
        <v>822</v>
      </c>
      <c r="B825" s="15">
        <v>30.6</v>
      </c>
      <c r="C825" s="95">
        <f>'NEFZ + EPA + WLTP - Constants'!$B$5*B825/3.6</f>
        <v>13.679424</v>
      </c>
      <c r="D825" s="95">
        <f>(C825+C824)/2</f>
        <v>13.880592</v>
      </c>
      <c r="E825" s="95">
        <f>(D825*(A825-A824))</f>
        <v>13.880592</v>
      </c>
      <c r="F825" s="95">
        <f>(0.5*((C825^2)-(C824^2))*'NEFZ + EPA + WLTP - Start Value'!$B$3)/3600</f>
        <v>-2.427776615404788</v>
      </c>
      <c r="G825" s="95">
        <f>E825*'NEFZ + EPA + WLTP - Start Value'!$B$3*'NEFZ + EPA + WLTP - Start Value'!$B$6*'NEFZ + EPA + WLTP - Constants'!$B$4/3600</f>
        <v>0.4735641572640001</v>
      </c>
      <c r="H825" s="95">
        <f>IF(E825&gt;0,(((C824)^3+(C825)^3)/2/D825)*0.5*'NEFZ + EPA + WLTP - Constants'!$B$3*('NEFZ + EPA + WLTP - Start Value'!$B$5*'NEFZ + EPA + WLTP - Start Value'!$B$4)*E825/3600,0)</f>
        <v>0.33852290859734</v>
      </c>
      <c r="I825" s="95"/>
    </row>
    <row r="826" ht="20.35" customHeight="1">
      <c r="A826" s="15">
        <v>823</v>
      </c>
      <c r="B826" s="15">
        <v>30</v>
      </c>
      <c r="C826" s="95">
        <f>'NEFZ + EPA + WLTP - Constants'!$B$5*B826/3.6</f>
        <v>13.4112</v>
      </c>
      <c r="D826" s="95">
        <f>(C826+C825)/2</f>
        <v>13.545312</v>
      </c>
      <c r="E826" s="95">
        <f>(D826*(A826-A825))</f>
        <v>13.545312</v>
      </c>
      <c r="F826" s="95">
        <f>(0.5*((C826^2)-(C825^2))*'NEFZ + EPA + WLTP - Start Value'!$B$3)/3600</f>
        <v>-1.579423112115216</v>
      </c>
      <c r="G826" s="95">
        <f>E826*'NEFZ + EPA + WLTP - Start Value'!$B$3*'NEFZ + EPA + WLTP - Start Value'!$B$6*'NEFZ + EPA + WLTP - Constants'!$B$4/3600</f>
        <v>0.4621254095040001</v>
      </c>
      <c r="H826" s="95">
        <f>IF(E826&gt;0,(((C825)^3+(C826)^3)/2/D826)*0.5*'NEFZ + EPA + WLTP - Constants'!$B$3*('NEFZ + EPA + WLTP - Start Value'!$B$5*'NEFZ + EPA + WLTP - Start Value'!$B$4)*E826/3600,0)</f>
        <v>0.3144743779203328</v>
      </c>
      <c r="I826" s="95"/>
    </row>
    <row r="827" ht="20.35" customHeight="1">
      <c r="A827" s="15">
        <v>824</v>
      </c>
      <c r="B827" s="15">
        <v>29.9</v>
      </c>
      <c r="C827" s="95">
        <f>'NEFZ + EPA + WLTP - Constants'!$B$5*B827/3.6</f>
        <v>13.366496</v>
      </c>
      <c r="D827" s="95">
        <f>(C827+C826)/2</f>
        <v>13.388848</v>
      </c>
      <c r="E827" s="95">
        <f>(D827*(A827-A826))</f>
        <v>13.388848</v>
      </c>
      <c r="F827" s="95">
        <f>(0.5*((C827^2)-(C826^2))*'NEFZ + EPA + WLTP - Start Value'!$B$3)/3600</f>
        <v>-0.2601964917923582</v>
      </c>
      <c r="G827" s="95">
        <f>E827*'NEFZ + EPA + WLTP - Start Value'!$B$3*'NEFZ + EPA + WLTP - Start Value'!$B$6*'NEFZ + EPA + WLTP - Constants'!$B$4/3600</f>
        <v>0.456787327216</v>
      </c>
      <c r="H827" s="95">
        <f>IF(E827&gt;0,(((C826)^3+(C827)^3)/2/D827)*0.5*'NEFZ + EPA + WLTP - Constants'!$B$3*('NEFZ + EPA + WLTP - Start Value'!$B$5*'NEFZ + EPA + WLTP - Start Value'!$B$4)*E827/3600,0)</f>
        <v>0.3036153958715117</v>
      </c>
      <c r="I827" s="95"/>
    </row>
    <row r="828" ht="20.35" customHeight="1">
      <c r="A828" s="15">
        <v>825</v>
      </c>
      <c r="B828" s="15">
        <v>29.9</v>
      </c>
      <c r="C828" s="95">
        <f>'NEFZ + EPA + WLTP - Constants'!$B$5*B828/3.6</f>
        <v>13.366496</v>
      </c>
      <c r="D828" s="95">
        <f>(C828+C827)/2</f>
        <v>13.366496</v>
      </c>
      <c r="E828" s="95">
        <f>(D828*(A828-A827))</f>
        <v>13.366496</v>
      </c>
      <c r="F828" s="95">
        <f>(0.5*((C828^2)-(C827^2))*'NEFZ + EPA + WLTP - Start Value'!$B$3)/3600</f>
        <v>0</v>
      </c>
      <c r="G828" s="95">
        <f>E828*'NEFZ + EPA + WLTP - Start Value'!$B$3*'NEFZ + EPA + WLTP - Start Value'!$B$6*'NEFZ + EPA + WLTP - Constants'!$B$4/3600</f>
        <v>0.4560247440320001</v>
      </c>
      <c r="H828" s="95">
        <f>IF(E828&gt;0,(((C827)^3+(C828)^3)/2/D828)*0.5*'NEFZ + EPA + WLTP - Constants'!$B$3*('NEFZ + EPA + WLTP - Start Value'!$B$5*'NEFZ + EPA + WLTP - Start Value'!$B$4)*E828/3600,0)</f>
        <v>0.3020947958412681</v>
      </c>
      <c r="I828" s="95"/>
    </row>
    <row r="829" ht="20.35" customHeight="1">
      <c r="A829" s="15">
        <v>826</v>
      </c>
      <c r="B829" s="15">
        <v>29.9</v>
      </c>
      <c r="C829" s="95">
        <f>'NEFZ + EPA + WLTP - Constants'!$B$5*B829/3.6</f>
        <v>13.366496</v>
      </c>
      <c r="D829" s="95">
        <f>(C829+C828)/2</f>
        <v>13.366496</v>
      </c>
      <c r="E829" s="95">
        <f>(D829*(A829-A828))</f>
        <v>13.366496</v>
      </c>
      <c r="F829" s="95">
        <f>(0.5*((C829^2)-(C828^2))*'NEFZ + EPA + WLTP - Start Value'!$B$3)/3600</f>
        <v>0</v>
      </c>
      <c r="G829" s="95">
        <f>E829*'NEFZ + EPA + WLTP - Start Value'!$B$3*'NEFZ + EPA + WLTP - Start Value'!$B$6*'NEFZ + EPA + WLTP - Constants'!$B$4/3600</f>
        <v>0.4560247440320001</v>
      </c>
      <c r="H829" s="95">
        <f>IF(E829&gt;0,(((C828)^3+(C829)^3)/2/D829)*0.5*'NEFZ + EPA + WLTP - Constants'!$B$3*('NEFZ + EPA + WLTP - Start Value'!$B$5*'NEFZ + EPA + WLTP - Start Value'!$B$4)*E829/3600,0)</f>
        <v>0.3020947958412681</v>
      </c>
      <c r="I829" s="95"/>
    </row>
    <row r="830" ht="20.35" customHeight="1">
      <c r="A830" s="15">
        <v>827</v>
      </c>
      <c r="B830" s="15">
        <v>29.9</v>
      </c>
      <c r="C830" s="95">
        <f>'NEFZ + EPA + WLTP - Constants'!$B$5*B830/3.6</f>
        <v>13.366496</v>
      </c>
      <c r="D830" s="95">
        <f>(C830+C829)/2</f>
        <v>13.366496</v>
      </c>
      <c r="E830" s="95">
        <f>(D830*(A830-A829))</f>
        <v>13.366496</v>
      </c>
      <c r="F830" s="95">
        <f>(0.5*((C830^2)-(C829^2))*'NEFZ + EPA + WLTP - Start Value'!$B$3)/3600</f>
        <v>0</v>
      </c>
      <c r="G830" s="95">
        <f>E830*'NEFZ + EPA + WLTP - Start Value'!$B$3*'NEFZ + EPA + WLTP - Start Value'!$B$6*'NEFZ + EPA + WLTP - Constants'!$B$4/3600</f>
        <v>0.4560247440320001</v>
      </c>
      <c r="H830" s="95">
        <f>IF(E830&gt;0,(((C829)^3+(C830)^3)/2/D830)*0.5*'NEFZ + EPA + WLTP - Constants'!$B$3*('NEFZ + EPA + WLTP - Start Value'!$B$5*'NEFZ + EPA + WLTP - Start Value'!$B$4)*E830/3600,0)</f>
        <v>0.3020947958412681</v>
      </c>
      <c r="I830" s="95"/>
    </row>
    <row r="831" ht="20.35" customHeight="1">
      <c r="A831" s="15">
        <v>828</v>
      </c>
      <c r="B831" s="15">
        <v>29.6</v>
      </c>
      <c r="C831" s="95">
        <f>'NEFZ + EPA + WLTP - Constants'!$B$5*B831/3.6</f>
        <v>13.232384</v>
      </c>
      <c r="D831" s="95">
        <f>(C831+C830)/2</f>
        <v>13.29944</v>
      </c>
      <c r="E831" s="95">
        <f>(D831*(A831-A830))</f>
        <v>13.29944</v>
      </c>
      <c r="F831" s="95">
        <f>(0.5*((C831^2)-(C830^2))*'NEFZ + EPA + WLTP - Start Value'!$B$3)/3600</f>
        <v>-0.7753768578453265</v>
      </c>
      <c r="G831" s="95">
        <f>E831*'NEFZ + EPA + WLTP - Start Value'!$B$3*'NEFZ + EPA + WLTP - Start Value'!$B$6*'NEFZ + EPA + WLTP - Constants'!$B$4/3600</f>
        <v>0.4537369944800001</v>
      </c>
      <c r="H831" s="95">
        <f>IF(E831&gt;0,(((C830)^3+(C831)^3)/2/D831)*0.5*'NEFZ + EPA + WLTP - Constants'!$B$3*('NEFZ + EPA + WLTP - Start Value'!$B$5*'NEFZ + EPA + WLTP - Start Value'!$B$4)*E831/3600,0)</f>
        <v>0.297593683909722</v>
      </c>
      <c r="I831" s="95"/>
    </row>
    <row r="832" ht="20.35" customHeight="1">
      <c r="A832" s="15">
        <v>829</v>
      </c>
      <c r="B832" s="15">
        <v>29.5</v>
      </c>
      <c r="C832" s="95">
        <f>'NEFZ + EPA + WLTP - Constants'!$B$5*B832/3.6</f>
        <v>13.18768</v>
      </c>
      <c r="D832" s="95">
        <f>(C832+C831)/2</f>
        <v>13.210032</v>
      </c>
      <c r="E832" s="95">
        <f>(D832*(A832-A831))</f>
        <v>13.210032</v>
      </c>
      <c r="F832" s="95">
        <f>(0.5*((C832^2)-(C831^2))*'NEFZ + EPA + WLTP - Start Value'!$B$3)/3600</f>
        <v>-0.2567214134378636</v>
      </c>
      <c r="G832" s="95">
        <f>E832*'NEFZ + EPA + WLTP - Start Value'!$B$3*'NEFZ + EPA + WLTP - Start Value'!$B$6*'NEFZ + EPA + WLTP - Constants'!$B$4/3600</f>
        <v>0.4506866617440001</v>
      </c>
      <c r="H832" s="95">
        <f>IF(E832&gt;0,(((C831)^3+(C832)^3)/2/D832)*0.5*'NEFZ + EPA + WLTP - Constants'!$B$3*('NEFZ + EPA + WLTP - Start Value'!$B$5*'NEFZ + EPA + WLTP - Start Value'!$B$4)*E832/3600,0)</f>
        <v>0.2916123177073903</v>
      </c>
      <c r="I832" s="95"/>
    </row>
    <row r="833" ht="20.35" customHeight="1">
      <c r="A833" s="15">
        <v>830</v>
      </c>
      <c r="B833" s="15">
        <v>29.5</v>
      </c>
      <c r="C833" s="95">
        <f>'NEFZ + EPA + WLTP - Constants'!$B$5*B833/3.6</f>
        <v>13.18768</v>
      </c>
      <c r="D833" s="95">
        <f>(C833+C832)/2</f>
        <v>13.18768</v>
      </c>
      <c r="E833" s="95">
        <f>(D833*(A833-A832))</f>
        <v>13.18768</v>
      </c>
      <c r="F833" s="95">
        <f>(0.5*((C833^2)-(C832^2))*'NEFZ + EPA + WLTP - Start Value'!$B$3)/3600</f>
        <v>0</v>
      </c>
      <c r="G833" s="95">
        <f>E833*'NEFZ + EPA + WLTP - Start Value'!$B$3*'NEFZ + EPA + WLTP - Start Value'!$B$6*'NEFZ + EPA + WLTP - Constants'!$B$4/3600</f>
        <v>0.4499240785600001</v>
      </c>
      <c r="H833" s="95">
        <f>IF(E833&gt;0,(((C832)^3+(C833)^3)/2/D833)*0.5*'NEFZ + EPA + WLTP - Constants'!$B$3*('NEFZ + EPA + WLTP - Start Value'!$B$5*'NEFZ + EPA + WLTP - Start Value'!$B$4)*E833/3600,0)</f>
        <v>0.2901320634366049</v>
      </c>
      <c r="I833" s="95"/>
    </row>
    <row r="834" ht="20.35" customHeight="1">
      <c r="A834" s="15">
        <v>831</v>
      </c>
      <c r="B834" s="15">
        <v>29.3</v>
      </c>
      <c r="C834" s="95">
        <f>'NEFZ + EPA + WLTP - Constants'!$B$5*B834/3.6</f>
        <v>13.098272</v>
      </c>
      <c r="D834" s="95">
        <f>(C834+C833)/2</f>
        <v>13.142976</v>
      </c>
      <c r="E834" s="95">
        <f>(D834*(A834-A833))</f>
        <v>13.142976</v>
      </c>
      <c r="F834" s="95">
        <f>(0.5*((C834^2)-(C833^2))*'NEFZ + EPA + WLTP - Start Value'!$B$3)/3600</f>
        <v>-0.5108365181098808</v>
      </c>
      <c r="G834" s="95">
        <f>E834*'NEFZ + EPA + WLTP - Start Value'!$B$3*'NEFZ + EPA + WLTP - Start Value'!$B$6*'NEFZ + EPA + WLTP - Constants'!$B$4/3600</f>
        <v>0.4483989121920001</v>
      </c>
      <c r="H834" s="95">
        <f>IF(E834&gt;0,(((C833)^3+(C834)^3)/2/D834)*0.5*'NEFZ + EPA + WLTP - Constants'!$B$3*('NEFZ + EPA + WLTP - Start Value'!$B$5*'NEFZ + EPA + WLTP - Start Value'!$B$4)*E834/3600,0)</f>
        <v>0.2872015260306311</v>
      </c>
      <c r="I834" s="95"/>
    </row>
    <row r="835" ht="20.35" customHeight="1">
      <c r="A835" s="15">
        <v>832</v>
      </c>
      <c r="B835" s="15">
        <v>28.9</v>
      </c>
      <c r="C835" s="95">
        <f>'NEFZ + EPA + WLTP - Constants'!$B$5*B835/3.6</f>
        <v>12.919456</v>
      </c>
      <c r="D835" s="95">
        <f>(C835+C834)/2</f>
        <v>13.008864</v>
      </c>
      <c r="E835" s="95">
        <f>(D835*(A835-A834))</f>
        <v>13.008864</v>
      </c>
      <c r="F835" s="95">
        <f>(0.5*((C835^2)-(C834^2))*'NEFZ + EPA + WLTP - Start Value'!$B$3)/3600</f>
        <v>-1.011247801156259</v>
      </c>
      <c r="G835" s="95">
        <f>E835*'NEFZ + EPA + WLTP - Start Value'!$B$3*'NEFZ + EPA + WLTP - Start Value'!$B$6*'NEFZ + EPA + WLTP - Constants'!$B$4/3600</f>
        <v>0.4438234130880001</v>
      </c>
      <c r="H835" s="95">
        <f>IF(E835&gt;0,(((C834)^3+(C835)^3)/2/D835)*0.5*'NEFZ + EPA + WLTP - Constants'!$B$3*('NEFZ + EPA + WLTP - Start Value'!$B$5*'NEFZ + EPA + WLTP - Start Value'!$B$4)*E835/3600,0)</f>
        <v>0.2785288490431127</v>
      </c>
      <c r="I835" s="95"/>
    </row>
    <row r="836" ht="20.35" customHeight="1">
      <c r="A836" s="15">
        <v>833</v>
      </c>
      <c r="B836" s="15">
        <v>28.2</v>
      </c>
      <c r="C836" s="95">
        <f>'NEFZ + EPA + WLTP - Constants'!$B$5*B836/3.6</f>
        <v>12.606528</v>
      </c>
      <c r="D836" s="95">
        <f>(C836+C835)/2</f>
        <v>12.762992</v>
      </c>
      <c r="E836" s="95">
        <f>(D836*(A836-A835))</f>
        <v>12.762992</v>
      </c>
      <c r="F836" s="95">
        <f>(0.5*((C836^2)-(C835^2))*'NEFZ + EPA + WLTP - Start Value'!$B$3)/3600</f>
        <v>-1.736236022861518</v>
      </c>
      <c r="G836" s="95">
        <f>E836*'NEFZ + EPA + WLTP - Start Value'!$B$3*'NEFZ + EPA + WLTP - Start Value'!$B$6*'NEFZ + EPA + WLTP - Constants'!$B$4/3600</f>
        <v>0.435434998064</v>
      </c>
      <c r="H836" s="95">
        <f>IF(E836&gt;0,(((C835)^3+(C836)^3)/2/D836)*0.5*'NEFZ + EPA + WLTP - Constants'!$B$3*('NEFZ + EPA + WLTP - Start Value'!$B$5*'NEFZ + EPA + WLTP - Start Value'!$B$4)*E836/3600,0)</f>
        <v>0.2631138927408158</v>
      </c>
      <c r="I836" s="95"/>
    </row>
    <row r="837" ht="20.35" customHeight="1">
      <c r="A837" s="15">
        <v>834</v>
      </c>
      <c r="B837" s="15">
        <v>27.7</v>
      </c>
      <c r="C837" s="95">
        <f>'NEFZ + EPA + WLTP - Constants'!$B$5*B837/3.6</f>
        <v>12.383008</v>
      </c>
      <c r="D837" s="95">
        <f>(C837+C836)/2</f>
        <v>12.494768</v>
      </c>
      <c r="E837" s="95">
        <f>(D837*(A837-A836))</f>
        <v>12.494768</v>
      </c>
      <c r="F837" s="95">
        <f>(0.5*((C837^2)-(C836^2))*'NEFZ + EPA + WLTP - Start Value'!$B$3)/3600</f>
        <v>-1.214105500099548</v>
      </c>
      <c r="G837" s="95">
        <f>E837*'NEFZ + EPA + WLTP - Start Value'!$B$3*'NEFZ + EPA + WLTP - Start Value'!$B$6*'NEFZ + EPA + WLTP - Constants'!$B$4/3600</f>
        <v>0.426283999856</v>
      </c>
      <c r="H837" s="95">
        <f>IF(E837&gt;0,(((C836)^3+(C837)^3)/2/D837)*0.5*'NEFZ + EPA + WLTP - Constants'!$B$3*('NEFZ + EPA + WLTP - Start Value'!$B$5*'NEFZ + EPA + WLTP - Start Value'!$B$4)*E837/3600,0)</f>
        <v>0.2468194271356648</v>
      </c>
      <c r="I837" s="95"/>
    </row>
    <row r="838" ht="20.35" customHeight="1">
      <c r="A838" s="15">
        <v>835</v>
      </c>
      <c r="B838" s="15">
        <v>27</v>
      </c>
      <c r="C838" s="95">
        <f>'NEFZ + EPA + WLTP - Constants'!$B$5*B838/3.6</f>
        <v>12.07008</v>
      </c>
      <c r="D838" s="95">
        <f>(C838+C837)/2</f>
        <v>12.226544</v>
      </c>
      <c r="E838" s="95">
        <f>(D838*(A838-A837))</f>
        <v>12.226544</v>
      </c>
      <c r="F838" s="95">
        <f>(0.5*((C838^2)-(C837^2))*'NEFZ + EPA + WLTP - Start Value'!$B$3)/3600</f>
        <v>-1.663259377417242</v>
      </c>
      <c r="G838" s="95">
        <f>E838*'NEFZ + EPA + WLTP - Start Value'!$B$3*'NEFZ + EPA + WLTP - Start Value'!$B$6*'NEFZ + EPA + WLTP - Constants'!$B$4/3600</f>
        <v>0.417133001648</v>
      </c>
      <c r="H838" s="95">
        <f>IF(E838&gt;0,(((C837)^3+(C838)^3)/2/D838)*0.5*'NEFZ + EPA + WLTP - Constants'!$B$3*('NEFZ + EPA + WLTP - Start Value'!$B$5*'NEFZ + EPA + WLTP - Start Value'!$B$4)*E838/3600,0)</f>
        <v>0.2313209596318229</v>
      </c>
      <c r="I838" s="95"/>
    </row>
    <row r="839" ht="20.35" customHeight="1">
      <c r="A839" s="15">
        <v>836</v>
      </c>
      <c r="B839" s="15">
        <v>25.5</v>
      </c>
      <c r="C839" s="95">
        <f>'NEFZ + EPA + WLTP - Constants'!$B$5*B839/3.6</f>
        <v>11.39952</v>
      </c>
      <c r="D839" s="95">
        <f>(C839+C838)/2</f>
        <v>11.7348</v>
      </c>
      <c r="E839" s="95">
        <f>(D839*(A839-A838))</f>
        <v>11.7348</v>
      </c>
      <c r="F839" s="95">
        <f>(0.5*((C839^2)-(C838^2))*'NEFZ + EPA + WLTP - Start Value'!$B$3)/3600</f>
        <v>-3.420780255200006</v>
      </c>
      <c r="G839" s="95">
        <f>E839*'NEFZ + EPA + WLTP - Start Value'!$B$3*'NEFZ + EPA + WLTP - Start Value'!$B$6*'NEFZ + EPA + WLTP - Constants'!$B$4/3600</f>
        <v>0.4003561716</v>
      </c>
      <c r="H839" s="95">
        <f>IF(E839&gt;0,(((C838)^3+(C839)^3)/2/D839)*0.5*'NEFZ + EPA + WLTP - Constants'!$B$3*('NEFZ + EPA + WLTP - Start Value'!$B$5*'NEFZ + EPA + WLTP - Start Value'!$B$4)*E839/3600,0)</f>
        <v>0.2049178922477727</v>
      </c>
      <c r="I839" s="95"/>
    </row>
    <row r="840" ht="20.35" customHeight="1">
      <c r="A840" s="15">
        <v>837</v>
      </c>
      <c r="B840" s="15">
        <v>23.7</v>
      </c>
      <c r="C840" s="95">
        <f>'NEFZ + EPA + WLTP - Constants'!$B$5*B840/3.6</f>
        <v>10.594848</v>
      </c>
      <c r="D840" s="95">
        <f>(C840+C839)/2</f>
        <v>10.997184</v>
      </c>
      <c r="E840" s="95">
        <f>(D840*(A840-A839))</f>
        <v>10.997184</v>
      </c>
      <c r="F840" s="95">
        <f>(0.5*((C840^2)-(C839^2))*'NEFZ + EPA + WLTP - Start Value'!$B$3)/3600</f>
        <v>-3.846911738419196</v>
      </c>
      <c r="G840" s="95">
        <f>E840*'NEFZ + EPA + WLTP - Start Value'!$B$3*'NEFZ + EPA + WLTP - Start Value'!$B$6*'NEFZ + EPA + WLTP - Constants'!$B$4/3600</f>
        <v>0.3751909265280001</v>
      </c>
      <c r="H840" s="95">
        <f>IF(E840&gt;0,(((C839)^3+(C840)^3)/2/D840)*0.5*'NEFZ + EPA + WLTP - Constants'!$B$3*('NEFZ + EPA + WLTP - Start Value'!$B$5*'NEFZ + EPA + WLTP - Start Value'!$B$4)*E840/3600,0)</f>
        <v>0.1689177948832856</v>
      </c>
      <c r="I840" s="95"/>
    </row>
    <row r="841" ht="20.35" customHeight="1">
      <c r="A841" s="15">
        <v>838</v>
      </c>
      <c r="B841" s="15">
        <v>22</v>
      </c>
      <c r="C841" s="95">
        <f>'NEFZ + EPA + WLTP - Constants'!$B$5*B841/3.6</f>
        <v>9.83488</v>
      </c>
      <c r="D841" s="95">
        <f>(C841+C840)/2</f>
        <v>10.214864</v>
      </c>
      <c r="E841" s="95">
        <f>(D841*(A841-A840))</f>
        <v>10.214864</v>
      </c>
      <c r="F841" s="95">
        <f>(0.5*((C841^2)-(C840^2))*'NEFZ + EPA + WLTP - Start Value'!$B$3)/3600</f>
        <v>-3.374735467003025</v>
      </c>
      <c r="G841" s="95">
        <f>E841*'NEFZ + EPA + WLTP - Start Value'!$B$3*'NEFZ + EPA + WLTP - Start Value'!$B$6*'NEFZ + EPA + WLTP - Constants'!$B$4/3600</f>
        <v>0.3485005150880001</v>
      </c>
      <c r="H841" s="95">
        <f>IF(E841&gt;0,(((C840)^3+(C841)^3)/2/D841)*0.5*'NEFZ + EPA + WLTP - Constants'!$B$3*('NEFZ + EPA + WLTP - Start Value'!$B$5*'NEFZ + EPA + WLTP - Start Value'!$B$4)*E841/3600,0)</f>
        <v>0.1353902710002563</v>
      </c>
      <c r="I841" s="95"/>
    </row>
    <row r="842" ht="20.35" customHeight="1">
      <c r="A842" s="15">
        <v>839</v>
      </c>
      <c r="B842" s="15">
        <v>20.5</v>
      </c>
      <c r="C842" s="95">
        <f>'NEFZ + EPA + WLTP - Constants'!$B$5*B842/3.6</f>
        <v>9.16432</v>
      </c>
      <c r="D842" s="95">
        <f>(C842+C841)/2</f>
        <v>9.499600000000001</v>
      </c>
      <c r="E842" s="95">
        <f>(D842*(A842-A841))</f>
        <v>9.499600000000001</v>
      </c>
      <c r="F842" s="95">
        <f>(0.5*((C842^2)-(C841^2))*'NEFZ + EPA + WLTP - Start Value'!$B$3)/3600</f>
        <v>-2.769203063733335</v>
      </c>
      <c r="G842" s="95">
        <f>E842*'NEFZ + EPA + WLTP - Start Value'!$B$3*'NEFZ + EPA + WLTP - Start Value'!$B$6*'NEFZ + EPA + WLTP - Constants'!$B$4/3600</f>
        <v>0.3240978532000001</v>
      </c>
      <c r="H842" s="95">
        <f>IF(E842&gt;0,(((C841)^3+(C842)^3)/2/D842)*0.5*'NEFZ + EPA + WLTP - Constants'!$B$3*('NEFZ + EPA + WLTP - Start Value'!$B$5*'NEFZ + EPA + WLTP - Start Value'!$B$4)*E842/3600,0)</f>
        <v>0.1088494968713889</v>
      </c>
      <c r="I842" s="95"/>
    </row>
    <row r="843" ht="20.35" customHeight="1">
      <c r="A843" s="15">
        <v>840</v>
      </c>
      <c r="B843" s="15">
        <v>19.2</v>
      </c>
      <c r="C843" s="95">
        <f>'NEFZ + EPA + WLTP - Constants'!$B$5*B843/3.6</f>
        <v>8.583167999999999</v>
      </c>
      <c r="D843" s="95">
        <f>(C843+C842)/2</f>
        <v>8.873743999999999</v>
      </c>
      <c r="E843" s="95">
        <f>(D843*(A843-A842))</f>
        <v>8.873743999999999</v>
      </c>
      <c r="F843" s="95">
        <f>(0.5*((C843^2)-(C842^2))*'NEFZ + EPA + WLTP - Start Value'!$B$3)/3600</f>
        <v>-2.241859923439648</v>
      </c>
      <c r="G843" s="95">
        <f>E843*'NEFZ + EPA + WLTP - Start Value'!$B$3*'NEFZ + EPA + WLTP - Start Value'!$B$6*'NEFZ + EPA + WLTP - Constants'!$B$4/3600</f>
        <v>0.302745524048</v>
      </c>
      <c r="H843" s="95">
        <f>IF(E843&gt;0,(((C842)^3+(C843)^3)/2/D843)*0.5*'NEFZ + EPA + WLTP - Constants'!$B$3*('NEFZ + EPA + WLTP - Start Value'!$B$5*'NEFZ + EPA + WLTP - Start Value'!$B$4)*E843/3600,0)</f>
        <v>0.08867598426767023</v>
      </c>
      <c r="I843" s="95"/>
    </row>
    <row r="844" ht="20.35" customHeight="1">
      <c r="A844" s="15">
        <v>841</v>
      </c>
      <c r="B844" s="15">
        <v>19.2</v>
      </c>
      <c r="C844" s="95">
        <f>'NEFZ + EPA + WLTP - Constants'!$B$5*B844/3.6</f>
        <v>8.583167999999999</v>
      </c>
      <c r="D844" s="95">
        <f>(C844+C843)/2</f>
        <v>8.583167999999999</v>
      </c>
      <c r="E844" s="95">
        <f>(D844*(A844-A843))</f>
        <v>8.583167999999999</v>
      </c>
      <c r="F844" s="95">
        <f>(0.5*((C844^2)-(C843^2))*'NEFZ + EPA + WLTP - Start Value'!$B$3)/3600</f>
        <v>0</v>
      </c>
      <c r="G844" s="95">
        <f>E844*'NEFZ + EPA + WLTP - Start Value'!$B$3*'NEFZ + EPA + WLTP - Start Value'!$B$6*'NEFZ + EPA + WLTP - Constants'!$B$4/3600</f>
        <v>0.292831942656</v>
      </c>
      <c r="H844" s="95">
        <f>IF(E844&gt;0,(((C843)^3+(C844)^3)/2/D844)*0.5*'NEFZ + EPA + WLTP - Constants'!$B$3*('NEFZ + EPA + WLTP - Start Value'!$B$5*'NEFZ + EPA + WLTP - Start Value'!$B$4)*E844/3600,0)</f>
        <v>0.07998957050966973</v>
      </c>
      <c r="I844" s="95"/>
    </row>
    <row r="845" ht="20.35" customHeight="1">
      <c r="A845" s="15">
        <v>842</v>
      </c>
      <c r="B845" s="15">
        <v>20.1</v>
      </c>
      <c r="C845" s="95">
        <f>'NEFZ + EPA + WLTP - Constants'!$B$5*B845/3.6</f>
        <v>8.985504000000001</v>
      </c>
      <c r="D845" s="95">
        <f>(C845+C844)/2</f>
        <v>8.784336</v>
      </c>
      <c r="E845" s="95">
        <f>(D845*(A845-A844))</f>
        <v>8.784336</v>
      </c>
      <c r="F845" s="95">
        <f>(0.5*((C845^2)-(C844^2))*'NEFZ + EPA + WLTP - Start Value'!$B$3)/3600</f>
        <v>1.536419017478406</v>
      </c>
      <c r="G845" s="95">
        <f>E845*'NEFZ + EPA + WLTP - Start Value'!$B$3*'NEFZ + EPA + WLTP - Start Value'!$B$6*'NEFZ + EPA + WLTP - Constants'!$B$4/3600</f>
        <v>0.299695191312</v>
      </c>
      <c r="H845" s="95">
        <f>IF(E845&gt;0,(((C844)^3+(C845)^3)/2/D845)*0.5*'NEFZ + EPA + WLTP - Constants'!$B$3*('NEFZ + EPA + WLTP - Start Value'!$B$5*'NEFZ + EPA + WLTP - Start Value'!$B$4)*E845/3600,0)</f>
        <v>0.08588159402253472</v>
      </c>
      <c r="I845" s="95"/>
    </row>
    <row r="846" ht="20.35" customHeight="1">
      <c r="A846" s="15">
        <v>843</v>
      </c>
      <c r="B846" s="15">
        <v>20.9</v>
      </c>
      <c r="C846" s="95">
        <f>'NEFZ + EPA + WLTP - Constants'!$B$5*B846/3.6</f>
        <v>9.343135999999999</v>
      </c>
      <c r="D846" s="95">
        <f>(C846+C845)/2</f>
        <v>9.16432</v>
      </c>
      <c r="E846" s="95">
        <f>(D846*(A846-A845))</f>
        <v>9.16432</v>
      </c>
      <c r="F846" s="95">
        <f>(0.5*((C846^2)-(C845^2))*'NEFZ + EPA + WLTP - Start Value'!$B$3)/3600</f>
        <v>1.424782125340441</v>
      </c>
      <c r="G846" s="95">
        <f>E846*'NEFZ + EPA + WLTP - Start Value'!$B$3*'NEFZ + EPA + WLTP - Start Value'!$B$6*'NEFZ + EPA + WLTP - Constants'!$B$4/3600</f>
        <v>0.312659105440</v>
      </c>
      <c r="H846" s="95">
        <f>IF(E846&gt;0,(((C845)^3+(C846)^3)/2/D846)*0.5*'NEFZ + EPA + WLTP - Constants'!$B$3*('NEFZ + EPA + WLTP - Start Value'!$B$5*'NEFZ + EPA + WLTP - Start Value'!$B$4)*E846/3600,0)</f>
        <v>0.09747360314417718</v>
      </c>
      <c r="I846" s="95"/>
    </row>
    <row r="847" ht="20.35" customHeight="1">
      <c r="A847" s="15">
        <v>844</v>
      </c>
      <c r="B847" s="15">
        <v>21.4</v>
      </c>
      <c r="C847" s="95">
        <f>'NEFZ + EPA + WLTP - Constants'!$B$5*B847/3.6</f>
        <v>9.566655999999998</v>
      </c>
      <c r="D847" s="95">
        <f>(C847+C846)/2</f>
        <v>9.454895999999998</v>
      </c>
      <c r="E847" s="95">
        <f>(D847*(A847-A846))</f>
        <v>9.454895999999998</v>
      </c>
      <c r="F847" s="95">
        <f>(0.5*((C847^2)-(C846^2))*'NEFZ + EPA + WLTP - Start Value'!$B$3)/3600</f>
        <v>0.9187238399679933</v>
      </c>
      <c r="G847" s="95">
        <f>E847*'NEFZ + EPA + WLTP - Start Value'!$B$3*'NEFZ + EPA + WLTP - Start Value'!$B$6*'NEFZ + EPA + WLTP - Constants'!$B$4/3600</f>
        <v>0.322572686832</v>
      </c>
      <c r="H847" s="95">
        <f>IF(E847&gt;0,(((C846)^3+(C847)^3)/2/D847)*0.5*'NEFZ + EPA + WLTP - Constants'!$B$3*('NEFZ + EPA + WLTP - Start Value'!$B$5*'NEFZ + EPA + WLTP - Start Value'!$B$4)*E847/3600,0)</f>
        <v>0.1069652707953623</v>
      </c>
      <c r="I847" s="95"/>
    </row>
    <row r="848" ht="20.35" customHeight="1">
      <c r="A848" s="15">
        <v>845</v>
      </c>
      <c r="B848" s="15">
        <v>22</v>
      </c>
      <c r="C848" s="95">
        <f>'NEFZ + EPA + WLTP - Constants'!$B$5*B848/3.6</f>
        <v>9.83488</v>
      </c>
      <c r="D848" s="95">
        <f>(C848+C847)/2</f>
        <v>9.700768</v>
      </c>
      <c r="E848" s="95">
        <f>(D848*(A848-A847))</f>
        <v>9.700768</v>
      </c>
      <c r="F848" s="95">
        <f>(0.5*((C848^2)-(C847^2))*'NEFZ + EPA + WLTP - Start Value'!$B$3)/3600</f>
        <v>1.131138004386143</v>
      </c>
      <c r="G848" s="95">
        <f>E848*'NEFZ + EPA + WLTP - Start Value'!$B$3*'NEFZ + EPA + WLTP - Start Value'!$B$6*'NEFZ + EPA + WLTP - Constants'!$B$4/3600</f>
        <v>0.330961101856</v>
      </c>
      <c r="H848" s="95">
        <f>IF(E848&gt;0,(((C847)^3+(C848)^3)/2/D848)*0.5*'NEFZ + EPA + WLTP - Constants'!$B$3*('NEFZ + EPA + WLTP - Start Value'!$B$5*'NEFZ + EPA + WLTP - Start Value'!$B$4)*E848/3600,0)</f>
        <v>0.1155467742774386</v>
      </c>
      <c r="I848" s="95"/>
    </row>
    <row r="849" ht="20.35" customHeight="1">
      <c r="A849" s="15">
        <v>846</v>
      </c>
      <c r="B849" s="15">
        <v>22.6</v>
      </c>
      <c r="C849" s="95">
        <f>'NEFZ + EPA + WLTP - Constants'!$B$5*B849/3.6</f>
        <v>10.103104</v>
      </c>
      <c r="D849" s="95">
        <f>(C849+C848)/2</f>
        <v>9.968992</v>
      </c>
      <c r="E849" s="95">
        <f>(D849*(A849-A848))</f>
        <v>9.968992</v>
      </c>
      <c r="F849" s="95">
        <f>(0.5*((C849^2)-(C848^2))*'NEFZ + EPA + WLTP - Start Value'!$B$3)/3600</f>
        <v>1.162413709576539</v>
      </c>
      <c r="G849" s="95">
        <f>E849*'NEFZ + EPA + WLTP - Start Value'!$B$3*'NEFZ + EPA + WLTP - Start Value'!$B$6*'NEFZ + EPA + WLTP - Constants'!$B$4/3600</f>
        <v>0.340112100064</v>
      </c>
      <c r="H849" s="95">
        <f>IF(E849&gt;0,(((C848)^3+(C849)^3)/2/D849)*0.5*'NEFZ + EPA + WLTP - Constants'!$B$3*('NEFZ + EPA + WLTP - Start Value'!$B$5*'NEFZ + EPA + WLTP - Start Value'!$B$4)*E849/3600,0)</f>
        <v>0.1253949368331692</v>
      </c>
      <c r="I849" s="95"/>
    </row>
    <row r="850" ht="20.35" customHeight="1">
      <c r="A850" s="15">
        <v>847</v>
      </c>
      <c r="B850" s="15">
        <v>23.2</v>
      </c>
      <c r="C850" s="95">
        <f>'NEFZ + EPA + WLTP - Constants'!$B$5*B850/3.6</f>
        <v>10.371328</v>
      </c>
      <c r="D850" s="95">
        <f>(C850+C849)/2</f>
        <v>10.237216</v>
      </c>
      <c r="E850" s="95">
        <f>(D850*(A850-A849))</f>
        <v>10.237216</v>
      </c>
      <c r="F850" s="95">
        <f>(0.5*((C850^2)-(C849^2))*'NEFZ + EPA + WLTP - Start Value'!$B$3)/3600</f>
        <v>1.193689414766926</v>
      </c>
      <c r="G850" s="95">
        <f>E850*'NEFZ + EPA + WLTP - Start Value'!$B$3*'NEFZ + EPA + WLTP - Start Value'!$B$6*'NEFZ + EPA + WLTP - Constants'!$B$4/3600</f>
        <v>0.349263098272</v>
      </c>
      <c r="H850" s="95">
        <f>IF(E850&gt;0,(((C849)^3+(C850)^3)/2/D850)*0.5*'NEFZ + EPA + WLTP - Constants'!$B$3*('NEFZ + EPA + WLTP - Start Value'!$B$5*'NEFZ + EPA + WLTP - Start Value'!$B$4)*E850/3600,0)</f>
        <v>0.1357874620055884</v>
      </c>
      <c r="I850" s="95"/>
    </row>
    <row r="851" ht="20.35" customHeight="1">
      <c r="A851" s="15">
        <v>848</v>
      </c>
      <c r="B851" s="15">
        <v>24</v>
      </c>
      <c r="C851" s="95">
        <f>'NEFZ + EPA + WLTP - Constants'!$B$5*B851/3.6</f>
        <v>10.72896</v>
      </c>
      <c r="D851" s="95">
        <f>(C851+C850)/2</f>
        <v>10.550144</v>
      </c>
      <c r="E851" s="95">
        <f>(D851*(A851-A850))</f>
        <v>10.550144</v>
      </c>
      <c r="F851" s="95">
        <f>(0.5*((C851^2)-(C850^2))*'NEFZ + EPA + WLTP - Start Value'!$B$3)/3600</f>
        <v>1.640236983318761</v>
      </c>
      <c r="G851" s="95">
        <f>E851*'NEFZ + EPA + WLTP - Start Value'!$B$3*'NEFZ + EPA + WLTP - Start Value'!$B$6*'NEFZ + EPA + WLTP - Constants'!$B$4/3600</f>
        <v>0.359939262848</v>
      </c>
      <c r="H851" s="95">
        <f>IF(E851&gt;0,(((C850)^3+(C851)^3)/2/D851)*0.5*'NEFZ + EPA + WLTP - Constants'!$B$3*('NEFZ + EPA + WLTP - Start Value'!$B$5*'NEFZ + EPA + WLTP - Start Value'!$B$4)*E851/3600,0)</f>
        <v>0.1486756379818222</v>
      </c>
      <c r="I851" s="95"/>
    </row>
    <row r="852" ht="20.35" customHeight="1">
      <c r="A852" s="15">
        <v>849</v>
      </c>
      <c r="B852" s="15">
        <v>25</v>
      </c>
      <c r="C852" s="95">
        <f>'NEFZ + EPA + WLTP - Constants'!$B$5*B852/3.6</f>
        <v>11.176</v>
      </c>
      <c r="D852" s="95">
        <f>(C852+C851)/2</f>
        <v>10.95248</v>
      </c>
      <c r="E852" s="95">
        <f>(D852*(A852-A851))</f>
        <v>10.95248</v>
      </c>
      <c r="F852" s="95">
        <f>(0.5*((C852^2)-(C851^2))*'NEFZ + EPA + WLTP - Start Value'!$B$3)/3600</f>
        <v>2.128485492124442</v>
      </c>
      <c r="G852" s="95">
        <f>E852*'NEFZ + EPA + WLTP - Start Value'!$B$3*'NEFZ + EPA + WLTP - Start Value'!$B$6*'NEFZ + EPA + WLTP - Constants'!$B$4/3600</f>
        <v>0.3736657601600001</v>
      </c>
      <c r="H852" s="95">
        <f>IF(E852&gt;0,(((C851)^3+(C852)^3)/2/D852)*0.5*'NEFZ + EPA + WLTP - Constants'!$B$3*('NEFZ + EPA + WLTP - Start Value'!$B$5*'NEFZ + EPA + WLTP - Start Value'!$B$4)*E852/3600,0)</f>
        <v>0.1664064804316814</v>
      </c>
      <c r="I852" s="95"/>
    </row>
    <row r="853" ht="20.35" customHeight="1">
      <c r="A853" s="15">
        <v>850</v>
      </c>
      <c r="B853" s="15">
        <v>26</v>
      </c>
      <c r="C853" s="95">
        <f>'NEFZ + EPA + WLTP - Constants'!$B$5*B853/3.6</f>
        <v>11.62304</v>
      </c>
      <c r="D853" s="95">
        <f>(C853+C852)/2</f>
        <v>11.39952</v>
      </c>
      <c r="E853" s="95">
        <f>(D853*(A853-A852))</f>
        <v>11.39952</v>
      </c>
      <c r="F853" s="95">
        <f>(0.5*((C853^2)-(C852^2))*'NEFZ + EPA + WLTP - Start Value'!$B$3)/3600</f>
        <v>2.215362450986672</v>
      </c>
      <c r="G853" s="95">
        <f>E853*'NEFZ + EPA + WLTP - Start Value'!$B$3*'NEFZ + EPA + WLTP - Start Value'!$B$6*'NEFZ + EPA + WLTP - Constants'!$B$4/3600</f>
        <v>0.3889174238400001</v>
      </c>
      <c r="H853" s="95">
        <f>IF(E853&gt;0,(((C852)^3+(C853)^3)/2/D853)*0.5*'NEFZ + EPA + WLTP - Constants'!$B$3*('NEFZ + EPA + WLTP - Start Value'!$B$5*'NEFZ + EPA + WLTP - Start Value'!$B$4)*E853/3600,0)</f>
        <v>0.1876077814802627</v>
      </c>
      <c r="I853" s="95"/>
    </row>
    <row r="854" ht="20.35" customHeight="1">
      <c r="A854" s="15">
        <v>851</v>
      </c>
      <c r="B854" s="15">
        <v>26.6</v>
      </c>
      <c r="C854" s="95">
        <f>'NEFZ + EPA + WLTP - Constants'!$B$5*B854/3.6</f>
        <v>11.891264</v>
      </c>
      <c r="D854" s="95">
        <f>(C854+C853)/2</f>
        <v>11.757152</v>
      </c>
      <c r="E854" s="95">
        <f>(D854*(A854-A853))</f>
        <v>11.757152</v>
      </c>
      <c r="F854" s="95">
        <f>(0.5*((C854^2)-(C853^2))*'NEFZ + EPA + WLTP - Start Value'!$B$3)/3600</f>
        <v>1.370918410845863</v>
      </c>
      <c r="G854" s="95">
        <f>E854*'NEFZ + EPA + WLTP - Start Value'!$B$3*'NEFZ + EPA + WLTP - Start Value'!$B$6*'NEFZ + EPA + WLTP - Constants'!$B$4/3600</f>
        <v>0.4011187547840001</v>
      </c>
      <c r="H854" s="95">
        <f>IF(E854&gt;0,(((C853)^3+(C854)^3)/2/D854)*0.5*'NEFZ + EPA + WLTP - Constants'!$B$3*('NEFZ + EPA + WLTP - Start Value'!$B$5*'NEFZ + EPA + WLTP - Start Value'!$B$4)*E854/3600,0)</f>
        <v>0.2056678543683667</v>
      </c>
      <c r="I854" s="95"/>
    </row>
    <row r="855" ht="20.35" customHeight="1">
      <c r="A855" s="15">
        <v>852</v>
      </c>
      <c r="B855" s="15">
        <v>26.6</v>
      </c>
      <c r="C855" s="95">
        <f>'NEFZ + EPA + WLTP - Constants'!$B$5*B855/3.6</f>
        <v>11.891264</v>
      </c>
      <c r="D855" s="95">
        <f>(C855+C854)/2</f>
        <v>11.891264</v>
      </c>
      <c r="E855" s="95">
        <f>(D855*(A855-A854))</f>
        <v>11.891264</v>
      </c>
      <c r="F855" s="95">
        <f>(0.5*((C855^2)-(C854^2))*'NEFZ + EPA + WLTP - Start Value'!$B$3)/3600</f>
        <v>0</v>
      </c>
      <c r="G855" s="95">
        <f>E855*'NEFZ + EPA + WLTP - Start Value'!$B$3*'NEFZ + EPA + WLTP - Start Value'!$B$6*'NEFZ + EPA + WLTP - Constants'!$B$4/3600</f>
        <v>0.4056942538880001</v>
      </c>
      <c r="H855" s="95">
        <f>IF(E855&gt;0,(((C854)^3+(C855)^3)/2/D855)*0.5*'NEFZ + EPA + WLTP - Constants'!$B$3*('NEFZ + EPA + WLTP - Start Value'!$B$5*'NEFZ + EPA + WLTP - Start Value'!$B$4)*E855/3600,0)</f>
        <v>0.2127034767378721</v>
      </c>
      <c r="I855" s="95"/>
    </row>
    <row r="856" ht="20.35" customHeight="1">
      <c r="A856" s="15">
        <v>853</v>
      </c>
      <c r="B856" s="15">
        <v>26.8</v>
      </c>
      <c r="C856" s="95">
        <f>'NEFZ + EPA + WLTP - Constants'!$B$5*B856/3.6</f>
        <v>11.980672</v>
      </c>
      <c r="D856" s="95">
        <f>(C856+C855)/2</f>
        <v>11.935968</v>
      </c>
      <c r="E856" s="95">
        <f>(D856*(A856-A855))</f>
        <v>11.935968</v>
      </c>
      <c r="F856" s="95">
        <f>(0.5*((C856^2)-(C855^2))*'NEFZ + EPA + WLTP - Start Value'!$B$3)/3600</f>
        <v>0.4639229603242709</v>
      </c>
      <c r="G856" s="95">
        <f>E856*'NEFZ + EPA + WLTP - Start Value'!$B$3*'NEFZ + EPA + WLTP - Start Value'!$B$6*'NEFZ + EPA + WLTP - Constants'!$B$4/3600</f>
        <v>0.4072194202560002</v>
      </c>
      <c r="H856" s="95">
        <f>IF(E856&gt;0,(((C855)^3+(C856)^3)/2/D856)*0.5*'NEFZ + EPA + WLTP - Constants'!$B$3*('NEFZ + EPA + WLTP - Start Value'!$B$5*'NEFZ + EPA + WLTP - Start Value'!$B$4)*E856/3600,0)</f>
        <v>0.2151204702627431</v>
      </c>
      <c r="I856" s="95"/>
    </row>
    <row r="857" ht="20.35" customHeight="1">
      <c r="A857" s="15">
        <v>854</v>
      </c>
      <c r="B857" s="15">
        <v>27</v>
      </c>
      <c r="C857" s="95">
        <f>'NEFZ + EPA + WLTP - Constants'!$B$5*B857/3.6</f>
        <v>12.07008</v>
      </c>
      <c r="D857" s="95">
        <f>(C857+C856)/2</f>
        <v>12.025376</v>
      </c>
      <c r="E857" s="95">
        <f>(D857*(A857-A856))</f>
        <v>12.025376</v>
      </c>
      <c r="F857" s="95">
        <f>(0.5*((C857^2)-(C856^2))*'NEFZ + EPA + WLTP - Start Value'!$B$3)/3600</f>
        <v>0.4673980386787532</v>
      </c>
      <c r="G857" s="95">
        <f>E857*'NEFZ + EPA + WLTP - Start Value'!$B$3*'NEFZ + EPA + WLTP - Start Value'!$B$6*'NEFZ + EPA + WLTP - Constants'!$B$4/3600</f>
        <v>0.4102697529920001</v>
      </c>
      <c r="H857" s="95">
        <f>IF(E857&gt;0,(((C856)^3+(C857)^3)/2/D857)*0.5*'NEFZ + EPA + WLTP - Constants'!$B$3*('NEFZ + EPA + WLTP - Start Value'!$B$5*'NEFZ + EPA + WLTP - Start Value'!$B$4)*E857/3600,0)</f>
        <v>0.2199908023999969</v>
      </c>
      <c r="I857" s="95"/>
    </row>
    <row r="858" ht="20.35" customHeight="1">
      <c r="A858" s="15">
        <v>855</v>
      </c>
      <c r="B858" s="15">
        <v>27.2</v>
      </c>
      <c r="C858" s="95">
        <f>'NEFZ + EPA + WLTP - Constants'!$B$5*B858/3.6</f>
        <v>12.159488</v>
      </c>
      <c r="D858" s="95">
        <f>(C858+C857)/2</f>
        <v>12.114784</v>
      </c>
      <c r="E858" s="95">
        <f>(D858*(A858-A857))</f>
        <v>12.114784</v>
      </c>
      <c r="F858" s="95">
        <f>(0.5*((C858^2)-(C857^2))*'NEFZ + EPA + WLTP - Start Value'!$B$3)/3600</f>
        <v>0.4708731170332355</v>
      </c>
      <c r="G858" s="95">
        <f>E858*'NEFZ + EPA + WLTP - Start Value'!$B$3*'NEFZ + EPA + WLTP - Start Value'!$B$6*'NEFZ + EPA + WLTP - Constants'!$B$4/3600</f>
        <v>0.413320085728</v>
      </c>
      <c r="H858" s="95">
        <f>IF(E858&gt;0,(((C857)^3+(C858)^3)/2/D858)*0.5*'NEFZ + EPA + WLTP - Constants'!$B$3*('NEFZ + EPA + WLTP - Start Value'!$B$5*'NEFZ + EPA + WLTP - Start Value'!$B$4)*E858/3600,0)</f>
        <v>0.2249340959442707</v>
      </c>
      <c r="I858" s="95"/>
    </row>
    <row r="859" ht="20.35" customHeight="1">
      <c r="A859" s="15">
        <v>856</v>
      </c>
      <c r="B859" s="15">
        <v>27.8</v>
      </c>
      <c r="C859" s="95">
        <f>'NEFZ + EPA + WLTP - Constants'!$B$5*B859/3.6</f>
        <v>12.427712</v>
      </c>
      <c r="D859" s="95">
        <f>(C859+C858)/2</f>
        <v>12.2936</v>
      </c>
      <c r="E859" s="95">
        <f>(D859*(A859-A858))</f>
        <v>12.2936</v>
      </c>
      <c r="F859" s="95">
        <f>(0.5*((C859^2)-(C858^2))*'NEFZ + EPA + WLTP - Start Value'!$B$3)/3600</f>
        <v>1.433469821226674</v>
      </c>
      <c r="G859" s="95">
        <f>E859*'NEFZ + EPA + WLTP - Start Value'!$B$3*'NEFZ + EPA + WLTP - Start Value'!$B$6*'NEFZ + EPA + WLTP - Constants'!$B$4/3600</f>
        <v>0.4194207512000002</v>
      </c>
      <c r="H859" s="95">
        <f>IF(E859&gt;0,(((C858)^3+(C859)^3)/2/D859)*0.5*'NEFZ + EPA + WLTP - Constants'!$B$3*('NEFZ + EPA + WLTP - Start Value'!$B$5*'NEFZ + EPA + WLTP - Start Value'!$B$4)*E859/3600,0)</f>
        <v>0.2351163259088478</v>
      </c>
      <c r="I859" s="95"/>
    </row>
    <row r="860" ht="20.35" customHeight="1">
      <c r="A860" s="15">
        <v>857</v>
      </c>
      <c r="B860" s="15">
        <v>28.1</v>
      </c>
      <c r="C860" s="95">
        <f>'NEFZ + EPA + WLTP - Constants'!$B$5*B860/3.6</f>
        <v>12.561824</v>
      </c>
      <c r="D860" s="95">
        <f>(C860+C859)/2</f>
        <v>12.494768</v>
      </c>
      <c r="E860" s="95">
        <f>(D860*(A860-A859))</f>
        <v>12.494768</v>
      </c>
      <c r="F860" s="95">
        <f>(0.5*((C860^2)-(C859^2))*'NEFZ + EPA + WLTP - Start Value'!$B$3)/3600</f>
        <v>0.7284633000597351</v>
      </c>
      <c r="G860" s="95">
        <f>E860*'NEFZ + EPA + WLTP - Start Value'!$B$3*'NEFZ + EPA + WLTP - Start Value'!$B$6*'NEFZ + EPA + WLTP - Constants'!$B$4/3600</f>
        <v>0.426283999856</v>
      </c>
      <c r="H860" s="95">
        <f>IF(E860&gt;0,(((C859)^3+(C860)^3)/2/D860)*0.5*'NEFZ + EPA + WLTP - Constants'!$B$3*('NEFZ + EPA + WLTP - Start Value'!$B$5*'NEFZ + EPA + WLTP - Start Value'!$B$4)*E860/3600,0)</f>
        <v>0.246781522464174</v>
      </c>
      <c r="I860" s="95"/>
    </row>
    <row r="861" ht="20.35" customHeight="1">
      <c r="A861" s="15">
        <v>858</v>
      </c>
      <c r="B861" s="15">
        <v>28.8</v>
      </c>
      <c r="C861" s="95">
        <f>'NEFZ + EPA + WLTP - Constants'!$B$5*B861/3.6</f>
        <v>12.874752</v>
      </c>
      <c r="D861" s="95">
        <f>(C861+C860)/2</f>
        <v>12.718288</v>
      </c>
      <c r="E861" s="95">
        <f>(D861*(A861-A860))</f>
        <v>12.718288</v>
      </c>
      <c r="F861" s="95">
        <f>(0.5*((C861^2)-(C860^2))*'NEFZ + EPA + WLTP - Start Value'!$B$3)/3600</f>
        <v>1.730154635741153</v>
      </c>
      <c r="G861" s="95">
        <f>E861*'NEFZ + EPA + WLTP - Start Value'!$B$3*'NEFZ + EPA + WLTP - Start Value'!$B$6*'NEFZ + EPA + WLTP - Constants'!$B$4/3600</f>
        <v>0.4339098316960001</v>
      </c>
      <c r="H861" s="95">
        <f>IF(E861&gt;0,(((C860)^3+(C861)^3)/2/D861)*0.5*'NEFZ + EPA + WLTP - Constants'!$B$3*('NEFZ + EPA + WLTP - Start Value'!$B$5*'NEFZ + EPA + WLTP - Start Value'!$B$4)*E861/3600,0)</f>
        <v>0.2603596222284748</v>
      </c>
      <c r="I861" s="95"/>
    </row>
    <row r="862" ht="20.35" customHeight="1">
      <c r="A862" s="15">
        <v>859</v>
      </c>
      <c r="B862" s="15">
        <v>28.9</v>
      </c>
      <c r="C862" s="95">
        <f>'NEFZ + EPA + WLTP - Constants'!$B$5*B862/3.6</f>
        <v>12.919456</v>
      </c>
      <c r="D862" s="95">
        <f>(C862+C861)/2</f>
        <v>12.897104</v>
      </c>
      <c r="E862" s="95">
        <f>(D862*(A862-A861))</f>
        <v>12.897104</v>
      </c>
      <c r="F862" s="95">
        <f>(0.5*((C862^2)-(C861^2))*'NEFZ + EPA + WLTP - Start Value'!$B$3)/3600</f>
        <v>0.2506400263175103</v>
      </c>
      <c r="G862" s="95">
        <f>E862*'NEFZ + EPA + WLTP - Start Value'!$B$3*'NEFZ + EPA + WLTP - Start Value'!$B$6*'NEFZ + EPA + WLTP - Constants'!$B$4/3600</f>
        <v>0.4400104971680001</v>
      </c>
      <c r="H862" s="95">
        <f>IF(E862&gt;0,(((C861)^3+(C862)^3)/2/D862)*0.5*'NEFZ + EPA + WLTP - Constants'!$B$3*('NEFZ + EPA + WLTP - Start Value'!$B$5*'NEFZ + EPA + WLTP - Start Value'!$B$4)*E862/3600,0)</f>
        <v>0.2713757549658518</v>
      </c>
      <c r="I862" s="95"/>
    </row>
    <row r="863" ht="20.35" customHeight="1">
      <c r="A863" s="15">
        <v>860</v>
      </c>
      <c r="B863" s="15">
        <v>29</v>
      </c>
      <c r="C863" s="95">
        <f>'NEFZ + EPA + WLTP - Constants'!$B$5*B863/3.6</f>
        <v>12.96416</v>
      </c>
      <c r="D863" s="95">
        <f>(C863+C862)/2</f>
        <v>12.941808</v>
      </c>
      <c r="E863" s="95">
        <f>(D863*(A863-A862))</f>
        <v>12.941808</v>
      </c>
      <c r="F863" s="95">
        <f>(0.5*((C863^2)-(C862^2))*'NEFZ + EPA + WLTP - Start Value'!$B$3)/3600</f>
        <v>0.2515087959061277</v>
      </c>
      <c r="G863" s="95">
        <f>E863*'NEFZ + EPA + WLTP - Start Value'!$B$3*'NEFZ + EPA + WLTP - Start Value'!$B$6*'NEFZ + EPA + WLTP - Constants'!$B$4/3600</f>
        <v>0.441535663536</v>
      </c>
      <c r="H863" s="95">
        <f>IF(E863&gt;0,(((C862)^3+(C863)^3)/2/D863)*0.5*'NEFZ + EPA + WLTP - Constants'!$B$3*('NEFZ + EPA + WLTP - Start Value'!$B$5*'NEFZ + EPA + WLTP - Start Value'!$B$4)*E863/3600,0)</f>
        <v>0.2742074622131528</v>
      </c>
      <c r="I863" s="95"/>
    </row>
    <row r="864" ht="20.35" customHeight="1">
      <c r="A864" s="15">
        <v>861</v>
      </c>
      <c r="B864" s="15">
        <v>29.1</v>
      </c>
      <c r="C864" s="95">
        <f>'NEFZ + EPA + WLTP - Constants'!$B$5*B864/3.6</f>
        <v>13.008864</v>
      </c>
      <c r="D864" s="95">
        <f>(C864+C863)/2</f>
        <v>12.986512</v>
      </c>
      <c r="E864" s="95">
        <f>(D864*(A864-A863))</f>
        <v>12.986512</v>
      </c>
      <c r="F864" s="95">
        <f>(0.5*((C864^2)-(C863^2))*'NEFZ + EPA + WLTP - Start Value'!$B$3)/3600</f>
        <v>0.2523775654947638</v>
      </c>
      <c r="G864" s="95">
        <f>E864*'NEFZ + EPA + WLTP - Start Value'!$B$3*'NEFZ + EPA + WLTP - Start Value'!$B$6*'NEFZ + EPA + WLTP - Constants'!$B$4/3600</f>
        <v>0.4430608299040001</v>
      </c>
      <c r="H864" s="95">
        <f>IF(E864&gt;0,(((C863)^3+(C864)^3)/2/D864)*0.5*'NEFZ + EPA + WLTP - Constants'!$B$3*('NEFZ + EPA + WLTP - Start Value'!$B$5*'NEFZ + EPA + WLTP - Start Value'!$B$4)*E864/3600,0)</f>
        <v>0.2770587998761902</v>
      </c>
      <c r="I864" s="95"/>
    </row>
    <row r="865" ht="20.35" customHeight="1">
      <c r="A865" s="15">
        <v>862</v>
      </c>
      <c r="B865" s="15">
        <v>29</v>
      </c>
      <c r="C865" s="95">
        <f>'NEFZ + EPA + WLTP - Constants'!$B$5*B865/3.6</f>
        <v>12.96416</v>
      </c>
      <c r="D865" s="95">
        <f>(C865+C864)/2</f>
        <v>12.986512</v>
      </c>
      <c r="E865" s="95">
        <f>(D865*(A865-A864))</f>
        <v>12.986512</v>
      </c>
      <c r="F865" s="95">
        <f>(0.5*((C865^2)-(C864^2))*'NEFZ + EPA + WLTP - Start Value'!$B$3)/3600</f>
        <v>-0.2523775654947638</v>
      </c>
      <c r="G865" s="95">
        <f>E865*'NEFZ + EPA + WLTP - Start Value'!$B$3*'NEFZ + EPA + WLTP - Start Value'!$B$6*'NEFZ + EPA + WLTP - Constants'!$B$4/3600</f>
        <v>0.4430608299040001</v>
      </c>
      <c r="H865" s="95">
        <f>IF(E865&gt;0,(((C864)^3+(C865)^3)/2/D865)*0.5*'NEFZ + EPA + WLTP - Constants'!$B$3*('NEFZ + EPA + WLTP - Start Value'!$B$5*'NEFZ + EPA + WLTP - Start Value'!$B$4)*E865/3600,0)</f>
        <v>0.2770587998761902</v>
      </c>
      <c r="I865" s="95"/>
    </row>
    <row r="866" ht="20.35" customHeight="1">
      <c r="A866" s="15">
        <v>863</v>
      </c>
      <c r="B866" s="15">
        <v>28.1</v>
      </c>
      <c r="C866" s="95">
        <f>'NEFZ + EPA + WLTP - Constants'!$B$5*B866/3.6</f>
        <v>12.561824</v>
      </c>
      <c r="D866" s="95">
        <f>(C866+C865)/2</f>
        <v>12.762992</v>
      </c>
      <c r="E866" s="95">
        <f>(D866*(A866-A865))</f>
        <v>12.762992</v>
      </c>
      <c r="F866" s="95">
        <f>(0.5*((C866^2)-(C865^2))*'NEFZ + EPA + WLTP - Start Value'!$B$3)/3600</f>
        <v>-2.23230345796479</v>
      </c>
      <c r="G866" s="95">
        <f>E866*'NEFZ + EPA + WLTP - Start Value'!$B$3*'NEFZ + EPA + WLTP - Start Value'!$B$6*'NEFZ + EPA + WLTP - Constants'!$B$4/3600</f>
        <v>0.435434998064</v>
      </c>
      <c r="H866" s="95">
        <f>IF(E866&gt;0,(((C865)^3+(C866)^3)/2/D866)*0.5*'NEFZ + EPA + WLTP - Constants'!$B$3*('NEFZ + EPA + WLTP - Start Value'!$B$5*'NEFZ + EPA + WLTP - Start Value'!$B$4)*E866/3600,0)</f>
        <v>0.2631913294757758</v>
      </c>
      <c r="I866" s="95"/>
    </row>
    <row r="867" ht="20.35" customHeight="1">
      <c r="A867" s="15">
        <v>864</v>
      </c>
      <c r="B867" s="15">
        <v>27.5</v>
      </c>
      <c r="C867" s="95">
        <f>'NEFZ + EPA + WLTP - Constants'!$B$5*B867/3.6</f>
        <v>12.2936</v>
      </c>
      <c r="D867" s="95">
        <f>(C867+C866)/2</f>
        <v>12.427712</v>
      </c>
      <c r="E867" s="95">
        <f>(D867*(A867-A866))</f>
        <v>12.427712</v>
      </c>
      <c r="F867" s="95">
        <f>(0.5*((C867^2)-(C866^2))*'NEFZ + EPA + WLTP - Start Value'!$B$3)/3600</f>
        <v>-1.449107673821864</v>
      </c>
      <c r="G867" s="95">
        <f>E867*'NEFZ + EPA + WLTP - Start Value'!$B$3*'NEFZ + EPA + WLTP - Start Value'!$B$6*'NEFZ + EPA + WLTP - Constants'!$B$4/3600</f>
        <v>0.4239962503040001</v>
      </c>
      <c r="H867" s="95">
        <f>IF(E867&gt;0,(((C866)^3+(C867)^3)/2/D867)*0.5*'NEFZ + EPA + WLTP - Constants'!$B$3*('NEFZ + EPA + WLTP - Start Value'!$B$5*'NEFZ + EPA + WLTP - Start Value'!$B$4)*E867/3600,0)</f>
        <v>0.2428934287483945</v>
      </c>
      <c r="I867" s="95"/>
    </row>
    <row r="868" ht="20.35" customHeight="1">
      <c r="A868" s="15">
        <v>865</v>
      </c>
      <c r="B868" s="15">
        <v>27</v>
      </c>
      <c r="C868" s="95">
        <f>'NEFZ + EPA + WLTP - Constants'!$B$5*B868/3.6</f>
        <v>12.07008</v>
      </c>
      <c r="D868" s="95">
        <f>(C868+C867)/2</f>
        <v>12.18184</v>
      </c>
      <c r="E868" s="95">
        <f>(D868*(A868-A867))</f>
        <v>12.18184</v>
      </c>
      <c r="F868" s="95">
        <f>(0.5*((C868^2)-(C867^2))*'NEFZ + EPA + WLTP - Start Value'!$B$3)/3600</f>
        <v>-1.183698564497782</v>
      </c>
      <c r="G868" s="95">
        <f>E868*'NEFZ + EPA + WLTP - Start Value'!$B$3*'NEFZ + EPA + WLTP - Start Value'!$B$6*'NEFZ + EPA + WLTP - Constants'!$B$4/3600</f>
        <v>0.4156078352800001</v>
      </c>
      <c r="H868" s="95">
        <f>IF(E868&gt;0,(((C867)^3+(C868)^3)/2/D868)*0.5*'NEFZ + EPA + WLTP - Constants'!$B$3*('NEFZ + EPA + WLTP - Start Value'!$B$5*'NEFZ + EPA + WLTP - Start Value'!$B$4)*E868/3600,0)</f>
        <v>0.2287382772611772</v>
      </c>
      <c r="I868" s="95"/>
    </row>
    <row r="869" ht="20.35" customHeight="1">
      <c r="A869" s="15">
        <v>866</v>
      </c>
      <c r="B869" s="15">
        <v>25.8</v>
      </c>
      <c r="C869" s="95">
        <f>'NEFZ + EPA + WLTP - Constants'!$B$5*B869/3.6</f>
        <v>11.533632</v>
      </c>
      <c r="D869" s="95">
        <f>(C869+C868)/2</f>
        <v>11.801856</v>
      </c>
      <c r="E869" s="95">
        <f>(D869*(A869-A868))</f>
        <v>11.801856</v>
      </c>
      <c r="F869" s="95">
        <f>(0.5*((C869^2)-(C868^2))*'NEFZ + EPA + WLTP - Start Value'!$B$3)/3600</f>
        <v>-2.752262056755205</v>
      </c>
      <c r="G869" s="95">
        <f>E869*'NEFZ + EPA + WLTP - Start Value'!$B$3*'NEFZ + EPA + WLTP - Start Value'!$B$6*'NEFZ + EPA + WLTP - Constants'!$B$4/3600</f>
        <v>0.402643921152</v>
      </c>
      <c r="H869" s="95">
        <f>IF(E869&gt;0,(((C868)^3+(C869)^3)/2/D869)*0.5*'NEFZ + EPA + WLTP - Constants'!$B$3*('NEFZ + EPA + WLTP - Start Value'!$B$5*'NEFZ + EPA + WLTP - Start Value'!$B$4)*E869/3600,0)</f>
        <v>0.2082638610108333</v>
      </c>
      <c r="I869" s="95"/>
    </row>
    <row r="870" ht="20.35" customHeight="1">
      <c r="A870" s="15">
        <v>867</v>
      </c>
      <c r="B870" s="15">
        <v>25</v>
      </c>
      <c r="C870" s="95">
        <f>'NEFZ + EPA + WLTP - Constants'!$B$5*B870/3.6</f>
        <v>11.176</v>
      </c>
      <c r="D870" s="95">
        <f>(C870+C869)/2</f>
        <v>11.354816</v>
      </c>
      <c r="E870" s="95">
        <f>(D870*(A870-A869))</f>
        <v>11.354816</v>
      </c>
      <c r="F870" s="95">
        <f>(0.5*((C870^2)-(C869^2))*'NEFZ + EPA + WLTP - Start Value'!$B$3)/3600</f>
        <v>-1.765339804080355</v>
      </c>
      <c r="G870" s="95">
        <f>E870*'NEFZ + EPA + WLTP - Start Value'!$B$3*'NEFZ + EPA + WLTP - Start Value'!$B$6*'NEFZ + EPA + WLTP - Constants'!$B$4/3600</f>
        <v>0.387392257472</v>
      </c>
      <c r="H870" s="95">
        <f>IF(E870&gt;0,(((C869)^3+(C870)^3)/2/D870)*0.5*'NEFZ + EPA + WLTP - Constants'!$B$3*('NEFZ + EPA + WLTP - Start Value'!$B$5*'NEFZ + EPA + WLTP - Start Value'!$B$4)*E870/3600,0)</f>
        <v>0.1853334559854755</v>
      </c>
      <c r="I870" s="95"/>
    </row>
    <row r="871" ht="20.35" customHeight="1">
      <c r="A871" s="15">
        <v>868</v>
      </c>
      <c r="B871" s="15">
        <v>24.5</v>
      </c>
      <c r="C871" s="95">
        <f>'NEFZ + EPA + WLTP - Constants'!$B$5*B871/3.6</f>
        <v>10.95248</v>
      </c>
      <c r="D871" s="95">
        <f>(C871+C870)/2</f>
        <v>11.06424</v>
      </c>
      <c r="E871" s="95">
        <f>(D871*(A871-A870))</f>
        <v>11.06424</v>
      </c>
      <c r="F871" s="95">
        <f>(0.5*((C871^2)-(C870^2))*'NEFZ + EPA + WLTP - Start Value'!$B$3)/3600</f>
        <v>-1.075102365920003</v>
      </c>
      <c r="G871" s="95">
        <f>E871*'NEFZ + EPA + WLTP - Start Value'!$B$3*'NEFZ + EPA + WLTP - Start Value'!$B$6*'NEFZ + EPA + WLTP - Constants'!$B$4/3600</f>
        <v>0.377478676080</v>
      </c>
      <c r="H871" s="95">
        <f>IF(E871&gt;0,(((C870)^3+(C871)^3)/2/D871)*0.5*'NEFZ + EPA + WLTP - Constants'!$B$3*('NEFZ + EPA + WLTP - Start Value'!$B$5*'NEFZ + EPA + WLTP - Start Value'!$B$4)*E871/3600,0)</f>
        <v>0.1713910746980672</v>
      </c>
      <c r="I871" s="95"/>
    </row>
    <row r="872" ht="20.35" customHeight="1">
      <c r="A872" s="15">
        <v>869</v>
      </c>
      <c r="B872" s="15">
        <v>24.8</v>
      </c>
      <c r="C872" s="95">
        <f>'NEFZ + EPA + WLTP - Constants'!$B$5*B872/3.6</f>
        <v>11.086592</v>
      </c>
      <c r="D872" s="95">
        <f>(C872+C871)/2</f>
        <v>11.019536</v>
      </c>
      <c r="E872" s="95">
        <f>(D872*(A872-A871))</f>
        <v>11.019536</v>
      </c>
      <c r="F872" s="95">
        <f>(0.5*((C872^2)-(C871^2))*'NEFZ + EPA + WLTP - Start Value'!$B$3)/3600</f>
        <v>0.6424551107861406</v>
      </c>
      <c r="G872" s="95">
        <f>E872*'NEFZ + EPA + WLTP - Start Value'!$B$3*'NEFZ + EPA + WLTP - Start Value'!$B$6*'NEFZ + EPA + WLTP - Constants'!$B$4/3600</f>
        <v>0.375953509712</v>
      </c>
      <c r="H872" s="95">
        <f>IF(E872&gt;0,(((C871)^3+(C872)^3)/2/D872)*0.5*'NEFZ + EPA + WLTP - Constants'!$B$3*('NEFZ + EPA + WLTP - Start Value'!$B$5*'NEFZ + EPA + WLTP - Start Value'!$B$4)*E872/3600,0)</f>
        <v>0.1692889815209669</v>
      </c>
      <c r="I872" s="95"/>
    </row>
    <row r="873" ht="20.35" customHeight="1">
      <c r="A873" s="15">
        <v>870</v>
      </c>
      <c r="B873" s="15">
        <v>25.1</v>
      </c>
      <c r="C873" s="95">
        <f>'NEFZ + EPA + WLTP - Constants'!$B$5*B873/3.6</f>
        <v>11.220704</v>
      </c>
      <c r="D873" s="95">
        <f>(C873+C872)/2</f>
        <v>11.153648</v>
      </c>
      <c r="E873" s="95">
        <f>(D873*(A873-A872))</f>
        <v>11.153648</v>
      </c>
      <c r="F873" s="95">
        <f>(0.5*((C873^2)-(C872^2))*'NEFZ + EPA + WLTP - Start Value'!$B$3)/3600</f>
        <v>0.650274037083732</v>
      </c>
      <c r="G873" s="95">
        <f>E873*'NEFZ + EPA + WLTP - Start Value'!$B$3*'NEFZ + EPA + WLTP - Start Value'!$B$6*'NEFZ + EPA + WLTP - Constants'!$B$4/3600</f>
        <v>0.380529008816</v>
      </c>
      <c r="H873" s="95">
        <f>IF(E873&gt;0,(((C872)^3+(C873)^3)/2/D873)*0.5*'NEFZ + EPA + WLTP - Constants'!$B$3*('NEFZ + EPA + WLTP - Start Value'!$B$5*'NEFZ + EPA + WLTP - Start Value'!$B$4)*E873/3600,0)</f>
        <v>0.1755449814209434</v>
      </c>
      <c r="I873" s="95"/>
    </row>
    <row r="874" ht="20.35" customHeight="1">
      <c r="A874" s="15">
        <v>871</v>
      </c>
      <c r="B874" s="15">
        <v>25.5</v>
      </c>
      <c r="C874" s="95">
        <f>'NEFZ + EPA + WLTP - Constants'!$B$5*B874/3.6</f>
        <v>11.39952</v>
      </c>
      <c r="D874" s="95">
        <f>(C874+C873)/2</f>
        <v>11.310112</v>
      </c>
      <c r="E874" s="95">
        <f>(D874*(A874-A873))</f>
        <v>11.310112</v>
      </c>
      <c r="F874" s="95">
        <f>(0.5*((C874^2)-(C873^2))*'NEFZ + EPA + WLTP - Start Value'!$B$3)/3600</f>
        <v>0.8791948236856846</v>
      </c>
      <c r="G874" s="95">
        <f>E874*'NEFZ + EPA + WLTP - Start Value'!$B$3*'NEFZ + EPA + WLTP - Start Value'!$B$6*'NEFZ + EPA + WLTP - Constants'!$B$4/3600</f>
        <v>0.385867091104</v>
      </c>
      <c r="H874" s="95">
        <f>IF(E874&gt;0,(((C873)^3+(C874)^3)/2/D874)*0.5*'NEFZ + EPA + WLTP - Constants'!$B$3*('NEFZ + EPA + WLTP - Start Value'!$B$5*'NEFZ + EPA + WLTP - Start Value'!$B$4)*E874/3600,0)</f>
        <v>0.1830512308587944</v>
      </c>
      <c r="I874" s="95"/>
    </row>
    <row r="875" ht="20.35" customHeight="1">
      <c r="A875" s="15">
        <v>872</v>
      </c>
      <c r="B875" s="15">
        <v>25.7</v>
      </c>
      <c r="C875" s="95">
        <f>'NEFZ + EPA + WLTP - Constants'!$B$5*B875/3.6</f>
        <v>11.488928</v>
      </c>
      <c r="D875" s="95">
        <f>(C875+C874)/2</f>
        <v>11.444224</v>
      </c>
      <c r="E875" s="95">
        <f>(D875*(A875-A874))</f>
        <v>11.444224</v>
      </c>
      <c r="F875" s="95">
        <f>(0.5*((C875^2)-(C874^2))*'NEFZ + EPA + WLTP - Start Value'!$B$3)/3600</f>
        <v>0.4448100293745811</v>
      </c>
      <c r="G875" s="95">
        <f>E875*'NEFZ + EPA + WLTP - Start Value'!$B$3*'NEFZ + EPA + WLTP - Start Value'!$B$6*'NEFZ + EPA + WLTP - Constants'!$B$4/3600</f>
        <v>0.3904425902080001</v>
      </c>
      <c r="H875" s="95">
        <f>IF(E875&gt;0,(((C874)^3+(C875)^3)/2/D875)*0.5*'NEFZ + EPA + WLTP - Constants'!$B$3*('NEFZ + EPA + WLTP - Start Value'!$B$5*'NEFZ + EPA + WLTP - Start Value'!$B$4)*E875/3600,0)</f>
        <v>0.1896135872986562</v>
      </c>
      <c r="I875" s="95"/>
    </row>
    <row r="876" ht="20.35" customHeight="1">
      <c r="A876" s="15">
        <v>873</v>
      </c>
      <c r="B876" s="15">
        <v>26.2</v>
      </c>
      <c r="C876" s="95">
        <f>'NEFZ + EPA + WLTP - Constants'!$B$5*B876/3.6</f>
        <v>11.712448</v>
      </c>
      <c r="D876" s="95">
        <f>(C876+C875)/2</f>
        <v>11.600688</v>
      </c>
      <c r="E876" s="95">
        <f>(D876*(A876-A875))</f>
        <v>11.600688</v>
      </c>
      <c r="F876" s="95">
        <f>(0.5*((C876^2)-(C875^2))*'NEFZ + EPA + WLTP - Start Value'!$B$3)/3600</f>
        <v>1.12722854123733</v>
      </c>
      <c r="G876" s="95">
        <f>E876*'NEFZ + EPA + WLTP - Start Value'!$B$3*'NEFZ + EPA + WLTP - Start Value'!$B$6*'NEFZ + EPA + WLTP - Constants'!$B$4/3600</f>
        <v>0.395780672496</v>
      </c>
      <c r="H876" s="95">
        <f>IF(E876&gt;0,(((C875)^3+(C876)^3)/2/D876)*0.5*'NEFZ + EPA + WLTP - Constants'!$B$3*('NEFZ + EPA + WLTP - Start Value'!$B$5*'NEFZ + EPA + WLTP - Start Value'!$B$4)*E876/3600,0)</f>
        <v>0.1975434672108176</v>
      </c>
      <c r="I876" s="95"/>
    </row>
    <row r="877" ht="20.35" customHeight="1">
      <c r="A877" s="15">
        <v>874</v>
      </c>
      <c r="B877" s="15">
        <v>26.9</v>
      </c>
      <c r="C877" s="95">
        <f>'NEFZ + EPA + WLTP - Constants'!$B$5*B877/3.6</f>
        <v>12.025376</v>
      </c>
      <c r="D877" s="95">
        <f>(C877+C876)/2</f>
        <v>11.868912</v>
      </c>
      <c r="E877" s="95">
        <f>(D877*(A877-A876))</f>
        <v>11.868912</v>
      </c>
      <c r="F877" s="95">
        <f>(0.5*((C877^2)-(C876^2))*'NEFZ + EPA + WLTP - Start Value'!$B$3)/3600</f>
        <v>1.614608280454397</v>
      </c>
      <c r="G877" s="95">
        <f>E877*'NEFZ + EPA + WLTP - Start Value'!$B$3*'NEFZ + EPA + WLTP - Start Value'!$B$6*'NEFZ + EPA + WLTP - Constants'!$B$4/3600</f>
        <v>0.404931670704</v>
      </c>
      <c r="H877" s="95">
        <f>IF(E877&gt;0,(((C876)^3+(C877)^3)/2/D877)*0.5*'NEFZ + EPA + WLTP - Constants'!$B$3*('NEFZ + EPA + WLTP - Start Value'!$B$5*'NEFZ + EPA + WLTP - Start Value'!$B$4)*E877/3600,0)</f>
        <v>0.2116165427658038</v>
      </c>
      <c r="I877" s="95"/>
    </row>
    <row r="878" ht="20.35" customHeight="1">
      <c r="A878" s="15">
        <v>875</v>
      </c>
      <c r="B878" s="15">
        <v>27.5</v>
      </c>
      <c r="C878" s="95">
        <f>'NEFZ + EPA + WLTP - Constants'!$B$5*B878/3.6</f>
        <v>12.2936</v>
      </c>
      <c r="D878" s="95">
        <f>(C878+C877)/2</f>
        <v>12.159488</v>
      </c>
      <c r="E878" s="95">
        <f>(D878*(A878-A877))</f>
        <v>12.159488</v>
      </c>
      <c r="F878" s="95">
        <f>(0.5*((C878^2)-(C877^2))*'NEFZ + EPA + WLTP - Start Value'!$B$3)/3600</f>
        <v>1.41783196863148</v>
      </c>
      <c r="G878" s="95">
        <f>E878*'NEFZ + EPA + WLTP - Start Value'!$B$3*'NEFZ + EPA + WLTP - Start Value'!$B$6*'NEFZ + EPA + WLTP - Constants'!$B$4/3600</f>
        <v>0.414845252096</v>
      </c>
      <c r="H878" s="95">
        <f>IF(E878&gt;0,(((C877)^3+(C878)^3)/2/D878)*0.5*'NEFZ + EPA + WLTP - Constants'!$B$3*('NEFZ + EPA + WLTP - Start Value'!$B$5*'NEFZ + EPA + WLTP - Start Value'!$B$4)*E878/3600,0)</f>
        <v>0.2275070478670471</v>
      </c>
      <c r="I878" s="95"/>
    </row>
    <row r="879" ht="20.35" customHeight="1">
      <c r="A879" s="15">
        <v>876</v>
      </c>
      <c r="B879" s="15">
        <v>27.8</v>
      </c>
      <c r="C879" s="95">
        <f>'NEFZ + EPA + WLTP - Constants'!$B$5*B879/3.6</f>
        <v>12.427712</v>
      </c>
      <c r="D879" s="95">
        <f>(C879+C878)/2</f>
        <v>12.360656</v>
      </c>
      <c r="E879" s="95">
        <f>(D879*(A879-A878))</f>
        <v>12.360656</v>
      </c>
      <c r="F879" s="95">
        <f>(0.5*((C879^2)-(C878^2))*'NEFZ + EPA + WLTP - Start Value'!$B$3)/3600</f>
        <v>0.7206443737621283</v>
      </c>
      <c r="G879" s="95">
        <f>E879*'NEFZ + EPA + WLTP - Start Value'!$B$3*'NEFZ + EPA + WLTP - Start Value'!$B$6*'NEFZ + EPA + WLTP - Constants'!$B$4/3600</f>
        <v>0.4217085007520001</v>
      </c>
      <c r="H879" s="95">
        <f>IF(E879&gt;0,(((C878)^3+(C879)^3)/2/D879)*0.5*'NEFZ + EPA + WLTP - Constants'!$B$3*('NEFZ + EPA + WLTP - Start Value'!$B$5*'NEFZ + EPA + WLTP - Start Value'!$B$4)*E879/3600,0)</f>
        <v>0.2389205072257544</v>
      </c>
      <c r="I879" s="95"/>
    </row>
    <row r="880" ht="20.35" customHeight="1">
      <c r="A880" s="15">
        <v>877</v>
      </c>
      <c r="B880" s="15">
        <v>28.4</v>
      </c>
      <c r="C880" s="95">
        <f>'NEFZ + EPA + WLTP - Constants'!$B$5*B880/3.6</f>
        <v>12.695936</v>
      </c>
      <c r="D880" s="95">
        <f>(C880+C879)/2</f>
        <v>12.561824</v>
      </c>
      <c r="E880" s="95">
        <f>(D880*(A880-A879))</f>
        <v>12.561824</v>
      </c>
      <c r="F880" s="95">
        <f>(0.5*((C880^2)-(C879^2))*'NEFZ + EPA + WLTP - Start Value'!$B$3)/3600</f>
        <v>1.464745526417058</v>
      </c>
      <c r="G880" s="95">
        <f>E880*'NEFZ + EPA + WLTP - Start Value'!$B$3*'NEFZ + EPA + WLTP - Start Value'!$B$6*'NEFZ + EPA + WLTP - Constants'!$B$4/3600</f>
        <v>0.428571749408</v>
      </c>
      <c r="H880" s="95">
        <f>IF(E880&gt;0,(((C879)^3+(C880)^3)/2/D880)*0.5*'NEFZ + EPA + WLTP - Constants'!$B$3*('NEFZ + EPA + WLTP - Start Value'!$B$5*'NEFZ + EPA + WLTP - Start Value'!$B$4)*E880/3600,0)</f>
        <v>0.2508401872016625</v>
      </c>
      <c r="I880" s="95"/>
    </row>
    <row r="881" ht="20.35" customHeight="1">
      <c r="A881" s="15">
        <v>878</v>
      </c>
      <c r="B881" s="15">
        <v>29</v>
      </c>
      <c r="C881" s="95">
        <f>'NEFZ + EPA + WLTP - Constants'!$B$5*B881/3.6</f>
        <v>12.96416</v>
      </c>
      <c r="D881" s="95">
        <f>(C881+C880)/2</f>
        <v>12.830048</v>
      </c>
      <c r="E881" s="95">
        <f>(D881*(A881-A880))</f>
        <v>12.830048</v>
      </c>
      <c r="F881" s="95">
        <f>(0.5*((C881^2)-(C880^2))*'NEFZ + EPA + WLTP - Start Value'!$B$3)/3600</f>
        <v>1.496021231607467</v>
      </c>
      <c r="G881" s="95">
        <f>E881*'NEFZ + EPA + WLTP - Start Value'!$B$3*'NEFZ + EPA + WLTP - Start Value'!$B$6*'NEFZ + EPA + WLTP - Constants'!$B$4/3600</f>
        <v>0.4377227476159999</v>
      </c>
      <c r="H881" s="95">
        <f>IF(E881&gt;0,(((C880)^3+(C881)^3)/2/D881)*0.5*'NEFZ + EPA + WLTP - Constants'!$B$3*('NEFZ + EPA + WLTP - Start Value'!$B$5*'NEFZ + EPA + WLTP - Start Value'!$B$4)*E881/3600,0)</f>
        <v>0.2672499942132643</v>
      </c>
      <c r="I881" s="95"/>
    </row>
    <row r="882" ht="20.35" customHeight="1">
      <c r="A882" s="15">
        <v>879</v>
      </c>
      <c r="B882" s="15">
        <v>29.2</v>
      </c>
      <c r="C882" s="95">
        <f>'NEFZ + EPA + WLTP - Constants'!$B$5*B882/3.6</f>
        <v>13.053568</v>
      </c>
      <c r="D882" s="95">
        <f>(C882+C881)/2</f>
        <v>13.008864</v>
      </c>
      <c r="E882" s="95">
        <f>(D882*(A882-A881))</f>
        <v>13.008864</v>
      </c>
      <c r="F882" s="95">
        <f>(0.5*((C882^2)-(C881^2))*'NEFZ + EPA + WLTP - Start Value'!$B$3)/3600</f>
        <v>0.5056239005781389</v>
      </c>
      <c r="G882" s="95">
        <f>E882*'NEFZ + EPA + WLTP - Start Value'!$B$3*'NEFZ + EPA + WLTP - Start Value'!$B$6*'NEFZ + EPA + WLTP - Constants'!$B$4/3600</f>
        <v>0.4438234130880001</v>
      </c>
      <c r="H882" s="95">
        <f>IF(E882&gt;0,(((C881)^3+(C882)^3)/2/D882)*0.5*'NEFZ + EPA + WLTP - Constants'!$B$3*('NEFZ + EPA + WLTP - Start Value'!$B$5*'NEFZ + EPA + WLTP - Start Value'!$B$4)*E882/3600,0)</f>
        <v>0.2784992508515103</v>
      </c>
      <c r="I882" s="95"/>
    </row>
    <row r="883" ht="20.35" customHeight="1">
      <c r="A883" s="15">
        <v>880</v>
      </c>
      <c r="B883" s="15">
        <v>29.1</v>
      </c>
      <c r="C883" s="95">
        <f>'NEFZ + EPA + WLTP - Constants'!$B$5*B883/3.6</f>
        <v>13.008864</v>
      </c>
      <c r="D883" s="95">
        <f>(C883+C882)/2</f>
        <v>13.031216</v>
      </c>
      <c r="E883" s="95">
        <f>(D883*(A883-A882))</f>
        <v>13.031216</v>
      </c>
      <c r="F883" s="95">
        <f>(0.5*((C883^2)-(C882^2))*'NEFZ + EPA + WLTP - Start Value'!$B$3)/3600</f>
        <v>-0.2532463350833751</v>
      </c>
      <c r="G883" s="95">
        <f>E883*'NEFZ + EPA + WLTP - Start Value'!$B$3*'NEFZ + EPA + WLTP - Start Value'!$B$6*'NEFZ + EPA + WLTP - Constants'!$B$4/3600</f>
        <v>0.4445859962720001</v>
      </c>
      <c r="H883" s="95">
        <f>IF(E883&gt;0,(((C882)^3+(C883)^3)/2/D883)*0.5*'NEFZ + EPA + WLTP - Constants'!$B$3*('NEFZ + EPA + WLTP - Start Value'!$B$5*'NEFZ + EPA + WLTP - Start Value'!$B$4)*E883/3600,0)</f>
        <v>0.279929835762963</v>
      </c>
      <c r="I883" s="95"/>
    </row>
    <row r="884" ht="20.35" customHeight="1">
      <c r="A884" s="15">
        <v>881</v>
      </c>
      <c r="B884" s="15">
        <v>29</v>
      </c>
      <c r="C884" s="95">
        <f>'NEFZ + EPA + WLTP - Constants'!$B$5*B884/3.6</f>
        <v>12.96416</v>
      </c>
      <c r="D884" s="95">
        <f>(C884+C883)/2</f>
        <v>12.986512</v>
      </c>
      <c r="E884" s="95">
        <f>(D884*(A884-A883))</f>
        <v>12.986512</v>
      </c>
      <c r="F884" s="95">
        <f>(0.5*((C884^2)-(C883^2))*'NEFZ + EPA + WLTP - Start Value'!$B$3)/3600</f>
        <v>-0.2523775654947638</v>
      </c>
      <c r="G884" s="95">
        <f>E884*'NEFZ + EPA + WLTP - Start Value'!$B$3*'NEFZ + EPA + WLTP - Start Value'!$B$6*'NEFZ + EPA + WLTP - Constants'!$B$4/3600</f>
        <v>0.4430608299040001</v>
      </c>
      <c r="H884" s="95">
        <f>IF(E884&gt;0,(((C883)^3+(C884)^3)/2/D884)*0.5*'NEFZ + EPA + WLTP - Constants'!$B$3*('NEFZ + EPA + WLTP - Start Value'!$B$5*'NEFZ + EPA + WLTP - Start Value'!$B$4)*E884/3600,0)</f>
        <v>0.2770587998761902</v>
      </c>
      <c r="I884" s="95"/>
    </row>
    <row r="885" ht="20.35" customHeight="1">
      <c r="A885" s="15">
        <v>882</v>
      </c>
      <c r="B885" s="15">
        <v>28.9</v>
      </c>
      <c r="C885" s="95">
        <f>'NEFZ + EPA + WLTP - Constants'!$B$5*B885/3.6</f>
        <v>12.919456</v>
      </c>
      <c r="D885" s="95">
        <f>(C885+C884)/2</f>
        <v>12.941808</v>
      </c>
      <c r="E885" s="95">
        <f>(D885*(A885-A884))</f>
        <v>12.941808</v>
      </c>
      <c r="F885" s="95">
        <f>(0.5*((C885^2)-(C884^2))*'NEFZ + EPA + WLTP - Start Value'!$B$3)/3600</f>
        <v>-0.2515087959061277</v>
      </c>
      <c r="G885" s="95">
        <f>E885*'NEFZ + EPA + WLTP - Start Value'!$B$3*'NEFZ + EPA + WLTP - Start Value'!$B$6*'NEFZ + EPA + WLTP - Constants'!$B$4/3600</f>
        <v>0.441535663536</v>
      </c>
      <c r="H885" s="95">
        <f>IF(E885&gt;0,(((C884)^3+(C885)^3)/2/D885)*0.5*'NEFZ + EPA + WLTP - Constants'!$B$3*('NEFZ + EPA + WLTP - Start Value'!$B$5*'NEFZ + EPA + WLTP - Start Value'!$B$4)*E885/3600,0)</f>
        <v>0.2742074622131528</v>
      </c>
      <c r="I885" s="95"/>
    </row>
    <row r="886" ht="20.35" customHeight="1">
      <c r="A886" s="15">
        <v>883</v>
      </c>
      <c r="B886" s="15">
        <v>28.5</v>
      </c>
      <c r="C886" s="95">
        <f>'NEFZ + EPA + WLTP - Constants'!$B$5*B886/3.6</f>
        <v>12.74064</v>
      </c>
      <c r="D886" s="95">
        <f>(C886+C885)/2</f>
        <v>12.830048</v>
      </c>
      <c r="E886" s="95">
        <f>(D886*(A886-A885))</f>
        <v>12.830048</v>
      </c>
      <c r="F886" s="95">
        <f>(0.5*((C886^2)-(C885^2))*'NEFZ + EPA + WLTP - Start Value'!$B$3)/3600</f>
        <v>-0.9973474877383176</v>
      </c>
      <c r="G886" s="95">
        <f>E886*'NEFZ + EPA + WLTP - Start Value'!$B$3*'NEFZ + EPA + WLTP - Start Value'!$B$6*'NEFZ + EPA + WLTP - Constants'!$B$4/3600</f>
        <v>0.4377227476159999</v>
      </c>
      <c r="H886" s="95">
        <f>IF(E886&gt;0,(((C885)^3+(C886)^3)/2/D886)*0.5*'NEFZ + EPA + WLTP - Constants'!$B$3*('NEFZ + EPA + WLTP - Start Value'!$B$5*'NEFZ + EPA + WLTP - Start Value'!$B$4)*E886/3600,0)</f>
        <v>0.2672013419739178</v>
      </c>
      <c r="I886" s="95"/>
    </row>
    <row r="887" ht="20.35" customHeight="1">
      <c r="A887" s="15">
        <v>884</v>
      </c>
      <c r="B887" s="15">
        <v>28.1</v>
      </c>
      <c r="C887" s="95">
        <f>'NEFZ + EPA + WLTP - Constants'!$B$5*B887/3.6</f>
        <v>12.561824</v>
      </c>
      <c r="D887" s="95">
        <f>(C887+C886)/2</f>
        <v>12.651232</v>
      </c>
      <c r="E887" s="95">
        <f>(D887*(A887-A886))</f>
        <v>12.651232</v>
      </c>
      <c r="F887" s="95">
        <f>(0.5*((C887^2)-(C886^2))*'NEFZ + EPA + WLTP - Start Value'!$B$3)/3600</f>
        <v>-0.9834471743203452</v>
      </c>
      <c r="G887" s="95">
        <f>E887*'NEFZ + EPA + WLTP - Start Value'!$B$3*'NEFZ + EPA + WLTP - Start Value'!$B$6*'NEFZ + EPA + WLTP - Constants'!$B$4/3600</f>
        <v>0.431622082144</v>
      </c>
      <c r="H887" s="95">
        <f>IF(E887&gt;0,(((C886)^3+(C887)^3)/2/D887)*0.5*'NEFZ + EPA + WLTP - Constants'!$B$3*('NEFZ + EPA + WLTP - Start Value'!$B$5*'NEFZ + EPA + WLTP - Start Value'!$B$4)*E887/3600,0)</f>
        <v>0.2561852092365409</v>
      </c>
      <c r="I887" s="95"/>
    </row>
    <row r="888" ht="20.35" customHeight="1">
      <c r="A888" s="15">
        <v>885</v>
      </c>
      <c r="B888" s="15">
        <v>28</v>
      </c>
      <c r="C888" s="95">
        <f>'NEFZ + EPA + WLTP - Constants'!$B$5*B888/3.6</f>
        <v>12.51712</v>
      </c>
      <c r="D888" s="95">
        <f>(C888+C887)/2</f>
        <v>12.539472</v>
      </c>
      <c r="E888" s="95">
        <f>(D888*(A888-A887))</f>
        <v>12.539472</v>
      </c>
      <c r="F888" s="95">
        <f>(0.5*((C888^2)-(C887^2))*'NEFZ + EPA + WLTP - Start Value'!$B$3)/3600</f>
        <v>-0.2436898696085395</v>
      </c>
      <c r="G888" s="95">
        <f>E888*'NEFZ + EPA + WLTP - Start Value'!$B$3*'NEFZ + EPA + WLTP - Start Value'!$B$6*'NEFZ + EPA + WLTP - Constants'!$B$4/3600</f>
        <v>0.427809166224</v>
      </c>
      <c r="H888" s="95">
        <f>IF(E888&gt;0,(((C887)^3+(C888)^3)/2/D888)*0.5*'NEFZ + EPA + WLTP - Constants'!$B$3*('NEFZ + EPA + WLTP - Start Value'!$B$5*'NEFZ + EPA + WLTP - Start Value'!$B$4)*E888/3600,0)</f>
        <v>0.2494206549940614</v>
      </c>
      <c r="I888" s="95"/>
    </row>
    <row r="889" ht="20.35" customHeight="1">
      <c r="A889" s="15">
        <v>886</v>
      </c>
      <c r="B889" s="15">
        <v>28</v>
      </c>
      <c r="C889" s="95">
        <f>'NEFZ + EPA + WLTP - Constants'!$B$5*B889/3.6</f>
        <v>12.51712</v>
      </c>
      <c r="D889" s="95">
        <f>(C889+C888)/2</f>
        <v>12.51712</v>
      </c>
      <c r="E889" s="95">
        <f>(D889*(A889-A888))</f>
        <v>12.51712</v>
      </c>
      <c r="F889" s="95">
        <f>(0.5*((C889^2)-(C888^2))*'NEFZ + EPA + WLTP - Start Value'!$B$3)/3600</f>
        <v>0</v>
      </c>
      <c r="G889" s="95">
        <f>E889*'NEFZ + EPA + WLTP - Start Value'!$B$3*'NEFZ + EPA + WLTP - Start Value'!$B$6*'NEFZ + EPA + WLTP - Constants'!$B$4/3600</f>
        <v>0.427046583040</v>
      </c>
      <c r="H889" s="95">
        <f>IF(E889&gt;0,(((C888)^3+(C889)^3)/2/D889)*0.5*'NEFZ + EPA + WLTP - Constants'!$B$3*('NEFZ + EPA + WLTP - Start Value'!$B$5*'NEFZ + EPA + WLTP - Start Value'!$B$4)*E889/3600,0)</f>
        <v>0.2480868660013087</v>
      </c>
      <c r="I889" s="95"/>
    </row>
    <row r="890" ht="20.35" customHeight="1">
      <c r="A890" s="15">
        <v>887</v>
      </c>
      <c r="B890" s="15">
        <v>27.6</v>
      </c>
      <c r="C890" s="95">
        <f>'NEFZ + EPA + WLTP - Constants'!$B$5*B890/3.6</f>
        <v>12.338304</v>
      </c>
      <c r="D890" s="95">
        <f>(C890+C889)/2</f>
        <v>12.427712</v>
      </c>
      <c r="E890" s="95">
        <f>(D890*(A890-A889))</f>
        <v>12.427712</v>
      </c>
      <c r="F890" s="95">
        <f>(0.5*((C890^2)-(C889^2))*'NEFZ + EPA + WLTP - Start Value'!$B$3)/3600</f>
        <v>-0.9660717825478966</v>
      </c>
      <c r="G890" s="95">
        <f>E890*'NEFZ + EPA + WLTP - Start Value'!$B$3*'NEFZ + EPA + WLTP - Start Value'!$B$6*'NEFZ + EPA + WLTP - Constants'!$B$4/3600</f>
        <v>0.4239962503040001</v>
      </c>
      <c r="H890" s="95">
        <f>IF(E890&gt;0,(((C889)^3+(C890)^3)/2/D890)*0.5*'NEFZ + EPA + WLTP - Constants'!$B$3*('NEFZ + EPA + WLTP - Start Value'!$B$5*'NEFZ + EPA + WLTP - Start Value'!$B$4)*E890/3600,0)</f>
        <v>0.2428463021890274</v>
      </c>
      <c r="I890" s="95"/>
    </row>
    <row r="891" ht="20.35" customHeight="1">
      <c r="A891" s="15">
        <v>888</v>
      </c>
      <c r="B891" s="15">
        <v>27.2</v>
      </c>
      <c r="C891" s="95">
        <f>'NEFZ + EPA + WLTP - Constants'!$B$5*B891/3.6</f>
        <v>12.159488</v>
      </c>
      <c r="D891" s="95">
        <f>(C891+C890)/2</f>
        <v>12.248896</v>
      </c>
      <c r="E891" s="95">
        <f>(D891*(A891-A890))</f>
        <v>12.248896</v>
      </c>
      <c r="F891" s="95">
        <f>(0.5*((C891^2)-(C890^2))*'NEFZ + EPA + WLTP - Start Value'!$B$3)/3600</f>
        <v>-0.9521714691299735</v>
      </c>
      <c r="G891" s="95">
        <f>E891*'NEFZ + EPA + WLTP - Start Value'!$B$3*'NEFZ + EPA + WLTP - Start Value'!$B$6*'NEFZ + EPA + WLTP - Constants'!$B$4/3600</f>
        <v>0.4178955848320001</v>
      </c>
      <c r="H891" s="95">
        <f>IF(E891&gt;0,(((C890)^3+(C891)^3)/2/D891)*0.5*'NEFZ + EPA + WLTP - Constants'!$B$3*('NEFZ + EPA + WLTP - Start Value'!$B$5*'NEFZ + EPA + WLTP - Start Value'!$B$4)*E891/3600,0)</f>
        <v>0.232514894626454</v>
      </c>
      <c r="I891" s="95"/>
    </row>
    <row r="892" ht="20.35" customHeight="1">
      <c r="A892" s="15">
        <v>889</v>
      </c>
      <c r="B892" s="15">
        <v>26.6</v>
      </c>
      <c r="C892" s="95">
        <f>'NEFZ + EPA + WLTP - Constants'!$B$5*B892/3.6</f>
        <v>11.891264</v>
      </c>
      <c r="D892" s="95">
        <f>(C892+C891)/2</f>
        <v>12.025376</v>
      </c>
      <c r="E892" s="95">
        <f>(D892*(A892-A891))</f>
        <v>12.025376</v>
      </c>
      <c r="F892" s="95">
        <f>(0.5*((C892^2)-(C891^2))*'NEFZ + EPA + WLTP - Start Value'!$B$3)/3600</f>
        <v>-1.40219411603626</v>
      </c>
      <c r="G892" s="95">
        <f>E892*'NEFZ + EPA + WLTP - Start Value'!$B$3*'NEFZ + EPA + WLTP - Start Value'!$B$6*'NEFZ + EPA + WLTP - Constants'!$B$4/3600</f>
        <v>0.4102697529920001</v>
      </c>
      <c r="H892" s="95">
        <f>IF(E892&gt;0,(((C891)^3+(C892)^3)/2/D892)*0.5*'NEFZ + EPA + WLTP - Constants'!$B$3*('NEFZ + EPA + WLTP - Start Value'!$B$5*'NEFZ + EPA + WLTP - Start Value'!$B$4)*E892/3600,0)</f>
        <v>0.2200637638070169</v>
      </c>
      <c r="I892" s="95"/>
    </row>
    <row r="893" ht="20.35" customHeight="1">
      <c r="A893" s="15">
        <v>890</v>
      </c>
      <c r="B893" s="15">
        <v>27</v>
      </c>
      <c r="C893" s="95">
        <f>'NEFZ + EPA + WLTP - Constants'!$B$5*B893/3.6</f>
        <v>12.07008</v>
      </c>
      <c r="D893" s="95">
        <f>(C893+C892)/2</f>
        <v>11.980672</v>
      </c>
      <c r="E893" s="95">
        <f>(D893*(A893-A892))</f>
        <v>11.980672</v>
      </c>
      <c r="F893" s="95">
        <f>(0.5*((C893^2)-(C892^2))*'NEFZ + EPA + WLTP - Start Value'!$B$3)/3600</f>
        <v>0.9313209990030241</v>
      </c>
      <c r="G893" s="95">
        <f>E893*'NEFZ + EPA + WLTP - Start Value'!$B$3*'NEFZ + EPA + WLTP - Start Value'!$B$6*'NEFZ + EPA + WLTP - Constants'!$B$4/3600</f>
        <v>0.4087445866240002</v>
      </c>
      <c r="H893" s="95">
        <f>IF(E893&gt;0,(((C892)^3+(C893)^3)/2/D893)*0.5*'NEFZ + EPA + WLTP - Constants'!$B$3*('NEFZ + EPA + WLTP - Start Value'!$B$5*'NEFZ + EPA + WLTP - Start Value'!$B$4)*E893/3600,0)</f>
        <v>0.2175738088751259</v>
      </c>
      <c r="I893" s="95"/>
    </row>
    <row r="894" ht="20.35" customHeight="1">
      <c r="A894" s="15">
        <v>891</v>
      </c>
      <c r="B894" s="15">
        <v>27.5</v>
      </c>
      <c r="C894" s="95">
        <f>'NEFZ + EPA + WLTP - Constants'!$B$5*B894/3.6</f>
        <v>12.2936</v>
      </c>
      <c r="D894" s="95">
        <f>(C894+C893)/2</f>
        <v>12.18184</v>
      </c>
      <c r="E894" s="95">
        <f>(D894*(A894-A893))</f>
        <v>12.18184</v>
      </c>
      <c r="F894" s="95">
        <f>(0.5*((C894^2)-(C893^2))*'NEFZ + EPA + WLTP - Start Value'!$B$3)/3600</f>
        <v>1.183698564497782</v>
      </c>
      <c r="G894" s="95">
        <f>E894*'NEFZ + EPA + WLTP - Start Value'!$B$3*'NEFZ + EPA + WLTP - Start Value'!$B$6*'NEFZ + EPA + WLTP - Constants'!$B$4/3600</f>
        <v>0.4156078352800001</v>
      </c>
      <c r="H894" s="95">
        <f>IF(E894&gt;0,(((C893)^3+(C894)^3)/2/D894)*0.5*'NEFZ + EPA + WLTP - Constants'!$B$3*('NEFZ + EPA + WLTP - Start Value'!$B$5*'NEFZ + EPA + WLTP - Start Value'!$B$4)*E894/3600,0)</f>
        <v>0.2287382772611772</v>
      </c>
      <c r="I894" s="95"/>
    </row>
    <row r="895" ht="20.35" customHeight="1">
      <c r="A895" s="15">
        <v>892</v>
      </c>
      <c r="B895" s="15">
        <v>27.8</v>
      </c>
      <c r="C895" s="95">
        <f>'NEFZ + EPA + WLTP - Constants'!$B$5*B895/3.6</f>
        <v>12.427712</v>
      </c>
      <c r="D895" s="95">
        <f>(C895+C894)/2</f>
        <v>12.360656</v>
      </c>
      <c r="E895" s="95">
        <f>(D895*(A895-A894))</f>
        <v>12.360656</v>
      </c>
      <c r="F895" s="95">
        <f>(0.5*((C895^2)-(C894^2))*'NEFZ + EPA + WLTP - Start Value'!$B$3)/3600</f>
        <v>0.7206443737621283</v>
      </c>
      <c r="G895" s="95">
        <f>E895*'NEFZ + EPA + WLTP - Start Value'!$B$3*'NEFZ + EPA + WLTP - Start Value'!$B$6*'NEFZ + EPA + WLTP - Constants'!$B$4/3600</f>
        <v>0.4217085007520001</v>
      </c>
      <c r="H895" s="95">
        <f>IF(E895&gt;0,(((C894)^3+(C895)^3)/2/D895)*0.5*'NEFZ + EPA + WLTP - Constants'!$B$3*('NEFZ + EPA + WLTP - Start Value'!$B$5*'NEFZ + EPA + WLTP - Start Value'!$B$4)*E895/3600,0)</f>
        <v>0.2389205072257544</v>
      </c>
      <c r="I895" s="95"/>
    </row>
    <row r="896" ht="20.35" customHeight="1">
      <c r="A896" s="15">
        <v>893</v>
      </c>
      <c r="B896" s="15">
        <v>28</v>
      </c>
      <c r="C896" s="95">
        <f>'NEFZ + EPA + WLTP - Constants'!$B$5*B896/3.6</f>
        <v>12.51712</v>
      </c>
      <c r="D896" s="95">
        <f>(C896+C895)/2</f>
        <v>12.472416</v>
      </c>
      <c r="E896" s="95">
        <f>(D896*(A896-A895))</f>
        <v>12.472416</v>
      </c>
      <c r="F896" s="95">
        <f>(0.5*((C896^2)-(C895^2))*'NEFZ + EPA + WLTP - Start Value'!$B$3)/3600</f>
        <v>0.4847734304511956</v>
      </c>
      <c r="G896" s="95">
        <f>E896*'NEFZ + EPA + WLTP - Start Value'!$B$3*'NEFZ + EPA + WLTP - Start Value'!$B$6*'NEFZ + EPA + WLTP - Constants'!$B$4/3600</f>
        <v>0.425521416672</v>
      </c>
      <c r="H896" s="95">
        <f>IF(E896&gt;0,(((C895)^3+(C896)^3)/2/D896)*0.5*'NEFZ + EPA + WLTP - Constants'!$B$3*('NEFZ + EPA + WLTP - Start Value'!$B$5*'NEFZ + EPA + WLTP - Start Value'!$B$4)*E896/3600,0)</f>
        <v>0.2454477334714213</v>
      </c>
      <c r="I896" s="95"/>
    </row>
    <row r="897" ht="20.35" customHeight="1">
      <c r="A897" s="15">
        <v>894</v>
      </c>
      <c r="B897" s="15">
        <v>27.8</v>
      </c>
      <c r="C897" s="95">
        <f>'NEFZ + EPA + WLTP - Constants'!$B$5*B897/3.6</f>
        <v>12.427712</v>
      </c>
      <c r="D897" s="95">
        <f>(C897+C896)/2</f>
        <v>12.472416</v>
      </c>
      <c r="E897" s="95">
        <f>(D897*(A897-A896))</f>
        <v>12.472416</v>
      </c>
      <c r="F897" s="95">
        <f>(0.5*((C897^2)-(C896^2))*'NEFZ + EPA + WLTP - Start Value'!$B$3)/3600</f>
        <v>-0.4847734304511956</v>
      </c>
      <c r="G897" s="95">
        <f>E897*'NEFZ + EPA + WLTP - Start Value'!$B$3*'NEFZ + EPA + WLTP - Start Value'!$B$6*'NEFZ + EPA + WLTP - Constants'!$B$4/3600</f>
        <v>0.425521416672</v>
      </c>
      <c r="H897" s="95">
        <f>IF(E897&gt;0,(((C896)^3+(C897)^3)/2/D897)*0.5*'NEFZ + EPA + WLTP - Constants'!$B$3*('NEFZ + EPA + WLTP - Start Value'!$B$5*'NEFZ + EPA + WLTP - Start Value'!$B$4)*E897/3600,0)</f>
        <v>0.2454477334714213</v>
      </c>
      <c r="I897" s="95"/>
    </row>
    <row r="898" ht="20.35" customHeight="1">
      <c r="A898" s="15">
        <v>895</v>
      </c>
      <c r="B898" s="15">
        <v>28</v>
      </c>
      <c r="C898" s="95">
        <f>'NEFZ + EPA + WLTP - Constants'!$B$5*B898/3.6</f>
        <v>12.51712</v>
      </c>
      <c r="D898" s="95">
        <f>(C898+C897)/2</f>
        <v>12.472416</v>
      </c>
      <c r="E898" s="95">
        <f>(D898*(A898-A897))</f>
        <v>12.472416</v>
      </c>
      <c r="F898" s="95">
        <f>(0.5*((C898^2)-(C897^2))*'NEFZ + EPA + WLTP - Start Value'!$B$3)/3600</f>
        <v>0.4847734304511956</v>
      </c>
      <c r="G898" s="95">
        <f>E898*'NEFZ + EPA + WLTP - Start Value'!$B$3*'NEFZ + EPA + WLTP - Start Value'!$B$6*'NEFZ + EPA + WLTP - Constants'!$B$4/3600</f>
        <v>0.425521416672</v>
      </c>
      <c r="H898" s="95">
        <f>IF(E898&gt;0,(((C897)^3+(C898)^3)/2/D898)*0.5*'NEFZ + EPA + WLTP - Constants'!$B$3*('NEFZ + EPA + WLTP - Start Value'!$B$5*'NEFZ + EPA + WLTP - Start Value'!$B$4)*E898/3600,0)</f>
        <v>0.2454477334714213</v>
      </c>
      <c r="I898" s="95"/>
    </row>
    <row r="899" ht="20.35" customHeight="1">
      <c r="A899" s="15">
        <v>896</v>
      </c>
      <c r="B899" s="15">
        <v>28</v>
      </c>
      <c r="C899" s="95">
        <f>'NEFZ + EPA + WLTP - Constants'!$B$5*B899/3.6</f>
        <v>12.51712</v>
      </c>
      <c r="D899" s="95">
        <f>(C899+C898)/2</f>
        <v>12.51712</v>
      </c>
      <c r="E899" s="95">
        <f>(D899*(A899-A898))</f>
        <v>12.51712</v>
      </c>
      <c r="F899" s="95">
        <f>(0.5*((C899^2)-(C898^2))*'NEFZ + EPA + WLTP - Start Value'!$B$3)/3600</f>
        <v>0</v>
      </c>
      <c r="G899" s="95">
        <f>E899*'NEFZ + EPA + WLTP - Start Value'!$B$3*'NEFZ + EPA + WLTP - Start Value'!$B$6*'NEFZ + EPA + WLTP - Constants'!$B$4/3600</f>
        <v>0.427046583040</v>
      </c>
      <c r="H899" s="95">
        <f>IF(E899&gt;0,(((C898)^3+(C899)^3)/2/D899)*0.5*'NEFZ + EPA + WLTP - Constants'!$B$3*('NEFZ + EPA + WLTP - Start Value'!$B$5*'NEFZ + EPA + WLTP - Start Value'!$B$4)*E899/3600,0)</f>
        <v>0.2480868660013087</v>
      </c>
      <c r="I899" s="95"/>
    </row>
    <row r="900" ht="20.35" customHeight="1">
      <c r="A900" s="15">
        <v>897</v>
      </c>
      <c r="B900" s="15">
        <v>28</v>
      </c>
      <c r="C900" s="95">
        <f>'NEFZ + EPA + WLTP - Constants'!$B$5*B900/3.6</f>
        <v>12.51712</v>
      </c>
      <c r="D900" s="95">
        <f>(C900+C899)/2</f>
        <v>12.51712</v>
      </c>
      <c r="E900" s="95">
        <f>(D900*(A900-A899))</f>
        <v>12.51712</v>
      </c>
      <c r="F900" s="95">
        <f>(0.5*((C900^2)-(C899^2))*'NEFZ + EPA + WLTP - Start Value'!$B$3)/3600</f>
        <v>0</v>
      </c>
      <c r="G900" s="95">
        <f>E900*'NEFZ + EPA + WLTP - Start Value'!$B$3*'NEFZ + EPA + WLTP - Start Value'!$B$6*'NEFZ + EPA + WLTP - Constants'!$B$4/3600</f>
        <v>0.427046583040</v>
      </c>
      <c r="H900" s="95">
        <f>IF(E900&gt;0,(((C899)^3+(C900)^3)/2/D900)*0.5*'NEFZ + EPA + WLTP - Constants'!$B$3*('NEFZ + EPA + WLTP - Start Value'!$B$5*'NEFZ + EPA + WLTP - Start Value'!$B$4)*E900/3600,0)</f>
        <v>0.2480868660013087</v>
      </c>
      <c r="I900" s="95"/>
    </row>
    <row r="901" ht="20.35" customHeight="1">
      <c r="A901" s="15">
        <v>898</v>
      </c>
      <c r="B901" s="15">
        <v>27.7</v>
      </c>
      <c r="C901" s="95">
        <f>'NEFZ + EPA + WLTP - Constants'!$B$5*B901/3.6</f>
        <v>12.383008</v>
      </c>
      <c r="D901" s="95">
        <f>(C901+C900)/2</f>
        <v>12.450064</v>
      </c>
      <c r="E901" s="95">
        <f>(D901*(A901-A900))</f>
        <v>12.450064</v>
      </c>
      <c r="F901" s="95">
        <f>(0.5*((C901^2)-(C900^2))*'NEFZ + EPA + WLTP - Start Value'!$B$3)/3600</f>
        <v>-0.7258569912938642</v>
      </c>
      <c r="G901" s="95">
        <f>E901*'NEFZ + EPA + WLTP - Start Value'!$B$3*'NEFZ + EPA + WLTP - Start Value'!$B$6*'NEFZ + EPA + WLTP - Constants'!$B$4/3600</f>
        <v>0.4247588334880001</v>
      </c>
      <c r="H901" s="95">
        <f>IF(E901&gt;0,(((C900)^3+(C901)^3)/2/D901)*0.5*'NEFZ + EPA + WLTP - Constants'!$B$3*('NEFZ + EPA + WLTP - Start Value'!$B$5*'NEFZ + EPA + WLTP - Start Value'!$B$4)*E901/3600,0)</f>
        <v>0.2441423221262873</v>
      </c>
      <c r="I901" s="95"/>
    </row>
    <row r="902" ht="20.35" customHeight="1">
      <c r="A902" s="15">
        <v>899</v>
      </c>
      <c r="B902" s="15">
        <v>27.4</v>
      </c>
      <c r="C902" s="95">
        <f>'NEFZ + EPA + WLTP - Constants'!$B$5*B902/3.6</f>
        <v>12.248896</v>
      </c>
      <c r="D902" s="95">
        <f>(C902+C901)/2</f>
        <v>12.315952</v>
      </c>
      <c r="E902" s="95">
        <f>(D902*(A902-A901))</f>
        <v>12.315952</v>
      </c>
      <c r="F902" s="95">
        <f>(0.5*((C902^2)-(C901^2))*'NEFZ + EPA + WLTP - Start Value'!$B$3)/3600</f>
        <v>-0.7180380649962759</v>
      </c>
      <c r="G902" s="95">
        <f>E902*'NEFZ + EPA + WLTP - Start Value'!$B$3*'NEFZ + EPA + WLTP - Start Value'!$B$6*'NEFZ + EPA + WLTP - Constants'!$B$4/3600</f>
        <v>0.420183334384</v>
      </c>
      <c r="H902" s="95">
        <f>IF(E902&gt;0,(((C901)^3+(C902)^3)/2/D902)*0.5*'NEFZ + EPA + WLTP - Constants'!$B$3*('NEFZ + EPA + WLTP - Start Value'!$B$5*'NEFZ + EPA + WLTP - Start Value'!$B$4)*E902/3600,0)</f>
        <v>0.2363377570471095</v>
      </c>
      <c r="I902" s="95"/>
    </row>
    <row r="903" ht="20.35" customHeight="1">
      <c r="A903" s="15">
        <v>900</v>
      </c>
      <c r="B903" s="15">
        <v>26.9</v>
      </c>
      <c r="C903" s="95">
        <f>'NEFZ + EPA + WLTP - Constants'!$B$5*B903/3.6</f>
        <v>12.025376</v>
      </c>
      <c r="D903" s="95">
        <f>(C903+C902)/2</f>
        <v>12.137136</v>
      </c>
      <c r="E903" s="95">
        <f>(D903*(A903-A902))</f>
        <v>12.137136</v>
      </c>
      <c r="F903" s="95">
        <f>(0.5*((C903^2)-(C902^2))*'NEFZ + EPA + WLTP - Start Value'!$B$3)/3600</f>
        <v>-1.179354716554663</v>
      </c>
      <c r="G903" s="95">
        <f>E903*'NEFZ + EPA + WLTP - Start Value'!$B$3*'NEFZ + EPA + WLTP - Start Value'!$B$6*'NEFZ + EPA + WLTP - Constants'!$B$4/3600</f>
        <v>0.414082668912</v>
      </c>
      <c r="H903" s="95">
        <f>IF(E903&gt;0,(((C902)^3+(C903)^3)/2/D903)*0.5*'NEFZ + EPA + WLTP - Constants'!$B$3*('NEFZ + EPA + WLTP - Start Value'!$B$5*'NEFZ + EPA + WLTP - Start Value'!$B$4)*E903/3600,0)</f>
        <v>0.2262297090335361</v>
      </c>
      <c r="I903" s="95"/>
    </row>
    <row r="904" ht="20.35" customHeight="1">
      <c r="A904" s="15">
        <v>901</v>
      </c>
      <c r="B904" s="15">
        <v>26.6</v>
      </c>
      <c r="C904" s="95">
        <f>'NEFZ + EPA + WLTP - Constants'!$B$5*B904/3.6</f>
        <v>11.891264</v>
      </c>
      <c r="D904" s="95">
        <f>(C904+C903)/2</f>
        <v>11.95832</v>
      </c>
      <c r="E904" s="95">
        <f>(D904*(A904-A903))</f>
        <v>11.95832</v>
      </c>
      <c r="F904" s="95">
        <f>(0.5*((C904^2)-(C903^2))*'NEFZ + EPA + WLTP - Start Value'!$B$3)/3600</f>
        <v>-0.6971875948693264</v>
      </c>
      <c r="G904" s="95">
        <f>E904*'NEFZ + EPA + WLTP - Start Value'!$B$3*'NEFZ + EPA + WLTP - Start Value'!$B$6*'NEFZ + EPA + WLTP - Constants'!$B$4/3600</f>
        <v>0.4079820034400001</v>
      </c>
      <c r="H904" s="95">
        <f>IF(E904&gt;0,(((C903)^3+(C904)^3)/2/D904)*0.5*'NEFZ + EPA + WLTP - Constants'!$B$3*('NEFZ + EPA + WLTP - Start Value'!$B$5*'NEFZ + EPA + WLTP - Start Value'!$B$4)*E904/3600,0)</f>
        <v>0.2163425794809957</v>
      </c>
      <c r="I904" s="95"/>
    </row>
    <row r="905" ht="20.35" customHeight="1">
      <c r="A905" s="15">
        <v>902</v>
      </c>
      <c r="B905" s="15">
        <v>26.5</v>
      </c>
      <c r="C905" s="95">
        <f>'NEFZ + EPA + WLTP - Constants'!$B$5*B905/3.6</f>
        <v>11.84656</v>
      </c>
      <c r="D905" s="95">
        <f>(C905+C904)/2</f>
        <v>11.868912</v>
      </c>
      <c r="E905" s="95">
        <f>(D905*(A905-A904))</f>
        <v>11.868912</v>
      </c>
      <c r="F905" s="95">
        <f>(0.5*((C905^2)-(C904^2))*'NEFZ + EPA + WLTP - Start Value'!$B$3)/3600</f>
        <v>-0.230658325779203</v>
      </c>
      <c r="G905" s="95">
        <f>E905*'NEFZ + EPA + WLTP - Start Value'!$B$3*'NEFZ + EPA + WLTP - Start Value'!$B$6*'NEFZ + EPA + WLTP - Constants'!$B$4/3600</f>
        <v>0.4049316707040001</v>
      </c>
      <c r="H905" s="95">
        <f>IF(E905&gt;0,(((C904)^3+(C905)^3)/2/D905)*0.5*'NEFZ + EPA + WLTP - Constants'!$B$3*('NEFZ + EPA + WLTP - Start Value'!$B$5*'NEFZ + EPA + WLTP - Start Value'!$B$4)*E905/3600,0)</f>
        <v>0.2115085246232546</v>
      </c>
      <c r="I905" s="95"/>
    </row>
    <row r="906" ht="20.35" customHeight="1">
      <c r="A906" s="15">
        <v>903</v>
      </c>
      <c r="B906" s="15">
        <v>26.5</v>
      </c>
      <c r="C906" s="95">
        <f>'NEFZ + EPA + WLTP - Constants'!$B$5*B906/3.6</f>
        <v>11.84656</v>
      </c>
      <c r="D906" s="95">
        <f>(C906+C905)/2</f>
        <v>11.84656</v>
      </c>
      <c r="E906" s="95">
        <f>(D906*(A906-A905))</f>
        <v>11.84656</v>
      </c>
      <c r="F906" s="95">
        <f>(0.5*((C906^2)-(C905^2))*'NEFZ + EPA + WLTP - Start Value'!$B$3)/3600</f>
        <v>0</v>
      </c>
      <c r="G906" s="95">
        <f>E906*'NEFZ + EPA + WLTP - Start Value'!$B$3*'NEFZ + EPA + WLTP - Start Value'!$B$6*'NEFZ + EPA + WLTP - Constants'!$B$4/3600</f>
        <v>0.404169087520</v>
      </c>
      <c r="H906" s="95">
        <f>IF(E906&gt;0,(((C905)^3+(C906)^3)/2/D906)*0.5*'NEFZ + EPA + WLTP - Constants'!$B$3*('NEFZ + EPA + WLTP - Start Value'!$B$5*'NEFZ + EPA + WLTP - Start Value'!$B$4)*E906/3600,0)</f>
        <v>0.2103135725086372</v>
      </c>
      <c r="I906" s="95"/>
    </row>
    <row r="907" ht="20.35" customHeight="1">
      <c r="A907" s="15">
        <v>904</v>
      </c>
      <c r="B907" s="15">
        <v>26.5</v>
      </c>
      <c r="C907" s="95">
        <f>'NEFZ + EPA + WLTP - Constants'!$B$5*B907/3.6</f>
        <v>11.84656</v>
      </c>
      <c r="D907" s="95">
        <f>(C907+C906)/2</f>
        <v>11.84656</v>
      </c>
      <c r="E907" s="95">
        <f>(D907*(A907-A906))</f>
        <v>11.84656</v>
      </c>
      <c r="F907" s="95">
        <f>(0.5*((C907^2)-(C906^2))*'NEFZ + EPA + WLTP - Start Value'!$B$3)/3600</f>
        <v>0</v>
      </c>
      <c r="G907" s="95">
        <f>E907*'NEFZ + EPA + WLTP - Start Value'!$B$3*'NEFZ + EPA + WLTP - Start Value'!$B$6*'NEFZ + EPA + WLTP - Constants'!$B$4/3600</f>
        <v>0.404169087520</v>
      </c>
      <c r="H907" s="95">
        <f>IF(E907&gt;0,(((C906)^3+(C907)^3)/2/D907)*0.5*'NEFZ + EPA + WLTP - Constants'!$B$3*('NEFZ + EPA + WLTP - Start Value'!$B$5*'NEFZ + EPA + WLTP - Start Value'!$B$4)*E907/3600,0)</f>
        <v>0.2103135725086372</v>
      </c>
      <c r="I907" s="95"/>
    </row>
    <row r="908" ht="20.35" customHeight="1">
      <c r="A908" s="15">
        <v>905</v>
      </c>
      <c r="B908" s="15">
        <v>26.3</v>
      </c>
      <c r="C908" s="95">
        <f>'NEFZ + EPA + WLTP - Constants'!$B$5*B908/3.6</f>
        <v>11.757152</v>
      </c>
      <c r="D908" s="95">
        <f>(C908+C907)/2</f>
        <v>11.801856</v>
      </c>
      <c r="E908" s="95">
        <f>(D908*(A908-A907))</f>
        <v>11.801856</v>
      </c>
      <c r="F908" s="95">
        <f>(0.5*((C908^2)-(C907^2))*'NEFZ + EPA + WLTP - Start Value'!$B$3)/3600</f>
        <v>-0.4587103427925351</v>
      </c>
      <c r="G908" s="95">
        <f>E908*'NEFZ + EPA + WLTP - Start Value'!$B$3*'NEFZ + EPA + WLTP - Start Value'!$B$6*'NEFZ + EPA + WLTP - Constants'!$B$4/3600</f>
        <v>0.402643921152</v>
      </c>
      <c r="H908" s="95">
        <f>IF(E908&gt;0,(((C907)^3+(C908)^3)/2/D908)*0.5*'NEFZ + EPA + WLTP - Constants'!$B$3*('NEFZ + EPA + WLTP - Start Value'!$B$5*'NEFZ + EPA + WLTP - Start Value'!$B$4)*E908/3600,0)</f>
        <v>0.2079505880550409</v>
      </c>
      <c r="I908" s="95"/>
    </row>
    <row r="909" ht="20.35" customHeight="1">
      <c r="A909" s="15">
        <v>906</v>
      </c>
      <c r="B909" s="15">
        <v>26.2</v>
      </c>
      <c r="C909" s="95">
        <f>'NEFZ + EPA + WLTP - Constants'!$B$5*B909/3.6</f>
        <v>11.712448</v>
      </c>
      <c r="D909" s="95">
        <f>(C909+C908)/2</f>
        <v>11.7348</v>
      </c>
      <c r="E909" s="95">
        <f>(D909*(A909-A908))</f>
        <v>11.7348</v>
      </c>
      <c r="F909" s="95">
        <f>(0.5*((C909^2)-(C908^2))*'NEFZ + EPA + WLTP - Start Value'!$B$3)/3600</f>
        <v>-0.2280520170133321</v>
      </c>
      <c r="G909" s="95">
        <f>E909*'NEFZ + EPA + WLTP - Start Value'!$B$3*'NEFZ + EPA + WLTP - Start Value'!$B$6*'NEFZ + EPA + WLTP - Constants'!$B$4/3600</f>
        <v>0.4003561716</v>
      </c>
      <c r="H909" s="95">
        <f>IF(E909&gt;0,(((C908)^3+(C909)^3)/2/D909)*0.5*'NEFZ + EPA + WLTP - Constants'!$B$3*('NEFZ + EPA + WLTP - Start Value'!$B$5*'NEFZ + EPA + WLTP - Start Value'!$B$4)*E909/3600,0)</f>
        <v>0.2044195034544664</v>
      </c>
      <c r="I909" s="95"/>
    </row>
    <row r="910" ht="20.35" customHeight="1">
      <c r="A910" s="15">
        <v>907</v>
      </c>
      <c r="B910" s="15">
        <v>26.2</v>
      </c>
      <c r="C910" s="95">
        <f>'NEFZ + EPA + WLTP - Constants'!$B$5*B910/3.6</f>
        <v>11.712448</v>
      </c>
      <c r="D910" s="95">
        <f>(C910+C909)/2</f>
        <v>11.712448</v>
      </c>
      <c r="E910" s="95">
        <f>(D910*(A910-A909))</f>
        <v>11.712448</v>
      </c>
      <c r="F910" s="95">
        <f>(0.5*((C910^2)-(C909^2))*'NEFZ + EPA + WLTP - Start Value'!$B$3)/3600</f>
        <v>0</v>
      </c>
      <c r="G910" s="95">
        <f>E910*'NEFZ + EPA + WLTP - Start Value'!$B$3*'NEFZ + EPA + WLTP - Start Value'!$B$6*'NEFZ + EPA + WLTP - Constants'!$B$4/3600</f>
        <v>0.399593588416</v>
      </c>
      <c r="H910" s="95">
        <f>IF(E910&gt;0,(((C909)^3+(C910)^3)/2/D910)*0.5*'NEFZ + EPA + WLTP - Constants'!$B$3*('NEFZ + EPA + WLTP - Start Value'!$B$5*'NEFZ + EPA + WLTP - Start Value'!$B$4)*E910/3600,0)</f>
        <v>0.2032514033074883</v>
      </c>
      <c r="I910" s="95"/>
    </row>
    <row r="911" ht="20.35" customHeight="1">
      <c r="A911" s="15">
        <v>908</v>
      </c>
      <c r="B911" s="15">
        <v>25.9</v>
      </c>
      <c r="C911" s="95">
        <f>'NEFZ + EPA + WLTP - Constants'!$B$5*B911/3.6</f>
        <v>11.578336</v>
      </c>
      <c r="D911" s="95">
        <f>(C911+C910)/2</f>
        <v>11.645392</v>
      </c>
      <c r="E911" s="95">
        <f>(D911*(A911-A910))</f>
        <v>11.645392</v>
      </c>
      <c r="F911" s="95">
        <f>(0.5*((C911^2)-(C910^2))*'NEFZ + EPA + WLTP - Start Value'!$B$3)/3600</f>
        <v>-0.6789434335082666</v>
      </c>
      <c r="G911" s="95">
        <f>E911*'NEFZ + EPA + WLTP - Start Value'!$B$3*'NEFZ + EPA + WLTP - Start Value'!$B$6*'NEFZ + EPA + WLTP - Constants'!$B$4/3600</f>
        <v>0.3973058388640001</v>
      </c>
      <c r="H911" s="95">
        <f>IF(E911&gt;0,(((C910)^3+(C911)^3)/2/D911)*0.5*'NEFZ + EPA + WLTP - Constants'!$B$3*('NEFZ + EPA + WLTP - Start Value'!$B$5*'NEFZ + EPA + WLTP - Start Value'!$B$4)*E911/3600,0)</f>
        <v>0.1998002643378402</v>
      </c>
      <c r="I911" s="95"/>
    </row>
    <row r="912" ht="20.35" customHeight="1">
      <c r="A912" s="15">
        <v>909</v>
      </c>
      <c r="B912" s="15">
        <v>25.6</v>
      </c>
      <c r="C912" s="95">
        <f>'NEFZ + EPA + WLTP - Constants'!$B$5*B912/3.6</f>
        <v>11.444224</v>
      </c>
      <c r="D912" s="95">
        <f>(C912+C911)/2</f>
        <v>11.51128</v>
      </c>
      <c r="E912" s="95">
        <f>(D912*(A912-A911))</f>
        <v>11.51128</v>
      </c>
      <c r="F912" s="95">
        <f>(0.5*((C912^2)-(C911^2))*'NEFZ + EPA + WLTP - Start Value'!$B$3)/3600</f>
        <v>-0.6711245072106597</v>
      </c>
      <c r="G912" s="95">
        <f>E912*'NEFZ + EPA + WLTP - Start Value'!$B$3*'NEFZ + EPA + WLTP - Start Value'!$B$6*'NEFZ + EPA + WLTP - Constants'!$B$4/3600</f>
        <v>0.392730339760</v>
      </c>
      <c r="H912" s="95">
        <f>IF(E912&gt;0,(((C911)^3+(C912)^3)/2/D912)*0.5*'NEFZ + EPA + WLTP - Constants'!$B$3*('NEFZ + EPA + WLTP - Start Value'!$B$5*'NEFZ + EPA + WLTP - Start Value'!$B$4)*E912/3600,0)</f>
        <v>0.1929770166214824</v>
      </c>
      <c r="I912" s="95"/>
    </row>
    <row r="913" ht="20.35" customHeight="1">
      <c r="A913" s="15">
        <v>910</v>
      </c>
      <c r="B913" s="15">
        <v>25.6</v>
      </c>
      <c r="C913" s="95">
        <f>'NEFZ + EPA + WLTP - Constants'!$B$5*B913/3.6</f>
        <v>11.444224</v>
      </c>
      <c r="D913" s="95">
        <f>(C913+C912)/2</f>
        <v>11.444224</v>
      </c>
      <c r="E913" s="95">
        <f>(D913*(A913-A912))</f>
        <v>11.444224</v>
      </c>
      <c r="F913" s="95">
        <f>(0.5*((C913^2)-(C912^2))*'NEFZ + EPA + WLTP - Start Value'!$B$3)/3600</f>
        <v>0</v>
      </c>
      <c r="G913" s="95">
        <f>E913*'NEFZ + EPA + WLTP - Start Value'!$B$3*'NEFZ + EPA + WLTP - Start Value'!$B$6*'NEFZ + EPA + WLTP - Constants'!$B$4/3600</f>
        <v>0.3904425902080001</v>
      </c>
      <c r="H913" s="95">
        <f>IF(E913&gt;0,(((C912)^3+(C913)^3)/2/D913)*0.5*'NEFZ + EPA + WLTP - Constants'!$B$3*('NEFZ + EPA + WLTP - Start Value'!$B$5*'NEFZ + EPA + WLTP - Start Value'!$B$4)*E913/3600,0)</f>
        <v>0.1896049078747729</v>
      </c>
      <c r="I913" s="95"/>
    </row>
    <row r="914" ht="20.35" customHeight="1">
      <c r="A914" s="15">
        <v>911</v>
      </c>
      <c r="B914" s="15">
        <v>25.9</v>
      </c>
      <c r="C914" s="95">
        <f>'NEFZ + EPA + WLTP - Constants'!$B$5*B914/3.6</f>
        <v>11.578336</v>
      </c>
      <c r="D914" s="95">
        <f>(C914+C913)/2</f>
        <v>11.51128</v>
      </c>
      <c r="E914" s="95">
        <f>(D914*(A914-A913))</f>
        <v>11.51128</v>
      </c>
      <c r="F914" s="95">
        <f>(0.5*((C914^2)-(C913^2))*'NEFZ + EPA + WLTP - Start Value'!$B$3)/3600</f>
        <v>0.6711245072106597</v>
      </c>
      <c r="G914" s="95">
        <f>E914*'NEFZ + EPA + WLTP - Start Value'!$B$3*'NEFZ + EPA + WLTP - Start Value'!$B$6*'NEFZ + EPA + WLTP - Constants'!$B$4/3600</f>
        <v>0.392730339760</v>
      </c>
      <c r="H914" s="95">
        <f>IF(E914&gt;0,(((C913)^3+(C914)^3)/2/D914)*0.5*'NEFZ + EPA + WLTP - Constants'!$B$3*('NEFZ + EPA + WLTP - Start Value'!$B$5*'NEFZ + EPA + WLTP - Start Value'!$B$4)*E914/3600,0)</f>
        <v>0.1929770166214824</v>
      </c>
      <c r="I914" s="95"/>
    </row>
    <row r="915" ht="20.35" customHeight="1">
      <c r="A915" s="15">
        <v>912</v>
      </c>
      <c r="B915" s="15">
        <v>25.8</v>
      </c>
      <c r="C915" s="95">
        <f>'NEFZ + EPA + WLTP - Constants'!$B$5*B915/3.6</f>
        <v>11.533632</v>
      </c>
      <c r="D915" s="95">
        <f>(C915+C914)/2</f>
        <v>11.555984</v>
      </c>
      <c r="E915" s="95">
        <f>(D915*(A915-A914))</f>
        <v>11.555984</v>
      </c>
      <c r="F915" s="95">
        <f>(0.5*((C915^2)-(C914^2))*'NEFZ + EPA + WLTP - Start Value'!$B$3)/3600</f>
        <v>-0.2245769386588436</v>
      </c>
      <c r="G915" s="95">
        <f>E915*'NEFZ + EPA + WLTP - Start Value'!$B$3*'NEFZ + EPA + WLTP - Start Value'!$B$6*'NEFZ + EPA + WLTP - Constants'!$B$4/3600</f>
        <v>0.394255506128</v>
      </c>
      <c r="H915" s="95">
        <f>IF(E915&gt;0,(((C914)^3+(C915)^3)/2/D915)*0.5*'NEFZ + EPA + WLTP - Constants'!$B$3*('NEFZ + EPA + WLTP - Start Value'!$B$5*'NEFZ + EPA + WLTP - Start Value'!$B$4)*E915/3600,0)</f>
        <v>0.1952163531887394</v>
      </c>
      <c r="I915" s="95"/>
    </row>
    <row r="916" ht="20.35" customHeight="1">
      <c r="A916" s="15">
        <v>913</v>
      </c>
      <c r="B916" s="15">
        <v>25.5</v>
      </c>
      <c r="C916" s="95">
        <f>'NEFZ + EPA + WLTP - Constants'!$B$5*B916/3.6</f>
        <v>11.39952</v>
      </c>
      <c r="D916" s="95">
        <f>(C916+C915)/2</f>
        <v>11.466576</v>
      </c>
      <c r="E916" s="95">
        <f>(D916*(A916-A915))</f>
        <v>11.466576</v>
      </c>
      <c r="F916" s="95">
        <f>(0.5*((C916^2)-(C915^2))*'NEFZ + EPA + WLTP - Start Value'!$B$3)/3600</f>
        <v>-0.6685181984448011</v>
      </c>
      <c r="G916" s="95">
        <f>E916*'NEFZ + EPA + WLTP - Start Value'!$B$3*'NEFZ + EPA + WLTP - Start Value'!$B$6*'NEFZ + EPA + WLTP - Constants'!$B$4/3600</f>
        <v>0.3912051733919999</v>
      </c>
      <c r="H916" s="95">
        <f>IF(E916&gt;0,(((C915)^3+(C916)^3)/2/D916)*0.5*'NEFZ + EPA + WLTP - Constants'!$B$3*('NEFZ + EPA + WLTP - Start Value'!$B$5*'NEFZ + EPA + WLTP - Start Value'!$B$4)*E916/3600,0)</f>
        <v>0.1907376122462262</v>
      </c>
      <c r="I916" s="95"/>
    </row>
    <row r="917" ht="20.35" customHeight="1">
      <c r="A917" s="15">
        <v>914</v>
      </c>
      <c r="B917" s="15">
        <v>24.6</v>
      </c>
      <c r="C917" s="95">
        <f>'NEFZ + EPA + WLTP - Constants'!$B$5*B917/3.6</f>
        <v>10.997184</v>
      </c>
      <c r="D917" s="95">
        <f>(C917+C916)/2</f>
        <v>11.198352</v>
      </c>
      <c r="E917" s="95">
        <f>(D917*(A917-A916))</f>
        <v>11.198352</v>
      </c>
      <c r="F917" s="95">
        <f>(0.5*((C917^2)-(C916^2))*'NEFZ + EPA + WLTP - Start Value'!$B$3)/3600</f>
        <v>-1.95864103754879</v>
      </c>
      <c r="G917" s="95">
        <f>E917*'NEFZ + EPA + WLTP - Start Value'!$B$3*'NEFZ + EPA + WLTP - Start Value'!$B$6*'NEFZ + EPA + WLTP - Constants'!$B$4/3600</f>
        <v>0.382054175184</v>
      </c>
      <c r="H917" s="95">
        <f>IF(E917&gt;0,(((C916)^3+(C917)^3)/2/D917)*0.5*'NEFZ + EPA + WLTP - Constants'!$B$3*('NEFZ + EPA + WLTP - Start Value'!$B$5*'NEFZ + EPA + WLTP - Start Value'!$B$4)*E917/3600,0)</f>
        <v>0.1778169336357623</v>
      </c>
      <c r="I917" s="95"/>
    </row>
    <row r="918" ht="20.35" customHeight="1">
      <c r="A918" s="15">
        <v>915</v>
      </c>
      <c r="B918" s="15">
        <v>23.5</v>
      </c>
      <c r="C918" s="95">
        <f>'NEFZ + EPA + WLTP - Constants'!$B$5*B918/3.6</f>
        <v>10.50544</v>
      </c>
      <c r="D918" s="95">
        <f>(C918+C917)/2</f>
        <v>10.751312</v>
      </c>
      <c r="E918" s="95">
        <f>(D918*(A918-A917))</f>
        <v>10.751312</v>
      </c>
      <c r="F918" s="95">
        <f>(0.5*((C918^2)-(C917^2))*'NEFZ + EPA + WLTP - Start Value'!$B$3)/3600</f>
        <v>-2.29832994670009</v>
      </c>
      <c r="G918" s="95">
        <f>E918*'NEFZ + EPA + WLTP - Start Value'!$B$3*'NEFZ + EPA + WLTP - Start Value'!$B$6*'NEFZ + EPA + WLTP - Constants'!$B$4/3600</f>
        <v>0.3668025115040001</v>
      </c>
      <c r="H918" s="95">
        <f>IF(E918&gt;0,(((C917)^3+(C918)^3)/2/D918)*0.5*'NEFZ + EPA + WLTP - Constants'!$B$3*('NEFZ + EPA + WLTP - Start Value'!$B$5*'NEFZ + EPA + WLTP - Start Value'!$B$4)*E918/3600,0)</f>
        <v>0.157454756575911</v>
      </c>
      <c r="I918" s="95"/>
    </row>
    <row r="919" ht="20.35" customHeight="1">
      <c r="A919" s="15">
        <v>916</v>
      </c>
      <c r="B919" s="15">
        <v>22.2</v>
      </c>
      <c r="C919" s="95">
        <f>'NEFZ + EPA + WLTP - Constants'!$B$5*B919/3.6</f>
        <v>9.924287999999999</v>
      </c>
      <c r="D919" s="95">
        <f>(C919+C918)/2</f>
        <v>10.214864</v>
      </c>
      <c r="E919" s="95">
        <f>(D919*(A919-A918))</f>
        <v>10.214864</v>
      </c>
      <c r="F919" s="95">
        <f>(0.5*((C919^2)-(C918^2))*'NEFZ + EPA + WLTP - Start Value'!$B$3)/3600</f>
        <v>-2.580680063002324</v>
      </c>
      <c r="G919" s="95">
        <f>E919*'NEFZ + EPA + WLTP - Start Value'!$B$3*'NEFZ + EPA + WLTP - Start Value'!$B$6*'NEFZ + EPA + WLTP - Constants'!$B$4/3600</f>
        <v>0.3485005150880001</v>
      </c>
      <c r="H919" s="95">
        <f>IF(E919&gt;0,(((C918)^3+(C919)^3)/2/D919)*0.5*'NEFZ + EPA + WLTP - Constants'!$B$3*('NEFZ + EPA + WLTP - Start Value'!$B$5*'NEFZ + EPA + WLTP - Start Value'!$B$4)*E919/3600,0)</f>
        <v>0.1351578590833778</v>
      </c>
      <c r="I919" s="95"/>
    </row>
    <row r="920" ht="20.35" customHeight="1">
      <c r="A920" s="15">
        <v>917</v>
      </c>
      <c r="B920" s="15">
        <v>21.6</v>
      </c>
      <c r="C920" s="95">
        <f>'NEFZ + EPA + WLTP - Constants'!$B$5*B920/3.6</f>
        <v>9.656064000000002</v>
      </c>
      <c r="D920" s="95">
        <f>(C920+C919)/2</f>
        <v>9.790176000000001</v>
      </c>
      <c r="E920" s="95">
        <f>(D920*(A920-A919))</f>
        <v>9.790176000000001</v>
      </c>
      <c r="F920" s="95">
        <f>(0.5*((C920^2)-(C919^2))*'NEFZ + EPA + WLTP - Start Value'!$B$3)/3600</f>
        <v>-1.141563239449586</v>
      </c>
      <c r="G920" s="95">
        <f>E920*'NEFZ + EPA + WLTP - Start Value'!$B$3*'NEFZ + EPA + WLTP - Start Value'!$B$6*'NEFZ + EPA + WLTP - Constants'!$B$4/3600</f>
        <v>0.3340114345920001</v>
      </c>
      <c r="H920" s="95">
        <f>IF(E920&gt;0,(((C919)^3+(C920)^3)/2/D920)*0.5*'NEFZ + EPA + WLTP - Constants'!$B$3*('NEFZ + EPA + WLTP - Start Value'!$B$5*'NEFZ + EPA + WLTP - Start Value'!$B$4)*E920/3600,0)</f>
        <v>0.1187699145008157</v>
      </c>
      <c r="I920" s="95"/>
    </row>
    <row r="921" ht="20.35" customHeight="1">
      <c r="A921" s="15">
        <v>918</v>
      </c>
      <c r="B921" s="15">
        <v>21.6</v>
      </c>
      <c r="C921" s="95">
        <f>'NEFZ + EPA + WLTP - Constants'!$B$5*B921/3.6</f>
        <v>9.656064000000002</v>
      </c>
      <c r="D921" s="95">
        <f>(C921+C920)/2</f>
        <v>9.656064000000002</v>
      </c>
      <c r="E921" s="95">
        <f>(D921*(A921-A920))</f>
        <v>9.656064000000002</v>
      </c>
      <c r="F921" s="95">
        <f>(0.5*((C921^2)-(C920^2))*'NEFZ + EPA + WLTP - Start Value'!$B$3)/3600</f>
        <v>0</v>
      </c>
      <c r="G921" s="95">
        <f>E921*'NEFZ + EPA + WLTP - Start Value'!$B$3*'NEFZ + EPA + WLTP - Start Value'!$B$6*'NEFZ + EPA + WLTP - Constants'!$B$4/3600</f>
        <v>0.329435935488</v>
      </c>
      <c r="H921" s="95">
        <f>IF(E921&gt;0,(((C920)^3+(C921)^3)/2/D921)*0.5*'NEFZ + EPA + WLTP - Constants'!$B$3*('NEFZ + EPA + WLTP - Start Value'!$B$5*'NEFZ + EPA + WLTP - Start Value'!$B$4)*E921/3600,0)</f>
        <v>0.1138914001983385</v>
      </c>
      <c r="I921" s="95"/>
    </row>
    <row r="922" ht="20.35" customHeight="1">
      <c r="A922" s="15">
        <v>919</v>
      </c>
      <c r="B922" s="15">
        <v>21.7</v>
      </c>
      <c r="C922" s="95">
        <f>'NEFZ + EPA + WLTP - Constants'!$B$5*B922/3.6</f>
        <v>9.700768</v>
      </c>
      <c r="D922" s="95">
        <f>(C922+C921)/2</f>
        <v>9.678416000000002</v>
      </c>
      <c r="E922" s="95">
        <f>(D922*(A922-A921))</f>
        <v>9.678416000000002</v>
      </c>
      <c r="F922" s="95">
        <f>(0.5*((C922^2)-(C921^2))*'NEFZ + EPA + WLTP - Start Value'!$B$3)/3600</f>
        <v>0.1880886159367022</v>
      </c>
      <c r="G922" s="95">
        <f>E922*'NEFZ + EPA + WLTP - Start Value'!$B$3*'NEFZ + EPA + WLTP - Start Value'!$B$6*'NEFZ + EPA + WLTP - Constants'!$B$4/3600</f>
        <v>0.3301985186720001</v>
      </c>
      <c r="H922" s="95">
        <f>IF(E922&gt;0,(((C921)^3+(C922)^3)/2/D922)*0.5*'NEFZ + EPA + WLTP - Constants'!$B$3*('NEFZ + EPA + WLTP - Start Value'!$B$5*'NEFZ + EPA + WLTP - Start Value'!$B$4)*E922/3600,0)</f>
        <v>0.1146859799823332</v>
      </c>
      <c r="I922" s="95"/>
    </row>
    <row r="923" ht="20.35" customHeight="1">
      <c r="A923" s="15">
        <v>920</v>
      </c>
      <c r="B923" s="15">
        <v>22.6</v>
      </c>
      <c r="C923" s="95">
        <f>'NEFZ + EPA + WLTP - Constants'!$B$5*B923/3.6</f>
        <v>10.103104</v>
      </c>
      <c r="D923" s="95">
        <f>(C923+C922)/2</f>
        <v>9.901936000000001</v>
      </c>
      <c r="E923" s="95">
        <f>(D923*(A923-A922))</f>
        <v>9.901936000000001</v>
      </c>
      <c r="F923" s="95">
        <f>(0.5*((C923^2)-(C922^2))*'NEFZ + EPA + WLTP - Start Value'!$B$3)/3600</f>
        <v>1.731892174918406</v>
      </c>
      <c r="G923" s="95">
        <f>E923*'NEFZ + EPA + WLTP - Start Value'!$B$3*'NEFZ + EPA + WLTP - Start Value'!$B$6*'NEFZ + EPA + WLTP - Constants'!$B$4/3600</f>
        <v>0.337824350512</v>
      </c>
      <c r="H923" s="95">
        <f>IF(E923&gt;0,(((C922)^3+(C923)^3)/2/D923)*0.5*'NEFZ + EPA + WLTP - Constants'!$B$3*('NEFZ + EPA + WLTP - Start Value'!$B$5*'NEFZ + EPA + WLTP - Start Value'!$B$4)*E923/3600,0)</f>
        <v>0.1229669188577796</v>
      </c>
      <c r="I923" s="95"/>
    </row>
    <row r="924" ht="20.35" customHeight="1">
      <c r="A924" s="15">
        <v>921</v>
      </c>
      <c r="B924" s="15">
        <v>23.4</v>
      </c>
      <c r="C924" s="95">
        <f>'NEFZ + EPA + WLTP - Constants'!$B$5*B924/3.6</f>
        <v>10.460736</v>
      </c>
      <c r="D924" s="95">
        <f>(C924+C923)/2</f>
        <v>10.28192</v>
      </c>
      <c r="E924" s="95">
        <f>(D924*(A924-A923))</f>
        <v>10.28192</v>
      </c>
      <c r="F924" s="95">
        <f>(0.5*((C924^2)-(C923^2))*'NEFZ + EPA + WLTP - Start Value'!$B$3)/3600</f>
        <v>1.598536043064877</v>
      </c>
      <c r="G924" s="95">
        <f>E924*'NEFZ + EPA + WLTP - Start Value'!$B$3*'NEFZ + EPA + WLTP - Start Value'!$B$6*'NEFZ + EPA + WLTP - Constants'!$B$4/3600</f>
        <v>0.350788264640</v>
      </c>
      <c r="H924" s="95">
        <f>IF(E924&gt;0,(((C923)^3+(C924)^3)/2/D924)*0.5*'NEFZ + EPA + WLTP - Constants'!$B$3*('NEFZ + EPA + WLTP - Start Value'!$B$5*'NEFZ + EPA + WLTP - Start Value'!$B$4)*E924/3600,0)</f>
        <v>0.1376280875382005</v>
      </c>
      <c r="I924" s="95"/>
    </row>
    <row r="925" ht="20.35" customHeight="1">
      <c r="A925" s="15">
        <v>922</v>
      </c>
      <c r="B925" s="15">
        <v>24</v>
      </c>
      <c r="C925" s="95">
        <f>'NEFZ + EPA + WLTP - Constants'!$B$5*B925/3.6</f>
        <v>10.72896</v>
      </c>
      <c r="D925" s="95">
        <f>(C925+C924)/2</f>
        <v>10.594848</v>
      </c>
      <c r="E925" s="95">
        <f>(D925*(A925-A924))</f>
        <v>10.594848</v>
      </c>
      <c r="F925" s="95">
        <f>(0.5*((C925^2)-(C924^2))*'NEFZ + EPA + WLTP - Start Value'!$B$3)/3600</f>
        <v>1.23539035502081</v>
      </c>
      <c r="G925" s="95">
        <f>E925*'NEFZ + EPA + WLTP - Start Value'!$B$3*'NEFZ + EPA + WLTP - Start Value'!$B$6*'NEFZ + EPA + WLTP - Constants'!$B$4/3600</f>
        <v>0.361464429216</v>
      </c>
      <c r="H925" s="95">
        <f>IF(E925&gt;0,(((C924)^3+(C925)^3)/2/D925)*0.5*'NEFZ + EPA + WLTP - Constants'!$B$3*('NEFZ + EPA + WLTP - Start Value'!$B$5*'NEFZ + EPA + WLTP - Start Value'!$B$4)*E925/3600,0)</f>
        <v>0.1505162635144343</v>
      </c>
      <c r="I925" s="95"/>
    </row>
    <row r="926" ht="20.35" customHeight="1">
      <c r="A926" s="15">
        <v>923</v>
      </c>
      <c r="B926" s="15">
        <v>24.2</v>
      </c>
      <c r="C926" s="95">
        <f>'NEFZ + EPA + WLTP - Constants'!$B$5*B926/3.6</f>
        <v>10.818368</v>
      </c>
      <c r="D926" s="95">
        <f>(C926+C925)/2</f>
        <v>10.773664</v>
      </c>
      <c r="E926" s="95">
        <f>(D926*(A926-A925))</f>
        <v>10.773664</v>
      </c>
      <c r="F926" s="95">
        <f>(0.5*((C926^2)-(C925^2))*'NEFZ + EPA + WLTP - Start Value'!$B$3)/3600</f>
        <v>0.4187469417159052</v>
      </c>
      <c r="G926" s="95">
        <f>E926*'NEFZ + EPA + WLTP - Start Value'!$B$3*'NEFZ + EPA + WLTP - Start Value'!$B$6*'NEFZ + EPA + WLTP - Constants'!$B$4/3600</f>
        <v>0.367565094688</v>
      </c>
      <c r="H926" s="95">
        <f>IF(E926&gt;0,(((C925)^3+(C926)^3)/2/D926)*0.5*'NEFZ + EPA + WLTP - Constants'!$B$3*('NEFZ + EPA + WLTP - Start Value'!$B$5*'NEFZ + EPA + WLTP - Start Value'!$B$4)*E926/3600,0)</f>
        <v>0.1581988194005842</v>
      </c>
      <c r="I926" s="95"/>
    </row>
    <row r="927" ht="20.35" customHeight="1">
      <c r="A927" s="15">
        <v>924</v>
      </c>
      <c r="B927" s="15">
        <v>24.4</v>
      </c>
      <c r="C927" s="95">
        <f>'NEFZ + EPA + WLTP - Constants'!$B$5*B927/3.6</f>
        <v>10.907776</v>
      </c>
      <c r="D927" s="95">
        <f>(C927+C926)/2</f>
        <v>10.863072</v>
      </c>
      <c r="E927" s="95">
        <f>(D927*(A927-A926))</f>
        <v>10.863072</v>
      </c>
      <c r="F927" s="95">
        <f>(0.5*((C927^2)-(C926^2))*'NEFZ + EPA + WLTP - Start Value'!$B$3)/3600</f>
        <v>0.4222220200703937</v>
      </c>
      <c r="G927" s="95">
        <f>E927*'NEFZ + EPA + WLTP - Start Value'!$B$3*'NEFZ + EPA + WLTP - Start Value'!$B$6*'NEFZ + EPA + WLTP - Constants'!$B$4/3600</f>
        <v>0.3706154274240001</v>
      </c>
      <c r="H927" s="95">
        <f>IF(E927&gt;0,(((C926)^3+(C927)^3)/2/D927)*0.5*'NEFZ + EPA + WLTP - Constants'!$B$3*('NEFZ + EPA + WLTP - Start Value'!$B$5*'NEFZ + EPA + WLTP - Start Value'!$B$4)*E927/3600,0)</f>
        <v>0.1621700174699141</v>
      </c>
      <c r="I927" s="95"/>
    </row>
    <row r="928" ht="20.35" customHeight="1">
      <c r="A928" s="15">
        <v>925</v>
      </c>
      <c r="B928" s="15">
        <v>24.9</v>
      </c>
      <c r="C928" s="95">
        <f>'NEFZ + EPA + WLTP - Constants'!$B$5*B928/3.6</f>
        <v>11.131296</v>
      </c>
      <c r="D928" s="95">
        <f>(C928+C927)/2</f>
        <v>11.019536</v>
      </c>
      <c r="E928" s="95">
        <f>(D928*(A928-A927))</f>
        <v>11.019536</v>
      </c>
      <c r="F928" s="95">
        <f>(0.5*((C928^2)-(C927^2))*'NEFZ + EPA + WLTP - Start Value'!$B$3)/3600</f>
        <v>1.0707585179769</v>
      </c>
      <c r="G928" s="95">
        <f>E928*'NEFZ + EPA + WLTP - Start Value'!$B$3*'NEFZ + EPA + WLTP - Start Value'!$B$6*'NEFZ + EPA + WLTP - Constants'!$B$4/3600</f>
        <v>0.375953509712</v>
      </c>
      <c r="H928" s="95">
        <f>IF(E928&gt;0,(((C927)^3+(C928)^3)/2/D928)*0.5*'NEFZ + EPA + WLTP - Constants'!$B$3*('NEFZ + EPA + WLTP - Start Value'!$B$5*'NEFZ + EPA + WLTP - Start Value'!$B$4)*E928/3600,0)</f>
        <v>0.1693224108645178</v>
      </c>
      <c r="I928" s="95"/>
    </row>
    <row r="929" ht="20.35" customHeight="1">
      <c r="A929" s="15">
        <v>926</v>
      </c>
      <c r="B929" s="15">
        <v>25.1</v>
      </c>
      <c r="C929" s="95">
        <f>'NEFZ + EPA + WLTP - Constants'!$B$5*B929/3.6</f>
        <v>11.220704</v>
      </c>
      <c r="D929" s="95">
        <f>(C929+C928)/2</f>
        <v>11.176</v>
      </c>
      <c r="E929" s="95">
        <f>(D929*(A929-A928))</f>
        <v>11.176</v>
      </c>
      <c r="F929" s="95">
        <f>(0.5*((C929^2)-(C928^2))*'NEFZ + EPA + WLTP - Start Value'!$B$3)/3600</f>
        <v>0.4343847943111127</v>
      </c>
      <c r="G929" s="95">
        <f>E929*'NEFZ + EPA + WLTP - Start Value'!$B$3*'NEFZ + EPA + WLTP - Start Value'!$B$6*'NEFZ + EPA + WLTP - Constants'!$B$4/3600</f>
        <v>0.3812915920000001</v>
      </c>
      <c r="H929" s="95">
        <f>IF(E929&gt;0,(((C928)^3+(C929)^3)/2/D929)*0.5*'NEFZ + EPA + WLTP - Constants'!$B$3*('NEFZ + EPA + WLTP - Start Value'!$B$5*'NEFZ + EPA + WLTP - Start Value'!$B$4)*E929/3600,0)</f>
        <v>0.1765918069615502</v>
      </c>
      <c r="I929" s="95"/>
    </row>
    <row r="930" ht="20.35" customHeight="1">
      <c r="A930" s="15">
        <v>927</v>
      </c>
      <c r="B930" s="15">
        <v>25.2</v>
      </c>
      <c r="C930" s="95">
        <f>'NEFZ + EPA + WLTP - Constants'!$B$5*B930/3.6</f>
        <v>11.265408</v>
      </c>
      <c r="D930" s="95">
        <f>(C930+C929)/2</f>
        <v>11.243056</v>
      </c>
      <c r="E930" s="95">
        <f>(D930*(A930-A929))</f>
        <v>11.243056</v>
      </c>
      <c r="F930" s="95">
        <f>(0.5*((C930^2)-(C929^2))*'NEFZ + EPA + WLTP - Start Value'!$B$3)/3600</f>
        <v>0.2184955515384779</v>
      </c>
      <c r="G930" s="95">
        <f>E930*'NEFZ + EPA + WLTP - Start Value'!$B$3*'NEFZ + EPA + WLTP - Start Value'!$B$6*'NEFZ + EPA + WLTP - Constants'!$B$4/3600</f>
        <v>0.383579341552</v>
      </c>
      <c r="H930" s="95">
        <f>IF(E930&gt;0,(((C929)^3+(C930)^3)/2/D930)*0.5*'NEFZ + EPA + WLTP - Constants'!$B$3*('NEFZ + EPA + WLTP - Start Value'!$B$5*'NEFZ + EPA + WLTP - Start Value'!$B$4)*E930/3600,0)</f>
        <v>0.1797830717746887</v>
      </c>
      <c r="I930" s="95"/>
    </row>
    <row r="931" ht="20.35" customHeight="1">
      <c r="A931" s="15">
        <v>928</v>
      </c>
      <c r="B931" s="15">
        <v>25.3</v>
      </c>
      <c r="C931" s="95">
        <f>'NEFZ + EPA + WLTP - Constants'!$B$5*B931/3.6</f>
        <v>11.310112</v>
      </c>
      <c r="D931" s="95">
        <f>(C931+C930)/2</f>
        <v>11.28776</v>
      </c>
      <c r="E931" s="95">
        <f>(D931*(A931-A930))</f>
        <v>11.28776</v>
      </c>
      <c r="F931" s="95">
        <f>(0.5*((C931^2)-(C930^2))*'NEFZ + EPA + WLTP - Start Value'!$B$3)/3600</f>
        <v>0.219364321127117</v>
      </c>
      <c r="G931" s="95">
        <f>E931*'NEFZ + EPA + WLTP - Start Value'!$B$3*'NEFZ + EPA + WLTP - Start Value'!$B$6*'NEFZ + EPA + WLTP - Constants'!$B$4/3600</f>
        <v>0.3851045079199999</v>
      </c>
      <c r="H931" s="95">
        <f>IF(E931&gt;0,(((C930)^3+(C931)^3)/2/D931)*0.5*'NEFZ + EPA + WLTP - Constants'!$B$3*('NEFZ + EPA + WLTP - Start Value'!$B$5*'NEFZ + EPA + WLTP - Start Value'!$B$4)*E931/3600,0)</f>
        <v>0.1819361226631046</v>
      </c>
      <c r="I931" s="95"/>
    </row>
    <row r="932" ht="20.35" customHeight="1">
      <c r="A932" s="15">
        <v>929</v>
      </c>
      <c r="B932" s="15">
        <v>25.5</v>
      </c>
      <c r="C932" s="95">
        <f>'NEFZ + EPA + WLTP - Constants'!$B$5*B932/3.6</f>
        <v>11.39952</v>
      </c>
      <c r="D932" s="95">
        <f>(C932+C931)/2</f>
        <v>11.354816</v>
      </c>
      <c r="E932" s="95">
        <f>(D932*(A932-A931))</f>
        <v>11.354816</v>
      </c>
      <c r="F932" s="95">
        <f>(0.5*((C932^2)-(C931^2))*'NEFZ + EPA + WLTP - Start Value'!$B$3)/3600</f>
        <v>0.4413349510200896</v>
      </c>
      <c r="G932" s="95">
        <f>E932*'NEFZ + EPA + WLTP - Start Value'!$B$3*'NEFZ + EPA + WLTP - Start Value'!$B$6*'NEFZ + EPA + WLTP - Constants'!$B$4/3600</f>
        <v>0.387392257472</v>
      </c>
      <c r="H932" s="95">
        <f>IF(E932&gt;0,(((C931)^3+(C932)^3)/2/D932)*0.5*'NEFZ + EPA + WLTP - Constants'!$B$3*('NEFZ + EPA + WLTP - Start Value'!$B$5*'NEFZ + EPA + WLTP - Start Value'!$B$4)*E932/3600,0)</f>
        <v>0.1852042817472104</v>
      </c>
      <c r="I932" s="95"/>
    </row>
    <row r="933" ht="20.35" customHeight="1">
      <c r="A933" s="15">
        <v>930</v>
      </c>
      <c r="B933" s="15">
        <v>25.2</v>
      </c>
      <c r="C933" s="95">
        <f>'NEFZ + EPA + WLTP - Constants'!$B$5*B933/3.6</f>
        <v>11.265408</v>
      </c>
      <c r="D933" s="95">
        <f>(C933+C932)/2</f>
        <v>11.332464</v>
      </c>
      <c r="E933" s="95">
        <f>(D933*(A933-A932))</f>
        <v>11.332464</v>
      </c>
      <c r="F933" s="95">
        <f>(0.5*((C933^2)-(C932^2))*'NEFZ + EPA + WLTP - Start Value'!$B$3)/3600</f>
        <v>-0.6606992721472067</v>
      </c>
      <c r="G933" s="95">
        <f>E933*'NEFZ + EPA + WLTP - Start Value'!$B$3*'NEFZ + EPA + WLTP - Start Value'!$B$6*'NEFZ + EPA + WLTP - Constants'!$B$4/3600</f>
        <v>0.386629674288</v>
      </c>
      <c r="H933" s="95">
        <f>IF(E933&gt;0,(((C932)^3+(C933)^3)/2/D933)*0.5*'NEFZ + EPA + WLTP - Constants'!$B$3*('NEFZ + EPA + WLTP - Start Value'!$B$5*'NEFZ + EPA + WLTP - Start Value'!$B$4)*E933/3600,0)</f>
        <v>0.1841234843990598</v>
      </c>
      <c r="I933" s="95"/>
    </row>
    <row r="934" ht="20.35" customHeight="1">
      <c r="A934" s="15">
        <v>931</v>
      </c>
      <c r="B934" s="15">
        <v>25</v>
      </c>
      <c r="C934" s="95">
        <f>'NEFZ + EPA + WLTP - Constants'!$B$5*B934/3.6</f>
        <v>11.176</v>
      </c>
      <c r="D934" s="95">
        <f>(C934+C933)/2</f>
        <v>11.220704</v>
      </c>
      <c r="E934" s="95">
        <f>(D934*(A934-A933))</f>
        <v>11.220704</v>
      </c>
      <c r="F934" s="95">
        <f>(0.5*((C934^2)-(C933^2))*'NEFZ + EPA + WLTP - Start Value'!$B$3)/3600</f>
        <v>-0.4361223334883476</v>
      </c>
      <c r="G934" s="95">
        <f>E934*'NEFZ + EPA + WLTP - Start Value'!$B$3*'NEFZ + EPA + WLTP - Start Value'!$B$6*'NEFZ + EPA + WLTP - Constants'!$B$4/3600</f>
        <v>0.3828167583680001</v>
      </c>
      <c r="H934" s="95">
        <f>IF(E934&gt;0,(((C933)^3+(C934)^3)/2/D934)*0.5*'NEFZ + EPA + WLTP - Constants'!$B$3*('NEFZ + EPA + WLTP - Start Value'!$B$5*'NEFZ + EPA + WLTP - Start Value'!$B$4)*E934/3600,0)</f>
        <v>0.178719328138309</v>
      </c>
      <c r="I934" s="95"/>
    </row>
    <row r="935" ht="20.35" customHeight="1">
      <c r="A935" s="15">
        <v>932</v>
      </c>
      <c r="B935" s="15">
        <v>25</v>
      </c>
      <c r="C935" s="95">
        <f>'NEFZ + EPA + WLTP - Constants'!$B$5*B935/3.6</f>
        <v>11.176</v>
      </c>
      <c r="D935" s="95">
        <f>(C935+C934)/2</f>
        <v>11.176</v>
      </c>
      <c r="E935" s="95">
        <f>(D935*(A935-A934))</f>
        <v>11.176</v>
      </c>
      <c r="F935" s="95">
        <f>(0.5*((C935^2)-(C934^2))*'NEFZ + EPA + WLTP - Start Value'!$B$3)/3600</f>
        <v>0</v>
      </c>
      <c r="G935" s="95">
        <f>E935*'NEFZ + EPA + WLTP - Start Value'!$B$3*'NEFZ + EPA + WLTP - Start Value'!$B$6*'NEFZ + EPA + WLTP - Constants'!$B$4/3600</f>
        <v>0.381291592</v>
      </c>
      <c r="H935" s="95">
        <f>IF(E935&gt;0,(((C934)^3+(C935)^3)/2/D935)*0.5*'NEFZ + EPA + WLTP - Constants'!$B$3*('NEFZ + EPA + WLTP - Start Value'!$B$5*'NEFZ + EPA + WLTP - Start Value'!$B$4)*E935/3600,0)</f>
        <v>0.176583330961664</v>
      </c>
      <c r="I935" s="95"/>
    </row>
    <row r="936" ht="20.35" customHeight="1">
      <c r="A936" s="15">
        <v>933</v>
      </c>
      <c r="B936" s="15">
        <v>25</v>
      </c>
      <c r="C936" s="95">
        <f>'NEFZ + EPA + WLTP - Constants'!$B$5*B936/3.6</f>
        <v>11.176</v>
      </c>
      <c r="D936" s="95">
        <f>(C936+C935)/2</f>
        <v>11.176</v>
      </c>
      <c r="E936" s="95">
        <f>(D936*(A936-A935))</f>
        <v>11.176</v>
      </c>
      <c r="F936" s="95">
        <f>(0.5*((C936^2)-(C935^2))*'NEFZ + EPA + WLTP - Start Value'!$B$3)/3600</f>
        <v>0</v>
      </c>
      <c r="G936" s="95">
        <f>E936*'NEFZ + EPA + WLTP - Start Value'!$B$3*'NEFZ + EPA + WLTP - Start Value'!$B$6*'NEFZ + EPA + WLTP - Constants'!$B$4/3600</f>
        <v>0.381291592</v>
      </c>
      <c r="H936" s="95">
        <f>IF(E936&gt;0,(((C935)^3+(C936)^3)/2/D936)*0.5*'NEFZ + EPA + WLTP - Constants'!$B$3*('NEFZ + EPA + WLTP - Start Value'!$B$5*'NEFZ + EPA + WLTP - Start Value'!$B$4)*E936/3600,0)</f>
        <v>0.176583330961664</v>
      </c>
      <c r="I936" s="95"/>
    </row>
    <row r="937" ht="20.35" customHeight="1">
      <c r="A937" s="15">
        <v>934</v>
      </c>
      <c r="B937" s="15">
        <v>24.7</v>
      </c>
      <c r="C937" s="95">
        <f>'NEFZ + EPA + WLTP - Constants'!$B$5*B937/3.6</f>
        <v>11.041888</v>
      </c>
      <c r="D937" s="95">
        <f>(C937+C936)/2</f>
        <v>11.108944</v>
      </c>
      <c r="E937" s="95">
        <f>(D937*(A937-A936))</f>
        <v>11.108944</v>
      </c>
      <c r="F937" s="95">
        <f>(0.5*((C937^2)-(C936^2))*'NEFZ + EPA + WLTP - Start Value'!$B$3)/3600</f>
        <v>-0.6476677283178671</v>
      </c>
      <c r="G937" s="95">
        <f>E937*'NEFZ + EPA + WLTP - Start Value'!$B$3*'NEFZ + EPA + WLTP - Start Value'!$B$6*'NEFZ + EPA + WLTP - Constants'!$B$4/3600</f>
        <v>0.3790038424480001</v>
      </c>
      <c r="H937" s="95">
        <f>IF(E937&gt;0,(((C936)^3+(C937)^3)/2/D937)*0.5*'NEFZ + EPA + WLTP - Constants'!$B$3*('NEFZ + EPA + WLTP - Start Value'!$B$5*'NEFZ + EPA + WLTP - Start Value'!$B$4)*E937/3600,0)</f>
        <v>0.1734428204358438</v>
      </c>
      <c r="I937" s="95"/>
    </row>
    <row r="938" ht="20.35" customHeight="1">
      <c r="A938" s="15">
        <v>935</v>
      </c>
      <c r="B938" s="15">
        <v>24.5</v>
      </c>
      <c r="C938" s="95">
        <f>'NEFZ + EPA + WLTP - Constants'!$B$5*B938/3.6</f>
        <v>10.95248</v>
      </c>
      <c r="D938" s="95">
        <f>(C938+C937)/2</f>
        <v>10.997184</v>
      </c>
      <c r="E938" s="95">
        <f>(D938*(A938-A937))</f>
        <v>10.997184</v>
      </c>
      <c r="F938" s="95">
        <f>(0.5*((C938^2)-(C937^2))*'NEFZ + EPA + WLTP - Start Value'!$B$3)/3600</f>
        <v>-0.4274346376021357</v>
      </c>
      <c r="G938" s="95">
        <f>E938*'NEFZ + EPA + WLTP - Start Value'!$B$3*'NEFZ + EPA + WLTP - Start Value'!$B$6*'NEFZ + EPA + WLTP - Constants'!$B$4/3600</f>
        <v>0.3751909265280001</v>
      </c>
      <c r="H938" s="95">
        <f>IF(E938&gt;0,(((C937)^3+(C938)^3)/2/D938)*0.5*'NEFZ + EPA + WLTP - Constants'!$B$3*('NEFZ + EPA + WLTP - Start Value'!$B$5*'NEFZ + EPA + WLTP - Start Value'!$B$4)*E938/3600,0)</f>
        <v>0.1682505641722471</v>
      </c>
      <c r="I938" s="95"/>
    </row>
    <row r="939" ht="20.35" customHeight="1">
      <c r="A939" s="15">
        <v>936</v>
      </c>
      <c r="B939" s="15">
        <v>24.3</v>
      </c>
      <c r="C939" s="95">
        <f>'NEFZ + EPA + WLTP - Constants'!$B$5*B939/3.6</f>
        <v>10.863072</v>
      </c>
      <c r="D939" s="95">
        <f>(C939+C938)/2</f>
        <v>10.907776</v>
      </c>
      <c r="E939" s="95">
        <f>(D939*(A939-A938))</f>
        <v>10.907776</v>
      </c>
      <c r="F939" s="95">
        <f>(0.5*((C939^2)-(C938^2))*'NEFZ + EPA + WLTP - Start Value'!$B$3)/3600</f>
        <v>-0.4239595592476411</v>
      </c>
      <c r="G939" s="95">
        <f>E939*'NEFZ + EPA + WLTP - Start Value'!$B$3*'NEFZ + EPA + WLTP - Start Value'!$B$6*'NEFZ + EPA + WLTP - Constants'!$B$4/3600</f>
        <v>0.3721405937920001</v>
      </c>
      <c r="H939" s="95">
        <f>IF(E939&gt;0,(((C938)^3+(C939)^3)/2/D939)*0.5*'NEFZ + EPA + WLTP - Constants'!$B$3*('NEFZ + EPA + WLTP - Start Value'!$B$5*'NEFZ + EPA + WLTP - Start Value'!$B$4)*E939/3600,0)</f>
        <v>0.1641802986162476</v>
      </c>
      <c r="I939" s="95"/>
    </row>
    <row r="940" ht="20.35" customHeight="1">
      <c r="A940" s="15">
        <v>937</v>
      </c>
      <c r="B940" s="15">
        <v>24.3</v>
      </c>
      <c r="C940" s="95">
        <f>'NEFZ + EPA + WLTP - Constants'!$B$5*B940/3.6</f>
        <v>10.863072</v>
      </c>
      <c r="D940" s="95">
        <f>(C940+C939)/2</f>
        <v>10.863072</v>
      </c>
      <c r="E940" s="95">
        <f>(D940*(A940-A939))</f>
        <v>10.863072</v>
      </c>
      <c r="F940" s="95">
        <f>(0.5*((C940^2)-(C939^2))*'NEFZ + EPA + WLTP - Start Value'!$B$3)/3600</f>
        <v>0</v>
      </c>
      <c r="G940" s="95">
        <f>E940*'NEFZ + EPA + WLTP - Start Value'!$B$3*'NEFZ + EPA + WLTP - Start Value'!$B$6*'NEFZ + EPA + WLTP - Constants'!$B$4/3600</f>
        <v>0.3706154274240001</v>
      </c>
      <c r="H940" s="95">
        <f>IF(E940&gt;0,(((C939)^3+(C940)^3)/2/D940)*0.5*'NEFZ + EPA + WLTP - Constants'!$B$3*('NEFZ + EPA + WLTP - Start Value'!$B$5*'NEFZ + EPA + WLTP - Start Value'!$B$4)*E940/3600,0)</f>
        <v>0.1621617787980248</v>
      </c>
      <c r="I940" s="95"/>
    </row>
    <row r="941" ht="20.35" customHeight="1">
      <c r="A941" s="15">
        <v>938</v>
      </c>
      <c r="B941" s="15">
        <v>24.5</v>
      </c>
      <c r="C941" s="95">
        <f>'NEFZ + EPA + WLTP - Constants'!$B$5*B941/3.6</f>
        <v>10.95248</v>
      </c>
      <c r="D941" s="95">
        <f>(C941+C940)/2</f>
        <v>10.907776</v>
      </c>
      <c r="E941" s="95">
        <f>(D941*(A941-A940))</f>
        <v>10.907776</v>
      </c>
      <c r="F941" s="95">
        <f>(0.5*((C941^2)-(C940^2))*'NEFZ + EPA + WLTP - Start Value'!$B$3)/3600</f>
        <v>0.4239595592476411</v>
      </c>
      <c r="G941" s="95">
        <f>E941*'NEFZ + EPA + WLTP - Start Value'!$B$3*'NEFZ + EPA + WLTP - Start Value'!$B$6*'NEFZ + EPA + WLTP - Constants'!$B$4/3600</f>
        <v>0.3721405937920001</v>
      </c>
      <c r="H941" s="95">
        <f>IF(E941&gt;0,(((C940)^3+(C941)^3)/2/D941)*0.5*'NEFZ + EPA + WLTP - Constants'!$B$3*('NEFZ + EPA + WLTP - Start Value'!$B$5*'NEFZ + EPA + WLTP - Start Value'!$B$4)*E941/3600,0)</f>
        <v>0.1641802986162476</v>
      </c>
      <c r="I941" s="95"/>
    </row>
    <row r="942" ht="20.35" customHeight="1">
      <c r="A942" s="15">
        <v>939</v>
      </c>
      <c r="B942" s="15">
        <v>25</v>
      </c>
      <c r="C942" s="95">
        <f>'NEFZ + EPA + WLTP - Constants'!$B$5*B942/3.6</f>
        <v>11.176</v>
      </c>
      <c r="D942" s="95">
        <f>(C942+C941)/2</f>
        <v>11.06424</v>
      </c>
      <c r="E942" s="95">
        <f>(D942*(A942-A941))</f>
        <v>11.06424</v>
      </c>
      <c r="F942" s="95">
        <f>(0.5*((C942^2)-(C941^2))*'NEFZ + EPA + WLTP - Start Value'!$B$3)/3600</f>
        <v>1.075102365920003</v>
      </c>
      <c r="G942" s="95">
        <f>E942*'NEFZ + EPA + WLTP - Start Value'!$B$3*'NEFZ + EPA + WLTP - Start Value'!$B$6*'NEFZ + EPA + WLTP - Constants'!$B$4/3600</f>
        <v>0.377478676080</v>
      </c>
      <c r="H942" s="95">
        <f>IF(E942&gt;0,(((C941)^3+(C942)^3)/2/D942)*0.5*'NEFZ + EPA + WLTP - Constants'!$B$3*('NEFZ + EPA + WLTP - Start Value'!$B$5*'NEFZ + EPA + WLTP - Start Value'!$B$4)*E942/3600,0)</f>
        <v>0.1713910746980672</v>
      </c>
      <c r="I942" s="95"/>
    </row>
    <row r="943" ht="20.35" customHeight="1">
      <c r="A943" s="15">
        <v>940</v>
      </c>
      <c r="B943" s="15">
        <v>25</v>
      </c>
      <c r="C943" s="95">
        <f>'NEFZ + EPA + WLTP - Constants'!$B$5*B943/3.6</f>
        <v>11.176</v>
      </c>
      <c r="D943" s="95">
        <f>(C943+C942)/2</f>
        <v>11.176</v>
      </c>
      <c r="E943" s="95">
        <f>(D943*(A943-A942))</f>
        <v>11.176</v>
      </c>
      <c r="F943" s="95">
        <f>(0.5*((C943^2)-(C942^2))*'NEFZ + EPA + WLTP - Start Value'!$B$3)/3600</f>
        <v>0</v>
      </c>
      <c r="G943" s="95">
        <f>E943*'NEFZ + EPA + WLTP - Start Value'!$B$3*'NEFZ + EPA + WLTP - Start Value'!$B$6*'NEFZ + EPA + WLTP - Constants'!$B$4/3600</f>
        <v>0.381291592</v>
      </c>
      <c r="H943" s="95">
        <f>IF(E943&gt;0,(((C942)^3+(C943)^3)/2/D943)*0.5*'NEFZ + EPA + WLTP - Constants'!$B$3*('NEFZ + EPA + WLTP - Start Value'!$B$5*'NEFZ + EPA + WLTP - Start Value'!$B$4)*E943/3600,0)</f>
        <v>0.176583330961664</v>
      </c>
      <c r="I943" s="95"/>
    </row>
    <row r="944" ht="20.35" customHeight="1">
      <c r="A944" s="15">
        <v>941</v>
      </c>
      <c r="B944" s="15">
        <v>24.6</v>
      </c>
      <c r="C944" s="95">
        <f>'NEFZ + EPA + WLTP - Constants'!$B$5*B944/3.6</f>
        <v>10.997184</v>
      </c>
      <c r="D944" s="95">
        <f>(C944+C943)/2</f>
        <v>11.086592</v>
      </c>
      <c r="E944" s="95">
        <f>(D944*(A944-A943))</f>
        <v>11.086592</v>
      </c>
      <c r="F944" s="95">
        <f>(0.5*((C944^2)-(C943^2))*'NEFZ + EPA + WLTP - Start Value'!$B$3)/3600</f>
        <v>-0.861819431913236</v>
      </c>
      <c r="G944" s="95">
        <f>E944*'NEFZ + EPA + WLTP - Start Value'!$B$3*'NEFZ + EPA + WLTP - Start Value'!$B$6*'NEFZ + EPA + WLTP - Constants'!$B$4/3600</f>
        <v>0.3782412592640001</v>
      </c>
      <c r="H944" s="95">
        <f>IF(E944&gt;0,(((C943)^3+(C944)^3)/2/D944)*0.5*'NEFZ + EPA + WLTP - Constants'!$B$3*('NEFZ + EPA + WLTP - Start Value'!$B$5*'NEFZ + EPA + WLTP - Start Value'!$B$4)*E944/3600,0)</f>
        <v>0.1724127773750116</v>
      </c>
      <c r="I944" s="95"/>
    </row>
    <row r="945" ht="20.35" customHeight="1">
      <c r="A945" s="15">
        <v>942</v>
      </c>
      <c r="B945" s="15">
        <v>24.6</v>
      </c>
      <c r="C945" s="95">
        <f>'NEFZ + EPA + WLTP - Constants'!$B$5*B945/3.6</f>
        <v>10.997184</v>
      </c>
      <c r="D945" s="95">
        <f>(C945+C944)/2</f>
        <v>10.997184</v>
      </c>
      <c r="E945" s="95">
        <f>(D945*(A945-A944))</f>
        <v>10.997184</v>
      </c>
      <c r="F945" s="95">
        <f>(0.5*((C945^2)-(C944^2))*'NEFZ + EPA + WLTP - Start Value'!$B$3)/3600</f>
        <v>0</v>
      </c>
      <c r="G945" s="95">
        <f>E945*'NEFZ + EPA + WLTP - Start Value'!$B$3*'NEFZ + EPA + WLTP - Start Value'!$B$6*'NEFZ + EPA + WLTP - Constants'!$B$4/3600</f>
        <v>0.3751909265280002</v>
      </c>
      <c r="H945" s="95">
        <f>IF(E945&gt;0,(((C944)^3+(C945)^3)/2/D945)*0.5*'NEFZ + EPA + WLTP - Constants'!$B$3*('NEFZ + EPA + WLTP - Start Value'!$B$5*'NEFZ + EPA + WLTP - Start Value'!$B$4)*E945/3600,0)</f>
        <v>0.1682422237883592</v>
      </c>
      <c r="I945" s="95"/>
    </row>
    <row r="946" ht="20.35" customHeight="1">
      <c r="A946" s="15">
        <v>943</v>
      </c>
      <c r="B946" s="15">
        <v>24.1</v>
      </c>
      <c r="C946" s="95">
        <f>'NEFZ + EPA + WLTP - Constants'!$B$5*B946/3.6</f>
        <v>10.773664</v>
      </c>
      <c r="D946" s="95">
        <f>(C946+C945)/2</f>
        <v>10.885424</v>
      </c>
      <c r="E946" s="95">
        <f>(D946*(A946-A945))</f>
        <v>10.885424</v>
      </c>
      <c r="F946" s="95">
        <f>(0.5*((C946^2)-(C945^2))*'NEFZ + EPA + WLTP - Start Value'!$B$3)/3600</f>
        <v>-1.057726974147557</v>
      </c>
      <c r="G946" s="95">
        <f>E946*'NEFZ + EPA + WLTP - Start Value'!$B$3*'NEFZ + EPA + WLTP - Start Value'!$B$6*'NEFZ + EPA + WLTP - Constants'!$B$4/3600</f>
        <v>0.3713780106080001</v>
      </c>
      <c r="H946" s="95">
        <f>IF(E946&gt;0,(((C945)^3+(C946)^3)/2/D946)*0.5*'NEFZ + EPA + WLTP - Constants'!$B$3*('NEFZ + EPA + WLTP - Start Value'!$B$5*'NEFZ + EPA + WLTP - Start Value'!$B$4)*E946/3600,0)</f>
        <v>0.1632164361625266</v>
      </c>
      <c r="I946" s="95"/>
    </row>
    <row r="947" ht="20.35" customHeight="1">
      <c r="A947" s="15">
        <v>944</v>
      </c>
      <c r="B947" s="15">
        <v>24.5</v>
      </c>
      <c r="C947" s="95">
        <f>'NEFZ + EPA + WLTP - Constants'!$B$5*B947/3.6</f>
        <v>10.95248</v>
      </c>
      <c r="D947" s="95">
        <f>(C947+C946)/2</f>
        <v>10.863072</v>
      </c>
      <c r="E947" s="95">
        <f>(D947*(A947-A946))</f>
        <v>10.863072</v>
      </c>
      <c r="F947" s="95">
        <f>(0.5*((C947^2)-(C946^2))*'NEFZ + EPA + WLTP - Start Value'!$B$3)/3600</f>
        <v>0.8444440401407906</v>
      </c>
      <c r="G947" s="95">
        <f>E947*'NEFZ + EPA + WLTP - Start Value'!$B$3*'NEFZ + EPA + WLTP - Start Value'!$B$6*'NEFZ + EPA + WLTP - Constants'!$B$4/3600</f>
        <v>0.3706154274240001</v>
      </c>
      <c r="H947" s="95">
        <f>IF(E947&gt;0,(((C946)^3+(C947)^3)/2/D947)*0.5*'NEFZ + EPA + WLTP - Constants'!$B$3*('NEFZ + EPA + WLTP - Start Value'!$B$5*'NEFZ + EPA + WLTP - Start Value'!$B$4)*E947/3600,0)</f>
        <v>0.1621947334855822</v>
      </c>
      <c r="I947" s="95"/>
    </row>
    <row r="948" ht="20.35" customHeight="1">
      <c r="A948" s="15">
        <v>945</v>
      </c>
      <c r="B948" s="15">
        <v>25.1</v>
      </c>
      <c r="C948" s="95">
        <f>'NEFZ + EPA + WLTP - Constants'!$B$5*B948/3.6</f>
        <v>11.220704</v>
      </c>
      <c r="D948" s="95">
        <f>(C948+C947)/2</f>
        <v>11.086592</v>
      </c>
      <c r="E948" s="95">
        <f>(D948*(A948-A947))</f>
        <v>11.086592</v>
      </c>
      <c r="F948" s="95">
        <f>(0.5*((C948^2)-(C947^2))*'NEFZ + EPA + WLTP - Start Value'!$B$3)/3600</f>
        <v>1.292729147869873</v>
      </c>
      <c r="G948" s="95">
        <f>E948*'NEFZ + EPA + WLTP - Start Value'!$B$3*'NEFZ + EPA + WLTP - Start Value'!$B$6*'NEFZ + EPA + WLTP - Constants'!$B$4/3600</f>
        <v>0.378241259264</v>
      </c>
      <c r="H948" s="95">
        <f>IF(E948&gt;0,(((C947)^3+(C948)^3)/2/D948)*0.5*'NEFZ + EPA + WLTP - Constants'!$B$3*('NEFZ + EPA + WLTP - Start Value'!$B$5*'NEFZ + EPA + WLTP - Start Value'!$B$4)*E948/3600,0)</f>
        <v>0.1724548183344469</v>
      </c>
      <c r="I948" s="95"/>
    </row>
    <row r="949" ht="20.35" customHeight="1">
      <c r="A949" s="15">
        <v>946</v>
      </c>
      <c r="B949" s="15">
        <v>25.6</v>
      </c>
      <c r="C949" s="95">
        <f>'NEFZ + EPA + WLTP - Constants'!$B$5*B949/3.6</f>
        <v>11.444224</v>
      </c>
      <c r="D949" s="95">
        <f>(C949+C948)/2</f>
        <v>11.332464</v>
      </c>
      <c r="E949" s="95">
        <f>(D949*(A949-A948))</f>
        <v>11.332464</v>
      </c>
      <c r="F949" s="95">
        <f>(0.5*((C949^2)-(C948^2))*'NEFZ + EPA + WLTP - Start Value'!$B$3)/3600</f>
        <v>1.101165453578669</v>
      </c>
      <c r="G949" s="95">
        <f>E949*'NEFZ + EPA + WLTP - Start Value'!$B$3*'NEFZ + EPA + WLTP - Start Value'!$B$6*'NEFZ + EPA + WLTP - Constants'!$B$4/3600</f>
        <v>0.3866296742880001</v>
      </c>
      <c r="H949" s="95">
        <f>IF(E949&gt;0,(((C948)^3+(C949)^3)/2/D949)*0.5*'NEFZ + EPA + WLTP - Constants'!$B$3*('NEFZ + EPA + WLTP - Start Value'!$B$5*'NEFZ + EPA + WLTP - Start Value'!$B$4)*E949/3600,0)</f>
        <v>0.1841578630545982</v>
      </c>
      <c r="I949" s="95"/>
    </row>
    <row r="950" ht="20.35" customHeight="1">
      <c r="A950" s="15">
        <v>947</v>
      </c>
      <c r="B950" s="15">
        <v>25.1</v>
      </c>
      <c r="C950" s="95">
        <f>'NEFZ + EPA + WLTP - Constants'!$B$5*B950/3.6</f>
        <v>11.220704</v>
      </c>
      <c r="D950" s="95">
        <f>(C950+C949)/2</f>
        <v>11.332464</v>
      </c>
      <c r="E950" s="95">
        <f>(D950*(A950-A949))</f>
        <v>11.332464</v>
      </c>
      <c r="F950" s="95">
        <f>(0.5*((C950^2)-(C949^2))*'NEFZ + EPA + WLTP - Start Value'!$B$3)/3600</f>
        <v>-1.101165453578669</v>
      </c>
      <c r="G950" s="95">
        <f>E950*'NEFZ + EPA + WLTP - Start Value'!$B$3*'NEFZ + EPA + WLTP - Start Value'!$B$6*'NEFZ + EPA + WLTP - Constants'!$B$4/3600</f>
        <v>0.3866296742880001</v>
      </c>
      <c r="H950" s="95">
        <f>IF(E950&gt;0,(((C949)^3+(C950)^3)/2/D950)*0.5*'NEFZ + EPA + WLTP - Constants'!$B$3*('NEFZ + EPA + WLTP - Start Value'!$B$5*'NEFZ + EPA + WLTP - Start Value'!$B$4)*E950/3600,0)</f>
        <v>0.1841578630545982</v>
      </c>
      <c r="I950" s="95"/>
    </row>
    <row r="951" ht="20.35" customHeight="1">
      <c r="A951" s="15">
        <v>948</v>
      </c>
      <c r="B951" s="15">
        <v>24</v>
      </c>
      <c r="C951" s="95">
        <f>'NEFZ + EPA + WLTP - Constants'!$B$5*B951/3.6</f>
        <v>10.72896</v>
      </c>
      <c r="D951" s="95">
        <f>(C951+C950)/2</f>
        <v>10.974832</v>
      </c>
      <c r="E951" s="95">
        <f>(D951*(A951-A950))</f>
        <v>10.974832</v>
      </c>
      <c r="F951" s="95">
        <f>(0.5*((C951^2)-(C950^2))*'NEFZ + EPA + WLTP - Start Value'!$B$3)/3600</f>
        <v>-2.346112274074311</v>
      </c>
      <c r="G951" s="95">
        <f>E951*'NEFZ + EPA + WLTP - Start Value'!$B$3*'NEFZ + EPA + WLTP - Start Value'!$B$6*'NEFZ + EPA + WLTP - Constants'!$B$4/3600</f>
        <v>0.3744283433440001</v>
      </c>
      <c r="H951" s="95">
        <f>IF(E951&gt;0,(((C950)^3+(C951)^3)/2/D951)*0.5*'NEFZ + EPA + WLTP - Constants'!$B$3*('NEFZ + EPA + WLTP - Start Value'!$B$5*'NEFZ + EPA + WLTP - Start Value'!$B$4)*E951/3600,0)</f>
        <v>0.1674702240680611</v>
      </c>
      <c r="I951" s="95"/>
    </row>
    <row r="952" ht="20.35" customHeight="1">
      <c r="A952" s="15">
        <v>949</v>
      </c>
      <c r="B952" s="15">
        <v>22</v>
      </c>
      <c r="C952" s="95">
        <f>'NEFZ + EPA + WLTP - Constants'!$B$5*B952/3.6</f>
        <v>9.83488</v>
      </c>
      <c r="D952" s="95">
        <f>(C952+C951)/2</f>
        <v>10.28192</v>
      </c>
      <c r="E952" s="95">
        <f>(D952*(A952-A951))</f>
        <v>10.28192</v>
      </c>
      <c r="F952" s="95">
        <f>(0.5*((C952^2)-(C951^2))*'NEFZ + EPA + WLTP - Start Value'!$B$3)/3600</f>
        <v>-3.996340107662226</v>
      </c>
      <c r="G952" s="95">
        <f>E952*'NEFZ + EPA + WLTP - Start Value'!$B$3*'NEFZ + EPA + WLTP - Start Value'!$B$6*'NEFZ + EPA + WLTP - Constants'!$B$4/3600</f>
        <v>0.350788264640</v>
      </c>
      <c r="H952" s="95">
        <f>IF(E952&gt;0,(((C951)^3+(C952)^3)/2/D952)*0.5*'NEFZ + EPA + WLTP - Constants'!$B$3*('NEFZ + EPA + WLTP - Start Value'!$B$5*'NEFZ + EPA + WLTP - Start Value'!$B$4)*E952/3600,0)</f>
        <v>0.1382831128094029</v>
      </c>
      <c r="I952" s="95"/>
    </row>
    <row r="953" ht="20.35" customHeight="1">
      <c r="A953" s="15">
        <v>950</v>
      </c>
      <c r="B953" s="15">
        <v>20.1</v>
      </c>
      <c r="C953" s="95">
        <f>'NEFZ + EPA + WLTP - Constants'!$B$5*B953/3.6</f>
        <v>8.985504000000001</v>
      </c>
      <c r="D953" s="95">
        <f>(C953+C952)/2</f>
        <v>9.410192</v>
      </c>
      <c r="E953" s="95">
        <f>(D953*(A953-A952))</f>
        <v>9.410192</v>
      </c>
      <c r="F953" s="95">
        <f>(0.5*((C953^2)-(C952^2))*'NEFZ + EPA + WLTP - Start Value'!$B$3)/3600</f>
        <v>-3.474643969694577</v>
      </c>
      <c r="G953" s="95">
        <f>E953*'NEFZ + EPA + WLTP - Start Value'!$B$3*'NEFZ + EPA + WLTP - Start Value'!$B$6*'NEFZ + EPA + WLTP - Constants'!$B$4/3600</f>
        <v>0.3210475204640001</v>
      </c>
      <c r="H953" s="95">
        <f>IF(E953&gt;0,(((C952)^3+(C953)^3)/2/D953)*0.5*'NEFZ + EPA + WLTP - Constants'!$B$3*('NEFZ + EPA + WLTP - Start Value'!$B$5*'NEFZ + EPA + WLTP - Start Value'!$B$4)*E953/3600,0)</f>
        <v>0.1060551066262534</v>
      </c>
      <c r="I953" s="95"/>
    </row>
    <row r="954" ht="20.35" customHeight="1">
      <c r="A954" s="15">
        <v>951</v>
      </c>
      <c r="B954" s="15">
        <v>16.9</v>
      </c>
      <c r="C954" s="95">
        <f>'NEFZ + EPA + WLTP - Constants'!$B$5*B954/3.6</f>
        <v>7.554976</v>
      </c>
      <c r="D954" s="95">
        <f>(C954+C953)/2</f>
        <v>8.270240000000001</v>
      </c>
      <c r="E954" s="95">
        <f>(D954*(A954-A953))</f>
        <v>8.270240000000001</v>
      </c>
      <c r="F954" s="95">
        <f>(0.5*((C954^2)-(C953^2))*'NEFZ + EPA + WLTP - Start Value'!$B$3)/3600</f>
        <v>-5.143115964643557</v>
      </c>
      <c r="G954" s="95">
        <f>E954*'NEFZ + EPA + WLTP - Start Value'!$B$3*'NEFZ + EPA + WLTP - Start Value'!$B$6*'NEFZ + EPA + WLTP - Constants'!$B$4/3600</f>
        <v>0.2821557780800001</v>
      </c>
      <c r="H954" s="95">
        <f>IF(E954&gt;0,(((C953)^3+(C954)^3)/2/D954)*0.5*'NEFZ + EPA + WLTP - Constants'!$B$3*('NEFZ + EPA + WLTP - Start Value'!$B$5*'NEFZ + EPA + WLTP - Start Value'!$B$4)*E954/3600,0)</f>
        <v>0.07316149712404346</v>
      </c>
      <c r="I954" s="95"/>
    </row>
    <row r="955" ht="20.35" customHeight="1">
      <c r="A955" s="15">
        <v>952</v>
      </c>
      <c r="B955" s="15">
        <v>13.6</v>
      </c>
      <c r="C955" s="95">
        <f>'NEFZ + EPA + WLTP - Constants'!$B$5*B955/3.6</f>
        <v>6.079744</v>
      </c>
      <c r="D955" s="95">
        <f>(C955+C954)/2</f>
        <v>6.81736</v>
      </c>
      <c r="E955" s="95">
        <f>(D955*(A955-A954))</f>
        <v>6.81736</v>
      </c>
      <c r="F955" s="95">
        <f>(0.5*((C955^2)-(C954^2))*'NEFZ + EPA + WLTP - Start Value'!$B$3)/3600</f>
        <v>-4.372082954741334</v>
      </c>
      <c r="G955" s="95">
        <f>E955*'NEFZ + EPA + WLTP - Start Value'!$B$3*'NEFZ + EPA + WLTP - Start Value'!$B$6*'NEFZ + EPA + WLTP - Constants'!$B$4/3600</f>
        <v>0.232587871120</v>
      </c>
      <c r="H955" s="95">
        <f>IF(E955&gt;0,(((C954)^3+(C955)^3)/2/D955)*0.5*'NEFZ + EPA + WLTP - Constants'!$B$3*('NEFZ + EPA + WLTP - Start Value'!$B$5*'NEFZ + EPA + WLTP - Start Value'!$B$4)*E955/3600,0)</f>
        <v>0.04148869153610373</v>
      </c>
      <c r="I955" s="95"/>
    </row>
    <row r="956" ht="20.35" customHeight="1">
      <c r="A956" s="15">
        <v>953</v>
      </c>
      <c r="B956" s="15">
        <v>10.3</v>
      </c>
      <c r="C956" s="95">
        <f>'NEFZ + EPA + WLTP - Constants'!$B$5*B956/3.6</f>
        <v>4.604512000000001</v>
      </c>
      <c r="D956" s="95">
        <f>(C956+C955)/2</f>
        <v>5.342128000000001</v>
      </c>
      <c r="E956" s="95">
        <f>(D956*(A956-A955))</f>
        <v>5.342128000000001</v>
      </c>
      <c r="F956" s="95">
        <f>(0.5*((C956^2)-(C955^2))*'NEFZ + EPA + WLTP - Start Value'!$B$3)/3600</f>
        <v>-3.425992872731732</v>
      </c>
      <c r="G956" s="95">
        <f>E956*'NEFZ + EPA + WLTP - Start Value'!$B$3*'NEFZ + EPA + WLTP - Start Value'!$B$6*'NEFZ + EPA + WLTP - Constants'!$B$4/3600</f>
        <v>0.182257380976</v>
      </c>
      <c r="H956" s="95">
        <f>IF(E956&gt;0,(((C955)^3+(C956)^3)/2/D956)*0.5*'NEFZ + EPA + WLTP - Constants'!$B$3*('NEFZ + EPA + WLTP - Start Value'!$B$5*'NEFZ + EPA + WLTP - Start Value'!$B$4)*E956/3600,0)</f>
        <v>0.02038863913149599</v>
      </c>
      <c r="I956" s="95"/>
    </row>
    <row r="957" ht="20.35" customHeight="1">
      <c r="A957" s="15">
        <v>954</v>
      </c>
      <c r="B957" s="15">
        <v>7</v>
      </c>
      <c r="C957" s="95">
        <f>'NEFZ + EPA + WLTP - Constants'!$B$5*B957/3.6</f>
        <v>3.12928</v>
      </c>
      <c r="D957" s="95">
        <f>(C957+C956)/2</f>
        <v>3.866896000000001</v>
      </c>
      <c r="E957" s="95">
        <f>(D957*(A957-A956))</f>
        <v>3.866896000000001</v>
      </c>
      <c r="F957" s="95">
        <f>(0.5*((C957^2)-(C956^2))*'NEFZ + EPA + WLTP - Start Value'!$B$3)/3600</f>
        <v>-2.479902790722135</v>
      </c>
      <c r="G957" s="95">
        <f>E957*'NEFZ + EPA + WLTP - Start Value'!$B$3*'NEFZ + EPA + WLTP - Start Value'!$B$6*'NEFZ + EPA + WLTP - Constants'!$B$4/3600</f>
        <v>0.131926890832</v>
      </c>
      <c r="H957" s="95">
        <f>IF(E957&gt;0,(((C956)^3+(C957)^3)/2/D957)*0.5*'NEFZ + EPA + WLTP - Constants'!$B$3*('NEFZ + EPA + WLTP - Start Value'!$B$5*'NEFZ + EPA + WLTP - Start Value'!$B$4)*E957/3600,0)</f>
        <v>0.008112814592371105</v>
      </c>
      <c r="I957" s="95"/>
    </row>
    <row r="958" ht="20.35" customHeight="1">
      <c r="A958" s="15">
        <v>955</v>
      </c>
      <c r="B958" s="15">
        <v>3.7</v>
      </c>
      <c r="C958" s="95">
        <f>'NEFZ + EPA + WLTP - Constants'!$B$5*B958/3.6</f>
        <v>1.654048</v>
      </c>
      <c r="D958" s="95">
        <f>(C958+C957)/2</f>
        <v>2.391664</v>
      </c>
      <c r="E958" s="95">
        <f>(D958*(A958-A957))</f>
        <v>2.391664</v>
      </c>
      <c r="F958" s="95">
        <f>(0.5*((C958^2)-(C957^2))*'NEFZ + EPA + WLTP - Start Value'!$B$3)/3600</f>
        <v>-1.533812708712534</v>
      </c>
      <c r="G958" s="95">
        <f>E958*'NEFZ + EPA + WLTP - Start Value'!$B$3*'NEFZ + EPA + WLTP - Start Value'!$B$6*'NEFZ + EPA + WLTP - Constants'!$B$4/3600</f>
        <v>0.08159640068800002</v>
      </c>
      <c r="H958" s="95">
        <f>IF(E958&gt;0,(((C957)^3+(C958)^3)/2/D958)*0.5*'NEFZ + EPA + WLTP - Constants'!$B$3*('NEFZ + EPA + WLTP - Start Value'!$B$5*'NEFZ + EPA + WLTP - Start Value'!$B$4)*E958/3600,0)</f>
        <v>0.002224401855457662</v>
      </c>
      <c r="I958" s="95"/>
    </row>
    <row r="959" ht="20.35" customHeight="1">
      <c r="A959" s="15">
        <v>956</v>
      </c>
      <c r="B959" s="15">
        <v>0.4</v>
      </c>
      <c r="C959" s="95">
        <f>'NEFZ + EPA + WLTP - Constants'!$B$5*B959/3.6</f>
        <v>0.178816</v>
      </c>
      <c r="D959" s="95">
        <f>(C959+C958)/2</f>
        <v>0.9164320000000001</v>
      </c>
      <c r="E959" s="95">
        <f>(D959*(A959-A958))</f>
        <v>0.9164320000000001</v>
      </c>
      <c r="F959" s="95">
        <f>(0.5*((C959^2)-(C958^2))*'NEFZ + EPA + WLTP - Start Value'!$B$3)/3600</f>
        <v>-0.5877226267029334</v>
      </c>
      <c r="G959" s="95">
        <f>E959*'NEFZ + EPA + WLTP - Start Value'!$B$3*'NEFZ + EPA + WLTP - Start Value'!$B$6*'NEFZ + EPA + WLTP - Constants'!$B$4/3600</f>
        <v>0.03126591054400001</v>
      </c>
      <c r="H959" s="95">
        <f>IF(E959&gt;0,(((C958)^3+(C959)^3)/2/D959)*0.5*'NEFZ + EPA + WLTP - Constants'!$B$3*('NEFZ + EPA + WLTP - Start Value'!$B$5*'NEFZ + EPA + WLTP - Start Value'!$B$4)*E959/3600,0)</f>
        <v>0.0002865848574842469</v>
      </c>
      <c r="I959" s="95"/>
    </row>
    <row r="960" ht="20.35" customHeight="1">
      <c r="A960" s="15">
        <v>957</v>
      </c>
      <c r="B960" s="15">
        <v>0</v>
      </c>
      <c r="C960" s="95">
        <f>'NEFZ + EPA + WLTP - Constants'!$B$5*B960/3.6</f>
        <v>0</v>
      </c>
      <c r="D960" s="95">
        <f>(C960+C959)/2</f>
        <v>0.08940800000000002</v>
      </c>
      <c r="E960" s="95">
        <f>(D960*(A960-A959))</f>
        <v>0.08940800000000002</v>
      </c>
      <c r="F960" s="95">
        <f>(0.5*((C960^2)-(C959^2))*'NEFZ + EPA + WLTP - Start Value'!$B$3)/3600</f>
        <v>-0.006950156708977779</v>
      </c>
      <c r="G960" s="95">
        <f>E960*'NEFZ + EPA + WLTP - Start Value'!$B$3*'NEFZ + EPA + WLTP - Start Value'!$B$6*'NEFZ + EPA + WLTP - Constants'!$B$4/3600</f>
        <v>0.003050332736000001</v>
      </c>
      <c r="H960" s="95">
        <f>IF(E960&gt;0,(((C959)^3+(C960)^3)/2/D960)*0.5*'NEFZ + EPA + WLTP - Constants'!$B$3*('NEFZ + EPA + WLTP - Start Value'!$B$5*'NEFZ + EPA + WLTP - Start Value'!$B$4)*E960/3600,0)</f>
        <v>3.61642661809488e-07</v>
      </c>
      <c r="I960" s="95"/>
    </row>
    <row r="961" ht="20.35" customHeight="1">
      <c r="A961" s="15">
        <v>958</v>
      </c>
      <c r="B961" s="15">
        <v>0</v>
      </c>
      <c r="C961" s="95">
        <f>'NEFZ + EPA + WLTP - Constants'!$B$5*B961/3.6</f>
        <v>0</v>
      </c>
      <c r="D961" s="95">
        <f>(C961+C960)/2</f>
        <v>0</v>
      </c>
      <c r="E961" s="95">
        <f>(D961*(A961-A960))</f>
        <v>0</v>
      </c>
      <c r="F961" s="95">
        <f>(0.5*((C961^2)-(C960^2))*'NEFZ + EPA + WLTP - Start Value'!$B$3)/3600</f>
        <v>0</v>
      </c>
      <c r="G961" s="95">
        <f>E961*'NEFZ + EPA + WLTP - Start Value'!$B$3*'NEFZ + EPA + WLTP - Start Value'!$B$6*'NEFZ + EPA + WLTP - Constants'!$B$4/3600</f>
        <v>0</v>
      </c>
      <c r="H961" s="95">
        <f>IF(E961&gt;0,(((C960)^3+(C961)^3)/2/D961)*0.5*'NEFZ + EPA + WLTP - Constants'!$B$3*('NEFZ + EPA + WLTP - Start Value'!$B$5*'NEFZ + EPA + WLTP - Start Value'!$B$4)*E961/3600,0)</f>
        <v>0</v>
      </c>
      <c r="I961" s="95"/>
    </row>
    <row r="962" ht="20.35" customHeight="1">
      <c r="A962" s="15">
        <v>959</v>
      </c>
      <c r="B962" s="15">
        <v>0</v>
      </c>
      <c r="C962" s="95">
        <f>'NEFZ + EPA + WLTP - Constants'!$B$5*B962/3.6</f>
        <v>0</v>
      </c>
      <c r="D962" s="95">
        <f>(C962+C961)/2</f>
        <v>0</v>
      </c>
      <c r="E962" s="95">
        <f>(D962*(A962-A961))</f>
        <v>0</v>
      </c>
      <c r="F962" s="95">
        <f>(0.5*((C962^2)-(C961^2))*'NEFZ + EPA + WLTP - Start Value'!$B$3)/3600</f>
        <v>0</v>
      </c>
      <c r="G962" s="95">
        <f>E962*'NEFZ + EPA + WLTP - Start Value'!$B$3*'NEFZ + EPA + WLTP - Start Value'!$B$6*'NEFZ + EPA + WLTP - Constants'!$B$4/3600</f>
        <v>0</v>
      </c>
      <c r="H962" s="95">
        <f>IF(E962&gt;0,(((C961)^3+(C962)^3)/2/D962)*0.5*'NEFZ + EPA + WLTP - Constants'!$B$3*('NEFZ + EPA + WLTP - Start Value'!$B$5*'NEFZ + EPA + WLTP - Start Value'!$B$4)*E962/3600,0)</f>
        <v>0</v>
      </c>
      <c r="I962" s="95"/>
    </row>
    <row r="963" ht="20.35" customHeight="1">
      <c r="A963" s="15">
        <v>960</v>
      </c>
      <c r="B963" s="15">
        <v>2</v>
      </c>
      <c r="C963" s="95">
        <f>'NEFZ + EPA + WLTP - Constants'!$B$5*B963/3.6</f>
        <v>0.89408</v>
      </c>
      <c r="D963" s="95">
        <f>(C963+C962)/2</f>
        <v>0.44704</v>
      </c>
      <c r="E963" s="95">
        <f>(D963*(A963-A962))</f>
        <v>0.44704</v>
      </c>
      <c r="F963" s="95">
        <f>(0.5*((C963^2)-(C962^2))*'NEFZ + EPA + WLTP - Start Value'!$B$3)/3600</f>
        <v>0.1737539177244444</v>
      </c>
      <c r="G963" s="95">
        <f>E963*'NEFZ + EPA + WLTP - Start Value'!$B$3*'NEFZ + EPA + WLTP - Start Value'!$B$6*'NEFZ + EPA + WLTP - Constants'!$B$4/3600</f>
        <v>0.015251663680</v>
      </c>
      <c r="H963" s="95">
        <f>IF(E963&gt;0,(((C962)^3+(C963)^3)/2/D963)*0.5*'NEFZ + EPA + WLTP - Constants'!$B$3*('NEFZ + EPA + WLTP - Start Value'!$B$5*'NEFZ + EPA + WLTP - Start Value'!$B$4)*E963/3600,0)</f>
        <v>4.520533272618598e-05</v>
      </c>
      <c r="I963" s="95"/>
    </row>
    <row r="964" ht="20.35" customHeight="1">
      <c r="A964" s="15">
        <v>961</v>
      </c>
      <c r="B964" s="15">
        <v>5.3</v>
      </c>
      <c r="C964" s="95">
        <f>'NEFZ + EPA + WLTP - Constants'!$B$5*B964/3.6</f>
        <v>2.369312</v>
      </c>
      <c r="D964" s="95">
        <f>(C964+C963)/2</f>
        <v>1.631696</v>
      </c>
      <c r="E964" s="95">
        <f>(D964*(A964-A963))</f>
        <v>1.631696</v>
      </c>
      <c r="F964" s="95">
        <f>(0.5*((C964^2)-(C963^2))*'NEFZ + EPA + WLTP - Start Value'!$B$3)/3600</f>
        <v>1.046432969495467</v>
      </c>
      <c r="G964" s="95">
        <f>E964*'NEFZ + EPA + WLTP - Start Value'!$B$3*'NEFZ + EPA + WLTP - Start Value'!$B$6*'NEFZ + EPA + WLTP - Constants'!$B$4/3600</f>
        <v>0.055668572432</v>
      </c>
      <c r="H964" s="95">
        <f>IF(E964&gt;0,(((C963)^3+(C964)^3)/2/D964)*0.5*'NEFZ + EPA + WLTP - Constants'!$B$3*('NEFZ + EPA + WLTP - Start Value'!$B$5*'NEFZ + EPA + WLTP - Start Value'!$B$4)*E964/3600,0)</f>
        <v>0.0008864596227607346</v>
      </c>
      <c r="I964" s="95"/>
    </row>
    <row r="965" ht="20.35" customHeight="1">
      <c r="A965" s="15">
        <v>962</v>
      </c>
      <c r="B965" s="15">
        <v>8.6</v>
      </c>
      <c r="C965" s="95">
        <f>'NEFZ + EPA + WLTP - Constants'!$B$5*B965/3.6</f>
        <v>3.844544</v>
      </c>
      <c r="D965" s="95">
        <f>(C965+C964)/2</f>
        <v>3.106928</v>
      </c>
      <c r="E965" s="95">
        <f>(D965*(A965-A964))</f>
        <v>3.106928</v>
      </c>
      <c r="F965" s="95">
        <f>(0.5*((C965^2)-(C964^2))*'NEFZ + EPA + WLTP - Start Value'!$B$3)/3600</f>
        <v>1.992523051505067</v>
      </c>
      <c r="G965" s="95">
        <f>E965*'NEFZ + EPA + WLTP - Start Value'!$B$3*'NEFZ + EPA + WLTP - Start Value'!$B$6*'NEFZ + EPA + WLTP - Constants'!$B$4/3600</f>
        <v>0.105999062576</v>
      </c>
      <c r="H965" s="95">
        <f>IF(E965&gt;0,(((C964)^3+(C965)^3)/2/D965)*0.5*'NEFZ + EPA + WLTP - Constants'!$B$3*('NEFZ + EPA + WLTP - Start Value'!$B$5*'NEFZ + EPA + WLTP - Start Value'!$B$4)*E965/3600,0)</f>
        <v>0.004435394679095418</v>
      </c>
      <c r="I965" s="95"/>
    </row>
    <row r="966" ht="20.35" customHeight="1">
      <c r="A966" s="15">
        <v>963</v>
      </c>
      <c r="B966" s="15">
        <v>11.9</v>
      </c>
      <c r="C966" s="95">
        <f>'NEFZ + EPA + WLTP - Constants'!$B$5*B966/3.6</f>
        <v>5.319776000000001</v>
      </c>
      <c r="D966" s="95">
        <f>(C966+C965)/2</f>
        <v>4.58216</v>
      </c>
      <c r="E966" s="95">
        <f>(D966*(A966-A965))</f>
        <v>4.58216</v>
      </c>
      <c r="F966" s="95">
        <f>(0.5*((C966^2)-(C965^2))*'NEFZ + EPA + WLTP - Start Value'!$B$3)/3600</f>
        <v>2.938613133514669</v>
      </c>
      <c r="G966" s="95">
        <f>E966*'NEFZ + EPA + WLTP - Start Value'!$B$3*'NEFZ + EPA + WLTP - Start Value'!$B$6*'NEFZ + EPA + WLTP - Constants'!$B$4/3600</f>
        <v>0.156329552720</v>
      </c>
      <c r="H966" s="95">
        <f>IF(E966&gt;0,(((C965)^3+(C966)^3)/2/D966)*0.5*'NEFZ + EPA + WLTP - Constants'!$B$3*('NEFZ + EPA + WLTP - Start Value'!$B$5*'NEFZ + EPA + WLTP - Start Value'!$B$4)*E966/3600,0)</f>
        <v>0.01311641205050173</v>
      </c>
      <c r="I966" s="95"/>
    </row>
    <row r="967" ht="20.35" customHeight="1">
      <c r="A967" s="15">
        <v>964</v>
      </c>
      <c r="B967" s="15">
        <v>15.2</v>
      </c>
      <c r="C967" s="95">
        <f>'NEFZ + EPA + WLTP - Constants'!$B$5*B967/3.6</f>
        <v>6.795007999999999</v>
      </c>
      <c r="D967" s="95">
        <f>(C967+C966)/2</f>
        <v>6.057392</v>
      </c>
      <c r="E967" s="95">
        <f>(D967*(A967-A966))</f>
        <v>6.057392</v>
      </c>
      <c r="F967" s="95">
        <f>(0.5*((C967^2)-(C966^2))*'NEFZ + EPA + WLTP - Start Value'!$B$3)/3600</f>
        <v>3.884703215524262</v>
      </c>
      <c r="G967" s="95">
        <f>E967*'NEFZ + EPA + WLTP - Start Value'!$B$3*'NEFZ + EPA + WLTP - Start Value'!$B$6*'NEFZ + EPA + WLTP - Constants'!$B$4/3600</f>
        <v>0.206660042864</v>
      </c>
      <c r="H967" s="95">
        <f>IF(E967&gt;0,(((C966)^3+(C967)^3)/2/D967)*0.5*'NEFZ + EPA + WLTP - Constants'!$B$3*('NEFZ + EPA + WLTP - Start Value'!$B$5*'NEFZ + EPA + WLTP - Start Value'!$B$4)*E967/3600,0)</f>
        <v>0.02936632780025107</v>
      </c>
      <c r="I967" s="95"/>
    </row>
    <row r="968" ht="20.35" customHeight="1">
      <c r="A968" s="15">
        <v>965</v>
      </c>
      <c r="B968" s="15">
        <v>17.5</v>
      </c>
      <c r="C968" s="95">
        <f>'NEFZ + EPA + WLTP - Constants'!$B$5*B968/3.6</f>
        <v>7.8232</v>
      </c>
      <c r="D968" s="95">
        <f>(C968+C967)/2</f>
        <v>7.309104</v>
      </c>
      <c r="E968" s="95">
        <f>(D968*(A968-A967))</f>
        <v>7.309104</v>
      </c>
      <c r="F968" s="95">
        <f>(0.5*((C968^2)-(C967^2))*'NEFZ + EPA + WLTP - Start Value'!$B$3)/3600</f>
        <v>3.267008038013869</v>
      </c>
      <c r="G968" s="95">
        <f>E968*'NEFZ + EPA + WLTP - Start Value'!$B$3*'NEFZ + EPA + WLTP - Start Value'!$B$6*'NEFZ + EPA + WLTP - Constants'!$B$4/3600</f>
        <v>0.249364701168</v>
      </c>
      <c r="H968" s="95">
        <f>IF(E968&gt;0,(((C967)^3+(C968)^3)/2/D968)*0.5*'NEFZ + EPA + WLTP - Constants'!$B$3*('NEFZ + EPA + WLTP - Start Value'!$B$5*'NEFZ + EPA + WLTP - Start Value'!$B$4)*E968/3600,0)</f>
        <v>0.05012809739873558</v>
      </c>
      <c r="I968" s="95"/>
    </row>
    <row r="969" ht="20.35" customHeight="1">
      <c r="A969" s="15">
        <v>966</v>
      </c>
      <c r="B969" s="15">
        <v>18.6</v>
      </c>
      <c r="C969" s="95">
        <f>'NEFZ + EPA + WLTP - Constants'!$B$5*B969/3.6</f>
        <v>8.314944000000001</v>
      </c>
      <c r="D969" s="95">
        <f>(C969+C968)/2</f>
        <v>8.069072</v>
      </c>
      <c r="E969" s="95">
        <f>(D969*(A969-A968))</f>
        <v>8.069072</v>
      </c>
      <c r="F969" s="95">
        <f>(0.5*((C969^2)-(C968^2))*'NEFZ + EPA + WLTP - Start Value'!$B$3)/3600</f>
        <v>1.724942018209426</v>
      </c>
      <c r="G969" s="95">
        <f>E969*'NEFZ + EPA + WLTP - Start Value'!$B$3*'NEFZ + EPA + WLTP - Start Value'!$B$6*'NEFZ + EPA + WLTP - Constants'!$B$4/3600</f>
        <v>0.275292529424</v>
      </c>
      <c r="H969" s="95">
        <f>IF(E969&gt;0,(((C968)^3+(C969)^3)/2/D969)*0.5*'NEFZ + EPA + WLTP - Constants'!$B$3*('NEFZ + EPA + WLTP - Start Value'!$B$5*'NEFZ + EPA + WLTP - Start Value'!$B$4)*E969/3600,0)</f>
        <v>0.06664526707556216</v>
      </c>
      <c r="I969" s="95"/>
    </row>
    <row r="970" ht="20.35" customHeight="1">
      <c r="A970" s="15">
        <v>967</v>
      </c>
      <c r="B970" s="15">
        <v>20</v>
      </c>
      <c r="C970" s="95">
        <f>'NEFZ + EPA + WLTP - Constants'!$B$5*B970/3.6</f>
        <v>8.940800000000001</v>
      </c>
      <c r="D970" s="95">
        <f>(C970+C969)/2</f>
        <v>8.627872</v>
      </c>
      <c r="E970" s="95">
        <f>(D970*(A970-A969))</f>
        <v>8.627872</v>
      </c>
      <c r="F970" s="95">
        <f>(0.5*((C970^2)-(C969^2))*'NEFZ + EPA + WLTP - Start Value'!$B$3)/3600</f>
        <v>2.347415428457247</v>
      </c>
      <c r="G970" s="95">
        <f>E970*'NEFZ + EPA + WLTP - Start Value'!$B$3*'NEFZ + EPA + WLTP - Start Value'!$B$6*'NEFZ + EPA + WLTP - Constants'!$B$4/3600</f>
        <v>0.294357109024</v>
      </c>
      <c r="H970" s="95">
        <f>IF(E970&gt;0,(((C969)^3+(C970)^3)/2/D970)*0.5*'NEFZ + EPA + WLTP - Constants'!$B$3*('NEFZ + EPA + WLTP - Start Value'!$B$5*'NEFZ + EPA + WLTP - Start Value'!$B$4)*E970/3600,0)</f>
        <v>0.08156655854182278</v>
      </c>
      <c r="I970" s="95"/>
    </row>
    <row r="971" ht="20.35" customHeight="1">
      <c r="A971" s="15">
        <v>968</v>
      </c>
      <c r="B971" s="15">
        <v>21.1</v>
      </c>
      <c r="C971" s="95">
        <f>'NEFZ + EPA + WLTP - Constants'!$B$5*B971/3.6</f>
        <v>9.432544000000002</v>
      </c>
      <c r="D971" s="95">
        <f>(C971+C970)/2</f>
        <v>9.186672000000002</v>
      </c>
      <c r="E971" s="95">
        <f>(D971*(A971-A970))</f>
        <v>9.186672000000002</v>
      </c>
      <c r="F971" s="95">
        <f>(0.5*((C971^2)-(C970^2))*'NEFZ + EPA + WLTP - Start Value'!$B$3)/3600</f>
        <v>1.963853655080535</v>
      </c>
      <c r="G971" s="95">
        <f>E971*'NEFZ + EPA + WLTP - Start Value'!$B$3*'NEFZ + EPA + WLTP - Start Value'!$B$6*'NEFZ + EPA + WLTP - Constants'!$B$4/3600</f>
        <v>0.313421688624</v>
      </c>
      <c r="H971" s="95">
        <f>IF(E971&gt;0,(((C970)^3+(C971)^3)/2/D971)*0.5*'NEFZ + EPA + WLTP - Constants'!$B$3*('NEFZ + EPA + WLTP - Start Value'!$B$5*'NEFZ + EPA + WLTP - Start Value'!$B$4)*E971/3600,0)</f>
        <v>0.09828730478391516</v>
      </c>
      <c r="I971" s="95"/>
    </row>
    <row r="972" ht="20.35" customHeight="1">
      <c r="A972" s="15">
        <v>969</v>
      </c>
      <c r="B972" s="15">
        <v>22</v>
      </c>
      <c r="C972" s="95">
        <f>'NEFZ + EPA + WLTP - Constants'!$B$5*B972/3.6</f>
        <v>9.83488</v>
      </c>
      <c r="D972" s="95">
        <f>(C972+C971)/2</f>
        <v>9.633712000000001</v>
      </c>
      <c r="E972" s="95">
        <f>(D972*(A972-A971))</f>
        <v>9.633712000000001</v>
      </c>
      <c r="F972" s="95">
        <f>(0.5*((C972^2)-(C971^2))*'NEFZ + EPA + WLTP - Start Value'!$B$3)/3600</f>
        <v>1.684978617132793</v>
      </c>
      <c r="G972" s="95">
        <f>E972*'NEFZ + EPA + WLTP - Start Value'!$B$3*'NEFZ + EPA + WLTP - Start Value'!$B$6*'NEFZ + EPA + WLTP - Constants'!$B$4/3600</f>
        <v>0.3286733523040001</v>
      </c>
      <c r="H972" s="95">
        <f>IF(E972&gt;0,(((C971)^3+(C972)^3)/2/D972)*0.5*'NEFZ + EPA + WLTP - Constants'!$B$3*('NEFZ + EPA + WLTP - Start Value'!$B$5*'NEFZ + EPA + WLTP - Start Value'!$B$4)*E972/3600,0)</f>
        <v>0.1132502699162827</v>
      </c>
      <c r="I972" s="95"/>
    </row>
    <row r="973" ht="20.35" customHeight="1">
      <c r="A973" s="15">
        <v>970</v>
      </c>
      <c r="B973" s="15">
        <v>23</v>
      </c>
      <c r="C973" s="95">
        <f>'NEFZ + EPA + WLTP - Constants'!$B$5*B973/3.6</f>
        <v>10.28192</v>
      </c>
      <c r="D973" s="95">
        <f>(C973+C972)/2</f>
        <v>10.0584</v>
      </c>
      <c r="E973" s="95">
        <f>(D973*(A973-A972))</f>
        <v>10.0584</v>
      </c>
      <c r="F973" s="95">
        <f>(0.5*((C973^2)-(C972^2))*'NEFZ + EPA + WLTP - Start Value'!$B$3)/3600</f>
        <v>1.954731574400005</v>
      </c>
      <c r="G973" s="95">
        <f>E973*'NEFZ + EPA + WLTP - Start Value'!$B$3*'NEFZ + EPA + WLTP - Start Value'!$B$6*'NEFZ + EPA + WLTP - Constants'!$B$4/3600</f>
        <v>0.3431624328000001</v>
      </c>
      <c r="H973" s="95">
        <f>IF(E973&gt;0,(((C972)^3+(C973)^3)/2/D973)*0.5*'NEFZ + EPA + WLTP - Constants'!$B$3*('NEFZ + EPA + WLTP - Start Value'!$B$5*'NEFZ + EPA + WLTP - Start Value'!$B$4)*E973/3600,0)</f>
        <v>0.1289199582684917</v>
      </c>
      <c r="I973" s="95"/>
    </row>
    <row r="974" ht="20.35" customHeight="1">
      <c r="A974" s="15">
        <v>971</v>
      </c>
      <c r="B974" s="15">
        <v>24.5</v>
      </c>
      <c r="C974" s="95">
        <f>'NEFZ + EPA + WLTP - Constants'!$B$5*B974/3.6</f>
        <v>10.95248</v>
      </c>
      <c r="D974" s="95">
        <f>(C974+C973)/2</f>
        <v>10.6172</v>
      </c>
      <c r="E974" s="95">
        <f>(D974*(A974-A973))</f>
        <v>10.6172</v>
      </c>
      <c r="F974" s="95">
        <f>(0.5*((C974^2)-(C973^2))*'NEFZ + EPA + WLTP - Start Value'!$B$3)/3600</f>
        <v>3.094991659466659</v>
      </c>
      <c r="G974" s="95">
        <f>E974*'NEFZ + EPA + WLTP - Start Value'!$B$3*'NEFZ + EPA + WLTP - Start Value'!$B$6*'NEFZ + EPA + WLTP - Constants'!$B$4/3600</f>
        <v>0.3622270124</v>
      </c>
      <c r="H974" s="95">
        <f>IF(E974&gt;0,(((C973)^3+(C974)^3)/2/D974)*0.5*'NEFZ + EPA + WLTP - Constants'!$B$3*('NEFZ + EPA + WLTP - Start Value'!$B$5*'NEFZ + EPA + WLTP - Start Value'!$B$4)*E974/3600,0)</f>
        <v>0.1518510696271733</v>
      </c>
      <c r="I974" s="95"/>
    </row>
    <row r="975" ht="20.35" customHeight="1">
      <c r="A975" s="15">
        <v>972</v>
      </c>
      <c r="B975" s="15">
        <v>26.3</v>
      </c>
      <c r="C975" s="95">
        <f>'NEFZ + EPA + WLTP - Constants'!$B$5*B975/3.6</f>
        <v>11.757152</v>
      </c>
      <c r="D975" s="95">
        <f>(C975+C974)/2</f>
        <v>11.354816</v>
      </c>
      <c r="E975" s="95">
        <f>(D975*(A975-A974))</f>
        <v>11.354816</v>
      </c>
      <c r="F975" s="95">
        <f>(0.5*((C975^2)-(C974^2))*'NEFZ + EPA + WLTP - Start Value'!$B$3)/3600</f>
        <v>3.9720145591808</v>
      </c>
      <c r="G975" s="95">
        <f>E975*'NEFZ + EPA + WLTP - Start Value'!$B$3*'NEFZ + EPA + WLTP - Start Value'!$B$6*'NEFZ + EPA + WLTP - Constants'!$B$4/3600</f>
        <v>0.387392257472</v>
      </c>
      <c r="H975" s="95">
        <f>IF(E975&gt;0,(((C974)^3+(C975)^3)/2/D975)*0.5*'NEFZ + EPA + WLTP - Constants'!$B$3*('NEFZ + EPA + WLTP - Start Value'!$B$5*'NEFZ + EPA + WLTP - Start Value'!$B$4)*E975/3600,0)</f>
        <v>0.1858932110179574</v>
      </c>
      <c r="I975" s="95"/>
    </row>
    <row r="976" ht="20.35" customHeight="1">
      <c r="A976" s="15">
        <v>973</v>
      </c>
      <c r="B976" s="15">
        <v>27.5</v>
      </c>
      <c r="C976" s="95">
        <f>'NEFZ + EPA + WLTP - Constants'!$B$5*B976/3.6</f>
        <v>12.2936</v>
      </c>
      <c r="D976" s="95">
        <f>(C976+C975)/2</f>
        <v>12.025376</v>
      </c>
      <c r="E976" s="95">
        <f>(D976*(A976-A975))</f>
        <v>12.025376</v>
      </c>
      <c r="F976" s="95">
        <f>(0.5*((C976^2)-(C975^2))*'NEFZ + EPA + WLTP - Start Value'!$B$3)/3600</f>
        <v>2.804388232072544</v>
      </c>
      <c r="G976" s="95">
        <f>E976*'NEFZ + EPA + WLTP - Start Value'!$B$3*'NEFZ + EPA + WLTP - Start Value'!$B$6*'NEFZ + EPA + WLTP - Constants'!$B$4/3600</f>
        <v>0.4102697529920001</v>
      </c>
      <c r="H976" s="95">
        <f>IF(E976&gt;0,(((C975)^3+(C976)^3)/2/D976)*0.5*'NEFZ + EPA + WLTP - Constants'!$B$3*('NEFZ + EPA + WLTP - Start Value'!$B$5*'NEFZ + EPA + WLTP - Start Value'!$B$4)*E976/3600,0)</f>
        <v>0.2203100085557096</v>
      </c>
      <c r="I976" s="95"/>
    </row>
    <row r="977" ht="20.35" customHeight="1">
      <c r="A977" s="15">
        <v>974</v>
      </c>
      <c r="B977" s="15">
        <v>28.1</v>
      </c>
      <c r="C977" s="95">
        <f>'NEFZ + EPA + WLTP - Constants'!$B$5*B977/3.6</f>
        <v>12.561824</v>
      </c>
      <c r="D977" s="95">
        <f>(C977+C976)/2</f>
        <v>12.427712</v>
      </c>
      <c r="E977" s="95">
        <f>(D977*(A977-A976))</f>
        <v>12.427712</v>
      </c>
      <c r="F977" s="95">
        <f>(0.5*((C977^2)-(C976^2))*'NEFZ + EPA + WLTP - Start Value'!$B$3)/3600</f>
        <v>1.449107673821864</v>
      </c>
      <c r="G977" s="95">
        <f>E977*'NEFZ + EPA + WLTP - Start Value'!$B$3*'NEFZ + EPA + WLTP - Start Value'!$B$6*'NEFZ + EPA + WLTP - Constants'!$B$4/3600</f>
        <v>0.4239962503040001</v>
      </c>
      <c r="H977" s="95">
        <f>IF(E977&gt;0,(((C976)^3+(C977)^3)/2/D977)*0.5*'NEFZ + EPA + WLTP - Constants'!$B$3*('NEFZ + EPA + WLTP - Start Value'!$B$5*'NEFZ + EPA + WLTP - Start Value'!$B$4)*E977/3600,0)</f>
        <v>0.2428934287483945</v>
      </c>
      <c r="I977" s="95"/>
    </row>
    <row r="978" ht="20.35" customHeight="1">
      <c r="A978" s="15">
        <v>975</v>
      </c>
      <c r="B978" s="15">
        <v>28.4</v>
      </c>
      <c r="C978" s="95">
        <f>'NEFZ + EPA + WLTP - Constants'!$B$5*B978/3.6</f>
        <v>12.695936</v>
      </c>
      <c r="D978" s="95">
        <f>(C978+C977)/2</f>
        <v>12.62888</v>
      </c>
      <c r="E978" s="95">
        <f>(D978*(A978-A977))</f>
        <v>12.62888</v>
      </c>
      <c r="F978" s="95">
        <f>(0.5*((C978^2)-(C977^2))*'NEFZ + EPA + WLTP - Start Value'!$B$3)/3600</f>
        <v>0.7362822263573233</v>
      </c>
      <c r="G978" s="95">
        <f>E978*'NEFZ + EPA + WLTP - Start Value'!$B$3*'NEFZ + EPA + WLTP - Start Value'!$B$6*'NEFZ + EPA + WLTP - Constants'!$B$4/3600</f>
        <v>0.4308594989600001</v>
      </c>
      <c r="H978" s="95">
        <f>IF(E978&gt;0,(((C977)^3+(C978)^3)/2/D978)*0.5*'NEFZ + EPA + WLTP - Constants'!$B$3*('NEFZ + EPA + WLTP - Start Value'!$B$5*'NEFZ + EPA + WLTP - Start Value'!$B$4)*E978/3600,0)</f>
        <v>0.2548131087243027</v>
      </c>
      <c r="I978" s="95"/>
    </row>
    <row r="979" ht="20.35" customHeight="1">
      <c r="A979" s="15">
        <v>976</v>
      </c>
      <c r="B979" s="15">
        <v>28.5</v>
      </c>
      <c r="C979" s="95">
        <f>'NEFZ + EPA + WLTP - Constants'!$B$5*B979/3.6</f>
        <v>12.74064</v>
      </c>
      <c r="D979" s="95">
        <f>(C979+C978)/2</f>
        <v>12.718288</v>
      </c>
      <c r="E979" s="95">
        <f>(D979*(A979-A978))</f>
        <v>12.718288</v>
      </c>
      <c r="F979" s="95">
        <f>(0.5*((C979^2)-(C978^2))*'NEFZ + EPA + WLTP - Start Value'!$B$3)/3600</f>
        <v>0.2471649479630218</v>
      </c>
      <c r="G979" s="95">
        <f>E979*'NEFZ + EPA + WLTP - Start Value'!$B$3*'NEFZ + EPA + WLTP - Start Value'!$B$6*'NEFZ + EPA + WLTP - Constants'!$B$4/3600</f>
        <v>0.433909831696</v>
      </c>
      <c r="H979" s="95">
        <f>IF(E979&gt;0,(((C978)^3+(C979)^3)/2/D979)*0.5*'NEFZ + EPA + WLTP - Constants'!$B$3*('NEFZ + EPA + WLTP - Start Value'!$B$5*'NEFZ + EPA + WLTP - Start Value'!$B$4)*E979/3600,0)</f>
        <v>0.2602438739740294</v>
      </c>
      <c r="I979" s="95"/>
    </row>
    <row r="980" ht="20.35" customHeight="1">
      <c r="A980" s="15">
        <v>977</v>
      </c>
      <c r="B980" s="15">
        <v>28.5</v>
      </c>
      <c r="C980" s="95">
        <f>'NEFZ + EPA + WLTP - Constants'!$B$5*B980/3.6</f>
        <v>12.74064</v>
      </c>
      <c r="D980" s="95">
        <f>(C980+C979)/2</f>
        <v>12.74064</v>
      </c>
      <c r="E980" s="95">
        <f>(D980*(A980-A979))</f>
        <v>12.74064</v>
      </c>
      <c r="F980" s="95">
        <f>(0.5*((C980^2)-(C979^2))*'NEFZ + EPA + WLTP - Start Value'!$B$3)/3600</f>
        <v>0</v>
      </c>
      <c r="G980" s="95">
        <f>E980*'NEFZ + EPA + WLTP - Start Value'!$B$3*'NEFZ + EPA + WLTP - Start Value'!$B$6*'NEFZ + EPA + WLTP - Constants'!$B$4/3600</f>
        <v>0.434672414880</v>
      </c>
      <c r="H980" s="95">
        <f>IF(E980&gt;0,(((C979)^3+(C980)^3)/2/D980)*0.5*'NEFZ + EPA + WLTP - Constants'!$B$3*('NEFZ + EPA + WLTP - Start Value'!$B$5*'NEFZ + EPA + WLTP - Start Value'!$B$4)*E980/3600,0)</f>
        <v>0.2616159744862675</v>
      </c>
      <c r="I980" s="95"/>
    </row>
    <row r="981" ht="20.35" customHeight="1">
      <c r="A981" s="15">
        <v>978</v>
      </c>
      <c r="B981" s="15">
        <v>28.5</v>
      </c>
      <c r="C981" s="95">
        <f>'NEFZ + EPA + WLTP - Constants'!$B$5*B981/3.6</f>
        <v>12.74064</v>
      </c>
      <c r="D981" s="95">
        <f>(C981+C980)/2</f>
        <v>12.74064</v>
      </c>
      <c r="E981" s="95">
        <f>(D981*(A981-A980))</f>
        <v>12.74064</v>
      </c>
      <c r="F981" s="95">
        <f>(0.5*((C981^2)-(C980^2))*'NEFZ + EPA + WLTP - Start Value'!$B$3)/3600</f>
        <v>0</v>
      </c>
      <c r="G981" s="95">
        <f>E981*'NEFZ + EPA + WLTP - Start Value'!$B$3*'NEFZ + EPA + WLTP - Start Value'!$B$6*'NEFZ + EPA + WLTP - Constants'!$B$4/3600</f>
        <v>0.434672414880</v>
      </c>
      <c r="H981" s="95">
        <f>IF(E981&gt;0,(((C980)^3+(C981)^3)/2/D981)*0.5*'NEFZ + EPA + WLTP - Constants'!$B$3*('NEFZ + EPA + WLTP - Start Value'!$B$5*'NEFZ + EPA + WLTP - Start Value'!$B$4)*E981/3600,0)</f>
        <v>0.2616159744862675</v>
      </c>
      <c r="I981" s="95"/>
    </row>
    <row r="982" ht="20.35" customHeight="1">
      <c r="A982" s="15">
        <v>979</v>
      </c>
      <c r="B982" s="15">
        <v>27.7</v>
      </c>
      <c r="C982" s="95">
        <f>'NEFZ + EPA + WLTP - Constants'!$B$5*B982/3.6</f>
        <v>12.383008</v>
      </c>
      <c r="D982" s="95">
        <f>(C982+C981)/2</f>
        <v>12.561824</v>
      </c>
      <c r="E982" s="95">
        <f>(D982*(A982-A981))</f>
        <v>12.561824</v>
      </c>
      <c r="F982" s="95">
        <f>(0.5*((C982^2)-(C981^2))*'NEFZ + EPA + WLTP - Start Value'!$B$3)/3600</f>
        <v>-1.952994035222749</v>
      </c>
      <c r="G982" s="95">
        <f>E982*'NEFZ + EPA + WLTP - Start Value'!$B$3*'NEFZ + EPA + WLTP - Start Value'!$B$6*'NEFZ + EPA + WLTP - Constants'!$B$4/3600</f>
        <v>0.428571749408</v>
      </c>
      <c r="H982" s="95">
        <f>IF(E982&gt;0,(((C981)^3+(C982)^3)/2/D982)*0.5*'NEFZ + EPA + WLTP - Constants'!$B$3*('NEFZ + EPA + WLTP - Start Value'!$B$5*'NEFZ + EPA + WLTP - Start Value'!$B$4)*E982/3600,0)</f>
        <v>0.2509068763687668</v>
      </c>
      <c r="I982" s="95"/>
    </row>
    <row r="983" ht="20.35" customHeight="1">
      <c r="A983" s="15">
        <v>980</v>
      </c>
      <c r="B983" s="15">
        <v>27.5</v>
      </c>
      <c r="C983" s="95">
        <f>'NEFZ + EPA + WLTP - Constants'!$B$5*B983/3.6</f>
        <v>12.2936</v>
      </c>
      <c r="D983" s="95">
        <f>(C983+C982)/2</f>
        <v>12.338304</v>
      </c>
      <c r="E983" s="95">
        <f>(D983*(A983-A982))</f>
        <v>12.338304</v>
      </c>
      <c r="F983" s="95">
        <f>(0.5*((C983^2)-(C982^2))*'NEFZ + EPA + WLTP - Start Value'!$B$3)/3600</f>
        <v>-0.4795608129194598</v>
      </c>
      <c r="G983" s="95">
        <f>E983*'NEFZ + EPA + WLTP - Start Value'!$B$3*'NEFZ + EPA + WLTP - Start Value'!$B$6*'NEFZ + EPA + WLTP - Constants'!$B$4/3600</f>
        <v>0.4209459175680001</v>
      </c>
      <c r="H983" s="95">
        <f>IF(E983&gt;0,(((C982)^3+(C983)^3)/2/D983)*0.5*'NEFZ + EPA + WLTP - Constants'!$B$3*('NEFZ + EPA + WLTP - Start Value'!$B$5*'NEFZ + EPA + WLTP - Start Value'!$B$4)*E983/3600,0)</f>
        <v>0.2376150958806205</v>
      </c>
      <c r="I983" s="95"/>
    </row>
    <row r="984" ht="20.35" customHeight="1">
      <c r="A984" s="15">
        <v>981</v>
      </c>
      <c r="B984" s="15">
        <v>27.2</v>
      </c>
      <c r="C984" s="95">
        <f>'NEFZ + EPA + WLTP - Constants'!$B$5*B984/3.6</f>
        <v>12.159488</v>
      </c>
      <c r="D984" s="95">
        <f>(C984+C983)/2</f>
        <v>12.226544</v>
      </c>
      <c r="E984" s="95">
        <f>(D984*(A984-A983))</f>
        <v>12.226544</v>
      </c>
      <c r="F984" s="95">
        <f>(0.5*((C984^2)-(C983^2))*'NEFZ + EPA + WLTP - Start Value'!$B$3)/3600</f>
        <v>-0.7128254474645462</v>
      </c>
      <c r="G984" s="95">
        <f>E984*'NEFZ + EPA + WLTP - Start Value'!$B$3*'NEFZ + EPA + WLTP - Start Value'!$B$6*'NEFZ + EPA + WLTP - Constants'!$B$4/3600</f>
        <v>0.417133001648</v>
      </c>
      <c r="H984" s="95">
        <f>IF(E984&gt;0,(((C983)^3+(C984)^3)/2/D984)*0.5*'NEFZ + EPA + WLTP - Constants'!$B$3*('NEFZ + EPA + WLTP - Start Value'!$B$5*'NEFZ + EPA + WLTP - Start Value'!$B$4)*E984/3600,0)</f>
        <v>0.2312282321930683</v>
      </c>
      <c r="I984" s="95"/>
    </row>
    <row r="985" ht="20.35" customHeight="1">
      <c r="A985" s="15">
        <v>982</v>
      </c>
      <c r="B985" s="15">
        <v>26.8</v>
      </c>
      <c r="C985" s="95">
        <f>'NEFZ + EPA + WLTP - Constants'!$B$5*B985/3.6</f>
        <v>11.980672</v>
      </c>
      <c r="D985" s="95">
        <f>(C985+C984)/2</f>
        <v>12.07008</v>
      </c>
      <c r="E985" s="95">
        <f>(D985*(A985-A984))</f>
        <v>12.07008</v>
      </c>
      <c r="F985" s="95">
        <f>(0.5*((C985^2)-(C984^2))*'NEFZ + EPA + WLTP - Start Value'!$B$3)/3600</f>
        <v>-0.9382711557119887</v>
      </c>
      <c r="G985" s="95">
        <f>E985*'NEFZ + EPA + WLTP - Start Value'!$B$3*'NEFZ + EPA + WLTP - Start Value'!$B$6*'NEFZ + EPA + WLTP - Constants'!$B$4/3600</f>
        <v>0.4117949193600001</v>
      </c>
      <c r="H985" s="95">
        <f>IF(E985&gt;0,(((C984)^3+(C985)^3)/2/D985)*0.5*'NEFZ + EPA + WLTP - Constants'!$B$3*('NEFZ + EPA + WLTP - Start Value'!$B$5*'NEFZ + EPA + WLTP - Start Value'!$B$4)*E985/3600,0)</f>
        <v>0.2224807573318879</v>
      </c>
      <c r="I985" s="95"/>
    </row>
    <row r="986" ht="20.35" customHeight="1">
      <c r="A986" s="15">
        <v>983</v>
      </c>
      <c r="B986" s="15">
        <v>26.5</v>
      </c>
      <c r="C986" s="95">
        <f>'NEFZ + EPA + WLTP - Constants'!$B$5*B986/3.6</f>
        <v>11.84656</v>
      </c>
      <c r="D986" s="95">
        <f>(C986+C985)/2</f>
        <v>11.913616</v>
      </c>
      <c r="E986" s="95">
        <f>(D986*(A986-A985))</f>
        <v>11.913616</v>
      </c>
      <c r="F986" s="95">
        <f>(0.5*((C986^2)-(C985^2))*'NEFZ + EPA + WLTP - Start Value'!$B$3)/3600</f>
        <v>-0.6945812861034739</v>
      </c>
      <c r="G986" s="95">
        <f>E986*'NEFZ + EPA + WLTP - Start Value'!$B$3*'NEFZ + EPA + WLTP - Start Value'!$B$6*'NEFZ + EPA + WLTP - Constants'!$B$4/3600</f>
        <v>0.4064568370720001</v>
      </c>
      <c r="H986" s="95">
        <f>IF(E986&gt;0,(((C985)^3+(C986)^3)/2/D986)*0.5*'NEFZ + EPA + WLTP - Constants'!$B$3*('NEFZ + EPA + WLTP - Start Value'!$B$5*'NEFZ + EPA + WLTP - Start Value'!$B$4)*E986/3600,0)</f>
        <v>0.2139255181481257</v>
      </c>
      <c r="I986" s="95"/>
    </row>
    <row r="987" ht="20.35" customHeight="1">
      <c r="A987" s="15">
        <v>984</v>
      </c>
      <c r="B987" s="15">
        <v>26</v>
      </c>
      <c r="C987" s="95">
        <f>'NEFZ + EPA + WLTP - Constants'!$B$5*B987/3.6</f>
        <v>11.62304</v>
      </c>
      <c r="D987" s="95">
        <f>(C987+C986)/2</f>
        <v>11.7348</v>
      </c>
      <c r="E987" s="95">
        <f>(D987*(A987-A986))</f>
        <v>11.7348</v>
      </c>
      <c r="F987" s="95">
        <f>(0.5*((C987^2)-(C986^2))*'NEFZ + EPA + WLTP - Start Value'!$B$3)/3600</f>
        <v>-1.14026008506666</v>
      </c>
      <c r="G987" s="95">
        <f>E987*'NEFZ + EPA + WLTP - Start Value'!$B$3*'NEFZ + EPA + WLTP - Start Value'!$B$6*'NEFZ + EPA + WLTP - Constants'!$B$4/3600</f>
        <v>0.4003561716</v>
      </c>
      <c r="H987" s="95">
        <f>IF(E987&gt;0,(((C986)^3+(C987)^3)/2/D987)*0.5*'NEFZ + EPA + WLTP - Constants'!$B$3*('NEFZ + EPA + WLTP - Start Value'!$B$5*'NEFZ + EPA + WLTP - Start Value'!$B$4)*E987/3600,0)</f>
        <v>0.2044729022537493</v>
      </c>
      <c r="I987" s="95"/>
    </row>
    <row r="988" ht="20.35" customHeight="1">
      <c r="A988" s="15">
        <v>985</v>
      </c>
      <c r="B988" s="15">
        <v>25.7</v>
      </c>
      <c r="C988" s="95">
        <f>'NEFZ + EPA + WLTP - Constants'!$B$5*B988/3.6</f>
        <v>11.488928</v>
      </c>
      <c r="D988" s="95">
        <f>(C988+C987)/2</f>
        <v>11.555984</v>
      </c>
      <c r="E988" s="95">
        <f>(D988*(A988-A987))</f>
        <v>11.555984</v>
      </c>
      <c r="F988" s="95">
        <f>(0.5*((C988^2)-(C987^2))*'NEFZ + EPA + WLTP - Start Value'!$B$3)/3600</f>
        <v>-0.6737308159765369</v>
      </c>
      <c r="G988" s="95">
        <f>E988*'NEFZ + EPA + WLTP - Start Value'!$B$3*'NEFZ + EPA + WLTP - Start Value'!$B$6*'NEFZ + EPA + WLTP - Constants'!$B$4/3600</f>
        <v>0.3942555061280001</v>
      </c>
      <c r="H988" s="95">
        <f>IF(E988&gt;0,(((C987)^3+(C988)^3)/2/D988)*0.5*'NEFZ + EPA + WLTP - Constants'!$B$3*('NEFZ + EPA + WLTP - Start Value'!$B$5*'NEFZ + EPA + WLTP - Start Value'!$B$4)*E988/3600,0)</f>
        <v>0.1952338815565041</v>
      </c>
      <c r="I988" s="95"/>
    </row>
    <row r="989" ht="20.35" customHeight="1">
      <c r="A989" s="15">
        <v>986</v>
      </c>
      <c r="B989" s="15">
        <v>25.2</v>
      </c>
      <c r="C989" s="95">
        <f>'NEFZ + EPA + WLTP - Constants'!$B$5*B989/3.6</f>
        <v>11.265408</v>
      </c>
      <c r="D989" s="95">
        <f>(C989+C988)/2</f>
        <v>11.377168</v>
      </c>
      <c r="E989" s="95">
        <f>(D989*(A989-A988))</f>
        <v>11.377168</v>
      </c>
      <c r="F989" s="95">
        <f>(0.5*((C989^2)-(C988^2))*'NEFZ + EPA + WLTP - Start Value'!$B$3)/3600</f>
        <v>-1.105509301521788</v>
      </c>
      <c r="G989" s="95">
        <f>E989*'NEFZ + EPA + WLTP - Start Value'!$B$3*'NEFZ + EPA + WLTP - Start Value'!$B$6*'NEFZ + EPA + WLTP - Constants'!$B$4/3600</f>
        <v>0.3881548406560001</v>
      </c>
      <c r="H989" s="95">
        <f>IF(E989&gt;0,(((C988)^3+(C989)^3)/2/D989)*0.5*'NEFZ + EPA + WLTP - Constants'!$B$3*('NEFZ + EPA + WLTP - Start Value'!$B$5*'NEFZ + EPA + WLTP - Start Value'!$B$4)*E989/3600,0)</f>
        <v>0.1863454282145505</v>
      </c>
      <c r="I989" s="95"/>
    </row>
    <row r="990" ht="20.35" customHeight="1">
      <c r="A990" s="15">
        <v>987</v>
      </c>
      <c r="B990" s="15">
        <v>24</v>
      </c>
      <c r="C990" s="95">
        <f>'NEFZ + EPA + WLTP - Constants'!$B$5*B990/3.6</f>
        <v>10.72896</v>
      </c>
      <c r="D990" s="95">
        <f>(C990+C989)/2</f>
        <v>10.997184</v>
      </c>
      <c r="E990" s="95">
        <f>(D990*(A990-A989))</f>
        <v>10.997184</v>
      </c>
      <c r="F990" s="95">
        <f>(0.5*((C990^2)-(C989^2))*'NEFZ + EPA + WLTP - Start Value'!$B$3)/3600</f>
        <v>-2.564607825612789</v>
      </c>
      <c r="G990" s="95">
        <f>E990*'NEFZ + EPA + WLTP - Start Value'!$B$3*'NEFZ + EPA + WLTP - Start Value'!$B$6*'NEFZ + EPA + WLTP - Constants'!$B$4/3600</f>
        <v>0.3751909265280001</v>
      </c>
      <c r="H990" s="95">
        <f>IF(E990&gt;0,(((C989)^3+(C990)^3)/2/D990)*0.5*'NEFZ + EPA + WLTP - Constants'!$B$3*('NEFZ + EPA + WLTP - Start Value'!$B$5*'NEFZ + EPA + WLTP - Start Value'!$B$4)*E990/3600,0)</f>
        <v>0.1685424776083264</v>
      </c>
      <c r="I990" s="95"/>
    </row>
    <row r="991" ht="20.35" customHeight="1">
      <c r="A991" s="15">
        <v>988</v>
      </c>
      <c r="B991" s="15">
        <v>22</v>
      </c>
      <c r="C991" s="95">
        <f>'NEFZ + EPA + WLTP - Constants'!$B$5*B991/3.6</f>
        <v>9.83488</v>
      </c>
      <c r="D991" s="95">
        <f>(C991+C990)/2</f>
        <v>10.28192</v>
      </c>
      <c r="E991" s="95">
        <f>(D991*(A991-A990))</f>
        <v>10.28192</v>
      </c>
      <c r="F991" s="95">
        <f>(0.5*((C991^2)-(C990^2))*'NEFZ + EPA + WLTP - Start Value'!$B$3)/3600</f>
        <v>-3.996340107662226</v>
      </c>
      <c r="G991" s="95">
        <f>E991*'NEFZ + EPA + WLTP - Start Value'!$B$3*'NEFZ + EPA + WLTP - Start Value'!$B$6*'NEFZ + EPA + WLTP - Constants'!$B$4/3600</f>
        <v>0.350788264640</v>
      </c>
      <c r="H991" s="95">
        <f>IF(E991&gt;0,(((C990)^3+(C991)^3)/2/D991)*0.5*'NEFZ + EPA + WLTP - Constants'!$B$3*('NEFZ + EPA + WLTP - Start Value'!$B$5*'NEFZ + EPA + WLTP - Start Value'!$B$4)*E991/3600,0)</f>
        <v>0.1382831128094029</v>
      </c>
      <c r="I991" s="95"/>
    </row>
    <row r="992" ht="20.35" customHeight="1">
      <c r="A992" s="15">
        <v>989</v>
      </c>
      <c r="B992" s="15">
        <v>21.5</v>
      </c>
      <c r="C992" s="95">
        <f>'NEFZ + EPA + WLTP - Constants'!$B$5*B992/3.6</f>
        <v>9.611360000000001</v>
      </c>
      <c r="D992" s="95">
        <f>(C992+C991)/2</f>
        <v>9.723120000000002</v>
      </c>
      <c r="E992" s="95">
        <f>(D992*(A992-A991))</f>
        <v>9.723120000000002</v>
      </c>
      <c r="F992" s="95">
        <f>(0.5*((C992^2)-(C991^2))*'NEFZ + EPA + WLTP - Start Value'!$B$3)/3600</f>
        <v>-0.9447869276266632</v>
      </c>
      <c r="G992" s="95">
        <f>E992*'NEFZ + EPA + WLTP - Start Value'!$B$3*'NEFZ + EPA + WLTP - Start Value'!$B$6*'NEFZ + EPA + WLTP - Constants'!$B$4/3600</f>
        <v>0.331723685040</v>
      </c>
      <c r="H992" s="95">
        <f>IF(E992&gt;0,(((C991)^3+(C992)^3)/2/D992)*0.5*'NEFZ + EPA + WLTP - Constants'!$B$3*('NEFZ + EPA + WLTP - Start Value'!$B$5*'NEFZ + EPA + WLTP - Start Value'!$B$4)*E992/3600,0)</f>
        <v>0.1163267414376297</v>
      </c>
      <c r="I992" s="95"/>
    </row>
    <row r="993" ht="20.35" customHeight="1">
      <c r="A993" s="15">
        <v>990</v>
      </c>
      <c r="B993" s="15">
        <v>21.5</v>
      </c>
      <c r="C993" s="95">
        <f>'NEFZ + EPA + WLTP - Constants'!$B$5*B993/3.6</f>
        <v>9.611360000000001</v>
      </c>
      <c r="D993" s="95">
        <f>(C993+C992)/2</f>
        <v>9.611360000000001</v>
      </c>
      <c r="E993" s="95">
        <f>(D993*(A993-A992))</f>
        <v>9.611360000000001</v>
      </c>
      <c r="F993" s="95">
        <f>(0.5*((C993^2)-(C992^2))*'NEFZ + EPA + WLTP - Start Value'!$B$3)/3600</f>
        <v>0</v>
      </c>
      <c r="G993" s="95">
        <f>E993*'NEFZ + EPA + WLTP - Start Value'!$B$3*'NEFZ + EPA + WLTP - Start Value'!$B$6*'NEFZ + EPA + WLTP - Constants'!$B$4/3600</f>
        <v>0.3279107691200001</v>
      </c>
      <c r="H993" s="95">
        <f>IF(E993&gt;0,(((C992)^3+(C993)^3)/2/D993)*0.5*'NEFZ + EPA + WLTP - Constants'!$B$3*('NEFZ + EPA + WLTP - Start Value'!$B$5*'NEFZ + EPA + WLTP - Start Value'!$B$4)*E993/3600,0)</f>
        <v>0.1123168871581522</v>
      </c>
      <c r="I993" s="95"/>
    </row>
    <row r="994" ht="20.35" customHeight="1">
      <c r="A994" s="15">
        <v>991</v>
      </c>
      <c r="B994" s="15">
        <v>21.8</v>
      </c>
      <c r="C994" s="95">
        <f>'NEFZ + EPA + WLTP - Constants'!$B$5*B994/3.6</f>
        <v>9.745472000000001</v>
      </c>
      <c r="D994" s="95">
        <f>(C994+C993)/2</f>
        <v>9.678416000000002</v>
      </c>
      <c r="E994" s="95">
        <f>(D994*(A994-A993))</f>
        <v>9.678416000000002</v>
      </c>
      <c r="F994" s="95">
        <f>(0.5*((C994^2)-(C993^2))*'NEFZ + EPA + WLTP - Start Value'!$B$3)/3600</f>
        <v>0.5642658478101343</v>
      </c>
      <c r="G994" s="95">
        <f>E994*'NEFZ + EPA + WLTP - Start Value'!$B$3*'NEFZ + EPA + WLTP - Start Value'!$B$6*'NEFZ + EPA + WLTP - Constants'!$B$4/3600</f>
        <v>0.3301985186720001</v>
      </c>
      <c r="H994" s="95">
        <f>IF(E994&gt;0,(((C993)^3+(C994)^3)/2/D994)*0.5*'NEFZ + EPA + WLTP - Constants'!$B$3*('NEFZ + EPA + WLTP - Start Value'!$B$5*'NEFZ + EPA + WLTP - Start Value'!$B$4)*E994/3600,0)</f>
        <v>0.1147006604141361</v>
      </c>
      <c r="I994" s="95"/>
    </row>
    <row r="995" ht="20.35" customHeight="1">
      <c r="A995" s="15">
        <v>992</v>
      </c>
      <c r="B995" s="15">
        <v>22.5</v>
      </c>
      <c r="C995" s="95">
        <f>'NEFZ + EPA + WLTP - Constants'!$B$5*B995/3.6</f>
        <v>10.0584</v>
      </c>
      <c r="D995" s="95">
        <f>(C995+C994)/2</f>
        <v>9.901935999999999</v>
      </c>
      <c r="E995" s="95">
        <f>(D995*(A995-A994))</f>
        <v>9.901935999999999</v>
      </c>
      <c r="F995" s="95">
        <f>(0.5*((C995^2)-(C994^2))*'NEFZ + EPA + WLTP - Start Value'!$B$3)/3600</f>
        <v>1.347027247158747</v>
      </c>
      <c r="G995" s="95">
        <f>E995*'NEFZ + EPA + WLTP - Start Value'!$B$3*'NEFZ + EPA + WLTP - Start Value'!$B$6*'NEFZ + EPA + WLTP - Constants'!$B$4/3600</f>
        <v>0.337824350512</v>
      </c>
      <c r="H995" s="95">
        <f>IF(E995&gt;0,(((C994)^3+(C995)^3)/2/D995)*0.5*'NEFZ + EPA + WLTP - Constants'!$B$3*('NEFZ + EPA + WLTP - Start Value'!$B$5*'NEFZ + EPA + WLTP - Start Value'!$B$4)*E995/3600,0)</f>
        <v>0.1229068409705864</v>
      </c>
      <c r="I995" s="95"/>
    </row>
    <row r="996" ht="20.35" customHeight="1">
      <c r="A996" s="15">
        <v>993</v>
      </c>
      <c r="B996" s="15">
        <v>23</v>
      </c>
      <c r="C996" s="95">
        <f>'NEFZ + EPA + WLTP - Constants'!$B$5*B996/3.6</f>
        <v>10.28192</v>
      </c>
      <c r="D996" s="95">
        <f>(C996+C995)/2</f>
        <v>10.17016</v>
      </c>
      <c r="E996" s="95">
        <f>(D996*(A996-A995))</f>
        <v>10.17016</v>
      </c>
      <c r="F996" s="95">
        <f>(0.5*((C996^2)-(C995^2))*'NEFZ + EPA + WLTP - Start Value'!$B$3)/3600</f>
        <v>0.9882254070577877</v>
      </c>
      <c r="G996" s="95">
        <f>E996*'NEFZ + EPA + WLTP - Start Value'!$B$3*'NEFZ + EPA + WLTP - Start Value'!$B$6*'NEFZ + EPA + WLTP - Constants'!$B$4/3600</f>
        <v>0.346975348720</v>
      </c>
      <c r="H996" s="95">
        <f>IF(E996&gt;0,(((C995)^3+(C996)^3)/2/D996)*0.5*'NEFZ + EPA + WLTP - Constants'!$B$3*('NEFZ + EPA + WLTP - Start Value'!$B$5*'NEFZ + EPA + WLTP - Start Value'!$B$4)*E996/3600,0)</f>
        <v>0.1331162845454646</v>
      </c>
      <c r="I996" s="95"/>
    </row>
    <row r="997" ht="20.35" customHeight="1">
      <c r="A997" s="15">
        <v>994</v>
      </c>
      <c r="B997" s="15">
        <v>22.8</v>
      </c>
      <c r="C997" s="95">
        <f>'NEFZ + EPA + WLTP - Constants'!$B$5*B997/3.6</f>
        <v>10.192512</v>
      </c>
      <c r="D997" s="95">
        <f>(C997+C996)/2</f>
        <v>10.237216</v>
      </c>
      <c r="E997" s="95">
        <f>(D997*(A997-A996))</f>
        <v>10.237216</v>
      </c>
      <c r="F997" s="95">
        <f>(0.5*((C997^2)-(C996^2))*'NEFZ + EPA + WLTP - Start Value'!$B$3)/3600</f>
        <v>-0.3978964715889805</v>
      </c>
      <c r="G997" s="95">
        <f>E997*'NEFZ + EPA + WLTP - Start Value'!$B$3*'NEFZ + EPA + WLTP - Start Value'!$B$6*'NEFZ + EPA + WLTP - Constants'!$B$4/3600</f>
        <v>0.349263098272</v>
      </c>
      <c r="H997" s="95">
        <f>IF(E997&gt;0,(((C996)^3+(C997)^3)/2/D997)*0.5*'NEFZ + EPA + WLTP - Constants'!$B$3*('NEFZ + EPA + WLTP - Start Value'!$B$5*'NEFZ + EPA + WLTP - Start Value'!$B$4)*E997/3600,0)</f>
        <v>0.1357253498784226</v>
      </c>
      <c r="I997" s="95"/>
    </row>
    <row r="998" ht="20.35" customHeight="1">
      <c r="A998" s="15">
        <v>995</v>
      </c>
      <c r="B998" s="15">
        <v>22.8</v>
      </c>
      <c r="C998" s="95">
        <f>'NEFZ + EPA + WLTP - Constants'!$B$5*B998/3.6</f>
        <v>10.192512</v>
      </c>
      <c r="D998" s="95">
        <f>(C998+C997)/2</f>
        <v>10.192512</v>
      </c>
      <c r="E998" s="95">
        <f>(D998*(A998-A997))</f>
        <v>10.192512</v>
      </c>
      <c r="F998" s="95">
        <f>(0.5*((C998^2)-(C997^2))*'NEFZ + EPA + WLTP - Start Value'!$B$3)/3600</f>
        <v>0</v>
      </c>
      <c r="G998" s="95">
        <f>E998*'NEFZ + EPA + WLTP - Start Value'!$B$3*'NEFZ + EPA + WLTP - Start Value'!$B$6*'NEFZ + EPA + WLTP - Constants'!$B$4/3600</f>
        <v>0.347737931904</v>
      </c>
      <c r="H998" s="95">
        <f>IF(E998&gt;0,(((C997)^3+(C998)^3)/2/D998)*0.5*'NEFZ + EPA + WLTP - Constants'!$B$3*('NEFZ + EPA + WLTP - Start Value'!$B$5*'NEFZ + EPA + WLTP - Start Value'!$B$4)*E998/3600,0)</f>
        <v>0.133947378936969</v>
      </c>
      <c r="I998" s="95"/>
    </row>
    <row r="999" ht="20.35" customHeight="1">
      <c r="A999" s="15">
        <v>996</v>
      </c>
      <c r="B999" s="15">
        <v>23</v>
      </c>
      <c r="C999" s="95">
        <f>'NEFZ + EPA + WLTP - Constants'!$B$5*B999/3.6</f>
        <v>10.28192</v>
      </c>
      <c r="D999" s="95">
        <f>(C999+C998)/2</f>
        <v>10.237216</v>
      </c>
      <c r="E999" s="95">
        <f>(D999*(A999-A998))</f>
        <v>10.237216</v>
      </c>
      <c r="F999" s="95">
        <f>(0.5*((C999^2)-(C998^2))*'NEFZ + EPA + WLTP - Start Value'!$B$3)/3600</f>
        <v>0.3978964715889805</v>
      </c>
      <c r="G999" s="95">
        <f>E999*'NEFZ + EPA + WLTP - Start Value'!$B$3*'NEFZ + EPA + WLTP - Start Value'!$B$6*'NEFZ + EPA + WLTP - Constants'!$B$4/3600</f>
        <v>0.349263098272</v>
      </c>
      <c r="H999" s="95">
        <f>IF(E999&gt;0,(((C998)^3+(C999)^3)/2/D999)*0.5*'NEFZ + EPA + WLTP - Constants'!$B$3*('NEFZ + EPA + WLTP - Start Value'!$B$5*'NEFZ + EPA + WLTP - Start Value'!$B$4)*E999/3600,0)</f>
        <v>0.1357253498784226</v>
      </c>
      <c r="I999" s="95"/>
    </row>
    <row r="1000" ht="20.35" customHeight="1">
      <c r="A1000" s="15">
        <v>997</v>
      </c>
      <c r="B1000" s="15">
        <v>22.7</v>
      </c>
      <c r="C1000" s="95">
        <f>'NEFZ + EPA + WLTP - Constants'!$B$5*B1000/3.6</f>
        <v>10.147808</v>
      </c>
      <c r="D1000" s="95">
        <f>(C1000+C999)/2</f>
        <v>10.214864</v>
      </c>
      <c r="E1000" s="95">
        <f>(D1000*(A1000-A999))</f>
        <v>10.214864</v>
      </c>
      <c r="F1000" s="95">
        <f>(0.5*((C1000^2)-(C999^2))*'NEFZ + EPA + WLTP - Start Value'!$B$3)/3600</f>
        <v>-0.5955415530005337</v>
      </c>
      <c r="G1000" s="95">
        <f>E1000*'NEFZ + EPA + WLTP - Start Value'!$B$3*'NEFZ + EPA + WLTP - Start Value'!$B$6*'NEFZ + EPA + WLTP - Constants'!$B$4/3600</f>
        <v>0.3485005150880001</v>
      </c>
      <c r="H1000" s="95">
        <f>IF(E1000&gt;0,(((C999)^3+(C1000)^3)/2/D1000)*0.5*'NEFZ + EPA + WLTP - Constants'!$B$3*('NEFZ + EPA + WLTP - Start Value'!$B$5*'NEFZ + EPA + WLTP - Start Value'!$B$4)*E1000/3600,0)</f>
        <v>0.1348479765275399</v>
      </c>
      <c r="I1000" s="95"/>
    </row>
    <row r="1001" ht="20.35" customHeight="1">
      <c r="A1001" s="15">
        <v>998</v>
      </c>
      <c r="B1001" s="15">
        <v>22.7</v>
      </c>
      <c r="C1001" s="95">
        <f>'NEFZ + EPA + WLTP - Constants'!$B$5*B1001/3.6</f>
        <v>10.147808</v>
      </c>
      <c r="D1001" s="95">
        <f>(C1001+C1000)/2</f>
        <v>10.147808</v>
      </c>
      <c r="E1001" s="95">
        <f>(D1001*(A1001-A1000))</f>
        <v>10.147808</v>
      </c>
      <c r="F1001" s="95">
        <f>(0.5*((C1001^2)-(C1000^2))*'NEFZ + EPA + WLTP - Start Value'!$B$3)/3600</f>
        <v>0</v>
      </c>
      <c r="G1001" s="95">
        <f>E1001*'NEFZ + EPA + WLTP - Start Value'!$B$3*'NEFZ + EPA + WLTP - Start Value'!$B$6*'NEFZ + EPA + WLTP - Constants'!$B$4/3600</f>
        <v>0.3462127655360001</v>
      </c>
      <c r="H1001" s="95">
        <f>IF(E1001&gt;0,(((C1000)^3+(C1001)^3)/2/D1001)*0.5*'NEFZ + EPA + WLTP - Constants'!$B$3*('NEFZ + EPA + WLTP - Start Value'!$B$5*'NEFZ + EPA + WLTP - Start Value'!$B$4)*E1001/3600,0)</f>
        <v>0.1321926322352035</v>
      </c>
      <c r="I1001" s="95"/>
    </row>
    <row r="1002" ht="20.35" customHeight="1">
      <c r="A1002" s="15">
        <v>999</v>
      </c>
      <c r="B1002" s="15">
        <v>22.7</v>
      </c>
      <c r="C1002" s="95">
        <f>'NEFZ + EPA + WLTP - Constants'!$B$5*B1002/3.6</f>
        <v>10.147808</v>
      </c>
      <c r="D1002" s="95">
        <f>(C1002+C1001)/2</f>
        <v>10.147808</v>
      </c>
      <c r="E1002" s="95">
        <f>(D1002*(A1002-A1001))</f>
        <v>10.147808</v>
      </c>
      <c r="F1002" s="95">
        <f>(0.5*((C1002^2)-(C1001^2))*'NEFZ + EPA + WLTP - Start Value'!$B$3)/3600</f>
        <v>0</v>
      </c>
      <c r="G1002" s="95">
        <f>E1002*'NEFZ + EPA + WLTP - Start Value'!$B$3*'NEFZ + EPA + WLTP - Start Value'!$B$6*'NEFZ + EPA + WLTP - Constants'!$B$4/3600</f>
        <v>0.3462127655360001</v>
      </c>
      <c r="H1002" s="95">
        <f>IF(E1002&gt;0,(((C1001)^3+(C1002)^3)/2/D1002)*0.5*'NEFZ + EPA + WLTP - Constants'!$B$3*('NEFZ + EPA + WLTP - Start Value'!$B$5*'NEFZ + EPA + WLTP - Start Value'!$B$4)*E1002/3600,0)</f>
        <v>0.1321926322352035</v>
      </c>
      <c r="I1002" s="95"/>
    </row>
    <row r="1003" ht="20.35" customHeight="1">
      <c r="A1003" s="15">
        <v>1000</v>
      </c>
      <c r="B1003" s="15">
        <v>23.5</v>
      </c>
      <c r="C1003" s="95">
        <f>'NEFZ + EPA + WLTP - Constants'!$B$5*B1003/3.6</f>
        <v>10.50544</v>
      </c>
      <c r="D1003" s="95">
        <f>(C1003+C1002)/2</f>
        <v>10.326624</v>
      </c>
      <c r="E1003" s="95">
        <f>(D1003*(A1003-A1002))</f>
        <v>10.326624</v>
      </c>
      <c r="F1003" s="95">
        <f>(0.5*((C1003^2)-(C1002^2))*'NEFZ + EPA + WLTP - Start Value'!$B$3)/3600</f>
        <v>1.60548619977387</v>
      </c>
      <c r="G1003" s="95">
        <f>E1003*'NEFZ + EPA + WLTP - Start Value'!$B$3*'NEFZ + EPA + WLTP - Start Value'!$B$6*'NEFZ + EPA + WLTP - Constants'!$B$4/3600</f>
        <v>0.3523134310080001</v>
      </c>
      <c r="H1003" s="95">
        <f>IF(E1003&gt;0,(((C1002)^3+(C1003)^3)/2/D1003)*0.5*'NEFZ + EPA + WLTP - Constants'!$B$3*('NEFZ + EPA + WLTP - Start Value'!$B$5*'NEFZ + EPA + WLTP - Start Value'!$B$4)*E1003/3600,0)</f>
        <v>0.1394299607993332</v>
      </c>
      <c r="I1003" s="95"/>
    </row>
    <row r="1004" ht="20.35" customHeight="1">
      <c r="A1004" s="15">
        <v>1001</v>
      </c>
      <c r="B1004" s="15">
        <v>24</v>
      </c>
      <c r="C1004" s="95">
        <f>'NEFZ + EPA + WLTP - Constants'!$B$5*B1004/3.6</f>
        <v>10.72896</v>
      </c>
      <c r="D1004" s="95">
        <f>(C1004+C1003)/2</f>
        <v>10.6172</v>
      </c>
      <c r="E1004" s="95">
        <f>(D1004*(A1004-A1003))</f>
        <v>10.6172</v>
      </c>
      <c r="F1004" s="95">
        <f>(0.5*((C1004^2)-(C1003^2))*'NEFZ + EPA + WLTP - Start Value'!$B$3)/3600</f>
        <v>1.031663886488884</v>
      </c>
      <c r="G1004" s="95">
        <f>E1004*'NEFZ + EPA + WLTP - Start Value'!$B$3*'NEFZ + EPA + WLTP - Start Value'!$B$6*'NEFZ + EPA + WLTP - Constants'!$B$4/3600</f>
        <v>0.3622270124</v>
      </c>
      <c r="H1004" s="95">
        <f>IF(E1004&gt;0,(((C1003)^3+(C1004)^3)/2/D1004)*0.5*'NEFZ + EPA + WLTP - Constants'!$B$3*('NEFZ + EPA + WLTP - Start Value'!$B$5*'NEFZ + EPA + WLTP - Start Value'!$B$4)*E1004/3600,0)</f>
        <v>0.1514484596325808</v>
      </c>
      <c r="I1004" s="95"/>
    </row>
    <row r="1005" ht="20.35" customHeight="1">
      <c r="A1005" s="15">
        <v>1002</v>
      </c>
      <c r="B1005" s="15">
        <v>24.6</v>
      </c>
      <c r="C1005" s="95">
        <f>'NEFZ + EPA + WLTP - Constants'!$B$5*B1005/3.6</f>
        <v>10.997184</v>
      </c>
      <c r="D1005" s="95">
        <f>(C1005+C1004)/2</f>
        <v>10.863072</v>
      </c>
      <c r="E1005" s="95">
        <f>(D1005*(A1005-A1004))</f>
        <v>10.863072</v>
      </c>
      <c r="F1005" s="95">
        <f>(0.5*((C1005^2)-(C1004^2))*'NEFZ + EPA + WLTP - Start Value'!$B$3)/3600</f>
        <v>1.266666060211206</v>
      </c>
      <c r="G1005" s="95">
        <f>E1005*'NEFZ + EPA + WLTP - Start Value'!$B$3*'NEFZ + EPA + WLTP - Start Value'!$B$6*'NEFZ + EPA + WLTP - Constants'!$B$4/3600</f>
        <v>0.3706154274240001</v>
      </c>
      <c r="H1005" s="95">
        <f>IF(E1005&gt;0,(((C1004)^3+(C1005)^3)/2/D1005)*0.5*'NEFZ + EPA + WLTP - Constants'!$B$3*('NEFZ + EPA + WLTP - Start Value'!$B$5*'NEFZ + EPA + WLTP - Start Value'!$B$4)*E1005/3600,0)</f>
        <v>0.162235926845029</v>
      </c>
      <c r="I1005" s="95"/>
    </row>
    <row r="1006" ht="20.35" customHeight="1">
      <c r="A1006" s="15">
        <v>1003</v>
      </c>
      <c r="B1006" s="15">
        <v>24.8</v>
      </c>
      <c r="C1006" s="95">
        <f>'NEFZ + EPA + WLTP - Constants'!$B$5*B1006/3.6</f>
        <v>11.086592</v>
      </c>
      <c r="D1006" s="95">
        <f>(C1006+C1005)/2</f>
        <v>11.041888</v>
      </c>
      <c r="E1006" s="95">
        <f>(D1006*(A1006-A1005))</f>
        <v>11.041888</v>
      </c>
      <c r="F1006" s="95">
        <f>(0.5*((C1006^2)-(C1005^2))*'NEFZ + EPA + WLTP - Start Value'!$B$3)/3600</f>
        <v>0.4291721767793737</v>
      </c>
      <c r="G1006" s="95">
        <f>E1006*'NEFZ + EPA + WLTP - Start Value'!$B$3*'NEFZ + EPA + WLTP - Start Value'!$B$6*'NEFZ + EPA + WLTP - Constants'!$B$4/3600</f>
        <v>0.3767160928960001</v>
      </c>
      <c r="H1006" s="95">
        <f>IF(E1006&gt;0,(((C1005)^3+(C1006)^3)/2/D1006)*0.5*'NEFZ + EPA + WLTP - Constants'!$B$3*('NEFZ + EPA + WLTP - Start Value'!$B$5*'NEFZ + EPA + WLTP - Start Value'!$B$4)*E1006/3600,0)</f>
        <v>0.1703106841979113</v>
      </c>
      <c r="I1006" s="95"/>
    </row>
    <row r="1007" ht="20.35" customHeight="1">
      <c r="A1007" s="15">
        <v>1004</v>
      </c>
      <c r="B1007" s="15">
        <v>25.1</v>
      </c>
      <c r="C1007" s="95">
        <f>'NEFZ + EPA + WLTP - Constants'!$B$5*B1007/3.6</f>
        <v>11.220704</v>
      </c>
      <c r="D1007" s="95">
        <f>(C1007+C1006)/2</f>
        <v>11.153648</v>
      </c>
      <c r="E1007" s="95">
        <f>(D1007*(A1007-A1006))</f>
        <v>11.153648</v>
      </c>
      <c r="F1007" s="95">
        <f>(0.5*((C1007^2)-(C1006^2))*'NEFZ + EPA + WLTP - Start Value'!$B$3)/3600</f>
        <v>0.650274037083732</v>
      </c>
      <c r="G1007" s="95">
        <f>E1007*'NEFZ + EPA + WLTP - Start Value'!$B$3*'NEFZ + EPA + WLTP - Start Value'!$B$6*'NEFZ + EPA + WLTP - Constants'!$B$4/3600</f>
        <v>0.380529008816</v>
      </c>
      <c r="H1007" s="95">
        <f>IF(E1007&gt;0,(((C1006)^3+(C1007)^3)/2/D1007)*0.5*'NEFZ + EPA + WLTP - Constants'!$B$3*('NEFZ + EPA + WLTP - Start Value'!$B$5*'NEFZ + EPA + WLTP - Start Value'!$B$4)*E1007/3600,0)</f>
        <v>0.1755449814209434</v>
      </c>
      <c r="I1007" s="95"/>
    </row>
    <row r="1008" ht="20.35" customHeight="1">
      <c r="A1008" s="15">
        <v>1005</v>
      </c>
      <c r="B1008" s="15">
        <v>25.5</v>
      </c>
      <c r="C1008" s="95">
        <f>'NEFZ + EPA + WLTP - Constants'!$B$5*B1008/3.6</f>
        <v>11.39952</v>
      </c>
      <c r="D1008" s="95">
        <f>(C1008+C1007)/2</f>
        <v>11.310112</v>
      </c>
      <c r="E1008" s="95">
        <f>(D1008*(A1008-A1007))</f>
        <v>11.310112</v>
      </c>
      <c r="F1008" s="95">
        <f>(0.5*((C1008^2)-(C1007^2))*'NEFZ + EPA + WLTP - Start Value'!$B$3)/3600</f>
        <v>0.8791948236856846</v>
      </c>
      <c r="G1008" s="95">
        <f>E1008*'NEFZ + EPA + WLTP - Start Value'!$B$3*'NEFZ + EPA + WLTP - Start Value'!$B$6*'NEFZ + EPA + WLTP - Constants'!$B$4/3600</f>
        <v>0.385867091104</v>
      </c>
      <c r="H1008" s="95">
        <f>IF(E1008&gt;0,(((C1007)^3+(C1008)^3)/2/D1008)*0.5*'NEFZ + EPA + WLTP - Constants'!$B$3*('NEFZ + EPA + WLTP - Start Value'!$B$5*'NEFZ + EPA + WLTP - Start Value'!$B$4)*E1008/3600,0)</f>
        <v>0.1830512308587944</v>
      </c>
      <c r="I1008" s="95"/>
    </row>
    <row r="1009" ht="20.35" customHeight="1">
      <c r="A1009" s="15">
        <v>1006</v>
      </c>
      <c r="B1009" s="15">
        <v>25.6</v>
      </c>
      <c r="C1009" s="95">
        <f>'NEFZ + EPA + WLTP - Constants'!$B$5*B1009/3.6</f>
        <v>11.444224</v>
      </c>
      <c r="D1009" s="95">
        <f>(C1009+C1008)/2</f>
        <v>11.421872</v>
      </c>
      <c r="E1009" s="95">
        <f>(D1009*(A1009-A1008))</f>
        <v>11.421872</v>
      </c>
      <c r="F1009" s="95">
        <f>(0.5*((C1009^2)-(C1008^2))*'NEFZ + EPA + WLTP - Start Value'!$B$3)/3600</f>
        <v>0.221970629892985</v>
      </c>
      <c r="G1009" s="95">
        <f>E1009*'NEFZ + EPA + WLTP - Start Value'!$B$3*'NEFZ + EPA + WLTP - Start Value'!$B$6*'NEFZ + EPA + WLTP - Constants'!$B$4/3600</f>
        <v>0.389680007024</v>
      </c>
      <c r="H1009" s="95">
        <f>IF(E1009&gt;0,(((C1008)^3+(C1009)^3)/2/D1009)*0.5*'NEFZ + EPA + WLTP - Constants'!$B$3*('NEFZ + EPA + WLTP - Start Value'!$B$5*'NEFZ + EPA + WLTP - Start Value'!$B$4)*E1009/3600,0)</f>
        <v>0.1884982756789692</v>
      </c>
      <c r="I1009" s="95"/>
    </row>
    <row r="1010" ht="20.35" customHeight="1">
      <c r="A1010" s="15">
        <v>1007</v>
      </c>
      <c r="B1010" s="15">
        <v>25.5</v>
      </c>
      <c r="C1010" s="95">
        <f>'NEFZ + EPA + WLTP - Constants'!$B$5*B1010/3.6</f>
        <v>11.39952</v>
      </c>
      <c r="D1010" s="95">
        <f>(C1010+C1009)/2</f>
        <v>11.421872</v>
      </c>
      <c r="E1010" s="95">
        <f>(D1010*(A1010-A1009))</f>
        <v>11.421872</v>
      </c>
      <c r="F1010" s="95">
        <f>(0.5*((C1010^2)-(C1009^2))*'NEFZ + EPA + WLTP - Start Value'!$B$3)/3600</f>
        <v>-0.221970629892985</v>
      </c>
      <c r="G1010" s="95">
        <f>E1010*'NEFZ + EPA + WLTP - Start Value'!$B$3*'NEFZ + EPA + WLTP - Start Value'!$B$6*'NEFZ + EPA + WLTP - Constants'!$B$4/3600</f>
        <v>0.389680007024</v>
      </c>
      <c r="H1010" s="95">
        <f>IF(E1010&gt;0,(((C1009)^3+(C1010)^3)/2/D1010)*0.5*'NEFZ + EPA + WLTP - Constants'!$B$3*('NEFZ + EPA + WLTP - Start Value'!$B$5*'NEFZ + EPA + WLTP - Start Value'!$B$4)*E1010/3600,0)</f>
        <v>0.1884982756789692</v>
      </c>
      <c r="I1010" s="95"/>
    </row>
    <row r="1011" ht="20.35" customHeight="1">
      <c r="A1011" s="15">
        <v>1008</v>
      </c>
      <c r="B1011" s="15">
        <v>25</v>
      </c>
      <c r="C1011" s="95">
        <f>'NEFZ + EPA + WLTP - Constants'!$B$5*B1011/3.6</f>
        <v>11.176</v>
      </c>
      <c r="D1011" s="95">
        <f>(C1011+C1010)/2</f>
        <v>11.28776</v>
      </c>
      <c r="E1011" s="95">
        <f>(D1011*(A1011-A1010))</f>
        <v>11.28776</v>
      </c>
      <c r="F1011" s="95">
        <f>(0.5*((C1011^2)-(C1010^2))*'NEFZ + EPA + WLTP - Start Value'!$B$3)/3600</f>
        <v>-1.096821605635554</v>
      </c>
      <c r="G1011" s="95">
        <f>E1011*'NEFZ + EPA + WLTP - Start Value'!$B$3*'NEFZ + EPA + WLTP - Start Value'!$B$6*'NEFZ + EPA + WLTP - Constants'!$B$4/3600</f>
        <v>0.3851045079200001</v>
      </c>
      <c r="H1011" s="95">
        <f>IF(E1011&gt;0,(((C1010)^3+(C1011)^3)/2/D1011)*0.5*'NEFZ + EPA + WLTP - Constants'!$B$3*('NEFZ + EPA + WLTP - Start Value'!$B$5*'NEFZ + EPA + WLTP - Start Value'!$B$4)*E1011/3600,0)</f>
        <v>0.1819874872224148</v>
      </c>
      <c r="I1011" s="95"/>
    </row>
    <row r="1012" ht="20.35" customHeight="1">
      <c r="A1012" s="15">
        <v>1009</v>
      </c>
      <c r="B1012" s="15">
        <v>24.1</v>
      </c>
      <c r="C1012" s="95">
        <f>'NEFZ + EPA + WLTP - Constants'!$B$5*B1012/3.6</f>
        <v>10.773664</v>
      </c>
      <c r="D1012" s="95">
        <f>(C1012+C1011)/2</f>
        <v>10.974832</v>
      </c>
      <c r="E1012" s="95">
        <f>(D1012*(A1012-A1011))</f>
        <v>10.974832</v>
      </c>
      <c r="F1012" s="95">
        <f>(0.5*((C1012^2)-(C1011^2))*'NEFZ + EPA + WLTP - Start Value'!$B$3)/3600</f>
        <v>-1.919546406060793</v>
      </c>
      <c r="G1012" s="95">
        <f>E1012*'NEFZ + EPA + WLTP - Start Value'!$B$3*'NEFZ + EPA + WLTP - Start Value'!$B$6*'NEFZ + EPA + WLTP - Constants'!$B$4/3600</f>
        <v>0.3744283433440001</v>
      </c>
      <c r="H1012" s="95">
        <f>IF(E1012&gt;0,(((C1011)^3+(C1012)^3)/2/D1012)*0.5*'NEFZ + EPA + WLTP - Constants'!$B$3*('NEFZ + EPA + WLTP - Start Value'!$B$5*'NEFZ + EPA + WLTP - Start Value'!$B$4)*E1012/3600,0)</f>
        <v>0.167386989749179</v>
      </c>
      <c r="I1012" s="95"/>
    </row>
    <row r="1013" ht="20.35" customHeight="1">
      <c r="A1013" s="15">
        <v>1010</v>
      </c>
      <c r="B1013" s="15">
        <v>23.7</v>
      </c>
      <c r="C1013" s="95">
        <f>'NEFZ + EPA + WLTP - Constants'!$B$5*B1013/3.6</f>
        <v>10.594848</v>
      </c>
      <c r="D1013" s="95">
        <f>(C1013+C1012)/2</f>
        <v>10.684256</v>
      </c>
      <c r="E1013" s="95">
        <f>(D1013*(A1013-A1012))</f>
        <v>10.684256</v>
      </c>
      <c r="F1013" s="95">
        <f>(0.5*((C1013^2)-(C1012^2))*'NEFZ + EPA + WLTP - Start Value'!$B$3)/3600</f>
        <v>-0.8305437267228488</v>
      </c>
      <c r="G1013" s="95">
        <f>E1013*'NEFZ + EPA + WLTP - Start Value'!$B$3*'NEFZ + EPA + WLTP - Start Value'!$B$6*'NEFZ + EPA + WLTP - Constants'!$B$4/3600</f>
        <v>0.3645147619520001</v>
      </c>
      <c r="H1013" s="95">
        <f>IF(E1013&gt;0,(((C1012)^3+(C1013)^3)/2/D1013)*0.5*'NEFZ + EPA + WLTP - Constants'!$B$3*('NEFZ + EPA + WLTP - Start Value'!$B$5*'NEFZ + EPA + WLTP - Start Value'!$B$4)*E1013/3600,0)</f>
        <v>0.1543172974100498</v>
      </c>
      <c r="I1013" s="95"/>
    </row>
    <row r="1014" ht="20.35" customHeight="1">
      <c r="A1014" s="15">
        <v>1011</v>
      </c>
      <c r="B1014" s="15">
        <v>23.2</v>
      </c>
      <c r="C1014" s="95">
        <f>'NEFZ + EPA + WLTP - Constants'!$B$5*B1014/3.6</f>
        <v>10.371328</v>
      </c>
      <c r="D1014" s="95">
        <f>(C1014+C1013)/2</f>
        <v>10.483088</v>
      </c>
      <c r="E1014" s="95">
        <f>(D1014*(A1014-A1013))</f>
        <v>10.483088</v>
      </c>
      <c r="F1014" s="95">
        <f>(0.5*((C1014^2)-(C1013^2))*'NEFZ + EPA + WLTP - Start Value'!$B$3)/3600</f>
        <v>-1.01863234265956</v>
      </c>
      <c r="G1014" s="95">
        <f>E1014*'NEFZ + EPA + WLTP - Start Value'!$B$3*'NEFZ + EPA + WLTP - Start Value'!$B$6*'NEFZ + EPA + WLTP - Constants'!$B$4/3600</f>
        <v>0.357651513296</v>
      </c>
      <c r="H1014" s="95">
        <f>IF(E1014&gt;0,(((C1013)^3+(C1014)^3)/2/D1014)*0.5*'NEFZ + EPA + WLTP - Constants'!$B$3*('NEFZ + EPA + WLTP - Start Value'!$B$5*'NEFZ + EPA + WLTP - Start Value'!$B$4)*E1014/3600,0)</f>
        <v>0.1457827961726756</v>
      </c>
      <c r="I1014" s="95"/>
    </row>
    <row r="1015" ht="20.35" customHeight="1">
      <c r="A1015" s="15">
        <v>1012</v>
      </c>
      <c r="B1015" s="15">
        <v>22.9</v>
      </c>
      <c r="C1015" s="95">
        <f>'NEFZ + EPA + WLTP - Constants'!$B$5*B1015/3.6</f>
        <v>10.237216</v>
      </c>
      <c r="D1015" s="95">
        <f>(C1015+C1014)/2</f>
        <v>10.304272</v>
      </c>
      <c r="E1015" s="95">
        <f>(D1015*(A1015-A1014))</f>
        <v>10.304272</v>
      </c>
      <c r="F1015" s="95">
        <f>(0.5*((C1015^2)-(C1014^2))*'NEFZ + EPA + WLTP - Start Value'!$B$3)/3600</f>
        <v>-0.6007541705322664</v>
      </c>
      <c r="G1015" s="95">
        <f>E1015*'NEFZ + EPA + WLTP - Start Value'!$B$3*'NEFZ + EPA + WLTP - Start Value'!$B$6*'NEFZ + EPA + WLTP - Constants'!$B$4/3600</f>
        <v>0.351550847824</v>
      </c>
      <c r="H1015" s="95">
        <f>IF(E1015&gt;0,(((C1014)^3+(C1015)^3)/2/D1015)*0.5*'NEFZ + EPA + WLTP - Constants'!$B$3*('NEFZ + EPA + WLTP - Start Value'!$B$5*'NEFZ + EPA + WLTP - Start Value'!$B$4)*E1015/3600,0)</f>
        <v>0.1384196159622362</v>
      </c>
      <c r="I1015" s="95"/>
    </row>
    <row r="1016" ht="20.35" customHeight="1">
      <c r="A1016" s="15">
        <v>1013</v>
      </c>
      <c r="B1016" s="15">
        <v>22.5</v>
      </c>
      <c r="C1016" s="95">
        <f>'NEFZ + EPA + WLTP - Constants'!$B$5*B1016/3.6</f>
        <v>10.0584</v>
      </c>
      <c r="D1016" s="95">
        <f>(C1016+C1015)/2</f>
        <v>10.147808</v>
      </c>
      <c r="E1016" s="95">
        <f>(D1016*(A1016-A1015))</f>
        <v>10.147808</v>
      </c>
      <c r="F1016" s="95">
        <f>(0.5*((C1016^2)-(C1015^2))*'NEFZ + EPA + WLTP - Start Value'!$B$3)/3600</f>
        <v>-0.788842786468981</v>
      </c>
      <c r="G1016" s="95">
        <f>E1016*'NEFZ + EPA + WLTP - Start Value'!$B$3*'NEFZ + EPA + WLTP - Start Value'!$B$6*'NEFZ + EPA + WLTP - Constants'!$B$4/3600</f>
        <v>0.346212765536</v>
      </c>
      <c r="H1016" s="95">
        <f>IF(E1016&gt;0,(((C1015)^3+(C1016)^3)/2/D1016)*0.5*'NEFZ + EPA + WLTP - Constants'!$B$3*('NEFZ + EPA + WLTP - Start Value'!$B$5*'NEFZ + EPA + WLTP - Start Value'!$B$4)*E1016/3600,0)</f>
        <v>0.1322234170667899</v>
      </c>
      <c r="I1016" s="95"/>
    </row>
    <row r="1017" ht="20.35" customHeight="1">
      <c r="A1017" s="15">
        <v>1014</v>
      </c>
      <c r="B1017" s="15">
        <v>22</v>
      </c>
      <c r="C1017" s="95">
        <f>'NEFZ + EPA + WLTP - Constants'!$B$5*B1017/3.6</f>
        <v>9.83488</v>
      </c>
      <c r="D1017" s="95">
        <f>(C1017+C1016)/2</f>
        <v>9.946639999999999</v>
      </c>
      <c r="E1017" s="95">
        <f>(D1017*(A1017-A1016))</f>
        <v>9.946639999999999</v>
      </c>
      <c r="F1017" s="95">
        <f>(0.5*((C1017^2)-(C1016^2))*'NEFZ + EPA + WLTP - Start Value'!$B$3)/3600</f>
        <v>-0.9665061673422177</v>
      </c>
      <c r="G1017" s="95">
        <f>E1017*'NEFZ + EPA + WLTP - Start Value'!$B$3*'NEFZ + EPA + WLTP - Start Value'!$B$6*'NEFZ + EPA + WLTP - Constants'!$B$4/3600</f>
        <v>0.3393495168799999</v>
      </c>
      <c r="H1017" s="95">
        <f>IF(E1017&gt;0,(((C1016)^3+(C1017)^3)/2/D1017)*0.5*'NEFZ + EPA + WLTP - Constants'!$B$3*('NEFZ + EPA + WLTP - Start Value'!$B$5*'NEFZ + EPA + WLTP - Start Value'!$B$4)*E1017/3600,0)</f>
        <v>0.12453292199408</v>
      </c>
      <c r="I1017" s="95"/>
    </row>
    <row r="1018" ht="20.35" customHeight="1">
      <c r="A1018" s="15">
        <v>1015</v>
      </c>
      <c r="B1018" s="15">
        <v>21.6</v>
      </c>
      <c r="C1018" s="95">
        <f>'NEFZ + EPA + WLTP - Constants'!$B$5*B1018/3.6</f>
        <v>9.656064000000002</v>
      </c>
      <c r="D1018" s="95">
        <f>(C1018+C1017)/2</f>
        <v>9.745472000000001</v>
      </c>
      <c r="E1018" s="95">
        <f>(D1018*(A1018-A1017))</f>
        <v>9.745472000000001</v>
      </c>
      <c r="F1018" s="95">
        <f>(0.5*((C1018^2)-(C1017^2))*'NEFZ + EPA + WLTP - Start Value'!$B$3)/3600</f>
        <v>-0.7575670812785692</v>
      </c>
      <c r="G1018" s="95">
        <f>E1018*'NEFZ + EPA + WLTP - Start Value'!$B$3*'NEFZ + EPA + WLTP - Start Value'!$B$6*'NEFZ + EPA + WLTP - Constants'!$B$4/3600</f>
        <v>0.3324862682240001</v>
      </c>
      <c r="H1018" s="95">
        <f>IF(E1018&gt;0,(((C1017)^3+(C1018)^3)/2/D1018)*0.5*'NEFZ + EPA + WLTP - Constants'!$B$3*('NEFZ + EPA + WLTP - Start Value'!$B$5*'NEFZ + EPA + WLTP - Start Value'!$B$4)*E1018/3600,0)</f>
        <v>0.1171139979577228</v>
      </c>
      <c r="I1018" s="95"/>
    </row>
    <row r="1019" ht="20.35" customHeight="1">
      <c r="A1019" s="15">
        <v>1016</v>
      </c>
      <c r="B1019" s="15">
        <v>20.5</v>
      </c>
      <c r="C1019" s="95">
        <f>'NEFZ + EPA + WLTP - Constants'!$B$5*B1019/3.6</f>
        <v>9.16432</v>
      </c>
      <c r="D1019" s="95">
        <f>(C1019+C1018)/2</f>
        <v>9.410192000000002</v>
      </c>
      <c r="E1019" s="95">
        <f>(D1019*(A1019-A1018))</f>
        <v>9.410192000000002</v>
      </c>
      <c r="F1019" s="95">
        <f>(0.5*((C1019^2)-(C1018^2))*'NEFZ + EPA + WLTP - Start Value'!$B$3)/3600</f>
        <v>-2.011635982454766</v>
      </c>
      <c r="G1019" s="95">
        <f>E1019*'NEFZ + EPA + WLTP - Start Value'!$B$3*'NEFZ + EPA + WLTP - Start Value'!$B$6*'NEFZ + EPA + WLTP - Constants'!$B$4/3600</f>
        <v>0.3210475204640001</v>
      </c>
      <c r="H1019" s="95">
        <f>IF(E1019&gt;0,(((C1018)^3+(C1019)^3)/2/D1019)*0.5*'NEFZ + EPA + WLTP - Constants'!$B$3*('NEFZ + EPA + WLTP - Start Value'!$B$5*'NEFZ + EPA + WLTP - Start Value'!$B$4)*E1019/3600,0)</f>
        <v>0.1056268991120046</v>
      </c>
      <c r="I1019" s="95"/>
    </row>
    <row r="1020" ht="20.35" customHeight="1">
      <c r="A1020" s="15">
        <v>1017</v>
      </c>
      <c r="B1020" s="15">
        <v>17.5</v>
      </c>
      <c r="C1020" s="95">
        <f>'NEFZ + EPA + WLTP - Constants'!$B$5*B1020/3.6</f>
        <v>7.8232</v>
      </c>
      <c r="D1020" s="95">
        <f>(C1020+C1019)/2</f>
        <v>8.49376</v>
      </c>
      <c r="E1020" s="95">
        <f>(D1020*(A1020-A1019))</f>
        <v>8.49376</v>
      </c>
      <c r="F1020" s="95">
        <f>(0.5*((C1020^2)-(C1019^2))*'NEFZ + EPA + WLTP - Start Value'!$B$3)/3600</f>
        <v>-4.951986655146666</v>
      </c>
      <c r="G1020" s="95">
        <f>E1020*'NEFZ + EPA + WLTP - Start Value'!$B$3*'NEFZ + EPA + WLTP - Start Value'!$B$6*'NEFZ + EPA + WLTP - Constants'!$B$4/3600</f>
        <v>0.289781609920</v>
      </c>
      <c r="H1020" s="95">
        <f>IF(E1020&gt;0,(((C1019)^3+(C1020)^3)/2/D1020)*0.5*'NEFZ + EPA + WLTP - Constants'!$B$3*('NEFZ + EPA + WLTP - Start Value'!$B$5*'NEFZ + EPA + WLTP - Start Value'!$B$4)*E1020/3600,0)</f>
        <v>0.07896524027276074</v>
      </c>
      <c r="I1020" s="95"/>
    </row>
    <row r="1021" ht="20.35" customHeight="1">
      <c r="A1021" s="15">
        <v>1018</v>
      </c>
      <c r="B1021" s="15">
        <v>14.2</v>
      </c>
      <c r="C1021" s="95">
        <f>'NEFZ + EPA + WLTP - Constants'!$B$5*B1021/3.6</f>
        <v>6.347968</v>
      </c>
      <c r="D1021" s="95">
        <f>(C1021+C1020)/2</f>
        <v>7.085584</v>
      </c>
      <c r="E1021" s="95">
        <f>(D1021*(A1021-A1020))</f>
        <v>7.085584</v>
      </c>
      <c r="F1021" s="95">
        <f>(0.5*((C1021^2)-(C1020^2))*'NEFZ + EPA + WLTP - Start Value'!$B$3)/3600</f>
        <v>-4.544099333288534</v>
      </c>
      <c r="G1021" s="95">
        <f>E1021*'NEFZ + EPA + WLTP - Start Value'!$B$3*'NEFZ + EPA + WLTP - Start Value'!$B$6*'NEFZ + EPA + WLTP - Constants'!$B$4/3600</f>
        <v>0.241738869328</v>
      </c>
      <c r="H1021" s="95">
        <f>IF(E1021&gt;0,(((C1020)^3+(C1021)^3)/2/D1021)*0.5*'NEFZ + EPA + WLTP - Constants'!$B$3*('NEFZ + EPA + WLTP - Start Value'!$B$5*'NEFZ + EPA + WLTP - Start Value'!$B$4)*E1021/3600,0)</f>
        <v>0.04646352710128733</v>
      </c>
      <c r="I1021" s="95"/>
    </row>
    <row r="1022" ht="20.35" customHeight="1">
      <c r="A1022" s="15">
        <v>1019</v>
      </c>
      <c r="B1022" s="15">
        <v>10.9</v>
      </c>
      <c r="C1022" s="95">
        <f>'NEFZ + EPA + WLTP - Constants'!$B$5*B1022/3.6</f>
        <v>4.872736000000001</v>
      </c>
      <c r="D1022" s="95">
        <f>(C1022+C1021)/2</f>
        <v>5.610352000000001</v>
      </c>
      <c r="E1022" s="95">
        <f>(D1022*(A1022-A1021))</f>
        <v>5.610352000000001</v>
      </c>
      <c r="F1022" s="95">
        <f>(0.5*((C1022^2)-(C1021^2))*'NEFZ + EPA + WLTP - Start Value'!$B$3)/3600</f>
        <v>-3.598009251278931</v>
      </c>
      <c r="G1022" s="95">
        <f>E1022*'NEFZ + EPA + WLTP - Start Value'!$B$3*'NEFZ + EPA + WLTP - Start Value'!$B$6*'NEFZ + EPA + WLTP - Constants'!$B$4/3600</f>
        <v>0.191408379184</v>
      </c>
      <c r="H1022" s="95">
        <f>IF(E1022&gt;0,(((C1021)^3+(C1022)^3)/2/D1022)*0.5*'NEFZ + EPA + WLTP - Constants'!$B$3*('NEFZ + EPA + WLTP - Start Value'!$B$5*'NEFZ + EPA + WLTP - Start Value'!$B$4)*E1022/3600,0)</f>
        <v>0.02349726294574444</v>
      </c>
      <c r="I1022" s="95"/>
    </row>
    <row r="1023" ht="20.35" customHeight="1">
      <c r="A1023" s="15">
        <v>1020</v>
      </c>
      <c r="B1023" s="15">
        <v>7.6</v>
      </c>
      <c r="C1023" s="95">
        <f>'NEFZ + EPA + WLTP - Constants'!$B$5*B1023/3.6</f>
        <v>3.397504</v>
      </c>
      <c r="D1023" s="95">
        <f>(C1023+C1022)/2</f>
        <v>4.135120000000001</v>
      </c>
      <c r="E1023" s="95">
        <f>(D1023*(A1023-A1022))</f>
        <v>4.135120000000001</v>
      </c>
      <c r="F1023" s="95">
        <f>(0.5*((C1023^2)-(C1022^2))*'NEFZ + EPA + WLTP - Start Value'!$B$3)/3600</f>
        <v>-2.651919169269335</v>
      </c>
      <c r="G1023" s="95">
        <f>E1023*'NEFZ + EPA + WLTP - Start Value'!$B$3*'NEFZ + EPA + WLTP - Start Value'!$B$6*'NEFZ + EPA + WLTP - Constants'!$B$4/3600</f>
        <v>0.141077889040</v>
      </c>
      <c r="H1023" s="95">
        <f>IF(E1023&gt;0,(((C1022)^3+(C1023)^3)/2/D1023)*0.5*'NEFZ + EPA + WLTP - Constants'!$B$3*('NEFZ + EPA + WLTP - Start Value'!$B$5*'NEFZ + EPA + WLTP - Start Value'!$B$4)*E1023/3600,0)</f>
        <v>0.009798284121733768</v>
      </c>
      <c r="I1023" s="95"/>
    </row>
    <row r="1024" ht="20.35" customHeight="1">
      <c r="A1024" s="15">
        <v>1021</v>
      </c>
      <c r="B1024" s="15">
        <v>4.3</v>
      </c>
      <c r="C1024" s="95">
        <f>'NEFZ + EPA + WLTP - Constants'!$B$5*B1024/3.6</f>
        <v>1.922272</v>
      </c>
      <c r="D1024" s="95">
        <f>(C1024+C1023)/2</f>
        <v>2.659888</v>
      </c>
      <c r="E1024" s="95">
        <f>(D1024*(A1024-A1023))</f>
        <v>2.659888</v>
      </c>
      <c r="F1024" s="95">
        <f>(0.5*((C1024^2)-(C1023^2))*'NEFZ + EPA + WLTP - Start Value'!$B$3)/3600</f>
        <v>-1.705829087259733</v>
      </c>
      <c r="G1024" s="95">
        <f>E1024*'NEFZ + EPA + WLTP - Start Value'!$B$3*'NEFZ + EPA + WLTP - Start Value'!$B$6*'NEFZ + EPA + WLTP - Constants'!$B$4/3600</f>
        <v>0.09074739889599998</v>
      </c>
      <c r="H1024" s="95">
        <f>IF(E1024&gt;0,(((C1023)^3+(C1024)^3)/2/D1024)*0.5*'NEFZ + EPA + WLTP - Constants'!$B$3*('NEFZ + EPA + WLTP - Start Value'!$B$5*'NEFZ + EPA + WLTP - Start Value'!$B$4)*E1024/3600,0)</f>
        <v>0.002929774565983884</v>
      </c>
      <c r="I1024" s="95"/>
    </row>
    <row r="1025" ht="20.35" customHeight="1">
      <c r="A1025" s="15">
        <v>1022</v>
      </c>
      <c r="B1025" s="15">
        <v>1</v>
      </c>
      <c r="C1025" s="95">
        <f>'NEFZ + EPA + WLTP - Constants'!$B$5*B1025/3.6</f>
        <v>0.44704</v>
      </c>
      <c r="D1025" s="95">
        <f>(C1025+C1024)/2</f>
        <v>1.184656</v>
      </c>
      <c r="E1025" s="95">
        <f>(D1025*(A1025-A1024))</f>
        <v>1.184656</v>
      </c>
      <c r="F1025" s="95">
        <f>(0.5*((C1025^2)-(C1024^2))*'NEFZ + EPA + WLTP - Start Value'!$B$3)/3600</f>
        <v>-0.7597390052501333</v>
      </c>
      <c r="G1025" s="95">
        <f>E1025*'NEFZ + EPA + WLTP - Start Value'!$B$3*'NEFZ + EPA + WLTP - Start Value'!$B$6*'NEFZ + EPA + WLTP - Constants'!$B$4/3600</f>
        <v>0.040416908752</v>
      </c>
      <c r="H1025" s="95">
        <f>IF(E1025&gt;0,(((C1024)^3+(C1025)^3)/2/D1025)*0.5*'NEFZ + EPA + WLTP - Constants'!$B$3*('NEFZ + EPA + WLTP - Start Value'!$B$5*'NEFZ + EPA + WLTP - Start Value'!$B$4)*E1025/3600,0)</f>
        <v>0.0004549182152233819</v>
      </c>
      <c r="I1025" s="95"/>
    </row>
    <row r="1026" ht="20.35" customHeight="1">
      <c r="A1026" s="15">
        <v>1023</v>
      </c>
      <c r="B1026" s="15">
        <v>0</v>
      </c>
      <c r="C1026" s="95">
        <f>'NEFZ + EPA + WLTP - Constants'!$B$5*B1026/3.6</f>
        <v>0</v>
      </c>
      <c r="D1026" s="95">
        <f>(C1026+C1025)/2</f>
        <v>0.22352</v>
      </c>
      <c r="E1026" s="95">
        <f>(D1026*(A1026-A1025))</f>
        <v>0.22352</v>
      </c>
      <c r="F1026" s="95">
        <f>(0.5*((C1026^2)-(C1025^2))*'NEFZ + EPA + WLTP - Start Value'!$B$3)/3600</f>
        <v>-0.04343847943111111</v>
      </c>
      <c r="G1026" s="95">
        <f>E1026*'NEFZ + EPA + WLTP - Start Value'!$B$3*'NEFZ + EPA + WLTP - Start Value'!$B$6*'NEFZ + EPA + WLTP - Constants'!$B$4/3600</f>
        <v>0.007625831840000001</v>
      </c>
      <c r="H1026" s="95">
        <f>IF(E1026&gt;0,(((C1025)^3+(C1026)^3)/2/D1026)*0.5*'NEFZ + EPA + WLTP - Constants'!$B$3*('NEFZ + EPA + WLTP - Start Value'!$B$5*'NEFZ + EPA + WLTP - Start Value'!$B$4)*E1026/3600,0)</f>
        <v>5.650666590773247e-06</v>
      </c>
      <c r="I1026" s="95"/>
    </row>
    <row r="1027" ht="20.35" customHeight="1">
      <c r="A1027" s="15">
        <v>1024</v>
      </c>
      <c r="B1027" s="15">
        <v>0</v>
      </c>
      <c r="C1027" s="95">
        <f>'NEFZ + EPA + WLTP - Constants'!$B$5*B1027/3.6</f>
        <v>0</v>
      </c>
      <c r="D1027" s="95">
        <f>(C1027+C1026)/2</f>
        <v>0</v>
      </c>
      <c r="E1027" s="95">
        <f>(D1027*(A1027-A1026))</f>
        <v>0</v>
      </c>
      <c r="F1027" s="95">
        <f>(0.5*((C1027^2)-(C1026^2))*'NEFZ + EPA + WLTP - Start Value'!$B$3)/3600</f>
        <v>0</v>
      </c>
      <c r="G1027" s="95">
        <f>E1027*'NEFZ + EPA + WLTP - Start Value'!$B$3*'NEFZ + EPA + WLTP - Start Value'!$B$6*'NEFZ + EPA + WLTP - Constants'!$B$4/3600</f>
        <v>0</v>
      </c>
      <c r="H1027" s="95">
        <f>IF(E1027&gt;0,(((C1026)^3+(C1027)^3)/2/D1027)*0.5*'NEFZ + EPA + WLTP - Constants'!$B$3*('NEFZ + EPA + WLTP - Start Value'!$B$5*'NEFZ + EPA + WLTP - Start Value'!$B$4)*E1027/3600,0)</f>
        <v>0</v>
      </c>
      <c r="I1027" s="95"/>
    </row>
    <row r="1028" ht="20.35" customHeight="1">
      <c r="A1028" s="15">
        <v>1025</v>
      </c>
      <c r="B1028" s="15">
        <v>0</v>
      </c>
      <c r="C1028" s="95">
        <f>'NEFZ + EPA + WLTP - Constants'!$B$5*B1028/3.6</f>
        <v>0</v>
      </c>
      <c r="D1028" s="95">
        <f>(C1028+C1027)/2</f>
        <v>0</v>
      </c>
      <c r="E1028" s="95">
        <f>(D1028*(A1028-A1027))</f>
        <v>0</v>
      </c>
      <c r="F1028" s="95">
        <f>(0.5*((C1028^2)-(C1027^2))*'NEFZ + EPA + WLTP - Start Value'!$B$3)/3600</f>
        <v>0</v>
      </c>
      <c r="G1028" s="95">
        <f>E1028*'NEFZ + EPA + WLTP - Start Value'!$B$3*'NEFZ + EPA + WLTP - Start Value'!$B$6*'NEFZ + EPA + WLTP - Constants'!$B$4/3600</f>
        <v>0</v>
      </c>
      <c r="H1028" s="95">
        <f>IF(E1028&gt;0,(((C1027)^3+(C1028)^3)/2/D1028)*0.5*'NEFZ + EPA + WLTP - Constants'!$B$3*('NEFZ + EPA + WLTP - Start Value'!$B$5*'NEFZ + EPA + WLTP - Start Value'!$B$4)*E1028/3600,0)</f>
        <v>0</v>
      </c>
      <c r="I1028" s="95"/>
    </row>
    <row r="1029" ht="20.35" customHeight="1">
      <c r="A1029" s="15">
        <v>1026</v>
      </c>
      <c r="B1029" s="15">
        <v>0</v>
      </c>
      <c r="C1029" s="95">
        <f>'NEFZ + EPA + WLTP - Constants'!$B$5*B1029/3.6</f>
        <v>0</v>
      </c>
      <c r="D1029" s="95">
        <f>(C1029+C1028)/2</f>
        <v>0</v>
      </c>
      <c r="E1029" s="95">
        <f>(D1029*(A1029-A1028))</f>
        <v>0</v>
      </c>
      <c r="F1029" s="95">
        <f>(0.5*((C1029^2)-(C1028^2))*'NEFZ + EPA + WLTP - Start Value'!$B$3)/3600</f>
        <v>0</v>
      </c>
      <c r="G1029" s="95">
        <f>E1029*'NEFZ + EPA + WLTP - Start Value'!$B$3*'NEFZ + EPA + WLTP - Start Value'!$B$6*'NEFZ + EPA + WLTP - Constants'!$B$4/3600</f>
        <v>0</v>
      </c>
      <c r="H1029" s="95">
        <f>IF(E1029&gt;0,(((C1028)^3+(C1029)^3)/2/D1029)*0.5*'NEFZ + EPA + WLTP - Constants'!$B$3*('NEFZ + EPA + WLTP - Start Value'!$B$5*'NEFZ + EPA + WLTP - Start Value'!$B$4)*E1029/3600,0)</f>
        <v>0</v>
      </c>
      <c r="I1029" s="95"/>
    </row>
    <row r="1030" ht="20.35" customHeight="1">
      <c r="A1030" s="15">
        <v>1027</v>
      </c>
      <c r="B1030" s="15">
        <v>0</v>
      </c>
      <c r="C1030" s="95">
        <f>'NEFZ + EPA + WLTP - Constants'!$B$5*B1030/3.6</f>
        <v>0</v>
      </c>
      <c r="D1030" s="95">
        <f>(C1030+C1029)/2</f>
        <v>0</v>
      </c>
      <c r="E1030" s="95">
        <f>(D1030*(A1030-A1029))</f>
        <v>0</v>
      </c>
      <c r="F1030" s="95">
        <f>(0.5*((C1030^2)-(C1029^2))*'NEFZ + EPA + WLTP - Start Value'!$B$3)/3600</f>
        <v>0</v>
      </c>
      <c r="G1030" s="95">
        <f>E1030*'NEFZ + EPA + WLTP - Start Value'!$B$3*'NEFZ + EPA + WLTP - Start Value'!$B$6*'NEFZ + EPA + WLTP - Constants'!$B$4/3600</f>
        <v>0</v>
      </c>
      <c r="H1030" s="95">
        <f>IF(E1030&gt;0,(((C1029)^3+(C1030)^3)/2/D1030)*0.5*'NEFZ + EPA + WLTP - Constants'!$B$3*('NEFZ + EPA + WLTP - Start Value'!$B$5*'NEFZ + EPA + WLTP - Start Value'!$B$4)*E1030/3600,0)</f>
        <v>0</v>
      </c>
      <c r="I1030" s="95"/>
    </row>
    <row r="1031" ht="20.35" customHeight="1">
      <c r="A1031" s="15">
        <v>1028</v>
      </c>
      <c r="B1031" s="15">
        <v>0</v>
      </c>
      <c r="C1031" s="95">
        <f>'NEFZ + EPA + WLTP - Constants'!$B$5*B1031/3.6</f>
        <v>0</v>
      </c>
      <c r="D1031" s="95">
        <f>(C1031+C1030)/2</f>
        <v>0</v>
      </c>
      <c r="E1031" s="95">
        <f>(D1031*(A1031-A1030))</f>
        <v>0</v>
      </c>
      <c r="F1031" s="95">
        <f>(0.5*((C1031^2)-(C1030^2))*'NEFZ + EPA + WLTP - Start Value'!$B$3)/3600</f>
        <v>0</v>
      </c>
      <c r="G1031" s="95">
        <f>E1031*'NEFZ + EPA + WLTP - Start Value'!$B$3*'NEFZ + EPA + WLTP - Start Value'!$B$6*'NEFZ + EPA + WLTP - Constants'!$B$4/3600</f>
        <v>0</v>
      </c>
      <c r="H1031" s="95">
        <f>IF(E1031&gt;0,(((C1030)^3+(C1031)^3)/2/D1031)*0.5*'NEFZ + EPA + WLTP - Constants'!$B$3*('NEFZ + EPA + WLTP - Start Value'!$B$5*'NEFZ + EPA + WLTP - Start Value'!$B$4)*E1031/3600,0)</f>
        <v>0</v>
      </c>
      <c r="I1031" s="95"/>
    </row>
    <row r="1032" ht="20.35" customHeight="1">
      <c r="A1032" s="15">
        <v>1029</v>
      </c>
      <c r="B1032" s="15">
        <v>0</v>
      </c>
      <c r="C1032" s="95">
        <f>'NEFZ + EPA + WLTP - Constants'!$B$5*B1032/3.6</f>
        <v>0</v>
      </c>
      <c r="D1032" s="95">
        <f>(C1032+C1031)/2</f>
        <v>0</v>
      </c>
      <c r="E1032" s="95">
        <f>(D1032*(A1032-A1031))</f>
        <v>0</v>
      </c>
      <c r="F1032" s="95">
        <f>(0.5*((C1032^2)-(C1031^2))*'NEFZ + EPA + WLTP - Start Value'!$B$3)/3600</f>
        <v>0</v>
      </c>
      <c r="G1032" s="95">
        <f>E1032*'NEFZ + EPA + WLTP - Start Value'!$B$3*'NEFZ + EPA + WLTP - Start Value'!$B$6*'NEFZ + EPA + WLTP - Constants'!$B$4/3600</f>
        <v>0</v>
      </c>
      <c r="H1032" s="95">
        <f>IF(E1032&gt;0,(((C1031)^3+(C1032)^3)/2/D1032)*0.5*'NEFZ + EPA + WLTP - Constants'!$B$3*('NEFZ + EPA + WLTP - Start Value'!$B$5*'NEFZ + EPA + WLTP - Start Value'!$B$4)*E1032/3600,0)</f>
        <v>0</v>
      </c>
      <c r="I1032" s="95"/>
    </row>
    <row r="1033" ht="20.35" customHeight="1">
      <c r="A1033" s="15">
        <v>1030</v>
      </c>
      <c r="B1033" s="15">
        <v>0</v>
      </c>
      <c r="C1033" s="95">
        <f>'NEFZ + EPA + WLTP - Constants'!$B$5*B1033/3.6</f>
        <v>0</v>
      </c>
      <c r="D1033" s="95">
        <f>(C1033+C1032)/2</f>
        <v>0</v>
      </c>
      <c r="E1033" s="95">
        <f>(D1033*(A1033-A1032))</f>
        <v>0</v>
      </c>
      <c r="F1033" s="95">
        <f>(0.5*((C1033^2)-(C1032^2))*'NEFZ + EPA + WLTP - Start Value'!$B$3)/3600</f>
        <v>0</v>
      </c>
      <c r="G1033" s="95">
        <f>E1033*'NEFZ + EPA + WLTP - Start Value'!$B$3*'NEFZ + EPA + WLTP - Start Value'!$B$6*'NEFZ + EPA + WLTP - Constants'!$B$4/3600</f>
        <v>0</v>
      </c>
      <c r="H1033" s="95">
        <f>IF(E1033&gt;0,(((C1032)^3+(C1033)^3)/2/D1033)*0.5*'NEFZ + EPA + WLTP - Constants'!$B$3*('NEFZ + EPA + WLTP - Start Value'!$B$5*'NEFZ + EPA + WLTP - Start Value'!$B$4)*E1033/3600,0)</f>
        <v>0</v>
      </c>
      <c r="I1033" s="95"/>
    </row>
    <row r="1034" ht="20.35" customHeight="1">
      <c r="A1034" s="15">
        <v>1031</v>
      </c>
      <c r="B1034" s="15">
        <v>0</v>
      </c>
      <c r="C1034" s="95">
        <f>'NEFZ + EPA + WLTP - Constants'!$B$5*B1034/3.6</f>
        <v>0</v>
      </c>
      <c r="D1034" s="95">
        <f>(C1034+C1033)/2</f>
        <v>0</v>
      </c>
      <c r="E1034" s="95">
        <f>(D1034*(A1034-A1033))</f>
        <v>0</v>
      </c>
      <c r="F1034" s="95">
        <f>(0.5*((C1034^2)-(C1033^2))*'NEFZ + EPA + WLTP - Start Value'!$B$3)/3600</f>
        <v>0</v>
      </c>
      <c r="G1034" s="95">
        <f>E1034*'NEFZ + EPA + WLTP - Start Value'!$B$3*'NEFZ + EPA + WLTP - Start Value'!$B$6*'NEFZ + EPA + WLTP - Constants'!$B$4/3600</f>
        <v>0</v>
      </c>
      <c r="H1034" s="95">
        <f>IF(E1034&gt;0,(((C1033)^3+(C1034)^3)/2/D1034)*0.5*'NEFZ + EPA + WLTP - Constants'!$B$3*('NEFZ + EPA + WLTP - Start Value'!$B$5*'NEFZ + EPA + WLTP - Start Value'!$B$4)*E1034/3600,0)</f>
        <v>0</v>
      </c>
      <c r="I1034" s="95"/>
    </row>
    <row r="1035" ht="20.35" customHeight="1">
      <c r="A1035" s="15">
        <v>1032</v>
      </c>
      <c r="B1035" s="15">
        <v>0</v>
      </c>
      <c r="C1035" s="95">
        <f>'NEFZ + EPA + WLTP - Constants'!$B$5*B1035/3.6</f>
        <v>0</v>
      </c>
      <c r="D1035" s="95">
        <f>(C1035+C1034)/2</f>
        <v>0</v>
      </c>
      <c r="E1035" s="95">
        <f>(D1035*(A1035-A1034))</f>
        <v>0</v>
      </c>
      <c r="F1035" s="95">
        <f>(0.5*((C1035^2)-(C1034^2))*'NEFZ + EPA + WLTP - Start Value'!$B$3)/3600</f>
        <v>0</v>
      </c>
      <c r="G1035" s="95">
        <f>E1035*'NEFZ + EPA + WLTP - Start Value'!$B$3*'NEFZ + EPA + WLTP - Start Value'!$B$6*'NEFZ + EPA + WLTP - Constants'!$B$4/3600</f>
        <v>0</v>
      </c>
      <c r="H1035" s="95">
        <f>IF(E1035&gt;0,(((C1034)^3+(C1035)^3)/2/D1035)*0.5*'NEFZ + EPA + WLTP - Constants'!$B$3*('NEFZ + EPA + WLTP - Start Value'!$B$5*'NEFZ + EPA + WLTP - Start Value'!$B$4)*E1035/3600,0)</f>
        <v>0</v>
      </c>
      <c r="I1035" s="95"/>
    </row>
    <row r="1036" ht="20.35" customHeight="1">
      <c r="A1036" s="15">
        <v>1033</v>
      </c>
      <c r="B1036" s="15">
        <v>0</v>
      </c>
      <c r="C1036" s="95">
        <f>'NEFZ + EPA + WLTP - Constants'!$B$5*B1036/3.6</f>
        <v>0</v>
      </c>
      <c r="D1036" s="95">
        <f>(C1036+C1035)/2</f>
        <v>0</v>
      </c>
      <c r="E1036" s="95">
        <f>(D1036*(A1036-A1035))</f>
        <v>0</v>
      </c>
      <c r="F1036" s="95">
        <f>(0.5*((C1036^2)-(C1035^2))*'NEFZ + EPA + WLTP - Start Value'!$B$3)/3600</f>
        <v>0</v>
      </c>
      <c r="G1036" s="95">
        <f>E1036*'NEFZ + EPA + WLTP - Start Value'!$B$3*'NEFZ + EPA + WLTP - Start Value'!$B$6*'NEFZ + EPA + WLTP - Constants'!$B$4/3600</f>
        <v>0</v>
      </c>
      <c r="H1036" s="95">
        <f>IF(E1036&gt;0,(((C1035)^3+(C1036)^3)/2/D1036)*0.5*'NEFZ + EPA + WLTP - Constants'!$B$3*('NEFZ + EPA + WLTP - Start Value'!$B$5*'NEFZ + EPA + WLTP - Start Value'!$B$4)*E1036/3600,0)</f>
        <v>0</v>
      </c>
      <c r="I1036" s="95"/>
    </row>
    <row r="1037" ht="20.35" customHeight="1">
      <c r="A1037" s="15">
        <v>1034</v>
      </c>
      <c r="B1037" s="15">
        <v>0</v>
      </c>
      <c r="C1037" s="95">
        <f>'NEFZ + EPA + WLTP - Constants'!$B$5*B1037/3.6</f>
        <v>0</v>
      </c>
      <c r="D1037" s="95">
        <f>(C1037+C1036)/2</f>
        <v>0</v>
      </c>
      <c r="E1037" s="95">
        <f>(D1037*(A1037-A1036))</f>
        <v>0</v>
      </c>
      <c r="F1037" s="95">
        <f>(0.5*((C1037^2)-(C1036^2))*'NEFZ + EPA + WLTP - Start Value'!$B$3)/3600</f>
        <v>0</v>
      </c>
      <c r="G1037" s="95">
        <f>E1037*'NEFZ + EPA + WLTP - Start Value'!$B$3*'NEFZ + EPA + WLTP - Start Value'!$B$6*'NEFZ + EPA + WLTP - Constants'!$B$4/3600</f>
        <v>0</v>
      </c>
      <c r="H1037" s="95">
        <f>IF(E1037&gt;0,(((C1036)^3+(C1037)^3)/2/D1037)*0.5*'NEFZ + EPA + WLTP - Constants'!$B$3*('NEFZ + EPA + WLTP - Start Value'!$B$5*'NEFZ + EPA + WLTP - Start Value'!$B$4)*E1037/3600,0)</f>
        <v>0</v>
      </c>
      <c r="I1037" s="95"/>
    </row>
    <row r="1038" ht="20.35" customHeight="1">
      <c r="A1038" s="15">
        <v>1035</v>
      </c>
      <c r="B1038" s="15">
        <v>0</v>
      </c>
      <c r="C1038" s="95">
        <f>'NEFZ + EPA + WLTP - Constants'!$B$5*B1038/3.6</f>
        <v>0</v>
      </c>
      <c r="D1038" s="95">
        <f>(C1038+C1037)/2</f>
        <v>0</v>
      </c>
      <c r="E1038" s="95">
        <f>(D1038*(A1038-A1037))</f>
        <v>0</v>
      </c>
      <c r="F1038" s="95">
        <f>(0.5*((C1038^2)-(C1037^2))*'NEFZ + EPA + WLTP - Start Value'!$B$3)/3600</f>
        <v>0</v>
      </c>
      <c r="G1038" s="95">
        <f>E1038*'NEFZ + EPA + WLTP - Start Value'!$B$3*'NEFZ + EPA + WLTP - Start Value'!$B$6*'NEFZ + EPA + WLTP - Constants'!$B$4/3600</f>
        <v>0</v>
      </c>
      <c r="H1038" s="95">
        <f>IF(E1038&gt;0,(((C1037)^3+(C1038)^3)/2/D1038)*0.5*'NEFZ + EPA + WLTP - Constants'!$B$3*('NEFZ + EPA + WLTP - Start Value'!$B$5*'NEFZ + EPA + WLTP - Start Value'!$B$4)*E1038/3600,0)</f>
        <v>0</v>
      </c>
      <c r="I1038" s="95"/>
    </row>
    <row r="1039" ht="20.35" customHeight="1">
      <c r="A1039" s="15">
        <v>1036</v>
      </c>
      <c r="B1039" s="15">
        <v>0</v>
      </c>
      <c r="C1039" s="95">
        <f>'NEFZ + EPA + WLTP - Constants'!$B$5*B1039/3.6</f>
        <v>0</v>
      </c>
      <c r="D1039" s="95">
        <f>(C1039+C1038)/2</f>
        <v>0</v>
      </c>
      <c r="E1039" s="95">
        <f>(D1039*(A1039-A1038))</f>
        <v>0</v>
      </c>
      <c r="F1039" s="95">
        <f>(0.5*((C1039^2)-(C1038^2))*'NEFZ + EPA + WLTP - Start Value'!$B$3)/3600</f>
        <v>0</v>
      </c>
      <c r="G1039" s="95">
        <f>E1039*'NEFZ + EPA + WLTP - Start Value'!$B$3*'NEFZ + EPA + WLTP - Start Value'!$B$6*'NEFZ + EPA + WLTP - Constants'!$B$4/3600</f>
        <v>0</v>
      </c>
      <c r="H1039" s="95">
        <f>IF(E1039&gt;0,(((C1038)^3+(C1039)^3)/2/D1039)*0.5*'NEFZ + EPA + WLTP - Constants'!$B$3*('NEFZ + EPA + WLTP - Start Value'!$B$5*'NEFZ + EPA + WLTP - Start Value'!$B$4)*E1039/3600,0)</f>
        <v>0</v>
      </c>
      <c r="I1039" s="95"/>
    </row>
    <row r="1040" ht="20.35" customHeight="1">
      <c r="A1040" s="15">
        <v>1037</v>
      </c>
      <c r="B1040" s="15">
        <v>0</v>
      </c>
      <c r="C1040" s="95">
        <f>'NEFZ + EPA + WLTP - Constants'!$B$5*B1040/3.6</f>
        <v>0</v>
      </c>
      <c r="D1040" s="95">
        <f>(C1040+C1039)/2</f>
        <v>0</v>
      </c>
      <c r="E1040" s="95">
        <f>(D1040*(A1040-A1039))</f>
        <v>0</v>
      </c>
      <c r="F1040" s="95">
        <f>(0.5*((C1040^2)-(C1039^2))*'NEFZ + EPA + WLTP - Start Value'!$B$3)/3600</f>
        <v>0</v>
      </c>
      <c r="G1040" s="95">
        <f>E1040*'NEFZ + EPA + WLTP - Start Value'!$B$3*'NEFZ + EPA + WLTP - Start Value'!$B$6*'NEFZ + EPA + WLTP - Constants'!$B$4/3600</f>
        <v>0</v>
      </c>
      <c r="H1040" s="95">
        <f>IF(E1040&gt;0,(((C1039)^3+(C1040)^3)/2/D1040)*0.5*'NEFZ + EPA + WLTP - Constants'!$B$3*('NEFZ + EPA + WLTP - Start Value'!$B$5*'NEFZ + EPA + WLTP - Start Value'!$B$4)*E1040/3600,0)</f>
        <v>0</v>
      </c>
      <c r="I1040" s="95"/>
    </row>
    <row r="1041" ht="20.35" customHeight="1">
      <c r="A1041" s="15">
        <v>1038</v>
      </c>
      <c r="B1041" s="15">
        <v>0</v>
      </c>
      <c r="C1041" s="95">
        <f>'NEFZ + EPA + WLTP - Constants'!$B$5*B1041/3.6</f>
        <v>0</v>
      </c>
      <c r="D1041" s="95">
        <f>(C1041+C1040)/2</f>
        <v>0</v>
      </c>
      <c r="E1041" s="95">
        <f>(D1041*(A1041-A1040))</f>
        <v>0</v>
      </c>
      <c r="F1041" s="95">
        <f>(0.5*((C1041^2)-(C1040^2))*'NEFZ + EPA + WLTP - Start Value'!$B$3)/3600</f>
        <v>0</v>
      </c>
      <c r="G1041" s="95">
        <f>E1041*'NEFZ + EPA + WLTP - Start Value'!$B$3*'NEFZ + EPA + WLTP - Start Value'!$B$6*'NEFZ + EPA + WLTP - Constants'!$B$4/3600</f>
        <v>0</v>
      </c>
      <c r="H1041" s="95">
        <f>IF(E1041&gt;0,(((C1040)^3+(C1041)^3)/2/D1041)*0.5*'NEFZ + EPA + WLTP - Constants'!$B$3*('NEFZ + EPA + WLTP - Start Value'!$B$5*'NEFZ + EPA + WLTP - Start Value'!$B$4)*E1041/3600,0)</f>
        <v>0</v>
      </c>
      <c r="I1041" s="95"/>
    </row>
    <row r="1042" ht="20.35" customHeight="1">
      <c r="A1042" s="15">
        <v>1039</v>
      </c>
      <c r="B1042" s="15">
        <v>0</v>
      </c>
      <c r="C1042" s="95">
        <f>'NEFZ + EPA + WLTP - Constants'!$B$5*B1042/3.6</f>
        <v>0</v>
      </c>
      <c r="D1042" s="95">
        <f>(C1042+C1041)/2</f>
        <v>0</v>
      </c>
      <c r="E1042" s="95">
        <f>(D1042*(A1042-A1041))</f>
        <v>0</v>
      </c>
      <c r="F1042" s="95">
        <f>(0.5*((C1042^2)-(C1041^2))*'NEFZ + EPA + WLTP - Start Value'!$B$3)/3600</f>
        <v>0</v>
      </c>
      <c r="G1042" s="95">
        <f>E1042*'NEFZ + EPA + WLTP - Start Value'!$B$3*'NEFZ + EPA + WLTP - Start Value'!$B$6*'NEFZ + EPA + WLTP - Constants'!$B$4/3600</f>
        <v>0</v>
      </c>
      <c r="H1042" s="95">
        <f>IF(E1042&gt;0,(((C1041)^3+(C1042)^3)/2/D1042)*0.5*'NEFZ + EPA + WLTP - Constants'!$B$3*('NEFZ + EPA + WLTP - Start Value'!$B$5*'NEFZ + EPA + WLTP - Start Value'!$B$4)*E1042/3600,0)</f>
        <v>0</v>
      </c>
      <c r="I1042" s="95"/>
    </row>
    <row r="1043" ht="20.35" customHeight="1">
      <c r="A1043" s="15">
        <v>1040</v>
      </c>
      <c r="B1043" s="15">
        <v>0</v>
      </c>
      <c r="C1043" s="95">
        <f>'NEFZ + EPA + WLTP - Constants'!$B$5*B1043/3.6</f>
        <v>0</v>
      </c>
      <c r="D1043" s="95">
        <f>(C1043+C1042)/2</f>
        <v>0</v>
      </c>
      <c r="E1043" s="95">
        <f>(D1043*(A1043-A1042))</f>
        <v>0</v>
      </c>
      <c r="F1043" s="95">
        <f>(0.5*((C1043^2)-(C1042^2))*'NEFZ + EPA + WLTP - Start Value'!$B$3)/3600</f>
        <v>0</v>
      </c>
      <c r="G1043" s="95">
        <f>E1043*'NEFZ + EPA + WLTP - Start Value'!$B$3*'NEFZ + EPA + WLTP - Start Value'!$B$6*'NEFZ + EPA + WLTP - Constants'!$B$4/3600</f>
        <v>0</v>
      </c>
      <c r="H1043" s="95">
        <f>IF(E1043&gt;0,(((C1042)^3+(C1043)^3)/2/D1043)*0.5*'NEFZ + EPA + WLTP - Constants'!$B$3*('NEFZ + EPA + WLTP - Start Value'!$B$5*'NEFZ + EPA + WLTP - Start Value'!$B$4)*E1043/3600,0)</f>
        <v>0</v>
      </c>
      <c r="I1043" s="95"/>
    </row>
    <row r="1044" ht="20.35" customHeight="1">
      <c r="A1044" s="15">
        <v>1041</v>
      </c>
      <c r="B1044" s="15">
        <v>0</v>
      </c>
      <c r="C1044" s="95">
        <f>'NEFZ + EPA + WLTP - Constants'!$B$5*B1044/3.6</f>
        <v>0</v>
      </c>
      <c r="D1044" s="95">
        <f>(C1044+C1043)/2</f>
        <v>0</v>
      </c>
      <c r="E1044" s="95">
        <f>(D1044*(A1044-A1043))</f>
        <v>0</v>
      </c>
      <c r="F1044" s="95">
        <f>(0.5*((C1044^2)-(C1043^2))*'NEFZ + EPA + WLTP - Start Value'!$B$3)/3600</f>
        <v>0</v>
      </c>
      <c r="G1044" s="95">
        <f>E1044*'NEFZ + EPA + WLTP - Start Value'!$B$3*'NEFZ + EPA + WLTP - Start Value'!$B$6*'NEFZ + EPA + WLTP - Constants'!$B$4/3600</f>
        <v>0</v>
      </c>
      <c r="H1044" s="95">
        <f>IF(E1044&gt;0,(((C1043)^3+(C1044)^3)/2/D1044)*0.5*'NEFZ + EPA + WLTP - Constants'!$B$3*('NEFZ + EPA + WLTP - Start Value'!$B$5*'NEFZ + EPA + WLTP - Start Value'!$B$4)*E1044/3600,0)</f>
        <v>0</v>
      </c>
      <c r="I1044" s="95"/>
    </row>
    <row r="1045" ht="20.35" customHeight="1">
      <c r="A1045" s="15">
        <v>1042</v>
      </c>
      <c r="B1045" s="15">
        <v>0</v>
      </c>
      <c r="C1045" s="95">
        <f>'NEFZ + EPA + WLTP - Constants'!$B$5*B1045/3.6</f>
        <v>0</v>
      </c>
      <c r="D1045" s="95">
        <f>(C1045+C1044)/2</f>
        <v>0</v>
      </c>
      <c r="E1045" s="95">
        <f>(D1045*(A1045-A1044))</f>
        <v>0</v>
      </c>
      <c r="F1045" s="95">
        <f>(0.5*((C1045^2)-(C1044^2))*'NEFZ + EPA + WLTP - Start Value'!$B$3)/3600</f>
        <v>0</v>
      </c>
      <c r="G1045" s="95">
        <f>E1045*'NEFZ + EPA + WLTP - Start Value'!$B$3*'NEFZ + EPA + WLTP - Start Value'!$B$6*'NEFZ + EPA + WLTP - Constants'!$B$4/3600</f>
        <v>0</v>
      </c>
      <c r="H1045" s="95">
        <f>IF(E1045&gt;0,(((C1044)^3+(C1045)^3)/2/D1045)*0.5*'NEFZ + EPA + WLTP - Constants'!$B$3*('NEFZ + EPA + WLTP - Start Value'!$B$5*'NEFZ + EPA + WLTP - Start Value'!$B$4)*E1045/3600,0)</f>
        <v>0</v>
      </c>
      <c r="I1045" s="95"/>
    </row>
    <row r="1046" ht="20.35" customHeight="1">
      <c r="A1046" s="15">
        <v>1043</v>
      </c>
      <c r="B1046" s="15">
        <v>0</v>
      </c>
      <c r="C1046" s="95">
        <f>'NEFZ + EPA + WLTP - Constants'!$B$5*B1046/3.6</f>
        <v>0</v>
      </c>
      <c r="D1046" s="95">
        <f>(C1046+C1045)/2</f>
        <v>0</v>
      </c>
      <c r="E1046" s="95">
        <f>(D1046*(A1046-A1045))</f>
        <v>0</v>
      </c>
      <c r="F1046" s="95">
        <f>(0.5*((C1046^2)-(C1045^2))*'NEFZ + EPA + WLTP - Start Value'!$B$3)/3600</f>
        <v>0</v>
      </c>
      <c r="G1046" s="95">
        <f>E1046*'NEFZ + EPA + WLTP - Start Value'!$B$3*'NEFZ + EPA + WLTP - Start Value'!$B$6*'NEFZ + EPA + WLTP - Constants'!$B$4/3600</f>
        <v>0</v>
      </c>
      <c r="H1046" s="95">
        <f>IF(E1046&gt;0,(((C1045)^3+(C1046)^3)/2/D1046)*0.5*'NEFZ + EPA + WLTP - Constants'!$B$3*('NEFZ + EPA + WLTP - Start Value'!$B$5*'NEFZ + EPA + WLTP - Start Value'!$B$4)*E1046/3600,0)</f>
        <v>0</v>
      </c>
      <c r="I1046" s="95"/>
    </row>
    <row r="1047" ht="20.35" customHeight="1">
      <c r="A1047" s="15">
        <v>1044</v>
      </c>
      <c r="B1047" s="15">
        <v>0</v>
      </c>
      <c r="C1047" s="95">
        <f>'NEFZ + EPA + WLTP - Constants'!$B$5*B1047/3.6</f>
        <v>0</v>
      </c>
      <c r="D1047" s="95">
        <f>(C1047+C1046)/2</f>
        <v>0</v>
      </c>
      <c r="E1047" s="95">
        <f>(D1047*(A1047-A1046))</f>
        <v>0</v>
      </c>
      <c r="F1047" s="95">
        <f>(0.5*((C1047^2)-(C1046^2))*'NEFZ + EPA + WLTP - Start Value'!$B$3)/3600</f>
        <v>0</v>
      </c>
      <c r="G1047" s="95">
        <f>E1047*'NEFZ + EPA + WLTP - Start Value'!$B$3*'NEFZ + EPA + WLTP - Start Value'!$B$6*'NEFZ + EPA + WLTP - Constants'!$B$4/3600</f>
        <v>0</v>
      </c>
      <c r="H1047" s="95">
        <f>IF(E1047&gt;0,(((C1046)^3+(C1047)^3)/2/D1047)*0.5*'NEFZ + EPA + WLTP - Constants'!$B$3*('NEFZ + EPA + WLTP - Start Value'!$B$5*'NEFZ + EPA + WLTP - Start Value'!$B$4)*E1047/3600,0)</f>
        <v>0</v>
      </c>
      <c r="I1047" s="95"/>
    </row>
    <row r="1048" ht="20.35" customHeight="1">
      <c r="A1048" s="15">
        <v>1045</v>
      </c>
      <c r="B1048" s="15">
        <v>0</v>
      </c>
      <c r="C1048" s="95">
        <f>'NEFZ + EPA + WLTP - Constants'!$B$5*B1048/3.6</f>
        <v>0</v>
      </c>
      <c r="D1048" s="95">
        <f>(C1048+C1047)/2</f>
        <v>0</v>
      </c>
      <c r="E1048" s="95">
        <f>(D1048*(A1048-A1047))</f>
        <v>0</v>
      </c>
      <c r="F1048" s="95">
        <f>(0.5*((C1048^2)-(C1047^2))*'NEFZ + EPA + WLTP - Start Value'!$B$3)/3600</f>
        <v>0</v>
      </c>
      <c r="G1048" s="95">
        <f>E1048*'NEFZ + EPA + WLTP - Start Value'!$B$3*'NEFZ + EPA + WLTP - Start Value'!$B$6*'NEFZ + EPA + WLTP - Constants'!$B$4/3600</f>
        <v>0</v>
      </c>
      <c r="H1048" s="95">
        <f>IF(E1048&gt;0,(((C1047)^3+(C1048)^3)/2/D1048)*0.5*'NEFZ + EPA + WLTP - Constants'!$B$3*('NEFZ + EPA + WLTP - Start Value'!$B$5*'NEFZ + EPA + WLTP - Start Value'!$B$4)*E1048/3600,0)</f>
        <v>0</v>
      </c>
      <c r="I1048" s="95"/>
    </row>
    <row r="1049" ht="20.35" customHeight="1">
      <c r="A1049" s="15">
        <v>1046</v>
      </c>
      <c r="B1049" s="15">
        <v>0</v>
      </c>
      <c r="C1049" s="95">
        <f>'NEFZ + EPA + WLTP - Constants'!$B$5*B1049/3.6</f>
        <v>0</v>
      </c>
      <c r="D1049" s="95">
        <f>(C1049+C1048)/2</f>
        <v>0</v>
      </c>
      <c r="E1049" s="95">
        <f>(D1049*(A1049-A1048))</f>
        <v>0</v>
      </c>
      <c r="F1049" s="95">
        <f>(0.5*((C1049^2)-(C1048^2))*'NEFZ + EPA + WLTP - Start Value'!$B$3)/3600</f>
        <v>0</v>
      </c>
      <c r="G1049" s="95">
        <f>E1049*'NEFZ + EPA + WLTP - Start Value'!$B$3*'NEFZ + EPA + WLTP - Start Value'!$B$6*'NEFZ + EPA + WLTP - Constants'!$B$4/3600</f>
        <v>0</v>
      </c>
      <c r="H1049" s="95">
        <f>IF(E1049&gt;0,(((C1048)^3+(C1049)^3)/2/D1049)*0.5*'NEFZ + EPA + WLTP - Constants'!$B$3*('NEFZ + EPA + WLTP - Start Value'!$B$5*'NEFZ + EPA + WLTP - Start Value'!$B$4)*E1049/3600,0)</f>
        <v>0</v>
      </c>
      <c r="I1049" s="95"/>
    </row>
    <row r="1050" ht="20.35" customHeight="1">
      <c r="A1050" s="15">
        <v>1047</v>
      </c>
      <c r="B1050" s="15">
        <v>0</v>
      </c>
      <c r="C1050" s="95">
        <f>'NEFZ + EPA + WLTP - Constants'!$B$5*B1050/3.6</f>
        <v>0</v>
      </c>
      <c r="D1050" s="95">
        <f>(C1050+C1049)/2</f>
        <v>0</v>
      </c>
      <c r="E1050" s="95">
        <f>(D1050*(A1050-A1049))</f>
        <v>0</v>
      </c>
      <c r="F1050" s="95">
        <f>(0.5*((C1050^2)-(C1049^2))*'NEFZ + EPA + WLTP - Start Value'!$B$3)/3600</f>
        <v>0</v>
      </c>
      <c r="G1050" s="95">
        <f>E1050*'NEFZ + EPA + WLTP - Start Value'!$B$3*'NEFZ + EPA + WLTP - Start Value'!$B$6*'NEFZ + EPA + WLTP - Constants'!$B$4/3600</f>
        <v>0</v>
      </c>
      <c r="H1050" s="95">
        <f>IF(E1050&gt;0,(((C1049)^3+(C1050)^3)/2/D1050)*0.5*'NEFZ + EPA + WLTP - Constants'!$B$3*('NEFZ + EPA + WLTP - Start Value'!$B$5*'NEFZ + EPA + WLTP - Start Value'!$B$4)*E1050/3600,0)</f>
        <v>0</v>
      </c>
      <c r="I1050" s="95"/>
    </row>
    <row r="1051" ht="20.35" customHeight="1">
      <c r="A1051" s="15">
        <v>1048</v>
      </c>
      <c r="B1051" s="15">
        <v>0</v>
      </c>
      <c r="C1051" s="95">
        <f>'NEFZ + EPA + WLTP - Constants'!$B$5*B1051/3.6</f>
        <v>0</v>
      </c>
      <c r="D1051" s="95">
        <f>(C1051+C1050)/2</f>
        <v>0</v>
      </c>
      <c r="E1051" s="95">
        <f>(D1051*(A1051-A1050))</f>
        <v>0</v>
      </c>
      <c r="F1051" s="95">
        <f>(0.5*((C1051^2)-(C1050^2))*'NEFZ + EPA + WLTP - Start Value'!$B$3)/3600</f>
        <v>0</v>
      </c>
      <c r="G1051" s="95">
        <f>E1051*'NEFZ + EPA + WLTP - Start Value'!$B$3*'NEFZ + EPA + WLTP - Start Value'!$B$6*'NEFZ + EPA + WLTP - Constants'!$B$4/3600</f>
        <v>0</v>
      </c>
      <c r="H1051" s="95">
        <f>IF(E1051&gt;0,(((C1050)^3+(C1051)^3)/2/D1051)*0.5*'NEFZ + EPA + WLTP - Constants'!$B$3*('NEFZ + EPA + WLTP - Start Value'!$B$5*'NEFZ + EPA + WLTP - Start Value'!$B$4)*E1051/3600,0)</f>
        <v>0</v>
      </c>
      <c r="I1051" s="95"/>
    </row>
    <row r="1052" ht="20.35" customHeight="1">
      <c r="A1052" s="15">
        <v>1049</v>
      </c>
      <c r="B1052" s="15">
        <v>0</v>
      </c>
      <c r="C1052" s="95">
        <f>'NEFZ + EPA + WLTP - Constants'!$B$5*B1052/3.6</f>
        <v>0</v>
      </c>
      <c r="D1052" s="95">
        <f>(C1052+C1051)/2</f>
        <v>0</v>
      </c>
      <c r="E1052" s="95">
        <f>(D1052*(A1052-A1051))</f>
        <v>0</v>
      </c>
      <c r="F1052" s="95">
        <f>(0.5*((C1052^2)-(C1051^2))*'NEFZ + EPA + WLTP - Start Value'!$B$3)/3600</f>
        <v>0</v>
      </c>
      <c r="G1052" s="95">
        <f>E1052*'NEFZ + EPA + WLTP - Start Value'!$B$3*'NEFZ + EPA + WLTP - Start Value'!$B$6*'NEFZ + EPA + WLTP - Constants'!$B$4/3600</f>
        <v>0</v>
      </c>
      <c r="H1052" s="95">
        <f>IF(E1052&gt;0,(((C1051)^3+(C1052)^3)/2/D1052)*0.5*'NEFZ + EPA + WLTP - Constants'!$B$3*('NEFZ + EPA + WLTP - Start Value'!$B$5*'NEFZ + EPA + WLTP - Start Value'!$B$4)*E1052/3600,0)</f>
        <v>0</v>
      </c>
      <c r="I1052" s="95"/>
    </row>
    <row r="1053" ht="20.35" customHeight="1">
      <c r="A1053" s="15">
        <v>1050</v>
      </c>
      <c r="B1053" s="15">
        <v>0</v>
      </c>
      <c r="C1053" s="95">
        <f>'NEFZ + EPA + WLTP - Constants'!$B$5*B1053/3.6</f>
        <v>0</v>
      </c>
      <c r="D1053" s="95">
        <f>(C1053+C1052)/2</f>
        <v>0</v>
      </c>
      <c r="E1053" s="95">
        <f>(D1053*(A1053-A1052))</f>
        <v>0</v>
      </c>
      <c r="F1053" s="95">
        <f>(0.5*((C1053^2)-(C1052^2))*'NEFZ + EPA + WLTP - Start Value'!$B$3)/3600</f>
        <v>0</v>
      </c>
      <c r="G1053" s="95">
        <f>E1053*'NEFZ + EPA + WLTP - Start Value'!$B$3*'NEFZ + EPA + WLTP - Start Value'!$B$6*'NEFZ + EPA + WLTP - Constants'!$B$4/3600</f>
        <v>0</v>
      </c>
      <c r="H1053" s="95">
        <f>IF(E1053&gt;0,(((C1052)^3+(C1053)^3)/2/D1053)*0.5*'NEFZ + EPA + WLTP - Constants'!$B$3*('NEFZ + EPA + WLTP - Start Value'!$B$5*'NEFZ + EPA + WLTP - Start Value'!$B$4)*E1053/3600,0)</f>
        <v>0</v>
      </c>
      <c r="I1053" s="95"/>
    </row>
    <row r="1054" ht="20.35" customHeight="1">
      <c r="A1054" s="15">
        <v>1051</v>
      </c>
      <c r="B1054" s="15">
        <v>0</v>
      </c>
      <c r="C1054" s="95">
        <f>'NEFZ + EPA + WLTP - Constants'!$B$5*B1054/3.6</f>
        <v>0</v>
      </c>
      <c r="D1054" s="95">
        <f>(C1054+C1053)/2</f>
        <v>0</v>
      </c>
      <c r="E1054" s="95">
        <f>(D1054*(A1054-A1053))</f>
        <v>0</v>
      </c>
      <c r="F1054" s="95">
        <f>(0.5*((C1054^2)-(C1053^2))*'NEFZ + EPA + WLTP - Start Value'!$B$3)/3600</f>
        <v>0</v>
      </c>
      <c r="G1054" s="95">
        <f>E1054*'NEFZ + EPA + WLTP - Start Value'!$B$3*'NEFZ + EPA + WLTP - Start Value'!$B$6*'NEFZ + EPA + WLTP - Constants'!$B$4/3600</f>
        <v>0</v>
      </c>
      <c r="H1054" s="95">
        <f>IF(E1054&gt;0,(((C1053)^3+(C1054)^3)/2/D1054)*0.5*'NEFZ + EPA + WLTP - Constants'!$B$3*('NEFZ + EPA + WLTP - Start Value'!$B$5*'NEFZ + EPA + WLTP - Start Value'!$B$4)*E1054/3600,0)</f>
        <v>0</v>
      </c>
      <c r="I1054" s="95"/>
    </row>
    <row r="1055" ht="20.35" customHeight="1">
      <c r="A1055" s="15">
        <v>1052</v>
      </c>
      <c r="B1055" s="15">
        <v>0</v>
      </c>
      <c r="C1055" s="95">
        <f>'NEFZ + EPA + WLTP - Constants'!$B$5*B1055/3.6</f>
        <v>0</v>
      </c>
      <c r="D1055" s="95">
        <f>(C1055+C1054)/2</f>
        <v>0</v>
      </c>
      <c r="E1055" s="95">
        <f>(D1055*(A1055-A1054))</f>
        <v>0</v>
      </c>
      <c r="F1055" s="95">
        <f>(0.5*((C1055^2)-(C1054^2))*'NEFZ + EPA + WLTP - Start Value'!$B$3)/3600</f>
        <v>0</v>
      </c>
      <c r="G1055" s="95">
        <f>E1055*'NEFZ + EPA + WLTP - Start Value'!$B$3*'NEFZ + EPA + WLTP - Start Value'!$B$6*'NEFZ + EPA + WLTP - Constants'!$B$4/3600</f>
        <v>0</v>
      </c>
      <c r="H1055" s="95">
        <f>IF(E1055&gt;0,(((C1054)^3+(C1055)^3)/2/D1055)*0.5*'NEFZ + EPA + WLTP - Constants'!$B$3*('NEFZ + EPA + WLTP - Start Value'!$B$5*'NEFZ + EPA + WLTP - Start Value'!$B$4)*E1055/3600,0)</f>
        <v>0</v>
      </c>
      <c r="I1055" s="95"/>
    </row>
    <row r="1056" ht="20.35" customHeight="1">
      <c r="A1056" s="15">
        <v>1053</v>
      </c>
      <c r="B1056" s="15">
        <v>1.2</v>
      </c>
      <c r="C1056" s="95">
        <f>'NEFZ + EPA + WLTP - Constants'!$B$5*B1056/3.6</f>
        <v>0.5364479999999999</v>
      </c>
      <c r="D1056" s="95">
        <f>(C1056+C1055)/2</f>
        <v>0.268224</v>
      </c>
      <c r="E1056" s="95">
        <f>(D1056*(A1056-A1055))</f>
        <v>0.268224</v>
      </c>
      <c r="F1056" s="95">
        <f>(0.5*((C1056^2)-(C1055^2))*'NEFZ + EPA + WLTP - Start Value'!$B$3)/3600</f>
        <v>0.06255141038079999</v>
      </c>
      <c r="G1056" s="95">
        <f>E1056*'NEFZ + EPA + WLTP - Start Value'!$B$3*'NEFZ + EPA + WLTP - Start Value'!$B$6*'NEFZ + EPA + WLTP - Constants'!$B$4/3600</f>
        <v>0.009150998208</v>
      </c>
      <c r="H1056" s="95">
        <f>IF(E1056&gt;0,(((C1055)^3+(C1056)^3)/2/D1056)*0.5*'NEFZ + EPA + WLTP - Constants'!$B$3*('NEFZ + EPA + WLTP - Start Value'!$B$5*'NEFZ + EPA + WLTP - Start Value'!$B$4)*E1056/3600,0)</f>
        <v>9.764351868856169e-06</v>
      </c>
      <c r="I1056" s="95"/>
    </row>
    <row r="1057" ht="20.35" customHeight="1">
      <c r="A1057" s="15">
        <v>1054</v>
      </c>
      <c r="B1057" s="15">
        <v>4</v>
      </c>
      <c r="C1057" s="95">
        <f>'NEFZ + EPA + WLTP - Constants'!$B$5*B1057/3.6</f>
        <v>1.78816</v>
      </c>
      <c r="D1057" s="95">
        <f>(C1057+C1056)/2</f>
        <v>1.162304</v>
      </c>
      <c r="E1057" s="95">
        <f>(D1057*(A1057-A1056))</f>
        <v>1.162304</v>
      </c>
      <c r="F1057" s="95">
        <f>(0.5*((C1057^2)-(C1056^2))*'NEFZ + EPA + WLTP - Start Value'!$B$3)/3600</f>
        <v>0.6324642605169778</v>
      </c>
      <c r="G1057" s="95">
        <f>E1057*'NEFZ + EPA + WLTP - Start Value'!$B$3*'NEFZ + EPA + WLTP - Start Value'!$B$6*'NEFZ + EPA + WLTP - Constants'!$B$4/3600</f>
        <v>0.039654325568</v>
      </c>
      <c r="H1057" s="95">
        <f>IF(E1057&gt;0,(((C1056)^3+(C1057)^3)/2/D1057)*0.5*'NEFZ + EPA + WLTP - Constants'!$B$3*('NEFZ + EPA + WLTP - Start Value'!$B$5*'NEFZ + EPA + WLTP - Start Value'!$B$4)*E1057/3600,0)</f>
        <v>0.000371407013678344</v>
      </c>
      <c r="I1057" s="95"/>
    </row>
    <row r="1058" ht="20.35" customHeight="1">
      <c r="A1058" s="15">
        <v>1055</v>
      </c>
      <c r="B1058" s="15">
        <v>7.3</v>
      </c>
      <c r="C1058" s="95">
        <f>'NEFZ + EPA + WLTP - Constants'!$B$5*B1058/3.6</f>
        <v>3.263392</v>
      </c>
      <c r="D1058" s="95">
        <f>(C1058+C1057)/2</f>
        <v>2.525776</v>
      </c>
      <c r="E1058" s="95">
        <f>(D1058*(A1058-A1057))</f>
        <v>2.525776</v>
      </c>
      <c r="F1058" s="95">
        <f>(0.5*((C1058^2)-(C1057^2))*'NEFZ + EPA + WLTP - Start Value'!$B$3)/3600</f>
        <v>1.619820897986134</v>
      </c>
      <c r="G1058" s="95">
        <f>E1058*'NEFZ + EPA + WLTP - Start Value'!$B$3*'NEFZ + EPA + WLTP - Start Value'!$B$6*'NEFZ + EPA + WLTP - Constants'!$B$4/3600</f>
        <v>0.08617189979200002</v>
      </c>
      <c r="H1058" s="95">
        <f>IF(E1058&gt;0,(((C1057)^3+(C1058)^3)/2/D1058)*0.5*'NEFZ + EPA + WLTP - Constants'!$B$3*('NEFZ + EPA + WLTP - Start Value'!$B$5*'NEFZ + EPA + WLTP - Start Value'!$B$4)*E1058/3600,0)</f>
        <v>0.002559848026952325</v>
      </c>
      <c r="I1058" s="95"/>
    </row>
    <row r="1059" ht="20.35" customHeight="1">
      <c r="A1059" s="15">
        <v>1056</v>
      </c>
      <c r="B1059" s="15">
        <v>10.6</v>
      </c>
      <c r="C1059" s="95">
        <f>'NEFZ + EPA + WLTP - Constants'!$B$5*B1059/3.6</f>
        <v>4.738624</v>
      </c>
      <c r="D1059" s="95">
        <f>(C1059+C1058)/2</f>
        <v>4.001008</v>
      </c>
      <c r="E1059" s="95">
        <f>(D1059*(A1059-A1058))</f>
        <v>4.001008</v>
      </c>
      <c r="F1059" s="95">
        <f>(0.5*((C1059^2)-(C1058^2))*'NEFZ + EPA + WLTP - Start Value'!$B$3)/3600</f>
        <v>2.565910979995733</v>
      </c>
      <c r="G1059" s="95">
        <f>E1059*'NEFZ + EPA + WLTP - Start Value'!$B$3*'NEFZ + EPA + WLTP - Start Value'!$B$6*'NEFZ + EPA + WLTP - Constants'!$B$4/3600</f>
        <v>0.136502389936</v>
      </c>
      <c r="H1059" s="95">
        <f>IF(E1059&gt;0,(((C1058)^3+(C1059)^3)/2/D1059)*0.5*'NEFZ + EPA + WLTP - Constants'!$B$3*('NEFZ + EPA + WLTP - Start Value'!$B$5*'NEFZ + EPA + WLTP - Start Value'!$B$4)*E1059/3600,0)</f>
        <v>0.008928239685419226</v>
      </c>
      <c r="I1059" s="95"/>
    </row>
    <row r="1060" ht="20.35" customHeight="1">
      <c r="A1060" s="15">
        <v>1057</v>
      </c>
      <c r="B1060" s="15">
        <v>13.9</v>
      </c>
      <c r="C1060" s="95">
        <f>'NEFZ + EPA + WLTP - Constants'!$B$5*B1060/3.6</f>
        <v>6.213856000000001</v>
      </c>
      <c r="D1060" s="95">
        <f>(C1060+C1059)/2</f>
        <v>5.476240000000001</v>
      </c>
      <c r="E1060" s="95">
        <f>(D1060*(A1060-A1059))</f>
        <v>5.476240000000001</v>
      </c>
      <c r="F1060" s="95">
        <f>(0.5*((C1060^2)-(C1059^2))*'NEFZ + EPA + WLTP - Start Value'!$B$3)/3600</f>
        <v>3.512001062005335</v>
      </c>
      <c r="G1060" s="95">
        <f>E1060*'NEFZ + EPA + WLTP - Start Value'!$B$3*'NEFZ + EPA + WLTP - Start Value'!$B$6*'NEFZ + EPA + WLTP - Constants'!$B$4/3600</f>
        <v>0.186832880080</v>
      </c>
      <c r="H1060" s="95">
        <f>IF(E1060&gt;0,(((C1059)^3+(C1060)^3)/2/D1060)*0.5*'NEFZ + EPA + WLTP - Constants'!$B$3*('NEFZ + EPA + WLTP - Start Value'!$B$5*'NEFZ + EPA + WLTP - Start Value'!$B$4)*E1060/3600,0)</f>
        <v>0.02190557187912225</v>
      </c>
      <c r="I1060" s="95"/>
    </row>
    <row r="1061" ht="20.35" customHeight="1">
      <c r="A1061" s="15">
        <v>1058</v>
      </c>
      <c r="B1061" s="15">
        <v>17</v>
      </c>
      <c r="C1061" s="95">
        <f>'NEFZ + EPA + WLTP - Constants'!$B$5*B1061/3.6</f>
        <v>7.59968</v>
      </c>
      <c r="D1061" s="95">
        <f>(C1061+C1060)/2</f>
        <v>6.906768</v>
      </c>
      <c r="E1061" s="95">
        <f>(D1061*(A1061-A1060))</f>
        <v>6.906768</v>
      </c>
      <c r="F1061" s="95">
        <f>(0.5*((C1061^2)-(C1060^2))*'NEFZ + EPA + WLTP - Start Value'!$B$3)/3600</f>
        <v>4.160971944706132</v>
      </c>
      <c r="G1061" s="95">
        <f>E1061*'NEFZ + EPA + WLTP - Start Value'!$B$3*'NEFZ + EPA + WLTP - Start Value'!$B$6*'NEFZ + EPA + WLTP - Constants'!$B$4/3600</f>
        <v>0.235638203856</v>
      </c>
      <c r="H1061" s="95">
        <f>IF(E1061&gt;0,(((C1060)^3+(C1061)^3)/2/D1061)*0.5*'NEFZ + EPA + WLTP - Constants'!$B$3*('NEFZ + EPA + WLTP - Start Value'!$B$5*'NEFZ + EPA + WLTP - Start Value'!$B$4)*E1061/3600,0)</f>
        <v>0.04293726251931484</v>
      </c>
      <c r="I1061" s="95"/>
    </row>
    <row r="1062" ht="20.35" customHeight="1">
      <c r="A1062" s="15">
        <v>1059</v>
      </c>
      <c r="B1062" s="15">
        <v>18.5</v>
      </c>
      <c r="C1062" s="95">
        <f>'NEFZ + EPA + WLTP - Constants'!$B$5*B1062/3.6</f>
        <v>8.270240000000001</v>
      </c>
      <c r="D1062" s="95">
        <f>(C1062+C1061)/2</f>
        <v>7.93496</v>
      </c>
      <c r="E1062" s="95">
        <f>(D1062*(A1062-A1061))</f>
        <v>7.93496</v>
      </c>
      <c r="F1062" s="95">
        <f>(0.5*((C1062^2)-(C1061^2))*'NEFZ + EPA + WLTP - Start Value'!$B$3)/3600</f>
        <v>2.313099029706671</v>
      </c>
      <c r="G1062" s="95">
        <f>E1062*'NEFZ + EPA + WLTP - Start Value'!$B$3*'NEFZ + EPA + WLTP - Start Value'!$B$6*'NEFZ + EPA + WLTP - Constants'!$B$4/3600</f>
        <v>0.270717030320</v>
      </c>
      <c r="H1062" s="95">
        <f>IF(E1062&gt;0,(((C1061)^3+(C1062)^3)/2/D1062)*0.5*'NEFZ + EPA + WLTP - Constants'!$B$3*('NEFZ + EPA + WLTP - Start Value'!$B$5*'NEFZ + EPA + WLTP - Start Value'!$B$4)*E1062/3600,0)</f>
        <v>0.06353962681327364</v>
      </c>
      <c r="I1062" s="95"/>
    </row>
    <row r="1063" ht="20.35" customHeight="1">
      <c r="A1063" s="15">
        <v>1060</v>
      </c>
      <c r="B1063" s="15">
        <v>20</v>
      </c>
      <c r="C1063" s="95">
        <f>'NEFZ + EPA + WLTP - Constants'!$B$5*B1063/3.6</f>
        <v>8.940800000000001</v>
      </c>
      <c r="D1063" s="95">
        <f>(C1063+C1062)/2</f>
        <v>8.605520000000002</v>
      </c>
      <c r="E1063" s="95">
        <f>(D1063*(A1063-A1062))</f>
        <v>8.605520000000002</v>
      </c>
      <c r="F1063" s="95">
        <f>(0.5*((C1063^2)-(C1062^2))*'NEFZ + EPA + WLTP - Start Value'!$B$3)/3600</f>
        <v>2.508572187146668</v>
      </c>
      <c r="G1063" s="95">
        <f>E1063*'NEFZ + EPA + WLTP - Start Value'!$B$3*'NEFZ + EPA + WLTP - Start Value'!$B$6*'NEFZ + EPA + WLTP - Constants'!$B$4/3600</f>
        <v>0.2935945258400001</v>
      </c>
      <c r="H1063" s="95">
        <f>IF(E1063&gt;0,(((C1062)^3+(C1063)^3)/2/D1063)*0.5*'NEFZ + EPA + WLTP - Constants'!$B$3*('NEFZ + EPA + WLTP - Start Value'!$B$5*'NEFZ + EPA + WLTP - Start Value'!$B$4)*E1063/3600,0)</f>
        <v>0.08098323457899068</v>
      </c>
      <c r="I1063" s="95"/>
    </row>
    <row r="1064" ht="20.35" customHeight="1">
      <c r="A1064" s="15">
        <v>1061</v>
      </c>
      <c r="B1064" s="15">
        <v>21.8</v>
      </c>
      <c r="C1064" s="95">
        <f>'NEFZ + EPA + WLTP - Constants'!$B$5*B1064/3.6</f>
        <v>9.745472000000001</v>
      </c>
      <c r="D1064" s="95">
        <f>(C1064+C1063)/2</f>
        <v>9.343136000000001</v>
      </c>
      <c r="E1064" s="95">
        <f>(D1064*(A1064-A1063))</f>
        <v>9.343136000000001</v>
      </c>
      <c r="F1064" s="95">
        <f>(0.5*((C1064^2)-(C1063^2))*'NEFZ + EPA + WLTP - Start Value'!$B$3)/3600</f>
        <v>3.2683111923968</v>
      </c>
      <c r="G1064" s="95">
        <f>E1064*'NEFZ + EPA + WLTP - Start Value'!$B$3*'NEFZ + EPA + WLTP - Start Value'!$B$6*'NEFZ + EPA + WLTP - Constants'!$B$4/3600</f>
        <v>0.3187597709120001</v>
      </c>
      <c r="H1064" s="95">
        <f>IF(E1064&gt;0,(((C1063)^3+(C1064)^3)/2/D1064)*0.5*'NEFZ + EPA + WLTP - Constants'!$B$3*('NEFZ + EPA + WLTP - Start Value'!$B$5*'NEFZ + EPA + WLTP - Start Value'!$B$4)*E1064/3600,0)</f>
        <v>0.1037475495612459</v>
      </c>
      <c r="I1064" s="95"/>
    </row>
    <row r="1065" ht="20.35" customHeight="1">
      <c r="A1065" s="15">
        <v>1062</v>
      </c>
      <c r="B1065" s="15">
        <v>23</v>
      </c>
      <c r="C1065" s="95">
        <f>'NEFZ + EPA + WLTP - Constants'!$B$5*B1065/3.6</f>
        <v>10.28192</v>
      </c>
      <c r="D1065" s="95">
        <f>(C1065+C1064)/2</f>
        <v>10.013696</v>
      </c>
      <c r="E1065" s="95">
        <f>(D1065*(A1065-A1064))</f>
        <v>10.013696</v>
      </c>
      <c r="F1065" s="95">
        <f>(0.5*((C1065^2)-(C1064^2))*'NEFZ + EPA + WLTP - Start Value'!$B$3)/3600</f>
        <v>2.335252654216534</v>
      </c>
      <c r="G1065" s="95">
        <f>E1065*'NEFZ + EPA + WLTP - Start Value'!$B$3*'NEFZ + EPA + WLTP - Start Value'!$B$6*'NEFZ + EPA + WLTP - Constants'!$B$4/3600</f>
        <v>0.3416372664320001</v>
      </c>
      <c r="H1065" s="95">
        <f>IF(E1065&gt;0,(((C1064)^3+(C1065)^3)/2/D1065)*0.5*'NEFZ + EPA + WLTP - Constants'!$B$3*('NEFZ + EPA + WLTP - Start Value'!$B$5*'NEFZ + EPA + WLTP - Start Value'!$B$4)*E1065/3600,0)</f>
        <v>0.127293877244998</v>
      </c>
      <c r="I1065" s="95"/>
    </row>
    <row r="1066" ht="20.35" customHeight="1">
      <c r="A1066" s="15">
        <v>1063</v>
      </c>
      <c r="B1066" s="15">
        <v>24</v>
      </c>
      <c r="C1066" s="95">
        <f>'NEFZ + EPA + WLTP - Constants'!$B$5*B1066/3.6</f>
        <v>10.72896</v>
      </c>
      <c r="D1066" s="95">
        <f>(C1066+C1065)/2</f>
        <v>10.50544</v>
      </c>
      <c r="E1066" s="95">
        <f>(D1066*(A1066-A1065))</f>
        <v>10.50544</v>
      </c>
      <c r="F1066" s="95">
        <f>(0.5*((C1066^2)-(C1065^2))*'NEFZ + EPA + WLTP - Start Value'!$B$3)/3600</f>
        <v>2.04160853326222</v>
      </c>
      <c r="G1066" s="95">
        <f>E1066*'NEFZ + EPA + WLTP - Start Value'!$B$3*'NEFZ + EPA + WLTP - Start Value'!$B$6*'NEFZ + EPA + WLTP - Constants'!$B$4/3600</f>
        <v>0.358414096480</v>
      </c>
      <c r="H1066" s="95">
        <f>IF(E1066&gt;0,(((C1065)^3+(C1066)^3)/2/D1066)*0.5*'NEFZ + EPA + WLTP - Constants'!$B$3*('NEFZ + EPA + WLTP - Start Value'!$B$5*'NEFZ + EPA + WLTP - Start Value'!$B$4)*E1066/3600,0)</f>
        <v>0.1468664753607875</v>
      </c>
      <c r="I1066" s="95"/>
    </row>
    <row r="1067" ht="20.35" customHeight="1">
      <c r="A1067" s="15">
        <v>1064</v>
      </c>
      <c r="B1067" s="15">
        <v>24.8</v>
      </c>
      <c r="C1067" s="95">
        <f>'NEFZ + EPA + WLTP - Constants'!$B$5*B1067/3.6</f>
        <v>11.086592</v>
      </c>
      <c r="D1067" s="95">
        <f>(C1067+C1066)/2</f>
        <v>10.907776</v>
      </c>
      <c r="E1067" s="95">
        <f>(D1067*(A1067-A1066))</f>
        <v>10.907776</v>
      </c>
      <c r="F1067" s="95">
        <f>(0.5*((C1067^2)-(C1066^2))*'NEFZ + EPA + WLTP - Start Value'!$B$3)/3600</f>
        <v>1.69583823699058</v>
      </c>
      <c r="G1067" s="95">
        <f>E1067*'NEFZ + EPA + WLTP - Start Value'!$B$3*'NEFZ + EPA + WLTP - Start Value'!$B$6*'NEFZ + EPA + WLTP - Constants'!$B$4/3600</f>
        <v>0.3721405937920001</v>
      </c>
      <c r="H1067" s="95">
        <f>IF(E1067&gt;0,(((C1066)^3+(C1067)^3)/2/D1067)*0.5*'NEFZ + EPA + WLTP - Constants'!$B$3*('NEFZ + EPA + WLTP - Start Value'!$B$5*'NEFZ + EPA + WLTP - Start Value'!$B$4)*E1067/3600,0)</f>
        <v>0.164304387254581</v>
      </c>
      <c r="I1067" s="95"/>
    </row>
    <row r="1068" ht="20.35" customHeight="1">
      <c r="A1068" s="15">
        <v>1065</v>
      </c>
      <c r="B1068" s="15">
        <v>25.6</v>
      </c>
      <c r="C1068" s="95">
        <f>'NEFZ + EPA + WLTP - Constants'!$B$5*B1068/3.6</f>
        <v>11.444224</v>
      </c>
      <c r="D1068" s="95">
        <f>(C1068+C1067)/2</f>
        <v>11.265408</v>
      </c>
      <c r="E1068" s="95">
        <f>(D1068*(A1068-A1067))</f>
        <v>11.265408</v>
      </c>
      <c r="F1068" s="95">
        <f>(0.5*((C1068^2)-(C1067^2))*'NEFZ + EPA + WLTP - Start Value'!$B$3)/3600</f>
        <v>1.751439490662401</v>
      </c>
      <c r="G1068" s="95">
        <f>E1068*'NEFZ + EPA + WLTP - Start Value'!$B$3*'NEFZ + EPA + WLTP - Start Value'!$B$6*'NEFZ + EPA + WLTP - Constants'!$B$4/3600</f>
        <v>0.3843419247360001</v>
      </c>
      <c r="H1068" s="95">
        <f>IF(E1068&gt;0,(((C1067)^3+(C1068)^3)/2/D1068)*0.5*'NEFZ + EPA + WLTP - Constants'!$B$3*('NEFZ + EPA + WLTP - Start Value'!$B$5*'NEFZ + EPA + WLTP - Start Value'!$B$4)*E1068/3600,0)</f>
        <v>0.1809920262411181</v>
      </c>
      <c r="I1068" s="95"/>
    </row>
    <row r="1069" ht="20.35" customHeight="1">
      <c r="A1069" s="15">
        <v>1066</v>
      </c>
      <c r="B1069" s="15">
        <v>26.5</v>
      </c>
      <c r="C1069" s="95">
        <f>'NEFZ + EPA + WLTP - Constants'!$B$5*B1069/3.6</f>
        <v>11.84656</v>
      </c>
      <c r="D1069" s="95">
        <f>(C1069+C1068)/2</f>
        <v>11.645392</v>
      </c>
      <c r="E1069" s="95">
        <f>(D1069*(A1069-A1068))</f>
        <v>11.645392</v>
      </c>
      <c r="F1069" s="95">
        <f>(0.5*((C1069^2)-(C1068^2))*'NEFZ + EPA + WLTP - Start Value'!$B$3)/3600</f>
        <v>2.036830300524794</v>
      </c>
      <c r="G1069" s="95">
        <f>E1069*'NEFZ + EPA + WLTP - Start Value'!$B$3*'NEFZ + EPA + WLTP - Start Value'!$B$6*'NEFZ + EPA + WLTP - Constants'!$B$4/3600</f>
        <v>0.3973058388640001</v>
      </c>
      <c r="H1069" s="95">
        <f>IF(E1069&gt;0,(((C1068)^3+(C1069)^3)/2/D1069)*0.5*'NEFZ + EPA + WLTP - Constants'!$B$3*('NEFZ + EPA + WLTP - Start Value'!$B$5*'NEFZ + EPA + WLTP - Start Value'!$B$4)*E1069/3600,0)</f>
        <v>0.1999592401917051</v>
      </c>
      <c r="I1069" s="95"/>
    </row>
    <row r="1070" ht="20.35" customHeight="1">
      <c r="A1070" s="15">
        <v>1067</v>
      </c>
      <c r="B1070" s="15">
        <v>26.8</v>
      </c>
      <c r="C1070" s="95">
        <f>'NEFZ + EPA + WLTP - Constants'!$B$5*B1070/3.6</f>
        <v>11.980672</v>
      </c>
      <c r="D1070" s="95">
        <f>(C1070+C1069)/2</f>
        <v>11.913616</v>
      </c>
      <c r="E1070" s="95">
        <f>(D1070*(A1070-A1069))</f>
        <v>11.913616</v>
      </c>
      <c r="F1070" s="95">
        <f>(0.5*((C1070^2)-(C1069^2))*'NEFZ + EPA + WLTP - Start Value'!$B$3)/3600</f>
        <v>0.6945812861034739</v>
      </c>
      <c r="G1070" s="95">
        <f>E1070*'NEFZ + EPA + WLTP - Start Value'!$B$3*'NEFZ + EPA + WLTP - Start Value'!$B$6*'NEFZ + EPA + WLTP - Constants'!$B$4/3600</f>
        <v>0.4064568370720001</v>
      </c>
      <c r="H1070" s="95">
        <f>IF(E1070&gt;0,(((C1069)^3+(C1070)^3)/2/D1070)*0.5*'NEFZ + EPA + WLTP - Constants'!$B$3*('NEFZ + EPA + WLTP - Start Value'!$B$5*'NEFZ + EPA + WLTP - Start Value'!$B$4)*E1070/3600,0)</f>
        <v>0.2139255181481257</v>
      </c>
      <c r="I1070" s="95"/>
    </row>
    <row r="1071" ht="20.35" customHeight="1">
      <c r="A1071" s="15">
        <v>1068</v>
      </c>
      <c r="B1071" s="15">
        <v>27.4</v>
      </c>
      <c r="C1071" s="95">
        <f>'NEFZ + EPA + WLTP - Constants'!$B$5*B1071/3.6</f>
        <v>12.248896</v>
      </c>
      <c r="D1071" s="95">
        <f>(C1071+C1070)/2</f>
        <v>12.114784</v>
      </c>
      <c r="E1071" s="95">
        <f>(D1071*(A1071-A1070))</f>
        <v>12.114784</v>
      </c>
      <c r="F1071" s="95">
        <f>(0.5*((C1071^2)-(C1070^2))*'NEFZ + EPA + WLTP - Start Value'!$B$3)/3600</f>
        <v>1.412619351099719</v>
      </c>
      <c r="G1071" s="95">
        <f>E1071*'NEFZ + EPA + WLTP - Start Value'!$B$3*'NEFZ + EPA + WLTP - Start Value'!$B$6*'NEFZ + EPA + WLTP - Constants'!$B$4/3600</f>
        <v>0.413320085728</v>
      </c>
      <c r="H1071" s="95">
        <f>IF(E1071&gt;0,(((C1070)^3+(C1071)^3)/2/D1071)*0.5*'NEFZ + EPA + WLTP - Constants'!$B$3*('NEFZ + EPA + WLTP - Start Value'!$B$5*'NEFZ + EPA + WLTP - Start Value'!$B$4)*E1071/3600,0)</f>
        <v>0.2250075998152835</v>
      </c>
      <c r="I1071" s="95"/>
    </row>
    <row r="1072" ht="20.35" customHeight="1">
      <c r="A1072" s="15">
        <v>1069</v>
      </c>
      <c r="B1072" s="15">
        <v>27.9</v>
      </c>
      <c r="C1072" s="95">
        <f>'NEFZ + EPA + WLTP - Constants'!$B$5*B1072/3.6</f>
        <v>12.472416</v>
      </c>
      <c r="D1072" s="95">
        <f>(C1072+C1071)/2</f>
        <v>12.360656</v>
      </c>
      <c r="E1072" s="95">
        <f>(D1072*(A1072-A1071))</f>
        <v>12.360656</v>
      </c>
      <c r="F1072" s="95">
        <f>(0.5*((C1072^2)-(C1071^2))*'NEFZ + EPA + WLTP - Start Value'!$B$3)/3600</f>
        <v>1.201073956270224</v>
      </c>
      <c r="G1072" s="95">
        <f>E1072*'NEFZ + EPA + WLTP - Start Value'!$B$3*'NEFZ + EPA + WLTP - Start Value'!$B$6*'NEFZ + EPA + WLTP - Constants'!$B$4/3600</f>
        <v>0.421708500752</v>
      </c>
      <c r="H1072" s="95">
        <f>IF(E1072&gt;0,(((C1071)^3+(C1072)^3)/2/D1072)*0.5*'NEFZ + EPA + WLTP - Constants'!$B$3*('NEFZ + EPA + WLTP - Start Value'!$B$5*'NEFZ + EPA + WLTP - Start Value'!$B$4)*E1072/3600,0)</f>
        <v>0.2389580050492505</v>
      </c>
      <c r="I1072" s="95"/>
    </row>
    <row r="1073" ht="20.35" customHeight="1">
      <c r="A1073" s="15">
        <v>1070</v>
      </c>
      <c r="B1073" s="15">
        <v>28.3</v>
      </c>
      <c r="C1073" s="95">
        <f>'NEFZ + EPA + WLTP - Constants'!$B$5*B1073/3.6</f>
        <v>12.651232</v>
      </c>
      <c r="D1073" s="95">
        <f>(C1073+C1072)/2</f>
        <v>12.561824</v>
      </c>
      <c r="E1073" s="95">
        <f>(D1073*(A1073-A1072))</f>
        <v>12.561824</v>
      </c>
      <c r="F1073" s="95">
        <f>(0.5*((C1073^2)-(C1072^2))*'NEFZ + EPA + WLTP - Start Value'!$B$3)/3600</f>
        <v>0.9764970176113805</v>
      </c>
      <c r="G1073" s="95">
        <f>E1073*'NEFZ + EPA + WLTP - Start Value'!$B$3*'NEFZ + EPA + WLTP - Start Value'!$B$6*'NEFZ + EPA + WLTP - Constants'!$B$4/3600</f>
        <v>0.428571749408</v>
      </c>
      <c r="H1073" s="95">
        <f>IF(E1073&gt;0,(((C1072)^3+(C1073)^3)/2/D1073)*0.5*'NEFZ + EPA + WLTP - Constants'!$B$3*('NEFZ + EPA + WLTP - Start Value'!$B$5*'NEFZ + EPA + WLTP - Start Value'!$B$4)*E1073/3600,0)</f>
        <v>0.2507925520823023</v>
      </c>
      <c r="I1073" s="95"/>
    </row>
    <row r="1074" ht="20.35" customHeight="1">
      <c r="A1074" s="15">
        <v>1071</v>
      </c>
      <c r="B1074" s="15">
        <v>28</v>
      </c>
      <c r="C1074" s="95">
        <f>'NEFZ + EPA + WLTP - Constants'!$B$5*B1074/3.6</f>
        <v>12.51712</v>
      </c>
      <c r="D1074" s="95">
        <f>(C1074+C1073)/2</f>
        <v>12.584176</v>
      </c>
      <c r="E1074" s="95">
        <f>(D1074*(A1074-A1073))</f>
        <v>12.584176</v>
      </c>
      <c r="F1074" s="95">
        <f>(0.5*((C1074^2)-(C1073^2))*'NEFZ + EPA + WLTP - Start Value'!$B$3)/3600</f>
        <v>-0.7336759175914647</v>
      </c>
      <c r="G1074" s="95">
        <f>E1074*'NEFZ + EPA + WLTP - Start Value'!$B$3*'NEFZ + EPA + WLTP - Start Value'!$B$6*'NEFZ + EPA + WLTP - Constants'!$B$4/3600</f>
        <v>0.429334332592</v>
      </c>
      <c r="H1074" s="95">
        <f>IF(E1074&gt;0,(((C1073)^3+(C1074)^3)/2/D1074)*0.5*'NEFZ + EPA + WLTP - Constants'!$B$3*('NEFZ + EPA + WLTP - Start Value'!$B$5*'NEFZ + EPA + WLTP - Start Value'!$B$4)*E1074/3600,0)</f>
        <v>0.2521168479551825</v>
      </c>
      <c r="I1074" s="95"/>
    </row>
    <row r="1075" ht="20.35" customHeight="1">
      <c r="A1075" s="15">
        <v>1072</v>
      </c>
      <c r="B1075" s="15">
        <v>27.5</v>
      </c>
      <c r="C1075" s="95">
        <f>'NEFZ + EPA + WLTP - Constants'!$B$5*B1075/3.6</f>
        <v>12.2936</v>
      </c>
      <c r="D1075" s="95">
        <f>(C1075+C1074)/2</f>
        <v>12.40536</v>
      </c>
      <c r="E1075" s="95">
        <f>(D1075*(A1075-A1074))</f>
        <v>12.40536</v>
      </c>
      <c r="F1075" s="95">
        <f>(0.5*((C1075^2)-(C1074^2))*'NEFZ + EPA + WLTP - Start Value'!$B$3)/3600</f>
        <v>-1.205417804213324</v>
      </c>
      <c r="G1075" s="95">
        <f>E1075*'NEFZ + EPA + WLTP - Start Value'!$B$3*'NEFZ + EPA + WLTP - Start Value'!$B$6*'NEFZ + EPA + WLTP - Constants'!$B$4/3600</f>
        <v>0.4232336671200001</v>
      </c>
      <c r="H1075" s="95">
        <f>IF(E1075&gt;0,(((C1074)^3+(C1075)^3)/2/D1075)*0.5*'NEFZ + EPA + WLTP - Constants'!$B$3*('NEFZ + EPA + WLTP - Start Value'!$B$5*'NEFZ + EPA + WLTP - Start Value'!$B$4)*E1075/3600,0)</f>
        <v>0.2415596397556418</v>
      </c>
      <c r="I1075" s="95"/>
    </row>
    <row r="1076" ht="20.35" customHeight="1">
      <c r="A1076" s="15">
        <v>1073</v>
      </c>
      <c r="B1076" s="15">
        <v>27</v>
      </c>
      <c r="C1076" s="95">
        <f>'NEFZ + EPA + WLTP - Constants'!$B$5*B1076/3.6</f>
        <v>12.07008</v>
      </c>
      <c r="D1076" s="95">
        <f>(C1076+C1075)/2</f>
        <v>12.18184</v>
      </c>
      <c r="E1076" s="95">
        <f>(D1076*(A1076-A1075))</f>
        <v>12.18184</v>
      </c>
      <c r="F1076" s="95">
        <f>(0.5*((C1076^2)-(C1075^2))*'NEFZ + EPA + WLTP - Start Value'!$B$3)/3600</f>
        <v>-1.183698564497782</v>
      </c>
      <c r="G1076" s="95">
        <f>E1076*'NEFZ + EPA + WLTP - Start Value'!$B$3*'NEFZ + EPA + WLTP - Start Value'!$B$6*'NEFZ + EPA + WLTP - Constants'!$B$4/3600</f>
        <v>0.4156078352800001</v>
      </c>
      <c r="H1076" s="95">
        <f>IF(E1076&gt;0,(((C1075)^3+(C1076)^3)/2/D1076)*0.5*'NEFZ + EPA + WLTP - Constants'!$B$3*('NEFZ + EPA + WLTP - Start Value'!$B$5*'NEFZ + EPA + WLTP - Start Value'!$B$4)*E1076/3600,0)</f>
        <v>0.2287382772611772</v>
      </c>
      <c r="I1076" s="95"/>
    </row>
    <row r="1077" ht="20.35" customHeight="1">
      <c r="A1077" s="15">
        <v>1074</v>
      </c>
      <c r="B1077" s="15">
        <v>27</v>
      </c>
      <c r="C1077" s="95">
        <f>'NEFZ + EPA + WLTP - Constants'!$B$5*B1077/3.6</f>
        <v>12.07008</v>
      </c>
      <c r="D1077" s="95">
        <f>(C1077+C1076)/2</f>
        <v>12.07008</v>
      </c>
      <c r="E1077" s="95">
        <f>(D1077*(A1077-A1076))</f>
        <v>12.07008</v>
      </c>
      <c r="F1077" s="95">
        <f>(0.5*((C1077^2)-(C1076^2))*'NEFZ + EPA + WLTP - Start Value'!$B$3)/3600</f>
        <v>0</v>
      </c>
      <c r="G1077" s="95">
        <f>E1077*'NEFZ + EPA + WLTP - Start Value'!$B$3*'NEFZ + EPA + WLTP - Start Value'!$B$6*'NEFZ + EPA + WLTP - Constants'!$B$4/3600</f>
        <v>0.4117949193600001</v>
      </c>
      <c r="H1077" s="95">
        <f>IF(E1077&gt;0,(((C1076)^3+(C1077)^3)/2/D1077)*0.5*'NEFZ + EPA + WLTP - Constants'!$B$3*('NEFZ + EPA + WLTP - Start Value'!$B$5*'NEFZ + EPA + WLTP - Start Value'!$B$4)*E1077/3600,0)</f>
        <v>0.2224441410123797</v>
      </c>
      <c r="I1077" s="95"/>
    </row>
    <row r="1078" ht="20.35" customHeight="1">
      <c r="A1078" s="15">
        <v>1075</v>
      </c>
      <c r="B1078" s="15">
        <v>26.3</v>
      </c>
      <c r="C1078" s="95">
        <f>'NEFZ + EPA + WLTP - Constants'!$B$5*B1078/3.6</f>
        <v>11.757152</v>
      </c>
      <c r="D1078" s="95">
        <f>(C1078+C1077)/2</f>
        <v>11.913616</v>
      </c>
      <c r="E1078" s="95">
        <f>(D1078*(A1078-A1077))</f>
        <v>11.913616</v>
      </c>
      <c r="F1078" s="95">
        <f>(0.5*((C1078^2)-(C1077^2))*'NEFZ + EPA + WLTP - Start Value'!$B$3)/3600</f>
        <v>-1.620689667574762</v>
      </c>
      <c r="G1078" s="95">
        <f>E1078*'NEFZ + EPA + WLTP - Start Value'!$B$3*'NEFZ + EPA + WLTP - Start Value'!$B$6*'NEFZ + EPA + WLTP - Constants'!$B$4/3600</f>
        <v>0.4064568370720001</v>
      </c>
      <c r="H1078" s="95">
        <f>IF(E1078&gt;0,(((C1077)^3+(C1078)^3)/2/D1078)*0.5*'NEFZ + EPA + WLTP - Constants'!$B$3*('NEFZ + EPA + WLTP - Start Value'!$B$5*'NEFZ + EPA + WLTP - Start Value'!$B$4)*E1078/3600,0)</f>
        <v>0.214015872306912</v>
      </c>
      <c r="I1078" s="95"/>
    </row>
    <row r="1079" ht="20.35" customHeight="1">
      <c r="A1079" s="15">
        <v>1076</v>
      </c>
      <c r="B1079" s="15">
        <v>24.5</v>
      </c>
      <c r="C1079" s="95">
        <f>'NEFZ + EPA + WLTP - Constants'!$B$5*B1079/3.6</f>
        <v>10.95248</v>
      </c>
      <c r="D1079" s="95">
        <f>(C1079+C1078)/2</f>
        <v>11.354816</v>
      </c>
      <c r="E1079" s="95">
        <f>(D1079*(A1079-A1078))</f>
        <v>11.354816</v>
      </c>
      <c r="F1079" s="95">
        <f>(0.5*((C1079^2)-(C1078^2))*'NEFZ + EPA + WLTP - Start Value'!$B$3)/3600</f>
        <v>-3.9720145591808</v>
      </c>
      <c r="G1079" s="95">
        <f>E1079*'NEFZ + EPA + WLTP - Start Value'!$B$3*'NEFZ + EPA + WLTP - Start Value'!$B$6*'NEFZ + EPA + WLTP - Constants'!$B$4/3600</f>
        <v>0.387392257472</v>
      </c>
      <c r="H1079" s="95">
        <f>IF(E1079&gt;0,(((C1078)^3+(C1079)^3)/2/D1079)*0.5*'NEFZ + EPA + WLTP - Constants'!$B$3*('NEFZ + EPA + WLTP - Start Value'!$B$5*'NEFZ + EPA + WLTP - Start Value'!$B$4)*E1079/3600,0)</f>
        <v>0.1858932110179574</v>
      </c>
      <c r="I1079" s="95"/>
    </row>
    <row r="1080" ht="20.35" customHeight="1">
      <c r="A1080" s="15">
        <v>1077</v>
      </c>
      <c r="B1080" s="15">
        <v>22.5</v>
      </c>
      <c r="C1080" s="95">
        <f>'NEFZ + EPA + WLTP - Constants'!$B$5*B1080/3.6</f>
        <v>10.0584</v>
      </c>
      <c r="D1080" s="95">
        <f>(C1080+C1079)/2</f>
        <v>10.50544</v>
      </c>
      <c r="E1080" s="95">
        <f>(D1080*(A1080-A1079))</f>
        <v>10.50544</v>
      </c>
      <c r="F1080" s="95">
        <f>(0.5*((C1080^2)-(C1079^2))*'NEFZ + EPA + WLTP - Start Value'!$B$3)/3600</f>
        <v>-4.083217066524447</v>
      </c>
      <c r="G1080" s="95">
        <f>E1080*'NEFZ + EPA + WLTP - Start Value'!$B$3*'NEFZ + EPA + WLTP - Start Value'!$B$6*'NEFZ + EPA + WLTP - Constants'!$B$4/3600</f>
        <v>0.358414096480</v>
      </c>
      <c r="H1080" s="95">
        <f>IF(E1080&gt;0,(((C1079)^3+(C1080)^3)/2/D1080)*0.5*'NEFZ + EPA + WLTP - Constants'!$B$3*('NEFZ + EPA + WLTP - Start Value'!$B$5*'NEFZ + EPA + WLTP - Start Value'!$B$4)*E1080/3600,0)</f>
        <v>0.1474640333527617</v>
      </c>
      <c r="I1080" s="95"/>
    </row>
    <row r="1081" ht="20.35" customHeight="1">
      <c r="A1081" s="15">
        <v>1078</v>
      </c>
      <c r="B1081" s="15">
        <v>21.5</v>
      </c>
      <c r="C1081" s="95">
        <f>'NEFZ + EPA + WLTP - Constants'!$B$5*B1081/3.6</f>
        <v>9.611360000000001</v>
      </c>
      <c r="D1081" s="95">
        <f>(C1081+C1080)/2</f>
        <v>9.83488</v>
      </c>
      <c r="E1081" s="95">
        <f>(D1081*(A1081-A1080))</f>
        <v>9.83488</v>
      </c>
      <c r="F1081" s="95">
        <f>(0.5*((C1081^2)-(C1080^2))*'NEFZ + EPA + WLTP - Start Value'!$B$3)/3600</f>
        <v>-1.911293094968881</v>
      </c>
      <c r="G1081" s="95">
        <f>E1081*'NEFZ + EPA + WLTP - Start Value'!$B$3*'NEFZ + EPA + WLTP - Start Value'!$B$6*'NEFZ + EPA + WLTP - Constants'!$B$4/3600</f>
        <v>0.335536600960</v>
      </c>
      <c r="H1081" s="95">
        <f>IF(E1081&gt;0,(((C1080)^3+(C1081)^3)/2/D1081)*0.5*'NEFZ + EPA + WLTP - Constants'!$B$3*('NEFZ + EPA + WLTP - Start Value'!$B$5*'NEFZ + EPA + WLTP - Start Value'!$B$4)*E1081/3600,0)</f>
        <v>0.1205230677146026</v>
      </c>
      <c r="I1081" s="95"/>
    </row>
    <row r="1082" ht="20.35" customHeight="1">
      <c r="A1082" s="15">
        <v>1079</v>
      </c>
      <c r="B1082" s="15">
        <v>20.6</v>
      </c>
      <c r="C1082" s="95">
        <f>'NEFZ + EPA + WLTP - Constants'!$B$5*B1082/3.6</f>
        <v>9.209024000000001</v>
      </c>
      <c r="D1082" s="95">
        <f>(C1082+C1081)/2</f>
        <v>9.410192000000002</v>
      </c>
      <c r="E1082" s="95">
        <f>(D1082*(A1082-A1081))</f>
        <v>9.410192000000002</v>
      </c>
      <c r="F1082" s="95">
        <f>(0.5*((C1082^2)-(C1081^2))*'NEFZ + EPA + WLTP - Start Value'!$B$3)/3600</f>
        <v>-1.645883985644799</v>
      </c>
      <c r="G1082" s="95">
        <f>E1082*'NEFZ + EPA + WLTP - Start Value'!$B$3*'NEFZ + EPA + WLTP - Start Value'!$B$6*'NEFZ + EPA + WLTP - Constants'!$B$4/3600</f>
        <v>0.3210475204640001</v>
      </c>
      <c r="H1082" s="95">
        <f>IF(E1082&gt;0,(((C1081)^3+(C1082)^3)/2/D1082)*0.5*'NEFZ + EPA + WLTP - Constants'!$B$3*('NEFZ + EPA + WLTP - Start Value'!$B$5*'NEFZ + EPA + WLTP - Start Value'!$B$4)*E1082/3600,0)</f>
        <v>0.1055555311929632</v>
      </c>
      <c r="I1082" s="95"/>
    </row>
    <row r="1083" ht="20.35" customHeight="1">
      <c r="A1083" s="15">
        <v>1080</v>
      </c>
      <c r="B1083" s="15">
        <v>18</v>
      </c>
      <c r="C1083" s="95">
        <f>'NEFZ + EPA + WLTP - Constants'!$B$5*B1083/3.6</f>
        <v>8.046720000000001</v>
      </c>
      <c r="D1083" s="95">
        <f>(C1083+C1082)/2</f>
        <v>8.627872</v>
      </c>
      <c r="E1083" s="95">
        <f>(D1083*(A1083-A1082))</f>
        <v>8.627872</v>
      </c>
      <c r="F1083" s="95">
        <f>(0.5*((C1083^2)-(C1082^2))*'NEFZ + EPA + WLTP - Start Value'!$B$3)/3600</f>
        <v>-4.359485795706315</v>
      </c>
      <c r="G1083" s="95">
        <f>E1083*'NEFZ + EPA + WLTP - Start Value'!$B$3*'NEFZ + EPA + WLTP - Start Value'!$B$6*'NEFZ + EPA + WLTP - Constants'!$B$4/3600</f>
        <v>0.294357109024</v>
      </c>
      <c r="H1083" s="95">
        <f>IF(E1083&gt;0,(((C1082)^3+(C1083)^3)/2/D1083)*0.5*'NEFZ + EPA + WLTP - Constants'!$B$3*('NEFZ + EPA + WLTP - Start Value'!$B$5*'NEFZ + EPA + WLTP - Start Value'!$B$4)*E1083/3600,0)</f>
        <v>0.08235177517127666</v>
      </c>
      <c r="I1083" s="95"/>
    </row>
    <row r="1084" ht="20.35" customHeight="1">
      <c r="A1084" s="15">
        <v>1081</v>
      </c>
      <c r="B1084" s="15">
        <v>15</v>
      </c>
      <c r="C1084" s="95">
        <f>'NEFZ + EPA + WLTP - Constants'!$B$5*B1084/3.6</f>
        <v>6.7056</v>
      </c>
      <c r="D1084" s="95">
        <f>(C1084+C1083)/2</f>
        <v>7.37616</v>
      </c>
      <c r="E1084" s="95">
        <f>(D1084*(A1084-A1083))</f>
        <v>7.37616</v>
      </c>
      <c r="F1084" s="95">
        <f>(0.5*((C1084^2)-(C1083^2))*'NEFZ + EPA + WLTP - Start Value'!$B$3)/3600</f>
        <v>-4.300409463680</v>
      </c>
      <c r="G1084" s="95">
        <f>E1084*'NEFZ + EPA + WLTP - Start Value'!$B$3*'NEFZ + EPA + WLTP - Start Value'!$B$6*'NEFZ + EPA + WLTP - Constants'!$B$4/3600</f>
        <v>0.251652450720</v>
      </c>
      <c r="H1084" s="95">
        <f>IF(E1084&gt;0,(((C1083)^3+(C1084)^3)/2/D1084)*0.5*'NEFZ + EPA + WLTP - Constants'!$B$3*('NEFZ + EPA + WLTP - Start Value'!$B$5*'NEFZ + EPA + WLTP - Start Value'!$B$4)*E1084/3600,0)</f>
        <v>0.05202568730124931</v>
      </c>
      <c r="I1084" s="95"/>
    </row>
    <row r="1085" ht="20.35" customHeight="1">
      <c r="A1085" s="15">
        <v>1082</v>
      </c>
      <c r="B1085" s="15">
        <v>12.3</v>
      </c>
      <c r="C1085" s="95">
        <f>'NEFZ + EPA + WLTP - Constants'!$B$5*B1085/3.6</f>
        <v>5.498592000000001</v>
      </c>
      <c r="D1085" s="95">
        <f>(C1085+C1084)/2</f>
        <v>6.102096000000001</v>
      </c>
      <c r="E1085" s="95">
        <f>(D1085*(A1085-A1084))</f>
        <v>6.102096000000001</v>
      </c>
      <c r="F1085" s="95">
        <f>(0.5*((C1085^2)-(C1084^2))*'NEFZ + EPA + WLTP - Start Value'!$B$3)/3600</f>
        <v>-3.201850318867198</v>
      </c>
      <c r="G1085" s="95">
        <f>E1085*'NEFZ + EPA + WLTP - Start Value'!$B$3*'NEFZ + EPA + WLTP - Start Value'!$B$6*'NEFZ + EPA + WLTP - Constants'!$B$4/3600</f>
        <v>0.2081852092320001</v>
      </c>
      <c r="H1085" s="95">
        <f>IF(E1085&gt;0,(((C1084)^3+(C1085)^3)/2/D1085)*0.5*'NEFZ + EPA + WLTP - Constants'!$B$3*('NEFZ + EPA + WLTP - Start Value'!$B$5*'NEFZ + EPA + WLTP - Start Value'!$B$4)*E1085/3600,0)</f>
        <v>0.02958613873063216</v>
      </c>
      <c r="I1085" s="95"/>
    </row>
    <row r="1086" ht="20.35" customHeight="1">
      <c r="A1086" s="15">
        <v>1083</v>
      </c>
      <c r="B1086" s="15">
        <v>11.1</v>
      </c>
      <c r="C1086" s="95">
        <f>'NEFZ + EPA + WLTP - Constants'!$B$5*B1086/3.6</f>
        <v>4.962143999999999</v>
      </c>
      <c r="D1086" s="95">
        <f>(C1086+C1085)/2</f>
        <v>5.230368</v>
      </c>
      <c r="E1086" s="95">
        <f>(D1086*(A1086-A1085))</f>
        <v>5.230368</v>
      </c>
      <c r="F1086" s="95">
        <f>(0.5*((C1086^2)-(C1085^2))*'NEFZ + EPA + WLTP - Start Value'!$B$3)/3600</f>
        <v>-1.219752502425604</v>
      </c>
      <c r="G1086" s="95">
        <f>E1086*'NEFZ + EPA + WLTP - Start Value'!$B$3*'NEFZ + EPA + WLTP - Start Value'!$B$6*'NEFZ + EPA + WLTP - Constants'!$B$4/3600</f>
        <v>0.1784444650560001</v>
      </c>
      <c r="H1086" s="95">
        <f>IF(E1086&gt;0,(((C1085)^3+(C1086)^3)/2/D1086)*0.5*'NEFZ + EPA + WLTP - Constants'!$B$3*('NEFZ + EPA + WLTP - Start Value'!$B$5*'NEFZ + EPA + WLTP - Start Value'!$B$4)*E1086/3600,0)</f>
        <v>0.01824316578697826</v>
      </c>
      <c r="I1086" s="95"/>
    </row>
    <row r="1087" ht="20.35" customHeight="1">
      <c r="A1087" s="15">
        <v>1084</v>
      </c>
      <c r="B1087" s="15">
        <v>10.6</v>
      </c>
      <c r="C1087" s="95">
        <f>'NEFZ + EPA + WLTP - Constants'!$B$5*B1087/3.6</f>
        <v>4.738624</v>
      </c>
      <c r="D1087" s="95">
        <f>(C1087+C1086)/2</f>
        <v>4.850384</v>
      </c>
      <c r="E1087" s="95">
        <f>(D1087*(A1087-A1086))</f>
        <v>4.850384</v>
      </c>
      <c r="F1087" s="95">
        <f>(0.5*((C1087^2)-(C1086^2))*'NEFZ + EPA + WLTP - Start Value'!$B$3)/3600</f>
        <v>-0.4713075018275551</v>
      </c>
      <c r="G1087" s="95">
        <f>E1087*'NEFZ + EPA + WLTP - Start Value'!$B$3*'NEFZ + EPA + WLTP - Start Value'!$B$6*'NEFZ + EPA + WLTP - Constants'!$B$4/3600</f>
        <v>0.165480550928</v>
      </c>
      <c r="H1087" s="95">
        <f>IF(E1087&gt;0,(((C1086)^3+(C1087)^3)/2/D1087)*0.5*'NEFZ + EPA + WLTP - Constants'!$B$3*('NEFZ + EPA + WLTP - Start Value'!$B$5*'NEFZ + EPA + WLTP - Start Value'!$B$4)*E1087/3600,0)</f>
        <v>0.0144580611204822</v>
      </c>
      <c r="I1087" s="95"/>
    </row>
    <row r="1088" ht="20.35" customHeight="1">
      <c r="A1088" s="15">
        <v>1085</v>
      </c>
      <c r="B1088" s="15">
        <v>10</v>
      </c>
      <c r="C1088" s="95">
        <f>'NEFZ + EPA + WLTP - Constants'!$B$5*B1088/3.6</f>
        <v>4.470400000000001</v>
      </c>
      <c r="D1088" s="95">
        <f>(C1088+C1087)/2</f>
        <v>4.604512</v>
      </c>
      <c r="E1088" s="95">
        <f>(D1088*(A1088-A1087))</f>
        <v>4.604512</v>
      </c>
      <c r="F1088" s="95">
        <f>(0.5*((C1088^2)-(C1087^2))*'NEFZ + EPA + WLTP - Start Value'!$B$3)/3600</f>
        <v>-0.5368996057685314</v>
      </c>
      <c r="G1088" s="95">
        <f>E1088*'NEFZ + EPA + WLTP - Start Value'!$B$3*'NEFZ + EPA + WLTP - Start Value'!$B$6*'NEFZ + EPA + WLTP - Constants'!$B$4/3600</f>
        <v>0.157092135904</v>
      </c>
      <c r="H1088" s="95">
        <f>IF(E1088&gt;0,(((C1087)^3+(C1088)^3)/2/D1088)*0.5*'NEFZ + EPA + WLTP - Constants'!$B$3*('NEFZ + EPA + WLTP - Start Value'!$B$5*'NEFZ + EPA + WLTP - Start Value'!$B$4)*E1088/3600,0)</f>
        <v>0.01238070091104964</v>
      </c>
      <c r="I1088" s="95"/>
    </row>
    <row r="1089" ht="20.35" customHeight="1">
      <c r="A1089" s="15">
        <v>1086</v>
      </c>
      <c r="B1089" s="15">
        <v>9.5</v>
      </c>
      <c r="C1089" s="95">
        <f>'NEFZ + EPA + WLTP - Constants'!$B$5*B1089/3.6</f>
        <v>4.24688</v>
      </c>
      <c r="D1089" s="95">
        <f>(C1089+C1088)/2</f>
        <v>4.35864</v>
      </c>
      <c r="E1089" s="95">
        <f>(D1089*(A1089-A1088))</f>
        <v>4.35864</v>
      </c>
      <c r="F1089" s="95">
        <f>(0.5*((C1089^2)-(C1088^2))*'NEFZ + EPA + WLTP - Start Value'!$B$3)/3600</f>
        <v>-0.4235251744533346</v>
      </c>
      <c r="G1089" s="95">
        <f>E1089*'NEFZ + EPA + WLTP - Start Value'!$B$3*'NEFZ + EPA + WLTP - Start Value'!$B$6*'NEFZ + EPA + WLTP - Constants'!$B$4/3600</f>
        <v>0.148703720880</v>
      </c>
      <c r="H1089" s="95">
        <f>IF(E1089&gt;0,(((C1088)^3+(C1089)^3)/2/D1089)*0.5*'NEFZ + EPA + WLTP - Constants'!$B$3*('NEFZ + EPA + WLTP - Start Value'!$B$5*'NEFZ + EPA + WLTP - Start Value'!$B$4)*E1089/3600,0)</f>
        <v>0.01049540685903746</v>
      </c>
      <c r="I1089" s="95"/>
    </row>
    <row r="1090" ht="20.35" customHeight="1">
      <c r="A1090" s="15">
        <v>1087</v>
      </c>
      <c r="B1090" s="15">
        <v>9.1</v>
      </c>
      <c r="C1090" s="95">
        <f>'NEFZ + EPA + WLTP - Constants'!$B$5*B1090/3.6</f>
        <v>4.068064</v>
      </c>
      <c r="D1090" s="95">
        <f>(C1090+C1089)/2</f>
        <v>4.157472</v>
      </c>
      <c r="E1090" s="95">
        <f>(D1090*(A1090-A1089))</f>
        <v>4.157472</v>
      </c>
      <c r="F1090" s="95">
        <f>(0.5*((C1090^2)-(C1089^2))*'NEFZ + EPA + WLTP - Start Value'!$B$3)/3600</f>
        <v>-0.3231822869674674</v>
      </c>
      <c r="G1090" s="95">
        <f>E1090*'NEFZ + EPA + WLTP - Start Value'!$B$3*'NEFZ + EPA + WLTP - Start Value'!$B$6*'NEFZ + EPA + WLTP - Constants'!$B$4/3600</f>
        <v>0.141840472224</v>
      </c>
      <c r="H1090" s="95">
        <f>IF(E1090&gt;0,(((C1089)^3+(C1090)^3)/2/D1090)*0.5*'NEFZ + EPA + WLTP - Constants'!$B$3*('NEFZ + EPA + WLTP - Start Value'!$B$5*'NEFZ + EPA + WLTP - Start Value'!$B$4)*E1090/3600,0)</f>
        <v>0.0091029187417398</v>
      </c>
      <c r="I1090" s="95"/>
    </row>
    <row r="1091" ht="20.35" customHeight="1">
      <c r="A1091" s="15">
        <v>1088</v>
      </c>
      <c r="B1091" s="15">
        <v>8.699999999999999</v>
      </c>
      <c r="C1091" s="95">
        <f>'NEFZ + EPA + WLTP - Constants'!$B$5*B1091/3.6</f>
        <v>3.889248</v>
      </c>
      <c r="D1091" s="95">
        <f>(C1091+C1090)/2</f>
        <v>3.978656</v>
      </c>
      <c r="E1091" s="95">
        <f>(D1091*(A1091-A1090))</f>
        <v>3.978656</v>
      </c>
      <c r="F1091" s="95">
        <f>(0.5*((C1091^2)-(C1090^2))*'NEFZ + EPA + WLTP - Start Value'!$B$3)/3600</f>
        <v>-0.3092819735495111</v>
      </c>
      <c r="G1091" s="95">
        <f>E1091*'NEFZ + EPA + WLTP - Start Value'!$B$3*'NEFZ + EPA + WLTP - Start Value'!$B$6*'NEFZ + EPA + WLTP - Constants'!$B$4/3600</f>
        <v>0.135739806752</v>
      </c>
      <c r="H1091" s="95">
        <f>IF(E1091&gt;0,(((C1090)^3+(C1091)^3)/2/D1091)*0.5*'NEFZ + EPA + WLTP - Constants'!$B$3*('NEFZ + EPA + WLTP - Start Value'!$B$5*'NEFZ + EPA + WLTP - Start Value'!$B$4)*E1091/3600,0)</f>
        <v>0.007979159375499541</v>
      </c>
      <c r="I1091" s="95"/>
    </row>
    <row r="1092" ht="20.35" customHeight="1">
      <c r="A1092" s="15">
        <v>1089</v>
      </c>
      <c r="B1092" s="15">
        <v>8.6</v>
      </c>
      <c r="C1092" s="95">
        <f>'NEFZ + EPA + WLTP - Constants'!$B$5*B1092/3.6</f>
        <v>3.844544</v>
      </c>
      <c r="D1092" s="95">
        <f>(C1092+C1091)/2</f>
        <v>3.866896</v>
      </c>
      <c r="E1092" s="95">
        <f>(D1092*(A1092-A1091))</f>
        <v>3.866896</v>
      </c>
      <c r="F1092" s="95">
        <f>(0.5*((C1092^2)-(C1091^2))*'NEFZ + EPA + WLTP - Start Value'!$B$3)/3600</f>
        <v>-0.0751485694158219</v>
      </c>
      <c r="G1092" s="95">
        <f>E1092*'NEFZ + EPA + WLTP - Start Value'!$B$3*'NEFZ + EPA + WLTP - Start Value'!$B$6*'NEFZ + EPA + WLTP - Constants'!$B$4/3600</f>
        <v>0.131926890832</v>
      </c>
      <c r="H1092" s="95">
        <f>IF(E1092&gt;0,(((C1091)^3+(C1092)^3)/2/D1092)*0.5*'NEFZ + EPA + WLTP - Constants'!$B$3*('NEFZ + EPA + WLTP - Start Value'!$B$5*'NEFZ + EPA + WLTP - Start Value'!$B$4)*E1092/3600,0)</f>
        <v>0.007315121291084824</v>
      </c>
      <c r="I1092" s="95"/>
    </row>
    <row r="1093" ht="20.35" customHeight="1">
      <c r="A1093" s="15">
        <v>1090</v>
      </c>
      <c r="B1093" s="15">
        <v>8.800000000000001</v>
      </c>
      <c r="C1093" s="95">
        <f>'NEFZ + EPA + WLTP - Constants'!$B$5*B1093/3.6</f>
        <v>3.933952000000001</v>
      </c>
      <c r="D1093" s="95">
        <f>(C1093+C1092)/2</f>
        <v>3.889248</v>
      </c>
      <c r="E1093" s="95">
        <f>(D1093*(A1093-A1092))</f>
        <v>3.889248</v>
      </c>
      <c r="F1093" s="95">
        <f>(0.5*((C1093^2)-(C1092^2))*'NEFZ + EPA + WLTP - Start Value'!$B$3)/3600</f>
        <v>0.1511659084202679</v>
      </c>
      <c r="G1093" s="95">
        <f>E1093*'NEFZ + EPA + WLTP - Start Value'!$B$3*'NEFZ + EPA + WLTP - Start Value'!$B$6*'NEFZ + EPA + WLTP - Constants'!$B$4/3600</f>
        <v>0.132689474016</v>
      </c>
      <c r="H1093" s="95">
        <f>IF(E1093&gt;0,(((C1092)^3+(C1093)^3)/2/D1093)*0.5*'NEFZ + EPA + WLTP - Constants'!$B$3*('NEFZ + EPA + WLTP - Start Value'!$B$5*'NEFZ + EPA + WLTP - Start Value'!$B$4)*E1093/3600,0)</f>
        <v>0.007444911452008296</v>
      </c>
      <c r="I1093" s="95"/>
    </row>
    <row r="1094" ht="20.35" customHeight="1">
      <c r="A1094" s="15">
        <v>1091</v>
      </c>
      <c r="B1094" s="15">
        <v>9</v>
      </c>
      <c r="C1094" s="95">
        <f>'NEFZ + EPA + WLTP - Constants'!$B$5*B1094/3.6</f>
        <v>4.02336</v>
      </c>
      <c r="D1094" s="95">
        <f>(C1094+C1093)/2</f>
        <v>3.978656</v>
      </c>
      <c r="E1094" s="95">
        <f>(D1094*(A1094-A1093))</f>
        <v>3.978656</v>
      </c>
      <c r="F1094" s="95">
        <f>(0.5*((C1094^2)-(C1093^2))*'NEFZ + EPA + WLTP - Start Value'!$B$3)/3600</f>
        <v>0.1546409867747548</v>
      </c>
      <c r="G1094" s="95">
        <f>E1094*'NEFZ + EPA + WLTP - Start Value'!$B$3*'NEFZ + EPA + WLTP - Start Value'!$B$6*'NEFZ + EPA + WLTP - Constants'!$B$4/3600</f>
        <v>0.135739806752</v>
      </c>
      <c r="H1094" s="95">
        <f>IF(E1094&gt;0,(((C1093)^3+(C1094)^3)/2/D1094)*0.5*'NEFZ + EPA + WLTP - Constants'!$B$3*('NEFZ + EPA + WLTP - Start Value'!$B$5*'NEFZ + EPA + WLTP - Start Value'!$B$4)*E1094/3600,0)</f>
        <v>0.007970107007621125</v>
      </c>
      <c r="I1094" s="95"/>
    </row>
    <row r="1095" ht="20.35" customHeight="1">
      <c r="A1095" s="15">
        <v>1092</v>
      </c>
      <c r="B1095" s="15">
        <v>8.699999999999999</v>
      </c>
      <c r="C1095" s="95">
        <f>'NEFZ + EPA + WLTP - Constants'!$B$5*B1095/3.6</f>
        <v>3.889248</v>
      </c>
      <c r="D1095" s="95">
        <f>(C1095+C1094)/2</f>
        <v>3.956304</v>
      </c>
      <c r="E1095" s="95">
        <f>(D1095*(A1095-A1094))</f>
        <v>3.956304</v>
      </c>
      <c r="F1095" s="95">
        <f>(0.5*((C1095^2)-(C1094^2))*'NEFZ + EPA + WLTP - Start Value'!$B$3)/3600</f>
        <v>-0.2306583257792007</v>
      </c>
      <c r="G1095" s="95">
        <f>E1095*'NEFZ + EPA + WLTP - Start Value'!$B$3*'NEFZ + EPA + WLTP - Start Value'!$B$6*'NEFZ + EPA + WLTP - Constants'!$B$4/3600</f>
        <v>0.134977223568</v>
      </c>
      <c r="H1095" s="95">
        <f>IF(E1095&gt;0,(((C1094)^3+(C1095)^3)/2/D1095)*0.5*'NEFZ + EPA + WLTP - Constants'!$B$3*('NEFZ + EPA + WLTP - Start Value'!$B$5*'NEFZ + EPA + WLTP - Start Value'!$B$4)*E1095/3600,0)</f>
        <v>0.007840316846697655</v>
      </c>
      <c r="I1095" s="95"/>
    </row>
    <row r="1096" ht="20.35" customHeight="1">
      <c r="A1096" s="15">
        <v>1093</v>
      </c>
      <c r="B1096" s="15">
        <v>8.6</v>
      </c>
      <c r="C1096" s="95">
        <f>'NEFZ + EPA + WLTP - Constants'!$B$5*B1096/3.6</f>
        <v>3.844544</v>
      </c>
      <c r="D1096" s="95">
        <f>(C1096+C1095)/2</f>
        <v>3.866896</v>
      </c>
      <c r="E1096" s="95">
        <f>(D1096*(A1096-A1095))</f>
        <v>3.866896</v>
      </c>
      <c r="F1096" s="95">
        <f>(0.5*((C1096^2)-(C1095^2))*'NEFZ + EPA + WLTP - Start Value'!$B$3)/3600</f>
        <v>-0.0751485694158219</v>
      </c>
      <c r="G1096" s="95">
        <f>E1096*'NEFZ + EPA + WLTP - Start Value'!$B$3*'NEFZ + EPA + WLTP - Start Value'!$B$6*'NEFZ + EPA + WLTP - Constants'!$B$4/3600</f>
        <v>0.131926890832</v>
      </c>
      <c r="H1096" s="95">
        <f>IF(E1096&gt;0,(((C1095)^3+(C1096)^3)/2/D1096)*0.5*'NEFZ + EPA + WLTP - Constants'!$B$3*('NEFZ + EPA + WLTP - Start Value'!$B$5*'NEFZ + EPA + WLTP - Start Value'!$B$4)*E1096/3600,0)</f>
        <v>0.007315121291084824</v>
      </c>
      <c r="I1096" s="95"/>
    </row>
    <row r="1097" ht="20.35" customHeight="1">
      <c r="A1097" s="15">
        <v>1094</v>
      </c>
      <c r="B1097" s="15">
        <v>8</v>
      </c>
      <c r="C1097" s="95">
        <f>'NEFZ + EPA + WLTP - Constants'!$B$5*B1097/3.6</f>
        <v>3.57632</v>
      </c>
      <c r="D1097" s="95">
        <f>(C1097+C1096)/2</f>
        <v>3.710432</v>
      </c>
      <c r="E1097" s="95">
        <f>(D1097*(A1097-A1096))</f>
        <v>3.710432</v>
      </c>
      <c r="F1097" s="95">
        <f>(0.5*((C1097^2)-(C1096^2))*'NEFZ + EPA + WLTP - Start Value'!$B$3)/3600</f>
        <v>-0.4326472551338665</v>
      </c>
      <c r="G1097" s="95">
        <f>E1097*'NEFZ + EPA + WLTP - Start Value'!$B$3*'NEFZ + EPA + WLTP - Start Value'!$B$6*'NEFZ + EPA + WLTP - Constants'!$B$4/3600</f>
        <v>0.126588808544</v>
      </c>
      <c r="H1097" s="95">
        <f>IF(E1097&gt;0,(((C1096)^3+(C1097)^3)/2/D1097)*0.5*'NEFZ + EPA + WLTP - Constants'!$B$3*('NEFZ + EPA + WLTP - Start Value'!$B$5*'NEFZ + EPA + WLTP - Start Value'!$B$4)*E1097/3600,0)</f>
        <v>0.006487281683536771</v>
      </c>
      <c r="I1097" s="95"/>
    </row>
    <row r="1098" ht="20.35" customHeight="1">
      <c r="A1098" s="15">
        <v>1095</v>
      </c>
      <c r="B1098" s="15">
        <v>7</v>
      </c>
      <c r="C1098" s="95">
        <f>'NEFZ + EPA + WLTP - Constants'!$B$5*B1098/3.6</f>
        <v>3.12928</v>
      </c>
      <c r="D1098" s="95">
        <f>(C1098+C1097)/2</f>
        <v>3.3528</v>
      </c>
      <c r="E1098" s="95">
        <f>(D1098*(A1098-A1097))</f>
        <v>3.3528</v>
      </c>
      <c r="F1098" s="95">
        <f>(0.5*((C1098^2)-(C1097^2))*'NEFZ + EPA + WLTP - Start Value'!$B$3)/3600</f>
        <v>-0.6515771914666666</v>
      </c>
      <c r="G1098" s="95">
        <f>E1098*'NEFZ + EPA + WLTP - Start Value'!$B$3*'NEFZ + EPA + WLTP - Start Value'!$B$6*'NEFZ + EPA + WLTP - Constants'!$B$4/3600</f>
        <v>0.1143874776</v>
      </c>
      <c r="H1098" s="95">
        <f>IF(E1098&gt;0,(((C1097)^3+(C1098)^3)/2/D1098)*0.5*'NEFZ + EPA + WLTP - Constants'!$B$3*('NEFZ + EPA + WLTP - Start Value'!$B$5*'NEFZ + EPA + WLTP - Start Value'!$B$4)*E1098/3600,0)</f>
        <v>0.004831319935111127</v>
      </c>
      <c r="I1098" s="95"/>
    </row>
    <row r="1099" ht="20.35" customHeight="1">
      <c r="A1099" s="15">
        <v>1096</v>
      </c>
      <c r="B1099" s="15">
        <v>5</v>
      </c>
      <c r="C1099" s="95">
        <f>'NEFZ + EPA + WLTP - Constants'!$B$5*B1099/3.6</f>
        <v>2.2352</v>
      </c>
      <c r="D1099" s="95">
        <f>(C1099+C1098)/2</f>
        <v>2.68224</v>
      </c>
      <c r="E1099" s="95">
        <f>(D1099*(A1099-A1098))</f>
        <v>2.68224</v>
      </c>
      <c r="F1099" s="95">
        <f>(0.5*((C1099^2)-(C1098^2))*'NEFZ + EPA + WLTP - Start Value'!$B$3)/3600</f>
        <v>-1.042523506346666</v>
      </c>
      <c r="G1099" s="95">
        <f>E1099*'NEFZ + EPA + WLTP - Start Value'!$B$3*'NEFZ + EPA + WLTP - Start Value'!$B$6*'NEFZ + EPA + WLTP - Constants'!$B$4/3600</f>
        <v>0.091509982080</v>
      </c>
      <c r="H1099" s="95">
        <f>IF(E1099&gt;0,(((C1098)^3+(C1099)^3)/2/D1099)*0.5*'NEFZ + EPA + WLTP - Constants'!$B$3*('NEFZ + EPA + WLTP - Start Value'!$B$5*'NEFZ + EPA + WLTP - Start Value'!$B$4)*E1099/3600,0)</f>
        <v>0.00264451196448188</v>
      </c>
      <c r="I1099" s="95"/>
    </row>
    <row r="1100" ht="20.35" customHeight="1">
      <c r="A1100" s="15">
        <v>1097</v>
      </c>
      <c r="B1100" s="15">
        <v>4.2</v>
      </c>
      <c r="C1100" s="95">
        <f>'NEFZ + EPA + WLTP - Constants'!$B$5*B1100/3.6</f>
        <v>1.877568</v>
      </c>
      <c r="D1100" s="95">
        <f>(C1100+C1099)/2</f>
        <v>2.056384</v>
      </c>
      <c r="E1100" s="95">
        <f>(D1100*(A1100-A1099))</f>
        <v>2.056384</v>
      </c>
      <c r="F1100" s="95">
        <f>(0.5*((C1100^2)-(C1099^2))*'NEFZ + EPA + WLTP - Start Value'!$B$3)/3600</f>
        <v>-0.3197072086129779</v>
      </c>
      <c r="G1100" s="95">
        <f>E1100*'NEFZ + EPA + WLTP - Start Value'!$B$3*'NEFZ + EPA + WLTP - Start Value'!$B$6*'NEFZ + EPA + WLTP - Constants'!$B$4/3600</f>
        <v>0.07015765292800001</v>
      </c>
      <c r="H1100" s="95">
        <f>IF(E1100&gt;0,(((C1099)^3+(C1100)^3)/2/D1100)*0.5*'NEFZ + EPA + WLTP - Constants'!$B$3*('NEFZ + EPA + WLTP - Start Value'!$B$5*'NEFZ + EPA + WLTP - Start Value'!$B$4)*E1100/3600,0)</f>
        <v>0.001124979910223865</v>
      </c>
      <c r="I1100" s="95"/>
    </row>
    <row r="1101" ht="20.35" customHeight="1">
      <c r="A1101" s="15">
        <v>1098</v>
      </c>
      <c r="B1101" s="15">
        <v>2.6</v>
      </c>
      <c r="C1101" s="95">
        <f>'NEFZ + EPA + WLTP - Constants'!$B$5*B1101/3.6</f>
        <v>1.162304</v>
      </c>
      <c r="D1101" s="95">
        <f>(C1101+C1100)/2</f>
        <v>1.519936</v>
      </c>
      <c r="E1101" s="95">
        <f>(D1101*(A1101-A1100))</f>
        <v>1.519936</v>
      </c>
      <c r="F1101" s="95">
        <f>(0.5*((C1101^2)-(C1100^2))*'NEFZ + EPA + WLTP - Start Value'!$B$3)/3600</f>
        <v>-0.472610656210489</v>
      </c>
      <c r="G1101" s="95">
        <f>E1101*'NEFZ + EPA + WLTP - Start Value'!$B$3*'NEFZ + EPA + WLTP - Start Value'!$B$6*'NEFZ + EPA + WLTP - Constants'!$B$4/3600</f>
        <v>0.05185565651200002</v>
      </c>
      <c r="H1101" s="95">
        <f>IF(E1101&gt;0,(((C1100)^3+(C1101)^3)/2/D1101)*0.5*'NEFZ + EPA + WLTP - Constants'!$B$3*('NEFZ + EPA + WLTP - Start Value'!$B$5*'NEFZ + EPA + WLTP - Start Value'!$B$4)*E1101/3600,0)</f>
        <v>0.0005179627023766393</v>
      </c>
      <c r="I1101" s="95"/>
    </row>
    <row r="1102" ht="20.35" customHeight="1">
      <c r="A1102" s="15">
        <v>1099</v>
      </c>
      <c r="B1102" s="15">
        <v>1</v>
      </c>
      <c r="C1102" s="95">
        <f>'NEFZ + EPA + WLTP - Constants'!$B$5*B1102/3.6</f>
        <v>0.44704</v>
      </c>
      <c r="D1102" s="95">
        <f>(C1102+C1101)/2</f>
        <v>0.8046720000000001</v>
      </c>
      <c r="E1102" s="95">
        <f>(D1102*(A1102-A1101))</f>
        <v>0.8046720000000001</v>
      </c>
      <c r="F1102" s="95">
        <f>(0.5*((C1102^2)-(C1101^2))*'NEFZ + EPA + WLTP - Start Value'!$B$3)/3600</f>
        <v>-0.2502056415232001</v>
      </c>
      <c r="G1102" s="95">
        <f>E1102*'NEFZ + EPA + WLTP - Start Value'!$B$3*'NEFZ + EPA + WLTP - Start Value'!$B$6*'NEFZ + EPA + WLTP - Constants'!$B$4/3600</f>
        <v>0.02745299462400001</v>
      </c>
      <c r="H1102" s="95">
        <f>IF(E1102&gt;0,(((C1101)^3+(C1102)^3)/2/D1102)*0.5*'NEFZ + EPA + WLTP - Constants'!$B$3*('NEFZ + EPA + WLTP - Start Value'!$B$5*'NEFZ + EPA + WLTP - Start Value'!$B$4)*E1102/3600,0)</f>
        <v>0.0001049667825902039</v>
      </c>
      <c r="I1102" s="95"/>
    </row>
    <row r="1103" ht="20.35" customHeight="1">
      <c r="A1103" s="15">
        <v>1100</v>
      </c>
      <c r="B1103" s="15">
        <v>0</v>
      </c>
      <c r="C1103" s="95">
        <f>'NEFZ + EPA + WLTP - Constants'!$B$5*B1103/3.6</f>
        <v>0</v>
      </c>
      <c r="D1103" s="95">
        <f>(C1103+C1102)/2</f>
        <v>0.22352</v>
      </c>
      <c r="E1103" s="95">
        <f>(D1103*(A1103-A1102))</f>
        <v>0.22352</v>
      </c>
      <c r="F1103" s="95">
        <f>(0.5*((C1103^2)-(C1102^2))*'NEFZ + EPA + WLTP - Start Value'!$B$3)/3600</f>
        <v>-0.04343847943111111</v>
      </c>
      <c r="G1103" s="95">
        <f>E1103*'NEFZ + EPA + WLTP - Start Value'!$B$3*'NEFZ + EPA + WLTP - Start Value'!$B$6*'NEFZ + EPA + WLTP - Constants'!$B$4/3600</f>
        <v>0.007625831840000001</v>
      </c>
      <c r="H1103" s="95">
        <f>IF(E1103&gt;0,(((C1102)^3+(C1103)^3)/2/D1103)*0.5*'NEFZ + EPA + WLTP - Constants'!$B$3*('NEFZ + EPA + WLTP - Start Value'!$B$5*'NEFZ + EPA + WLTP - Start Value'!$B$4)*E1103/3600,0)</f>
        <v>5.650666590773247e-06</v>
      </c>
      <c r="I1103" s="95"/>
    </row>
    <row r="1104" ht="20.35" customHeight="1">
      <c r="A1104" s="15">
        <v>1101</v>
      </c>
      <c r="B1104" s="15">
        <v>0.1</v>
      </c>
      <c r="C1104" s="95">
        <f>'NEFZ + EPA + WLTP - Constants'!$B$5*B1104/3.6</f>
        <v>0.04470400000000001</v>
      </c>
      <c r="D1104" s="95">
        <f>(C1104+C1103)/2</f>
        <v>0.022352</v>
      </c>
      <c r="E1104" s="95">
        <f>(D1104*(A1104-A1103))</f>
        <v>0.022352</v>
      </c>
      <c r="F1104" s="95">
        <f>(0.5*((C1104^2)-(C1103^2))*'NEFZ + EPA + WLTP - Start Value'!$B$3)/3600</f>
        <v>0.0004343847943111112</v>
      </c>
      <c r="G1104" s="95">
        <f>E1104*'NEFZ + EPA + WLTP - Start Value'!$B$3*'NEFZ + EPA + WLTP - Start Value'!$B$6*'NEFZ + EPA + WLTP - Constants'!$B$4/3600</f>
        <v>0.0007625831840000002</v>
      </c>
      <c r="H1104" s="95">
        <f>IF(E1104&gt;0,(((C1103)^3+(C1104)^3)/2/D1104)*0.5*'NEFZ + EPA + WLTP - Constants'!$B$3*('NEFZ + EPA + WLTP - Start Value'!$B$5*'NEFZ + EPA + WLTP - Start Value'!$B$4)*E1104/3600,0)</f>
        <v>5.65066659077325e-09</v>
      </c>
      <c r="I1104" s="95"/>
    </row>
    <row r="1105" ht="20.35" customHeight="1">
      <c r="A1105" s="15">
        <v>1102</v>
      </c>
      <c r="B1105" s="15">
        <v>0.6</v>
      </c>
      <c r="C1105" s="95">
        <f>'NEFZ + EPA + WLTP - Constants'!$B$5*B1105/3.6</f>
        <v>0.268224</v>
      </c>
      <c r="D1105" s="95">
        <f>(C1105+C1104)/2</f>
        <v>0.156464</v>
      </c>
      <c r="E1105" s="95">
        <f>(D1105*(A1105-A1104))</f>
        <v>0.156464</v>
      </c>
      <c r="F1105" s="95">
        <f>(0.5*((C1105^2)-(C1104^2))*'NEFZ + EPA + WLTP - Start Value'!$B$3)/3600</f>
        <v>0.01520346780088888</v>
      </c>
      <c r="G1105" s="95">
        <f>E1105*'NEFZ + EPA + WLTP - Start Value'!$B$3*'NEFZ + EPA + WLTP - Start Value'!$B$6*'NEFZ + EPA + WLTP - Constants'!$B$4/3600</f>
        <v>0.005338082288</v>
      </c>
      <c r="H1105" s="95">
        <f>IF(E1105&gt;0,(((C1104)^3+(C1105)^3)/2/D1105)*0.5*'NEFZ + EPA + WLTP - Constants'!$B$3*('NEFZ + EPA + WLTP - Start Value'!$B$5*'NEFZ + EPA + WLTP - Start Value'!$B$4)*E1105/3600,0)</f>
        <v>1.226194650197794e-06</v>
      </c>
      <c r="I1105" s="95"/>
    </row>
    <row r="1106" ht="20.35" customHeight="1">
      <c r="A1106" s="15">
        <v>1103</v>
      </c>
      <c r="B1106" s="15">
        <v>1.6</v>
      </c>
      <c r="C1106" s="95">
        <f>'NEFZ + EPA + WLTP - Constants'!$B$5*B1106/3.6</f>
        <v>0.7152640000000001</v>
      </c>
      <c r="D1106" s="95">
        <f>(C1106+C1105)/2</f>
        <v>0.4917440000000001</v>
      </c>
      <c r="E1106" s="95">
        <f>(D1106*(A1106-A1105))</f>
        <v>0.4917440000000001</v>
      </c>
      <c r="F1106" s="95">
        <f>(0.5*((C1106^2)-(C1105^2))*'NEFZ + EPA + WLTP - Start Value'!$B$3)/3600</f>
        <v>0.09556465474844447</v>
      </c>
      <c r="G1106" s="95">
        <f>E1106*'NEFZ + EPA + WLTP - Start Value'!$B$3*'NEFZ + EPA + WLTP - Start Value'!$B$6*'NEFZ + EPA + WLTP - Constants'!$B$4/3600</f>
        <v>0.016776830048</v>
      </c>
      <c r="H1106" s="95">
        <f>IF(E1106&gt;0,(((C1105)^3+(C1106)^3)/2/D1106)*0.5*'NEFZ + EPA + WLTP - Constants'!$B$3*('NEFZ + EPA + WLTP - Start Value'!$B$5*'NEFZ + EPA + WLTP - Start Value'!$B$4)*E1106/3600,0)</f>
        <v>2.436567433941425e-05</v>
      </c>
      <c r="I1106" s="95"/>
    </row>
    <row r="1107" ht="20.35" customHeight="1">
      <c r="A1107" s="15">
        <v>1104</v>
      </c>
      <c r="B1107" s="15">
        <v>3.6</v>
      </c>
      <c r="C1107" s="95">
        <f>'NEFZ + EPA + WLTP - Constants'!$B$5*B1107/3.6</f>
        <v>1.609344</v>
      </c>
      <c r="D1107" s="95">
        <f>(C1107+C1106)/2</f>
        <v>1.162304</v>
      </c>
      <c r="E1107" s="95">
        <f>(D1107*(A1107-A1106))</f>
        <v>1.162304</v>
      </c>
      <c r="F1107" s="95">
        <f>(0.5*((C1107^2)-(C1106^2))*'NEFZ + EPA + WLTP - Start Value'!$B$3)/3600</f>
        <v>0.4517601860835556</v>
      </c>
      <c r="G1107" s="95">
        <f>E1107*'NEFZ + EPA + WLTP - Start Value'!$B$3*'NEFZ + EPA + WLTP - Start Value'!$B$6*'NEFZ + EPA + WLTP - Constants'!$B$4/3600</f>
        <v>0.03965432556800001</v>
      </c>
      <c r="H1107" s="95">
        <f>IF(E1107&gt;0,(((C1106)^3+(C1107)^3)/2/D1107)*0.5*'NEFZ + EPA + WLTP - Constants'!$B$3*('NEFZ + EPA + WLTP - Start Value'!$B$5*'NEFZ + EPA + WLTP - Start Value'!$B$4)*E1107/3600,0)</f>
        <v>0.0002867826308149239</v>
      </c>
      <c r="I1107" s="95"/>
    </row>
    <row r="1108" ht="20.35" customHeight="1">
      <c r="A1108" s="15">
        <v>1105</v>
      </c>
      <c r="B1108" s="15">
        <v>6.9</v>
      </c>
      <c r="C1108" s="95">
        <f>'NEFZ + EPA + WLTP - Constants'!$B$5*B1108/3.6</f>
        <v>3.084576000000001</v>
      </c>
      <c r="D1108" s="95">
        <f>(C1108+C1107)/2</f>
        <v>2.34696</v>
      </c>
      <c r="E1108" s="95">
        <f>(D1108*(A1108-A1107))</f>
        <v>2.34696</v>
      </c>
      <c r="F1108" s="95">
        <f>(0.5*((C1108^2)-(C1107^2))*'NEFZ + EPA + WLTP - Start Value'!$B$3)/3600</f>
        <v>1.505143312288001</v>
      </c>
      <c r="G1108" s="95">
        <f>E1108*'NEFZ + EPA + WLTP - Start Value'!$B$3*'NEFZ + EPA + WLTP - Start Value'!$B$6*'NEFZ + EPA + WLTP - Constants'!$B$4/3600</f>
        <v>0.080071234320</v>
      </c>
      <c r="H1108" s="95">
        <f>IF(E1108&gt;0,(((C1107)^3+(C1108)^3)/2/D1108)*0.5*'NEFZ + EPA + WLTP - Constants'!$B$3*('NEFZ + EPA + WLTP - Start Value'!$B$5*'NEFZ + EPA + WLTP - Start Value'!$B$4)*E1108/3600,0)</f>
        <v>0.002119932331527447</v>
      </c>
      <c r="I1108" s="95"/>
    </row>
    <row r="1109" ht="20.35" customHeight="1">
      <c r="A1109" s="15">
        <v>1106</v>
      </c>
      <c r="B1109" s="15">
        <v>10</v>
      </c>
      <c r="C1109" s="95">
        <f>'NEFZ + EPA + WLTP - Constants'!$B$5*B1109/3.6</f>
        <v>4.470400000000001</v>
      </c>
      <c r="D1109" s="95">
        <f>(C1109+C1108)/2</f>
        <v>3.777488000000001</v>
      </c>
      <c r="E1109" s="95">
        <f>(D1109*(A1109-A1108))</f>
        <v>3.777488000000001</v>
      </c>
      <c r="F1109" s="95">
        <f>(0.5*((C1109^2)-(C1108^2))*'NEFZ + EPA + WLTP - Start Value'!$B$3)/3600</f>
        <v>2.275741937395912</v>
      </c>
      <c r="G1109" s="95">
        <f>E1109*'NEFZ + EPA + WLTP - Start Value'!$B$3*'NEFZ + EPA + WLTP - Start Value'!$B$6*'NEFZ + EPA + WLTP - Constants'!$B$4/3600</f>
        <v>0.128876558096</v>
      </c>
      <c r="H1109" s="95">
        <f>IF(E1109&gt;0,(((C1108)^3+(C1109)^3)/2/D1109)*0.5*'NEFZ + EPA + WLTP - Constants'!$B$3*('NEFZ + EPA + WLTP - Start Value'!$B$5*'NEFZ + EPA + WLTP - Start Value'!$B$4)*E1109/3600,0)</f>
        <v>0.00750696142184158</v>
      </c>
      <c r="I1109" s="95"/>
    </row>
    <row r="1110" ht="20.35" customHeight="1">
      <c r="A1110" s="15">
        <v>1107</v>
      </c>
      <c r="B1110" s="15">
        <v>12.8</v>
      </c>
      <c r="C1110" s="95">
        <f>'NEFZ + EPA + WLTP - Constants'!$B$5*B1110/3.6</f>
        <v>5.722112000000001</v>
      </c>
      <c r="D1110" s="95">
        <f>(C1110+C1109)/2</f>
        <v>5.096256</v>
      </c>
      <c r="E1110" s="95">
        <f>(D1110*(A1110-A1109))</f>
        <v>5.096256</v>
      </c>
      <c r="F1110" s="95">
        <f>(0.5*((C1110^2)-(C1109^2))*'NEFZ + EPA + WLTP - Start Value'!$B$3)/3600</f>
        <v>2.773112526882134</v>
      </c>
      <c r="G1110" s="95">
        <f>E1110*'NEFZ + EPA + WLTP - Start Value'!$B$3*'NEFZ + EPA + WLTP - Start Value'!$B$6*'NEFZ + EPA + WLTP - Constants'!$B$4/3600</f>
        <v>0.173868965952</v>
      </c>
      <c r="H1110" s="95">
        <f>IF(E1110&gt;0,(((C1109)^3+(C1110)^3)/2/D1110)*0.5*'NEFZ + EPA + WLTP - Constants'!$B$3*('NEFZ + EPA + WLTP - Start Value'!$B$5*'NEFZ + EPA + WLTP - Start Value'!$B$4)*E1110/3600,0)</f>
        <v>0.01750097333294656</v>
      </c>
      <c r="I1110" s="95"/>
    </row>
    <row r="1111" ht="20.35" customHeight="1">
      <c r="A1111" s="15">
        <v>1108</v>
      </c>
      <c r="B1111" s="15">
        <v>14</v>
      </c>
      <c r="C1111" s="95">
        <f>'NEFZ + EPA + WLTP - Constants'!$B$5*B1111/3.6</f>
        <v>6.25856</v>
      </c>
      <c r="D1111" s="95">
        <f>(C1111+C1110)/2</f>
        <v>5.990336000000001</v>
      </c>
      <c r="E1111" s="95">
        <f>(D1111*(A1111-A1110))</f>
        <v>5.990336000000001</v>
      </c>
      <c r="F1111" s="95">
        <f>(0.5*((C1111^2)-(C1110^2))*'NEFZ + EPA + WLTP - Start Value'!$B$3)/3600</f>
        <v>1.396981498504532</v>
      </c>
      <c r="G1111" s="95">
        <f>E1111*'NEFZ + EPA + WLTP - Start Value'!$B$3*'NEFZ + EPA + WLTP - Start Value'!$B$6*'NEFZ + EPA + WLTP - Constants'!$B$4/3600</f>
        <v>0.2043722933120001</v>
      </c>
      <c r="H1111" s="95">
        <f>IF(E1111&gt;0,(((C1110)^3+(C1111)^3)/2/D1111)*0.5*'NEFZ + EPA + WLTP - Constants'!$B$3*('NEFZ + EPA + WLTP - Start Value'!$B$5*'NEFZ + EPA + WLTP - Start Value'!$B$4)*E1111/3600,0)</f>
        <v>0.02735573586725509</v>
      </c>
      <c r="I1111" s="95"/>
    </row>
    <row r="1112" ht="20.35" customHeight="1">
      <c r="A1112" s="15">
        <v>1109</v>
      </c>
      <c r="B1112" s="15">
        <v>14.5</v>
      </c>
      <c r="C1112" s="95">
        <f>'NEFZ + EPA + WLTP - Constants'!$B$5*B1112/3.6</f>
        <v>6.48208</v>
      </c>
      <c r="D1112" s="95">
        <f>(C1112+C1111)/2</f>
        <v>6.37032</v>
      </c>
      <c r="E1112" s="95">
        <f>(D1112*(A1112-A1111))</f>
        <v>6.37032</v>
      </c>
      <c r="F1112" s="95">
        <f>(0.5*((C1112^2)-(C1111^2))*'NEFZ + EPA + WLTP - Start Value'!$B$3)/3600</f>
        <v>0.6189983318933324</v>
      </c>
      <c r="G1112" s="95">
        <f>E1112*'NEFZ + EPA + WLTP - Start Value'!$B$3*'NEFZ + EPA + WLTP - Start Value'!$B$6*'NEFZ + EPA + WLTP - Constants'!$B$4/3600</f>
        <v>0.217336207440</v>
      </c>
      <c r="H1112" s="95">
        <f>IF(E1112&gt;0,(((C1111)^3+(C1112)^3)/2/D1112)*0.5*'NEFZ + EPA + WLTP - Constants'!$B$3*('NEFZ + EPA + WLTP - Start Value'!$B$5*'NEFZ + EPA + WLTP - Start Value'!$B$4)*E1112/3600,0)</f>
        <v>0.03273219256037789</v>
      </c>
      <c r="I1112" s="95"/>
    </row>
    <row r="1113" ht="20.35" customHeight="1">
      <c r="A1113" s="15">
        <v>1110</v>
      </c>
      <c r="B1113" s="15">
        <v>16</v>
      </c>
      <c r="C1113" s="95">
        <f>'NEFZ + EPA + WLTP - Constants'!$B$5*B1113/3.6</f>
        <v>7.15264</v>
      </c>
      <c r="D1113" s="95">
        <f>(C1113+C1112)/2</f>
        <v>6.81736</v>
      </c>
      <c r="E1113" s="95">
        <f>(D1113*(A1113-A1112))</f>
        <v>6.81736</v>
      </c>
      <c r="F1113" s="95">
        <f>(0.5*((C1113^2)-(C1112^2))*'NEFZ + EPA + WLTP - Start Value'!$B$3)/3600</f>
        <v>1.987310433973334</v>
      </c>
      <c r="G1113" s="95">
        <f>E1113*'NEFZ + EPA + WLTP - Start Value'!$B$3*'NEFZ + EPA + WLTP - Start Value'!$B$6*'NEFZ + EPA + WLTP - Constants'!$B$4/3600</f>
        <v>0.232587871120</v>
      </c>
      <c r="H1113" s="95">
        <f>IF(E1113&gt;0,(((C1112)^3+(C1113)^3)/2/D1113)*0.5*'NEFZ + EPA + WLTP - Constants'!$B$3*('NEFZ + EPA + WLTP - Start Value'!$B$5*'NEFZ + EPA + WLTP - Start Value'!$B$4)*E1113/3600,0)</f>
        <v>0.04037189379110331</v>
      </c>
      <c r="I1113" s="95"/>
    </row>
    <row r="1114" ht="20.35" customHeight="1">
      <c r="A1114" s="15">
        <v>1111</v>
      </c>
      <c r="B1114" s="15">
        <v>18.1</v>
      </c>
      <c r="C1114" s="95">
        <f>'NEFZ + EPA + WLTP - Constants'!$B$5*B1114/3.6</f>
        <v>8.091424000000002</v>
      </c>
      <c r="D1114" s="95">
        <f>(C1114+C1113)/2</f>
        <v>7.622032000000001</v>
      </c>
      <c r="E1114" s="95">
        <f>(D1114*(A1114-A1113))</f>
        <v>7.622032000000001</v>
      </c>
      <c r="F1114" s="95">
        <f>(0.5*((C1114^2)-(C1113^2))*'NEFZ + EPA + WLTP - Start Value'!$B$3)/3600</f>
        <v>3.110629512061871</v>
      </c>
      <c r="G1114" s="95">
        <f>E1114*'NEFZ + EPA + WLTP - Start Value'!$B$3*'NEFZ + EPA + WLTP - Start Value'!$B$6*'NEFZ + EPA + WLTP - Constants'!$B$4/3600</f>
        <v>0.260040865744</v>
      </c>
      <c r="H1114" s="95">
        <f>IF(E1114&gt;0,(((C1113)^3+(C1114)^3)/2/D1114)*0.5*'NEFZ + EPA + WLTP - Constants'!$B$3*('NEFZ + EPA + WLTP - Start Value'!$B$5*'NEFZ + EPA + WLTP - Start Value'!$B$4)*E1114/3600,0)</f>
        <v>0.05665211971644559</v>
      </c>
      <c r="I1114" s="95"/>
    </row>
    <row r="1115" ht="20.35" customHeight="1">
      <c r="A1115" s="15">
        <v>1112</v>
      </c>
      <c r="B1115" s="15">
        <v>20</v>
      </c>
      <c r="C1115" s="95">
        <f>'NEFZ + EPA + WLTP - Constants'!$B$5*B1115/3.6</f>
        <v>8.940800000000001</v>
      </c>
      <c r="D1115" s="95">
        <f>(C1115+C1114)/2</f>
        <v>8.516112000000001</v>
      </c>
      <c r="E1115" s="95">
        <f>(D1115*(A1115-A1114))</f>
        <v>8.516112000000001</v>
      </c>
      <c r="F1115" s="95">
        <f>(0.5*((C1115^2)-(C1114^2))*'NEFZ + EPA + WLTP - Start Value'!$B$3)/3600</f>
        <v>3.144511526018134</v>
      </c>
      <c r="G1115" s="95">
        <f>E1115*'NEFZ + EPA + WLTP - Start Value'!$B$3*'NEFZ + EPA + WLTP - Start Value'!$B$6*'NEFZ + EPA + WLTP - Constants'!$B$4/3600</f>
        <v>0.2905441931040001</v>
      </c>
      <c r="H1115" s="95">
        <f>IF(E1115&gt;0,(((C1114)^3+(C1115)^3)/2/D1115)*0.5*'NEFZ + EPA + WLTP - Constants'!$B$3*('NEFZ + EPA + WLTP - Start Value'!$B$5*'NEFZ + EPA + WLTP - Start Value'!$B$4)*E1115/3600,0)</f>
        <v>0.07871232208682438</v>
      </c>
      <c r="I1115" s="95"/>
    </row>
    <row r="1116" ht="20.35" customHeight="1">
      <c r="A1116" s="15">
        <v>1113</v>
      </c>
      <c r="B1116" s="15">
        <v>21</v>
      </c>
      <c r="C1116" s="95">
        <f>'NEFZ + EPA + WLTP - Constants'!$B$5*B1116/3.6</f>
        <v>9.387840000000001</v>
      </c>
      <c r="D1116" s="95">
        <f>(C1116+C1115)/2</f>
        <v>9.16432</v>
      </c>
      <c r="E1116" s="95">
        <f>(D1116*(A1116-A1115))</f>
        <v>9.16432</v>
      </c>
      <c r="F1116" s="95">
        <f>(0.5*((C1116^2)-(C1115^2))*'NEFZ + EPA + WLTP - Start Value'!$B$3)/3600</f>
        <v>1.780977656675554</v>
      </c>
      <c r="G1116" s="95">
        <f>E1116*'NEFZ + EPA + WLTP - Start Value'!$B$3*'NEFZ + EPA + WLTP - Start Value'!$B$6*'NEFZ + EPA + WLTP - Constants'!$B$4/3600</f>
        <v>0.312659105440</v>
      </c>
      <c r="H1116" s="95">
        <f>IF(E1116&gt;0,(((C1115)^3+(C1116)^3)/2/D1116)*0.5*'NEFZ + EPA + WLTP - Constants'!$B$3*('NEFZ + EPA + WLTP - Start Value'!$B$5*'NEFZ + EPA + WLTP - Start Value'!$B$4)*E1116/3600,0)</f>
        <v>0.09753615602333705</v>
      </c>
      <c r="I1116" s="95"/>
    </row>
    <row r="1117" ht="20.35" customHeight="1">
      <c r="A1117" s="15">
        <v>1114</v>
      </c>
      <c r="B1117" s="15">
        <v>21.2</v>
      </c>
      <c r="C1117" s="95">
        <f>'NEFZ + EPA + WLTP - Constants'!$B$5*B1117/3.6</f>
        <v>9.477247999999999</v>
      </c>
      <c r="D1117" s="95">
        <f>(C1117+C1116)/2</f>
        <v>9.432544</v>
      </c>
      <c r="E1117" s="95">
        <f>(D1117*(A1117-A1116))</f>
        <v>9.432544</v>
      </c>
      <c r="F1117" s="95">
        <f>(0.5*((C1117^2)-(C1116^2))*'NEFZ + EPA + WLTP - Start Value'!$B$3)/3600</f>
        <v>0.3666207663985718</v>
      </c>
      <c r="G1117" s="95">
        <f>E1117*'NEFZ + EPA + WLTP - Start Value'!$B$3*'NEFZ + EPA + WLTP - Start Value'!$B$6*'NEFZ + EPA + WLTP - Constants'!$B$4/3600</f>
        <v>0.321810103648</v>
      </c>
      <c r="H1117" s="95">
        <f>IF(E1117&gt;0,(((C1116)^3+(C1117)^3)/2/D1117)*0.5*'NEFZ + EPA + WLTP - Constants'!$B$3*('NEFZ + EPA + WLTP - Start Value'!$B$5*'NEFZ + EPA + WLTP - Start Value'!$B$4)*E1117/3600,0)</f>
        <v>0.1061710978593622</v>
      </c>
      <c r="I1117" s="95"/>
    </row>
    <row r="1118" ht="20.35" customHeight="1">
      <c r="A1118" s="15">
        <v>1115</v>
      </c>
      <c r="B1118" s="15">
        <v>21.3</v>
      </c>
      <c r="C1118" s="95">
        <f>'NEFZ + EPA + WLTP - Constants'!$B$5*B1118/3.6</f>
        <v>9.521952000000001</v>
      </c>
      <c r="D1118" s="95">
        <f>(C1118+C1117)/2</f>
        <v>9.499600000000001</v>
      </c>
      <c r="E1118" s="95">
        <f>(D1118*(A1118-A1117))</f>
        <v>9.499600000000001</v>
      </c>
      <c r="F1118" s="95">
        <f>(0.5*((C1118^2)-(C1117^2))*'NEFZ + EPA + WLTP - Start Value'!$B$3)/3600</f>
        <v>0.184613537582226</v>
      </c>
      <c r="G1118" s="95">
        <f>E1118*'NEFZ + EPA + WLTP - Start Value'!$B$3*'NEFZ + EPA + WLTP - Start Value'!$B$6*'NEFZ + EPA + WLTP - Constants'!$B$4/3600</f>
        <v>0.3240978532000001</v>
      </c>
      <c r="H1118" s="95">
        <f>IF(E1118&gt;0,(((C1117)^3+(C1118)^3)/2/D1118)*0.5*'NEFZ + EPA + WLTP - Constants'!$B$3*('NEFZ + EPA + WLTP - Start Value'!$B$5*'NEFZ + EPA + WLTP - Start Value'!$B$4)*E1118/3600,0)</f>
        <v>0.1084460392768077</v>
      </c>
      <c r="I1118" s="95"/>
    </row>
    <row r="1119" ht="20.35" customHeight="1">
      <c r="A1119" s="15">
        <v>1116</v>
      </c>
      <c r="B1119" s="15">
        <v>21.4</v>
      </c>
      <c r="C1119" s="95">
        <f>'NEFZ + EPA + WLTP - Constants'!$B$5*B1119/3.6</f>
        <v>9.566655999999998</v>
      </c>
      <c r="D1119" s="95">
        <f>(C1119+C1118)/2</f>
        <v>9.544304</v>
      </c>
      <c r="E1119" s="95">
        <f>(D1119*(A1119-A1118))</f>
        <v>9.544304</v>
      </c>
      <c r="F1119" s="95">
        <f>(0.5*((C1119^2)-(C1118^2))*'NEFZ + EPA + WLTP - Start Value'!$B$3)/3600</f>
        <v>0.1854823071708342</v>
      </c>
      <c r="G1119" s="95">
        <f>E1119*'NEFZ + EPA + WLTP - Start Value'!$B$3*'NEFZ + EPA + WLTP - Start Value'!$B$6*'NEFZ + EPA + WLTP - Constants'!$B$4/3600</f>
        <v>0.325623019568</v>
      </c>
      <c r="H1119" s="95">
        <f>IF(E1119&gt;0,(((C1118)^3+(C1119)^3)/2/D1119)*0.5*'NEFZ + EPA + WLTP - Constants'!$B$3*('NEFZ + EPA + WLTP - Start Value'!$B$5*'NEFZ + EPA + WLTP - Start Value'!$B$4)*E1119/3600,0)</f>
        <v>0.1099842411334816</v>
      </c>
      <c r="I1119" s="95"/>
    </row>
    <row r="1120" ht="20.35" customHeight="1">
      <c r="A1120" s="15">
        <v>1117</v>
      </c>
      <c r="B1120" s="15">
        <v>21.7</v>
      </c>
      <c r="C1120" s="95">
        <f>'NEFZ + EPA + WLTP - Constants'!$B$5*B1120/3.6</f>
        <v>9.700768</v>
      </c>
      <c r="D1120" s="95">
        <f>(C1120+C1119)/2</f>
        <v>9.633711999999999</v>
      </c>
      <c r="E1120" s="95">
        <f>(D1120*(A1120-A1119))</f>
        <v>9.633711999999999</v>
      </c>
      <c r="F1120" s="95">
        <f>(0.5*((C1120^2)-(C1119^2))*'NEFZ + EPA + WLTP - Start Value'!$B$3)/3600</f>
        <v>0.5616595390442757</v>
      </c>
      <c r="G1120" s="95">
        <f>E1120*'NEFZ + EPA + WLTP - Start Value'!$B$3*'NEFZ + EPA + WLTP - Start Value'!$B$6*'NEFZ + EPA + WLTP - Constants'!$B$4/3600</f>
        <v>0.328673352304</v>
      </c>
      <c r="H1120" s="95">
        <f>IF(E1120&gt;0,(((C1119)^3+(C1120)^3)/2/D1120)*0.5*'NEFZ + EPA + WLTP - Constants'!$B$3*('NEFZ + EPA + WLTP - Start Value'!$B$5*'NEFZ + EPA + WLTP - Start Value'!$B$4)*E1120/3600,0)</f>
        <v>0.113118756302049</v>
      </c>
      <c r="I1120" s="95"/>
    </row>
    <row r="1121" ht="20.35" customHeight="1">
      <c r="A1121" s="15">
        <v>1118</v>
      </c>
      <c r="B1121" s="15">
        <v>22.5</v>
      </c>
      <c r="C1121" s="95">
        <f>'NEFZ + EPA + WLTP - Constants'!$B$5*B1121/3.6</f>
        <v>10.0584</v>
      </c>
      <c r="D1121" s="95">
        <f>(C1121+C1120)/2</f>
        <v>9.879583999999999</v>
      </c>
      <c r="E1121" s="95">
        <f>(D1121*(A1121-A1120))</f>
        <v>9.879583999999999</v>
      </c>
      <c r="F1121" s="95">
        <f>(0.5*((C1121^2)-(C1120^2))*'NEFZ + EPA + WLTP - Start Value'!$B$3)/3600</f>
        <v>1.535984632684085</v>
      </c>
      <c r="G1121" s="95">
        <f>E1121*'NEFZ + EPA + WLTP - Start Value'!$B$3*'NEFZ + EPA + WLTP - Start Value'!$B$6*'NEFZ + EPA + WLTP - Constants'!$B$4/3600</f>
        <v>0.337061767328</v>
      </c>
      <c r="H1121" s="95">
        <f>IF(E1121&gt;0,(((C1120)^3+(C1121)^3)/2/D1121)*0.5*'NEFZ + EPA + WLTP - Constants'!$B$3*('NEFZ + EPA + WLTP - Start Value'!$B$5*'NEFZ + EPA + WLTP - Start Value'!$B$4)*E1121/3600,0)</f>
        <v>0.1221049040186905</v>
      </c>
      <c r="I1121" s="95"/>
    </row>
    <row r="1122" ht="20.35" customHeight="1">
      <c r="A1122" s="15">
        <v>1119</v>
      </c>
      <c r="B1122" s="15">
        <v>23</v>
      </c>
      <c r="C1122" s="95">
        <f>'NEFZ + EPA + WLTP - Constants'!$B$5*B1122/3.6</f>
        <v>10.28192</v>
      </c>
      <c r="D1122" s="95">
        <f>(C1122+C1121)/2</f>
        <v>10.17016</v>
      </c>
      <c r="E1122" s="95">
        <f>(D1122*(A1122-A1121))</f>
        <v>10.17016</v>
      </c>
      <c r="F1122" s="95">
        <f>(0.5*((C1122^2)-(C1121^2))*'NEFZ + EPA + WLTP - Start Value'!$B$3)/3600</f>
        <v>0.9882254070577877</v>
      </c>
      <c r="G1122" s="95">
        <f>E1122*'NEFZ + EPA + WLTP - Start Value'!$B$3*'NEFZ + EPA + WLTP - Start Value'!$B$6*'NEFZ + EPA + WLTP - Constants'!$B$4/3600</f>
        <v>0.346975348720</v>
      </c>
      <c r="H1122" s="95">
        <f>IF(E1122&gt;0,(((C1121)^3+(C1122)^3)/2/D1122)*0.5*'NEFZ + EPA + WLTP - Constants'!$B$3*('NEFZ + EPA + WLTP - Start Value'!$B$5*'NEFZ + EPA + WLTP - Start Value'!$B$4)*E1122/3600,0)</f>
        <v>0.1331162845454646</v>
      </c>
      <c r="I1122" s="95"/>
    </row>
    <row r="1123" ht="20.35" customHeight="1">
      <c r="A1123" s="15">
        <v>1120</v>
      </c>
      <c r="B1123" s="15">
        <v>23.8</v>
      </c>
      <c r="C1123" s="95">
        <f>'NEFZ + EPA + WLTP - Constants'!$B$5*B1123/3.6</f>
        <v>10.639552</v>
      </c>
      <c r="D1123" s="95">
        <f>(C1123+C1122)/2</f>
        <v>10.460736</v>
      </c>
      <c r="E1123" s="95">
        <f>(D1123*(A1123-A1122))</f>
        <v>10.460736</v>
      </c>
      <c r="F1123" s="95">
        <f>(0.5*((C1123^2)-(C1122^2))*'NEFZ + EPA + WLTP - Start Value'!$B$3)/3600</f>
        <v>1.626336669900804</v>
      </c>
      <c r="G1123" s="95">
        <f>E1123*'NEFZ + EPA + WLTP - Start Value'!$B$3*'NEFZ + EPA + WLTP - Start Value'!$B$6*'NEFZ + EPA + WLTP - Constants'!$B$4/3600</f>
        <v>0.3568889301120001</v>
      </c>
      <c r="H1123" s="95">
        <f>IF(E1123&gt;0,(((C1122)^3+(C1123)^3)/2/D1123)*0.5*'NEFZ + EPA + WLTP - Constants'!$B$3*('NEFZ + EPA + WLTP - Start Value'!$B$5*'NEFZ + EPA + WLTP - Start Value'!$B$4)*E1123/3600,0)</f>
        <v>0.144929833701465</v>
      </c>
      <c r="I1123" s="95"/>
    </row>
    <row r="1124" ht="20.35" customHeight="1">
      <c r="A1124" s="15">
        <v>1121</v>
      </c>
      <c r="B1124" s="15">
        <v>24.5</v>
      </c>
      <c r="C1124" s="95">
        <f>'NEFZ + EPA + WLTP - Constants'!$B$5*B1124/3.6</f>
        <v>10.95248</v>
      </c>
      <c r="D1124" s="95">
        <f>(C1124+C1123)/2</f>
        <v>10.796016</v>
      </c>
      <c r="E1124" s="95">
        <f>(D1124*(A1124-A1123))</f>
        <v>10.796016</v>
      </c>
      <c r="F1124" s="95">
        <f>(0.5*((C1124^2)-(C1123^2))*'NEFZ + EPA + WLTP - Start Value'!$B$3)/3600</f>
        <v>1.468654989565856</v>
      </c>
      <c r="G1124" s="95">
        <f>E1124*'NEFZ + EPA + WLTP - Start Value'!$B$3*'NEFZ + EPA + WLTP - Start Value'!$B$6*'NEFZ + EPA + WLTP - Constants'!$B$4/3600</f>
        <v>0.3683276778720001</v>
      </c>
      <c r="H1124" s="95">
        <f>IF(E1124&gt;0,(((C1123)^3+(C1124)^3)/2/D1124)*0.5*'NEFZ + EPA + WLTP - Constants'!$B$3*('NEFZ + EPA + WLTP - Start Value'!$B$5*'NEFZ + EPA + WLTP - Start Value'!$B$4)*E1124/3600,0)</f>
        <v>0.1592775825087621</v>
      </c>
      <c r="I1124" s="95"/>
    </row>
    <row r="1125" ht="20.35" customHeight="1">
      <c r="A1125" s="15">
        <v>1122</v>
      </c>
      <c r="B1125" s="15">
        <v>25</v>
      </c>
      <c r="C1125" s="95">
        <f>'NEFZ + EPA + WLTP - Constants'!$B$5*B1125/3.6</f>
        <v>11.176</v>
      </c>
      <c r="D1125" s="95">
        <f>(C1125+C1124)/2</f>
        <v>11.06424</v>
      </c>
      <c r="E1125" s="95">
        <f>(D1125*(A1125-A1124))</f>
        <v>11.06424</v>
      </c>
      <c r="F1125" s="95">
        <f>(0.5*((C1125^2)-(C1124^2))*'NEFZ + EPA + WLTP - Start Value'!$B$3)/3600</f>
        <v>1.075102365920003</v>
      </c>
      <c r="G1125" s="95">
        <f>E1125*'NEFZ + EPA + WLTP - Start Value'!$B$3*'NEFZ + EPA + WLTP - Start Value'!$B$6*'NEFZ + EPA + WLTP - Constants'!$B$4/3600</f>
        <v>0.377478676080</v>
      </c>
      <c r="H1125" s="95">
        <f>IF(E1125&gt;0,(((C1124)^3+(C1125)^3)/2/D1125)*0.5*'NEFZ + EPA + WLTP - Constants'!$B$3*('NEFZ + EPA + WLTP - Start Value'!$B$5*'NEFZ + EPA + WLTP - Start Value'!$B$4)*E1125/3600,0)</f>
        <v>0.1713910746980672</v>
      </c>
      <c r="I1125" s="95"/>
    </row>
    <row r="1126" ht="20.35" customHeight="1">
      <c r="A1126" s="15">
        <v>1123</v>
      </c>
      <c r="B1126" s="15">
        <v>24.9</v>
      </c>
      <c r="C1126" s="95">
        <f>'NEFZ + EPA + WLTP - Constants'!$B$5*B1126/3.6</f>
        <v>11.131296</v>
      </c>
      <c r="D1126" s="95">
        <f>(C1126+C1125)/2</f>
        <v>11.153648</v>
      </c>
      <c r="E1126" s="95">
        <f>(D1126*(A1126-A1125))</f>
        <v>11.153648</v>
      </c>
      <c r="F1126" s="95">
        <f>(0.5*((C1126^2)-(C1125^2))*'NEFZ + EPA + WLTP - Start Value'!$B$3)/3600</f>
        <v>-0.216758012361243</v>
      </c>
      <c r="G1126" s="95">
        <f>E1126*'NEFZ + EPA + WLTP - Start Value'!$B$3*'NEFZ + EPA + WLTP - Start Value'!$B$6*'NEFZ + EPA + WLTP - Constants'!$B$4/3600</f>
        <v>0.380529008816</v>
      </c>
      <c r="H1126" s="95">
        <f>IF(E1126&gt;0,(((C1125)^3+(C1126)^3)/2/D1126)*0.5*'NEFZ + EPA + WLTP - Constants'!$B$3*('NEFZ + EPA + WLTP - Start Value'!$B$5*'NEFZ + EPA + WLTP - Start Value'!$B$4)*E1126/3600,0)</f>
        <v>0.1755280633251705</v>
      </c>
      <c r="I1126" s="95"/>
    </row>
    <row r="1127" ht="20.35" customHeight="1">
      <c r="A1127" s="15">
        <v>1124</v>
      </c>
      <c r="B1127" s="15">
        <v>24.8</v>
      </c>
      <c r="C1127" s="95">
        <f>'NEFZ + EPA + WLTP - Constants'!$B$5*B1127/3.6</f>
        <v>11.086592</v>
      </c>
      <c r="D1127" s="95">
        <f>(C1127+C1126)/2</f>
        <v>11.108944</v>
      </c>
      <c r="E1127" s="95">
        <f>(D1127*(A1127-A1126))</f>
        <v>11.108944</v>
      </c>
      <c r="F1127" s="95">
        <f>(0.5*((C1127^2)-(C1126^2))*'NEFZ + EPA + WLTP - Start Value'!$B$3)/3600</f>
        <v>-0.2158892427726193</v>
      </c>
      <c r="G1127" s="95">
        <f>E1127*'NEFZ + EPA + WLTP - Start Value'!$B$3*'NEFZ + EPA + WLTP - Start Value'!$B$6*'NEFZ + EPA + WLTP - Constants'!$B$4/3600</f>
        <v>0.3790038424480001</v>
      </c>
      <c r="H1127" s="95">
        <f>IF(E1127&gt;0,(((C1126)^3+(C1127)^3)/2/D1127)*0.5*'NEFZ + EPA + WLTP - Constants'!$B$3*('NEFZ + EPA + WLTP - Start Value'!$B$5*'NEFZ + EPA + WLTP - Start Value'!$B$4)*E1127/3600,0)</f>
        <v>0.1734259701480702</v>
      </c>
      <c r="I1127" s="95"/>
    </row>
    <row r="1128" ht="20.35" customHeight="1">
      <c r="A1128" s="15">
        <v>1125</v>
      </c>
      <c r="B1128" s="15">
        <v>25</v>
      </c>
      <c r="C1128" s="95">
        <f>'NEFZ + EPA + WLTP - Constants'!$B$5*B1128/3.6</f>
        <v>11.176</v>
      </c>
      <c r="D1128" s="95">
        <f>(C1128+C1127)/2</f>
        <v>11.131296</v>
      </c>
      <c r="E1128" s="95">
        <f>(D1128*(A1128-A1127))</f>
        <v>11.131296</v>
      </c>
      <c r="F1128" s="95">
        <f>(0.5*((C1128^2)-(C1127^2))*'NEFZ + EPA + WLTP - Start Value'!$B$3)/3600</f>
        <v>0.4326472551338623</v>
      </c>
      <c r="G1128" s="95">
        <f>E1128*'NEFZ + EPA + WLTP - Start Value'!$B$3*'NEFZ + EPA + WLTP - Start Value'!$B$6*'NEFZ + EPA + WLTP - Constants'!$B$4/3600</f>
        <v>0.379766425632</v>
      </c>
      <c r="H1128" s="95">
        <f>IF(E1128&gt;0,(((C1127)^3+(C1128)^3)/2/D1128)*0.5*'NEFZ + EPA + WLTP - Constants'!$B$3*('NEFZ + EPA + WLTP - Start Value'!$B$5*'NEFZ + EPA + WLTP - Start Value'!$B$4)*E1128/3600,0)</f>
        <v>0.1744812377845637</v>
      </c>
      <c r="I1128" s="95"/>
    </row>
    <row r="1129" ht="20.35" customHeight="1">
      <c r="A1129" s="15">
        <v>1126</v>
      </c>
      <c r="B1129" s="15">
        <v>25.4</v>
      </c>
      <c r="C1129" s="95">
        <f>'NEFZ + EPA + WLTP - Constants'!$B$5*B1129/3.6</f>
        <v>11.354816</v>
      </c>
      <c r="D1129" s="95">
        <f>(C1129+C1128)/2</f>
        <v>11.265408</v>
      </c>
      <c r="E1129" s="95">
        <f>(D1129*(A1129-A1128))</f>
        <v>11.265408</v>
      </c>
      <c r="F1129" s="95">
        <f>(0.5*((C1129^2)-(C1128^2))*'NEFZ + EPA + WLTP - Start Value'!$B$3)/3600</f>
        <v>0.875719745331193</v>
      </c>
      <c r="G1129" s="95">
        <f>E1129*'NEFZ + EPA + WLTP - Start Value'!$B$3*'NEFZ + EPA + WLTP - Start Value'!$B$6*'NEFZ + EPA + WLTP - Constants'!$B$4/3600</f>
        <v>0.3843419247360001</v>
      </c>
      <c r="H1129" s="95">
        <f>IF(E1129&gt;0,(((C1128)^3+(C1129)^3)/2/D1129)*0.5*'NEFZ + EPA + WLTP - Constants'!$B$3*('NEFZ + EPA + WLTP - Start Value'!$B$5*'NEFZ + EPA + WLTP - Start Value'!$B$4)*E1129/3600,0)</f>
        <v>0.180889500546495</v>
      </c>
      <c r="I1129" s="95"/>
    </row>
    <row r="1130" ht="20.35" customHeight="1">
      <c r="A1130" s="15">
        <v>1127</v>
      </c>
      <c r="B1130" s="15">
        <v>25.8</v>
      </c>
      <c r="C1130" s="95">
        <f>'NEFZ + EPA + WLTP - Constants'!$B$5*B1130/3.6</f>
        <v>11.533632</v>
      </c>
      <c r="D1130" s="95">
        <f>(C1130+C1129)/2</f>
        <v>11.444224</v>
      </c>
      <c r="E1130" s="95">
        <f>(D1130*(A1130-A1129))</f>
        <v>11.444224</v>
      </c>
      <c r="F1130" s="95">
        <f>(0.5*((C1130^2)-(C1129^2))*'NEFZ + EPA + WLTP - Start Value'!$B$3)/3600</f>
        <v>0.8896200587491623</v>
      </c>
      <c r="G1130" s="95">
        <f>E1130*'NEFZ + EPA + WLTP - Start Value'!$B$3*'NEFZ + EPA + WLTP - Start Value'!$B$6*'NEFZ + EPA + WLTP - Constants'!$B$4/3600</f>
        <v>0.390442590208</v>
      </c>
      <c r="H1130" s="95">
        <f>IF(E1130&gt;0,(((C1129)^3+(C1130)^3)/2/D1130)*0.5*'NEFZ + EPA + WLTP - Constants'!$B$3*('NEFZ + EPA + WLTP - Start Value'!$B$5*'NEFZ + EPA + WLTP - Start Value'!$B$4)*E1130/3600,0)</f>
        <v>0.1896396255703065</v>
      </c>
      <c r="I1130" s="95"/>
    </row>
    <row r="1131" ht="20.35" customHeight="1">
      <c r="A1131" s="15">
        <v>1128</v>
      </c>
      <c r="B1131" s="15">
        <v>26</v>
      </c>
      <c r="C1131" s="95">
        <f>'NEFZ + EPA + WLTP - Constants'!$B$5*B1131/3.6</f>
        <v>11.62304</v>
      </c>
      <c r="D1131" s="95">
        <f>(C1131+C1130)/2</f>
        <v>11.578336</v>
      </c>
      <c r="E1131" s="95">
        <f>(D1131*(A1131-A1130))</f>
        <v>11.578336</v>
      </c>
      <c r="F1131" s="95">
        <f>(0.5*((C1131^2)-(C1130^2))*'NEFZ + EPA + WLTP - Start Value'!$B$3)/3600</f>
        <v>0.450022646906317</v>
      </c>
      <c r="G1131" s="95">
        <f>E1131*'NEFZ + EPA + WLTP - Start Value'!$B$3*'NEFZ + EPA + WLTP - Start Value'!$B$6*'NEFZ + EPA + WLTP - Constants'!$B$4/3600</f>
        <v>0.3950180893120001</v>
      </c>
      <c r="H1131" s="95">
        <f>IF(E1131&gt;0,(((C1130)^3+(C1131)^3)/2/D1131)*0.5*'NEFZ + EPA + WLTP - Constants'!$B$3*('NEFZ + EPA + WLTP - Start Value'!$B$5*'NEFZ + EPA + WLTP - Start Value'!$B$4)*E1131/3600,0)</f>
        <v>0.1963579065040741</v>
      </c>
      <c r="I1131" s="95"/>
    </row>
    <row r="1132" ht="20.35" customHeight="1">
      <c r="A1132" s="15">
        <v>1129</v>
      </c>
      <c r="B1132" s="15">
        <v>26.4</v>
      </c>
      <c r="C1132" s="95">
        <f>'NEFZ + EPA + WLTP - Constants'!$B$5*B1132/3.6</f>
        <v>11.801856</v>
      </c>
      <c r="D1132" s="95">
        <f>(C1132+C1131)/2</f>
        <v>11.712448</v>
      </c>
      <c r="E1132" s="95">
        <f>(D1132*(A1132-A1131))</f>
        <v>11.712448</v>
      </c>
      <c r="F1132" s="95">
        <f>(0.5*((C1132^2)-(C1131^2))*'NEFZ + EPA + WLTP - Start Value'!$B$3)/3600</f>
        <v>0.9104705288760747</v>
      </c>
      <c r="G1132" s="95">
        <f>E1132*'NEFZ + EPA + WLTP - Start Value'!$B$3*'NEFZ + EPA + WLTP - Start Value'!$B$6*'NEFZ + EPA + WLTP - Constants'!$B$4/3600</f>
        <v>0.399593588416</v>
      </c>
      <c r="H1132" s="95">
        <f>IF(E1132&gt;0,(((C1131)^3+(C1132)^3)/2/D1132)*0.5*'NEFZ + EPA + WLTP - Constants'!$B$3*('NEFZ + EPA + WLTP - Start Value'!$B$5*'NEFZ + EPA + WLTP - Start Value'!$B$4)*E1132/3600,0)</f>
        <v>0.2032869346990112</v>
      </c>
      <c r="I1132" s="95"/>
    </row>
    <row r="1133" ht="20.35" customHeight="1">
      <c r="A1133" s="15">
        <v>1130</v>
      </c>
      <c r="B1133" s="15">
        <v>26.6</v>
      </c>
      <c r="C1133" s="95">
        <f>'NEFZ + EPA + WLTP - Constants'!$B$5*B1133/3.6</f>
        <v>11.891264</v>
      </c>
      <c r="D1133" s="95">
        <f>(C1133+C1132)/2</f>
        <v>11.84656</v>
      </c>
      <c r="E1133" s="95">
        <f>(D1133*(A1133-A1132))</f>
        <v>11.84656</v>
      </c>
      <c r="F1133" s="95">
        <f>(0.5*((C1133^2)-(C1132^2))*'NEFZ + EPA + WLTP - Start Value'!$B$3)/3600</f>
        <v>0.4604478819697886</v>
      </c>
      <c r="G1133" s="95">
        <f>E1133*'NEFZ + EPA + WLTP - Start Value'!$B$3*'NEFZ + EPA + WLTP - Start Value'!$B$6*'NEFZ + EPA + WLTP - Constants'!$B$4/3600</f>
        <v>0.404169087520</v>
      </c>
      <c r="H1133" s="95">
        <f>IF(E1133&gt;0,(((C1132)^3+(C1133)^3)/2/D1133)*0.5*'NEFZ + EPA + WLTP - Constants'!$B$3*('NEFZ + EPA + WLTP - Start Value'!$B$5*'NEFZ + EPA + WLTP - Start Value'!$B$4)*E1133/3600,0)</f>
        <v>0.2103225570685165</v>
      </c>
      <c r="I1133" s="95"/>
    </row>
    <row r="1134" ht="20.35" customHeight="1">
      <c r="A1134" s="15">
        <v>1131</v>
      </c>
      <c r="B1134" s="15">
        <v>26.9</v>
      </c>
      <c r="C1134" s="95">
        <f>'NEFZ + EPA + WLTP - Constants'!$B$5*B1134/3.6</f>
        <v>12.025376</v>
      </c>
      <c r="D1134" s="95">
        <f>(C1134+C1133)/2</f>
        <v>11.95832</v>
      </c>
      <c r="E1134" s="95">
        <f>(D1134*(A1134-A1133))</f>
        <v>11.95832</v>
      </c>
      <c r="F1134" s="95">
        <f>(0.5*((C1134^2)-(C1133^2))*'NEFZ + EPA + WLTP - Start Value'!$B$3)/3600</f>
        <v>0.6971875948693264</v>
      </c>
      <c r="G1134" s="95">
        <f>E1134*'NEFZ + EPA + WLTP - Start Value'!$B$3*'NEFZ + EPA + WLTP - Start Value'!$B$6*'NEFZ + EPA + WLTP - Constants'!$B$4/3600</f>
        <v>0.4079820034400001</v>
      </c>
      <c r="H1134" s="95">
        <f>IF(E1134&gt;0,(((C1133)^3+(C1134)^3)/2/D1134)*0.5*'NEFZ + EPA + WLTP - Constants'!$B$3*('NEFZ + EPA + WLTP - Start Value'!$B$5*'NEFZ + EPA + WLTP - Start Value'!$B$4)*E1134/3600,0)</f>
        <v>0.2163425794809957</v>
      </c>
      <c r="I1134" s="95"/>
    </row>
    <row r="1135" ht="20.35" customHeight="1">
      <c r="A1135" s="15">
        <v>1132</v>
      </c>
      <c r="B1135" s="15">
        <v>27</v>
      </c>
      <c r="C1135" s="95">
        <f>'NEFZ + EPA + WLTP - Constants'!$B$5*B1135/3.6</f>
        <v>12.07008</v>
      </c>
      <c r="D1135" s="95">
        <f>(C1135+C1134)/2</f>
        <v>12.047728</v>
      </c>
      <c r="E1135" s="95">
        <f>(D1135*(A1135-A1134))</f>
        <v>12.047728</v>
      </c>
      <c r="F1135" s="95">
        <f>(0.5*((C1135^2)-(C1134^2))*'NEFZ + EPA + WLTP - Start Value'!$B$3)/3600</f>
        <v>0.2341334041336977</v>
      </c>
      <c r="G1135" s="95">
        <f>E1135*'NEFZ + EPA + WLTP - Start Value'!$B$3*'NEFZ + EPA + WLTP - Start Value'!$B$6*'NEFZ + EPA + WLTP - Constants'!$B$4/3600</f>
        <v>0.411032336176</v>
      </c>
      <c r="H1135" s="95">
        <f>IF(E1135&gt;0,(((C1134)^3+(C1135)^3)/2/D1135)*0.5*'NEFZ + EPA + WLTP - Constants'!$B$3*('NEFZ + EPA + WLTP - Start Value'!$B$5*'NEFZ + EPA + WLTP - Start Value'!$B$4)*E1135/3600,0)</f>
        <v>0.2212129116182495</v>
      </c>
      <c r="I1135" s="95"/>
    </row>
    <row r="1136" ht="20.35" customHeight="1">
      <c r="A1136" s="15">
        <v>1133</v>
      </c>
      <c r="B1136" s="15">
        <v>27</v>
      </c>
      <c r="C1136" s="95">
        <f>'NEFZ + EPA + WLTP - Constants'!$B$5*B1136/3.6</f>
        <v>12.07008</v>
      </c>
      <c r="D1136" s="95">
        <f>(C1136+C1135)/2</f>
        <v>12.07008</v>
      </c>
      <c r="E1136" s="95">
        <f>(D1136*(A1136-A1135))</f>
        <v>12.07008</v>
      </c>
      <c r="F1136" s="95">
        <f>(0.5*((C1136^2)-(C1135^2))*'NEFZ + EPA + WLTP - Start Value'!$B$3)/3600</f>
        <v>0</v>
      </c>
      <c r="G1136" s="95">
        <f>E1136*'NEFZ + EPA + WLTP - Start Value'!$B$3*'NEFZ + EPA + WLTP - Start Value'!$B$6*'NEFZ + EPA + WLTP - Constants'!$B$4/3600</f>
        <v>0.4117949193600001</v>
      </c>
      <c r="H1136" s="95">
        <f>IF(E1136&gt;0,(((C1135)^3+(C1136)^3)/2/D1136)*0.5*'NEFZ + EPA + WLTP - Constants'!$B$3*('NEFZ + EPA + WLTP - Start Value'!$B$5*'NEFZ + EPA + WLTP - Start Value'!$B$4)*E1136/3600,0)</f>
        <v>0.2224441410123797</v>
      </c>
      <c r="I1136" s="95"/>
    </row>
    <row r="1137" ht="20.35" customHeight="1">
      <c r="A1137" s="15">
        <v>1134</v>
      </c>
      <c r="B1137" s="15">
        <v>27</v>
      </c>
      <c r="C1137" s="95">
        <f>'NEFZ + EPA + WLTP - Constants'!$B$5*B1137/3.6</f>
        <v>12.07008</v>
      </c>
      <c r="D1137" s="95">
        <f>(C1137+C1136)/2</f>
        <v>12.07008</v>
      </c>
      <c r="E1137" s="95">
        <f>(D1137*(A1137-A1136))</f>
        <v>12.07008</v>
      </c>
      <c r="F1137" s="95">
        <f>(0.5*((C1137^2)-(C1136^2))*'NEFZ + EPA + WLTP - Start Value'!$B$3)/3600</f>
        <v>0</v>
      </c>
      <c r="G1137" s="95">
        <f>E1137*'NEFZ + EPA + WLTP - Start Value'!$B$3*'NEFZ + EPA + WLTP - Start Value'!$B$6*'NEFZ + EPA + WLTP - Constants'!$B$4/3600</f>
        <v>0.4117949193600001</v>
      </c>
      <c r="H1137" s="95">
        <f>IF(E1137&gt;0,(((C1136)^3+(C1137)^3)/2/D1137)*0.5*'NEFZ + EPA + WLTP - Constants'!$B$3*('NEFZ + EPA + WLTP - Start Value'!$B$5*'NEFZ + EPA + WLTP - Start Value'!$B$4)*E1137/3600,0)</f>
        <v>0.2224441410123797</v>
      </c>
      <c r="I1137" s="95"/>
    </row>
    <row r="1138" ht="20.35" customHeight="1">
      <c r="A1138" s="15">
        <v>1135</v>
      </c>
      <c r="B1138" s="15">
        <v>26.9</v>
      </c>
      <c r="C1138" s="95">
        <f>'NEFZ + EPA + WLTP - Constants'!$B$5*B1138/3.6</f>
        <v>12.025376</v>
      </c>
      <c r="D1138" s="95">
        <f>(C1138+C1137)/2</f>
        <v>12.047728</v>
      </c>
      <c r="E1138" s="95">
        <f>(D1138*(A1138-A1137))</f>
        <v>12.047728</v>
      </c>
      <c r="F1138" s="95">
        <f>(0.5*((C1138^2)-(C1137^2))*'NEFZ + EPA + WLTP - Start Value'!$B$3)/3600</f>
        <v>-0.2341334041336977</v>
      </c>
      <c r="G1138" s="95">
        <f>E1138*'NEFZ + EPA + WLTP - Start Value'!$B$3*'NEFZ + EPA + WLTP - Start Value'!$B$6*'NEFZ + EPA + WLTP - Constants'!$B$4/3600</f>
        <v>0.411032336176</v>
      </c>
      <c r="H1138" s="95">
        <f>IF(E1138&gt;0,(((C1137)^3+(C1138)^3)/2/D1138)*0.5*'NEFZ + EPA + WLTP - Constants'!$B$3*('NEFZ + EPA + WLTP - Start Value'!$B$5*'NEFZ + EPA + WLTP - Start Value'!$B$4)*E1138/3600,0)</f>
        <v>0.2212129116182495</v>
      </c>
      <c r="I1138" s="95"/>
    </row>
    <row r="1139" ht="20.35" customHeight="1">
      <c r="A1139" s="15">
        <v>1136</v>
      </c>
      <c r="B1139" s="15">
        <v>26.8</v>
      </c>
      <c r="C1139" s="95">
        <f>'NEFZ + EPA + WLTP - Constants'!$B$5*B1139/3.6</f>
        <v>11.980672</v>
      </c>
      <c r="D1139" s="95">
        <f>(C1139+C1138)/2</f>
        <v>12.003024</v>
      </c>
      <c r="E1139" s="95">
        <f>(D1139*(A1139-A1138))</f>
        <v>12.003024</v>
      </c>
      <c r="F1139" s="95">
        <f>(0.5*((C1139^2)-(C1138^2))*'NEFZ + EPA + WLTP - Start Value'!$B$3)/3600</f>
        <v>-0.2332646345450555</v>
      </c>
      <c r="G1139" s="95">
        <f>E1139*'NEFZ + EPA + WLTP - Start Value'!$B$3*'NEFZ + EPA + WLTP - Start Value'!$B$6*'NEFZ + EPA + WLTP - Constants'!$B$4/3600</f>
        <v>0.4095071698080001</v>
      </c>
      <c r="H1139" s="95">
        <f>IF(E1139&gt;0,(((C1138)^3+(C1139)^3)/2/D1139)*0.5*'NEFZ + EPA + WLTP - Constants'!$B$3*('NEFZ + EPA + WLTP - Start Value'!$B$5*'NEFZ + EPA + WLTP - Start Value'!$B$4)*E1139/3600,0)</f>
        <v>0.2187595730058667</v>
      </c>
      <c r="I1139" s="95"/>
    </row>
    <row r="1140" ht="20.35" customHeight="1">
      <c r="A1140" s="15">
        <v>1137</v>
      </c>
      <c r="B1140" s="15">
        <v>26.8</v>
      </c>
      <c r="C1140" s="95">
        <f>'NEFZ + EPA + WLTP - Constants'!$B$5*B1140/3.6</f>
        <v>11.980672</v>
      </c>
      <c r="D1140" s="95">
        <f>(C1140+C1139)/2</f>
        <v>11.980672</v>
      </c>
      <c r="E1140" s="95">
        <f>(D1140*(A1140-A1139))</f>
        <v>11.980672</v>
      </c>
      <c r="F1140" s="95">
        <f>(0.5*((C1140^2)-(C1139^2))*'NEFZ + EPA + WLTP - Start Value'!$B$3)/3600</f>
        <v>0</v>
      </c>
      <c r="G1140" s="95">
        <f>E1140*'NEFZ + EPA + WLTP - Start Value'!$B$3*'NEFZ + EPA + WLTP - Start Value'!$B$6*'NEFZ + EPA + WLTP - Constants'!$B$4/3600</f>
        <v>0.4087445866240002</v>
      </c>
      <c r="H1140" s="95">
        <f>IF(E1140&gt;0,(((C1139)^3+(C1140)^3)/2/D1140)*0.5*'NEFZ + EPA + WLTP - Constants'!$B$3*('NEFZ + EPA + WLTP - Start Value'!$B$5*'NEFZ + EPA + WLTP - Start Value'!$B$4)*E1140/3600,0)</f>
        <v>0.2175374637876141</v>
      </c>
      <c r="I1140" s="95"/>
    </row>
    <row r="1141" ht="20.35" customHeight="1">
      <c r="A1141" s="15">
        <v>1138</v>
      </c>
      <c r="B1141" s="15">
        <v>26.5</v>
      </c>
      <c r="C1141" s="95">
        <f>'NEFZ + EPA + WLTP - Constants'!$B$5*B1141/3.6</f>
        <v>11.84656</v>
      </c>
      <c r="D1141" s="95">
        <f>(C1141+C1140)/2</f>
        <v>11.913616</v>
      </c>
      <c r="E1141" s="95">
        <f>(D1141*(A1141-A1140))</f>
        <v>11.913616</v>
      </c>
      <c r="F1141" s="95">
        <f>(0.5*((C1141^2)-(C1140^2))*'NEFZ + EPA + WLTP - Start Value'!$B$3)/3600</f>
        <v>-0.6945812861034739</v>
      </c>
      <c r="G1141" s="95">
        <f>E1141*'NEFZ + EPA + WLTP - Start Value'!$B$3*'NEFZ + EPA + WLTP - Start Value'!$B$6*'NEFZ + EPA + WLTP - Constants'!$B$4/3600</f>
        <v>0.4064568370720001</v>
      </c>
      <c r="H1141" s="95">
        <f>IF(E1141&gt;0,(((C1140)^3+(C1141)^3)/2/D1141)*0.5*'NEFZ + EPA + WLTP - Constants'!$B$3*('NEFZ + EPA + WLTP - Start Value'!$B$5*'NEFZ + EPA + WLTP - Start Value'!$B$4)*E1141/3600,0)</f>
        <v>0.2139255181481257</v>
      </c>
      <c r="I1141" s="95"/>
    </row>
    <row r="1142" ht="20.35" customHeight="1">
      <c r="A1142" s="15">
        <v>1139</v>
      </c>
      <c r="B1142" s="15">
        <v>26.4</v>
      </c>
      <c r="C1142" s="95">
        <f>'NEFZ + EPA + WLTP - Constants'!$B$5*B1142/3.6</f>
        <v>11.801856</v>
      </c>
      <c r="D1142" s="95">
        <f>(C1142+C1141)/2</f>
        <v>11.824208</v>
      </c>
      <c r="E1142" s="95">
        <f>(D1142*(A1142-A1141))</f>
        <v>11.824208</v>
      </c>
      <c r="F1142" s="95">
        <f>(0.5*((C1142^2)-(C1141^2))*'NEFZ + EPA + WLTP - Start Value'!$B$3)/3600</f>
        <v>-0.2297895561905856</v>
      </c>
      <c r="G1142" s="95">
        <f>E1142*'NEFZ + EPA + WLTP - Start Value'!$B$3*'NEFZ + EPA + WLTP - Start Value'!$B$6*'NEFZ + EPA + WLTP - Constants'!$B$4/3600</f>
        <v>0.4034065043359999</v>
      </c>
      <c r="H1142" s="95">
        <f>IF(E1142&gt;0,(((C1141)^3+(C1142)^3)/2/D1142)*0.5*'NEFZ + EPA + WLTP - Constants'!$B$3*('NEFZ + EPA + WLTP - Start Value'!$B$5*'NEFZ + EPA + WLTP - Start Value'!$B$4)*E1142/3600,0)</f>
        <v>0.2091276049538991</v>
      </c>
      <c r="I1142" s="95"/>
    </row>
    <row r="1143" ht="20.35" customHeight="1">
      <c r="A1143" s="15">
        <v>1140</v>
      </c>
      <c r="B1143" s="15">
        <v>26</v>
      </c>
      <c r="C1143" s="95">
        <f>'NEFZ + EPA + WLTP - Constants'!$B$5*B1143/3.6</f>
        <v>11.62304</v>
      </c>
      <c r="D1143" s="95">
        <f>(C1143+C1142)/2</f>
        <v>11.712448</v>
      </c>
      <c r="E1143" s="95">
        <f>(D1143*(A1143-A1142))</f>
        <v>11.712448</v>
      </c>
      <c r="F1143" s="95">
        <f>(0.5*((C1143^2)-(C1142^2))*'NEFZ + EPA + WLTP - Start Value'!$B$3)/3600</f>
        <v>-0.9104705288760747</v>
      </c>
      <c r="G1143" s="95">
        <f>E1143*'NEFZ + EPA + WLTP - Start Value'!$B$3*'NEFZ + EPA + WLTP - Start Value'!$B$6*'NEFZ + EPA + WLTP - Constants'!$B$4/3600</f>
        <v>0.399593588416</v>
      </c>
      <c r="H1143" s="95">
        <f>IF(E1143&gt;0,(((C1142)^3+(C1143)^3)/2/D1143)*0.5*'NEFZ + EPA + WLTP - Constants'!$B$3*('NEFZ + EPA + WLTP - Start Value'!$B$5*'NEFZ + EPA + WLTP - Start Value'!$B$4)*E1143/3600,0)</f>
        <v>0.2032869346990112</v>
      </c>
      <c r="I1143" s="95"/>
    </row>
    <row r="1144" ht="20.35" customHeight="1">
      <c r="A1144" s="15">
        <v>1141</v>
      </c>
      <c r="B1144" s="15">
        <v>25.5</v>
      </c>
      <c r="C1144" s="95">
        <f>'NEFZ + EPA + WLTP - Constants'!$B$5*B1144/3.6</f>
        <v>11.39952</v>
      </c>
      <c r="D1144" s="95">
        <f>(C1144+C1143)/2</f>
        <v>11.51128</v>
      </c>
      <c r="E1144" s="95">
        <f>(D1144*(A1144-A1143))</f>
        <v>11.51128</v>
      </c>
      <c r="F1144" s="95">
        <f>(0.5*((C1144^2)-(C1143^2))*'NEFZ + EPA + WLTP - Start Value'!$B$3)/3600</f>
        <v>-1.118540845351118</v>
      </c>
      <c r="G1144" s="95">
        <f>E1144*'NEFZ + EPA + WLTP - Start Value'!$B$3*'NEFZ + EPA + WLTP - Start Value'!$B$6*'NEFZ + EPA + WLTP - Constants'!$B$4/3600</f>
        <v>0.392730339760</v>
      </c>
      <c r="H1144" s="95">
        <f>IF(E1144&gt;0,(((C1143)^3+(C1144)^3)/2/D1144)*0.5*'NEFZ + EPA + WLTP - Constants'!$B$3*('NEFZ + EPA + WLTP - Start Value'!$B$5*'NEFZ + EPA + WLTP - Start Value'!$B$4)*E1144/3600,0)</f>
        <v>0.1930119377410134</v>
      </c>
      <c r="I1144" s="95"/>
    </row>
    <row r="1145" ht="20.35" customHeight="1">
      <c r="A1145" s="15">
        <v>1142</v>
      </c>
      <c r="B1145" s="15">
        <v>24.6</v>
      </c>
      <c r="C1145" s="95">
        <f>'NEFZ + EPA + WLTP - Constants'!$B$5*B1145/3.6</f>
        <v>10.997184</v>
      </c>
      <c r="D1145" s="95">
        <f>(C1145+C1144)/2</f>
        <v>11.198352</v>
      </c>
      <c r="E1145" s="95">
        <f>(D1145*(A1145-A1144))</f>
        <v>11.198352</v>
      </c>
      <c r="F1145" s="95">
        <f>(0.5*((C1145^2)-(C1144^2))*'NEFZ + EPA + WLTP - Start Value'!$B$3)/3600</f>
        <v>-1.95864103754879</v>
      </c>
      <c r="G1145" s="95">
        <f>E1145*'NEFZ + EPA + WLTP - Start Value'!$B$3*'NEFZ + EPA + WLTP - Start Value'!$B$6*'NEFZ + EPA + WLTP - Constants'!$B$4/3600</f>
        <v>0.382054175184</v>
      </c>
      <c r="H1145" s="95">
        <f>IF(E1145&gt;0,(((C1144)^3+(C1145)^3)/2/D1145)*0.5*'NEFZ + EPA + WLTP - Constants'!$B$3*('NEFZ + EPA + WLTP - Start Value'!$B$5*'NEFZ + EPA + WLTP - Start Value'!$B$4)*E1145/3600,0)</f>
        <v>0.1778169336357623</v>
      </c>
      <c r="I1145" s="95"/>
    </row>
    <row r="1146" ht="20.35" customHeight="1">
      <c r="A1146" s="15">
        <v>1143</v>
      </c>
      <c r="B1146" s="15">
        <v>23.5</v>
      </c>
      <c r="C1146" s="95">
        <f>'NEFZ + EPA + WLTP - Constants'!$B$5*B1146/3.6</f>
        <v>10.50544</v>
      </c>
      <c r="D1146" s="95">
        <f>(C1146+C1145)/2</f>
        <v>10.751312</v>
      </c>
      <c r="E1146" s="95">
        <f>(D1146*(A1146-A1145))</f>
        <v>10.751312</v>
      </c>
      <c r="F1146" s="95">
        <f>(0.5*((C1146^2)-(C1145^2))*'NEFZ + EPA + WLTP - Start Value'!$B$3)/3600</f>
        <v>-2.29832994670009</v>
      </c>
      <c r="G1146" s="95">
        <f>E1146*'NEFZ + EPA + WLTP - Start Value'!$B$3*'NEFZ + EPA + WLTP - Start Value'!$B$6*'NEFZ + EPA + WLTP - Constants'!$B$4/3600</f>
        <v>0.3668025115040001</v>
      </c>
      <c r="H1146" s="95">
        <f>IF(E1146&gt;0,(((C1145)^3+(C1146)^3)/2/D1146)*0.5*'NEFZ + EPA + WLTP - Constants'!$B$3*('NEFZ + EPA + WLTP - Start Value'!$B$5*'NEFZ + EPA + WLTP - Start Value'!$B$4)*E1146/3600,0)</f>
        <v>0.157454756575911</v>
      </c>
      <c r="I1146" s="95"/>
    </row>
    <row r="1147" ht="20.35" customHeight="1">
      <c r="A1147" s="15">
        <v>1144</v>
      </c>
      <c r="B1147" s="15">
        <v>21.5</v>
      </c>
      <c r="C1147" s="95">
        <f>'NEFZ + EPA + WLTP - Constants'!$B$5*B1147/3.6</f>
        <v>9.611360000000001</v>
      </c>
      <c r="D1147" s="95">
        <f>(C1147+C1146)/2</f>
        <v>10.0584</v>
      </c>
      <c r="E1147" s="95">
        <f>(D1147*(A1147-A1146))</f>
        <v>10.0584</v>
      </c>
      <c r="F1147" s="95">
        <f>(0.5*((C1147^2)-(C1146^2))*'NEFZ + EPA + WLTP - Start Value'!$B$3)/3600</f>
        <v>-3.909463148800004</v>
      </c>
      <c r="G1147" s="95">
        <f>E1147*'NEFZ + EPA + WLTP - Start Value'!$B$3*'NEFZ + EPA + WLTP - Start Value'!$B$6*'NEFZ + EPA + WLTP - Constants'!$B$4/3600</f>
        <v>0.3431624328000001</v>
      </c>
      <c r="H1147" s="95">
        <f>IF(E1147&gt;0,(((C1146)^3+(C1147)^3)/2/D1147)*0.5*'NEFZ + EPA + WLTP - Constants'!$B$3*('NEFZ + EPA + WLTP - Start Value'!$B$5*'NEFZ + EPA + WLTP - Start Value'!$B$4)*E1147/3600,0)</f>
        <v>0.1294920882608075</v>
      </c>
      <c r="I1147" s="95"/>
    </row>
    <row r="1148" ht="20.35" customHeight="1">
      <c r="A1148" s="15">
        <v>1145</v>
      </c>
      <c r="B1148" s="15">
        <v>20</v>
      </c>
      <c r="C1148" s="95">
        <f>'NEFZ + EPA + WLTP - Constants'!$B$5*B1148/3.6</f>
        <v>8.940800000000001</v>
      </c>
      <c r="D1148" s="95">
        <f>(C1148+C1147)/2</f>
        <v>9.27608</v>
      </c>
      <c r="E1148" s="95">
        <f>(D1148*(A1148-A1147))</f>
        <v>9.27608</v>
      </c>
      <c r="F1148" s="95">
        <f>(0.5*((C1148^2)-(C1147^2))*'NEFZ + EPA + WLTP - Start Value'!$B$3)/3600</f>
        <v>-2.704045344586665</v>
      </c>
      <c r="G1148" s="95">
        <f>E1148*'NEFZ + EPA + WLTP - Start Value'!$B$3*'NEFZ + EPA + WLTP - Start Value'!$B$6*'NEFZ + EPA + WLTP - Constants'!$B$4/3600</f>
        <v>0.316472021360</v>
      </c>
      <c r="H1148" s="95">
        <f>IF(E1148&gt;0,(((C1147)^3+(C1148)^3)/2/D1148)*0.5*'NEFZ + EPA + WLTP - Constants'!$B$3*('NEFZ + EPA + WLTP - Start Value'!$B$5*'NEFZ + EPA + WLTP - Start Value'!$B$4)*E1148/3600,0)</f>
        <v>0.1013637763052621</v>
      </c>
      <c r="I1148" s="95"/>
    </row>
    <row r="1149" ht="20.35" customHeight="1">
      <c r="A1149" s="15">
        <v>1146</v>
      </c>
      <c r="B1149" s="15">
        <v>17.5</v>
      </c>
      <c r="C1149" s="95">
        <f>'NEFZ + EPA + WLTP - Constants'!$B$5*B1149/3.6</f>
        <v>7.8232</v>
      </c>
      <c r="D1149" s="95">
        <f>(C1149+C1148)/2</f>
        <v>8.382000000000001</v>
      </c>
      <c r="E1149" s="95">
        <f>(D1149*(A1149-A1148))</f>
        <v>8.382000000000001</v>
      </c>
      <c r="F1149" s="95">
        <f>(0.5*((C1149^2)-(C1148^2))*'NEFZ + EPA + WLTP - Start Value'!$B$3)/3600</f>
        <v>-4.072357446666673</v>
      </c>
      <c r="G1149" s="95">
        <f>E1149*'NEFZ + EPA + WLTP - Start Value'!$B$3*'NEFZ + EPA + WLTP - Start Value'!$B$6*'NEFZ + EPA + WLTP - Constants'!$B$4/3600</f>
        <v>0.285968694</v>
      </c>
      <c r="H1149" s="95">
        <f>IF(E1149&gt;0,(((C1148)^3+(C1149)^3)/2/D1149)*0.5*'NEFZ + EPA + WLTP - Constants'!$B$3*('NEFZ + EPA + WLTP - Start Value'!$B$5*'NEFZ + EPA + WLTP - Start Value'!$B$4)*E1149/3600,0)</f>
        <v>0.07548937398611137</v>
      </c>
      <c r="I1149" s="95"/>
    </row>
    <row r="1150" ht="20.35" customHeight="1">
      <c r="A1150" s="15">
        <v>1147</v>
      </c>
      <c r="B1150" s="15">
        <v>16</v>
      </c>
      <c r="C1150" s="95">
        <f>'NEFZ + EPA + WLTP - Constants'!$B$5*B1150/3.6</f>
        <v>7.15264</v>
      </c>
      <c r="D1150" s="95">
        <f>(C1150+C1149)/2</f>
        <v>7.48792</v>
      </c>
      <c r="E1150" s="95">
        <f>(D1150*(A1150-A1149))</f>
        <v>7.48792</v>
      </c>
      <c r="F1150" s="95">
        <f>(0.5*((C1150^2)-(C1149^2))*'NEFZ + EPA + WLTP - Start Value'!$B$3)/3600</f>
        <v>-2.182783591413333</v>
      </c>
      <c r="G1150" s="95">
        <f>E1150*'NEFZ + EPA + WLTP - Start Value'!$B$3*'NEFZ + EPA + WLTP - Start Value'!$B$6*'NEFZ + EPA + WLTP - Constants'!$B$4/3600</f>
        <v>0.255465366640</v>
      </c>
      <c r="H1150" s="95">
        <f>IF(E1150&gt;0,(((C1149)^3+(C1150)^3)/2/D1150)*0.5*'NEFZ + EPA + WLTP - Constants'!$B$3*('NEFZ + EPA + WLTP - Start Value'!$B$5*'NEFZ + EPA + WLTP - Start Value'!$B$4)*E1150/3600,0)</f>
        <v>0.05342917161573259</v>
      </c>
      <c r="I1150" s="95"/>
    </row>
    <row r="1151" ht="20.35" customHeight="1">
      <c r="A1151" s="15">
        <v>1148</v>
      </c>
      <c r="B1151" s="15">
        <v>14</v>
      </c>
      <c r="C1151" s="95">
        <f>'NEFZ + EPA + WLTP - Constants'!$B$5*B1151/3.6</f>
        <v>6.25856</v>
      </c>
      <c r="D1151" s="95">
        <f>(C1151+C1150)/2</f>
        <v>6.7056</v>
      </c>
      <c r="E1151" s="95">
        <f>(D1151*(A1151-A1150))</f>
        <v>6.7056</v>
      </c>
      <c r="F1151" s="95">
        <f>(0.5*((C1151^2)-(C1150^2))*'NEFZ + EPA + WLTP - Start Value'!$B$3)/3600</f>
        <v>-2.606308765866666</v>
      </c>
      <c r="G1151" s="95">
        <f>E1151*'NEFZ + EPA + WLTP - Start Value'!$B$3*'NEFZ + EPA + WLTP - Start Value'!$B$6*'NEFZ + EPA + WLTP - Constants'!$B$4/3600</f>
        <v>0.2287749552</v>
      </c>
      <c r="H1151" s="95">
        <f>IF(E1151&gt;0,(((C1150)^3+(C1151)^3)/2/D1151)*0.5*'NEFZ + EPA + WLTP - Constants'!$B$3*('NEFZ + EPA + WLTP - Start Value'!$B$5*'NEFZ + EPA + WLTP - Start Value'!$B$4)*E1151/3600,0)</f>
        <v>0.03865055948088902</v>
      </c>
      <c r="I1151" s="95"/>
    </row>
    <row r="1152" ht="20.35" customHeight="1">
      <c r="A1152" s="15">
        <v>1149</v>
      </c>
      <c r="B1152" s="15">
        <v>10.7</v>
      </c>
      <c r="C1152" s="95">
        <f>'NEFZ + EPA + WLTP - Constants'!$B$5*B1152/3.6</f>
        <v>4.783327999999999</v>
      </c>
      <c r="D1152" s="95">
        <f>(C1152+C1151)/2</f>
        <v>5.520944</v>
      </c>
      <c r="E1152" s="95">
        <f>(D1152*(A1152-A1151))</f>
        <v>5.520944</v>
      </c>
      <c r="F1152" s="95">
        <f>(0.5*((C1152^2)-(C1151^2))*'NEFZ + EPA + WLTP - Start Value'!$B$3)/3600</f>
        <v>-3.540670458429869</v>
      </c>
      <c r="G1152" s="95">
        <f>E1152*'NEFZ + EPA + WLTP - Start Value'!$B$3*'NEFZ + EPA + WLTP - Start Value'!$B$6*'NEFZ + EPA + WLTP - Constants'!$B$4/3600</f>
        <v>0.188358046448</v>
      </c>
      <c r="H1152" s="95">
        <f>IF(E1152&gt;0,(((C1151)^3+(C1152)^3)/2/D1152)*0.5*'NEFZ + EPA + WLTP - Constants'!$B$3*('NEFZ + EPA + WLTP - Start Value'!$B$5*'NEFZ + EPA + WLTP - Start Value'!$B$4)*E1152/3600,0)</f>
        <v>0.02242773867744242</v>
      </c>
      <c r="I1152" s="95"/>
    </row>
    <row r="1153" ht="20.35" customHeight="1">
      <c r="A1153" s="15">
        <v>1150</v>
      </c>
      <c r="B1153" s="15">
        <v>7.4</v>
      </c>
      <c r="C1153" s="95">
        <f>'NEFZ + EPA + WLTP - Constants'!$B$5*B1153/3.6</f>
        <v>3.308096</v>
      </c>
      <c r="D1153" s="95">
        <f>(C1153+C1152)/2</f>
        <v>4.045712</v>
      </c>
      <c r="E1153" s="95">
        <f>(D1153*(A1153-A1152))</f>
        <v>4.045712</v>
      </c>
      <c r="F1153" s="95">
        <f>(0.5*((C1153^2)-(C1152^2))*'NEFZ + EPA + WLTP - Start Value'!$B$3)/3600</f>
        <v>-2.594580376420264</v>
      </c>
      <c r="G1153" s="95">
        <f>E1153*'NEFZ + EPA + WLTP - Start Value'!$B$3*'NEFZ + EPA + WLTP - Start Value'!$B$6*'NEFZ + EPA + WLTP - Constants'!$B$4/3600</f>
        <v>0.138027556304</v>
      </c>
      <c r="H1153" s="95">
        <f>IF(E1153&gt;0,(((C1152)^3+(C1153)^3)/2/D1153)*0.5*'NEFZ + EPA + WLTP - Constants'!$B$3*('NEFZ + EPA + WLTP - Start Value'!$B$5*'NEFZ + EPA + WLTP - Start Value'!$B$4)*E1153/3600,0)</f>
        <v>0.009212095270940128</v>
      </c>
      <c r="I1153" s="95"/>
    </row>
    <row r="1154" ht="20.35" customHeight="1">
      <c r="A1154" s="15">
        <v>1151</v>
      </c>
      <c r="B1154" s="15">
        <v>4.1</v>
      </c>
      <c r="C1154" s="95">
        <f>'NEFZ + EPA + WLTP - Constants'!$B$5*B1154/3.6</f>
        <v>1.832864</v>
      </c>
      <c r="D1154" s="95">
        <f>(C1154+C1153)/2</f>
        <v>2.57048</v>
      </c>
      <c r="E1154" s="95">
        <f>(D1154*(A1154-A1153))</f>
        <v>2.57048</v>
      </c>
      <c r="F1154" s="95">
        <f>(0.5*((C1154^2)-(C1153^2))*'NEFZ + EPA + WLTP - Start Value'!$B$3)/3600</f>
        <v>-1.648490294410667</v>
      </c>
      <c r="G1154" s="95">
        <f>E1154*'NEFZ + EPA + WLTP - Start Value'!$B$3*'NEFZ + EPA + WLTP - Start Value'!$B$6*'NEFZ + EPA + WLTP - Constants'!$B$4/3600</f>
        <v>0.087697066160</v>
      </c>
      <c r="H1154" s="95">
        <f>IF(E1154&gt;0,(((C1153)^3+(C1154)^3)/2/D1154)*0.5*'NEFZ + EPA + WLTP - Constants'!$B$3*('NEFZ + EPA + WLTP - Start Value'!$B$5*'NEFZ + EPA + WLTP - Start Value'!$B$4)*E1154/3600,0)</f>
        <v>0.002679235310682182</v>
      </c>
      <c r="I1154" s="95"/>
    </row>
    <row r="1155" ht="20.35" customHeight="1">
      <c r="A1155" s="15">
        <v>1152</v>
      </c>
      <c r="B1155" s="15">
        <v>0.8</v>
      </c>
      <c r="C1155" s="95">
        <f>'NEFZ + EPA + WLTP - Constants'!$B$5*B1155/3.6</f>
        <v>0.3576320000000001</v>
      </c>
      <c r="D1155" s="95">
        <f>(C1155+C1154)/2</f>
        <v>1.095248</v>
      </c>
      <c r="E1155" s="95">
        <f>(D1155*(A1155-A1154))</f>
        <v>1.095248</v>
      </c>
      <c r="F1155" s="95">
        <f>(0.5*((C1155^2)-(C1154^2))*'NEFZ + EPA + WLTP - Start Value'!$B$3)/3600</f>
        <v>-0.7024002124010664</v>
      </c>
      <c r="G1155" s="95">
        <f>E1155*'NEFZ + EPA + WLTP - Start Value'!$B$3*'NEFZ + EPA + WLTP - Start Value'!$B$6*'NEFZ + EPA + WLTP - Constants'!$B$4/3600</f>
        <v>0.03736657601600001</v>
      </c>
      <c r="H1155" s="95">
        <f>IF(E1155&gt;0,(((C1154)^3+(C1155)^3)/2/D1155)*0.5*'NEFZ + EPA + WLTP - Constants'!$B$3*('NEFZ + EPA + WLTP - Start Value'!$B$5*'NEFZ + EPA + WLTP - Start Value'!$B$4)*E1155/3600,0)</f>
        <v>0.0003923427333971588</v>
      </c>
      <c r="I1155" s="95"/>
    </row>
    <row r="1156" ht="20.35" customHeight="1">
      <c r="A1156" s="15">
        <v>1153</v>
      </c>
      <c r="B1156" s="15">
        <v>0</v>
      </c>
      <c r="C1156" s="95">
        <f>'NEFZ + EPA + WLTP - Constants'!$B$5*B1156/3.6</f>
        <v>0</v>
      </c>
      <c r="D1156" s="95">
        <f>(C1156+C1155)/2</f>
        <v>0.178816</v>
      </c>
      <c r="E1156" s="95">
        <f>(D1156*(A1156-A1155))</f>
        <v>0.178816</v>
      </c>
      <c r="F1156" s="95">
        <f>(0.5*((C1156^2)-(C1155^2))*'NEFZ + EPA + WLTP - Start Value'!$B$3)/3600</f>
        <v>-0.02780062683591112</v>
      </c>
      <c r="G1156" s="95">
        <f>E1156*'NEFZ + EPA + WLTP - Start Value'!$B$3*'NEFZ + EPA + WLTP - Start Value'!$B$6*'NEFZ + EPA + WLTP - Constants'!$B$4/3600</f>
        <v>0.006100665472000001</v>
      </c>
      <c r="H1156" s="95">
        <f>IF(E1156&gt;0,(((C1155)^3+(C1156)^3)/2/D1156)*0.5*'NEFZ + EPA + WLTP - Constants'!$B$3*('NEFZ + EPA + WLTP - Start Value'!$B$5*'NEFZ + EPA + WLTP - Start Value'!$B$4)*E1156/3600,0)</f>
        <v>2.893141294475904e-06</v>
      </c>
      <c r="I1156" s="95"/>
    </row>
    <row r="1157" ht="20.35" customHeight="1">
      <c r="A1157" s="15">
        <v>1154</v>
      </c>
      <c r="B1157" s="15">
        <v>0</v>
      </c>
      <c r="C1157" s="95">
        <f>'NEFZ + EPA + WLTP - Constants'!$B$5*B1157/3.6</f>
        <v>0</v>
      </c>
      <c r="D1157" s="95">
        <f>(C1157+C1156)/2</f>
        <v>0</v>
      </c>
      <c r="E1157" s="95">
        <f>(D1157*(A1157-A1156))</f>
        <v>0</v>
      </c>
      <c r="F1157" s="95">
        <f>(0.5*((C1157^2)-(C1156^2))*'NEFZ + EPA + WLTP - Start Value'!$B$3)/3600</f>
        <v>0</v>
      </c>
      <c r="G1157" s="95">
        <f>E1157*'NEFZ + EPA + WLTP - Start Value'!$B$3*'NEFZ + EPA + WLTP - Start Value'!$B$6*'NEFZ + EPA + WLTP - Constants'!$B$4/3600</f>
        <v>0</v>
      </c>
      <c r="H1157" s="95">
        <f>IF(E1157&gt;0,(((C1156)^3+(C1157)^3)/2/D1157)*0.5*'NEFZ + EPA + WLTP - Constants'!$B$3*('NEFZ + EPA + WLTP - Start Value'!$B$5*'NEFZ + EPA + WLTP - Start Value'!$B$4)*E1157/3600,0)</f>
        <v>0</v>
      </c>
      <c r="I1157" s="95"/>
    </row>
    <row r="1158" ht="20.35" customHeight="1">
      <c r="A1158" s="15">
        <v>1155</v>
      </c>
      <c r="B1158" s="15">
        <v>0</v>
      </c>
      <c r="C1158" s="95">
        <f>'NEFZ + EPA + WLTP - Constants'!$B$5*B1158/3.6</f>
        <v>0</v>
      </c>
      <c r="D1158" s="95">
        <f>(C1158+C1157)/2</f>
        <v>0</v>
      </c>
      <c r="E1158" s="95">
        <f>(D1158*(A1158-A1157))</f>
        <v>0</v>
      </c>
      <c r="F1158" s="95">
        <f>(0.5*((C1158^2)-(C1157^2))*'NEFZ + EPA + WLTP - Start Value'!$B$3)/3600</f>
        <v>0</v>
      </c>
      <c r="G1158" s="95">
        <f>E1158*'NEFZ + EPA + WLTP - Start Value'!$B$3*'NEFZ + EPA + WLTP - Start Value'!$B$6*'NEFZ + EPA + WLTP - Constants'!$B$4/3600</f>
        <v>0</v>
      </c>
      <c r="H1158" s="95">
        <f>IF(E1158&gt;0,(((C1157)^3+(C1158)^3)/2/D1158)*0.5*'NEFZ + EPA + WLTP - Constants'!$B$3*('NEFZ + EPA + WLTP - Start Value'!$B$5*'NEFZ + EPA + WLTP - Start Value'!$B$4)*E1158/3600,0)</f>
        <v>0</v>
      </c>
      <c r="I1158" s="95"/>
    </row>
    <row r="1159" ht="20.35" customHeight="1">
      <c r="A1159" s="15">
        <v>1156</v>
      </c>
      <c r="B1159" s="15">
        <v>0</v>
      </c>
      <c r="C1159" s="95">
        <f>'NEFZ + EPA + WLTP - Constants'!$B$5*B1159/3.6</f>
        <v>0</v>
      </c>
      <c r="D1159" s="95">
        <f>(C1159+C1158)/2</f>
        <v>0</v>
      </c>
      <c r="E1159" s="95">
        <f>(D1159*(A1159-A1158))</f>
        <v>0</v>
      </c>
      <c r="F1159" s="95">
        <f>(0.5*((C1159^2)-(C1158^2))*'NEFZ + EPA + WLTP - Start Value'!$B$3)/3600</f>
        <v>0</v>
      </c>
      <c r="G1159" s="95">
        <f>E1159*'NEFZ + EPA + WLTP - Start Value'!$B$3*'NEFZ + EPA + WLTP - Start Value'!$B$6*'NEFZ + EPA + WLTP - Constants'!$B$4/3600</f>
        <v>0</v>
      </c>
      <c r="H1159" s="95">
        <f>IF(E1159&gt;0,(((C1158)^3+(C1159)^3)/2/D1159)*0.5*'NEFZ + EPA + WLTP - Constants'!$B$3*('NEFZ + EPA + WLTP - Start Value'!$B$5*'NEFZ + EPA + WLTP - Start Value'!$B$4)*E1159/3600,0)</f>
        <v>0</v>
      </c>
      <c r="I1159" s="95"/>
    </row>
    <row r="1160" ht="20.35" customHeight="1">
      <c r="A1160" s="15">
        <v>1157</v>
      </c>
      <c r="B1160" s="15">
        <v>0</v>
      </c>
      <c r="C1160" s="95">
        <f>'NEFZ + EPA + WLTP - Constants'!$B$5*B1160/3.6</f>
        <v>0</v>
      </c>
      <c r="D1160" s="95">
        <f>(C1160+C1159)/2</f>
        <v>0</v>
      </c>
      <c r="E1160" s="95">
        <f>(D1160*(A1160-A1159))</f>
        <v>0</v>
      </c>
      <c r="F1160" s="95">
        <f>(0.5*((C1160^2)-(C1159^2))*'NEFZ + EPA + WLTP - Start Value'!$B$3)/3600</f>
        <v>0</v>
      </c>
      <c r="G1160" s="95">
        <f>E1160*'NEFZ + EPA + WLTP - Start Value'!$B$3*'NEFZ + EPA + WLTP - Start Value'!$B$6*'NEFZ + EPA + WLTP - Constants'!$B$4/3600</f>
        <v>0</v>
      </c>
      <c r="H1160" s="95">
        <f>IF(E1160&gt;0,(((C1159)^3+(C1160)^3)/2/D1160)*0.5*'NEFZ + EPA + WLTP - Constants'!$B$3*('NEFZ + EPA + WLTP - Start Value'!$B$5*'NEFZ + EPA + WLTP - Start Value'!$B$4)*E1160/3600,0)</f>
        <v>0</v>
      </c>
      <c r="I1160" s="95"/>
    </row>
    <row r="1161" ht="20.35" customHeight="1">
      <c r="A1161" s="15">
        <v>1158</v>
      </c>
      <c r="B1161" s="15">
        <v>0</v>
      </c>
      <c r="C1161" s="95">
        <f>'NEFZ + EPA + WLTP - Constants'!$B$5*B1161/3.6</f>
        <v>0</v>
      </c>
      <c r="D1161" s="95">
        <f>(C1161+C1160)/2</f>
        <v>0</v>
      </c>
      <c r="E1161" s="95">
        <f>(D1161*(A1161-A1160))</f>
        <v>0</v>
      </c>
      <c r="F1161" s="95">
        <f>(0.5*((C1161^2)-(C1160^2))*'NEFZ + EPA + WLTP - Start Value'!$B$3)/3600</f>
        <v>0</v>
      </c>
      <c r="G1161" s="95">
        <f>E1161*'NEFZ + EPA + WLTP - Start Value'!$B$3*'NEFZ + EPA + WLTP - Start Value'!$B$6*'NEFZ + EPA + WLTP - Constants'!$B$4/3600</f>
        <v>0</v>
      </c>
      <c r="H1161" s="95">
        <f>IF(E1161&gt;0,(((C1160)^3+(C1161)^3)/2/D1161)*0.5*'NEFZ + EPA + WLTP - Constants'!$B$3*('NEFZ + EPA + WLTP - Start Value'!$B$5*'NEFZ + EPA + WLTP - Start Value'!$B$4)*E1161/3600,0)</f>
        <v>0</v>
      </c>
      <c r="I1161" s="95"/>
    </row>
    <row r="1162" ht="20.35" customHeight="1">
      <c r="A1162" s="15">
        <v>1159</v>
      </c>
      <c r="B1162" s="15">
        <v>0</v>
      </c>
      <c r="C1162" s="95">
        <f>'NEFZ + EPA + WLTP - Constants'!$B$5*B1162/3.6</f>
        <v>0</v>
      </c>
      <c r="D1162" s="95">
        <f>(C1162+C1161)/2</f>
        <v>0</v>
      </c>
      <c r="E1162" s="95">
        <f>(D1162*(A1162-A1161))</f>
        <v>0</v>
      </c>
      <c r="F1162" s="95">
        <f>(0.5*((C1162^2)-(C1161^2))*'NEFZ + EPA + WLTP - Start Value'!$B$3)/3600</f>
        <v>0</v>
      </c>
      <c r="G1162" s="95">
        <f>E1162*'NEFZ + EPA + WLTP - Start Value'!$B$3*'NEFZ + EPA + WLTP - Start Value'!$B$6*'NEFZ + EPA + WLTP - Constants'!$B$4/3600</f>
        <v>0</v>
      </c>
      <c r="H1162" s="95">
        <f>IF(E1162&gt;0,(((C1161)^3+(C1162)^3)/2/D1162)*0.5*'NEFZ + EPA + WLTP - Constants'!$B$3*('NEFZ + EPA + WLTP - Start Value'!$B$5*'NEFZ + EPA + WLTP - Start Value'!$B$4)*E1162/3600,0)</f>
        <v>0</v>
      </c>
      <c r="I1162" s="95"/>
    </row>
    <row r="1163" ht="20.35" customHeight="1">
      <c r="A1163" s="15">
        <v>1160</v>
      </c>
      <c r="B1163" s="15">
        <v>0</v>
      </c>
      <c r="C1163" s="95">
        <f>'NEFZ + EPA + WLTP - Constants'!$B$5*B1163/3.6</f>
        <v>0</v>
      </c>
      <c r="D1163" s="95">
        <f>(C1163+C1162)/2</f>
        <v>0</v>
      </c>
      <c r="E1163" s="95">
        <f>(D1163*(A1163-A1162))</f>
        <v>0</v>
      </c>
      <c r="F1163" s="95">
        <f>(0.5*((C1163^2)-(C1162^2))*'NEFZ + EPA + WLTP - Start Value'!$B$3)/3600</f>
        <v>0</v>
      </c>
      <c r="G1163" s="95">
        <f>E1163*'NEFZ + EPA + WLTP - Start Value'!$B$3*'NEFZ + EPA + WLTP - Start Value'!$B$6*'NEFZ + EPA + WLTP - Constants'!$B$4/3600</f>
        <v>0</v>
      </c>
      <c r="H1163" s="95">
        <f>IF(E1163&gt;0,(((C1162)^3+(C1163)^3)/2/D1163)*0.5*'NEFZ + EPA + WLTP - Constants'!$B$3*('NEFZ + EPA + WLTP - Start Value'!$B$5*'NEFZ + EPA + WLTP - Start Value'!$B$4)*E1163/3600,0)</f>
        <v>0</v>
      </c>
      <c r="I1163" s="95"/>
    </row>
    <row r="1164" ht="20.35" customHeight="1">
      <c r="A1164" s="15">
        <v>1161</v>
      </c>
      <c r="B1164" s="15">
        <v>0</v>
      </c>
      <c r="C1164" s="95">
        <f>'NEFZ + EPA + WLTP - Constants'!$B$5*B1164/3.6</f>
        <v>0</v>
      </c>
      <c r="D1164" s="95">
        <f>(C1164+C1163)/2</f>
        <v>0</v>
      </c>
      <c r="E1164" s="95">
        <f>(D1164*(A1164-A1163))</f>
        <v>0</v>
      </c>
      <c r="F1164" s="95">
        <f>(0.5*((C1164^2)-(C1163^2))*'NEFZ + EPA + WLTP - Start Value'!$B$3)/3600</f>
        <v>0</v>
      </c>
      <c r="G1164" s="95">
        <f>E1164*'NEFZ + EPA + WLTP - Start Value'!$B$3*'NEFZ + EPA + WLTP - Start Value'!$B$6*'NEFZ + EPA + WLTP - Constants'!$B$4/3600</f>
        <v>0</v>
      </c>
      <c r="H1164" s="95">
        <f>IF(E1164&gt;0,(((C1163)^3+(C1164)^3)/2/D1164)*0.5*'NEFZ + EPA + WLTP - Constants'!$B$3*('NEFZ + EPA + WLTP - Start Value'!$B$5*'NEFZ + EPA + WLTP - Start Value'!$B$4)*E1164/3600,0)</f>
        <v>0</v>
      </c>
      <c r="I1164" s="95"/>
    </row>
    <row r="1165" ht="20.35" customHeight="1">
      <c r="A1165" s="15">
        <v>1162</v>
      </c>
      <c r="B1165" s="15">
        <v>0</v>
      </c>
      <c r="C1165" s="95">
        <f>'NEFZ + EPA + WLTP - Constants'!$B$5*B1165/3.6</f>
        <v>0</v>
      </c>
      <c r="D1165" s="95">
        <f>(C1165+C1164)/2</f>
        <v>0</v>
      </c>
      <c r="E1165" s="95">
        <f>(D1165*(A1165-A1164))</f>
        <v>0</v>
      </c>
      <c r="F1165" s="95">
        <f>(0.5*((C1165^2)-(C1164^2))*'NEFZ + EPA + WLTP - Start Value'!$B$3)/3600</f>
        <v>0</v>
      </c>
      <c r="G1165" s="95">
        <f>E1165*'NEFZ + EPA + WLTP - Start Value'!$B$3*'NEFZ + EPA + WLTP - Start Value'!$B$6*'NEFZ + EPA + WLTP - Constants'!$B$4/3600</f>
        <v>0</v>
      </c>
      <c r="H1165" s="95">
        <f>IF(E1165&gt;0,(((C1164)^3+(C1165)^3)/2/D1165)*0.5*'NEFZ + EPA + WLTP - Constants'!$B$3*('NEFZ + EPA + WLTP - Start Value'!$B$5*'NEFZ + EPA + WLTP - Start Value'!$B$4)*E1165/3600,0)</f>
        <v>0</v>
      </c>
      <c r="I1165" s="95"/>
    </row>
    <row r="1166" ht="20.35" customHeight="1">
      <c r="A1166" s="15">
        <v>1163</v>
      </c>
      <c r="B1166" s="15">
        <v>0</v>
      </c>
      <c r="C1166" s="95">
        <f>'NEFZ + EPA + WLTP - Constants'!$B$5*B1166/3.6</f>
        <v>0</v>
      </c>
      <c r="D1166" s="95">
        <f>(C1166+C1165)/2</f>
        <v>0</v>
      </c>
      <c r="E1166" s="95">
        <f>(D1166*(A1166-A1165))</f>
        <v>0</v>
      </c>
      <c r="F1166" s="95">
        <f>(0.5*((C1166^2)-(C1165^2))*'NEFZ + EPA + WLTP - Start Value'!$B$3)/3600</f>
        <v>0</v>
      </c>
      <c r="G1166" s="95">
        <f>E1166*'NEFZ + EPA + WLTP - Start Value'!$B$3*'NEFZ + EPA + WLTP - Start Value'!$B$6*'NEFZ + EPA + WLTP - Constants'!$B$4/3600</f>
        <v>0</v>
      </c>
      <c r="H1166" s="95">
        <f>IF(E1166&gt;0,(((C1165)^3+(C1166)^3)/2/D1166)*0.5*'NEFZ + EPA + WLTP - Constants'!$B$3*('NEFZ + EPA + WLTP - Start Value'!$B$5*'NEFZ + EPA + WLTP - Start Value'!$B$4)*E1166/3600,0)</f>
        <v>0</v>
      </c>
      <c r="I1166" s="95"/>
    </row>
    <row r="1167" ht="20.35" customHeight="1">
      <c r="A1167" s="15">
        <v>1164</v>
      </c>
      <c r="B1167" s="15">
        <v>0</v>
      </c>
      <c r="C1167" s="95">
        <f>'NEFZ + EPA + WLTP - Constants'!$B$5*B1167/3.6</f>
        <v>0</v>
      </c>
      <c r="D1167" s="95">
        <f>(C1167+C1166)/2</f>
        <v>0</v>
      </c>
      <c r="E1167" s="95">
        <f>(D1167*(A1167-A1166))</f>
        <v>0</v>
      </c>
      <c r="F1167" s="95">
        <f>(0.5*((C1167^2)-(C1166^2))*'NEFZ + EPA + WLTP - Start Value'!$B$3)/3600</f>
        <v>0</v>
      </c>
      <c r="G1167" s="95">
        <f>E1167*'NEFZ + EPA + WLTP - Start Value'!$B$3*'NEFZ + EPA + WLTP - Start Value'!$B$6*'NEFZ + EPA + WLTP - Constants'!$B$4/3600</f>
        <v>0</v>
      </c>
      <c r="H1167" s="95">
        <f>IF(E1167&gt;0,(((C1166)^3+(C1167)^3)/2/D1167)*0.5*'NEFZ + EPA + WLTP - Constants'!$B$3*('NEFZ + EPA + WLTP - Start Value'!$B$5*'NEFZ + EPA + WLTP - Start Value'!$B$4)*E1167/3600,0)</f>
        <v>0</v>
      </c>
      <c r="I1167" s="95"/>
    </row>
    <row r="1168" ht="20.35" customHeight="1">
      <c r="A1168" s="15">
        <v>1165</v>
      </c>
      <c r="B1168" s="15">
        <v>0</v>
      </c>
      <c r="C1168" s="95">
        <f>'NEFZ + EPA + WLTP - Constants'!$B$5*B1168/3.6</f>
        <v>0</v>
      </c>
      <c r="D1168" s="95">
        <f>(C1168+C1167)/2</f>
        <v>0</v>
      </c>
      <c r="E1168" s="95">
        <f>(D1168*(A1168-A1167))</f>
        <v>0</v>
      </c>
      <c r="F1168" s="95">
        <f>(0.5*((C1168^2)-(C1167^2))*'NEFZ + EPA + WLTP - Start Value'!$B$3)/3600</f>
        <v>0</v>
      </c>
      <c r="G1168" s="95">
        <f>E1168*'NEFZ + EPA + WLTP - Start Value'!$B$3*'NEFZ + EPA + WLTP - Start Value'!$B$6*'NEFZ + EPA + WLTP - Constants'!$B$4/3600</f>
        <v>0</v>
      </c>
      <c r="H1168" s="95">
        <f>IF(E1168&gt;0,(((C1167)^3+(C1168)^3)/2/D1168)*0.5*'NEFZ + EPA + WLTP - Constants'!$B$3*('NEFZ + EPA + WLTP - Start Value'!$B$5*'NEFZ + EPA + WLTP - Start Value'!$B$4)*E1168/3600,0)</f>
        <v>0</v>
      </c>
      <c r="I1168" s="95"/>
    </row>
    <row r="1169" ht="20.35" customHeight="1">
      <c r="A1169" s="15">
        <v>1166</v>
      </c>
      <c r="B1169" s="15">
        <v>0</v>
      </c>
      <c r="C1169" s="95">
        <f>'NEFZ + EPA + WLTP - Constants'!$B$5*B1169/3.6</f>
        <v>0</v>
      </c>
      <c r="D1169" s="95">
        <f>(C1169+C1168)/2</f>
        <v>0</v>
      </c>
      <c r="E1169" s="95">
        <f>(D1169*(A1169-A1168))</f>
        <v>0</v>
      </c>
      <c r="F1169" s="95">
        <f>(0.5*((C1169^2)-(C1168^2))*'NEFZ + EPA + WLTP - Start Value'!$B$3)/3600</f>
        <v>0</v>
      </c>
      <c r="G1169" s="95">
        <f>E1169*'NEFZ + EPA + WLTP - Start Value'!$B$3*'NEFZ + EPA + WLTP - Start Value'!$B$6*'NEFZ + EPA + WLTP - Constants'!$B$4/3600</f>
        <v>0</v>
      </c>
      <c r="H1169" s="95">
        <f>IF(E1169&gt;0,(((C1168)^3+(C1169)^3)/2/D1169)*0.5*'NEFZ + EPA + WLTP - Constants'!$B$3*('NEFZ + EPA + WLTP - Start Value'!$B$5*'NEFZ + EPA + WLTP - Start Value'!$B$4)*E1169/3600,0)</f>
        <v>0</v>
      </c>
      <c r="I1169" s="95"/>
    </row>
    <row r="1170" ht="20.35" customHeight="1">
      <c r="A1170" s="15">
        <v>1167</v>
      </c>
      <c r="B1170" s="15">
        <v>0</v>
      </c>
      <c r="C1170" s="95">
        <f>'NEFZ + EPA + WLTP - Constants'!$B$5*B1170/3.6</f>
        <v>0</v>
      </c>
      <c r="D1170" s="95">
        <f>(C1170+C1169)/2</f>
        <v>0</v>
      </c>
      <c r="E1170" s="95">
        <f>(D1170*(A1170-A1169))</f>
        <v>0</v>
      </c>
      <c r="F1170" s="95">
        <f>(0.5*((C1170^2)-(C1169^2))*'NEFZ + EPA + WLTP - Start Value'!$B$3)/3600</f>
        <v>0</v>
      </c>
      <c r="G1170" s="95">
        <f>E1170*'NEFZ + EPA + WLTP - Start Value'!$B$3*'NEFZ + EPA + WLTP - Start Value'!$B$6*'NEFZ + EPA + WLTP - Constants'!$B$4/3600</f>
        <v>0</v>
      </c>
      <c r="H1170" s="95">
        <f>IF(E1170&gt;0,(((C1169)^3+(C1170)^3)/2/D1170)*0.5*'NEFZ + EPA + WLTP - Constants'!$B$3*('NEFZ + EPA + WLTP - Start Value'!$B$5*'NEFZ + EPA + WLTP - Start Value'!$B$4)*E1170/3600,0)</f>
        <v>0</v>
      </c>
      <c r="I1170" s="95"/>
    </row>
    <row r="1171" ht="20.35" customHeight="1">
      <c r="A1171" s="15">
        <v>1168</v>
      </c>
      <c r="B1171" s="15">
        <v>0</v>
      </c>
      <c r="C1171" s="95">
        <f>'NEFZ + EPA + WLTP - Constants'!$B$5*B1171/3.6</f>
        <v>0</v>
      </c>
      <c r="D1171" s="95">
        <f>(C1171+C1170)/2</f>
        <v>0</v>
      </c>
      <c r="E1171" s="95">
        <f>(D1171*(A1171-A1170))</f>
        <v>0</v>
      </c>
      <c r="F1171" s="95">
        <f>(0.5*((C1171^2)-(C1170^2))*'NEFZ + EPA + WLTP - Start Value'!$B$3)/3600</f>
        <v>0</v>
      </c>
      <c r="G1171" s="95">
        <f>E1171*'NEFZ + EPA + WLTP - Start Value'!$B$3*'NEFZ + EPA + WLTP - Start Value'!$B$6*'NEFZ + EPA + WLTP - Constants'!$B$4/3600</f>
        <v>0</v>
      </c>
      <c r="H1171" s="95">
        <f>IF(E1171&gt;0,(((C1170)^3+(C1171)^3)/2/D1171)*0.5*'NEFZ + EPA + WLTP - Constants'!$B$3*('NEFZ + EPA + WLTP - Start Value'!$B$5*'NEFZ + EPA + WLTP - Start Value'!$B$4)*E1171/3600,0)</f>
        <v>0</v>
      </c>
      <c r="I1171" s="95"/>
    </row>
    <row r="1172" ht="20.35" customHeight="1">
      <c r="A1172" s="15">
        <v>1169</v>
      </c>
      <c r="B1172" s="15">
        <v>2.1</v>
      </c>
      <c r="C1172" s="95">
        <f>'NEFZ + EPA + WLTP - Constants'!$B$5*B1172/3.6</f>
        <v>0.9387840000000002</v>
      </c>
      <c r="D1172" s="95">
        <f>(C1172+C1171)/2</f>
        <v>0.4693920000000001</v>
      </c>
      <c r="E1172" s="95">
        <f>(D1172*(A1172-A1171))</f>
        <v>0.4693920000000001</v>
      </c>
      <c r="F1172" s="95">
        <f>(0.5*((C1172^2)-(C1171^2))*'NEFZ + EPA + WLTP - Start Value'!$B$3)/3600</f>
        <v>0.1915636942912001</v>
      </c>
      <c r="G1172" s="95">
        <f>E1172*'NEFZ + EPA + WLTP - Start Value'!$B$3*'NEFZ + EPA + WLTP - Start Value'!$B$6*'NEFZ + EPA + WLTP - Constants'!$B$4/3600</f>
        <v>0.01601424686400001</v>
      </c>
      <c r="H1172" s="95">
        <f>IF(E1172&gt;0,(((C1171)^3+(C1172)^3)/2/D1172)*0.5*'NEFZ + EPA + WLTP - Constants'!$B$3*('NEFZ + EPA + WLTP - Start Value'!$B$5*'NEFZ + EPA + WLTP - Start Value'!$B$4)*E1172/3600,0)</f>
        <v>5.233082329715108e-05</v>
      </c>
      <c r="I1172" s="95"/>
    </row>
    <row r="1173" ht="20.35" customHeight="1">
      <c r="A1173" s="15">
        <v>1170</v>
      </c>
      <c r="B1173" s="15">
        <v>5.4</v>
      </c>
      <c r="C1173" s="95">
        <f>'NEFZ + EPA + WLTP - Constants'!$B$5*B1173/3.6</f>
        <v>2.414016000000001</v>
      </c>
      <c r="D1173" s="95">
        <f>(C1173+C1172)/2</f>
        <v>1.6764</v>
      </c>
      <c r="E1173" s="95">
        <f>(D1173*(A1173-A1172))</f>
        <v>1.6764</v>
      </c>
      <c r="F1173" s="95">
        <f>(0.5*((C1173^2)-(C1172^2))*'NEFZ + EPA + WLTP - Start Value'!$B$3)/3600</f>
        <v>1.075102365920001</v>
      </c>
      <c r="G1173" s="95">
        <f>E1173*'NEFZ + EPA + WLTP - Start Value'!$B$3*'NEFZ + EPA + WLTP - Start Value'!$B$6*'NEFZ + EPA + WLTP - Constants'!$B$4/3600</f>
        <v>0.05719373880000001</v>
      </c>
      <c r="H1173" s="95">
        <f>IF(E1173&gt;0,(((C1172)^3+(C1173)^3)/2/D1173)*0.5*'NEFZ + EPA + WLTP - Constants'!$B$3*('NEFZ + EPA + WLTP - Start Value'!$B$5*'NEFZ + EPA + WLTP - Start Value'!$B$4)*E1173/3600,0)</f>
        <v>0.0009421073873466704</v>
      </c>
      <c r="I1173" s="95"/>
    </row>
    <row r="1174" ht="20.35" customHeight="1">
      <c r="A1174" s="15">
        <v>1171</v>
      </c>
      <c r="B1174" s="15">
        <v>8.699999999999999</v>
      </c>
      <c r="C1174" s="95">
        <f>'NEFZ + EPA + WLTP - Constants'!$B$5*B1174/3.6</f>
        <v>3.889248</v>
      </c>
      <c r="D1174" s="95">
        <f>(C1174+C1173)/2</f>
        <v>3.151632</v>
      </c>
      <c r="E1174" s="95">
        <f>(D1174*(A1174-A1173))</f>
        <v>3.151632</v>
      </c>
      <c r="F1174" s="95">
        <f>(0.5*((C1174^2)-(C1173^2))*'NEFZ + EPA + WLTP - Start Value'!$B$3)/3600</f>
        <v>2.021192447929599</v>
      </c>
      <c r="G1174" s="95">
        <f>E1174*'NEFZ + EPA + WLTP - Start Value'!$B$3*'NEFZ + EPA + WLTP - Start Value'!$B$6*'NEFZ + EPA + WLTP - Constants'!$B$4/3600</f>
        <v>0.107524228944</v>
      </c>
      <c r="H1174" s="95">
        <f>IF(E1174&gt;0,(((C1173)^3+(C1174)^3)/2/D1174)*0.5*'NEFZ + EPA + WLTP - Constants'!$B$3*('NEFZ + EPA + WLTP - Start Value'!$B$5*'NEFZ + EPA + WLTP - Start Value'!$B$4)*E1174/3600,0)</f>
        <v>0.004610757466073475</v>
      </c>
      <c r="I1174" s="95"/>
    </row>
    <row r="1175" ht="20.35" customHeight="1">
      <c r="A1175" s="15">
        <v>1172</v>
      </c>
      <c r="B1175" s="15">
        <v>12</v>
      </c>
      <c r="C1175" s="95">
        <f>'NEFZ + EPA + WLTP - Constants'!$B$5*B1175/3.6</f>
        <v>5.36448</v>
      </c>
      <c r="D1175" s="95">
        <f>(C1175+C1174)/2</f>
        <v>4.626864</v>
      </c>
      <c r="E1175" s="95">
        <f>(D1175*(A1175-A1174))</f>
        <v>4.626864</v>
      </c>
      <c r="F1175" s="95">
        <f>(0.5*((C1175^2)-(C1174^2))*'NEFZ + EPA + WLTP - Start Value'!$B$3)/3600</f>
        <v>2.967282529939201</v>
      </c>
      <c r="G1175" s="95">
        <f>E1175*'NEFZ + EPA + WLTP - Start Value'!$B$3*'NEFZ + EPA + WLTP - Start Value'!$B$6*'NEFZ + EPA + WLTP - Constants'!$B$4/3600</f>
        <v>0.157854719088</v>
      </c>
      <c r="H1175" s="95">
        <f>IF(E1175&gt;0,(((C1174)^3+(C1175)^3)/2/D1175)*0.5*'NEFZ + EPA + WLTP - Constants'!$B$3*('NEFZ + EPA + WLTP - Start Value'!$B$5*'NEFZ + EPA + WLTP - Start Value'!$B$4)*E1175/3600,0)</f>
        <v>0.01348533277088013</v>
      </c>
      <c r="I1175" s="95"/>
    </row>
    <row r="1176" ht="20.35" customHeight="1">
      <c r="A1176" s="15">
        <v>1173</v>
      </c>
      <c r="B1176" s="15">
        <v>15.3</v>
      </c>
      <c r="C1176" s="95">
        <f>'NEFZ + EPA + WLTP - Constants'!$B$5*B1176/3.6</f>
        <v>6.839712000000001</v>
      </c>
      <c r="D1176" s="95">
        <f>(C1176+C1175)/2</f>
        <v>6.102096000000001</v>
      </c>
      <c r="E1176" s="95">
        <f>(D1176*(A1176-A1175))</f>
        <v>6.102096000000001</v>
      </c>
      <c r="F1176" s="95">
        <f>(0.5*((C1176^2)-(C1175^2))*'NEFZ + EPA + WLTP - Start Value'!$B$3)/3600</f>
        <v>3.913372611948803</v>
      </c>
      <c r="G1176" s="95">
        <f>E1176*'NEFZ + EPA + WLTP - Start Value'!$B$3*'NEFZ + EPA + WLTP - Start Value'!$B$6*'NEFZ + EPA + WLTP - Constants'!$B$4/3600</f>
        <v>0.2081852092320001</v>
      </c>
      <c r="H1176" s="95">
        <f>IF(E1176&gt;0,(((C1175)^3+(C1176)^3)/2/D1176)*0.5*'NEFZ + EPA + WLTP - Constants'!$B$3*('NEFZ + EPA + WLTP - Start Value'!$B$5*'NEFZ + EPA + WLTP - Start Value'!$B$4)*E1176/3600,0)</f>
        <v>0.03000264936503806</v>
      </c>
      <c r="I1176" s="95"/>
    </row>
    <row r="1177" ht="20.35" customHeight="1">
      <c r="A1177" s="15">
        <v>1174</v>
      </c>
      <c r="B1177" s="15">
        <v>18.6</v>
      </c>
      <c r="C1177" s="95">
        <f>'NEFZ + EPA + WLTP - Constants'!$B$5*B1177/3.6</f>
        <v>8.314944000000001</v>
      </c>
      <c r="D1177" s="95">
        <f>(C1177+C1176)/2</f>
        <v>7.577328000000001</v>
      </c>
      <c r="E1177" s="95">
        <f>(D1177*(A1177-A1176))</f>
        <v>7.577328000000001</v>
      </c>
      <c r="F1177" s="95">
        <f>(0.5*((C1177^2)-(C1176^2))*'NEFZ + EPA + WLTP - Start Value'!$B$3)/3600</f>
        <v>4.859462693958399</v>
      </c>
      <c r="G1177" s="95">
        <f>E1177*'NEFZ + EPA + WLTP - Start Value'!$B$3*'NEFZ + EPA + WLTP - Start Value'!$B$6*'NEFZ + EPA + WLTP - Constants'!$B$4/3600</f>
        <v>0.2585156993760001</v>
      </c>
      <c r="H1177" s="95">
        <f>IF(E1177&gt;0,(((C1176)^3+(C1177)^3)/2/D1177)*0.5*'NEFZ + EPA + WLTP - Constants'!$B$3*('NEFZ + EPA + WLTP - Start Value'!$B$5*'NEFZ + EPA + WLTP - Start Value'!$B$4)*E1177/3600,0)</f>
        <v>0.05659952331181867</v>
      </c>
      <c r="I1177" s="95"/>
    </row>
    <row r="1178" ht="20.35" customHeight="1">
      <c r="A1178" s="15">
        <v>1175</v>
      </c>
      <c r="B1178" s="15">
        <v>21.1</v>
      </c>
      <c r="C1178" s="95">
        <f>'NEFZ + EPA + WLTP - Constants'!$B$5*B1178/3.6</f>
        <v>9.432544000000002</v>
      </c>
      <c r="D1178" s="95">
        <f>(C1178+C1177)/2</f>
        <v>8.873744000000002</v>
      </c>
      <c r="E1178" s="95">
        <f>(D1178*(A1178-A1177))</f>
        <v>8.873744000000002</v>
      </c>
      <c r="F1178" s="95">
        <f>(0.5*((C1178^2)-(C1177^2))*'NEFZ + EPA + WLTP - Start Value'!$B$3)/3600</f>
        <v>4.311269083537782</v>
      </c>
      <c r="G1178" s="95">
        <f>E1178*'NEFZ + EPA + WLTP - Start Value'!$B$3*'NEFZ + EPA + WLTP - Start Value'!$B$6*'NEFZ + EPA + WLTP - Constants'!$B$4/3600</f>
        <v>0.3027455240480001</v>
      </c>
      <c r="H1178" s="95">
        <f>IF(E1178&gt;0,(((C1177)^3+(C1178)^3)/2/D1178)*0.5*'NEFZ + EPA + WLTP - Constants'!$B$3*('NEFZ + EPA + WLTP - Start Value'!$B$5*'NEFZ + EPA + WLTP - Start Value'!$B$4)*E1178/3600,0)</f>
        <v>0.08944319787336596</v>
      </c>
      <c r="I1178" s="95"/>
    </row>
    <row r="1179" ht="20.35" customHeight="1">
      <c r="A1179" s="15">
        <v>1176</v>
      </c>
      <c r="B1179" s="15">
        <v>23</v>
      </c>
      <c r="C1179" s="95">
        <f>'NEFZ + EPA + WLTP - Constants'!$B$5*B1179/3.6</f>
        <v>10.28192</v>
      </c>
      <c r="D1179" s="95">
        <f>(C1179+C1178)/2</f>
        <v>9.857232000000002</v>
      </c>
      <c r="E1179" s="95">
        <f>(D1179*(A1179-A1178))</f>
        <v>9.857232000000002</v>
      </c>
      <c r="F1179" s="95">
        <f>(0.5*((C1179^2)-(C1178^2))*'NEFZ + EPA + WLTP - Start Value'!$B$3)/3600</f>
        <v>3.639710191532799</v>
      </c>
      <c r="G1179" s="95">
        <f>E1179*'NEFZ + EPA + WLTP - Start Value'!$B$3*'NEFZ + EPA + WLTP - Start Value'!$B$6*'NEFZ + EPA + WLTP - Constants'!$B$4/3600</f>
        <v>0.3362991841440001</v>
      </c>
      <c r="H1179" s="95">
        <f>IF(E1179&gt;0,(((C1178)^3+(C1179)^3)/2/D1179)*0.5*'NEFZ + EPA + WLTP - Constants'!$B$3*('NEFZ + EPA + WLTP - Start Value'!$B$5*'NEFZ + EPA + WLTP - Start Value'!$B$4)*E1179/3600,0)</f>
        <v>0.1218336324676673</v>
      </c>
      <c r="I1179" s="95"/>
    </row>
    <row r="1180" ht="20.35" customHeight="1">
      <c r="A1180" s="15">
        <v>1177</v>
      </c>
      <c r="B1180" s="15">
        <v>23.5</v>
      </c>
      <c r="C1180" s="95">
        <f>'NEFZ + EPA + WLTP - Constants'!$B$5*B1180/3.6</f>
        <v>10.50544</v>
      </c>
      <c r="D1180" s="95">
        <f>(C1180+C1179)/2</f>
        <v>10.39368</v>
      </c>
      <c r="E1180" s="95">
        <f>(D1180*(A1180-A1179))</f>
        <v>10.39368</v>
      </c>
      <c r="F1180" s="95">
        <f>(0.5*((C1180^2)-(C1179^2))*'NEFZ + EPA + WLTP - Start Value'!$B$3)/3600</f>
        <v>1.009944646773336</v>
      </c>
      <c r="G1180" s="95">
        <f>E1180*'NEFZ + EPA + WLTP - Start Value'!$B$3*'NEFZ + EPA + WLTP - Start Value'!$B$6*'NEFZ + EPA + WLTP - Constants'!$B$4/3600</f>
        <v>0.3546011805600001</v>
      </c>
      <c r="H1180" s="95">
        <f>IF(E1180&gt;0,(((C1179)^3+(C1180)^3)/2/D1180)*0.5*'NEFZ + EPA + WLTP - Constants'!$B$3*('NEFZ + EPA + WLTP - Start Value'!$B$5*'NEFZ + EPA + WLTP - Start Value'!$B$4)*E1180/3600,0)</f>
        <v>0.1420853050916696</v>
      </c>
      <c r="I1180" s="95"/>
    </row>
    <row r="1181" ht="20.35" customHeight="1">
      <c r="A1181" s="15">
        <v>1178</v>
      </c>
      <c r="B1181" s="15">
        <v>23</v>
      </c>
      <c r="C1181" s="95">
        <f>'NEFZ + EPA + WLTP - Constants'!$B$5*B1181/3.6</f>
        <v>10.28192</v>
      </c>
      <c r="D1181" s="95">
        <f>(C1181+C1180)/2</f>
        <v>10.39368</v>
      </c>
      <c r="E1181" s="95">
        <f>(D1181*(A1181-A1180))</f>
        <v>10.39368</v>
      </c>
      <c r="F1181" s="95">
        <f>(0.5*((C1181^2)-(C1180^2))*'NEFZ + EPA + WLTP - Start Value'!$B$3)/3600</f>
        <v>-1.009944646773336</v>
      </c>
      <c r="G1181" s="95">
        <f>E1181*'NEFZ + EPA + WLTP - Start Value'!$B$3*'NEFZ + EPA + WLTP - Start Value'!$B$6*'NEFZ + EPA + WLTP - Constants'!$B$4/3600</f>
        <v>0.3546011805600001</v>
      </c>
      <c r="H1181" s="95">
        <f>IF(E1181&gt;0,(((C1180)^3+(C1181)^3)/2/D1181)*0.5*'NEFZ + EPA + WLTP - Constants'!$B$3*('NEFZ + EPA + WLTP - Start Value'!$B$5*'NEFZ + EPA + WLTP - Start Value'!$B$4)*E1181/3600,0)</f>
        <v>0.1420853050916696</v>
      </c>
      <c r="I1181" s="95"/>
    </row>
    <row r="1182" ht="20.35" customHeight="1">
      <c r="A1182" s="15">
        <v>1179</v>
      </c>
      <c r="B1182" s="15">
        <v>22.5</v>
      </c>
      <c r="C1182" s="95">
        <f>'NEFZ + EPA + WLTP - Constants'!$B$5*B1182/3.6</f>
        <v>10.0584</v>
      </c>
      <c r="D1182" s="95">
        <f>(C1182+C1181)/2</f>
        <v>10.17016</v>
      </c>
      <c r="E1182" s="95">
        <f>(D1182*(A1182-A1181))</f>
        <v>10.17016</v>
      </c>
      <c r="F1182" s="95">
        <f>(0.5*((C1182^2)-(C1181^2))*'NEFZ + EPA + WLTP - Start Value'!$B$3)/3600</f>
        <v>-0.9882254070577877</v>
      </c>
      <c r="G1182" s="95">
        <f>E1182*'NEFZ + EPA + WLTP - Start Value'!$B$3*'NEFZ + EPA + WLTP - Start Value'!$B$6*'NEFZ + EPA + WLTP - Constants'!$B$4/3600</f>
        <v>0.346975348720</v>
      </c>
      <c r="H1182" s="95">
        <f>IF(E1182&gt;0,(((C1181)^3+(C1182)^3)/2/D1182)*0.5*'NEFZ + EPA + WLTP - Constants'!$B$3*('NEFZ + EPA + WLTP - Start Value'!$B$5*'NEFZ + EPA + WLTP - Start Value'!$B$4)*E1182/3600,0)</f>
        <v>0.1331162845454646</v>
      </c>
      <c r="I1182" s="95"/>
    </row>
    <row r="1183" ht="20.35" customHeight="1">
      <c r="A1183" s="15">
        <v>1180</v>
      </c>
      <c r="B1183" s="15">
        <v>20</v>
      </c>
      <c r="C1183" s="95">
        <f>'NEFZ + EPA + WLTP - Constants'!$B$5*B1183/3.6</f>
        <v>8.940800000000001</v>
      </c>
      <c r="D1183" s="95">
        <f>(C1183+C1182)/2</f>
        <v>9.499600000000001</v>
      </c>
      <c r="E1183" s="95">
        <f>(D1183*(A1183-A1182))</f>
        <v>9.499600000000001</v>
      </c>
      <c r="F1183" s="95">
        <f>(0.5*((C1183^2)-(C1182^2))*'NEFZ + EPA + WLTP - Start Value'!$B$3)/3600</f>
        <v>-4.615338439555546</v>
      </c>
      <c r="G1183" s="95">
        <f>E1183*'NEFZ + EPA + WLTP - Start Value'!$B$3*'NEFZ + EPA + WLTP - Start Value'!$B$6*'NEFZ + EPA + WLTP - Constants'!$B$4/3600</f>
        <v>0.3240978532000001</v>
      </c>
      <c r="H1183" s="95">
        <f>IF(E1183&gt;0,(((C1182)^3+(C1183)^3)/2/D1183)*0.5*'NEFZ + EPA + WLTP - Constants'!$B$3*('NEFZ + EPA + WLTP - Start Value'!$B$5*'NEFZ + EPA + WLTP - Start Value'!$B$4)*E1183/3600,0)</f>
        <v>0.1095699568617125</v>
      </c>
      <c r="I1183" s="95"/>
    </row>
    <row r="1184" ht="20.35" customHeight="1">
      <c r="A1184" s="15">
        <v>1181</v>
      </c>
      <c r="B1184" s="15">
        <v>16.7</v>
      </c>
      <c r="C1184" s="95">
        <f>'NEFZ + EPA + WLTP - Constants'!$B$5*B1184/3.6</f>
        <v>7.465567999999999</v>
      </c>
      <c r="D1184" s="95">
        <f>(C1184+C1183)/2</f>
        <v>8.203184</v>
      </c>
      <c r="E1184" s="95">
        <f>(D1184*(A1184-A1183))</f>
        <v>8.203184</v>
      </c>
      <c r="F1184" s="95">
        <f>(0.5*((C1184^2)-(C1183^2))*'NEFZ + EPA + WLTP - Start Value'!$B$3)/3600</f>
        <v>-5.260834243901876</v>
      </c>
      <c r="G1184" s="95">
        <f>E1184*'NEFZ + EPA + WLTP - Start Value'!$B$3*'NEFZ + EPA + WLTP - Start Value'!$B$6*'NEFZ + EPA + WLTP - Constants'!$B$4/3600</f>
        <v>0.279868028528</v>
      </c>
      <c r="H1184" s="95">
        <f>IF(E1184&gt;0,(((C1183)^3+(C1184)^3)/2/D1184)*0.5*'NEFZ + EPA + WLTP - Constants'!$B$3*('NEFZ + EPA + WLTP - Start Value'!$B$5*'NEFZ + EPA + WLTP - Start Value'!$B$4)*E1184/3600,0)</f>
        <v>0.07152310329804855</v>
      </c>
      <c r="I1184" s="95"/>
    </row>
    <row r="1185" ht="20.35" customHeight="1">
      <c r="A1185" s="15">
        <v>1182</v>
      </c>
      <c r="B1185" s="15">
        <v>13.4</v>
      </c>
      <c r="C1185" s="95">
        <f>'NEFZ + EPA + WLTP - Constants'!$B$5*B1185/3.6</f>
        <v>5.990336000000001</v>
      </c>
      <c r="D1185" s="95">
        <f>(C1185+C1184)/2</f>
        <v>6.727952</v>
      </c>
      <c r="E1185" s="95">
        <f>(D1185*(A1185-A1184))</f>
        <v>6.727952</v>
      </c>
      <c r="F1185" s="95">
        <f>(0.5*((C1185^2)-(C1184^2))*'NEFZ + EPA + WLTP - Start Value'!$B$3)/3600</f>
        <v>-4.314744161892262</v>
      </c>
      <c r="G1185" s="95">
        <f>E1185*'NEFZ + EPA + WLTP - Start Value'!$B$3*'NEFZ + EPA + WLTP - Start Value'!$B$6*'NEFZ + EPA + WLTP - Constants'!$B$4/3600</f>
        <v>0.229537538384</v>
      </c>
      <c r="H1185" s="95">
        <f>IF(E1185&gt;0,(((C1184)^3+(C1185)^3)/2/D1185)*0.5*'NEFZ + EPA + WLTP - Constants'!$B$3*('NEFZ + EPA + WLTP - Start Value'!$B$5*'NEFZ + EPA + WLTP - Start Value'!$B$4)*E1185/3600,0)</f>
        <v>0.03991386205858842</v>
      </c>
      <c r="I1185" s="95"/>
    </row>
    <row r="1186" ht="20.35" customHeight="1">
      <c r="A1186" s="15">
        <v>1183</v>
      </c>
      <c r="B1186" s="15">
        <v>10.1</v>
      </c>
      <c r="C1186" s="95">
        <f>'NEFZ + EPA + WLTP - Constants'!$B$5*B1186/3.6</f>
        <v>4.515104</v>
      </c>
      <c r="D1186" s="95">
        <f>(C1186+C1185)/2</f>
        <v>5.25272</v>
      </c>
      <c r="E1186" s="95">
        <f>(D1186*(A1186-A1185))</f>
        <v>5.25272</v>
      </c>
      <c r="F1186" s="95">
        <f>(0.5*((C1186^2)-(C1185^2))*'NEFZ + EPA + WLTP - Start Value'!$B$3)/3600</f>
        <v>-3.368654079882669</v>
      </c>
      <c r="G1186" s="95">
        <f>E1186*'NEFZ + EPA + WLTP - Start Value'!$B$3*'NEFZ + EPA + WLTP - Start Value'!$B$6*'NEFZ + EPA + WLTP - Constants'!$B$4/3600</f>
        <v>0.179207048240</v>
      </c>
      <c r="H1186" s="95">
        <f>IF(E1186&gt;0,(((C1185)^3+(C1186)^3)/2/D1186)*0.5*'NEFZ + EPA + WLTP - Constants'!$B$3*('NEFZ + EPA + WLTP - Start Value'!$B$5*'NEFZ + EPA + WLTP - Start Value'!$B$4)*E1186/3600,0)</f>
        <v>0.01941797892586615</v>
      </c>
      <c r="I1186" s="95"/>
    </row>
    <row r="1187" ht="20.35" customHeight="1">
      <c r="A1187" s="15">
        <v>1184</v>
      </c>
      <c r="B1187" s="15">
        <v>6.8</v>
      </c>
      <c r="C1187" s="95">
        <f>'NEFZ + EPA + WLTP - Constants'!$B$5*B1187/3.6</f>
        <v>3.039872</v>
      </c>
      <c r="D1187" s="95">
        <f>(C1187+C1186)/2</f>
        <v>3.777488</v>
      </c>
      <c r="E1187" s="95">
        <f>(D1187*(A1187-A1186))</f>
        <v>3.777488</v>
      </c>
      <c r="F1187" s="95">
        <f>(0.5*((C1187^2)-(C1186^2))*'NEFZ + EPA + WLTP - Start Value'!$B$3)/3600</f>
        <v>-2.422563997873066</v>
      </c>
      <c r="G1187" s="95">
        <f>E1187*'NEFZ + EPA + WLTP - Start Value'!$B$3*'NEFZ + EPA + WLTP - Start Value'!$B$6*'NEFZ + EPA + WLTP - Constants'!$B$4/3600</f>
        <v>0.128876558096</v>
      </c>
      <c r="H1187" s="95">
        <f>IF(E1187&gt;0,(((C1186)^3+(C1187)^3)/2/D1187)*0.5*'NEFZ + EPA + WLTP - Constants'!$B$3*('NEFZ + EPA + WLTP - Start Value'!$B$5*'NEFZ + EPA + WLTP - Start Value'!$B$4)*E1187/3600,0)</f>
        <v>0.007598637836610283</v>
      </c>
      <c r="I1187" s="95"/>
    </row>
    <row r="1188" ht="20.35" customHeight="1">
      <c r="A1188" s="15">
        <v>1185</v>
      </c>
      <c r="B1188" s="15">
        <v>3.5</v>
      </c>
      <c r="C1188" s="95">
        <f>'NEFZ + EPA + WLTP - Constants'!$B$5*B1188/3.6</f>
        <v>1.56464</v>
      </c>
      <c r="D1188" s="95">
        <f>(C1188+C1187)/2</f>
        <v>2.302256</v>
      </c>
      <c r="E1188" s="95">
        <f>(D1188*(A1188-A1187))</f>
        <v>2.302256</v>
      </c>
      <c r="F1188" s="95">
        <f>(0.5*((C1188^2)-(C1187^2))*'NEFZ + EPA + WLTP - Start Value'!$B$3)/3600</f>
        <v>-1.476473915863466</v>
      </c>
      <c r="G1188" s="95">
        <f>E1188*'NEFZ + EPA + WLTP - Start Value'!$B$3*'NEFZ + EPA + WLTP - Start Value'!$B$6*'NEFZ + EPA + WLTP - Constants'!$B$4/3600</f>
        <v>0.078546067952</v>
      </c>
      <c r="H1188" s="95">
        <f>IF(E1188&gt;0,(((C1187)^3+(C1188)^3)/2/D1188)*0.5*'NEFZ + EPA + WLTP - Constants'!$B$3*('NEFZ + EPA + WLTP - Start Value'!$B$5*'NEFZ + EPA + WLTP - Start Value'!$B$4)*E1188/3600,0)</f>
        <v>0.002019022727549417</v>
      </c>
      <c r="I1188" s="95"/>
    </row>
    <row r="1189" ht="20.35" customHeight="1">
      <c r="A1189" s="15">
        <v>1186</v>
      </c>
      <c r="B1189" s="15">
        <v>0.2</v>
      </c>
      <c r="C1189" s="95">
        <f>'NEFZ + EPA + WLTP - Constants'!$B$5*B1189/3.6</f>
        <v>0.08940800000000002</v>
      </c>
      <c r="D1189" s="95">
        <f>(C1189+C1188)/2</f>
        <v>0.827024</v>
      </c>
      <c r="E1189" s="95">
        <f>(D1189*(A1189-A1188))</f>
        <v>0.827024</v>
      </c>
      <c r="F1189" s="95">
        <f>(0.5*((C1189^2)-(C1188^2))*'NEFZ + EPA + WLTP - Start Value'!$B$3)/3600</f>
        <v>-0.5303838338538667</v>
      </c>
      <c r="G1189" s="95">
        <f>E1189*'NEFZ + EPA + WLTP - Start Value'!$B$3*'NEFZ + EPA + WLTP - Start Value'!$B$6*'NEFZ + EPA + WLTP - Constants'!$B$4/3600</f>
        <v>0.028215577808</v>
      </c>
      <c r="H1189" s="95">
        <f>IF(E1189&gt;0,(((C1188)^3+(C1189)^3)/2/D1189)*0.5*'NEFZ + EPA + WLTP - Constants'!$B$3*('NEFZ + EPA + WLTP - Start Value'!$B$5*'NEFZ + EPA + WLTP - Start Value'!$B$4)*E1189/3600,0)</f>
        <v>0.0002423175354121292</v>
      </c>
      <c r="I1189" s="95"/>
    </row>
    <row r="1190" ht="20.35" customHeight="1">
      <c r="A1190" s="15">
        <v>1187</v>
      </c>
      <c r="B1190" s="15">
        <v>0</v>
      </c>
      <c r="C1190" s="95">
        <f>'NEFZ + EPA + WLTP - Constants'!$B$5*B1190/3.6</f>
        <v>0</v>
      </c>
      <c r="D1190" s="95">
        <f>(C1190+C1189)/2</f>
        <v>0.04470400000000001</v>
      </c>
      <c r="E1190" s="95">
        <f>(D1190*(A1190-A1189))</f>
        <v>0.04470400000000001</v>
      </c>
      <c r="F1190" s="95">
        <f>(0.5*((C1190^2)-(C1189^2))*'NEFZ + EPA + WLTP - Start Value'!$B$3)/3600</f>
        <v>-0.001737539177244445</v>
      </c>
      <c r="G1190" s="95">
        <f>E1190*'NEFZ + EPA + WLTP - Start Value'!$B$3*'NEFZ + EPA + WLTP - Start Value'!$B$6*'NEFZ + EPA + WLTP - Constants'!$B$4/3600</f>
        <v>0.001525166368</v>
      </c>
      <c r="H1190" s="95">
        <f>IF(E1190&gt;0,(((C1189)^3+(C1190)^3)/2/D1190)*0.5*'NEFZ + EPA + WLTP - Constants'!$B$3*('NEFZ + EPA + WLTP - Start Value'!$B$5*'NEFZ + EPA + WLTP - Start Value'!$B$4)*E1190/3600,0)</f>
        <v>4.5205332726186e-08</v>
      </c>
      <c r="I1190" s="95"/>
    </row>
    <row r="1191" ht="20.35" customHeight="1">
      <c r="A1191" s="15">
        <v>1188</v>
      </c>
      <c r="B1191" s="15">
        <v>0</v>
      </c>
      <c r="C1191" s="95">
        <f>'NEFZ + EPA + WLTP - Constants'!$B$5*B1191/3.6</f>
        <v>0</v>
      </c>
      <c r="D1191" s="95">
        <f>(C1191+C1190)/2</f>
        <v>0</v>
      </c>
      <c r="E1191" s="95">
        <f>(D1191*(A1191-A1190))</f>
        <v>0</v>
      </c>
      <c r="F1191" s="95">
        <f>(0.5*((C1191^2)-(C1190^2))*'NEFZ + EPA + WLTP - Start Value'!$B$3)/3600</f>
        <v>0</v>
      </c>
      <c r="G1191" s="95">
        <f>E1191*'NEFZ + EPA + WLTP - Start Value'!$B$3*'NEFZ + EPA + WLTP - Start Value'!$B$6*'NEFZ + EPA + WLTP - Constants'!$B$4/3600</f>
        <v>0</v>
      </c>
      <c r="H1191" s="95">
        <f>IF(E1191&gt;0,(((C1190)^3+(C1191)^3)/2/D1191)*0.5*'NEFZ + EPA + WLTP - Constants'!$B$3*('NEFZ + EPA + WLTP - Start Value'!$B$5*'NEFZ + EPA + WLTP - Start Value'!$B$4)*E1191/3600,0)</f>
        <v>0</v>
      </c>
      <c r="I1191" s="95"/>
    </row>
    <row r="1192" ht="20.35" customHeight="1">
      <c r="A1192" s="15">
        <v>1189</v>
      </c>
      <c r="B1192" s="15">
        <v>0</v>
      </c>
      <c r="C1192" s="95">
        <f>'NEFZ + EPA + WLTP - Constants'!$B$5*B1192/3.6</f>
        <v>0</v>
      </c>
      <c r="D1192" s="95">
        <f>(C1192+C1191)/2</f>
        <v>0</v>
      </c>
      <c r="E1192" s="95">
        <f>(D1192*(A1192-A1191))</f>
        <v>0</v>
      </c>
      <c r="F1192" s="95">
        <f>(0.5*((C1192^2)-(C1191^2))*'NEFZ + EPA + WLTP - Start Value'!$B$3)/3600</f>
        <v>0</v>
      </c>
      <c r="G1192" s="95">
        <f>E1192*'NEFZ + EPA + WLTP - Start Value'!$B$3*'NEFZ + EPA + WLTP - Start Value'!$B$6*'NEFZ + EPA + WLTP - Constants'!$B$4/3600</f>
        <v>0</v>
      </c>
      <c r="H1192" s="95">
        <f>IF(E1192&gt;0,(((C1191)^3+(C1192)^3)/2/D1192)*0.5*'NEFZ + EPA + WLTP - Constants'!$B$3*('NEFZ + EPA + WLTP - Start Value'!$B$5*'NEFZ + EPA + WLTP - Start Value'!$B$4)*E1192/3600,0)</f>
        <v>0</v>
      </c>
      <c r="I1192" s="95"/>
    </row>
    <row r="1193" ht="20.35" customHeight="1">
      <c r="A1193" s="15">
        <v>1190</v>
      </c>
      <c r="B1193" s="15">
        <v>0</v>
      </c>
      <c r="C1193" s="95">
        <f>'NEFZ + EPA + WLTP - Constants'!$B$5*B1193/3.6</f>
        <v>0</v>
      </c>
      <c r="D1193" s="95">
        <f>(C1193+C1192)/2</f>
        <v>0</v>
      </c>
      <c r="E1193" s="95">
        <f>(D1193*(A1193-A1192))</f>
        <v>0</v>
      </c>
      <c r="F1193" s="95">
        <f>(0.5*((C1193^2)-(C1192^2))*'NEFZ + EPA + WLTP - Start Value'!$B$3)/3600</f>
        <v>0</v>
      </c>
      <c r="G1193" s="95">
        <f>E1193*'NEFZ + EPA + WLTP - Start Value'!$B$3*'NEFZ + EPA + WLTP - Start Value'!$B$6*'NEFZ + EPA + WLTP - Constants'!$B$4/3600</f>
        <v>0</v>
      </c>
      <c r="H1193" s="95">
        <f>IF(E1193&gt;0,(((C1192)^3+(C1193)^3)/2/D1193)*0.5*'NEFZ + EPA + WLTP - Constants'!$B$3*('NEFZ + EPA + WLTP - Start Value'!$B$5*'NEFZ + EPA + WLTP - Start Value'!$B$4)*E1193/3600,0)</f>
        <v>0</v>
      </c>
      <c r="I1193" s="95"/>
    </row>
    <row r="1194" ht="20.35" customHeight="1">
      <c r="A1194" s="15">
        <v>1191</v>
      </c>
      <c r="B1194" s="15">
        <v>0</v>
      </c>
      <c r="C1194" s="95">
        <f>'NEFZ + EPA + WLTP - Constants'!$B$5*B1194/3.6</f>
        <v>0</v>
      </c>
      <c r="D1194" s="95">
        <f>(C1194+C1193)/2</f>
        <v>0</v>
      </c>
      <c r="E1194" s="95">
        <f>(D1194*(A1194-A1193))</f>
        <v>0</v>
      </c>
      <c r="F1194" s="95">
        <f>(0.5*((C1194^2)-(C1193^2))*'NEFZ + EPA + WLTP - Start Value'!$B$3)/3600</f>
        <v>0</v>
      </c>
      <c r="G1194" s="95">
        <f>E1194*'NEFZ + EPA + WLTP - Start Value'!$B$3*'NEFZ + EPA + WLTP - Start Value'!$B$6*'NEFZ + EPA + WLTP - Constants'!$B$4/3600</f>
        <v>0</v>
      </c>
      <c r="H1194" s="95">
        <f>IF(E1194&gt;0,(((C1193)^3+(C1194)^3)/2/D1194)*0.5*'NEFZ + EPA + WLTP - Constants'!$B$3*('NEFZ + EPA + WLTP - Start Value'!$B$5*'NEFZ + EPA + WLTP - Start Value'!$B$4)*E1194/3600,0)</f>
        <v>0</v>
      </c>
      <c r="I1194" s="95"/>
    </row>
    <row r="1195" ht="20.35" customHeight="1">
      <c r="A1195" s="15">
        <v>1192</v>
      </c>
      <c r="B1195" s="15">
        <v>0</v>
      </c>
      <c r="C1195" s="95">
        <f>'NEFZ + EPA + WLTP - Constants'!$B$5*B1195/3.6</f>
        <v>0</v>
      </c>
      <c r="D1195" s="95">
        <f>(C1195+C1194)/2</f>
        <v>0</v>
      </c>
      <c r="E1195" s="95">
        <f>(D1195*(A1195-A1194))</f>
        <v>0</v>
      </c>
      <c r="F1195" s="95">
        <f>(0.5*((C1195^2)-(C1194^2))*'NEFZ + EPA + WLTP - Start Value'!$B$3)/3600</f>
        <v>0</v>
      </c>
      <c r="G1195" s="95">
        <f>E1195*'NEFZ + EPA + WLTP - Start Value'!$B$3*'NEFZ + EPA + WLTP - Start Value'!$B$6*'NEFZ + EPA + WLTP - Constants'!$B$4/3600</f>
        <v>0</v>
      </c>
      <c r="H1195" s="95">
        <f>IF(E1195&gt;0,(((C1194)^3+(C1195)^3)/2/D1195)*0.5*'NEFZ + EPA + WLTP - Constants'!$B$3*('NEFZ + EPA + WLTP - Start Value'!$B$5*'NEFZ + EPA + WLTP - Start Value'!$B$4)*E1195/3600,0)</f>
        <v>0</v>
      </c>
      <c r="I1195" s="95"/>
    </row>
    <row r="1196" ht="20.35" customHeight="1">
      <c r="A1196" s="15">
        <v>1193</v>
      </c>
      <c r="B1196" s="15">
        <v>0</v>
      </c>
      <c r="C1196" s="95">
        <f>'NEFZ + EPA + WLTP - Constants'!$B$5*B1196/3.6</f>
        <v>0</v>
      </c>
      <c r="D1196" s="95">
        <f>(C1196+C1195)/2</f>
        <v>0</v>
      </c>
      <c r="E1196" s="95">
        <f>(D1196*(A1196-A1195))</f>
        <v>0</v>
      </c>
      <c r="F1196" s="95">
        <f>(0.5*((C1196^2)-(C1195^2))*'NEFZ + EPA + WLTP - Start Value'!$B$3)/3600</f>
        <v>0</v>
      </c>
      <c r="G1196" s="95">
        <f>E1196*'NEFZ + EPA + WLTP - Start Value'!$B$3*'NEFZ + EPA + WLTP - Start Value'!$B$6*'NEFZ + EPA + WLTP - Constants'!$B$4/3600</f>
        <v>0</v>
      </c>
      <c r="H1196" s="95">
        <f>IF(E1196&gt;0,(((C1195)^3+(C1196)^3)/2/D1196)*0.5*'NEFZ + EPA + WLTP - Constants'!$B$3*('NEFZ + EPA + WLTP - Start Value'!$B$5*'NEFZ + EPA + WLTP - Start Value'!$B$4)*E1196/3600,0)</f>
        <v>0</v>
      </c>
      <c r="I1196" s="95"/>
    </row>
    <row r="1197" ht="20.35" customHeight="1">
      <c r="A1197" s="15">
        <v>1194</v>
      </c>
      <c r="B1197" s="15">
        <v>0</v>
      </c>
      <c r="C1197" s="95">
        <f>'NEFZ + EPA + WLTP - Constants'!$B$5*B1197/3.6</f>
        <v>0</v>
      </c>
      <c r="D1197" s="95">
        <f>(C1197+C1196)/2</f>
        <v>0</v>
      </c>
      <c r="E1197" s="95">
        <f>(D1197*(A1197-A1196))</f>
        <v>0</v>
      </c>
      <c r="F1197" s="95">
        <f>(0.5*((C1197^2)-(C1196^2))*'NEFZ + EPA + WLTP - Start Value'!$B$3)/3600</f>
        <v>0</v>
      </c>
      <c r="G1197" s="95">
        <f>E1197*'NEFZ + EPA + WLTP - Start Value'!$B$3*'NEFZ + EPA + WLTP - Start Value'!$B$6*'NEFZ + EPA + WLTP - Constants'!$B$4/3600</f>
        <v>0</v>
      </c>
      <c r="H1197" s="95">
        <f>IF(E1197&gt;0,(((C1196)^3+(C1197)^3)/2/D1197)*0.5*'NEFZ + EPA + WLTP - Constants'!$B$3*('NEFZ + EPA + WLTP - Start Value'!$B$5*'NEFZ + EPA + WLTP - Start Value'!$B$4)*E1197/3600,0)</f>
        <v>0</v>
      </c>
      <c r="I1197" s="95"/>
    </row>
    <row r="1198" ht="20.35" customHeight="1">
      <c r="A1198" s="15">
        <v>1195</v>
      </c>
      <c r="B1198" s="15">
        <v>0</v>
      </c>
      <c r="C1198" s="95">
        <f>'NEFZ + EPA + WLTP - Constants'!$B$5*B1198/3.6</f>
        <v>0</v>
      </c>
      <c r="D1198" s="95">
        <f>(C1198+C1197)/2</f>
        <v>0</v>
      </c>
      <c r="E1198" s="95">
        <f>(D1198*(A1198-A1197))</f>
        <v>0</v>
      </c>
      <c r="F1198" s="95">
        <f>(0.5*((C1198^2)-(C1197^2))*'NEFZ + EPA + WLTP - Start Value'!$B$3)/3600</f>
        <v>0</v>
      </c>
      <c r="G1198" s="95">
        <f>E1198*'NEFZ + EPA + WLTP - Start Value'!$B$3*'NEFZ + EPA + WLTP - Start Value'!$B$6*'NEFZ + EPA + WLTP - Constants'!$B$4/3600</f>
        <v>0</v>
      </c>
      <c r="H1198" s="95">
        <f>IF(E1198&gt;0,(((C1197)^3+(C1198)^3)/2/D1198)*0.5*'NEFZ + EPA + WLTP - Constants'!$B$3*('NEFZ + EPA + WLTP - Start Value'!$B$5*'NEFZ + EPA + WLTP - Start Value'!$B$4)*E1198/3600,0)</f>
        <v>0</v>
      </c>
      <c r="I1198" s="95"/>
    </row>
    <row r="1199" ht="20.35" customHeight="1">
      <c r="A1199" s="15">
        <v>1196</v>
      </c>
      <c r="B1199" s="15">
        <v>0</v>
      </c>
      <c r="C1199" s="95">
        <f>'NEFZ + EPA + WLTP - Constants'!$B$5*B1199/3.6</f>
        <v>0</v>
      </c>
      <c r="D1199" s="95">
        <f>(C1199+C1198)/2</f>
        <v>0</v>
      </c>
      <c r="E1199" s="95">
        <f>(D1199*(A1199-A1198))</f>
        <v>0</v>
      </c>
      <c r="F1199" s="95">
        <f>(0.5*((C1199^2)-(C1198^2))*'NEFZ + EPA + WLTP - Start Value'!$B$3)/3600</f>
        <v>0</v>
      </c>
      <c r="G1199" s="95">
        <f>E1199*'NEFZ + EPA + WLTP - Start Value'!$B$3*'NEFZ + EPA + WLTP - Start Value'!$B$6*'NEFZ + EPA + WLTP - Constants'!$B$4/3600</f>
        <v>0</v>
      </c>
      <c r="H1199" s="95">
        <f>IF(E1199&gt;0,(((C1198)^3+(C1199)^3)/2/D1199)*0.5*'NEFZ + EPA + WLTP - Constants'!$B$3*('NEFZ + EPA + WLTP - Start Value'!$B$5*'NEFZ + EPA + WLTP - Start Value'!$B$4)*E1199/3600,0)</f>
        <v>0</v>
      </c>
      <c r="I1199" s="95"/>
    </row>
    <row r="1200" ht="20.35" customHeight="1">
      <c r="A1200" s="15">
        <v>1197</v>
      </c>
      <c r="B1200" s="15">
        <v>0.2</v>
      </c>
      <c r="C1200" s="95">
        <f>'NEFZ + EPA + WLTP - Constants'!$B$5*B1200/3.6</f>
        <v>0.08940800000000002</v>
      </c>
      <c r="D1200" s="95">
        <f>(C1200+C1199)/2</f>
        <v>0.04470400000000001</v>
      </c>
      <c r="E1200" s="95">
        <f>(D1200*(A1200-A1199))</f>
        <v>0.04470400000000001</v>
      </c>
      <c r="F1200" s="95">
        <f>(0.5*((C1200^2)-(C1199^2))*'NEFZ + EPA + WLTP - Start Value'!$B$3)/3600</f>
        <v>0.001737539177244445</v>
      </c>
      <c r="G1200" s="95">
        <f>E1200*'NEFZ + EPA + WLTP - Start Value'!$B$3*'NEFZ + EPA + WLTP - Start Value'!$B$6*'NEFZ + EPA + WLTP - Constants'!$B$4/3600</f>
        <v>0.001525166368</v>
      </c>
      <c r="H1200" s="95">
        <f>IF(E1200&gt;0,(((C1199)^3+(C1200)^3)/2/D1200)*0.5*'NEFZ + EPA + WLTP - Constants'!$B$3*('NEFZ + EPA + WLTP - Start Value'!$B$5*'NEFZ + EPA + WLTP - Start Value'!$B$4)*E1200/3600,0)</f>
        <v>4.5205332726186e-08</v>
      </c>
      <c r="I1200" s="95"/>
    </row>
    <row r="1201" ht="20.35" customHeight="1">
      <c r="A1201" s="15">
        <v>1198</v>
      </c>
      <c r="B1201" s="15">
        <v>1.5</v>
      </c>
      <c r="C1201" s="95">
        <f>'NEFZ + EPA + WLTP - Constants'!$B$5*B1201/3.6</f>
        <v>0.67056</v>
      </c>
      <c r="D1201" s="95">
        <f>(C1201+C1200)/2</f>
        <v>0.379984</v>
      </c>
      <c r="E1201" s="95">
        <f>(D1201*(A1201-A1200))</f>
        <v>0.379984</v>
      </c>
      <c r="F1201" s="95">
        <f>(0.5*((C1201^2)-(C1200^2))*'NEFZ + EPA + WLTP - Start Value'!$B$3)/3600</f>
        <v>0.09599903954275558</v>
      </c>
      <c r="G1201" s="95">
        <f>E1201*'NEFZ + EPA + WLTP - Start Value'!$B$3*'NEFZ + EPA + WLTP - Start Value'!$B$6*'NEFZ + EPA + WLTP - Constants'!$B$4/3600</f>
        <v>0.012963914128</v>
      </c>
      <c r="H1201" s="95">
        <f>IF(E1201&gt;0,(((C1200)^3+(C1201)^3)/2/D1201)*0.5*'NEFZ + EPA + WLTP - Constants'!$B$3*('NEFZ + EPA + WLTP - Start Value'!$B$5*'NEFZ + EPA + WLTP - Start Value'!$B$4)*E1201/3600,0)</f>
        <v>1.91162050765859e-05</v>
      </c>
      <c r="I1201" s="95"/>
    </row>
    <row r="1202" ht="20.35" customHeight="1">
      <c r="A1202" s="15">
        <v>1199</v>
      </c>
      <c r="B1202" s="15">
        <v>3.5</v>
      </c>
      <c r="C1202" s="95">
        <f>'NEFZ + EPA + WLTP - Constants'!$B$5*B1202/3.6</f>
        <v>1.56464</v>
      </c>
      <c r="D1202" s="95">
        <f>(C1202+C1201)/2</f>
        <v>1.1176</v>
      </c>
      <c r="E1202" s="95">
        <f>(D1202*(A1202-A1201))</f>
        <v>1.1176</v>
      </c>
      <c r="F1202" s="95">
        <f>(0.5*((C1202^2)-(C1201^2))*'NEFZ + EPA + WLTP - Start Value'!$B$3)/3600</f>
        <v>0.4343847943111111</v>
      </c>
      <c r="G1202" s="95">
        <f>E1202*'NEFZ + EPA + WLTP - Start Value'!$B$3*'NEFZ + EPA + WLTP - Start Value'!$B$6*'NEFZ + EPA + WLTP - Constants'!$B$4/3600</f>
        <v>0.03812915919999999</v>
      </c>
      <c r="H1202" s="95">
        <f>IF(E1202&gt;0,(((C1201)^3+(C1202)^3)/2/D1202)*0.5*'NEFZ + EPA + WLTP - Constants'!$B$3*('NEFZ + EPA + WLTP - Start Value'!$B$5*'NEFZ + EPA + WLTP - Start Value'!$B$4)*E1202/3600,0)</f>
        <v>0.0002613433298232628</v>
      </c>
      <c r="I1202" s="95"/>
    </row>
    <row r="1203" ht="20.35" customHeight="1">
      <c r="A1203" s="15">
        <v>1200</v>
      </c>
      <c r="B1203" s="15">
        <v>6.5</v>
      </c>
      <c r="C1203" s="95">
        <f>'NEFZ + EPA + WLTP - Constants'!$B$5*B1203/3.6</f>
        <v>2.90576</v>
      </c>
      <c r="D1203" s="95">
        <f>(C1203+C1202)/2</f>
        <v>2.2352</v>
      </c>
      <c r="E1203" s="95">
        <f>(D1203*(A1203-A1202))</f>
        <v>2.2352</v>
      </c>
      <c r="F1203" s="95">
        <f>(0.5*((C1203^2)-(C1202^2))*'NEFZ + EPA + WLTP - Start Value'!$B$3)/3600</f>
        <v>1.303154382933334</v>
      </c>
      <c r="G1203" s="95">
        <f>E1203*'NEFZ + EPA + WLTP - Start Value'!$B$3*'NEFZ + EPA + WLTP - Start Value'!$B$6*'NEFZ + EPA + WLTP - Constants'!$B$4/3600</f>
        <v>0.07625831840000002</v>
      </c>
      <c r="H1203" s="95">
        <f>IF(E1203&gt;0,(((C1202)^3+(C1203)^3)/2/D1203)*0.5*'NEFZ + EPA + WLTP - Constants'!$B$3*('NEFZ + EPA + WLTP - Start Value'!$B$5*'NEFZ + EPA + WLTP - Start Value'!$B$4)*E1203/3600,0)</f>
        <v>0.001794086642570507</v>
      </c>
      <c r="I1203" s="95"/>
    </row>
    <row r="1204" ht="20.35" customHeight="1">
      <c r="A1204" s="15">
        <v>1201</v>
      </c>
      <c r="B1204" s="15">
        <v>9.800000000000001</v>
      </c>
      <c r="C1204" s="95">
        <f>'NEFZ + EPA + WLTP - Constants'!$B$5*B1204/3.6</f>
        <v>4.380992000000001</v>
      </c>
      <c r="D1204" s="95">
        <f>(C1204+C1203)/2</f>
        <v>3.643376000000001</v>
      </c>
      <c r="E1204" s="95">
        <f>(D1204*(A1204-A1203))</f>
        <v>3.643376000000001</v>
      </c>
      <c r="F1204" s="95">
        <f>(0.5*((C1204^2)-(C1203^2))*'NEFZ + EPA + WLTP - Start Value'!$B$3)/3600</f>
        <v>2.336555808599468</v>
      </c>
      <c r="G1204" s="95">
        <f>E1204*'NEFZ + EPA + WLTP - Start Value'!$B$3*'NEFZ + EPA + WLTP - Start Value'!$B$6*'NEFZ + EPA + WLTP - Constants'!$B$4/3600</f>
        <v>0.124301058992</v>
      </c>
      <c r="H1204" s="95">
        <f>IF(E1204&gt;0,(((C1203)^3+(C1204)^3)/2/D1204)*0.5*'NEFZ + EPA + WLTP - Constants'!$B$3*('NEFZ + EPA + WLTP - Start Value'!$B$5*'NEFZ + EPA + WLTP - Start Value'!$B$4)*E1204/3600,0)</f>
        <v>0.006870176502394161</v>
      </c>
      <c r="I1204" s="95"/>
    </row>
    <row r="1205" ht="20.35" customHeight="1">
      <c r="A1205" s="15">
        <v>1202</v>
      </c>
      <c r="B1205" s="15">
        <v>12</v>
      </c>
      <c r="C1205" s="95">
        <f>'NEFZ + EPA + WLTP - Constants'!$B$5*B1205/3.6</f>
        <v>5.36448</v>
      </c>
      <c r="D1205" s="95">
        <f>(C1205+C1204)/2</f>
        <v>4.872736000000001</v>
      </c>
      <c r="E1205" s="95">
        <f>(D1205*(A1205-A1204))</f>
        <v>4.872736000000001</v>
      </c>
      <c r="F1205" s="95">
        <f>(0.5*((C1205^2)-(C1204^2))*'NEFZ + EPA + WLTP - Start Value'!$B$3)/3600</f>
        <v>2.083309473516088</v>
      </c>
      <c r="G1205" s="95">
        <f>E1205*'NEFZ + EPA + WLTP - Start Value'!$B$3*'NEFZ + EPA + WLTP - Start Value'!$B$6*'NEFZ + EPA + WLTP - Constants'!$B$4/3600</f>
        <v>0.166243134112</v>
      </c>
      <c r="H1205" s="95">
        <f>IF(E1205&gt;0,(((C1204)^3+(C1205)^3)/2/D1205)*0.5*'NEFZ + EPA + WLTP - Constants'!$B$3*('NEFZ + EPA + WLTP - Start Value'!$B$5*'NEFZ + EPA + WLTP - Start Value'!$B$4)*E1205/3600,0)</f>
        <v>0.01508271405875923</v>
      </c>
      <c r="I1205" s="95"/>
    </row>
    <row r="1206" ht="20.35" customHeight="1">
      <c r="A1206" s="15">
        <v>1203</v>
      </c>
      <c r="B1206" s="15">
        <v>12.9</v>
      </c>
      <c r="C1206" s="95">
        <f>'NEFZ + EPA + WLTP - Constants'!$B$5*B1206/3.6</f>
        <v>5.766816</v>
      </c>
      <c r="D1206" s="95">
        <f>(C1206+C1205)/2</f>
        <v>5.565648</v>
      </c>
      <c r="E1206" s="95">
        <f>(D1206*(A1206-A1205))</f>
        <v>5.565648</v>
      </c>
      <c r="F1206" s="95">
        <f>(0.5*((C1206^2)-(C1205^2))*'NEFZ + EPA + WLTP - Start Value'!$B$3)/3600</f>
        <v>0.9734563240511992</v>
      </c>
      <c r="G1206" s="95">
        <f>E1206*'NEFZ + EPA + WLTP - Start Value'!$B$3*'NEFZ + EPA + WLTP - Start Value'!$B$6*'NEFZ + EPA + WLTP - Constants'!$B$4/3600</f>
        <v>0.189883212816</v>
      </c>
      <c r="H1206" s="95">
        <f>IF(E1206&gt;0,(((C1205)^3+(C1206)^3)/2/D1206)*0.5*'NEFZ + EPA + WLTP - Constants'!$B$3*('NEFZ + EPA + WLTP - Start Value'!$B$5*'NEFZ + EPA + WLTP - Start Value'!$B$4)*E1206/3600,0)</f>
        <v>0.02189457568193661</v>
      </c>
      <c r="I1206" s="95"/>
    </row>
    <row r="1207" ht="20.35" customHeight="1">
      <c r="A1207" s="15">
        <v>1204</v>
      </c>
      <c r="B1207" s="15">
        <v>13</v>
      </c>
      <c r="C1207" s="95">
        <f>'NEFZ + EPA + WLTP - Constants'!$B$5*B1207/3.6</f>
        <v>5.811520000000001</v>
      </c>
      <c r="D1207" s="95">
        <f>(C1207+C1206)/2</f>
        <v>5.789168</v>
      </c>
      <c r="E1207" s="95">
        <f>(D1207*(A1207-A1206))</f>
        <v>5.789168</v>
      </c>
      <c r="F1207" s="95">
        <f>(0.5*((C1207^2)-(C1206^2))*'NEFZ + EPA + WLTP - Start Value'!$B$3)/3600</f>
        <v>0.1125056617265792</v>
      </c>
      <c r="G1207" s="95">
        <f>E1207*'NEFZ + EPA + WLTP - Start Value'!$B$3*'NEFZ + EPA + WLTP - Start Value'!$B$6*'NEFZ + EPA + WLTP - Constants'!$B$4/3600</f>
        <v>0.197509044656</v>
      </c>
      <c r="H1207" s="95">
        <f>IF(E1207&gt;0,(((C1206)^3+(C1207)^3)/2/D1207)*0.5*'NEFZ + EPA + WLTP - Constants'!$B$3*('NEFZ + EPA + WLTP - Start Value'!$B$5*'NEFZ + EPA + WLTP - Start Value'!$B$4)*E1207/3600,0)</f>
        <v>0.02454473831300926</v>
      </c>
      <c r="I1207" s="95"/>
    </row>
    <row r="1208" ht="20.35" customHeight="1">
      <c r="A1208" s="15">
        <v>1205</v>
      </c>
      <c r="B1208" s="15">
        <v>12.6</v>
      </c>
      <c r="C1208" s="95">
        <f>'NEFZ + EPA + WLTP - Constants'!$B$5*B1208/3.6</f>
        <v>5.632703999999999</v>
      </c>
      <c r="D1208" s="95">
        <f>(C1208+C1207)/2</f>
        <v>5.722112</v>
      </c>
      <c r="E1208" s="95">
        <f>(D1208*(A1208-A1207))</f>
        <v>5.722112</v>
      </c>
      <c r="F1208" s="95">
        <f>(0.5*((C1208^2)-(C1207^2))*'NEFZ + EPA + WLTP - Start Value'!$B$3)/3600</f>
        <v>-0.4448100293745811</v>
      </c>
      <c r="G1208" s="95">
        <f>E1208*'NEFZ + EPA + WLTP - Start Value'!$B$3*'NEFZ + EPA + WLTP - Start Value'!$B$6*'NEFZ + EPA + WLTP - Constants'!$B$4/3600</f>
        <v>0.195221295104</v>
      </c>
      <c r="H1208" s="95">
        <f>IF(E1208&gt;0,(((C1207)^3+(C1208)^3)/2/D1208)*0.5*'NEFZ + EPA + WLTP - Constants'!$B$3*('NEFZ + EPA + WLTP - Start Value'!$B$5*'NEFZ + EPA + WLTP - Start Value'!$B$4)*E1208/3600,0)</f>
        <v>0.02371797233211346</v>
      </c>
      <c r="I1208" s="95"/>
    </row>
    <row r="1209" ht="20.35" customHeight="1">
      <c r="A1209" s="15">
        <v>1206</v>
      </c>
      <c r="B1209" s="15">
        <v>12.8</v>
      </c>
      <c r="C1209" s="95">
        <f>'NEFZ + EPA + WLTP - Constants'!$B$5*B1209/3.6</f>
        <v>5.722112000000001</v>
      </c>
      <c r="D1209" s="95">
        <f>(C1209+C1208)/2</f>
        <v>5.677408</v>
      </c>
      <c r="E1209" s="95">
        <f>(D1209*(A1209-A1208))</f>
        <v>5.677408</v>
      </c>
      <c r="F1209" s="95">
        <f>(0.5*((C1209^2)-(C1208^2))*'NEFZ + EPA + WLTP - Start Value'!$B$3)/3600</f>
        <v>0.2206674755100479</v>
      </c>
      <c r="G1209" s="95">
        <f>E1209*'NEFZ + EPA + WLTP - Start Value'!$B$3*'NEFZ + EPA + WLTP - Start Value'!$B$6*'NEFZ + EPA + WLTP - Constants'!$B$4/3600</f>
        <v>0.193696128736</v>
      </c>
      <c r="H1209" s="95">
        <f>IF(E1209&gt;0,(((C1208)^3+(C1209)^3)/2/D1209)*0.5*'NEFZ + EPA + WLTP - Constants'!$B$3*('NEFZ + EPA + WLTP - Start Value'!$B$5*'NEFZ + EPA + WLTP - Start Value'!$B$4)*E1209/3600,0)</f>
        <v>0.02315376457435793</v>
      </c>
      <c r="I1209" s="95"/>
    </row>
    <row r="1210" ht="20.35" customHeight="1">
      <c r="A1210" s="15">
        <v>1207</v>
      </c>
      <c r="B1210" s="15">
        <v>13.1</v>
      </c>
      <c r="C1210" s="95">
        <f>'NEFZ + EPA + WLTP - Constants'!$B$5*B1210/3.6</f>
        <v>5.856224</v>
      </c>
      <c r="D1210" s="95">
        <f>(C1210+C1209)/2</f>
        <v>5.789168</v>
      </c>
      <c r="E1210" s="95">
        <f>(D1210*(A1210-A1209))</f>
        <v>5.789168</v>
      </c>
      <c r="F1210" s="95">
        <f>(0.5*((C1210^2)-(C1209^2))*'NEFZ + EPA + WLTP - Start Value'!$B$3)/3600</f>
        <v>0.3375169851797316</v>
      </c>
      <c r="G1210" s="95">
        <f>E1210*'NEFZ + EPA + WLTP - Start Value'!$B$3*'NEFZ + EPA + WLTP - Start Value'!$B$6*'NEFZ + EPA + WLTP - Constants'!$B$4/3600</f>
        <v>0.197509044656</v>
      </c>
      <c r="H1210" s="95">
        <f>IF(E1210&gt;0,(((C1209)^3+(C1210)^3)/2/D1210)*0.5*'NEFZ + EPA + WLTP - Constants'!$B$3*('NEFZ + EPA + WLTP - Start Value'!$B$5*'NEFZ + EPA + WLTP - Start Value'!$B$4)*E1210/3600,0)</f>
        <v>0.02455351944889133</v>
      </c>
      <c r="I1210" s="95"/>
    </row>
    <row r="1211" ht="20.35" customHeight="1">
      <c r="A1211" s="15">
        <v>1208</v>
      </c>
      <c r="B1211" s="15">
        <v>13.1</v>
      </c>
      <c r="C1211" s="95">
        <f>'NEFZ + EPA + WLTP - Constants'!$B$5*B1211/3.6</f>
        <v>5.856224</v>
      </c>
      <c r="D1211" s="95">
        <f>(C1211+C1210)/2</f>
        <v>5.856224</v>
      </c>
      <c r="E1211" s="95">
        <f>(D1211*(A1211-A1210))</f>
        <v>5.856224</v>
      </c>
      <c r="F1211" s="95">
        <f>(0.5*((C1211^2)-(C1210^2))*'NEFZ + EPA + WLTP - Start Value'!$B$3)/3600</f>
        <v>0</v>
      </c>
      <c r="G1211" s="95">
        <f>E1211*'NEFZ + EPA + WLTP - Start Value'!$B$3*'NEFZ + EPA + WLTP - Start Value'!$B$6*'NEFZ + EPA + WLTP - Constants'!$B$4/3600</f>
        <v>0.199796794208</v>
      </c>
      <c r="H1211" s="95">
        <f>IF(E1211&gt;0,(((C1210)^3+(C1211)^3)/2/D1211)*0.5*'NEFZ + EPA + WLTP - Constants'!$B$3*('NEFZ + EPA + WLTP - Start Value'!$B$5*'NEFZ + EPA + WLTP - Start Value'!$B$4)*E1211/3600,0)</f>
        <v>0.02540642541343604</v>
      </c>
      <c r="I1211" s="95"/>
    </row>
    <row r="1212" ht="20.35" customHeight="1">
      <c r="A1212" s="15">
        <v>1209</v>
      </c>
      <c r="B1212" s="15">
        <v>14</v>
      </c>
      <c r="C1212" s="95">
        <f>'NEFZ + EPA + WLTP - Constants'!$B$5*B1212/3.6</f>
        <v>6.25856</v>
      </c>
      <c r="D1212" s="95">
        <f>(C1212+C1211)/2</f>
        <v>6.057392</v>
      </c>
      <c r="E1212" s="95">
        <f>(D1212*(A1212-A1211))</f>
        <v>6.057392</v>
      </c>
      <c r="F1212" s="95">
        <f>(0.5*((C1212^2)-(C1211^2))*'NEFZ + EPA + WLTP - Start Value'!$B$3)/3600</f>
        <v>1.0594645133248</v>
      </c>
      <c r="G1212" s="95">
        <f>E1212*'NEFZ + EPA + WLTP - Start Value'!$B$3*'NEFZ + EPA + WLTP - Start Value'!$B$6*'NEFZ + EPA + WLTP - Constants'!$B$4/3600</f>
        <v>0.206660042864</v>
      </c>
      <c r="H1212" s="95">
        <f>IF(E1212&gt;0,(((C1211)^3+(C1212)^3)/2/D1212)*0.5*'NEFZ + EPA + WLTP - Constants'!$B$3*('NEFZ + EPA + WLTP - Start Value'!$B$5*'NEFZ + EPA + WLTP - Start Value'!$B$4)*E1212/3600,0)</f>
        <v>0.02820864183179981</v>
      </c>
      <c r="I1212" s="95"/>
    </row>
    <row r="1213" ht="20.35" customHeight="1">
      <c r="A1213" s="15">
        <v>1210</v>
      </c>
      <c r="B1213" s="15">
        <v>15.5</v>
      </c>
      <c r="C1213" s="95">
        <f>'NEFZ + EPA + WLTP - Constants'!$B$5*B1213/3.6</f>
        <v>6.92912</v>
      </c>
      <c r="D1213" s="95">
        <f>(C1213+C1212)/2</f>
        <v>6.59384</v>
      </c>
      <c r="E1213" s="95">
        <f>(D1213*(A1213-A1212))</f>
        <v>6.59384</v>
      </c>
      <c r="F1213" s="95">
        <f>(0.5*((C1213^2)-(C1212^2))*'NEFZ + EPA + WLTP - Start Value'!$B$3)/3600</f>
        <v>1.922152714826667</v>
      </c>
      <c r="G1213" s="95">
        <f>E1213*'NEFZ + EPA + WLTP - Start Value'!$B$3*'NEFZ + EPA + WLTP - Start Value'!$B$6*'NEFZ + EPA + WLTP - Constants'!$B$4/3600</f>
        <v>0.224962039280</v>
      </c>
      <c r="H1213" s="95">
        <f>IF(E1213&gt;0,(((C1212)^3+(C1213)^3)/2/D1213)*0.5*'NEFZ + EPA + WLTP - Constants'!$B$3*('NEFZ + EPA + WLTP - Start Value'!$B$5*'NEFZ + EPA + WLTP - Start Value'!$B$4)*E1213/3600,0)</f>
        <v>0.03654780517579753</v>
      </c>
      <c r="I1213" s="95"/>
    </row>
    <row r="1214" ht="20.35" customHeight="1">
      <c r="A1214" s="15">
        <v>1211</v>
      </c>
      <c r="B1214" s="15">
        <v>17</v>
      </c>
      <c r="C1214" s="95">
        <f>'NEFZ + EPA + WLTP - Constants'!$B$5*B1214/3.6</f>
        <v>7.59968</v>
      </c>
      <c r="D1214" s="95">
        <f>(C1214+C1213)/2</f>
        <v>7.2644</v>
      </c>
      <c r="E1214" s="95">
        <f>(D1214*(A1214-A1213))</f>
        <v>7.2644</v>
      </c>
      <c r="F1214" s="95">
        <f>(0.5*((C1214^2)-(C1213^2))*'NEFZ + EPA + WLTP - Start Value'!$B$3)/3600</f>
        <v>2.117625872266666</v>
      </c>
      <c r="G1214" s="95">
        <f>E1214*'NEFZ + EPA + WLTP - Start Value'!$B$3*'NEFZ + EPA + WLTP - Start Value'!$B$6*'NEFZ + EPA + WLTP - Constants'!$B$4/3600</f>
        <v>0.2478395348</v>
      </c>
      <c r="H1214" s="95">
        <f>IF(E1214&gt;0,(((C1213)^3+(C1214)^3)/2/D1214)*0.5*'NEFZ + EPA + WLTP - Constants'!$B$3*('NEFZ + EPA + WLTP - Start Value'!$B$5*'NEFZ + EPA + WLTP - Start Value'!$B$4)*E1214/3600,0)</f>
        <v>0.04880410101118471</v>
      </c>
      <c r="I1214" s="95"/>
    </row>
    <row r="1215" ht="20.35" customHeight="1">
      <c r="A1215" s="15">
        <v>1212</v>
      </c>
      <c r="B1215" s="15">
        <v>18.6</v>
      </c>
      <c r="C1215" s="95">
        <f>'NEFZ + EPA + WLTP - Constants'!$B$5*B1215/3.6</f>
        <v>8.314944000000001</v>
      </c>
      <c r="D1215" s="95">
        <f>(C1215+C1214)/2</f>
        <v>7.957312</v>
      </c>
      <c r="E1215" s="95">
        <f>(D1215*(A1215-A1214))</f>
        <v>7.957312</v>
      </c>
      <c r="F1215" s="95">
        <f>(0.5*((C1215^2)-(C1214^2))*'NEFZ + EPA + WLTP - Start Value'!$B$3)/3600</f>
        <v>2.474255788396092</v>
      </c>
      <c r="G1215" s="95">
        <f>E1215*'NEFZ + EPA + WLTP - Start Value'!$B$3*'NEFZ + EPA + WLTP - Start Value'!$B$6*'NEFZ + EPA + WLTP - Constants'!$B$4/3600</f>
        <v>0.271479613504</v>
      </c>
      <c r="H1215" s="95">
        <f>IF(E1215&gt;0,(((C1214)^3+(C1215)^3)/2/D1215)*0.5*'NEFZ + EPA + WLTP - Constants'!$B$3*('NEFZ + EPA + WLTP - Start Value'!$B$5*'NEFZ + EPA + WLTP - Start Value'!$B$4)*E1215/3600,0)</f>
        <v>0.06412295077610575</v>
      </c>
      <c r="I1215" s="95"/>
    </row>
    <row r="1216" ht="20.35" customHeight="1">
      <c r="A1216" s="15">
        <v>1213</v>
      </c>
      <c r="B1216" s="15">
        <v>19.7</v>
      </c>
      <c r="C1216" s="95">
        <f>'NEFZ + EPA + WLTP - Constants'!$B$5*B1216/3.6</f>
        <v>8.806687999999999</v>
      </c>
      <c r="D1216" s="95">
        <f>(C1216+C1215)/2</f>
        <v>8.560815999999999</v>
      </c>
      <c r="E1216" s="95">
        <f>(D1216*(A1216-A1215))</f>
        <v>8.560815999999999</v>
      </c>
      <c r="F1216" s="95">
        <f>(0.5*((C1216^2)-(C1215^2))*'NEFZ + EPA + WLTP - Start Value'!$B$3)/3600</f>
        <v>1.830063138432704</v>
      </c>
      <c r="G1216" s="95">
        <f>E1216*'NEFZ + EPA + WLTP - Start Value'!$B$3*'NEFZ + EPA + WLTP - Start Value'!$B$6*'NEFZ + EPA + WLTP - Constants'!$B$4/3600</f>
        <v>0.292069359472</v>
      </c>
      <c r="H1216" s="95">
        <f>IF(E1216&gt;0,(((C1215)^3+(C1216)^3)/2/D1216)*0.5*'NEFZ + EPA + WLTP - Constants'!$B$3*('NEFZ + EPA + WLTP - Start Value'!$B$5*'NEFZ + EPA + WLTP - Start Value'!$B$4)*E1216/3600,0)</f>
        <v>0.07956267960073664</v>
      </c>
      <c r="I1216" s="95"/>
    </row>
    <row r="1217" ht="20.35" customHeight="1">
      <c r="A1217" s="15">
        <v>1214</v>
      </c>
      <c r="B1217" s="15">
        <v>21</v>
      </c>
      <c r="C1217" s="95">
        <f>'NEFZ + EPA + WLTP - Constants'!$B$5*B1217/3.6</f>
        <v>9.387840000000001</v>
      </c>
      <c r="D1217" s="95">
        <f>(C1217+C1216)/2</f>
        <v>9.097263999999999</v>
      </c>
      <c r="E1217" s="95">
        <f>(D1217*(A1217-A1216))</f>
        <v>9.097263999999999</v>
      </c>
      <c r="F1217" s="95">
        <f>(0.5*((C1217^2)-(C1216^2))*'NEFZ + EPA + WLTP - Start Value'!$B$3)/3600</f>
        <v>2.298329946700097</v>
      </c>
      <c r="G1217" s="95">
        <f>E1217*'NEFZ + EPA + WLTP - Start Value'!$B$3*'NEFZ + EPA + WLTP - Start Value'!$B$6*'NEFZ + EPA + WLTP - Constants'!$B$4/3600</f>
        <v>0.310371355888</v>
      </c>
      <c r="H1217" s="95">
        <f>IF(E1217&gt;0,(((C1216)^3+(C1217)^3)/2/D1217)*0.5*'NEFZ + EPA + WLTP - Constants'!$B$3*('NEFZ + EPA + WLTP - Start Value'!$B$5*'NEFZ + EPA + WLTP - Start Value'!$B$4)*E1217/3600,0)</f>
        <v>0.09553227708225089</v>
      </c>
      <c r="I1217" s="95"/>
    </row>
    <row r="1218" ht="20.35" customHeight="1">
      <c r="A1218" s="15">
        <v>1215</v>
      </c>
      <c r="B1218" s="15">
        <v>21.5</v>
      </c>
      <c r="C1218" s="95">
        <f>'NEFZ + EPA + WLTP - Constants'!$B$5*B1218/3.6</f>
        <v>9.611360000000001</v>
      </c>
      <c r="D1218" s="95">
        <f>(C1218+C1217)/2</f>
        <v>9.499600000000001</v>
      </c>
      <c r="E1218" s="95">
        <f>(D1218*(A1218-A1217))</f>
        <v>9.499600000000001</v>
      </c>
      <c r="F1218" s="95">
        <f>(0.5*((C1218^2)-(C1217^2))*'NEFZ + EPA + WLTP - Start Value'!$B$3)/3600</f>
        <v>0.9230676879111117</v>
      </c>
      <c r="G1218" s="95">
        <f>E1218*'NEFZ + EPA + WLTP - Start Value'!$B$3*'NEFZ + EPA + WLTP - Start Value'!$B$6*'NEFZ + EPA + WLTP - Constants'!$B$4/3600</f>
        <v>0.3240978532000001</v>
      </c>
      <c r="H1218" s="95">
        <f>IF(E1218&gt;0,(((C1217)^3+(C1218)^3)/2/D1218)*0.5*'NEFZ + EPA + WLTP - Constants'!$B$3*('NEFZ + EPA + WLTP - Start Value'!$B$5*'NEFZ + EPA + WLTP - Start Value'!$B$4)*E1218/3600,0)</f>
        <v>0.1084892668762272</v>
      </c>
      <c r="I1218" s="95"/>
    </row>
    <row r="1219" ht="20.35" customHeight="1">
      <c r="A1219" s="15">
        <v>1216</v>
      </c>
      <c r="B1219" s="15">
        <v>21.8</v>
      </c>
      <c r="C1219" s="95">
        <f>'NEFZ + EPA + WLTP - Constants'!$B$5*B1219/3.6</f>
        <v>9.745472000000001</v>
      </c>
      <c r="D1219" s="95">
        <f>(C1219+C1218)/2</f>
        <v>9.678416000000002</v>
      </c>
      <c r="E1219" s="95">
        <f>(D1219*(A1219-A1218))</f>
        <v>9.678416000000002</v>
      </c>
      <c r="F1219" s="95">
        <f>(0.5*((C1219^2)-(C1218^2))*'NEFZ + EPA + WLTP - Start Value'!$B$3)/3600</f>
        <v>0.5642658478101343</v>
      </c>
      <c r="G1219" s="95">
        <f>E1219*'NEFZ + EPA + WLTP - Start Value'!$B$3*'NEFZ + EPA + WLTP - Start Value'!$B$6*'NEFZ + EPA + WLTP - Constants'!$B$4/3600</f>
        <v>0.3301985186720001</v>
      </c>
      <c r="H1219" s="95">
        <f>IF(E1219&gt;0,(((C1218)^3+(C1219)^3)/2/D1219)*0.5*'NEFZ + EPA + WLTP - Constants'!$B$3*('NEFZ + EPA + WLTP - Start Value'!$B$5*'NEFZ + EPA + WLTP - Start Value'!$B$4)*E1219/3600,0)</f>
        <v>0.1147006604141361</v>
      </c>
      <c r="I1219" s="95"/>
    </row>
    <row r="1220" ht="20.35" customHeight="1">
      <c r="A1220" s="15">
        <v>1217</v>
      </c>
      <c r="B1220" s="15">
        <v>21.8</v>
      </c>
      <c r="C1220" s="95">
        <f>'NEFZ + EPA + WLTP - Constants'!$B$5*B1220/3.6</f>
        <v>9.745472000000001</v>
      </c>
      <c r="D1220" s="95">
        <f>(C1220+C1219)/2</f>
        <v>9.745472000000001</v>
      </c>
      <c r="E1220" s="95">
        <f>(D1220*(A1220-A1219))</f>
        <v>9.745472000000001</v>
      </c>
      <c r="F1220" s="95">
        <f>(0.5*((C1220^2)-(C1219^2))*'NEFZ + EPA + WLTP - Start Value'!$B$3)/3600</f>
        <v>0</v>
      </c>
      <c r="G1220" s="95">
        <f>E1220*'NEFZ + EPA + WLTP - Start Value'!$B$3*'NEFZ + EPA + WLTP - Start Value'!$B$6*'NEFZ + EPA + WLTP - Constants'!$B$4/3600</f>
        <v>0.3324862682240001</v>
      </c>
      <c r="H1220" s="95">
        <f>IF(E1220&gt;0,(((C1219)^3+(C1220)^3)/2/D1220)*0.5*'NEFZ + EPA + WLTP - Constants'!$B$3*('NEFZ + EPA + WLTP - Start Value'!$B$5*'NEFZ + EPA + WLTP - Start Value'!$B$4)*E1220/3600,0)</f>
        <v>0.1170844336701199</v>
      </c>
      <c r="I1220" s="95"/>
    </row>
    <row r="1221" ht="20.35" customHeight="1">
      <c r="A1221" s="15">
        <v>1218</v>
      </c>
      <c r="B1221" s="15">
        <v>21.5</v>
      </c>
      <c r="C1221" s="95">
        <f>'NEFZ + EPA + WLTP - Constants'!$B$5*B1221/3.6</f>
        <v>9.611360000000001</v>
      </c>
      <c r="D1221" s="95">
        <f>(C1221+C1220)/2</f>
        <v>9.678416000000002</v>
      </c>
      <c r="E1221" s="95">
        <f>(D1221*(A1221-A1220))</f>
        <v>9.678416000000002</v>
      </c>
      <c r="F1221" s="95">
        <f>(0.5*((C1221^2)-(C1220^2))*'NEFZ + EPA + WLTP - Start Value'!$B$3)/3600</f>
        <v>-0.5642658478101343</v>
      </c>
      <c r="G1221" s="95">
        <f>E1221*'NEFZ + EPA + WLTP - Start Value'!$B$3*'NEFZ + EPA + WLTP - Start Value'!$B$6*'NEFZ + EPA + WLTP - Constants'!$B$4/3600</f>
        <v>0.3301985186720001</v>
      </c>
      <c r="H1221" s="95">
        <f>IF(E1221&gt;0,(((C1220)^3+(C1221)^3)/2/D1221)*0.5*'NEFZ + EPA + WLTP - Constants'!$B$3*('NEFZ + EPA + WLTP - Start Value'!$B$5*'NEFZ + EPA + WLTP - Start Value'!$B$4)*E1221/3600,0)</f>
        <v>0.1147006604141361</v>
      </c>
      <c r="I1221" s="95"/>
    </row>
    <row r="1222" ht="20.35" customHeight="1">
      <c r="A1222" s="15">
        <v>1219</v>
      </c>
      <c r="B1222" s="15">
        <v>21.2</v>
      </c>
      <c r="C1222" s="95">
        <f>'NEFZ + EPA + WLTP - Constants'!$B$5*B1222/3.6</f>
        <v>9.477247999999999</v>
      </c>
      <c r="D1222" s="95">
        <f>(C1222+C1221)/2</f>
        <v>9.544304</v>
      </c>
      <c r="E1222" s="95">
        <f>(D1222*(A1222-A1221))</f>
        <v>9.544304</v>
      </c>
      <c r="F1222" s="95">
        <f>(0.5*((C1222^2)-(C1221^2))*'NEFZ + EPA + WLTP - Start Value'!$B$3)/3600</f>
        <v>-0.5564469215125398</v>
      </c>
      <c r="G1222" s="95">
        <f>E1222*'NEFZ + EPA + WLTP - Start Value'!$B$3*'NEFZ + EPA + WLTP - Start Value'!$B$6*'NEFZ + EPA + WLTP - Constants'!$B$4/3600</f>
        <v>0.325623019568</v>
      </c>
      <c r="H1222" s="95">
        <f>IF(E1222&gt;0,(((C1221)^3+(C1222)^3)/2/D1222)*0.5*'NEFZ + EPA + WLTP - Constants'!$B$3*('NEFZ + EPA + WLTP - Start Value'!$B$5*'NEFZ + EPA + WLTP - Start Value'!$B$4)*E1222/3600,0)</f>
        <v>0.1099987181412872</v>
      </c>
      <c r="I1222" s="95"/>
    </row>
    <row r="1223" ht="20.35" customHeight="1">
      <c r="A1223" s="15">
        <v>1220</v>
      </c>
      <c r="B1223" s="15">
        <v>21.5</v>
      </c>
      <c r="C1223" s="95">
        <f>'NEFZ + EPA + WLTP - Constants'!$B$5*B1223/3.6</f>
        <v>9.611360000000001</v>
      </c>
      <c r="D1223" s="95">
        <f>(C1223+C1222)/2</f>
        <v>9.544304</v>
      </c>
      <c r="E1223" s="95">
        <f>(D1223*(A1223-A1222))</f>
        <v>9.544304</v>
      </c>
      <c r="F1223" s="95">
        <f>(0.5*((C1223^2)-(C1222^2))*'NEFZ + EPA + WLTP - Start Value'!$B$3)/3600</f>
        <v>0.5564469215125398</v>
      </c>
      <c r="G1223" s="95">
        <f>E1223*'NEFZ + EPA + WLTP - Start Value'!$B$3*'NEFZ + EPA + WLTP - Start Value'!$B$6*'NEFZ + EPA + WLTP - Constants'!$B$4/3600</f>
        <v>0.325623019568</v>
      </c>
      <c r="H1223" s="95">
        <f>IF(E1223&gt;0,(((C1222)^3+(C1223)^3)/2/D1223)*0.5*'NEFZ + EPA + WLTP - Constants'!$B$3*('NEFZ + EPA + WLTP - Start Value'!$B$5*'NEFZ + EPA + WLTP - Start Value'!$B$4)*E1223/3600,0)</f>
        <v>0.1099987181412872</v>
      </c>
      <c r="I1223" s="95"/>
    </row>
    <row r="1224" ht="20.35" customHeight="1">
      <c r="A1224" s="15">
        <v>1221</v>
      </c>
      <c r="B1224" s="15">
        <v>21.8</v>
      </c>
      <c r="C1224" s="95">
        <f>'NEFZ + EPA + WLTP - Constants'!$B$5*B1224/3.6</f>
        <v>9.745472000000001</v>
      </c>
      <c r="D1224" s="95">
        <f>(C1224+C1223)/2</f>
        <v>9.678416000000002</v>
      </c>
      <c r="E1224" s="95">
        <f>(D1224*(A1224-A1223))</f>
        <v>9.678416000000002</v>
      </c>
      <c r="F1224" s="95">
        <f>(0.5*((C1224^2)-(C1223^2))*'NEFZ + EPA + WLTP - Start Value'!$B$3)/3600</f>
        <v>0.5642658478101343</v>
      </c>
      <c r="G1224" s="95">
        <f>E1224*'NEFZ + EPA + WLTP - Start Value'!$B$3*'NEFZ + EPA + WLTP - Start Value'!$B$6*'NEFZ + EPA + WLTP - Constants'!$B$4/3600</f>
        <v>0.3301985186720001</v>
      </c>
      <c r="H1224" s="95">
        <f>IF(E1224&gt;0,(((C1223)^3+(C1224)^3)/2/D1224)*0.5*'NEFZ + EPA + WLTP - Constants'!$B$3*('NEFZ + EPA + WLTP - Start Value'!$B$5*'NEFZ + EPA + WLTP - Start Value'!$B$4)*E1224/3600,0)</f>
        <v>0.1147006604141361</v>
      </c>
      <c r="I1224" s="95"/>
    </row>
    <row r="1225" ht="20.35" customHeight="1">
      <c r="A1225" s="15">
        <v>1222</v>
      </c>
      <c r="B1225" s="15">
        <v>22</v>
      </c>
      <c r="C1225" s="95">
        <f>'NEFZ + EPA + WLTP - Constants'!$B$5*B1225/3.6</f>
        <v>9.83488</v>
      </c>
      <c r="D1225" s="95">
        <f>(C1225+C1224)/2</f>
        <v>9.790176000000001</v>
      </c>
      <c r="E1225" s="95">
        <f>(D1225*(A1225-A1224))</f>
        <v>9.790176000000001</v>
      </c>
      <c r="F1225" s="95">
        <f>(0.5*((C1225^2)-(C1224^2))*'NEFZ + EPA + WLTP - Start Value'!$B$3)/3600</f>
        <v>0.3805210798165288</v>
      </c>
      <c r="G1225" s="95">
        <f>E1225*'NEFZ + EPA + WLTP - Start Value'!$B$3*'NEFZ + EPA + WLTP - Start Value'!$B$6*'NEFZ + EPA + WLTP - Constants'!$B$4/3600</f>
        <v>0.3340114345920001</v>
      </c>
      <c r="H1225" s="95">
        <f>IF(E1225&gt;0,(((C1224)^3+(C1225)^3)/2/D1225)*0.5*'NEFZ + EPA + WLTP - Constants'!$B$3*('NEFZ + EPA + WLTP - Start Value'!$B$5*'NEFZ + EPA + WLTP - Start Value'!$B$4)*E1225/3600,0)</f>
        <v>0.1187105146936135</v>
      </c>
      <c r="I1225" s="95"/>
    </row>
    <row r="1226" ht="20.35" customHeight="1">
      <c r="A1226" s="15">
        <v>1223</v>
      </c>
      <c r="B1226" s="15">
        <v>21.9</v>
      </c>
      <c r="C1226" s="95">
        <f>'NEFZ + EPA + WLTP - Constants'!$B$5*B1226/3.6</f>
        <v>9.790176000000001</v>
      </c>
      <c r="D1226" s="95">
        <f>(C1226+C1225)/2</f>
        <v>9.812528</v>
      </c>
      <c r="E1226" s="95">
        <f>(D1226*(A1226-A1225))</f>
        <v>9.812528</v>
      </c>
      <c r="F1226" s="95">
        <f>(0.5*((C1226^2)-(C1225^2))*'NEFZ + EPA + WLTP - Start Value'!$B$3)/3600</f>
        <v>-0.1906949247025762</v>
      </c>
      <c r="G1226" s="95">
        <f>E1226*'NEFZ + EPA + WLTP - Start Value'!$B$3*'NEFZ + EPA + WLTP - Start Value'!$B$6*'NEFZ + EPA + WLTP - Constants'!$B$4/3600</f>
        <v>0.3347740177760001</v>
      </c>
      <c r="H1226" s="95">
        <f>IF(E1226&gt;0,(((C1225)^3+(C1226)^3)/2/D1226)*0.5*'NEFZ + EPA + WLTP - Constants'!$B$3*('NEFZ + EPA + WLTP - Start Value'!$B$5*'NEFZ + EPA + WLTP - Start Value'!$B$4)*E1226/3600,0)</f>
        <v>0.1195198427174101</v>
      </c>
      <c r="I1226" s="95"/>
    </row>
    <row r="1227" ht="20.35" customHeight="1">
      <c r="A1227" s="15">
        <v>1224</v>
      </c>
      <c r="B1227" s="15">
        <v>21.7</v>
      </c>
      <c r="C1227" s="95">
        <f>'NEFZ + EPA + WLTP - Constants'!$B$5*B1227/3.6</f>
        <v>9.700768</v>
      </c>
      <c r="D1227" s="95">
        <f>(C1227+C1226)/2</f>
        <v>9.745471999999999</v>
      </c>
      <c r="E1227" s="95">
        <f>(D1227*(A1227-A1226))</f>
        <v>9.745471999999999</v>
      </c>
      <c r="F1227" s="95">
        <f>(0.5*((C1227^2)-(C1226^2))*'NEFZ + EPA + WLTP - Start Value'!$B$3)/3600</f>
        <v>-0.3787835406392908</v>
      </c>
      <c r="G1227" s="95">
        <f>E1227*'NEFZ + EPA + WLTP - Start Value'!$B$3*'NEFZ + EPA + WLTP - Start Value'!$B$6*'NEFZ + EPA + WLTP - Constants'!$B$4/3600</f>
        <v>0.332486268224</v>
      </c>
      <c r="H1227" s="95">
        <f>IF(E1227&gt;0,(((C1226)^3+(C1227)^3)/2/D1227)*0.5*'NEFZ + EPA + WLTP - Constants'!$B$3*('NEFZ + EPA + WLTP - Start Value'!$B$5*'NEFZ + EPA + WLTP - Start Value'!$B$4)*E1227/3600,0)</f>
        <v>0.1170918247420206</v>
      </c>
      <c r="I1227" s="95"/>
    </row>
    <row r="1228" ht="20.35" customHeight="1">
      <c r="A1228" s="15">
        <v>1225</v>
      </c>
      <c r="B1228" s="15">
        <v>21.5</v>
      </c>
      <c r="C1228" s="95">
        <f>'NEFZ + EPA + WLTP - Constants'!$B$5*B1228/3.6</f>
        <v>9.611360000000001</v>
      </c>
      <c r="D1228" s="95">
        <f>(C1228+C1227)/2</f>
        <v>9.656064000000001</v>
      </c>
      <c r="E1228" s="95">
        <f>(D1228*(A1228-A1227))</f>
        <v>9.656064000000001</v>
      </c>
      <c r="F1228" s="95">
        <f>(0.5*((C1228^2)-(C1227^2))*'NEFZ + EPA + WLTP - Start Value'!$B$3)/3600</f>
        <v>-0.3753084622847961</v>
      </c>
      <c r="G1228" s="95">
        <f>E1228*'NEFZ + EPA + WLTP - Start Value'!$B$3*'NEFZ + EPA + WLTP - Start Value'!$B$6*'NEFZ + EPA + WLTP - Constants'!$B$4/3600</f>
        <v>0.329435935488</v>
      </c>
      <c r="H1228" s="95">
        <f>IF(E1228&gt;0,(((C1227)^3+(C1228)^3)/2/D1228)*0.5*'NEFZ + EPA + WLTP - Constants'!$B$3*('NEFZ + EPA + WLTP - Start Value'!$B$5*'NEFZ + EPA + WLTP - Start Value'!$B$4)*E1228/3600,0)</f>
        <v>0.11389872346224</v>
      </c>
      <c r="I1228" s="95"/>
    </row>
    <row r="1229" ht="20.35" customHeight="1">
      <c r="A1229" s="15">
        <v>1226</v>
      </c>
      <c r="B1229" s="15">
        <v>21.5</v>
      </c>
      <c r="C1229" s="95">
        <f>'NEFZ + EPA + WLTP - Constants'!$B$5*B1229/3.6</f>
        <v>9.611360000000001</v>
      </c>
      <c r="D1229" s="95">
        <f>(C1229+C1228)/2</f>
        <v>9.611360000000001</v>
      </c>
      <c r="E1229" s="95">
        <f>(D1229*(A1229-A1228))</f>
        <v>9.611360000000001</v>
      </c>
      <c r="F1229" s="95">
        <f>(0.5*((C1229^2)-(C1228^2))*'NEFZ + EPA + WLTP - Start Value'!$B$3)/3600</f>
        <v>0</v>
      </c>
      <c r="G1229" s="95">
        <f>E1229*'NEFZ + EPA + WLTP - Start Value'!$B$3*'NEFZ + EPA + WLTP - Start Value'!$B$6*'NEFZ + EPA + WLTP - Constants'!$B$4/3600</f>
        <v>0.3279107691200001</v>
      </c>
      <c r="H1229" s="95">
        <f>IF(E1229&gt;0,(((C1228)^3+(C1229)^3)/2/D1229)*0.5*'NEFZ + EPA + WLTP - Constants'!$B$3*('NEFZ + EPA + WLTP - Start Value'!$B$5*'NEFZ + EPA + WLTP - Start Value'!$B$4)*E1229/3600,0)</f>
        <v>0.1123168871581522</v>
      </c>
      <c r="I1229" s="95"/>
    </row>
    <row r="1230" ht="20.35" customHeight="1">
      <c r="A1230" s="15">
        <v>1227</v>
      </c>
      <c r="B1230" s="15">
        <v>21.4</v>
      </c>
      <c r="C1230" s="95">
        <f>'NEFZ + EPA + WLTP - Constants'!$B$5*B1230/3.6</f>
        <v>9.566655999999998</v>
      </c>
      <c r="D1230" s="95">
        <f>(C1230+C1229)/2</f>
        <v>9.589008</v>
      </c>
      <c r="E1230" s="95">
        <f>(D1230*(A1230-A1229))</f>
        <v>9.589008</v>
      </c>
      <c r="F1230" s="95">
        <f>(0.5*((C1230^2)-(C1229^2))*'NEFZ + EPA + WLTP - Start Value'!$B$3)/3600</f>
        <v>-0.1863510767594796</v>
      </c>
      <c r="G1230" s="95">
        <f>E1230*'NEFZ + EPA + WLTP - Start Value'!$B$3*'NEFZ + EPA + WLTP - Start Value'!$B$6*'NEFZ + EPA + WLTP - Constants'!$B$4/3600</f>
        <v>0.3271481859360001</v>
      </c>
      <c r="H1230" s="95">
        <f>IF(E1230&gt;0,(((C1229)^3+(C1230)^3)/2/D1230)*0.5*'NEFZ + EPA + WLTP - Constants'!$B$3*('NEFZ + EPA + WLTP - Start Value'!$B$5*'NEFZ + EPA + WLTP - Start Value'!$B$4)*E1230/3600,0)</f>
        <v>0.1115369199979611</v>
      </c>
      <c r="I1230" s="95"/>
    </row>
    <row r="1231" ht="20.35" customHeight="1">
      <c r="A1231" s="15">
        <v>1228</v>
      </c>
      <c r="B1231" s="15">
        <v>20.1</v>
      </c>
      <c r="C1231" s="95">
        <f>'NEFZ + EPA + WLTP - Constants'!$B$5*B1231/3.6</f>
        <v>8.985504000000001</v>
      </c>
      <c r="D1231" s="95">
        <f>(C1231+C1230)/2</f>
        <v>9.27608</v>
      </c>
      <c r="E1231" s="95">
        <f>(D1231*(A1231-A1230))</f>
        <v>9.27608</v>
      </c>
      <c r="F1231" s="95">
        <f>(0.5*((C1231^2)-(C1230^2))*'NEFZ + EPA + WLTP - Start Value'!$B$3)/3600</f>
        <v>-2.343505965308434</v>
      </c>
      <c r="G1231" s="95">
        <f>E1231*'NEFZ + EPA + WLTP - Start Value'!$B$3*'NEFZ + EPA + WLTP - Start Value'!$B$6*'NEFZ + EPA + WLTP - Constants'!$B$4/3600</f>
        <v>0.316472021360</v>
      </c>
      <c r="H1231" s="95">
        <f>IF(E1231&gt;0,(((C1230)^3+(C1231)^3)/2/D1231)*0.5*'NEFZ + EPA + WLTP - Constants'!$B$3*('NEFZ + EPA + WLTP - Start Value'!$B$5*'NEFZ + EPA + WLTP - Start Value'!$B$4)*E1231/3600,0)</f>
        <v>0.1012652851865849</v>
      </c>
      <c r="I1231" s="95"/>
    </row>
    <row r="1232" ht="20.35" customHeight="1">
      <c r="A1232" s="15">
        <v>1229</v>
      </c>
      <c r="B1232" s="15">
        <v>19.5</v>
      </c>
      <c r="C1232" s="95">
        <f>'NEFZ + EPA + WLTP - Constants'!$B$5*B1232/3.6</f>
        <v>8.717280000000001</v>
      </c>
      <c r="D1232" s="95">
        <f>(C1232+C1231)/2</f>
        <v>8.851392000000001</v>
      </c>
      <c r="E1232" s="95">
        <f>(D1232*(A1232-A1231))</f>
        <v>8.851392000000001</v>
      </c>
      <c r="F1232" s="95">
        <f>(0.5*((C1232^2)-(C1231^2))*'NEFZ + EPA + WLTP - Start Value'!$B$3)/3600</f>
        <v>-1.032098271283199</v>
      </c>
      <c r="G1232" s="95">
        <f>E1232*'NEFZ + EPA + WLTP - Start Value'!$B$3*'NEFZ + EPA + WLTP - Start Value'!$B$6*'NEFZ + EPA + WLTP - Constants'!$B$4/3600</f>
        <v>0.301982940864</v>
      </c>
      <c r="H1232" s="95">
        <f>IF(E1232&gt;0,(((C1231)^3+(C1232)^3)/2/D1232)*0.5*'NEFZ + EPA + WLTP - Constants'!$B$3*('NEFZ + EPA + WLTP - Start Value'!$B$5*'NEFZ + EPA + WLTP - Start Value'!$B$4)*E1232/3600,0)</f>
        <v>0.08778579520495966</v>
      </c>
      <c r="I1232" s="95"/>
    </row>
    <row r="1233" ht="20.35" customHeight="1">
      <c r="A1233" s="15">
        <v>1230</v>
      </c>
      <c r="B1233" s="15">
        <v>19.2</v>
      </c>
      <c r="C1233" s="95">
        <f>'NEFZ + EPA + WLTP - Constants'!$B$5*B1233/3.6</f>
        <v>8.583167999999999</v>
      </c>
      <c r="D1233" s="95">
        <f>(C1233+C1232)/2</f>
        <v>8.650224</v>
      </c>
      <c r="E1233" s="95">
        <f>(D1233*(A1233-A1232))</f>
        <v>8.650224</v>
      </c>
      <c r="F1233" s="95">
        <f>(0.5*((C1233^2)-(C1232^2))*'NEFZ + EPA + WLTP - Start Value'!$B$3)/3600</f>
        <v>-0.5043207461952065</v>
      </c>
      <c r="G1233" s="95">
        <f>E1233*'NEFZ + EPA + WLTP - Start Value'!$B$3*'NEFZ + EPA + WLTP - Start Value'!$B$6*'NEFZ + EPA + WLTP - Constants'!$B$4/3600</f>
        <v>0.295119692208</v>
      </c>
      <c r="H1233" s="95">
        <f>IF(E1233&gt;0,(((C1232)^3+(C1233)^3)/2/D1233)*0.5*'NEFZ + EPA + WLTP - Constants'!$B$3*('NEFZ + EPA + WLTP - Start Value'!$B$5*'NEFZ + EPA + WLTP - Start Value'!$B$4)*E1233/3600,0)</f>
        <v>0.08189377169209466</v>
      </c>
      <c r="I1233" s="95"/>
    </row>
    <row r="1234" ht="20.35" customHeight="1">
      <c r="A1234" s="15">
        <v>1231</v>
      </c>
      <c r="B1234" s="15">
        <v>19.6</v>
      </c>
      <c r="C1234" s="95">
        <f>'NEFZ + EPA + WLTP - Constants'!$B$5*B1234/3.6</f>
        <v>8.761984000000002</v>
      </c>
      <c r="D1234" s="95">
        <f>(C1234+C1233)/2</f>
        <v>8.672575999999999</v>
      </c>
      <c r="E1234" s="95">
        <f>(D1234*(A1234-A1233))</f>
        <v>8.672575999999999</v>
      </c>
      <c r="F1234" s="95">
        <f>(0.5*((C1234^2)-(C1233^2))*'NEFZ + EPA + WLTP - Start Value'!$B$3)/3600</f>
        <v>0.674165200770855</v>
      </c>
      <c r="G1234" s="95">
        <f>E1234*'NEFZ + EPA + WLTP - Start Value'!$B$3*'NEFZ + EPA + WLTP - Start Value'!$B$6*'NEFZ + EPA + WLTP - Constants'!$B$4/3600</f>
        <v>0.295882275392</v>
      </c>
      <c r="H1234" s="95">
        <f>IF(E1234&gt;0,(((C1233)^3+(C1234)^3)/2/D1234)*0.5*'NEFZ + EPA + WLTP - Constants'!$B$3*('NEFZ + EPA + WLTP - Start Value'!$B$5*'NEFZ + EPA + WLTP - Start Value'!$B$4)*E1234/3600,0)</f>
        <v>0.08254168277405935</v>
      </c>
      <c r="I1234" s="95"/>
    </row>
    <row r="1235" ht="20.35" customHeight="1">
      <c r="A1235" s="15">
        <v>1232</v>
      </c>
      <c r="B1235" s="15">
        <v>19.8</v>
      </c>
      <c r="C1235" s="95">
        <f>'NEFZ + EPA + WLTP - Constants'!$B$5*B1235/3.6</f>
        <v>8.851392000000001</v>
      </c>
      <c r="D1235" s="95">
        <f>(C1235+C1234)/2</f>
        <v>8.806688000000001</v>
      </c>
      <c r="E1235" s="95">
        <f>(D1235*(A1235-A1234))</f>
        <v>8.806688000000001</v>
      </c>
      <c r="F1235" s="95">
        <f>(0.5*((C1235^2)-(C1234^2))*'NEFZ + EPA + WLTP - Start Value'!$B$3)/3600</f>
        <v>0.3422952179171525</v>
      </c>
      <c r="G1235" s="95">
        <f>E1235*'NEFZ + EPA + WLTP - Start Value'!$B$3*'NEFZ + EPA + WLTP - Start Value'!$B$6*'NEFZ + EPA + WLTP - Constants'!$B$4/3600</f>
        <v>0.3004577744960001</v>
      </c>
      <c r="H1235" s="95">
        <f>IF(E1235&gt;0,(((C1234)^3+(C1235)^3)/2/D1235)*0.5*'NEFZ + EPA + WLTP - Constants'!$B$3*('NEFZ + EPA + WLTP - Start Value'!$B$5*'NEFZ + EPA + WLTP - Start Value'!$B$4)*E1235/3600,0)</f>
        <v>0.08640958665811001</v>
      </c>
      <c r="I1235" s="95"/>
    </row>
    <row r="1236" ht="20.35" customHeight="1">
      <c r="A1236" s="15">
        <v>1233</v>
      </c>
      <c r="B1236" s="15">
        <v>20</v>
      </c>
      <c r="C1236" s="95">
        <f>'NEFZ + EPA + WLTP - Constants'!$B$5*B1236/3.6</f>
        <v>8.940800000000001</v>
      </c>
      <c r="D1236" s="95">
        <f>(C1236+C1235)/2</f>
        <v>8.896096</v>
      </c>
      <c r="E1236" s="95">
        <f>(D1236*(A1236-A1235))</f>
        <v>8.896096</v>
      </c>
      <c r="F1236" s="95">
        <f>(0.5*((C1236^2)-(C1235^2))*'NEFZ + EPA + WLTP - Start Value'!$B$3)/3600</f>
        <v>0.3457702962716471</v>
      </c>
      <c r="G1236" s="95">
        <f>E1236*'NEFZ + EPA + WLTP - Start Value'!$B$3*'NEFZ + EPA + WLTP - Start Value'!$B$6*'NEFZ + EPA + WLTP - Constants'!$B$4/3600</f>
        <v>0.303508107232</v>
      </c>
      <c r="H1236" s="95">
        <f>IF(E1236&gt;0,(((C1235)^3+(C1236)^3)/2/D1236)*0.5*'NEFZ + EPA + WLTP - Constants'!$B$3*('NEFZ + EPA + WLTP - Start Value'!$B$5*'NEFZ + EPA + WLTP - Start Value'!$B$4)*E1236/3600,0)</f>
        <v>0.08906802186507153</v>
      </c>
      <c r="I1236" s="95"/>
    </row>
    <row r="1237" ht="20.35" customHeight="1">
      <c r="A1237" s="15">
        <v>1234</v>
      </c>
      <c r="B1237" s="15">
        <v>19.5</v>
      </c>
      <c r="C1237" s="95">
        <f>'NEFZ + EPA + WLTP - Constants'!$B$5*B1237/3.6</f>
        <v>8.717280000000001</v>
      </c>
      <c r="D1237" s="95">
        <f>(C1237+C1236)/2</f>
        <v>8.829040000000001</v>
      </c>
      <c r="E1237" s="95">
        <f>(D1237*(A1237-A1236))</f>
        <v>8.829040000000001</v>
      </c>
      <c r="F1237" s="95">
        <f>(0.5*((C1237^2)-(C1236^2))*'NEFZ + EPA + WLTP - Start Value'!$B$3)/3600</f>
        <v>-0.857909968764448</v>
      </c>
      <c r="G1237" s="95">
        <f>E1237*'NEFZ + EPA + WLTP - Start Value'!$B$3*'NEFZ + EPA + WLTP - Start Value'!$B$6*'NEFZ + EPA + WLTP - Constants'!$B$4/3600</f>
        <v>0.301220357680</v>
      </c>
      <c r="H1237" s="95">
        <f>IF(E1237&gt;0,(((C1236)^3+(C1237)^3)/2/D1237)*0.5*'NEFZ + EPA + WLTP - Constants'!$B$3*('NEFZ + EPA + WLTP - Start Value'!$B$5*'NEFZ + EPA + WLTP - Start Value'!$B$4)*E1237/3600,0)</f>
        <v>0.08710431916344581</v>
      </c>
      <c r="I1237" s="95"/>
    </row>
    <row r="1238" ht="20.35" customHeight="1">
      <c r="A1238" s="15">
        <v>1235</v>
      </c>
      <c r="B1238" s="15">
        <v>17.5</v>
      </c>
      <c r="C1238" s="95">
        <f>'NEFZ + EPA + WLTP - Constants'!$B$5*B1238/3.6</f>
        <v>7.8232</v>
      </c>
      <c r="D1238" s="95">
        <f>(C1238+C1237)/2</f>
        <v>8.270240000000001</v>
      </c>
      <c r="E1238" s="95">
        <f>(D1238*(A1238-A1237))</f>
        <v>8.270240000000001</v>
      </c>
      <c r="F1238" s="95">
        <f>(0.5*((C1238^2)-(C1237^2))*'NEFZ + EPA + WLTP - Start Value'!$B$3)/3600</f>
        <v>-3.214447477902225</v>
      </c>
      <c r="G1238" s="95">
        <f>E1238*'NEFZ + EPA + WLTP - Start Value'!$B$3*'NEFZ + EPA + WLTP - Start Value'!$B$6*'NEFZ + EPA + WLTP - Constants'!$B$4/3600</f>
        <v>0.2821557780800001</v>
      </c>
      <c r="H1238" s="95">
        <f>IF(E1238&gt;0,(((C1237)^3+(C1238)^3)/2/D1238)*0.5*'NEFZ + EPA + WLTP - Constants'!$B$3*('NEFZ + EPA + WLTP - Start Value'!$B$5*'NEFZ + EPA + WLTP - Start Value'!$B$4)*E1238/3600,0)</f>
        <v>0.07218302769718517</v>
      </c>
      <c r="I1238" s="95"/>
    </row>
    <row r="1239" ht="20.35" customHeight="1">
      <c r="A1239" s="15">
        <v>1236</v>
      </c>
      <c r="B1239" s="15">
        <v>15.5</v>
      </c>
      <c r="C1239" s="95">
        <f>'NEFZ + EPA + WLTP - Constants'!$B$5*B1239/3.6</f>
        <v>6.92912</v>
      </c>
      <c r="D1239" s="95">
        <f>(C1239+C1238)/2</f>
        <v>7.37616</v>
      </c>
      <c r="E1239" s="95">
        <f>(D1239*(A1239-A1238))</f>
        <v>7.37616</v>
      </c>
      <c r="F1239" s="95">
        <f>(0.5*((C1239^2)-(C1238^2))*'NEFZ + EPA + WLTP - Start Value'!$B$3)/3600</f>
        <v>-2.866939642453332</v>
      </c>
      <c r="G1239" s="95">
        <f>E1239*'NEFZ + EPA + WLTP - Start Value'!$B$3*'NEFZ + EPA + WLTP - Start Value'!$B$6*'NEFZ + EPA + WLTP - Constants'!$B$4/3600</f>
        <v>0.251652450720</v>
      </c>
      <c r="H1239" s="95">
        <f>IF(E1239&gt;0,(((C1238)^3+(C1239)^3)/2/D1239)*0.5*'NEFZ + EPA + WLTP - Constants'!$B$3*('NEFZ + EPA + WLTP - Start Value'!$B$5*'NEFZ + EPA + WLTP - Start Value'!$B$4)*E1239/3600,0)</f>
        <v>0.0513264173106411</v>
      </c>
      <c r="I1239" s="95"/>
    </row>
    <row r="1240" ht="20.35" customHeight="1">
      <c r="A1240" s="15">
        <v>1237</v>
      </c>
      <c r="B1240" s="15">
        <v>13</v>
      </c>
      <c r="C1240" s="95">
        <f>'NEFZ + EPA + WLTP - Constants'!$B$5*B1240/3.6</f>
        <v>5.811520000000001</v>
      </c>
      <c r="D1240" s="95">
        <f>(C1240+C1239)/2</f>
        <v>6.37032</v>
      </c>
      <c r="E1240" s="95">
        <f>(D1240*(A1240-A1239))</f>
        <v>6.37032</v>
      </c>
      <c r="F1240" s="95">
        <f>(0.5*((C1240^2)-(C1239^2))*'NEFZ + EPA + WLTP - Start Value'!$B$3)/3600</f>
        <v>-3.094991659466666</v>
      </c>
      <c r="G1240" s="95">
        <f>E1240*'NEFZ + EPA + WLTP - Start Value'!$B$3*'NEFZ + EPA + WLTP - Start Value'!$B$6*'NEFZ + EPA + WLTP - Constants'!$B$4/3600</f>
        <v>0.217336207440</v>
      </c>
      <c r="H1240" s="95">
        <f>IF(E1240&gt;0,(((C1239)^3+(C1240)^3)/2/D1240)*0.5*'NEFZ + EPA + WLTP - Constants'!$B$3*('NEFZ + EPA + WLTP - Start Value'!$B$5*'NEFZ + EPA + WLTP - Start Value'!$B$4)*E1240/3600,0)</f>
        <v>0.03345689055064455</v>
      </c>
      <c r="I1240" s="95"/>
    </row>
    <row r="1241" ht="20.35" customHeight="1">
      <c r="A1241" s="15">
        <v>1238</v>
      </c>
      <c r="B1241" s="15">
        <v>10</v>
      </c>
      <c r="C1241" s="95">
        <f>'NEFZ + EPA + WLTP - Constants'!$B$5*B1241/3.6</f>
        <v>4.470400000000001</v>
      </c>
      <c r="D1241" s="95">
        <f>(C1241+C1240)/2</f>
        <v>5.140960000000001</v>
      </c>
      <c r="E1241" s="95">
        <f>(D1241*(A1241-A1240))</f>
        <v>5.140960000000001</v>
      </c>
      <c r="F1241" s="95">
        <f>(0.5*((C1241^2)-(C1240^2))*'NEFZ + EPA + WLTP - Start Value'!$B$3)/3600</f>
        <v>-2.997255080746667</v>
      </c>
      <c r="G1241" s="95">
        <f>E1241*'NEFZ + EPA + WLTP - Start Value'!$B$3*'NEFZ + EPA + WLTP - Start Value'!$B$6*'NEFZ + EPA + WLTP - Constants'!$B$4/3600</f>
        <v>0.1753941323200001</v>
      </c>
      <c r="H1241" s="95">
        <f>IF(E1241&gt;0,(((C1240)^3+(C1241)^3)/2/D1241)*0.5*'NEFZ + EPA + WLTP - Constants'!$B$3*('NEFZ + EPA + WLTP - Start Value'!$B$5*'NEFZ + EPA + WLTP - Start Value'!$B$4)*E1241/3600,0)</f>
        <v>0.01806518109070208</v>
      </c>
      <c r="I1241" s="95"/>
    </row>
    <row r="1242" ht="20.35" customHeight="1">
      <c r="A1242" s="15">
        <v>1239</v>
      </c>
      <c r="B1242" s="15">
        <v>8</v>
      </c>
      <c r="C1242" s="95">
        <f>'NEFZ + EPA + WLTP - Constants'!$B$5*B1242/3.6</f>
        <v>3.57632</v>
      </c>
      <c r="D1242" s="95">
        <f>(C1242+C1241)/2</f>
        <v>4.02336</v>
      </c>
      <c r="E1242" s="95">
        <f>(D1242*(A1242-A1241))</f>
        <v>4.02336</v>
      </c>
      <c r="F1242" s="95">
        <f>(0.5*((C1242^2)-(C1241^2))*'NEFZ + EPA + WLTP - Start Value'!$B$3)/3600</f>
        <v>-1.563785259520001</v>
      </c>
      <c r="G1242" s="95">
        <f>E1242*'NEFZ + EPA + WLTP - Start Value'!$B$3*'NEFZ + EPA + WLTP - Start Value'!$B$6*'NEFZ + EPA + WLTP - Constants'!$B$4/3600</f>
        <v>0.137264973120</v>
      </c>
      <c r="H1242" s="95">
        <f>IF(E1242&gt;0,(((C1241)^3+(C1242)^3)/2/D1242)*0.5*'NEFZ + EPA + WLTP - Constants'!$B$3*('NEFZ + EPA + WLTP - Start Value'!$B$5*'NEFZ + EPA + WLTP - Start Value'!$B$4)*E1242/3600,0)</f>
        <v>0.008543807885249152</v>
      </c>
      <c r="I1242" s="95"/>
    </row>
    <row r="1243" ht="20.35" customHeight="1">
      <c r="A1243" s="15">
        <v>1240</v>
      </c>
      <c r="B1243" s="15">
        <v>6</v>
      </c>
      <c r="C1243" s="95">
        <f>'NEFZ + EPA + WLTP - Constants'!$B$5*B1243/3.6</f>
        <v>2.68224</v>
      </c>
      <c r="D1243" s="95">
        <f>(C1243+C1242)/2</f>
        <v>3.12928</v>
      </c>
      <c r="E1243" s="95">
        <f>(D1243*(A1243-A1242))</f>
        <v>3.12928</v>
      </c>
      <c r="F1243" s="95">
        <f>(0.5*((C1243^2)-(C1242^2))*'NEFZ + EPA + WLTP - Start Value'!$B$3)/3600</f>
        <v>-1.216277424071111</v>
      </c>
      <c r="G1243" s="95">
        <f>E1243*'NEFZ + EPA + WLTP - Start Value'!$B$3*'NEFZ + EPA + WLTP - Start Value'!$B$6*'NEFZ + EPA + WLTP - Constants'!$B$4/3600</f>
        <v>0.106761645760</v>
      </c>
      <c r="H1243" s="95">
        <f>IF(E1243&gt;0,(((C1242)^3+(C1243)^3)/2/D1243)*0.5*'NEFZ + EPA + WLTP - Constants'!$B$3*('NEFZ + EPA + WLTP - Start Value'!$B$5*'NEFZ + EPA + WLTP - Start Value'!$B$4)*E1243/3600,0)</f>
        <v>0.004113685278082924</v>
      </c>
      <c r="I1243" s="95"/>
    </row>
    <row r="1244" ht="20.35" customHeight="1">
      <c r="A1244" s="15">
        <v>1241</v>
      </c>
      <c r="B1244" s="15">
        <v>4</v>
      </c>
      <c r="C1244" s="95">
        <f>'NEFZ + EPA + WLTP - Constants'!$B$5*B1244/3.6</f>
        <v>1.78816</v>
      </c>
      <c r="D1244" s="95">
        <f>(C1244+C1243)/2</f>
        <v>2.2352</v>
      </c>
      <c r="E1244" s="95">
        <f>(D1244*(A1244-A1243))</f>
        <v>2.2352</v>
      </c>
      <c r="F1244" s="95">
        <f>(0.5*((C1244^2)-(C1243^2))*'NEFZ + EPA + WLTP - Start Value'!$B$3)/3600</f>
        <v>-0.8687695886222224</v>
      </c>
      <c r="G1244" s="95">
        <f>E1244*'NEFZ + EPA + WLTP - Start Value'!$B$3*'NEFZ + EPA + WLTP - Start Value'!$B$6*'NEFZ + EPA + WLTP - Constants'!$B$4/3600</f>
        <v>0.07625831839999998</v>
      </c>
      <c r="H1244" s="95">
        <f>IF(E1244&gt;0,(((C1243)^3+(C1244)^3)/2/D1244)*0.5*'NEFZ + EPA + WLTP - Constants'!$B$3*('NEFZ + EPA + WLTP - Start Value'!$B$5*'NEFZ + EPA + WLTP - Start Value'!$B$4)*E1244/3600,0)</f>
        <v>0.001582186645416509</v>
      </c>
      <c r="I1244" s="95"/>
    </row>
    <row r="1245" ht="20.35" customHeight="1">
      <c r="A1245" s="15">
        <v>1242</v>
      </c>
      <c r="B1245" s="15">
        <v>2.5</v>
      </c>
      <c r="C1245" s="95">
        <f>'NEFZ + EPA + WLTP - Constants'!$B$5*B1245/3.6</f>
        <v>1.1176</v>
      </c>
      <c r="D1245" s="95">
        <f>(C1245+C1244)/2</f>
        <v>1.45288</v>
      </c>
      <c r="E1245" s="95">
        <f>(D1245*(A1245-A1244))</f>
        <v>1.45288</v>
      </c>
      <c r="F1245" s="95">
        <f>(0.5*((C1245^2)-(C1244^2))*'NEFZ + EPA + WLTP - Start Value'!$B$3)/3600</f>
        <v>-0.4235251744533333</v>
      </c>
      <c r="G1245" s="95">
        <f>E1245*'NEFZ + EPA + WLTP - Start Value'!$B$3*'NEFZ + EPA + WLTP - Start Value'!$B$6*'NEFZ + EPA + WLTP - Constants'!$B$4/3600</f>
        <v>0.049567906960</v>
      </c>
      <c r="H1245" s="95">
        <f>IF(E1245&gt;0,(((C1244)^3+(C1245)^3)/2/D1245)*0.5*'NEFZ + EPA + WLTP - Constants'!$B$3*('NEFZ + EPA + WLTP - Start Value'!$B$5*'NEFZ + EPA + WLTP - Start Value'!$B$4)*E1245/3600,0)</f>
        <v>0.0004499343272903199</v>
      </c>
      <c r="I1245" s="95"/>
    </row>
    <row r="1246" ht="20.35" customHeight="1">
      <c r="A1246" s="15">
        <v>1243</v>
      </c>
      <c r="B1246" s="15">
        <v>0.7</v>
      </c>
      <c r="C1246" s="95">
        <f>'NEFZ + EPA + WLTP - Constants'!$B$5*B1246/3.6</f>
        <v>0.312928</v>
      </c>
      <c r="D1246" s="95">
        <f>(C1246+C1245)/2</f>
        <v>0.7152640000000001</v>
      </c>
      <c r="E1246" s="95">
        <f>(D1246*(A1246-A1245))</f>
        <v>0.7152640000000001</v>
      </c>
      <c r="F1246" s="95">
        <f>(0.5*((C1246^2)-(C1245^2))*'NEFZ + EPA + WLTP - Start Value'!$B$3)/3600</f>
        <v>-0.2502056415232001</v>
      </c>
      <c r="G1246" s="95">
        <f>E1246*'NEFZ + EPA + WLTP - Start Value'!$B$3*'NEFZ + EPA + WLTP - Start Value'!$B$6*'NEFZ + EPA + WLTP - Constants'!$B$4/3600</f>
        <v>0.02440266188800001</v>
      </c>
      <c r="H1246" s="95">
        <f>IF(E1246&gt;0,(((C1245)^3+(C1246)^3)/2/D1246)*0.5*'NEFZ + EPA + WLTP - Constants'!$B$3*('NEFZ + EPA + WLTP - Start Value'!$B$5*'NEFZ + EPA + WLTP - Start Value'!$B$4)*E1246/3600,0)</f>
        <v>9.022984412146727e-05</v>
      </c>
      <c r="I1246" s="95"/>
    </row>
    <row r="1247" ht="20.35" customHeight="1">
      <c r="A1247" s="15">
        <v>1244</v>
      </c>
      <c r="B1247" s="15">
        <v>0</v>
      </c>
      <c r="C1247" s="95">
        <f>'NEFZ + EPA + WLTP - Constants'!$B$5*B1247/3.6</f>
        <v>0</v>
      </c>
      <c r="D1247" s="95">
        <f>(C1247+C1246)/2</f>
        <v>0.156464</v>
      </c>
      <c r="E1247" s="95">
        <f>(D1247*(A1247-A1246))</f>
        <v>0.156464</v>
      </c>
      <c r="F1247" s="95">
        <f>(0.5*((C1247^2)-(C1246^2))*'NEFZ + EPA + WLTP - Start Value'!$B$3)/3600</f>
        <v>-0.02128485492124444</v>
      </c>
      <c r="G1247" s="95">
        <f>E1247*'NEFZ + EPA + WLTP - Start Value'!$B$3*'NEFZ + EPA + WLTP - Start Value'!$B$6*'NEFZ + EPA + WLTP - Constants'!$B$4/3600</f>
        <v>0.005338082288</v>
      </c>
      <c r="H1247" s="95">
        <f>IF(E1247&gt;0,(((C1246)^3+(C1247)^3)/2/D1247)*0.5*'NEFZ + EPA + WLTP - Constants'!$B$3*('NEFZ + EPA + WLTP - Start Value'!$B$5*'NEFZ + EPA + WLTP - Start Value'!$B$4)*E1247/3600,0)</f>
        <v>1.938178640635223e-06</v>
      </c>
      <c r="I1247" s="95"/>
    </row>
    <row r="1248" ht="20.35" customHeight="1">
      <c r="A1248" s="15">
        <v>1245</v>
      </c>
      <c r="B1248" s="15">
        <v>0</v>
      </c>
      <c r="C1248" s="95">
        <f>'NEFZ + EPA + WLTP - Constants'!$B$5*B1248/3.6</f>
        <v>0</v>
      </c>
      <c r="D1248" s="95">
        <f>(C1248+C1247)/2</f>
        <v>0</v>
      </c>
      <c r="E1248" s="95">
        <f>(D1248*(A1248-A1247))</f>
        <v>0</v>
      </c>
      <c r="F1248" s="95">
        <f>(0.5*((C1248^2)-(C1247^2))*'NEFZ + EPA + WLTP - Start Value'!$B$3)/3600</f>
        <v>0</v>
      </c>
      <c r="G1248" s="95">
        <f>E1248*'NEFZ + EPA + WLTP - Start Value'!$B$3*'NEFZ + EPA + WLTP - Start Value'!$B$6*'NEFZ + EPA + WLTP - Constants'!$B$4/3600</f>
        <v>0</v>
      </c>
      <c r="H1248" s="95">
        <f>IF(E1248&gt;0,(((C1247)^3+(C1248)^3)/2/D1248)*0.5*'NEFZ + EPA + WLTP - Constants'!$B$3*('NEFZ + EPA + WLTP - Start Value'!$B$5*'NEFZ + EPA + WLTP - Start Value'!$B$4)*E1248/3600,0)</f>
        <v>0</v>
      </c>
      <c r="I1248" s="95"/>
    </row>
    <row r="1249" ht="20.35" customHeight="1">
      <c r="A1249" s="15">
        <v>1246</v>
      </c>
      <c r="B1249" s="15">
        <v>0</v>
      </c>
      <c r="C1249" s="95">
        <f>'NEFZ + EPA + WLTP - Constants'!$B$5*B1249/3.6</f>
        <v>0</v>
      </c>
      <c r="D1249" s="95">
        <f>(C1249+C1248)/2</f>
        <v>0</v>
      </c>
      <c r="E1249" s="95">
        <f>(D1249*(A1249-A1248))</f>
        <v>0</v>
      </c>
      <c r="F1249" s="95">
        <f>(0.5*((C1249^2)-(C1248^2))*'NEFZ + EPA + WLTP - Start Value'!$B$3)/3600</f>
        <v>0</v>
      </c>
      <c r="G1249" s="95">
        <f>E1249*'NEFZ + EPA + WLTP - Start Value'!$B$3*'NEFZ + EPA + WLTP - Start Value'!$B$6*'NEFZ + EPA + WLTP - Constants'!$B$4/3600</f>
        <v>0</v>
      </c>
      <c r="H1249" s="95">
        <f>IF(E1249&gt;0,(((C1248)^3+(C1249)^3)/2/D1249)*0.5*'NEFZ + EPA + WLTP - Constants'!$B$3*('NEFZ + EPA + WLTP - Start Value'!$B$5*'NEFZ + EPA + WLTP - Start Value'!$B$4)*E1249/3600,0)</f>
        <v>0</v>
      </c>
      <c r="I1249" s="95"/>
    </row>
    <row r="1250" ht="20.35" customHeight="1">
      <c r="A1250" s="15">
        <v>1247</v>
      </c>
      <c r="B1250" s="15">
        <v>0</v>
      </c>
      <c r="C1250" s="95">
        <f>'NEFZ + EPA + WLTP - Constants'!$B$5*B1250/3.6</f>
        <v>0</v>
      </c>
      <c r="D1250" s="95">
        <f>(C1250+C1249)/2</f>
        <v>0</v>
      </c>
      <c r="E1250" s="95">
        <f>(D1250*(A1250-A1249))</f>
        <v>0</v>
      </c>
      <c r="F1250" s="95">
        <f>(0.5*((C1250^2)-(C1249^2))*'NEFZ + EPA + WLTP - Start Value'!$B$3)/3600</f>
        <v>0</v>
      </c>
      <c r="G1250" s="95">
        <f>E1250*'NEFZ + EPA + WLTP - Start Value'!$B$3*'NEFZ + EPA + WLTP - Start Value'!$B$6*'NEFZ + EPA + WLTP - Constants'!$B$4/3600</f>
        <v>0</v>
      </c>
      <c r="H1250" s="95">
        <f>IF(E1250&gt;0,(((C1249)^3+(C1250)^3)/2/D1250)*0.5*'NEFZ + EPA + WLTP - Constants'!$B$3*('NEFZ + EPA + WLTP - Start Value'!$B$5*'NEFZ + EPA + WLTP - Start Value'!$B$4)*E1250/3600,0)</f>
        <v>0</v>
      </c>
      <c r="I1250" s="95"/>
    </row>
    <row r="1251" ht="20.35" customHeight="1">
      <c r="A1251" s="15">
        <v>1248</v>
      </c>
      <c r="B1251" s="15">
        <v>0</v>
      </c>
      <c r="C1251" s="95">
        <f>'NEFZ + EPA + WLTP - Constants'!$B$5*B1251/3.6</f>
        <v>0</v>
      </c>
      <c r="D1251" s="95">
        <f>(C1251+C1250)/2</f>
        <v>0</v>
      </c>
      <c r="E1251" s="95">
        <f>(D1251*(A1251-A1250))</f>
        <v>0</v>
      </c>
      <c r="F1251" s="95">
        <f>(0.5*((C1251^2)-(C1250^2))*'NEFZ + EPA + WLTP - Start Value'!$B$3)/3600</f>
        <v>0</v>
      </c>
      <c r="G1251" s="95">
        <f>E1251*'NEFZ + EPA + WLTP - Start Value'!$B$3*'NEFZ + EPA + WLTP - Start Value'!$B$6*'NEFZ + EPA + WLTP - Constants'!$B$4/3600</f>
        <v>0</v>
      </c>
      <c r="H1251" s="95">
        <f>IF(E1251&gt;0,(((C1250)^3+(C1251)^3)/2/D1251)*0.5*'NEFZ + EPA + WLTP - Constants'!$B$3*('NEFZ + EPA + WLTP - Start Value'!$B$5*'NEFZ + EPA + WLTP - Start Value'!$B$4)*E1251/3600,0)</f>
        <v>0</v>
      </c>
      <c r="I1251" s="95"/>
    </row>
    <row r="1252" ht="20.35" customHeight="1">
      <c r="A1252" s="15">
        <v>1249</v>
      </c>
      <c r="B1252" s="15">
        <v>0</v>
      </c>
      <c r="C1252" s="95">
        <f>'NEFZ + EPA + WLTP - Constants'!$B$5*B1252/3.6</f>
        <v>0</v>
      </c>
      <c r="D1252" s="95">
        <f>(C1252+C1251)/2</f>
        <v>0</v>
      </c>
      <c r="E1252" s="95">
        <f>(D1252*(A1252-A1251))</f>
        <v>0</v>
      </c>
      <c r="F1252" s="95">
        <f>(0.5*((C1252^2)-(C1251^2))*'NEFZ + EPA + WLTP - Start Value'!$B$3)/3600</f>
        <v>0</v>
      </c>
      <c r="G1252" s="95">
        <f>E1252*'NEFZ + EPA + WLTP - Start Value'!$B$3*'NEFZ + EPA + WLTP - Start Value'!$B$6*'NEFZ + EPA + WLTP - Constants'!$B$4/3600</f>
        <v>0</v>
      </c>
      <c r="H1252" s="95">
        <f>IF(E1252&gt;0,(((C1251)^3+(C1252)^3)/2/D1252)*0.5*'NEFZ + EPA + WLTP - Constants'!$B$3*('NEFZ + EPA + WLTP - Start Value'!$B$5*'NEFZ + EPA + WLTP - Start Value'!$B$4)*E1252/3600,0)</f>
        <v>0</v>
      </c>
      <c r="I1252" s="95"/>
    </row>
    <row r="1253" ht="20.35" customHeight="1">
      <c r="A1253" s="15">
        <v>1250</v>
      </c>
      <c r="B1253" s="15">
        <v>0</v>
      </c>
      <c r="C1253" s="95">
        <f>'NEFZ + EPA + WLTP - Constants'!$B$5*B1253/3.6</f>
        <v>0</v>
      </c>
      <c r="D1253" s="95">
        <f>(C1253+C1252)/2</f>
        <v>0</v>
      </c>
      <c r="E1253" s="95">
        <f>(D1253*(A1253-A1252))</f>
        <v>0</v>
      </c>
      <c r="F1253" s="95">
        <f>(0.5*((C1253^2)-(C1252^2))*'NEFZ + EPA + WLTP - Start Value'!$B$3)/3600</f>
        <v>0</v>
      </c>
      <c r="G1253" s="95">
        <f>E1253*'NEFZ + EPA + WLTP - Start Value'!$B$3*'NEFZ + EPA + WLTP - Start Value'!$B$6*'NEFZ + EPA + WLTP - Constants'!$B$4/3600</f>
        <v>0</v>
      </c>
      <c r="H1253" s="95">
        <f>IF(E1253&gt;0,(((C1252)^3+(C1253)^3)/2/D1253)*0.5*'NEFZ + EPA + WLTP - Constants'!$B$3*('NEFZ + EPA + WLTP - Start Value'!$B$5*'NEFZ + EPA + WLTP - Start Value'!$B$4)*E1253/3600,0)</f>
        <v>0</v>
      </c>
      <c r="I1253" s="95"/>
    </row>
    <row r="1254" ht="20.35" customHeight="1">
      <c r="A1254" s="15">
        <v>1251</v>
      </c>
      <c r="B1254" s="15">
        <v>0</v>
      </c>
      <c r="C1254" s="95">
        <f>'NEFZ + EPA + WLTP - Constants'!$B$5*B1254/3.6</f>
        <v>0</v>
      </c>
      <c r="D1254" s="95">
        <f>(C1254+C1253)/2</f>
        <v>0</v>
      </c>
      <c r="E1254" s="95">
        <f>(D1254*(A1254-A1253))</f>
        <v>0</v>
      </c>
      <c r="F1254" s="95">
        <f>(0.5*((C1254^2)-(C1253^2))*'NEFZ + EPA + WLTP - Start Value'!$B$3)/3600</f>
        <v>0</v>
      </c>
      <c r="G1254" s="95">
        <f>E1254*'NEFZ + EPA + WLTP - Start Value'!$B$3*'NEFZ + EPA + WLTP - Start Value'!$B$6*'NEFZ + EPA + WLTP - Constants'!$B$4/3600</f>
        <v>0</v>
      </c>
      <c r="H1254" s="95">
        <f>IF(E1254&gt;0,(((C1253)^3+(C1254)^3)/2/D1254)*0.5*'NEFZ + EPA + WLTP - Constants'!$B$3*('NEFZ + EPA + WLTP - Start Value'!$B$5*'NEFZ + EPA + WLTP - Start Value'!$B$4)*E1254/3600,0)</f>
        <v>0</v>
      </c>
      <c r="I1254" s="95"/>
    </row>
    <row r="1255" ht="20.35" customHeight="1">
      <c r="A1255" s="15">
        <v>1252</v>
      </c>
      <c r="B1255" s="15">
        <v>1</v>
      </c>
      <c r="C1255" s="95">
        <f>'NEFZ + EPA + WLTP - Constants'!$B$5*B1255/3.6</f>
        <v>0.44704</v>
      </c>
      <c r="D1255" s="95">
        <f>(C1255+C1254)/2</f>
        <v>0.22352</v>
      </c>
      <c r="E1255" s="95">
        <f>(D1255*(A1255-A1254))</f>
        <v>0.22352</v>
      </c>
      <c r="F1255" s="95">
        <f>(0.5*((C1255^2)-(C1254^2))*'NEFZ + EPA + WLTP - Start Value'!$B$3)/3600</f>
        <v>0.04343847943111111</v>
      </c>
      <c r="G1255" s="95">
        <f>E1255*'NEFZ + EPA + WLTP - Start Value'!$B$3*'NEFZ + EPA + WLTP - Start Value'!$B$6*'NEFZ + EPA + WLTP - Constants'!$B$4/3600</f>
        <v>0.007625831840000001</v>
      </c>
      <c r="H1255" s="95">
        <f>IF(E1255&gt;0,(((C1254)^3+(C1255)^3)/2/D1255)*0.5*'NEFZ + EPA + WLTP - Constants'!$B$3*('NEFZ + EPA + WLTP - Start Value'!$B$5*'NEFZ + EPA + WLTP - Start Value'!$B$4)*E1255/3600,0)</f>
        <v>5.650666590773247e-06</v>
      </c>
      <c r="I1255" s="95"/>
    </row>
    <row r="1256" ht="20.35" customHeight="1">
      <c r="A1256" s="15">
        <v>1253</v>
      </c>
      <c r="B1256" s="15">
        <v>1</v>
      </c>
      <c r="C1256" s="95">
        <f>'NEFZ + EPA + WLTP - Constants'!$B$5*B1256/3.6</f>
        <v>0.44704</v>
      </c>
      <c r="D1256" s="95">
        <f>(C1256+C1255)/2</f>
        <v>0.44704</v>
      </c>
      <c r="E1256" s="95">
        <f>(D1256*(A1256-A1255))</f>
        <v>0.44704</v>
      </c>
      <c r="F1256" s="95">
        <f>(0.5*((C1256^2)-(C1255^2))*'NEFZ + EPA + WLTP - Start Value'!$B$3)/3600</f>
        <v>0</v>
      </c>
      <c r="G1256" s="95">
        <f>E1256*'NEFZ + EPA + WLTP - Start Value'!$B$3*'NEFZ + EPA + WLTP - Start Value'!$B$6*'NEFZ + EPA + WLTP - Constants'!$B$4/3600</f>
        <v>0.015251663680</v>
      </c>
      <c r="H1256" s="95">
        <f>IF(E1256&gt;0,(((C1255)^3+(C1256)^3)/2/D1256)*0.5*'NEFZ + EPA + WLTP - Constants'!$B$3*('NEFZ + EPA + WLTP - Start Value'!$B$5*'NEFZ + EPA + WLTP - Start Value'!$B$4)*E1256/3600,0)</f>
        <v>1.130133318154649e-05</v>
      </c>
      <c r="I1256" s="95"/>
    </row>
    <row r="1257" ht="20.35" customHeight="1">
      <c r="A1257" s="15">
        <v>1254</v>
      </c>
      <c r="B1257" s="15">
        <v>1</v>
      </c>
      <c r="C1257" s="95">
        <f>'NEFZ + EPA + WLTP - Constants'!$B$5*B1257/3.6</f>
        <v>0.44704</v>
      </c>
      <c r="D1257" s="95">
        <f>(C1257+C1256)/2</f>
        <v>0.44704</v>
      </c>
      <c r="E1257" s="95">
        <f>(D1257*(A1257-A1256))</f>
        <v>0.44704</v>
      </c>
      <c r="F1257" s="95">
        <f>(0.5*((C1257^2)-(C1256^2))*'NEFZ + EPA + WLTP - Start Value'!$B$3)/3600</f>
        <v>0</v>
      </c>
      <c r="G1257" s="95">
        <f>E1257*'NEFZ + EPA + WLTP - Start Value'!$B$3*'NEFZ + EPA + WLTP - Start Value'!$B$6*'NEFZ + EPA + WLTP - Constants'!$B$4/3600</f>
        <v>0.015251663680</v>
      </c>
      <c r="H1257" s="95">
        <f>IF(E1257&gt;0,(((C1256)^3+(C1257)^3)/2/D1257)*0.5*'NEFZ + EPA + WLTP - Constants'!$B$3*('NEFZ + EPA + WLTP - Start Value'!$B$5*'NEFZ + EPA + WLTP - Start Value'!$B$4)*E1257/3600,0)</f>
        <v>1.130133318154649e-05</v>
      </c>
      <c r="I1257" s="95"/>
    </row>
    <row r="1258" ht="20.35" customHeight="1">
      <c r="A1258" s="15">
        <v>1255</v>
      </c>
      <c r="B1258" s="15">
        <v>1</v>
      </c>
      <c r="C1258" s="95">
        <f>'NEFZ + EPA + WLTP - Constants'!$B$5*B1258/3.6</f>
        <v>0.44704</v>
      </c>
      <c r="D1258" s="95">
        <f>(C1258+C1257)/2</f>
        <v>0.44704</v>
      </c>
      <c r="E1258" s="95">
        <f>(D1258*(A1258-A1257))</f>
        <v>0.44704</v>
      </c>
      <c r="F1258" s="95">
        <f>(0.5*((C1258^2)-(C1257^2))*'NEFZ + EPA + WLTP - Start Value'!$B$3)/3600</f>
        <v>0</v>
      </c>
      <c r="G1258" s="95">
        <f>E1258*'NEFZ + EPA + WLTP - Start Value'!$B$3*'NEFZ + EPA + WLTP - Start Value'!$B$6*'NEFZ + EPA + WLTP - Constants'!$B$4/3600</f>
        <v>0.015251663680</v>
      </c>
      <c r="H1258" s="95">
        <f>IF(E1258&gt;0,(((C1257)^3+(C1258)^3)/2/D1258)*0.5*'NEFZ + EPA + WLTP - Constants'!$B$3*('NEFZ + EPA + WLTP - Start Value'!$B$5*'NEFZ + EPA + WLTP - Start Value'!$B$4)*E1258/3600,0)</f>
        <v>1.130133318154649e-05</v>
      </c>
      <c r="I1258" s="95"/>
    </row>
    <row r="1259" ht="20.35" customHeight="1">
      <c r="A1259" s="15">
        <v>1256</v>
      </c>
      <c r="B1259" s="15">
        <v>1</v>
      </c>
      <c r="C1259" s="95">
        <f>'NEFZ + EPA + WLTP - Constants'!$B$5*B1259/3.6</f>
        <v>0.44704</v>
      </c>
      <c r="D1259" s="95">
        <f>(C1259+C1258)/2</f>
        <v>0.44704</v>
      </c>
      <c r="E1259" s="95">
        <f>(D1259*(A1259-A1258))</f>
        <v>0.44704</v>
      </c>
      <c r="F1259" s="95">
        <f>(0.5*((C1259^2)-(C1258^2))*'NEFZ + EPA + WLTP - Start Value'!$B$3)/3600</f>
        <v>0</v>
      </c>
      <c r="G1259" s="95">
        <f>E1259*'NEFZ + EPA + WLTP - Start Value'!$B$3*'NEFZ + EPA + WLTP - Start Value'!$B$6*'NEFZ + EPA + WLTP - Constants'!$B$4/3600</f>
        <v>0.015251663680</v>
      </c>
      <c r="H1259" s="95">
        <f>IF(E1259&gt;0,(((C1258)^3+(C1259)^3)/2/D1259)*0.5*'NEFZ + EPA + WLTP - Constants'!$B$3*('NEFZ + EPA + WLTP - Start Value'!$B$5*'NEFZ + EPA + WLTP - Start Value'!$B$4)*E1259/3600,0)</f>
        <v>1.130133318154649e-05</v>
      </c>
      <c r="I1259" s="95"/>
    </row>
    <row r="1260" ht="20.35" customHeight="1">
      <c r="A1260" s="15">
        <v>1257</v>
      </c>
      <c r="B1260" s="15">
        <v>1.6</v>
      </c>
      <c r="C1260" s="95">
        <f>'NEFZ + EPA + WLTP - Constants'!$B$5*B1260/3.6</f>
        <v>0.7152640000000001</v>
      </c>
      <c r="D1260" s="95">
        <f>(C1260+C1259)/2</f>
        <v>0.5811520000000001</v>
      </c>
      <c r="E1260" s="95">
        <f>(D1260*(A1260-A1259))</f>
        <v>0.5811520000000001</v>
      </c>
      <c r="F1260" s="95">
        <f>(0.5*((C1260^2)-(C1259^2))*'NEFZ + EPA + WLTP - Start Value'!$B$3)/3600</f>
        <v>0.06776402791253337</v>
      </c>
      <c r="G1260" s="95">
        <f>E1260*'NEFZ + EPA + WLTP - Start Value'!$B$3*'NEFZ + EPA + WLTP - Start Value'!$B$6*'NEFZ + EPA + WLTP - Constants'!$B$4/3600</f>
        <v>0.01982716278400001</v>
      </c>
      <c r="H1260" s="95">
        <f>IF(E1260&gt;0,(((C1259)^3+(C1260)^3)/2/D1260)*0.5*'NEFZ + EPA + WLTP - Constants'!$B$3*('NEFZ + EPA + WLTP - Start Value'!$B$5*'NEFZ + EPA + WLTP - Start Value'!$B$4)*E1260/3600,0)</f>
        <v>2.879579694658048e-05</v>
      </c>
      <c r="I1260" s="95"/>
    </row>
    <row r="1261" ht="20.35" customHeight="1">
      <c r="A1261" s="15">
        <v>1258</v>
      </c>
      <c r="B1261" s="15">
        <v>3</v>
      </c>
      <c r="C1261" s="95">
        <f>'NEFZ + EPA + WLTP - Constants'!$B$5*B1261/3.6</f>
        <v>1.34112</v>
      </c>
      <c r="D1261" s="95">
        <f>(C1261+C1260)/2</f>
        <v>1.028192</v>
      </c>
      <c r="E1261" s="95">
        <f>(D1261*(A1261-A1260))</f>
        <v>1.028192</v>
      </c>
      <c r="F1261" s="95">
        <f>(0.5*((C1261^2)-(C1260^2))*'NEFZ + EPA + WLTP - Start Value'!$B$3)/3600</f>
        <v>0.2797438075363556</v>
      </c>
      <c r="G1261" s="95">
        <f>E1261*'NEFZ + EPA + WLTP - Start Value'!$B$3*'NEFZ + EPA + WLTP - Start Value'!$B$6*'NEFZ + EPA + WLTP - Constants'!$B$4/3600</f>
        <v>0.03507882646400001</v>
      </c>
      <c r="H1261" s="95">
        <f>IF(E1261&gt;0,(((C1260)^3+(C1261)^3)/2/D1261)*0.5*'NEFZ + EPA + WLTP - Constants'!$B$3*('NEFZ + EPA + WLTP - Start Value'!$B$5*'NEFZ + EPA + WLTP - Start Value'!$B$4)*E1261/3600,0)</f>
        <v>0.000175713128306685</v>
      </c>
      <c r="I1261" s="95"/>
    </row>
    <row r="1262" ht="20.35" customHeight="1">
      <c r="A1262" s="15">
        <v>1259</v>
      </c>
      <c r="B1262" s="15">
        <v>4</v>
      </c>
      <c r="C1262" s="95">
        <f>'NEFZ + EPA + WLTP - Constants'!$B$5*B1262/3.6</f>
        <v>1.78816</v>
      </c>
      <c r="D1262" s="95">
        <f>(C1262+C1261)/2</f>
        <v>1.56464</v>
      </c>
      <c r="E1262" s="95">
        <f>(D1262*(A1262-A1261))</f>
        <v>1.56464</v>
      </c>
      <c r="F1262" s="95">
        <f>(0.5*((C1262^2)-(C1261^2))*'NEFZ + EPA + WLTP - Start Value'!$B$3)/3600</f>
        <v>0.3040693560177777</v>
      </c>
      <c r="G1262" s="95">
        <f>E1262*'NEFZ + EPA + WLTP - Start Value'!$B$3*'NEFZ + EPA + WLTP - Start Value'!$B$6*'NEFZ + EPA + WLTP - Constants'!$B$4/3600</f>
        <v>0.053380822880</v>
      </c>
      <c r="H1262" s="95">
        <f>IF(E1262&gt;0,(((C1261)^3+(C1262)^3)/2/D1262)*0.5*'NEFZ + EPA + WLTP - Constants'!$B$3*('NEFZ + EPA + WLTP - Start Value'!$B$5*'NEFZ + EPA + WLTP - Start Value'!$B$4)*E1262/3600,0)</f>
        <v>0.0005142106597603655</v>
      </c>
      <c r="I1262" s="95"/>
    </row>
    <row r="1263" ht="20.35" customHeight="1">
      <c r="A1263" s="15">
        <v>1260</v>
      </c>
      <c r="B1263" s="15">
        <v>5</v>
      </c>
      <c r="C1263" s="95">
        <f>'NEFZ + EPA + WLTP - Constants'!$B$5*B1263/3.6</f>
        <v>2.2352</v>
      </c>
      <c r="D1263" s="95">
        <f>(C1263+C1262)/2</f>
        <v>2.01168</v>
      </c>
      <c r="E1263" s="95">
        <f>(D1263*(A1263-A1262))</f>
        <v>2.01168</v>
      </c>
      <c r="F1263" s="95">
        <f>(0.5*((C1263^2)-(C1262^2))*'NEFZ + EPA + WLTP - Start Value'!$B$3)/3600</f>
        <v>0.3909463148800004</v>
      </c>
      <c r="G1263" s="95">
        <f>E1263*'NEFZ + EPA + WLTP - Start Value'!$B$3*'NEFZ + EPA + WLTP - Start Value'!$B$6*'NEFZ + EPA + WLTP - Constants'!$B$4/3600</f>
        <v>0.06863248656000001</v>
      </c>
      <c r="H1263" s="95">
        <f>IF(E1263&gt;0,(((C1262)^3+(C1263)^3)/2/D1263)*0.5*'NEFZ + EPA + WLTP - Constants'!$B$3*('NEFZ + EPA + WLTP - Start Value'!$B$5*'NEFZ + EPA + WLTP - Start Value'!$B$4)*E1263/3600,0)</f>
        <v>0.001067975985656144</v>
      </c>
      <c r="I1263" s="95"/>
    </row>
    <row r="1264" ht="20.35" customHeight="1">
      <c r="A1264" s="15">
        <v>1261</v>
      </c>
      <c r="B1264" s="15">
        <v>6.3</v>
      </c>
      <c r="C1264" s="95">
        <f>'NEFZ + EPA + WLTP - Constants'!$B$5*B1264/3.6</f>
        <v>2.816352</v>
      </c>
      <c r="D1264" s="95">
        <f>(C1264+C1263)/2</f>
        <v>2.525776</v>
      </c>
      <c r="E1264" s="95">
        <f>(D1264*(A1264-A1263))</f>
        <v>2.525776</v>
      </c>
      <c r="F1264" s="95">
        <f>(0.5*((C1264^2)-(C1263^2))*'NEFZ + EPA + WLTP - Start Value'!$B$3)/3600</f>
        <v>0.6381112628430216</v>
      </c>
      <c r="G1264" s="95">
        <f>E1264*'NEFZ + EPA + WLTP - Start Value'!$B$3*'NEFZ + EPA + WLTP - Start Value'!$B$6*'NEFZ + EPA + WLTP - Constants'!$B$4/3600</f>
        <v>0.08617189979200002</v>
      </c>
      <c r="H1264" s="95">
        <f>IF(E1264&gt;0,(((C1263)^3+(C1264)^3)/2/D1264)*0.5*'NEFZ + EPA + WLTP - Constants'!$B$3*('NEFZ + EPA + WLTP - Start Value'!$B$5*'NEFZ + EPA + WLTP - Start Value'!$B$4)*E1264/3600,0)</f>
        <v>0.002119265552869734</v>
      </c>
      <c r="I1264" s="95"/>
    </row>
    <row r="1265" ht="20.35" customHeight="1">
      <c r="A1265" s="15">
        <v>1262</v>
      </c>
      <c r="B1265" s="15">
        <v>8</v>
      </c>
      <c r="C1265" s="95">
        <f>'NEFZ + EPA + WLTP - Constants'!$B$5*B1265/3.6</f>
        <v>3.57632</v>
      </c>
      <c r="D1265" s="95">
        <f>(C1265+C1264)/2</f>
        <v>3.196336</v>
      </c>
      <c r="E1265" s="95">
        <f>(D1265*(A1265-A1264))</f>
        <v>3.196336</v>
      </c>
      <c r="F1265" s="95">
        <f>(0.5*((C1265^2)-(C1264^2))*'NEFZ + EPA + WLTP - Start Value'!$B$3)/3600</f>
        <v>1.055989434970311</v>
      </c>
      <c r="G1265" s="95">
        <f>E1265*'NEFZ + EPA + WLTP - Start Value'!$B$3*'NEFZ + EPA + WLTP - Start Value'!$B$6*'NEFZ + EPA + WLTP - Constants'!$B$4/3600</f>
        <v>0.109049395312</v>
      </c>
      <c r="H1265" s="95">
        <f>IF(E1265&gt;0,(((C1264)^3+(C1265)^3)/2/D1265)*0.5*'NEFZ + EPA + WLTP - Constants'!$B$3*('NEFZ + EPA + WLTP - Start Value'!$B$5*'NEFZ + EPA + WLTP - Start Value'!$B$4)*E1265/3600,0)</f>
        <v>0.00430607352349898</v>
      </c>
      <c r="I1265" s="95"/>
    </row>
    <row r="1266" ht="20.35" customHeight="1">
      <c r="A1266" s="15">
        <v>1263</v>
      </c>
      <c r="B1266" s="15">
        <v>10</v>
      </c>
      <c r="C1266" s="95">
        <f>'NEFZ + EPA + WLTP - Constants'!$B$5*B1266/3.6</f>
        <v>4.470400000000001</v>
      </c>
      <c r="D1266" s="95">
        <f>(C1266+C1265)/2</f>
        <v>4.02336</v>
      </c>
      <c r="E1266" s="95">
        <f>(D1266*(A1266-A1265))</f>
        <v>4.02336</v>
      </c>
      <c r="F1266" s="95">
        <f>(0.5*((C1266^2)-(C1265^2))*'NEFZ + EPA + WLTP - Start Value'!$B$3)/3600</f>
        <v>1.563785259520001</v>
      </c>
      <c r="G1266" s="95">
        <f>E1266*'NEFZ + EPA + WLTP - Start Value'!$B$3*'NEFZ + EPA + WLTP - Start Value'!$B$6*'NEFZ + EPA + WLTP - Constants'!$B$4/3600</f>
        <v>0.137264973120</v>
      </c>
      <c r="H1266" s="95">
        <f>IF(E1266&gt;0,(((C1265)^3+(C1266)^3)/2/D1266)*0.5*'NEFZ + EPA + WLTP - Constants'!$B$3*('NEFZ + EPA + WLTP - Start Value'!$B$5*'NEFZ + EPA + WLTP - Start Value'!$B$4)*E1266/3600,0)</f>
        <v>0.008543807885249152</v>
      </c>
      <c r="I1266" s="95"/>
    </row>
    <row r="1267" ht="20.35" customHeight="1">
      <c r="A1267" s="15">
        <v>1264</v>
      </c>
      <c r="B1267" s="15">
        <v>10.5</v>
      </c>
      <c r="C1267" s="95">
        <f>'NEFZ + EPA + WLTP - Constants'!$B$5*B1267/3.6</f>
        <v>4.69392</v>
      </c>
      <c r="D1267" s="95">
        <f>(C1267+C1266)/2</f>
        <v>4.58216</v>
      </c>
      <c r="E1267" s="95">
        <f>(D1267*(A1267-A1266))</f>
        <v>4.58216</v>
      </c>
      <c r="F1267" s="95">
        <f>(0.5*((C1267^2)-(C1266^2))*'NEFZ + EPA + WLTP - Start Value'!$B$3)/3600</f>
        <v>0.4452444141688884</v>
      </c>
      <c r="G1267" s="95">
        <f>E1267*'NEFZ + EPA + WLTP - Start Value'!$B$3*'NEFZ + EPA + WLTP - Start Value'!$B$6*'NEFZ + EPA + WLTP - Constants'!$B$4/3600</f>
        <v>0.156329552720</v>
      </c>
      <c r="H1267" s="95">
        <f>IF(E1267&gt;0,(((C1266)^3+(C1267)^3)/2/D1267)*0.5*'NEFZ + EPA + WLTP - Constants'!$B$3*('NEFZ + EPA + WLTP - Start Value'!$B$5*'NEFZ + EPA + WLTP - Start Value'!$B$4)*E1267/3600,0)</f>
        <v>0.01219201950291713</v>
      </c>
      <c r="I1267" s="95"/>
    </row>
    <row r="1268" ht="20.35" customHeight="1">
      <c r="A1268" s="15">
        <v>1265</v>
      </c>
      <c r="B1268" s="15">
        <v>9.5</v>
      </c>
      <c r="C1268" s="95">
        <f>'NEFZ + EPA + WLTP - Constants'!$B$5*B1268/3.6</f>
        <v>4.24688</v>
      </c>
      <c r="D1268" s="95">
        <f>(C1268+C1267)/2</f>
        <v>4.4704</v>
      </c>
      <c r="E1268" s="95">
        <f>(D1268*(A1268-A1267))</f>
        <v>4.4704</v>
      </c>
      <c r="F1268" s="95">
        <f>(0.5*((C1268^2)-(C1267^2))*'NEFZ + EPA + WLTP - Start Value'!$B$3)/3600</f>
        <v>-0.868769588622223</v>
      </c>
      <c r="G1268" s="95">
        <f>E1268*'NEFZ + EPA + WLTP - Start Value'!$B$3*'NEFZ + EPA + WLTP - Start Value'!$B$6*'NEFZ + EPA + WLTP - Constants'!$B$4/3600</f>
        <v>0.1525166368</v>
      </c>
      <c r="H1268" s="95">
        <f>IF(E1268&gt;0,(((C1267)^3+(C1268)^3)/2/D1268)*0.5*'NEFZ + EPA + WLTP - Constants'!$B$3*('NEFZ + EPA + WLTP - Start Value'!$B$5*'NEFZ + EPA + WLTP - Start Value'!$B$4)*E1268/3600,0)</f>
        <v>0.0113860931804081</v>
      </c>
      <c r="I1268" s="95"/>
    </row>
    <row r="1269" ht="20.35" customHeight="1">
      <c r="A1269" s="15">
        <v>1266</v>
      </c>
      <c r="B1269" s="15">
        <v>8.5</v>
      </c>
      <c r="C1269" s="95">
        <f>'NEFZ + EPA + WLTP - Constants'!$B$5*B1269/3.6</f>
        <v>3.79984</v>
      </c>
      <c r="D1269" s="95">
        <f>(C1269+C1268)/2</f>
        <v>4.02336</v>
      </c>
      <c r="E1269" s="95">
        <f>(D1269*(A1269-A1268))</f>
        <v>4.02336</v>
      </c>
      <c r="F1269" s="95">
        <f>(0.5*((C1269^2)-(C1268^2))*'NEFZ + EPA + WLTP - Start Value'!$B$3)/3600</f>
        <v>-0.7818926297600001</v>
      </c>
      <c r="G1269" s="95">
        <f>E1269*'NEFZ + EPA + WLTP - Start Value'!$B$3*'NEFZ + EPA + WLTP - Start Value'!$B$6*'NEFZ + EPA + WLTP - Constants'!$B$4/3600</f>
        <v>0.137264973120</v>
      </c>
      <c r="H1269" s="95">
        <f>IF(E1269&gt;0,(((C1268)^3+(C1269)^3)/2/D1269)*0.5*'NEFZ + EPA + WLTP - Constants'!$B$3*('NEFZ + EPA + WLTP - Start Value'!$B$5*'NEFZ + EPA + WLTP - Start Value'!$B$4)*E1269/3600,0)</f>
        <v>0.008314955888322836</v>
      </c>
      <c r="I1269" s="95"/>
    </row>
    <row r="1270" ht="20.35" customHeight="1">
      <c r="A1270" s="15">
        <v>1267</v>
      </c>
      <c r="B1270" s="15">
        <v>7.6</v>
      </c>
      <c r="C1270" s="95">
        <f>'NEFZ + EPA + WLTP - Constants'!$B$5*B1270/3.6</f>
        <v>3.397504</v>
      </c>
      <c r="D1270" s="95">
        <f>(C1270+C1269)/2</f>
        <v>3.598672</v>
      </c>
      <c r="E1270" s="95">
        <f>(D1270*(A1270-A1269))</f>
        <v>3.598672</v>
      </c>
      <c r="F1270" s="95">
        <f>(0.5*((C1270^2)-(C1269^2))*'NEFZ + EPA + WLTP - Start Value'!$B$3)/3600</f>
        <v>-0.6294235669568007</v>
      </c>
      <c r="G1270" s="95">
        <f>E1270*'NEFZ + EPA + WLTP - Start Value'!$B$3*'NEFZ + EPA + WLTP - Start Value'!$B$6*'NEFZ + EPA + WLTP - Constants'!$B$4/3600</f>
        <v>0.122775892624</v>
      </c>
      <c r="H1270" s="95">
        <f>IF(E1270&gt;0,(((C1269)^3+(C1270)^3)/2/D1270)*0.5*'NEFZ + EPA + WLTP - Constants'!$B$3*('NEFZ + EPA + WLTP - Start Value'!$B$5*'NEFZ + EPA + WLTP - Start Value'!$B$4)*E1270/3600,0)</f>
        <v>0.005950722637409897</v>
      </c>
      <c r="I1270" s="95"/>
    </row>
    <row r="1271" ht="20.35" customHeight="1">
      <c r="A1271" s="15">
        <v>1268</v>
      </c>
      <c r="B1271" s="15">
        <v>8.800000000000001</v>
      </c>
      <c r="C1271" s="95">
        <f>'NEFZ + EPA + WLTP - Constants'!$B$5*B1271/3.6</f>
        <v>3.933952000000001</v>
      </c>
      <c r="D1271" s="95">
        <f>(C1271+C1270)/2</f>
        <v>3.665728</v>
      </c>
      <c r="E1271" s="95">
        <f>(D1271*(A1271-A1270))</f>
        <v>3.665728</v>
      </c>
      <c r="F1271" s="95">
        <f>(0.5*((C1271^2)-(C1270^2))*'NEFZ + EPA + WLTP - Start Value'!$B$3)/3600</f>
        <v>0.8548692752042683</v>
      </c>
      <c r="G1271" s="95">
        <f>E1271*'NEFZ + EPA + WLTP - Start Value'!$B$3*'NEFZ + EPA + WLTP - Start Value'!$B$6*'NEFZ + EPA + WLTP - Constants'!$B$4/3600</f>
        <v>0.125063642176</v>
      </c>
      <c r="H1271" s="95">
        <f>IF(E1271&gt;0,(((C1270)^3+(C1271)^3)/2/D1271)*0.5*'NEFZ + EPA + WLTP - Constants'!$B$3*('NEFZ + EPA + WLTP - Start Value'!$B$5*'NEFZ + EPA + WLTP - Start Value'!$B$4)*E1271/3600,0)</f>
        <v>0.006331278080298705</v>
      </c>
      <c r="I1271" s="95"/>
    </row>
    <row r="1272" ht="20.35" customHeight="1">
      <c r="A1272" s="15">
        <v>1269</v>
      </c>
      <c r="B1272" s="15">
        <v>11</v>
      </c>
      <c r="C1272" s="95">
        <f>'NEFZ + EPA + WLTP - Constants'!$B$5*B1272/3.6</f>
        <v>4.91744</v>
      </c>
      <c r="D1272" s="95">
        <f>(C1272+C1271)/2</f>
        <v>4.425696</v>
      </c>
      <c r="E1272" s="95">
        <f>(D1272*(A1272-A1271))</f>
        <v>4.425696</v>
      </c>
      <c r="F1272" s="95">
        <f>(0.5*((C1272^2)-(C1271^2))*'NEFZ + EPA + WLTP - Start Value'!$B$3)/3600</f>
        <v>1.892180164019199</v>
      </c>
      <c r="G1272" s="95">
        <f>E1272*'NEFZ + EPA + WLTP - Start Value'!$B$3*'NEFZ + EPA + WLTP - Start Value'!$B$6*'NEFZ + EPA + WLTP - Constants'!$B$4/3600</f>
        <v>0.150991470432</v>
      </c>
      <c r="H1272" s="95">
        <f>IF(E1272&gt;0,(((C1271)^3+(C1272)^3)/2/D1272)*0.5*'NEFZ + EPA + WLTP - Constants'!$B$3*('NEFZ + EPA + WLTP - Start Value'!$B$5*'NEFZ + EPA + WLTP - Start Value'!$B$4)*E1272/3600,0)</f>
        <v>0.01137180829526662</v>
      </c>
      <c r="I1272" s="95"/>
    </row>
    <row r="1273" ht="20.35" customHeight="1">
      <c r="A1273" s="15">
        <v>1270</v>
      </c>
      <c r="B1273" s="15">
        <v>14</v>
      </c>
      <c r="C1273" s="95">
        <f>'NEFZ + EPA + WLTP - Constants'!$B$5*B1273/3.6</f>
        <v>6.25856</v>
      </c>
      <c r="D1273" s="95">
        <f>(C1273+C1272)/2</f>
        <v>5.588</v>
      </c>
      <c r="E1273" s="95">
        <f>(D1273*(A1273-A1272))</f>
        <v>5.588</v>
      </c>
      <c r="F1273" s="95">
        <f>(0.5*((C1273^2)-(C1272^2))*'NEFZ + EPA + WLTP - Start Value'!$B$3)/3600</f>
        <v>3.257885957333333</v>
      </c>
      <c r="G1273" s="95">
        <f>E1273*'NEFZ + EPA + WLTP - Start Value'!$B$3*'NEFZ + EPA + WLTP - Start Value'!$B$6*'NEFZ + EPA + WLTP - Constants'!$B$4/3600</f>
        <v>0.190645796</v>
      </c>
      <c r="H1273" s="95">
        <f>IF(E1273&gt;0,(((C1272)^3+(C1273)^3)/2/D1273)*0.5*'NEFZ + EPA + WLTP - Constants'!$B$3*('NEFZ + EPA + WLTP - Start Value'!$B$5*'NEFZ + EPA + WLTP - Start Value'!$B$4)*E1273/3600,0)</f>
        <v>0.02302646635740098</v>
      </c>
      <c r="I1273" s="95"/>
    </row>
    <row r="1274" ht="20.35" customHeight="1">
      <c r="A1274" s="15">
        <v>1271</v>
      </c>
      <c r="B1274" s="15">
        <v>17</v>
      </c>
      <c r="C1274" s="95">
        <f>'NEFZ + EPA + WLTP - Constants'!$B$5*B1274/3.6</f>
        <v>7.59968</v>
      </c>
      <c r="D1274" s="95">
        <f>(C1274+C1273)/2</f>
        <v>6.92912</v>
      </c>
      <c r="E1274" s="95">
        <f>(D1274*(A1274-A1273))</f>
        <v>6.92912</v>
      </c>
      <c r="F1274" s="95">
        <f>(0.5*((C1274^2)-(C1273^2))*'NEFZ + EPA + WLTP - Start Value'!$B$3)/3600</f>
        <v>4.039778587093333</v>
      </c>
      <c r="G1274" s="95">
        <f>E1274*'NEFZ + EPA + WLTP - Start Value'!$B$3*'NEFZ + EPA + WLTP - Start Value'!$B$6*'NEFZ + EPA + WLTP - Constants'!$B$4/3600</f>
        <v>0.236400787040</v>
      </c>
      <c r="H1274" s="95">
        <f>IF(E1274&gt;0,(((C1273)^3+(C1274)^3)/2/D1274)*0.5*'NEFZ + EPA + WLTP - Constants'!$B$3*('NEFZ + EPA + WLTP - Start Value'!$B$5*'NEFZ + EPA + WLTP - Start Value'!$B$4)*E1274/3600,0)</f>
        <v>0.04326715408555076</v>
      </c>
      <c r="I1274" s="95"/>
    </row>
    <row r="1275" ht="20.35" customHeight="1">
      <c r="A1275" s="15">
        <v>1272</v>
      </c>
      <c r="B1275" s="15">
        <v>19.5</v>
      </c>
      <c r="C1275" s="95">
        <f>'NEFZ + EPA + WLTP - Constants'!$B$5*B1275/3.6</f>
        <v>8.717280000000001</v>
      </c>
      <c r="D1275" s="95">
        <f>(C1275+C1274)/2</f>
        <v>8.158480000000001</v>
      </c>
      <c r="E1275" s="95">
        <f>(D1275*(A1275-A1274))</f>
        <v>8.158480000000001</v>
      </c>
      <c r="F1275" s="95">
        <f>(0.5*((C1275^2)-(C1274^2))*'NEFZ + EPA + WLTP - Start Value'!$B$3)/3600</f>
        <v>3.963761248088891</v>
      </c>
      <c r="G1275" s="95">
        <f>E1275*'NEFZ + EPA + WLTP - Start Value'!$B$3*'NEFZ + EPA + WLTP - Start Value'!$B$6*'NEFZ + EPA + WLTP - Constants'!$B$4/3600</f>
        <v>0.278342862160</v>
      </c>
      <c r="H1275" s="95">
        <f>IF(E1275&gt;0,(((C1274)^3+(C1275)^3)/2/D1275)*0.5*'NEFZ + EPA + WLTP - Constants'!$B$3*('NEFZ + EPA + WLTP - Start Value'!$B$5*'NEFZ + EPA + WLTP - Start Value'!$B$4)*E1275/3600,0)</f>
        <v>0.06966071139772874</v>
      </c>
      <c r="I1275" s="95"/>
    </row>
    <row r="1276" ht="20.35" customHeight="1">
      <c r="A1276" s="15">
        <v>1273</v>
      </c>
      <c r="B1276" s="15">
        <v>21</v>
      </c>
      <c r="C1276" s="95">
        <f>'NEFZ + EPA + WLTP - Constants'!$B$5*B1276/3.6</f>
        <v>9.387840000000001</v>
      </c>
      <c r="D1276" s="95">
        <f>(C1276+C1275)/2</f>
        <v>9.05256</v>
      </c>
      <c r="E1276" s="95">
        <f>(D1276*(A1276-A1275))</f>
        <v>9.05256</v>
      </c>
      <c r="F1276" s="95">
        <f>(0.5*((C1276^2)-(C1275^2))*'NEFZ + EPA + WLTP - Start Value'!$B$3)/3600</f>
        <v>2.638887625440002</v>
      </c>
      <c r="G1276" s="95">
        <f>E1276*'NEFZ + EPA + WLTP - Start Value'!$B$3*'NEFZ + EPA + WLTP - Start Value'!$B$6*'NEFZ + EPA + WLTP - Constants'!$B$4/3600</f>
        <v>0.308846189520</v>
      </c>
      <c r="H1276" s="95">
        <f>IF(E1276&gt;0,(((C1275)^3+(C1276)^3)/2/D1276)*0.5*'NEFZ + EPA + WLTP - Constants'!$B$3*('NEFZ + EPA + WLTP - Start Value'!$B$5*'NEFZ + EPA + WLTP - Start Value'!$B$4)*E1276/3600,0)</f>
        <v>0.09422980973441085</v>
      </c>
      <c r="I1276" s="95"/>
    </row>
    <row r="1277" ht="20.35" customHeight="1">
      <c r="A1277" s="15">
        <v>1274</v>
      </c>
      <c r="B1277" s="15">
        <v>21.8</v>
      </c>
      <c r="C1277" s="95">
        <f>'NEFZ + EPA + WLTP - Constants'!$B$5*B1277/3.6</f>
        <v>9.745472000000001</v>
      </c>
      <c r="D1277" s="95">
        <f>(C1277+C1276)/2</f>
        <v>9.566656000000002</v>
      </c>
      <c r="E1277" s="95">
        <f>(D1277*(A1277-A1276))</f>
        <v>9.566656000000002</v>
      </c>
      <c r="F1277" s="95">
        <f>(0.5*((C1277^2)-(C1276^2))*'NEFZ + EPA + WLTP - Start Value'!$B$3)/3600</f>
        <v>1.487333535721246</v>
      </c>
      <c r="G1277" s="95">
        <f>E1277*'NEFZ + EPA + WLTP - Start Value'!$B$3*'NEFZ + EPA + WLTP - Start Value'!$B$6*'NEFZ + EPA + WLTP - Constants'!$B$4/3600</f>
        <v>0.3263856027520001</v>
      </c>
      <c r="H1277" s="95">
        <f>IF(E1277&gt;0,(((C1276)^3+(C1277)^3)/2/D1277)*0.5*'NEFZ + EPA + WLTP - Constants'!$B$3*('NEFZ + EPA + WLTP - Start Value'!$B$5*'NEFZ + EPA + WLTP - Start Value'!$B$4)*E1277/3600,0)</f>
        <v>0.110873040132211</v>
      </c>
      <c r="I1277" s="95"/>
    </row>
    <row r="1278" ht="20.35" customHeight="1">
      <c r="A1278" s="15">
        <v>1275</v>
      </c>
      <c r="B1278" s="15">
        <v>22.2</v>
      </c>
      <c r="C1278" s="95">
        <f>'NEFZ + EPA + WLTP - Constants'!$B$5*B1278/3.6</f>
        <v>9.924287999999999</v>
      </c>
      <c r="D1278" s="95">
        <f>(C1278+C1277)/2</f>
        <v>9.83488</v>
      </c>
      <c r="E1278" s="95">
        <f>(D1278*(A1278-A1277))</f>
        <v>9.83488</v>
      </c>
      <c r="F1278" s="95">
        <f>(0.5*((C1278^2)-(C1277^2))*'NEFZ + EPA + WLTP - Start Value'!$B$3)/3600</f>
        <v>0.7645172379875461</v>
      </c>
      <c r="G1278" s="95">
        <f>E1278*'NEFZ + EPA + WLTP - Start Value'!$B$3*'NEFZ + EPA + WLTP - Start Value'!$B$6*'NEFZ + EPA + WLTP - Constants'!$B$4/3600</f>
        <v>0.335536600960</v>
      </c>
      <c r="H1278" s="95">
        <f>IF(E1278&gt;0,(((C1277)^3+(C1278)^3)/2/D1278)*0.5*'NEFZ + EPA + WLTP - Constants'!$B$3*('NEFZ + EPA + WLTP - Start Value'!$B$5*'NEFZ + EPA + WLTP - Start Value'!$B$4)*E1278/3600,0)</f>
        <v>0.1203664312367064</v>
      </c>
      <c r="I1278" s="95"/>
    </row>
    <row r="1279" ht="20.35" customHeight="1">
      <c r="A1279" s="15">
        <v>1276</v>
      </c>
      <c r="B1279" s="15">
        <v>23</v>
      </c>
      <c r="C1279" s="95">
        <f>'NEFZ + EPA + WLTP - Constants'!$B$5*B1279/3.6</f>
        <v>10.28192</v>
      </c>
      <c r="D1279" s="95">
        <f>(C1279+C1278)/2</f>
        <v>10.103104</v>
      </c>
      <c r="E1279" s="95">
        <f>(D1279*(A1279-A1278))</f>
        <v>10.103104</v>
      </c>
      <c r="F1279" s="95">
        <f>(0.5*((C1279^2)-(C1278^2))*'NEFZ + EPA + WLTP - Start Value'!$B$3)/3600</f>
        <v>1.570735416228988</v>
      </c>
      <c r="G1279" s="95">
        <f>E1279*'NEFZ + EPA + WLTP - Start Value'!$B$3*'NEFZ + EPA + WLTP - Start Value'!$B$6*'NEFZ + EPA + WLTP - Constants'!$B$4/3600</f>
        <v>0.3446875991680001</v>
      </c>
      <c r="H1279" s="95">
        <f>IF(E1279&gt;0,(((C1278)^3+(C1279)^3)/2/D1279)*0.5*'NEFZ + EPA + WLTP - Constants'!$B$3*('NEFZ + EPA + WLTP - Start Value'!$B$5*'NEFZ + EPA + WLTP - Start Value'!$B$4)*E1279/3600,0)</f>
        <v>0.1305758748115846</v>
      </c>
      <c r="I1279" s="95"/>
    </row>
    <row r="1280" ht="20.35" customHeight="1">
      <c r="A1280" s="15">
        <v>1277</v>
      </c>
      <c r="B1280" s="15">
        <v>23.6</v>
      </c>
      <c r="C1280" s="95">
        <f>'NEFZ + EPA + WLTP - Constants'!$B$5*B1280/3.6</f>
        <v>10.550144</v>
      </c>
      <c r="D1280" s="95">
        <f>(C1280+C1279)/2</f>
        <v>10.416032</v>
      </c>
      <c r="E1280" s="95">
        <f>(D1280*(A1280-A1279))</f>
        <v>10.416032</v>
      </c>
      <c r="F1280" s="95">
        <f>(0.5*((C1280^2)-(C1279^2))*'NEFZ + EPA + WLTP - Start Value'!$B$3)/3600</f>
        <v>1.214539884893866</v>
      </c>
      <c r="G1280" s="95">
        <f>E1280*'NEFZ + EPA + WLTP - Start Value'!$B$3*'NEFZ + EPA + WLTP - Start Value'!$B$6*'NEFZ + EPA + WLTP - Constants'!$B$4/3600</f>
        <v>0.355363763744</v>
      </c>
      <c r="H1280" s="95">
        <f>IF(E1280&gt;0,(((C1279)^3+(C1280)^3)/2/D1280)*0.5*'NEFZ + EPA + WLTP - Constants'!$B$3*('NEFZ + EPA + WLTP - Start Value'!$B$5*'NEFZ + EPA + WLTP - Start Value'!$B$4)*E1280/3600,0)</f>
        <v>0.143025468649709</v>
      </c>
      <c r="I1280" s="95"/>
    </row>
    <row r="1281" ht="20.35" customHeight="1">
      <c r="A1281" s="15">
        <v>1278</v>
      </c>
      <c r="B1281" s="15">
        <v>24.1</v>
      </c>
      <c r="C1281" s="95">
        <f>'NEFZ + EPA + WLTP - Constants'!$B$5*B1281/3.6</f>
        <v>10.773664</v>
      </c>
      <c r="D1281" s="95">
        <f>(C1281+C1280)/2</f>
        <v>10.661904</v>
      </c>
      <c r="E1281" s="95">
        <f>(D1281*(A1281-A1280))</f>
        <v>10.661904</v>
      </c>
      <c r="F1281" s="95">
        <f>(0.5*((C1281^2)-(C1280^2))*'NEFZ + EPA + WLTP - Start Value'!$B$3)/3600</f>
        <v>1.036007734432003</v>
      </c>
      <c r="G1281" s="95">
        <f>E1281*'NEFZ + EPA + WLTP - Start Value'!$B$3*'NEFZ + EPA + WLTP - Start Value'!$B$6*'NEFZ + EPA + WLTP - Constants'!$B$4/3600</f>
        <v>0.363752178768</v>
      </c>
      <c r="H1281" s="95">
        <f>IF(E1281&gt;0,(((C1280)^3+(C1281)^3)/2/D1281)*0.5*'NEFZ + EPA + WLTP - Constants'!$B$3*('NEFZ + EPA + WLTP - Start Value'!$B$5*'NEFZ + EPA + WLTP - Start Value'!$B$4)*E1281/3600,0)</f>
        <v>0.1533691325081178</v>
      </c>
      <c r="I1281" s="95"/>
    </row>
    <row r="1282" ht="20.35" customHeight="1">
      <c r="A1282" s="15">
        <v>1279</v>
      </c>
      <c r="B1282" s="15">
        <v>24.5</v>
      </c>
      <c r="C1282" s="95">
        <f>'NEFZ + EPA + WLTP - Constants'!$B$5*B1282/3.6</f>
        <v>10.95248</v>
      </c>
      <c r="D1282" s="95">
        <f>(C1282+C1281)/2</f>
        <v>10.863072</v>
      </c>
      <c r="E1282" s="95">
        <f>(D1282*(A1282-A1281))</f>
        <v>10.863072</v>
      </c>
      <c r="F1282" s="95">
        <f>(0.5*((C1282^2)-(C1281^2))*'NEFZ + EPA + WLTP - Start Value'!$B$3)/3600</f>
        <v>0.8444440401407906</v>
      </c>
      <c r="G1282" s="95">
        <f>E1282*'NEFZ + EPA + WLTP - Start Value'!$B$3*'NEFZ + EPA + WLTP - Start Value'!$B$6*'NEFZ + EPA + WLTP - Constants'!$B$4/3600</f>
        <v>0.3706154274240001</v>
      </c>
      <c r="H1282" s="95">
        <f>IF(E1282&gt;0,(((C1281)^3+(C1282)^3)/2/D1282)*0.5*'NEFZ + EPA + WLTP - Constants'!$B$3*('NEFZ + EPA + WLTP - Start Value'!$B$5*'NEFZ + EPA + WLTP - Start Value'!$B$4)*E1282/3600,0)</f>
        <v>0.1621947334855822</v>
      </c>
      <c r="I1282" s="95"/>
    </row>
    <row r="1283" ht="20.35" customHeight="1">
      <c r="A1283" s="15">
        <v>1280</v>
      </c>
      <c r="B1283" s="15">
        <v>24.5</v>
      </c>
      <c r="C1283" s="95">
        <f>'NEFZ + EPA + WLTP - Constants'!$B$5*B1283/3.6</f>
        <v>10.95248</v>
      </c>
      <c r="D1283" s="95">
        <f>(C1283+C1282)/2</f>
        <v>10.95248</v>
      </c>
      <c r="E1283" s="95">
        <f>(D1283*(A1283-A1282))</f>
        <v>10.95248</v>
      </c>
      <c r="F1283" s="95">
        <f>(0.5*((C1283^2)-(C1282^2))*'NEFZ + EPA + WLTP - Start Value'!$B$3)/3600</f>
        <v>0</v>
      </c>
      <c r="G1283" s="95">
        <f>E1283*'NEFZ + EPA + WLTP - Start Value'!$B$3*'NEFZ + EPA + WLTP - Start Value'!$B$6*'NEFZ + EPA + WLTP - Constants'!$B$4/3600</f>
        <v>0.373665760160</v>
      </c>
      <c r="H1283" s="95">
        <f>IF(E1283&gt;0,(((C1282)^3+(C1283)^3)/2/D1283)*0.5*'NEFZ + EPA + WLTP - Constants'!$B$3*('NEFZ + EPA + WLTP - Start Value'!$B$5*'NEFZ + EPA + WLTP - Start Value'!$B$4)*E1283/3600,0)</f>
        <v>0.1661988184344704</v>
      </c>
      <c r="I1283" s="95"/>
    </row>
    <row r="1284" ht="20.35" customHeight="1">
      <c r="A1284" s="15">
        <v>1281</v>
      </c>
      <c r="B1284" s="15">
        <v>24</v>
      </c>
      <c r="C1284" s="95">
        <f>'NEFZ + EPA + WLTP - Constants'!$B$5*B1284/3.6</f>
        <v>10.72896</v>
      </c>
      <c r="D1284" s="95">
        <f>(C1284+C1283)/2</f>
        <v>10.84072</v>
      </c>
      <c r="E1284" s="95">
        <f>(D1284*(A1284-A1283))</f>
        <v>10.84072</v>
      </c>
      <c r="F1284" s="95">
        <f>(0.5*((C1284^2)-(C1283^2))*'NEFZ + EPA + WLTP - Start Value'!$B$3)/3600</f>
        <v>-1.053383126204439</v>
      </c>
      <c r="G1284" s="95">
        <f>E1284*'NEFZ + EPA + WLTP - Start Value'!$B$3*'NEFZ + EPA + WLTP - Start Value'!$B$6*'NEFZ + EPA + WLTP - Constants'!$B$4/3600</f>
        <v>0.369852844240</v>
      </c>
      <c r="H1284" s="95">
        <f>IF(E1284&gt;0,(((C1283)^3+(C1284)^3)/2/D1284)*0.5*'NEFZ + EPA + WLTP - Constants'!$B$3*('NEFZ + EPA + WLTP - Start Value'!$B$5*'NEFZ + EPA + WLTP - Start Value'!$B$4)*E1284/3600,0)</f>
        <v>0.1612142241680846</v>
      </c>
      <c r="I1284" s="95"/>
    </row>
    <row r="1285" ht="20.35" customHeight="1">
      <c r="A1285" s="15">
        <v>1282</v>
      </c>
      <c r="B1285" s="15">
        <v>23.5</v>
      </c>
      <c r="C1285" s="95">
        <f>'NEFZ + EPA + WLTP - Constants'!$B$5*B1285/3.6</f>
        <v>10.50544</v>
      </c>
      <c r="D1285" s="95">
        <f>(C1285+C1284)/2</f>
        <v>10.6172</v>
      </c>
      <c r="E1285" s="95">
        <f>(D1285*(A1285-A1284))</f>
        <v>10.6172</v>
      </c>
      <c r="F1285" s="95">
        <f>(0.5*((C1285^2)-(C1284^2))*'NEFZ + EPA + WLTP - Start Value'!$B$3)/3600</f>
        <v>-1.031663886488884</v>
      </c>
      <c r="G1285" s="95">
        <f>E1285*'NEFZ + EPA + WLTP - Start Value'!$B$3*'NEFZ + EPA + WLTP - Start Value'!$B$6*'NEFZ + EPA + WLTP - Constants'!$B$4/3600</f>
        <v>0.3622270124</v>
      </c>
      <c r="H1285" s="95">
        <f>IF(E1285&gt;0,(((C1284)^3+(C1285)^3)/2/D1285)*0.5*'NEFZ + EPA + WLTP - Constants'!$B$3*('NEFZ + EPA + WLTP - Start Value'!$B$5*'NEFZ + EPA + WLTP - Start Value'!$B$4)*E1285/3600,0)</f>
        <v>0.1514484596325808</v>
      </c>
      <c r="I1285" s="95"/>
    </row>
    <row r="1286" ht="20.35" customHeight="1">
      <c r="A1286" s="15">
        <v>1283</v>
      </c>
      <c r="B1286" s="15">
        <v>23.5</v>
      </c>
      <c r="C1286" s="95">
        <f>'NEFZ + EPA + WLTP - Constants'!$B$5*B1286/3.6</f>
        <v>10.50544</v>
      </c>
      <c r="D1286" s="95">
        <f>(C1286+C1285)/2</f>
        <v>10.50544</v>
      </c>
      <c r="E1286" s="95">
        <f>(D1286*(A1286-A1285))</f>
        <v>10.50544</v>
      </c>
      <c r="F1286" s="95">
        <f>(0.5*((C1286^2)-(C1285^2))*'NEFZ + EPA + WLTP - Start Value'!$B$3)/3600</f>
        <v>0</v>
      </c>
      <c r="G1286" s="95">
        <f>E1286*'NEFZ + EPA + WLTP - Start Value'!$B$3*'NEFZ + EPA + WLTP - Start Value'!$B$6*'NEFZ + EPA + WLTP - Constants'!$B$4/3600</f>
        <v>0.3584140964800001</v>
      </c>
      <c r="H1286" s="95">
        <f>IF(E1286&gt;0,(((C1285)^3+(C1286)^3)/2/D1286)*0.5*'NEFZ + EPA + WLTP - Constants'!$B$3*('NEFZ + EPA + WLTP - Start Value'!$B$5*'NEFZ + EPA + WLTP - Start Value'!$B$4)*E1286/3600,0)</f>
        <v>0.1466672893634628</v>
      </c>
      <c r="I1286" s="95"/>
    </row>
    <row r="1287" ht="20.35" customHeight="1">
      <c r="A1287" s="15">
        <v>1284</v>
      </c>
      <c r="B1287" s="15">
        <v>23.5</v>
      </c>
      <c r="C1287" s="95">
        <f>'NEFZ + EPA + WLTP - Constants'!$B$5*B1287/3.6</f>
        <v>10.50544</v>
      </c>
      <c r="D1287" s="95">
        <f>(C1287+C1286)/2</f>
        <v>10.50544</v>
      </c>
      <c r="E1287" s="95">
        <f>(D1287*(A1287-A1286))</f>
        <v>10.50544</v>
      </c>
      <c r="F1287" s="95">
        <f>(0.5*((C1287^2)-(C1286^2))*'NEFZ + EPA + WLTP - Start Value'!$B$3)/3600</f>
        <v>0</v>
      </c>
      <c r="G1287" s="95">
        <f>E1287*'NEFZ + EPA + WLTP - Start Value'!$B$3*'NEFZ + EPA + WLTP - Start Value'!$B$6*'NEFZ + EPA + WLTP - Constants'!$B$4/3600</f>
        <v>0.3584140964800001</v>
      </c>
      <c r="H1287" s="95">
        <f>IF(E1287&gt;0,(((C1286)^3+(C1287)^3)/2/D1287)*0.5*'NEFZ + EPA + WLTP - Constants'!$B$3*('NEFZ + EPA + WLTP - Start Value'!$B$5*'NEFZ + EPA + WLTP - Start Value'!$B$4)*E1287/3600,0)</f>
        <v>0.1466672893634628</v>
      </c>
      <c r="I1287" s="95"/>
    </row>
    <row r="1288" ht="20.35" customHeight="1">
      <c r="A1288" s="15">
        <v>1285</v>
      </c>
      <c r="B1288" s="15">
        <v>23.5</v>
      </c>
      <c r="C1288" s="95">
        <f>'NEFZ + EPA + WLTP - Constants'!$B$5*B1288/3.6</f>
        <v>10.50544</v>
      </c>
      <c r="D1288" s="95">
        <f>(C1288+C1287)/2</f>
        <v>10.50544</v>
      </c>
      <c r="E1288" s="95">
        <f>(D1288*(A1288-A1287))</f>
        <v>10.50544</v>
      </c>
      <c r="F1288" s="95">
        <f>(0.5*((C1288^2)-(C1287^2))*'NEFZ + EPA + WLTP - Start Value'!$B$3)/3600</f>
        <v>0</v>
      </c>
      <c r="G1288" s="95">
        <f>E1288*'NEFZ + EPA + WLTP - Start Value'!$B$3*'NEFZ + EPA + WLTP - Start Value'!$B$6*'NEFZ + EPA + WLTP - Constants'!$B$4/3600</f>
        <v>0.3584140964800001</v>
      </c>
      <c r="H1288" s="95">
        <f>IF(E1288&gt;0,(((C1287)^3+(C1288)^3)/2/D1288)*0.5*'NEFZ + EPA + WLTP - Constants'!$B$3*('NEFZ + EPA + WLTP - Start Value'!$B$5*'NEFZ + EPA + WLTP - Start Value'!$B$4)*E1288/3600,0)</f>
        <v>0.1466672893634628</v>
      </c>
      <c r="I1288" s="95"/>
    </row>
    <row r="1289" ht="20.35" customHeight="1">
      <c r="A1289" s="15">
        <v>1286</v>
      </c>
      <c r="B1289" s="15">
        <v>23.5</v>
      </c>
      <c r="C1289" s="95">
        <f>'NEFZ + EPA + WLTP - Constants'!$B$5*B1289/3.6</f>
        <v>10.50544</v>
      </c>
      <c r="D1289" s="95">
        <f>(C1289+C1288)/2</f>
        <v>10.50544</v>
      </c>
      <c r="E1289" s="95">
        <f>(D1289*(A1289-A1288))</f>
        <v>10.50544</v>
      </c>
      <c r="F1289" s="95">
        <f>(0.5*((C1289^2)-(C1288^2))*'NEFZ + EPA + WLTP - Start Value'!$B$3)/3600</f>
        <v>0</v>
      </c>
      <c r="G1289" s="95">
        <f>E1289*'NEFZ + EPA + WLTP - Start Value'!$B$3*'NEFZ + EPA + WLTP - Start Value'!$B$6*'NEFZ + EPA + WLTP - Constants'!$B$4/3600</f>
        <v>0.3584140964800001</v>
      </c>
      <c r="H1289" s="95">
        <f>IF(E1289&gt;0,(((C1288)^3+(C1289)^3)/2/D1289)*0.5*'NEFZ + EPA + WLTP - Constants'!$B$3*('NEFZ + EPA + WLTP - Start Value'!$B$5*'NEFZ + EPA + WLTP - Start Value'!$B$4)*E1289/3600,0)</f>
        <v>0.1466672893634628</v>
      </c>
      <c r="I1289" s="95"/>
    </row>
    <row r="1290" ht="20.35" customHeight="1">
      <c r="A1290" s="15">
        <v>1287</v>
      </c>
      <c r="B1290" s="15">
        <v>23.5</v>
      </c>
      <c r="C1290" s="95">
        <f>'NEFZ + EPA + WLTP - Constants'!$B$5*B1290/3.6</f>
        <v>10.50544</v>
      </c>
      <c r="D1290" s="95">
        <f>(C1290+C1289)/2</f>
        <v>10.50544</v>
      </c>
      <c r="E1290" s="95">
        <f>(D1290*(A1290-A1289))</f>
        <v>10.50544</v>
      </c>
      <c r="F1290" s="95">
        <f>(0.5*((C1290^2)-(C1289^2))*'NEFZ + EPA + WLTP - Start Value'!$B$3)/3600</f>
        <v>0</v>
      </c>
      <c r="G1290" s="95">
        <f>E1290*'NEFZ + EPA + WLTP - Start Value'!$B$3*'NEFZ + EPA + WLTP - Start Value'!$B$6*'NEFZ + EPA + WLTP - Constants'!$B$4/3600</f>
        <v>0.3584140964800001</v>
      </c>
      <c r="H1290" s="95">
        <f>IF(E1290&gt;0,(((C1289)^3+(C1290)^3)/2/D1290)*0.5*'NEFZ + EPA + WLTP - Constants'!$B$3*('NEFZ + EPA + WLTP - Start Value'!$B$5*'NEFZ + EPA + WLTP - Start Value'!$B$4)*E1290/3600,0)</f>
        <v>0.1466672893634628</v>
      </c>
      <c r="I1290" s="95"/>
    </row>
    <row r="1291" ht="20.35" customHeight="1">
      <c r="A1291" s="15">
        <v>1288</v>
      </c>
      <c r="B1291" s="15">
        <v>24</v>
      </c>
      <c r="C1291" s="95">
        <f>'NEFZ + EPA + WLTP - Constants'!$B$5*B1291/3.6</f>
        <v>10.72896</v>
      </c>
      <c r="D1291" s="95">
        <f>(C1291+C1290)/2</f>
        <v>10.6172</v>
      </c>
      <c r="E1291" s="95">
        <f>(D1291*(A1291-A1290))</f>
        <v>10.6172</v>
      </c>
      <c r="F1291" s="95">
        <f>(0.5*((C1291^2)-(C1290^2))*'NEFZ + EPA + WLTP - Start Value'!$B$3)/3600</f>
        <v>1.031663886488884</v>
      </c>
      <c r="G1291" s="95">
        <f>E1291*'NEFZ + EPA + WLTP - Start Value'!$B$3*'NEFZ + EPA + WLTP - Start Value'!$B$6*'NEFZ + EPA + WLTP - Constants'!$B$4/3600</f>
        <v>0.3622270124</v>
      </c>
      <c r="H1291" s="95">
        <f>IF(E1291&gt;0,(((C1290)^3+(C1291)^3)/2/D1291)*0.5*'NEFZ + EPA + WLTP - Constants'!$B$3*('NEFZ + EPA + WLTP - Start Value'!$B$5*'NEFZ + EPA + WLTP - Start Value'!$B$4)*E1291/3600,0)</f>
        <v>0.1514484596325808</v>
      </c>
      <c r="I1291" s="95"/>
    </row>
    <row r="1292" ht="20.35" customHeight="1">
      <c r="A1292" s="15">
        <v>1289</v>
      </c>
      <c r="B1292" s="15">
        <v>24.1</v>
      </c>
      <c r="C1292" s="95">
        <f>'NEFZ + EPA + WLTP - Constants'!$B$5*B1292/3.6</f>
        <v>10.773664</v>
      </c>
      <c r="D1292" s="95">
        <f>(C1292+C1291)/2</f>
        <v>10.751312</v>
      </c>
      <c r="E1292" s="95">
        <f>(D1292*(A1292-A1291))</f>
        <v>10.751312</v>
      </c>
      <c r="F1292" s="95">
        <f>(0.5*((C1292^2)-(C1291^2))*'NEFZ + EPA + WLTP - Start Value'!$B$3)/3600</f>
        <v>0.2089390860636485</v>
      </c>
      <c r="G1292" s="95">
        <f>E1292*'NEFZ + EPA + WLTP - Start Value'!$B$3*'NEFZ + EPA + WLTP - Start Value'!$B$6*'NEFZ + EPA + WLTP - Constants'!$B$4/3600</f>
        <v>0.3668025115040001</v>
      </c>
      <c r="H1292" s="95">
        <f>IF(E1292&gt;0,(((C1291)^3+(C1292)^3)/2/D1292)*0.5*'NEFZ + EPA + WLTP - Constants'!$B$3*('NEFZ + EPA + WLTP - Start Value'!$B$5*'NEFZ + EPA + WLTP - Start Value'!$B$4)*E1292/3600,0)</f>
        <v>0.1572101392191964</v>
      </c>
      <c r="I1292" s="95"/>
    </row>
    <row r="1293" ht="20.35" customHeight="1">
      <c r="A1293" s="15">
        <v>1290</v>
      </c>
      <c r="B1293" s="15">
        <v>24.5</v>
      </c>
      <c r="C1293" s="95">
        <f>'NEFZ + EPA + WLTP - Constants'!$B$5*B1293/3.6</f>
        <v>10.95248</v>
      </c>
      <c r="D1293" s="95">
        <f>(C1293+C1292)/2</f>
        <v>10.863072</v>
      </c>
      <c r="E1293" s="95">
        <f>(D1293*(A1293-A1292))</f>
        <v>10.863072</v>
      </c>
      <c r="F1293" s="95">
        <f>(0.5*((C1293^2)-(C1292^2))*'NEFZ + EPA + WLTP - Start Value'!$B$3)/3600</f>
        <v>0.8444440401407906</v>
      </c>
      <c r="G1293" s="95">
        <f>E1293*'NEFZ + EPA + WLTP - Start Value'!$B$3*'NEFZ + EPA + WLTP - Start Value'!$B$6*'NEFZ + EPA + WLTP - Constants'!$B$4/3600</f>
        <v>0.3706154274240001</v>
      </c>
      <c r="H1293" s="95">
        <f>IF(E1293&gt;0,(((C1292)^3+(C1293)^3)/2/D1293)*0.5*'NEFZ + EPA + WLTP - Constants'!$B$3*('NEFZ + EPA + WLTP - Start Value'!$B$5*'NEFZ + EPA + WLTP - Start Value'!$B$4)*E1293/3600,0)</f>
        <v>0.1621947334855822</v>
      </c>
      <c r="I1293" s="95"/>
    </row>
    <row r="1294" ht="20.35" customHeight="1">
      <c r="A1294" s="15">
        <v>1291</v>
      </c>
      <c r="B1294" s="15">
        <v>24.7</v>
      </c>
      <c r="C1294" s="95">
        <f>'NEFZ + EPA + WLTP - Constants'!$B$5*B1294/3.6</f>
        <v>11.041888</v>
      </c>
      <c r="D1294" s="95">
        <f>(C1294+C1293)/2</f>
        <v>10.997184</v>
      </c>
      <c r="E1294" s="95">
        <f>(D1294*(A1294-A1293))</f>
        <v>10.997184</v>
      </c>
      <c r="F1294" s="95">
        <f>(0.5*((C1294^2)-(C1293^2))*'NEFZ + EPA + WLTP - Start Value'!$B$3)/3600</f>
        <v>0.4274346376021357</v>
      </c>
      <c r="G1294" s="95">
        <f>E1294*'NEFZ + EPA + WLTP - Start Value'!$B$3*'NEFZ + EPA + WLTP - Start Value'!$B$6*'NEFZ + EPA + WLTP - Constants'!$B$4/3600</f>
        <v>0.3751909265280001</v>
      </c>
      <c r="H1294" s="95">
        <f>IF(E1294&gt;0,(((C1293)^3+(C1294)^3)/2/D1294)*0.5*'NEFZ + EPA + WLTP - Constants'!$B$3*('NEFZ + EPA + WLTP - Start Value'!$B$5*'NEFZ + EPA + WLTP - Start Value'!$B$4)*E1294/3600,0)</f>
        <v>0.1682505641722471</v>
      </c>
      <c r="I1294" s="95"/>
    </row>
    <row r="1295" ht="20.35" customHeight="1">
      <c r="A1295" s="15">
        <v>1292</v>
      </c>
      <c r="B1295" s="15">
        <v>25</v>
      </c>
      <c r="C1295" s="95">
        <f>'NEFZ + EPA + WLTP - Constants'!$B$5*B1295/3.6</f>
        <v>11.176</v>
      </c>
      <c r="D1295" s="95">
        <f>(C1295+C1294)/2</f>
        <v>11.108944</v>
      </c>
      <c r="E1295" s="95">
        <f>(D1295*(A1295-A1294))</f>
        <v>11.108944</v>
      </c>
      <c r="F1295" s="95">
        <f>(0.5*((C1295^2)-(C1294^2))*'NEFZ + EPA + WLTP - Start Value'!$B$3)/3600</f>
        <v>0.6476677283178671</v>
      </c>
      <c r="G1295" s="95">
        <f>E1295*'NEFZ + EPA + WLTP - Start Value'!$B$3*'NEFZ + EPA + WLTP - Start Value'!$B$6*'NEFZ + EPA + WLTP - Constants'!$B$4/3600</f>
        <v>0.3790038424480001</v>
      </c>
      <c r="H1295" s="95">
        <f>IF(E1295&gt;0,(((C1294)^3+(C1295)^3)/2/D1295)*0.5*'NEFZ + EPA + WLTP - Constants'!$B$3*('NEFZ + EPA + WLTP - Start Value'!$B$5*'NEFZ + EPA + WLTP - Start Value'!$B$4)*E1295/3600,0)</f>
        <v>0.1734428204358438</v>
      </c>
      <c r="I1295" s="95"/>
    </row>
    <row r="1296" ht="20.35" customHeight="1">
      <c r="A1296" s="15">
        <v>1293</v>
      </c>
      <c r="B1296" s="15">
        <v>25.4</v>
      </c>
      <c r="C1296" s="95">
        <f>'NEFZ + EPA + WLTP - Constants'!$B$5*B1296/3.6</f>
        <v>11.354816</v>
      </c>
      <c r="D1296" s="95">
        <f>(C1296+C1295)/2</f>
        <v>11.265408</v>
      </c>
      <c r="E1296" s="95">
        <f>(D1296*(A1296-A1295))</f>
        <v>11.265408</v>
      </c>
      <c r="F1296" s="95">
        <f>(0.5*((C1296^2)-(C1295^2))*'NEFZ + EPA + WLTP - Start Value'!$B$3)/3600</f>
        <v>0.875719745331193</v>
      </c>
      <c r="G1296" s="95">
        <f>E1296*'NEFZ + EPA + WLTP - Start Value'!$B$3*'NEFZ + EPA + WLTP - Start Value'!$B$6*'NEFZ + EPA + WLTP - Constants'!$B$4/3600</f>
        <v>0.3843419247360001</v>
      </c>
      <c r="H1296" s="95">
        <f>IF(E1296&gt;0,(((C1295)^3+(C1296)^3)/2/D1296)*0.5*'NEFZ + EPA + WLTP - Constants'!$B$3*('NEFZ + EPA + WLTP - Start Value'!$B$5*'NEFZ + EPA + WLTP - Start Value'!$B$4)*E1296/3600,0)</f>
        <v>0.180889500546495</v>
      </c>
      <c r="I1296" s="95"/>
    </row>
    <row r="1297" ht="20.35" customHeight="1">
      <c r="A1297" s="15">
        <v>1294</v>
      </c>
      <c r="B1297" s="15">
        <v>25.6</v>
      </c>
      <c r="C1297" s="95">
        <f>'NEFZ + EPA + WLTP - Constants'!$B$5*B1297/3.6</f>
        <v>11.444224</v>
      </c>
      <c r="D1297" s="95">
        <f>(C1297+C1296)/2</f>
        <v>11.39952</v>
      </c>
      <c r="E1297" s="95">
        <f>(D1297*(A1297-A1296))</f>
        <v>11.39952</v>
      </c>
      <c r="F1297" s="95">
        <f>(0.5*((C1297^2)-(C1296^2))*'NEFZ + EPA + WLTP - Start Value'!$B$3)/3600</f>
        <v>0.4430724901973462</v>
      </c>
      <c r="G1297" s="95">
        <f>E1297*'NEFZ + EPA + WLTP - Start Value'!$B$3*'NEFZ + EPA + WLTP - Start Value'!$B$6*'NEFZ + EPA + WLTP - Constants'!$B$4/3600</f>
        <v>0.3889174238400001</v>
      </c>
      <c r="H1297" s="95">
        <f>IF(E1297&gt;0,(((C1296)^3+(C1297)^3)/2/D1297)*0.5*'NEFZ + EPA + WLTP - Constants'!$B$3*('NEFZ + EPA + WLTP - Start Value'!$B$5*'NEFZ + EPA + WLTP - Start Value'!$B$4)*E1297/3600,0)</f>
        <v>0.1874002890030494</v>
      </c>
      <c r="I1297" s="95"/>
    </row>
    <row r="1298" ht="20.35" customHeight="1">
      <c r="A1298" s="15">
        <v>1295</v>
      </c>
      <c r="B1298" s="15">
        <v>25.7</v>
      </c>
      <c r="C1298" s="95">
        <f>'NEFZ + EPA + WLTP - Constants'!$B$5*B1298/3.6</f>
        <v>11.488928</v>
      </c>
      <c r="D1298" s="95">
        <f>(C1298+C1297)/2</f>
        <v>11.466576</v>
      </c>
      <c r="E1298" s="95">
        <f>(D1298*(A1298-A1297))</f>
        <v>11.466576</v>
      </c>
      <c r="F1298" s="95">
        <f>(0.5*((C1298^2)-(C1297^2))*'NEFZ + EPA + WLTP - Start Value'!$B$3)/3600</f>
        <v>0.2228393994815963</v>
      </c>
      <c r="G1298" s="95">
        <f>E1298*'NEFZ + EPA + WLTP - Start Value'!$B$3*'NEFZ + EPA + WLTP - Start Value'!$B$6*'NEFZ + EPA + WLTP - Constants'!$B$4/3600</f>
        <v>0.3912051733920001</v>
      </c>
      <c r="H1298" s="95">
        <f>IF(E1298&gt;0,(((C1297)^3+(C1298)^3)/2/D1298)*0.5*'NEFZ + EPA + WLTP - Constants'!$B$3*('NEFZ + EPA + WLTP - Start Value'!$B$5*'NEFZ + EPA + WLTP - Start Value'!$B$4)*E1298/3600,0)</f>
        <v>0.1907202194944599</v>
      </c>
      <c r="I1298" s="95"/>
    </row>
    <row r="1299" ht="20.35" customHeight="1">
      <c r="A1299" s="15">
        <v>1296</v>
      </c>
      <c r="B1299" s="15">
        <v>26</v>
      </c>
      <c r="C1299" s="95">
        <f>'NEFZ + EPA + WLTP - Constants'!$B$5*B1299/3.6</f>
        <v>11.62304</v>
      </c>
      <c r="D1299" s="95">
        <f>(C1299+C1298)/2</f>
        <v>11.555984</v>
      </c>
      <c r="E1299" s="95">
        <f>(D1299*(A1299-A1298))</f>
        <v>11.555984</v>
      </c>
      <c r="F1299" s="95">
        <f>(0.5*((C1299^2)-(C1298^2))*'NEFZ + EPA + WLTP - Start Value'!$B$3)/3600</f>
        <v>0.6737308159765369</v>
      </c>
      <c r="G1299" s="95">
        <f>E1299*'NEFZ + EPA + WLTP - Start Value'!$B$3*'NEFZ + EPA + WLTP - Start Value'!$B$6*'NEFZ + EPA + WLTP - Constants'!$B$4/3600</f>
        <v>0.3942555061280001</v>
      </c>
      <c r="H1299" s="95">
        <f>IF(E1299&gt;0,(((C1298)^3+(C1299)^3)/2/D1299)*0.5*'NEFZ + EPA + WLTP - Constants'!$B$3*('NEFZ + EPA + WLTP - Start Value'!$B$5*'NEFZ + EPA + WLTP - Start Value'!$B$4)*E1299/3600,0)</f>
        <v>0.1952338815565041</v>
      </c>
      <c r="I1299" s="95"/>
    </row>
    <row r="1300" ht="20.35" customHeight="1">
      <c r="A1300" s="15">
        <v>1297</v>
      </c>
      <c r="B1300" s="15">
        <v>26.2</v>
      </c>
      <c r="C1300" s="95">
        <f>'NEFZ + EPA + WLTP - Constants'!$B$5*B1300/3.6</f>
        <v>11.712448</v>
      </c>
      <c r="D1300" s="95">
        <f>(C1300+C1299)/2</f>
        <v>11.667744</v>
      </c>
      <c r="E1300" s="95">
        <f>(D1300*(A1300-A1299))</f>
        <v>11.667744</v>
      </c>
      <c r="F1300" s="95">
        <f>(0.5*((C1300^2)-(C1299^2))*'NEFZ + EPA + WLTP - Start Value'!$B$3)/3600</f>
        <v>0.4534977252607931</v>
      </c>
      <c r="G1300" s="95">
        <f>E1300*'NEFZ + EPA + WLTP - Start Value'!$B$3*'NEFZ + EPA + WLTP - Start Value'!$B$6*'NEFZ + EPA + WLTP - Constants'!$B$4/3600</f>
        <v>0.398068422048</v>
      </c>
      <c r="H1300" s="95">
        <f>IF(E1300&gt;0,(((C1299)^3+(C1300)^3)/2/D1300)*0.5*'NEFZ + EPA + WLTP - Constants'!$B$3*('NEFZ + EPA + WLTP - Start Value'!$B$5*'NEFZ + EPA + WLTP - Start Value'!$B$4)*E1300/3600,0)</f>
        <v>0.2009418176531748</v>
      </c>
      <c r="I1300" s="95"/>
    </row>
    <row r="1301" ht="20.35" customHeight="1">
      <c r="A1301" s="15">
        <v>1298</v>
      </c>
      <c r="B1301" s="15">
        <v>27</v>
      </c>
      <c r="C1301" s="95">
        <f>'NEFZ + EPA + WLTP - Constants'!$B$5*B1301/3.6</f>
        <v>12.07008</v>
      </c>
      <c r="D1301" s="95">
        <f>(C1301+C1300)/2</f>
        <v>11.891264</v>
      </c>
      <c r="E1301" s="95">
        <f>(D1301*(A1301-A1300))</f>
        <v>11.891264</v>
      </c>
      <c r="F1301" s="95">
        <f>(0.5*((C1301^2)-(C1300^2))*'NEFZ + EPA + WLTP - Start Value'!$B$3)/3600</f>
        <v>1.848741684588094</v>
      </c>
      <c r="G1301" s="95">
        <f>E1301*'NEFZ + EPA + WLTP - Start Value'!$B$3*'NEFZ + EPA + WLTP - Start Value'!$B$6*'NEFZ + EPA + WLTP - Constants'!$B$4/3600</f>
        <v>0.4056942538880001</v>
      </c>
      <c r="H1301" s="95">
        <f>IF(E1301&gt;0,(((C1300)^3+(C1301)^3)/2/D1301)*0.5*'NEFZ + EPA + WLTP - Constants'!$B$3*('NEFZ + EPA + WLTP - Start Value'!$B$5*'NEFZ + EPA + WLTP - Start Value'!$B$4)*E1301/3600,0)</f>
        <v>0.2128477721599341</v>
      </c>
      <c r="I1301" s="95"/>
    </row>
    <row r="1302" ht="20.35" customHeight="1">
      <c r="A1302" s="15">
        <v>1299</v>
      </c>
      <c r="B1302" s="15">
        <v>27.8</v>
      </c>
      <c r="C1302" s="95">
        <f>'NEFZ + EPA + WLTP - Constants'!$B$5*B1302/3.6</f>
        <v>12.427712</v>
      </c>
      <c r="D1302" s="95">
        <f>(C1302+C1301)/2</f>
        <v>12.248896</v>
      </c>
      <c r="E1302" s="95">
        <f>(D1302*(A1302-A1301))</f>
        <v>12.248896</v>
      </c>
      <c r="F1302" s="95">
        <f>(0.5*((C1302^2)-(C1301^2))*'NEFZ + EPA + WLTP - Start Value'!$B$3)/3600</f>
        <v>1.90434293825991</v>
      </c>
      <c r="G1302" s="95">
        <f>E1302*'NEFZ + EPA + WLTP - Start Value'!$B$3*'NEFZ + EPA + WLTP - Start Value'!$B$6*'NEFZ + EPA + WLTP - Constants'!$B$4/3600</f>
        <v>0.4178955848320001</v>
      </c>
      <c r="H1302" s="95">
        <f>IF(E1302&gt;0,(((C1301)^3+(C1302)^3)/2/D1302)*0.5*'NEFZ + EPA + WLTP - Constants'!$B$3*('NEFZ + EPA + WLTP - Start Value'!$B$5*'NEFZ + EPA + WLTP - Start Value'!$B$4)*E1302/3600,0)</f>
        <v>0.2326263709769568</v>
      </c>
      <c r="I1302" s="95"/>
    </row>
    <row r="1303" ht="20.35" customHeight="1">
      <c r="A1303" s="15">
        <v>1300</v>
      </c>
      <c r="B1303" s="15">
        <v>28.3</v>
      </c>
      <c r="C1303" s="95">
        <f>'NEFZ + EPA + WLTP - Constants'!$B$5*B1303/3.6</f>
        <v>12.651232</v>
      </c>
      <c r="D1303" s="95">
        <f>(C1303+C1302)/2</f>
        <v>12.539472</v>
      </c>
      <c r="E1303" s="95">
        <f>(D1303*(A1303-A1302))</f>
        <v>12.539472</v>
      </c>
      <c r="F1303" s="95">
        <f>(0.5*((C1303^2)-(C1302^2))*'NEFZ + EPA + WLTP - Start Value'!$B$3)/3600</f>
        <v>1.21844934804266</v>
      </c>
      <c r="G1303" s="95">
        <f>E1303*'NEFZ + EPA + WLTP - Start Value'!$B$3*'NEFZ + EPA + WLTP - Start Value'!$B$6*'NEFZ + EPA + WLTP - Constants'!$B$4/3600</f>
        <v>0.427809166224</v>
      </c>
      <c r="H1303" s="95">
        <f>IF(E1303&gt;0,(((C1302)^3+(C1303)^3)/2/D1303)*0.5*'NEFZ + EPA + WLTP - Constants'!$B$3*('NEFZ + EPA + WLTP - Start Value'!$B$5*'NEFZ + EPA + WLTP - Start Value'!$B$4)*E1303/3600,0)</f>
        <v>0.249477715425295</v>
      </c>
      <c r="I1303" s="95"/>
    </row>
    <row r="1304" ht="20.35" customHeight="1">
      <c r="A1304" s="15">
        <v>1301</v>
      </c>
      <c r="B1304" s="15">
        <v>29</v>
      </c>
      <c r="C1304" s="95">
        <f>'NEFZ + EPA + WLTP - Constants'!$B$5*B1304/3.6</f>
        <v>12.96416</v>
      </c>
      <c r="D1304" s="95">
        <f>(C1304+C1303)/2</f>
        <v>12.807696</v>
      </c>
      <c r="E1304" s="95">
        <f>(D1304*(A1304-A1303))</f>
        <v>12.807696</v>
      </c>
      <c r="F1304" s="95">
        <f>(0.5*((C1304^2)-(C1303^2))*'NEFZ + EPA + WLTP - Start Value'!$B$3)/3600</f>
        <v>1.742317409981865</v>
      </c>
      <c r="G1304" s="95">
        <f>E1304*'NEFZ + EPA + WLTP - Start Value'!$B$3*'NEFZ + EPA + WLTP - Start Value'!$B$6*'NEFZ + EPA + WLTP - Constants'!$B$4/3600</f>
        <v>0.436960164432</v>
      </c>
      <c r="H1304" s="95">
        <f>IF(E1304&gt;0,(((C1303)^3+(C1304)^3)/2/D1304)*0.5*'NEFZ + EPA + WLTP - Constants'!$B$3*('NEFZ + EPA + WLTP - Start Value'!$B$5*'NEFZ + EPA + WLTP - Start Value'!$B$4)*E1304/3600,0)</f>
        <v>0.2658875224368969</v>
      </c>
      <c r="I1304" s="95"/>
    </row>
    <row r="1305" ht="20.35" customHeight="1">
      <c r="A1305" s="15">
        <v>1302</v>
      </c>
      <c r="B1305" s="15">
        <v>29.1</v>
      </c>
      <c r="C1305" s="95">
        <f>'NEFZ + EPA + WLTP - Constants'!$B$5*B1305/3.6</f>
        <v>13.008864</v>
      </c>
      <c r="D1305" s="95">
        <f>(C1305+C1304)/2</f>
        <v>12.986512</v>
      </c>
      <c r="E1305" s="95">
        <f>(D1305*(A1305-A1304))</f>
        <v>12.986512</v>
      </c>
      <c r="F1305" s="95">
        <f>(0.5*((C1305^2)-(C1304^2))*'NEFZ + EPA + WLTP - Start Value'!$B$3)/3600</f>
        <v>0.2523775654947638</v>
      </c>
      <c r="G1305" s="95">
        <f>E1305*'NEFZ + EPA + WLTP - Start Value'!$B$3*'NEFZ + EPA + WLTP - Start Value'!$B$6*'NEFZ + EPA + WLTP - Constants'!$B$4/3600</f>
        <v>0.4430608299040001</v>
      </c>
      <c r="H1305" s="95">
        <f>IF(E1305&gt;0,(((C1304)^3+(C1305)^3)/2/D1305)*0.5*'NEFZ + EPA + WLTP - Constants'!$B$3*('NEFZ + EPA + WLTP - Start Value'!$B$5*'NEFZ + EPA + WLTP - Start Value'!$B$4)*E1305/3600,0)</f>
        <v>0.2770587998761902</v>
      </c>
      <c r="I1305" s="95"/>
    </row>
    <row r="1306" ht="20.35" customHeight="1">
      <c r="A1306" s="15">
        <v>1303</v>
      </c>
      <c r="B1306" s="15">
        <v>29</v>
      </c>
      <c r="C1306" s="95">
        <f>'NEFZ + EPA + WLTP - Constants'!$B$5*B1306/3.6</f>
        <v>12.96416</v>
      </c>
      <c r="D1306" s="95">
        <f>(C1306+C1305)/2</f>
        <v>12.986512</v>
      </c>
      <c r="E1306" s="95">
        <f>(D1306*(A1306-A1305))</f>
        <v>12.986512</v>
      </c>
      <c r="F1306" s="95">
        <f>(0.5*((C1306^2)-(C1305^2))*'NEFZ + EPA + WLTP - Start Value'!$B$3)/3600</f>
        <v>-0.2523775654947638</v>
      </c>
      <c r="G1306" s="95">
        <f>E1306*'NEFZ + EPA + WLTP - Start Value'!$B$3*'NEFZ + EPA + WLTP - Start Value'!$B$6*'NEFZ + EPA + WLTP - Constants'!$B$4/3600</f>
        <v>0.4430608299040001</v>
      </c>
      <c r="H1306" s="95">
        <f>IF(E1306&gt;0,(((C1305)^3+(C1306)^3)/2/D1306)*0.5*'NEFZ + EPA + WLTP - Constants'!$B$3*('NEFZ + EPA + WLTP - Start Value'!$B$5*'NEFZ + EPA + WLTP - Start Value'!$B$4)*E1306/3600,0)</f>
        <v>0.2770587998761902</v>
      </c>
      <c r="I1306" s="95"/>
    </row>
    <row r="1307" ht="20.35" customHeight="1">
      <c r="A1307" s="15">
        <v>1304</v>
      </c>
      <c r="B1307" s="15">
        <v>28</v>
      </c>
      <c r="C1307" s="95">
        <f>'NEFZ + EPA + WLTP - Constants'!$B$5*B1307/3.6</f>
        <v>12.51712</v>
      </c>
      <c r="D1307" s="95">
        <f>(C1307+C1306)/2</f>
        <v>12.74064</v>
      </c>
      <c r="E1307" s="95">
        <f>(D1307*(A1307-A1306))</f>
        <v>12.74064</v>
      </c>
      <c r="F1307" s="95">
        <f>(0.5*((C1307^2)-(C1306^2))*'NEFZ + EPA + WLTP - Start Value'!$B$3)/3600</f>
        <v>-2.47599332757333</v>
      </c>
      <c r="G1307" s="95">
        <f>E1307*'NEFZ + EPA + WLTP - Start Value'!$B$3*'NEFZ + EPA + WLTP - Start Value'!$B$6*'NEFZ + EPA + WLTP - Constants'!$B$4/3600</f>
        <v>0.434672414880</v>
      </c>
      <c r="H1307" s="95">
        <f>IF(E1307&gt;0,(((C1306)^3+(C1307)^3)/2/D1307)*0.5*'NEFZ + EPA + WLTP - Constants'!$B$3*('NEFZ + EPA + WLTP - Start Value'!$B$5*'NEFZ + EPA + WLTP - Start Value'!$B$4)*E1307/3600,0)</f>
        <v>0.2618575404830231</v>
      </c>
      <c r="I1307" s="95"/>
    </row>
    <row r="1308" ht="20.35" customHeight="1">
      <c r="A1308" s="15">
        <v>1305</v>
      </c>
      <c r="B1308" s="15">
        <v>24.7</v>
      </c>
      <c r="C1308" s="95">
        <f>'NEFZ + EPA + WLTP - Constants'!$B$5*B1308/3.6</f>
        <v>11.041888</v>
      </c>
      <c r="D1308" s="95">
        <f>(C1308+C1307)/2</f>
        <v>11.779504</v>
      </c>
      <c r="E1308" s="95">
        <f>(D1308*(A1308-A1307))</f>
        <v>11.779504</v>
      </c>
      <c r="F1308" s="95">
        <f>(0.5*((C1308^2)-(C1307^2))*'NEFZ + EPA + WLTP - Start Value'!$B$3)/3600</f>
        <v>-7.554385957864532</v>
      </c>
      <c r="G1308" s="95">
        <f>E1308*'NEFZ + EPA + WLTP - Start Value'!$B$3*'NEFZ + EPA + WLTP - Start Value'!$B$6*'NEFZ + EPA + WLTP - Constants'!$B$4/3600</f>
        <v>0.401881337968</v>
      </c>
      <c r="H1308" s="95">
        <f>IF(E1308&gt;0,(((C1307)^3+(C1308)^3)/2/D1308)*0.5*'NEFZ + EPA + WLTP - Constants'!$B$3*('NEFZ + EPA + WLTP - Start Value'!$B$5*'NEFZ + EPA + WLTP - Start Value'!$B$4)*E1308/3600,0)</f>
        <v>0.2091945879556661</v>
      </c>
      <c r="I1308" s="95"/>
    </row>
    <row r="1309" ht="20.35" customHeight="1">
      <c r="A1309" s="15">
        <v>1306</v>
      </c>
      <c r="B1309" s="15">
        <v>21.4</v>
      </c>
      <c r="C1309" s="95">
        <f>'NEFZ + EPA + WLTP - Constants'!$B$5*B1309/3.6</f>
        <v>9.566655999999998</v>
      </c>
      <c r="D1309" s="95">
        <f>(C1309+C1308)/2</f>
        <v>10.304272</v>
      </c>
      <c r="E1309" s="95">
        <f>(D1309*(A1309-A1308))</f>
        <v>10.304272</v>
      </c>
      <c r="F1309" s="95">
        <f>(0.5*((C1309^2)-(C1308^2))*'NEFZ + EPA + WLTP - Start Value'!$B$3)/3600</f>
        <v>-6.608295875854943</v>
      </c>
      <c r="G1309" s="95">
        <f>E1309*'NEFZ + EPA + WLTP - Start Value'!$B$3*'NEFZ + EPA + WLTP - Start Value'!$B$6*'NEFZ + EPA + WLTP - Constants'!$B$4/3600</f>
        <v>0.351550847824</v>
      </c>
      <c r="H1309" s="95">
        <f>IF(E1309&gt;0,(((C1308)^3+(C1309)^3)/2/D1309)*0.5*'NEFZ + EPA + WLTP - Constants'!$B$3*('NEFZ + EPA + WLTP - Start Value'!$B$5*'NEFZ + EPA + WLTP - Start Value'!$B$4)*E1309/3600,0)</f>
        <v>0.1405296313738968</v>
      </c>
      <c r="I1309" s="95"/>
    </row>
    <row r="1310" ht="20.35" customHeight="1">
      <c r="A1310" s="15">
        <v>1307</v>
      </c>
      <c r="B1310" s="15">
        <v>18.1</v>
      </c>
      <c r="C1310" s="95">
        <f>'NEFZ + EPA + WLTP - Constants'!$B$5*B1310/3.6</f>
        <v>8.091424000000002</v>
      </c>
      <c r="D1310" s="95">
        <f>(C1310+C1309)/2</f>
        <v>8.829039999999999</v>
      </c>
      <c r="E1310" s="95">
        <f>(D1310*(A1310-A1309))</f>
        <v>8.829039999999999</v>
      </c>
      <c r="F1310" s="95">
        <f>(0.5*((C1310^2)-(C1309^2))*'NEFZ + EPA + WLTP - Start Value'!$B$3)/3600</f>
        <v>-5.662205793845319</v>
      </c>
      <c r="G1310" s="95">
        <f>E1310*'NEFZ + EPA + WLTP - Start Value'!$B$3*'NEFZ + EPA + WLTP - Start Value'!$B$6*'NEFZ + EPA + WLTP - Constants'!$B$4/3600</f>
        <v>0.301220357680</v>
      </c>
      <c r="H1310" s="95">
        <f>IF(E1310&gt;0,(((C1309)^3+(C1310)^3)/2/D1310)*0.5*'NEFZ + EPA + WLTP - Constants'!$B$3*('NEFZ + EPA + WLTP - Start Value'!$B$5*'NEFZ + EPA + WLTP - Start Value'!$B$4)*E1310/3600,0)</f>
        <v>0.08888546577952339</v>
      </c>
      <c r="I1310" s="95"/>
    </row>
    <row r="1311" ht="20.35" customHeight="1">
      <c r="A1311" s="15">
        <v>1308</v>
      </c>
      <c r="B1311" s="15">
        <v>14.8</v>
      </c>
      <c r="C1311" s="95">
        <f>'NEFZ + EPA + WLTP - Constants'!$B$5*B1311/3.6</f>
        <v>6.616192000000001</v>
      </c>
      <c r="D1311" s="95">
        <f>(C1311+C1310)/2</f>
        <v>7.353808000000001</v>
      </c>
      <c r="E1311" s="95">
        <f>(D1311*(A1311-A1310))</f>
        <v>7.353808000000001</v>
      </c>
      <c r="F1311" s="95">
        <f>(0.5*((C1311^2)-(C1310^2))*'NEFZ + EPA + WLTP - Start Value'!$B$3)/3600</f>
        <v>-4.716115711835737</v>
      </c>
      <c r="G1311" s="95">
        <f>E1311*'NEFZ + EPA + WLTP - Start Value'!$B$3*'NEFZ + EPA + WLTP - Start Value'!$B$6*'NEFZ + EPA + WLTP - Constants'!$B$4/3600</f>
        <v>0.250889867536</v>
      </c>
      <c r="H1311" s="95">
        <f>IF(E1311&gt;0,(((C1310)^3+(C1311)^3)/2/D1311)*0.5*'NEFZ + EPA + WLTP - Constants'!$B$3*('NEFZ + EPA + WLTP - Start Value'!$B$5*'NEFZ + EPA + WLTP - Start Value'!$B$4)*E1311/3600,0)</f>
        <v>0.05182527510927436</v>
      </c>
      <c r="I1311" s="95"/>
    </row>
    <row r="1312" ht="20.35" customHeight="1">
      <c r="A1312" s="15">
        <v>1309</v>
      </c>
      <c r="B1312" s="15">
        <v>11.5</v>
      </c>
      <c r="C1312" s="95">
        <f>'NEFZ + EPA + WLTP - Constants'!$B$5*B1312/3.6</f>
        <v>5.140960000000001</v>
      </c>
      <c r="D1312" s="95">
        <f>(C1312+C1311)/2</f>
        <v>5.878576000000001</v>
      </c>
      <c r="E1312" s="95">
        <f>(D1312*(A1312-A1311))</f>
        <v>5.878576000000001</v>
      </c>
      <c r="F1312" s="95">
        <f>(0.5*((C1312^2)-(C1311^2))*'NEFZ + EPA + WLTP - Start Value'!$B$3)/3600</f>
        <v>-3.770025629826133</v>
      </c>
      <c r="G1312" s="95">
        <f>E1312*'NEFZ + EPA + WLTP - Start Value'!$B$3*'NEFZ + EPA + WLTP - Start Value'!$B$6*'NEFZ + EPA + WLTP - Constants'!$B$4/3600</f>
        <v>0.200559377392</v>
      </c>
      <c r="H1312" s="95">
        <f>IF(E1312&gt;0,(((C1311)^3+(C1312)^3)/2/D1312)*0.5*'NEFZ + EPA + WLTP - Constants'!$B$3*('NEFZ + EPA + WLTP - Start Value'!$B$5*'NEFZ + EPA + WLTP - Start Value'!$B$4)*E1312/3600,0)</f>
        <v>0.02691224329987826</v>
      </c>
      <c r="I1312" s="95"/>
    </row>
    <row r="1313" ht="20.35" customHeight="1">
      <c r="A1313" s="15">
        <v>1310</v>
      </c>
      <c r="B1313" s="15">
        <v>8.199999999999999</v>
      </c>
      <c r="C1313" s="95">
        <f>'NEFZ + EPA + WLTP - Constants'!$B$5*B1313/3.6</f>
        <v>3.665728</v>
      </c>
      <c r="D1313" s="95">
        <f>(C1313+C1312)/2</f>
        <v>4.403344000000001</v>
      </c>
      <c r="E1313" s="95">
        <f>(D1313*(A1313-A1312))</f>
        <v>4.403344000000001</v>
      </c>
      <c r="F1313" s="95">
        <f>(0.5*((C1313^2)-(C1312^2))*'NEFZ + EPA + WLTP - Start Value'!$B$3)/3600</f>
        <v>-2.823935547816536</v>
      </c>
      <c r="G1313" s="95">
        <f>E1313*'NEFZ + EPA + WLTP - Start Value'!$B$3*'NEFZ + EPA + WLTP - Start Value'!$B$6*'NEFZ + EPA + WLTP - Constants'!$B$4/3600</f>
        <v>0.150228887248</v>
      </c>
      <c r="H1313" s="95">
        <f>IF(E1313&gt;0,(((C1312)^3+(C1313)^3)/2/D1313)*0.5*'NEFZ + EPA + WLTP - Constants'!$B$3*('NEFZ + EPA + WLTP - Start Value'!$B$5*'NEFZ + EPA + WLTP - Start Value'!$B$4)*E1313/3600,0)</f>
        <v>0.01170955428806373</v>
      </c>
      <c r="I1313" s="95"/>
    </row>
    <row r="1314" ht="20.35" customHeight="1">
      <c r="A1314" s="15">
        <v>1311</v>
      </c>
      <c r="B1314" s="15">
        <v>4.9</v>
      </c>
      <c r="C1314" s="95">
        <f>'NEFZ + EPA + WLTP - Constants'!$B$5*B1314/3.6</f>
        <v>2.190496</v>
      </c>
      <c r="D1314" s="95">
        <f>(C1314+C1313)/2</f>
        <v>2.928112</v>
      </c>
      <c r="E1314" s="95">
        <f>(D1314*(A1314-A1313))</f>
        <v>2.928112</v>
      </c>
      <c r="F1314" s="95">
        <f>(0.5*((C1314^2)-(C1313^2))*'NEFZ + EPA + WLTP - Start Value'!$B$3)/3600</f>
        <v>-1.877845465806932</v>
      </c>
      <c r="G1314" s="95">
        <f>E1314*'NEFZ + EPA + WLTP - Start Value'!$B$3*'NEFZ + EPA + WLTP - Start Value'!$B$6*'NEFZ + EPA + WLTP - Constants'!$B$4/3600</f>
        <v>0.099898397104</v>
      </c>
      <c r="H1314" s="95">
        <f>IF(E1314&gt;0,(((C1313)^3+(C1314)^3)/2/D1314)*0.5*'NEFZ + EPA + WLTP - Constants'!$B$3*('NEFZ + EPA + WLTP - Start Value'!$B$5*'NEFZ + EPA + WLTP - Start Value'!$B$4)*E1314/3600,0)</f>
        <v>0.003780392010559346</v>
      </c>
      <c r="I1314" s="95"/>
    </row>
    <row r="1315" ht="20.35" customHeight="1">
      <c r="A1315" s="15">
        <v>1312</v>
      </c>
      <c r="B1315" s="15">
        <v>1.6</v>
      </c>
      <c r="C1315" s="95">
        <f>'NEFZ + EPA + WLTP - Constants'!$B$5*B1315/3.6</f>
        <v>0.7152640000000001</v>
      </c>
      <c r="D1315" s="95">
        <f>(C1315+C1314)/2</f>
        <v>1.45288</v>
      </c>
      <c r="E1315" s="95">
        <f>(D1315*(A1315-A1314))</f>
        <v>1.45288</v>
      </c>
      <c r="F1315" s="95">
        <f>(0.5*((C1315^2)-(C1314^2))*'NEFZ + EPA + WLTP - Start Value'!$B$3)/3600</f>
        <v>-0.9317553837973336</v>
      </c>
      <c r="G1315" s="95">
        <f>E1315*'NEFZ + EPA + WLTP - Start Value'!$B$3*'NEFZ + EPA + WLTP - Start Value'!$B$6*'NEFZ + EPA + WLTP - Constants'!$B$4/3600</f>
        <v>0.04956790696000001</v>
      </c>
      <c r="H1315" s="95">
        <f>IF(E1315&gt;0,(((C1314)^3+(C1315)^3)/2/D1315)*0.5*'NEFZ + EPA + WLTP - Constants'!$B$3*('NEFZ + EPA + WLTP - Start Value'!$B$5*'NEFZ + EPA + WLTP - Start Value'!$B$4)*E1315/3600,0)</f>
        <v>0.0006879404040936894</v>
      </c>
      <c r="I1315" s="95"/>
    </row>
    <row r="1316" ht="20.35" customHeight="1">
      <c r="A1316" s="15">
        <v>1313</v>
      </c>
      <c r="B1316" s="15">
        <v>0</v>
      </c>
      <c r="C1316" s="95">
        <f>'NEFZ + EPA + WLTP - Constants'!$B$5*B1316/3.6</f>
        <v>0</v>
      </c>
      <c r="D1316" s="95">
        <f>(C1316+C1315)/2</f>
        <v>0.3576320000000001</v>
      </c>
      <c r="E1316" s="95">
        <f>(D1316*(A1316-A1315))</f>
        <v>0.3576320000000001</v>
      </c>
      <c r="F1316" s="95">
        <f>(0.5*((C1316^2)-(C1315^2))*'NEFZ + EPA + WLTP - Start Value'!$B$3)/3600</f>
        <v>-0.1112025073436445</v>
      </c>
      <c r="G1316" s="95">
        <f>E1316*'NEFZ + EPA + WLTP - Start Value'!$B$3*'NEFZ + EPA + WLTP - Start Value'!$B$6*'NEFZ + EPA + WLTP - Constants'!$B$4/3600</f>
        <v>0.012201330944</v>
      </c>
      <c r="H1316" s="95">
        <f>IF(E1316&gt;0,(((C1315)^3+(C1316)^3)/2/D1316)*0.5*'NEFZ + EPA + WLTP - Constants'!$B$3*('NEFZ + EPA + WLTP - Start Value'!$B$5*'NEFZ + EPA + WLTP - Start Value'!$B$4)*E1316/3600,0)</f>
        <v>2.314513035580723e-05</v>
      </c>
      <c r="I1316" s="95"/>
    </row>
    <row r="1317" ht="20.35" customHeight="1">
      <c r="A1317" s="15">
        <v>1314</v>
      </c>
      <c r="B1317" s="15">
        <v>0</v>
      </c>
      <c r="C1317" s="95">
        <f>'NEFZ + EPA + WLTP - Constants'!$B$5*B1317/3.6</f>
        <v>0</v>
      </c>
      <c r="D1317" s="95">
        <f>(C1317+C1316)/2</f>
        <v>0</v>
      </c>
      <c r="E1317" s="95">
        <f>(D1317*(A1317-A1316))</f>
        <v>0</v>
      </c>
      <c r="F1317" s="95">
        <f>(0.5*((C1317^2)-(C1316^2))*'NEFZ + EPA + WLTP - Start Value'!$B$3)/3600</f>
        <v>0</v>
      </c>
      <c r="G1317" s="95">
        <f>E1317*'NEFZ + EPA + WLTP - Start Value'!$B$3*'NEFZ + EPA + WLTP - Start Value'!$B$6*'NEFZ + EPA + WLTP - Constants'!$B$4/3600</f>
        <v>0</v>
      </c>
      <c r="H1317" s="95">
        <f>IF(E1317&gt;0,(((C1316)^3+(C1317)^3)/2/D1317)*0.5*'NEFZ + EPA + WLTP - Constants'!$B$3*('NEFZ + EPA + WLTP - Start Value'!$B$5*'NEFZ + EPA + WLTP - Start Value'!$B$4)*E1317/3600,0)</f>
        <v>0</v>
      </c>
      <c r="I1317" s="95"/>
    </row>
    <row r="1318" ht="20.35" customHeight="1">
      <c r="A1318" s="15">
        <v>1315</v>
      </c>
      <c r="B1318" s="15">
        <v>0</v>
      </c>
      <c r="C1318" s="95">
        <f>'NEFZ + EPA + WLTP - Constants'!$B$5*B1318/3.6</f>
        <v>0</v>
      </c>
      <c r="D1318" s="95">
        <f>(C1318+C1317)/2</f>
        <v>0</v>
      </c>
      <c r="E1318" s="95">
        <f>(D1318*(A1318-A1317))</f>
        <v>0</v>
      </c>
      <c r="F1318" s="95">
        <f>(0.5*((C1318^2)-(C1317^2))*'NEFZ + EPA + WLTP - Start Value'!$B$3)/3600</f>
        <v>0</v>
      </c>
      <c r="G1318" s="95">
        <f>E1318*'NEFZ + EPA + WLTP - Start Value'!$B$3*'NEFZ + EPA + WLTP - Start Value'!$B$6*'NEFZ + EPA + WLTP - Constants'!$B$4/3600</f>
        <v>0</v>
      </c>
      <c r="H1318" s="95">
        <f>IF(E1318&gt;0,(((C1317)^3+(C1318)^3)/2/D1318)*0.5*'NEFZ + EPA + WLTP - Constants'!$B$3*('NEFZ + EPA + WLTP - Start Value'!$B$5*'NEFZ + EPA + WLTP - Start Value'!$B$4)*E1318/3600,0)</f>
        <v>0</v>
      </c>
      <c r="I1318" s="95"/>
    </row>
    <row r="1319" ht="20.35" customHeight="1">
      <c r="A1319" s="15">
        <v>1316</v>
      </c>
      <c r="B1319" s="15">
        <v>0</v>
      </c>
      <c r="C1319" s="95">
        <f>'NEFZ + EPA + WLTP - Constants'!$B$5*B1319/3.6</f>
        <v>0</v>
      </c>
      <c r="D1319" s="95">
        <f>(C1319+C1318)/2</f>
        <v>0</v>
      </c>
      <c r="E1319" s="95">
        <f>(D1319*(A1319-A1318))</f>
        <v>0</v>
      </c>
      <c r="F1319" s="95">
        <f>(0.5*((C1319^2)-(C1318^2))*'NEFZ + EPA + WLTP - Start Value'!$B$3)/3600</f>
        <v>0</v>
      </c>
      <c r="G1319" s="95">
        <f>E1319*'NEFZ + EPA + WLTP - Start Value'!$B$3*'NEFZ + EPA + WLTP - Start Value'!$B$6*'NEFZ + EPA + WLTP - Constants'!$B$4/3600</f>
        <v>0</v>
      </c>
      <c r="H1319" s="95">
        <f>IF(E1319&gt;0,(((C1318)^3+(C1319)^3)/2/D1319)*0.5*'NEFZ + EPA + WLTP - Constants'!$B$3*('NEFZ + EPA + WLTP - Start Value'!$B$5*'NEFZ + EPA + WLTP - Start Value'!$B$4)*E1319/3600,0)</f>
        <v>0</v>
      </c>
      <c r="I1319" s="95"/>
    </row>
    <row r="1320" ht="20.35" customHeight="1">
      <c r="A1320" s="15">
        <v>1317</v>
      </c>
      <c r="B1320" s="15">
        <v>0</v>
      </c>
      <c r="C1320" s="95">
        <f>'NEFZ + EPA + WLTP - Constants'!$B$5*B1320/3.6</f>
        <v>0</v>
      </c>
      <c r="D1320" s="95">
        <f>(C1320+C1319)/2</f>
        <v>0</v>
      </c>
      <c r="E1320" s="95">
        <f>(D1320*(A1320-A1319))</f>
        <v>0</v>
      </c>
      <c r="F1320" s="95">
        <f>(0.5*((C1320^2)-(C1319^2))*'NEFZ + EPA + WLTP - Start Value'!$B$3)/3600</f>
        <v>0</v>
      </c>
      <c r="G1320" s="95">
        <f>E1320*'NEFZ + EPA + WLTP - Start Value'!$B$3*'NEFZ + EPA + WLTP - Start Value'!$B$6*'NEFZ + EPA + WLTP - Constants'!$B$4/3600</f>
        <v>0</v>
      </c>
      <c r="H1320" s="95">
        <f>IF(E1320&gt;0,(((C1319)^3+(C1320)^3)/2/D1320)*0.5*'NEFZ + EPA + WLTP - Constants'!$B$3*('NEFZ + EPA + WLTP - Start Value'!$B$5*'NEFZ + EPA + WLTP - Start Value'!$B$4)*E1320/3600,0)</f>
        <v>0</v>
      </c>
      <c r="I1320" s="95"/>
    </row>
    <row r="1321" ht="20.35" customHeight="1">
      <c r="A1321" s="15">
        <v>1318</v>
      </c>
      <c r="B1321" s="15">
        <v>0</v>
      </c>
      <c r="C1321" s="95">
        <f>'NEFZ + EPA + WLTP - Constants'!$B$5*B1321/3.6</f>
        <v>0</v>
      </c>
      <c r="D1321" s="95">
        <f>(C1321+C1320)/2</f>
        <v>0</v>
      </c>
      <c r="E1321" s="95">
        <f>(D1321*(A1321-A1320))</f>
        <v>0</v>
      </c>
      <c r="F1321" s="95">
        <f>(0.5*((C1321^2)-(C1320^2))*'NEFZ + EPA + WLTP - Start Value'!$B$3)/3600</f>
        <v>0</v>
      </c>
      <c r="G1321" s="95">
        <f>E1321*'NEFZ + EPA + WLTP - Start Value'!$B$3*'NEFZ + EPA + WLTP - Start Value'!$B$6*'NEFZ + EPA + WLTP - Constants'!$B$4/3600</f>
        <v>0</v>
      </c>
      <c r="H1321" s="95">
        <f>IF(E1321&gt;0,(((C1320)^3+(C1321)^3)/2/D1321)*0.5*'NEFZ + EPA + WLTP - Constants'!$B$3*('NEFZ + EPA + WLTP - Start Value'!$B$5*'NEFZ + EPA + WLTP - Start Value'!$B$4)*E1321/3600,0)</f>
        <v>0</v>
      </c>
      <c r="I1321" s="95"/>
    </row>
    <row r="1322" ht="20.35" customHeight="1">
      <c r="A1322" s="15">
        <v>1319</v>
      </c>
      <c r="B1322" s="15">
        <v>0</v>
      </c>
      <c r="C1322" s="95">
        <f>'NEFZ + EPA + WLTP - Constants'!$B$5*B1322/3.6</f>
        <v>0</v>
      </c>
      <c r="D1322" s="95">
        <f>(C1322+C1321)/2</f>
        <v>0</v>
      </c>
      <c r="E1322" s="95">
        <f>(D1322*(A1322-A1321))</f>
        <v>0</v>
      </c>
      <c r="F1322" s="95">
        <f>(0.5*((C1322^2)-(C1321^2))*'NEFZ + EPA + WLTP - Start Value'!$B$3)/3600</f>
        <v>0</v>
      </c>
      <c r="G1322" s="95">
        <f>E1322*'NEFZ + EPA + WLTP - Start Value'!$B$3*'NEFZ + EPA + WLTP - Start Value'!$B$6*'NEFZ + EPA + WLTP - Constants'!$B$4/3600</f>
        <v>0</v>
      </c>
      <c r="H1322" s="95">
        <f>IF(E1322&gt;0,(((C1321)^3+(C1322)^3)/2/D1322)*0.5*'NEFZ + EPA + WLTP - Constants'!$B$3*('NEFZ + EPA + WLTP - Start Value'!$B$5*'NEFZ + EPA + WLTP - Start Value'!$B$4)*E1322/3600,0)</f>
        <v>0</v>
      </c>
      <c r="I1322" s="95"/>
    </row>
    <row r="1323" ht="20.35" customHeight="1">
      <c r="A1323" s="15">
        <v>1320</v>
      </c>
      <c r="B1323" s="15">
        <v>0</v>
      </c>
      <c r="C1323" s="95">
        <f>'NEFZ + EPA + WLTP - Constants'!$B$5*B1323/3.6</f>
        <v>0</v>
      </c>
      <c r="D1323" s="95">
        <f>(C1323+C1322)/2</f>
        <v>0</v>
      </c>
      <c r="E1323" s="95">
        <f>(D1323*(A1323-A1322))</f>
        <v>0</v>
      </c>
      <c r="F1323" s="95">
        <f>(0.5*((C1323^2)-(C1322^2))*'NEFZ + EPA + WLTP - Start Value'!$B$3)/3600</f>
        <v>0</v>
      </c>
      <c r="G1323" s="95">
        <f>E1323*'NEFZ + EPA + WLTP - Start Value'!$B$3*'NEFZ + EPA + WLTP - Start Value'!$B$6*'NEFZ + EPA + WLTP - Constants'!$B$4/3600</f>
        <v>0</v>
      </c>
      <c r="H1323" s="95">
        <f>IF(E1323&gt;0,(((C1322)^3+(C1323)^3)/2/D1323)*0.5*'NEFZ + EPA + WLTP - Constants'!$B$3*('NEFZ + EPA + WLTP - Start Value'!$B$5*'NEFZ + EPA + WLTP - Start Value'!$B$4)*E1323/3600,0)</f>
        <v>0</v>
      </c>
      <c r="I1323" s="95"/>
    </row>
    <row r="1324" ht="20.35" customHeight="1">
      <c r="A1324" s="15">
        <v>1321</v>
      </c>
      <c r="B1324" s="15">
        <v>0</v>
      </c>
      <c r="C1324" s="95">
        <f>'NEFZ + EPA + WLTP - Constants'!$B$5*B1324/3.6</f>
        <v>0</v>
      </c>
      <c r="D1324" s="95">
        <f>(C1324+C1323)/2</f>
        <v>0</v>
      </c>
      <c r="E1324" s="95">
        <f>(D1324*(A1324-A1323))</f>
        <v>0</v>
      </c>
      <c r="F1324" s="95">
        <f>(0.5*((C1324^2)-(C1323^2))*'NEFZ + EPA + WLTP - Start Value'!$B$3)/3600</f>
        <v>0</v>
      </c>
      <c r="G1324" s="95">
        <f>E1324*'NEFZ + EPA + WLTP - Start Value'!$B$3*'NEFZ + EPA + WLTP - Start Value'!$B$6*'NEFZ + EPA + WLTP - Constants'!$B$4/3600</f>
        <v>0</v>
      </c>
      <c r="H1324" s="95">
        <f>IF(E1324&gt;0,(((C1323)^3+(C1324)^3)/2/D1324)*0.5*'NEFZ + EPA + WLTP - Constants'!$B$3*('NEFZ + EPA + WLTP - Start Value'!$B$5*'NEFZ + EPA + WLTP - Start Value'!$B$4)*E1324/3600,0)</f>
        <v>0</v>
      </c>
      <c r="I1324" s="95"/>
    </row>
    <row r="1325" ht="20.35" customHeight="1">
      <c r="A1325" s="15">
        <v>1322</v>
      </c>
      <c r="B1325" s="15">
        <v>0</v>
      </c>
      <c r="C1325" s="95">
        <f>'NEFZ + EPA + WLTP - Constants'!$B$5*B1325/3.6</f>
        <v>0</v>
      </c>
      <c r="D1325" s="95">
        <f>(C1325+C1324)/2</f>
        <v>0</v>
      </c>
      <c r="E1325" s="95">
        <f>(D1325*(A1325-A1324))</f>
        <v>0</v>
      </c>
      <c r="F1325" s="95">
        <f>(0.5*((C1325^2)-(C1324^2))*'NEFZ + EPA + WLTP - Start Value'!$B$3)/3600</f>
        <v>0</v>
      </c>
      <c r="G1325" s="95">
        <f>E1325*'NEFZ + EPA + WLTP - Start Value'!$B$3*'NEFZ + EPA + WLTP - Start Value'!$B$6*'NEFZ + EPA + WLTP - Constants'!$B$4/3600</f>
        <v>0</v>
      </c>
      <c r="H1325" s="95">
        <f>IF(E1325&gt;0,(((C1324)^3+(C1325)^3)/2/D1325)*0.5*'NEFZ + EPA + WLTP - Constants'!$B$3*('NEFZ + EPA + WLTP - Start Value'!$B$5*'NEFZ + EPA + WLTP - Start Value'!$B$4)*E1325/3600,0)</f>
        <v>0</v>
      </c>
      <c r="I1325" s="95"/>
    </row>
    <row r="1326" ht="20.35" customHeight="1">
      <c r="A1326" s="15">
        <v>1323</v>
      </c>
      <c r="B1326" s="15">
        <v>0</v>
      </c>
      <c r="C1326" s="95">
        <f>'NEFZ + EPA + WLTP - Constants'!$B$5*B1326/3.6</f>
        <v>0</v>
      </c>
      <c r="D1326" s="95">
        <f>(C1326+C1325)/2</f>
        <v>0</v>
      </c>
      <c r="E1326" s="95">
        <f>(D1326*(A1326-A1325))</f>
        <v>0</v>
      </c>
      <c r="F1326" s="95">
        <f>(0.5*((C1326^2)-(C1325^2))*'NEFZ + EPA + WLTP - Start Value'!$B$3)/3600</f>
        <v>0</v>
      </c>
      <c r="G1326" s="95">
        <f>E1326*'NEFZ + EPA + WLTP - Start Value'!$B$3*'NEFZ + EPA + WLTP - Start Value'!$B$6*'NEFZ + EPA + WLTP - Constants'!$B$4/3600</f>
        <v>0</v>
      </c>
      <c r="H1326" s="95">
        <f>IF(E1326&gt;0,(((C1325)^3+(C1326)^3)/2/D1326)*0.5*'NEFZ + EPA + WLTP - Constants'!$B$3*('NEFZ + EPA + WLTP - Start Value'!$B$5*'NEFZ + EPA + WLTP - Start Value'!$B$4)*E1326/3600,0)</f>
        <v>0</v>
      </c>
      <c r="I1326" s="95"/>
    </row>
    <row r="1327" ht="20.35" customHeight="1">
      <c r="A1327" s="15">
        <v>1324</v>
      </c>
      <c r="B1327" s="15">
        <v>0</v>
      </c>
      <c r="C1327" s="95">
        <f>'NEFZ + EPA + WLTP - Constants'!$B$5*B1327/3.6</f>
        <v>0</v>
      </c>
      <c r="D1327" s="95">
        <f>(C1327+C1326)/2</f>
        <v>0</v>
      </c>
      <c r="E1327" s="95">
        <f>(D1327*(A1327-A1326))</f>
        <v>0</v>
      </c>
      <c r="F1327" s="95">
        <f>(0.5*((C1327^2)-(C1326^2))*'NEFZ + EPA + WLTP - Start Value'!$B$3)/3600</f>
        <v>0</v>
      </c>
      <c r="G1327" s="95">
        <f>E1327*'NEFZ + EPA + WLTP - Start Value'!$B$3*'NEFZ + EPA + WLTP - Start Value'!$B$6*'NEFZ + EPA + WLTP - Constants'!$B$4/3600</f>
        <v>0</v>
      </c>
      <c r="H1327" s="95">
        <f>IF(E1327&gt;0,(((C1326)^3+(C1327)^3)/2/D1327)*0.5*'NEFZ + EPA + WLTP - Constants'!$B$3*('NEFZ + EPA + WLTP - Start Value'!$B$5*'NEFZ + EPA + WLTP - Start Value'!$B$4)*E1327/3600,0)</f>
        <v>0</v>
      </c>
      <c r="I1327" s="95"/>
    </row>
    <row r="1328" ht="20.35" customHeight="1">
      <c r="A1328" s="15">
        <v>1325</v>
      </c>
      <c r="B1328" s="15">
        <v>0</v>
      </c>
      <c r="C1328" s="95">
        <f>'NEFZ + EPA + WLTP - Constants'!$B$5*B1328/3.6</f>
        <v>0</v>
      </c>
      <c r="D1328" s="95">
        <f>(C1328+C1327)/2</f>
        <v>0</v>
      </c>
      <c r="E1328" s="95">
        <f>(D1328*(A1328-A1327))</f>
        <v>0</v>
      </c>
      <c r="F1328" s="95">
        <f>(0.5*((C1328^2)-(C1327^2))*'NEFZ + EPA + WLTP - Start Value'!$B$3)/3600</f>
        <v>0</v>
      </c>
      <c r="G1328" s="95">
        <f>E1328*'NEFZ + EPA + WLTP - Start Value'!$B$3*'NEFZ + EPA + WLTP - Start Value'!$B$6*'NEFZ + EPA + WLTP - Constants'!$B$4/3600</f>
        <v>0</v>
      </c>
      <c r="H1328" s="95">
        <f>IF(E1328&gt;0,(((C1327)^3+(C1328)^3)/2/D1328)*0.5*'NEFZ + EPA + WLTP - Constants'!$B$3*('NEFZ + EPA + WLTP - Start Value'!$B$5*'NEFZ + EPA + WLTP - Start Value'!$B$4)*E1328/3600,0)</f>
        <v>0</v>
      </c>
      <c r="I1328" s="95"/>
    </row>
    <row r="1329" ht="20.35" customHeight="1">
      <c r="A1329" s="15">
        <v>1326</v>
      </c>
      <c r="B1329" s="15">
        <v>0</v>
      </c>
      <c r="C1329" s="95">
        <f>'NEFZ + EPA + WLTP - Constants'!$B$5*B1329/3.6</f>
        <v>0</v>
      </c>
      <c r="D1329" s="95">
        <f>(C1329+C1328)/2</f>
        <v>0</v>
      </c>
      <c r="E1329" s="95">
        <f>(D1329*(A1329-A1328))</f>
        <v>0</v>
      </c>
      <c r="F1329" s="95">
        <f>(0.5*((C1329^2)-(C1328^2))*'NEFZ + EPA + WLTP - Start Value'!$B$3)/3600</f>
        <v>0</v>
      </c>
      <c r="G1329" s="95">
        <f>E1329*'NEFZ + EPA + WLTP - Start Value'!$B$3*'NEFZ + EPA + WLTP - Start Value'!$B$6*'NEFZ + EPA + WLTP - Constants'!$B$4/3600</f>
        <v>0</v>
      </c>
      <c r="H1329" s="95">
        <f>IF(E1329&gt;0,(((C1328)^3+(C1329)^3)/2/D1329)*0.5*'NEFZ + EPA + WLTP - Constants'!$B$3*('NEFZ + EPA + WLTP - Start Value'!$B$5*'NEFZ + EPA + WLTP - Start Value'!$B$4)*E1329/3600,0)</f>
        <v>0</v>
      </c>
      <c r="I1329" s="95"/>
    </row>
    <row r="1330" ht="20.35" customHeight="1">
      <c r="A1330" s="15">
        <v>1327</v>
      </c>
      <c r="B1330" s="15">
        <v>0</v>
      </c>
      <c r="C1330" s="95">
        <f>'NEFZ + EPA + WLTP - Constants'!$B$5*B1330/3.6</f>
        <v>0</v>
      </c>
      <c r="D1330" s="95">
        <f>(C1330+C1329)/2</f>
        <v>0</v>
      </c>
      <c r="E1330" s="95">
        <f>(D1330*(A1330-A1329))</f>
        <v>0</v>
      </c>
      <c r="F1330" s="95">
        <f>(0.5*((C1330^2)-(C1329^2))*'NEFZ + EPA + WLTP - Start Value'!$B$3)/3600</f>
        <v>0</v>
      </c>
      <c r="G1330" s="95">
        <f>E1330*'NEFZ + EPA + WLTP - Start Value'!$B$3*'NEFZ + EPA + WLTP - Start Value'!$B$6*'NEFZ + EPA + WLTP - Constants'!$B$4/3600</f>
        <v>0</v>
      </c>
      <c r="H1330" s="95">
        <f>IF(E1330&gt;0,(((C1329)^3+(C1330)^3)/2/D1330)*0.5*'NEFZ + EPA + WLTP - Constants'!$B$3*('NEFZ + EPA + WLTP - Start Value'!$B$5*'NEFZ + EPA + WLTP - Start Value'!$B$4)*E1330/3600,0)</f>
        <v>0</v>
      </c>
      <c r="I1330" s="95"/>
    </row>
    <row r="1331" ht="20.35" customHeight="1">
      <c r="A1331" s="15">
        <v>1328</v>
      </c>
      <c r="B1331" s="15">
        <v>0</v>
      </c>
      <c r="C1331" s="95">
        <f>'NEFZ + EPA + WLTP - Constants'!$B$5*B1331/3.6</f>
        <v>0</v>
      </c>
      <c r="D1331" s="95">
        <f>(C1331+C1330)/2</f>
        <v>0</v>
      </c>
      <c r="E1331" s="95">
        <f>(D1331*(A1331-A1330))</f>
        <v>0</v>
      </c>
      <c r="F1331" s="95">
        <f>(0.5*((C1331^2)-(C1330^2))*'NEFZ + EPA + WLTP - Start Value'!$B$3)/3600</f>
        <v>0</v>
      </c>
      <c r="G1331" s="95">
        <f>E1331*'NEFZ + EPA + WLTP - Start Value'!$B$3*'NEFZ + EPA + WLTP - Start Value'!$B$6*'NEFZ + EPA + WLTP - Constants'!$B$4/3600</f>
        <v>0</v>
      </c>
      <c r="H1331" s="95">
        <f>IF(E1331&gt;0,(((C1330)^3+(C1331)^3)/2/D1331)*0.5*'NEFZ + EPA + WLTP - Constants'!$B$3*('NEFZ + EPA + WLTP - Start Value'!$B$5*'NEFZ + EPA + WLTP - Start Value'!$B$4)*E1331/3600,0)</f>
        <v>0</v>
      </c>
      <c r="I1331" s="95"/>
    </row>
    <row r="1332" ht="20.35" customHeight="1">
      <c r="A1332" s="15">
        <v>1329</v>
      </c>
      <c r="B1332" s="15">
        <v>0</v>
      </c>
      <c r="C1332" s="95">
        <f>'NEFZ + EPA + WLTP - Constants'!$B$5*B1332/3.6</f>
        <v>0</v>
      </c>
      <c r="D1332" s="95">
        <f>(C1332+C1331)/2</f>
        <v>0</v>
      </c>
      <c r="E1332" s="95">
        <f>(D1332*(A1332-A1331))</f>
        <v>0</v>
      </c>
      <c r="F1332" s="95">
        <f>(0.5*((C1332^2)-(C1331^2))*'NEFZ + EPA + WLTP - Start Value'!$B$3)/3600</f>
        <v>0</v>
      </c>
      <c r="G1332" s="95">
        <f>E1332*'NEFZ + EPA + WLTP - Start Value'!$B$3*'NEFZ + EPA + WLTP - Start Value'!$B$6*'NEFZ + EPA + WLTP - Constants'!$B$4/3600</f>
        <v>0</v>
      </c>
      <c r="H1332" s="95">
        <f>IF(E1332&gt;0,(((C1331)^3+(C1332)^3)/2/D1332)*0.5*'NEFZ + EPA + WLTP - Constants'!$B$3*('NEFZ + EPA + WLTP - Start Value'!$B$5*'NEFZ + EPA + WLTP - Start Value'!$B$4)*E1332/3600,0)</f>
        <v>0</v>
      </c>
      <c r="I1332" s="95"/>
    </row>
    <row r="1333" ht="20.35" customHeight="1">
      <c r="A1333" s="15">
        <v>1330</v>
      </c>
      <c r="B1333" s="15">
        <v>0</v>
      </c>
      <c r="C1333" s="95">
        <f>'NEFZ + EPA + WLTP - Constants'!$B$5*B1333/3.6</f>
        <v>0</v>
      </c>
      <c r="D1333" s="95">
        <f>(C1333+C1332)/2</f>
        <v>0</v>
      </c>
      <c r="E1333" s="95">
        <f>(D1333*(A1333-A1332))</f>
        <v>0</v>
      </c>
      <c r="F1333" s="95">
        <f>(0.5*((C1333^2)-(C1332^2))*'NEFZ + EPA + WLTP - Start Value'!$B$3)/3600</f>
        <v>0</v>
      </c>
      <c r="G1333" s="95">
        <f>E1333*'NEFZ + EPA + WLTP - Start Value'!$B$3*'NEFZ + EPA + WLTP - Start Value'!$B$6*'NEFZ + EPA + WLTP - Constants'!$B$4/3600</f>
        <v>0</v>
      </c>
      <c r="H1333" s="95">
        <f>IF(E1333&gt;0,(((C1332)^3+(C1333)^3)/2/D1333)*0.5*'NEFZ + EPA + WLTP - Constants'!$B$3*('NEFZ + EPA + WLTP - Start Value'!$B$5*'NEFZ + EPA + WLTP - Start Value'!$B$4)*E1333/3600,0)</f>
        <v>0</v>
      </c>
      <c r="I1333" s="95"/>
    </row>
    <row r="1334" ht="20.35" customHeight="1">
      <c r="A1334" s="15">
        <v>1331</v>
      </c>
      <c r="B1334" s="15">
        <v>0</v>
      </c>
      <c r="C1334" s="95">
        <f>'NEFZ + EPA + WLTP - Constants'!$B$5*B1334/3.6</f>
        <v>0</v>
      </c>
      <c r="D1334" s="95">
        <f>(C1334+C1333)/2</f>
        <v>0</v>
      </c>
      <c r="E1334" s="95">
        <f>(D1334*(A1334-A1333))</f>
        <v>0</v>
      </c>
      <c r="F1334" s="95">
        <f>(0.5*((C1334^2)-(C1333^2))*'NEFZ + EPA + WLTP - Start Value'!$B$3)/3600</f>
        <v>0</v>
      </c>
      <c r="G1334" s="95">
        <f>E1334*'NEFZ + EPA + WLTP - Start Value'!$B$3*'NEFZ + EPA + WLTP - Start Value'!$B$6*'NEFZ + EPA + WLTP - Constants'!$B$4/3600</f>
        <v>0</v>
      </c>
      <c r="H1334" s="95">
        <f>IF(E1334&gt;0,(((C1333)^3+(C1334)^3)/2/D1334)*0.5*'NEFZ + EPA + WLTP - Constants'!$B$3*('NEFZ + EPA + WLTP - Start Value'!$B$5*'NEFZ + EPA + WLTP - Start Value'!$B$4)*E1334/3600,0)</f>
        <v>0</v>
      </c>
      <c r="I1334" s="95"/>
    </row>
    <row r="1335" ht="20.35" customHeight="1">
      <c r="A1335" s="15">
        <v>1332</v>
      </c>
      <c r="B1335" s="15">
        <v>0</v>
      </c>
      <c r="C1335" s="95">
        <f>'NEFZ + EPA + WLTP - Constants'!$B$5*B1335/3.6</f>
        <v>0</v>
      </c>
      <c r="D1335" s="95">
        <f>(C1335+C1334)/2</f>
        <v>0</v>
      </c>
      <c r="E1335" s="95">
        <f>(D1335*(A1335-A1334))</f>
        <v>0</v>
      </c>
      <c r="F1335" s="95">
        <f>(0.5*((C1335^2)-(C1334^2))*'NEFZ + EPA + WLTP - Start Value'!$B$3)/3600</f>
        <v>0</v>
      </c>
      <c r="G1335" s="95">
        <f>E1335*'NEFZ + EPA + WLTP - Start Value'!$B$3*'NEFZ + EPA + WLTP - Start Value'!$B$6*'NEFZ + EPA + WLTP - Constants'!$B$4/3600</f>
        <v>0</v>
      </c>
      <c r="H1335" s="95">
        <f>IF(E1335&gt;0,(((C1334)^3+(C1335)^3)/2/D1335)*0.5*'NEFZ + EPA + WLTP - Constants'!$B$3*('NEFZ + EPA + WLTP - Start Value'!$B$5*'NEFZ + EPA + WLTP - Start Value'!$B$4)*E1335/3600,0)</f>
        <v>0</v>
      </c>
      <c r="I1335" s="95"/>
    </row>
    <row r="1336" ht="20.35" customHeight="1">
      <c r="A1336" s="15">
        <v>1333</v>
      </c>
      <c r="B1336" s="15">
        <v>0</v>
      </c>
      <c r="C1336" s="95">
        <f>'NEFZ + EPA + WLTP - Constants'!$B$5*B1336/3.6</f>
        <v>0</v>
      </c>
      <c r="D1336" s="95">
        <f>(C1336+C1335)/2</f>
        <v>0</v>
      </c>
      <c r="E1336" s="95">
        <f>(D1336*(A1336-A1335))</f>
        <v>0</v>
      </c>
      <c r="F1336" s="95">
        <f>(0.5*((C1336^2)-(C1335^2))*'NEFZ + EPA + WLTP - Start Value'!$B$3)/3600</f>
        <v>0</v>
      </c>
      <c r="G1336" s="95">
        <f>E1336*'NEFZ + EPA + WLTP - Start Value'!$B$3*'NEFZ + EPA + WLTP - Start Value'!$B$6*'NEFZ + EPA + WLTP - Constants'!$B$4/3600</f>
        <v>0</v>
      </c>
      <c r="H1336" s="95">
        <f>IF(E1336&gt;0,(((C1335)^3+(C1336)^3)/2/D1336)*0.5*'NEFZ + EPA + WLTP - Constants'!$B$3*('NEFZ + EPA + WLTP - Start Value'!$B$5*'NEFZ + EPA + WLTP - Start Value'!$B$4)*E1336/3600,0)</f>
        <v>0</v>
      </c>
      <c r="I1336" s="95"/>
    </row>
    <row r="1337" ht="20.35" customHeight="1">
      <c r="A1337" s="15">
        <v>1334</v>
      </c>
      <c r="B1337" s="15">
        <v>0</v>
      </c>
      <c r="C1337" s="95">
        <f>'NEFZ + EPA + WLTP - Constants'!$B$5*B1337/3.6</f>
        <v>0</v>
      </c>
      <c r="D1337" s="95">
        <f>(C1337+C1336)/2</f>
        <v>0</v>
      </c>
      <c r="E1337" s="95">
        <f>(D1337*(A1337-A1336))</f>
        <v>0</v>
      </c>
      <c r="F1337" s="95">
        <f>(0.5*((C1337^2)-(C1336^2))*'NEFZ + EPA + WLTP - Start Value'!$B$3)/3600</f>
        <v>0</v>
      </c>
      <c r="G1337" s="95">
        <f>E1337*'NEFZ + EPA + WLTP - Start Value'!$B$3*'NEFZ + EPA + WLTP - Start Value'!$B$6*'NEFZ + EPA + WLTP - Constants'!$B$4/3600</f>
        <v>0</v>
      </c>
      <c r="H1337" s="95">
        <f>IF(E1337&gt;0,(((C1336)^3+(C1337)^3)/2/D1337)*0.5*'NEFZ + EPA + WLTP - Constants'!$B$3*('NEFZ + EPA + WLTP - Start Value'!$B$5*'NEFZ + EPA + WLTP - Start Value'!$B$4)*E1337/3600,0)</f>
        <v>0</v>
      </c>
      <c r="I1337" s="95"/>
    </row>
    <row r="1338" ht="20.35" customHeight="1">
      <c r="A1338" s="15">
        <v>1335</v>
      </c>
      <c r="B1338" s="15">
        <v>0</v>
      </c>
      <c r="C1338" s="95">
        <f>'NEFZ + EPA + WLTP - Constants'!$B$5*B1338/3.6</f>
        <v>0</v>
      </c>
      <c r="D1338" s="95">
        <f>(C1338+C1337)/2</f>
        <v>0</v>
      </c>
      <c r="E1338" s="95">
        <f>(D1338*(A1338-A1337))</f>
        <v>0</v>
      </c>
      <c r="F1338" s="95">
        <f>(0.5*((C1338^2)-(C1337^2))*'NEFZ + EPA + WLTP - Start Value'!$B$3)/3600</f>
        <v>0</v>
      </c>
      <c r="G1338" s="95">
        <f>E1338*'NEFZ + EPA + WLTP - Start Value'!$B$3*'NEFZ + EPA + WLTP - Start Value'!$B$6*'NEFZ + EPA + WLTP - Constants'!$B$4/3600</f>
        <v>0</v>
      </c>
      <c r="H1338" s="95">
        <f>IF(E1338&gt;0,(((C1337)^3+(C1338)^3)/2/D1338)*0.5*'NEFZ + EPA + WLTP - Constants'!$B$3*('NEFZ + EPA + WLTP - Start Value'!$B$5*'NEFZ + EPA + WLTP - Start Value'!$B$4)*E1338/3600,0)</f>
        <v>0</v>
      </c>
      <c r="I1338" s="95"/>
    </row>
    <row r="1339" ht="20.35" customHeight="1">
      <c r="A1339" s="15">
        <v>1336</v>
      </c>
      <c r="B1339" s="15">
        <v>0</v>
      </c>
      <c r="C1339" s="95">
        <f>'NEFZ + EPA + WLTP - Constants'!$B$5*B1339/3.6</f>
        <v>0</v>
      </c>
      <c r="D1339" s="95">
        <f>(C1339+C1338)/2</f>
        <v>0</v>
      </c>
      <c r="E1339" s="95">
        <f>(D1339*(A1339-A1338))</f>
        <v>0</v>
      </c>
      <c r="F1339" s="95">
        <f>(0.5*((C1339^2)-(C1338^2))*'NEFZ + EPA + WLTP - Start Value'!$B$3)/3600</f>
        <v>0</v>
      </c>
      <c r="G1339" s="95">
        <f>E1339*'NEFZ + EPA + WLTP - Start Value'!$B$3*'NEFZ + EPA + WLTP - Start Value'!$B$6*'NEFZ + EPA + WLTP - Constants'!$B$4/3600</f>
        <v>0</v>
      </c>
      <c r="H1339" s="95">
        <f>IF(E1339&gt;0,(((C1338)^3+(C1339)^3)/2/D1339)*0.5*'NEFZ + EPA + WLTP - Constants'!$B$3*('NEFZ + EPA + WLTP - Start Value'!$B$5*'NEFZ + EPA + WLTP - Start Value'!$B$4)*E1339/3600,0)</f>
        <v>0</v>
      </c>
      <c r="I1339" s="95"/>
    </row>
    <row r="1340" ht="20.35" customHeight="1">
      <c r="A1340" s="15">
        <v>1337</v>
      </c>
      <c r="B1340" s="15">
        <v>0</v>
      </c>
      <c r="C1340" s="95">
        <f>'NEFZ + EPA + WLTP - Constants'!$B$5*B1340/3.6</f>
        <v>0</v>
      </c>
      <c r="D1340" s="95">
        <f>(C1340+C1339)/2</f>
        <v>0</v>
      </c>
      <c r="E1340" s="95">
        <f>(D1340*(A1340-A1339))</f>
        <v>0</v>
      </c>
      <c r="F1340" s="95">
        <f>(0.5*((C1340^2)-(C1339^2))*'NEFZ + EPA + WLTP - Start Value'!$B$3)/3600</f>
        <v>0</v>
      </c>
      <c r="G1340" s="95">
        <f>E1340*'NEFZ + EPA + WLTP - Start Value'!$B$3*'NEFZ + EPA + WLTP - Start Value'!$B$6*'NEFZ + EPA + WLTP - Constants'!$B$4/3600</f>
        <v>0</v>
      </c>
      <c r="H1340" s="95">
        <f>IF(E1340&gt;0,(((C1339)^3+(C1340)^3)/2/D1340)*0.5*'NEFZ + EPA + WLTP - Constants'!$B$3*('NEFZ + EPA + WLTP - Start Value'!$B$5*'NEFZ + EPA + WLTP - Start Value'!$B$4)*E1340/3600,0)</f>
        <v>0</v>
      </c>
      <c r="I1340" s="95"/>
    </row>
    <row r="1341" ht="20.35" customHeight="1">
      <c r="A1341" s="15">
        <v>1338</v>
      </c>
      <c r="B1341" s="15">
        <v>1.5</v>
      </c>
      <c r="C1341" s="95">
        <f>'NEFZ + EPA + WLTP - Constants'!$B$5*B1341/3.6</f>
        <v>0.67056</v>
      </c>
      <c r="D1341" s="95">
        <f>(C1341+C1340)/2</f>
        <v>0.33528</v>
      </c>
      <c r="E1341" s="95">
        <f>(D1341*(A1341-A1340))</f>
        <v>0.33528</v>
      </c>
      <c r="F1341" s="95">
        <f>(0.5*((C1341^2)-(C1340^2))*'NEFZ + EPA + WLTP - Start Value'!$B$3)/3600</f>
        <v>0.09773657872000001</v>
      </c>
      <c r="G1341" s="95">
        <f>E1341*'NEFZ + EPA + WLTP - Start Value'!$B$3*'NEFZ + EPA + WLTP - Start Value'!$B$6*'NEFZ + EPA + WLTP - Constants'!$B$4/3600</f>
        <v>0.011438747760</v>
      </c>
      <c r="H1341" s="95">
        <f>IF(E1341&gt;0,(((C1340)^3+(C1341)^3)/2/D1341)*0.5*'NEFZ + EPA + WLTP - Constants'!$B$3*('NEFZ + EPA + WLTP - Start Value'!$B$5*'NEFZ + EPA + WLTP - Start Value'!$B$4)*E1341/3600,0)</f>
        <v>1.907099974385971e-05</v>
      </c>
      <c r="I1341" s="95"/>
    </row>
    <row r="1342" ht="20.35" customHeight="1">
      <c r="A1342" s="15">
        <v>1339</v>
      </c>
      <c r="B1342" s="15">
        <v>4.8</v>
      </c>
      <c r="C1342" s="95">
        <f>'NEFZ + EPA + WLTP - Constants'!$B$5*B1342/3.6</f>
        <v>2.145792</v>
      </c>
      <c r="D1342" s="95">
        <f>(C1342+C1341)/2</f>
        <v>1.408176</v>
      </c>
      <c r="E1342" s="95">
        <f>(D1342*(A1342-A1341))</f>
        <v>1.408176</v>
      </c>
      <c r="F1342" s="95">
        <f>(0.5*((C1342^2)-(C1341^2))*'NEFZ + EPA + WLTP - Start Value'!$B$3)/3600</f>
        <v>0.9030859873727999</v>
      </c>
      <c r="G1342" s="95">
        <f>E1342*'NEFZ + EPA + WLTP - Start Value'!$B$3*'NEFZ + EPA + WLTP - Start Value'!$B$6*'NEFZ + EPA + WLTP - Constants'!$B$4/3600</f>
        <v>0.04804274059200001</v>
      </c>
      <c r="H1342" s="95">
        <f>IF(E1342&gt;0,(((C1341)^3+(C1342)^3)/2/D1342)*0.5*'NEFZ + EPA + WLTP - Constants'!$B$3*('NEFZ + EPA + WLTP - Start Value'!$B$5*'NEFZ + EPA + WLTP - Start Value'!$B$4)*E1342/3600,0)</f>
        <v>0.0006439895193506545</v>
      </c>
      <c r="I1342" s="95"/>
    </row>
    <row r="1343" ht="20.35" customHeight="1">
      <c r="A1343" s="15">
        <v>1340</v>
      </c>
      <c r="B1343" s="15">
        <v>8.1</v>
      </c>
      <c r="C1343" s="95">
        <f>'NEFZ + EPA + WLTP - Constants'!$B$5*B1343/3.6</f>
        <v>3.621024</v>
      </c>
      <c r="D1343" s="95">
        <f>(C1343+C1342)/2</f>
        <v>2.883408</v>
      </c>
      <c r="E1343" s="95">
        <f>(D1343*(A1343-A1342))</f>
        <v>2.883408</v>
      </c>
      <c r="F1343" s="95">
        <f>(0.5*((C1343^2)-(C1342^2))*'NEFZ + EPA + WLTP - Start Value'!$B$3)/3600</f>
        <v>1.8491760693824</v>
      </c>
      <c r="G1343" s="95">
        <f>E1343*'NEFZ + EPA + WLTP - Start Value'!$B$3*'NEFZ + EPA + WLTP - Start Value'!$B$6*'NEFZ + EPA + WLTP - Constants'!$B$4/3600</f>
        <v>0.098373230736</v>
      </c>
      <c r="H1343" s="95">
        <f>IF(E1343&gt;0,(((C1342)^3+(C1343)^3)/2/D1343)*0.5*'NEFZ + EPA + WLTP - Constants'!$B$3*('NEFZ + EPA + WLTP - Start Value'!$B$5*'NEFZ + EPA + WLTP - Start Value'!$B$4)*E1343/3600,0)</f>
        <v>0.00362791442327392</v>
      </c>
      <c r="I1343" s="95"/>
    </row>
    <row r="1344" ht="20.35" customHeight="1">
      <c r="A1344" s="15">
        <v>1341</v>
      </c>
      <c r="B1344" s="15">
        <v>11.4</v>
      </c>
      <c r="C1344" s="95">
        <f>'NEFZ + EPA + WLTP - Constants'!$B$5*B1344/3.6</f>
        <v>5.096256</v>
      </c>
      <c r="D1344" s="95">
        <f>(C1344+C1343)/2</f>
        <v>4.35864</v>
      </c>
      <c r="E1344" s="95">
        <f>(D1344*(A1344-A1343))</f>
        <v>4.35864</v>
      </c>
      <c r="F1344" s="95">
        <f>(0.5*((C1344^2)-(C1343^2))*'NEFZ + EPA + WLTP - Start Value'!$B$3)/3600</f>
        <v>2.795266151392001</v>
      </c>
      <c r="G1344" s="95">
        <f>E1344*'NEFZ + EPA + WLTP - Start Value'!$B$3*'NEFZ + EPA + WLTP - Start Value'!$B$6*'NEFZ + EPA + WLTP - Constants'!$B$4/3600</f>
        <v>0.148703720880</v>
      </c>
      <c r="H1344" s="95">
        <f>IF(E1344&gt;0,(((C1343)^3+(C1344)^3)/2/D1344)*0.5*'NEFZ + EPA + WLTP - Constants'!$B$3*('NEFZ + EPA + WLTP - Start Value'!$B$5*'NEFZ + EPA + WLTP - Start Value'!$B$4)*E1344/3600,0)</f>
        <v>0.01137470708722769</v>
      </c>
      <c r="I1344" s="95"/>
    </row>
    <row r="1345" ht="20.35" customHeight="1">
      <c r="A1345" s="15">
        <v>1342</v>
      </c>
      <c r="B1345" s="15">
        <v>13.2</v>
      </c>
      <c r="C1345" s="95">
        <f>'NEFZ + EPA + WLTP - Constants'!$B$5*B1345/3.6</f>
        <v>5.900928</v>
      </c>
      <c r="D1345" s="95">
        <f>(C1345+C1344)/2</f>
        <v>5.498592</v>
      </c>
      <c r="E1345" s="95">
        <f>(D1345*(A1345-A1344))</f>
        <v>5.498592</v>
      </c>
      <c r="F1345" s="95">
        <f>(0.5*((C1345^2)-(C1344^2))*'NEFZ + EPA + WLTP - Start Value'!$B$3)/3600</f>
        <v>1.923455869209598</v>
      </c>
      <c r="G1345" s="95">
        <f>E1345*'NEFZ + EPA + WLTP - Start Value'!$B$3*'NEFZ + EPA + WLTP - Start Value'!$B$6*'NEFZ + EPA + WLTP - Constants'!$B$4/3600</f>
        <v>0.1875954632640001</v>
      </c>
      <c r="H1345" s="95">
        <f>IF(E1345&gt;0,(((C1344)^3+(C1345)^3)/2/D1345)*0.5*'NEFZ + EPA + WLTP - Constants'!$B$3*('NEFZ + EPA + WLTP - Start Value'!$B$5*'NEFZ + EPA + WLTP - Start Value'!$B$4)*E1345/3600,0)</f>
        <v>0.02136806352100813</v>
      </c>
      <c r="I1345" s="95"/>
    </row>
    <row r="1346" ht="20.35" customHeight="1">
      <c r="A1346" s="15">
        <v>1343</v>
      </c>
      <c r="B1346" s="15">
        <v>15.1</v>
      </c>
      <c r="C1346" s="95">
        <f>'NEFZ + EPA + WLTP - Constants'!$B$5*B1346/3.6</f>
        <v>6.750304</v>
      </c>
      <c r="D1346" s="95">
        <f>(C1346+C1345)/2</f>
        <v>6.325616</v>
      </c>
      <c r="E1346" s="95">
        <f>(D1346*(A1346-A1345))</f>
        <v>6.325616</v>
      </c>
      <c r="F1346" s="95">
        <f>(0.5*((C1346^2)-(C1345^2))*'NEFZ + EPA + WLTP - Start Value'!$B$3)/3600</f>
        <v>2.335687039010846</v>
      </c>
      <c r="G1346" s="95">
        <f>E1346*'NEFZ + EPA + WLTP - Start Value'!$B$3*'NEFZ + EPA + WLTP - Start Value'!$B$6*'NEFZ + EPA + WLTP - Constants'!$B$4/3600</f>
        <v>0.215811041072</v>
      </c>
      <c r="H1346" s="95">
        <f>IF(E1346&gt;0,(((C1345)^3+(C1346)^3)/2/D1346)*0.5*'NEFZ + EPA + WLTP - Constants'!$B$3*('NEFZ + EPA + WLTP - Start Value'!$B$5*'NEFZ + EPA + WLTP - Start Value'!$B$4)*E1346/3600,0)</f>
        <v>0.03245132052681692</v>
      </c>
      <c r="I1346" s="95"/>
    </row>
    <row r="1347" ht="20.35" customHeight="1">
      <c r="A1347" s="15">
        <v>1344</v>
      </c>
      <c r="B1347" s="15">
        <v>16.8</v>
      </c>
      <c r="C1347" s="95">
        <f>'NEFZ + EPA + WLTP - Constants'!$B$5*B1347/3.6</f>
        <v>7.510272000000001</v>
      </c>
      <c r="D1347" s="95">
        <f>(C1347+C1346)/2</f>
        <v>7.130288</v>
      </c>
      <c r="E1347" s="95">
        <f>(D1347*(A1347-A1346))</f>
        <v>7.130288</v>
      </c>
      <c r="F1347" s="95">
        <f>(0.5*((C1347^2)-(C1346^2))*'NEFZ + EPA + WLTP - Start Value'!$B$3)/3600</f>
        <v>2.355668739549159</v>
      </c>
      <c r="G1347" s="95">
        <f>E1347*'NEFZ + EPA + WLTP - Start Value'!$B$3*'NEFZ + EPA + WLTP - Start Value'!$B$6*'NEFZ + EPA + WLTP - Constants'!$B$4/3600</f>
        <v>0.243264035696</v>
      </c>
      <c r="H1347" s="95">
        <f>IF(E1347&gt;0,(((C1346)^3+(C1347)^3)/2/D1347)*0.5*'NEFZ + EPA + WLTP - Constants'!$B$3*('NEFZ + EPA + WLTP - Start Value'!$B$5*'NEFZ + EPA + WLTP - Start Value'!$B$4)*E1347/3600,0)</f>
        <v>0.04624834971751069</v>
      </c>
      <c r="I1347" s="95"/>
    </row>
    <row r="1348" ht="20.35" customHeight="1">
      <c r="A1348" s="15">
        <v>1345</v>
      </c>
      <c r="B1348" s="15">
        <v>18.3</v>
      </c>
      <c r="C1348" s="95">
        <f>'NEFZ + EPA + WLTP - Constants'!$B$5*B1348/3.6</f>
        <v>8.180832000000001</v>
      </c>
      <c r="D1348" s="95">
        <f>(C1348+C1347)/2</f>
        <v>7.845552000000001</v>
      </c>
      <c r="E1348" s="95">
        <f>(D1348*(A1348-A1347))</f>
        <v>7.845552000000001</v>
      </c>
      <c r="F1348" s="95">
        <f>(0.5*((C1348^2)-(C1347^2))*'NEFZ + EPA + WLTP - Start Value'!$B$3)/3600</f>
        <v>2.287035942047998</v>
      </c>
      <c r="G1348" s="95">
        <f>E1348*'NEFZ + EPA + WLTP - Start Value'!$B$3*'NEFZ + EPA + WLTP - Start Value'!$B$6*'NEFZ + EPA + WLTP - Constants'!$B$4/3600</f>
        <v>0.267666697584</v>
      </c>
      <c r="H1348" s="95">
        <f>IF(E1348&gt;0,(((C1347)^3+(C1348)^3)/2/D1348)*0.5*'NEFZ + EPA + WLTP - Constants'!$B$3*('NEFZ + EPA + WLTP - Start Value'!$B$5*'NEFZ + EPA + WLTP - Start Value'!$B$4)*E1348/3600,0)</f>
        <v>0.06142341827102953</v>
      </c>
      <c r="I1348" s="95"/>
    </row>
    <row r="1349" ht="20.35" customHeight="1">
      <c r="A1349" s="15">
        <v>1346</v>
      </c>
      <c r="B1349" s="15">
        <v>19.5</v>
      </c>
      <c r="C1349" s="95">
        <f>'NEFZ + EPA + WLTP - Constants'!$B$5*B1349/3.6</f>
        <v>8.717280000000001</v>
      </c>
      <c r="D1349" s="95">
        <f>(C1349+C1348)/2</f>
        <v>8.449056000000001</v>
      </c>
      <c r="E1349" s="95">
        <f>(D1349*(A1349-A1348))</f>
        <v>8.449056000000001</v>
      </c>
      <c r="F1349" s="95">
        <f>(0.5*((C1349^2)-(C1348^2))*'NEFZ + EPA + WLTP - Start Value'!$B$3)/3600</f>
        <v>1.9703694269952</v>
      </c>
      <c r="G1349" s="95">
        <f>E1349*'NEFZ + EPA + WLTP - Start Value'!$B$3*'NEFZ + EPA + WLTP - Start Value'!$B$6*'NEFZ + EPA + WLTP - Constants'!$B$4/3600</f>
        <v>0.288256443552</v>
      </c>
      <c r="H1349" s="95">
        <f>IF(E1349&gt;0,(((C1348)^3+(C1349)^3)/2/D1349)*0.5*'NEFZ + EPA + WLTP - Constants'!$B$3*('NEFZ + EPA + WLTP - Start Value'!$B$5*'NEFZ + EPA + WLTP - Start Value'!$B$4)*E1349/3600,0)</f>
        <v>0.07652902318014798</v>
      </c>
      <c r="I1349" s="95"/>
    </row>
    <row r="1350" ht="20.35" customHeight="1">
      <c r="A1350" s="15">
        <v>1347</v>
      </c>
      <c r="B1350" s="15">
        <v>20.3</v>
      </c>
      <c r="C1350" s="95">
        <f>'NEFZ + EPA + WLTP - Constants'!$B$5*B1350/3.6</f>
        <v>9.074911999999999</v>
      </c>
      <c r="D1350" s="95">
        <f>(C1350+C1349)/2</f>
        <v>8.896096</v>
      </c>
      <c r="E1350" s="95">
        <f>(D1350*(A1350-A1349))</f>
        <v>8.896096</v>
      </c>
      <c r="F1350" s="95">
        <f>(0.5*((C1350^2)-(C1349^2))*'NEFZ + EPA + WLTP - Start Value'!$B$3)/3600</f>
        <v>1.383081185086573</v>
      </c>
      <c r="G1350" s="95">
        <f>E1350*'NEFZ + EPA + WLTP - Start Value'!$B$3*'NEFZ + EPA + WLTP - Start Value'!$B$6*'NEFZ + EPA + WLTP - Constants'!$B$4/3600</f>
        <v>0.303508107232</v>
      </c>
      <c r="H1350" s="95">
        <f>IF(E1350&gt;0,(((C1349)^3+(C1350)^3)/2/D1350)*0.5*'NEFZ + EPA + WLTP - Constants'!$B$3*('NEFZ + EPA + WLTP - Start Value'!$B$5*'NEFZ + EPA + WLTP - Start Value'!$B$4)*E1350/3600,0)</f>
        <v>0.08916922530371228</v>
      </c>
      <c r="I1350" s="95"/>
    </row>
    <row r="1351" ht="20.35" customHeight="1">
      <c r="A1351" s="15">
        <v>1348</v>
      </c>
      <c r="B1351" s="15">
        <v>21.3</v>
      </c>
      <c r="C1351" s="95">
        <f>'NEFZ + EPA + WLTP - Constants'!$B$5*B1351/3.6</f>
        <v>9.521952000000001</v>
      </c>
      <c r="D1351" s="95">
        <f>(C1351+C1350)/2</f>
        <v>9.298432</v>
      </c>
      <c r="E1351" s="95">
        <f>(D1351*(A1351-A1350))</f>
        <v>9.298432</v>
      </c>
      <c r="F1351" s="95">
        <f>(0.5*((C1351^2)-(C1350^2))*'NEFZ + EPA + WLTP - Start Value'!$B$3)/3600</f>
        <v>1.807040744334226</v>
      </c>
      <c r="G1351" s="95">
        <f>E1351*'NEFZ + EPA + WLTP - Start Value'!$B$3*'NEFZ + EPA + WLTP - Start Value'!$B$6*'NEFZ + EPA + WLTP - Constants'!$B$4/3600</f>
        <v>0.317234604544</v>
      </c>
      <c r="H1351" s="95">
        <f>IF(E1351&gt;0,(((C1350)^3+(C1351)^3)/2/D1351)*0.5*'NEFZ + EPA + WLTP - Constants'!$B$3*('NEFZ + EPA + WLTP - Start Value'!$B$5*'NEFZ + EPA + WLTP - Start Value'!$B$4)*E1351/3600,0)</f>
        <v>0.101876003581049</v>
      </c>
      <c r="I1351" s="95"/>
    </row>
    <row r="1352" ht="20.35" customHeight="1">
      <c r="A1352" s="15">
        <v>1349</v>
      </c>
      <c r="B1352" s="15">
        <v>21.9</v>
      </c>
      <c r="C1352" s="95">
        <f>'NEFZ + EPA + WLTP - Constants'!$B$5*B1352/3.6</f>
        <v>9.790176000000001</v>
      </c>
      <c r="D1352" s="95">
        <f>(C1352+C1351)/2</f>
        <v>9.656064000000001</v>
      </c>
      <c r="E1352" s="95">
        <f>(D1352*(A1352-A1351))</f>
        <v>9.656064000000001</v>
      </c>
      <c r="F1352" s="95">
        <f>(0.5*((C1352^2)-(C1351^2))*'NEFZ + EPA + WLTP - Start Value'!$B$3)/3600</f>
        <v>1.125925386854401</v>
      </c>
      <c r="G1352" s="95">
        <f>E1352*'NEFZ + EPA + WLTP - Start Value'!$B$3*'NEFZ + EPA + WLTP - Start Value'!$B$6*'NEFZ + EPA + WLTP - Constants'!$B$4/3600</f>
        <v>0.329435935488</v>
      </c>
      <c r="H1352" s="95">
        <f>IF(E1352&gt;0,(((C1351)^3+(C1352)^3)/2/D1352)*0.5*'NEFZ + EPA + WLTP - Constants'!$B$3*('NEFZ + EPA + WLTP - Start Value'!$B$5*'NEFZ + EPA + WLTP - Start Value'!$B$4)*E1352/3600,0)</f>
        <v>0.1139573095734532</v>
      </c>
      <c r="I1352" s="95"/>
    </row>
    <row r="1353" ht="20.35" customHeight="1">
      <c r="A1353" s="15">
        <v>1350</v>
      </c>
      <c r="B1353" s="15">
        <v>22.1</v>
      </c>
      <c r="C1353" s="95">
        <f>'NEFZ + EPA + WLTP - Constants'!$B$5*B1353/3.6</f>
        <v>9.879584000000001</v>
      </c>
      <c r="D1353" s="95">
        <f>(C1353+C1352)/2</f>
        <v>9.834880000000002</v>
      </c>
      <c r="E1353" s="95">
        <f>(D1353*(A1353-A1352))</f>
        <v>9.834880000000002</v>
      </c>
      <c r="F1353" s="95">
        <f>(0.5*((C1353^2)-(C1352^2))*'NEFZ + EPA + WLTP - Start Value'!$B$3)/3600</f>
        <v>0.3822586189937793</v>
      </c>
      <c r="G1353" s="95">
        <f>E1353*'NEFZ + EPA + WLTP - Start Value'!$B$3*'NEFZ + EPA + WLTP - Start Value'!$B$6*'NEFZ + EPA + WLTP - Constants'!$B$4/3600</f>
        <v>0.3355366009600002</v>
      </c>
      <c r="H1353" s="95">
        <f>IF(E1353&gt;0,(((C1352)^3+(C1353)^3)/2/D1353)*0.5*'NEFZ + EPA + WLTP - Constants'!$B$3*('NEFZ + EPA + WLTP - Start Value'!$B$5*'NEFZ + EPA + WLTP - Start Value'!$B$4)*E1353/3600,0)</f>
        <v>0.1203440545970069</v>
      </c>
      <c r="I1353" s="95"/>
    </row>
    <row r="1354" ht="20.35" customHeight="1">
      <c r="A1354" s="15">
        <v>1351</v>
      </c>
      <c r="B1354" s="15">
        <v>22.4</v>
      </c>
      <c r="C1354" s="95">
        <f>'NEFZ + EPA + WLTP - Constants'!$B$5*B1354/3.6</f>
        <v>10.013696</v>
      </c>
      <c r="D1354" s="95">
        <f>(C1354+C1353)/2</f>
        <v>9.94664</v>
      </c>
      <c r="E1354" s="95">
        <f>(D1354*(A1354-A1353))</f>
        <v>9.94664</v>
      </c>
      <c r="F1354" s="95">
        <f>(0.5*((C1354^2)-(C1353^2))*'NEFZ + EPA + WLTP - Start Value'!$B$3)/3600</f>
        <v>0.5799037004053262</v>
      </c>
      <c r="G1354" s="95">
        <f>E1354*'NEFZ + EPA + WLTP - Start Value'!$B$3*'NEFZ + EPA + WLTP - Start Value'!$B$6*'NEFZ + EPA + WLTP - Constants'!$B$4/3600</f>
        <v>0.339349516880</v>
      </c>
      <c r="H1354" s="95">
        <f>IF(E1354&gt;0,(((C1353)^3+(C1354)^3)/2/D1354)*0.5*'NEFZ + EPA + WLTP - Constants'!$B$3*('NEFZ + EPA + WLTP - Start Value'!$B$5*'NEFZ + EPA + WLTP - Start Value'!$B$4)*E1354/3600,0)</f>
        <v>0.1245027474344854</v>
      </c>
      <c r="I1354" s="95"/>
    </row>
    <row r="1355" ht="20.35" customHeight="1">
      <c r="A1355" s="15">
        <v>1352</v>
      </c>
      <c r="B1355" s="15">
        <v>22</v>
      </c>
      <c r="C1355" s="95">
        <f>'NEFZ + EPA + WLTP - Constants'!$B$5*B1355/3.6</f>
        <v>9.83488</v>
      </c>
      <c r="D1355" s="95">
        <f>(C1355+C1354)/2</f>
        <v>9.924288000000001</v>
      </c>
      <c r="E1355" s="95">
        <f>(D1355*(A1355-A1354))</f>
        <v>9.924288000000001</v>
      </c>
      <c r="F1355" s="95">
        <f>(0.5*((C1355^2)-(C1354^2))*'NEFZ + EPA + WLTP - Start Value'!$B$3)/3600</f>
        <v>-0.7714673946965294</v>
      </c>
      <c r="G1355" s="95">
        <f>E1355*'NEFZ + EPA + WLTP - Start Value'!$B$3*'NEFZ + EPA + WLTP - Start Value'!$B$6*'NEFZ + EPA + WLTP - Constants'!$B$4/3600</f>
        <v>0.338586933696</v>
      </c>
      <c r="H1355" s="95">
        <f>IF(E1355&gt;0,(((C1354)^3+(C1355)^3)/2/D1355)*0.5*'NEFZ + EPA + WLTP - Constants'!$B$3*('NEFZ + EPA + WLTP - Start Value'!$B$5*'NEFZ + EPA + WLTP - Start Value'!$B$4)*E1355/3600,0)</f>
        <v>0.1236785355548885</v>
      </c>
      <c r="I1355" s="95"/>
    </row>
    <row r="1356" ht="20.35" customHeight="1">
      <c r="A1356" s="15">
        <v>1353</v>
      </c>
      <c r="B1356" s="15">
        <v>21.6</v>
      </c>
      <c r="C1356" s="95">
        <f>'NEFZ + EPA + WLTP - Constants'!$B$5*B1356/3.6</f>
        <v>9.656064000000002</v>
      </c>
      <c r="D1356" s="95">
        <f>(C1356+C1355)/2</f>
        <v>9.745472000000001</v>
      </c>
      <c r="E1356" s="95">
        <f>(D1356*(A1356-A1355))</f>
        <v>9.745472000000001</v>
      </c>
      <c r="F1356" s="95">
        <f>(0.5*((C1356^2)-(C1355^2))*'NEFZ + EPA + WLTP - Start Value'!$B$3)/3600</f>
        <v>-0.7575670812785692</v>
      </c>
      <c r="G1356" s="95">
        <f>E1356*'NEFZ + EPA + WLTP - Start Value'!$B$3*'NEFZ + EPA + WLTP - Start Value'!$B$6*'NEFZ + EPA + WLTP - Constants'!$B$4/3600</f>
        <v>0.3324862682240001</v>
      </c>
      <c r="H1356" s="95">
        <f>IF(E1356&gt;0,(((C1355)^3+(C1356)^3)/2/D1356)*0.5*'NEFZ + EPA + WLTP - Constants'!$B$3*('NEFZ + EPA + WLTP - Start Value'!$B$5*'NEFZ + EPA + WLTP - Start Value'!$B$4)*E1356/3600,0)</f>
        <v>0.1171139979577228</v>
      </c>
      <c r="I1356" s="95"/>
    </row>
    <row r="1357" ht="20.35" customHeight="1">
      <c r="A1357" s="15">
        <v>1354</v>
      </c>
      <c r="B1357" s="15">
        <v>21.1</v>
      </c>
      <c r="C1357" s="95">
        <f>'NEFZ + EPA + WLTP - Constants'!$B$5*B1357/3.6</f>
        <v>9.432544000000002</v>
      </c>
      <c r="D1357" s="95">
        <f>(C1357+C1356)/2</f>
        <v>9.544304000000002</v>
      </c>
      <c r="E1357" s="95">
        <f>(D1357*(A1357-A1356))</f>
        <v>9.544304000000002</v>
      </c>
      <c r="F1357" s="95">
        <f>(0.5*((C1357^2)-(C1356^2))*'NEFZ + EPA + WLTP - Start Value'!$B$3)/3600</f>
        <v>-0.9274115358542238</v>
      </c>
      <c r="G1357" s="95">
        <f>E1357*'NEFZ + EPA + WLTP - Start Value'!$B$3*'NEFZ + EPA + WLTP - Start Value'!$B$6*'NEFZ + EPA + WLTP - Constants'!$B$4/3600</f>
        <v>0.3256230195680001</v>
      </c>
      <c r="H1357" s="95">
        <f>IF(E1357&gt;0,(((C1356)^3+(C1357)^3)/2/D1357)*0.5*'NEFZ + EPA + WLTP - Constants'!$B$3*('NEFZ + EPA + WLTP - Start Value'!$B$5*'NEFZ + EPA + WLTP - Start Value'!$B$4)*E1357/3600,0)</f>
        <v>0.1100276721568984</v>
      </c>
      <c r="I1357" s="95"/>
    </row>
    <row r="1358" ht="20.35" customHeight="1">
      <c r="A1358" s="15">
        <v>1355</v>
      </c>
      <c r="B1358" s="15">
        <v>20.5</v>
      </c>
      <c r="C1358" s="95">
        <f>'NEFZ + EPA + WLTP - Constants'!$B$5*B1358/3.6</f>
        <v>9.16432</v>
      </c>
      <c r="D1358" s="95">
        <f>(C1358+C1357)/2</f>
        <v>9.298432000000002</v>
      </c>
      <c r="E1358" s="95">
        <f>(D1358*(A1358-A1357))</f>
        <v>9.298432000000002</v>
      </c>
      <c r="F1358" s="95">
        <f>(0.5*((C1358^2)-(C1357^2))*'NEFZ + EPA + WLTP - Start Value'!$B$3)/3600</f>
        <v>-1.084224446600542</v>
      </c>
      <c r="G1358" s="95">
        <f>E1358*'NEFZ + EPA + WLTP - Start Value'!$B$3*'NEFZ + EPA + WLTP - Start Value'!$B$6*'NEFZ + EPA + WLTP - Constants'!$B$4/3600</f>
        <v>0.3172346045440001</v>
      </c>
      <c r="H1358" s="95">
        <f>IF(E1358&gt;0,(((C1357)^3+(C1358)^3)/2/D1358)*0.5*'NEFZ + EPA + WLTP - Constants'!$B$3*('NEFZ + EPA + WLTP - Start Value'!$B$5*'NEFZ + EPA + WLTP - Start Value'!$B$4)*E1358/3600,0)</f>
        <v>0.1017631710705645</v>
      </c>
      <c r="I1358" s="95"/>
    </row>
    <row r="1359" ht="20.35" customHeight="1">
      <c r="A1359" s="15">
        <v>1356</v>
      </c>
      <c r="B1359" s="15">
        <v>20</v>
      </c>
      <c r="C1359" s="95">
        <f>'NEFZ + EPA + WLTP - Constants'!$B$5*B1359/3.6</f>
        <v>8.940800000000001</v>
      </c>
      <c r="D1359" s="95">
        <f>(C1359+C1358)/2</f>
        <v>9.05256</v>
      </c>
      <c r="E1359" s="95">
        <f>(D1359*(A1359-A1358))</f>
        <v>9.05256</v>
      </c>
      <c r="F1359" s="95">
        <f>(0.5*((C1359^2)-(C1358^2))*'NEFZ + EPA + WLTP - Start Value'!$B$3)/3600</f>
        <v>-0.8796292084799934</v>
      </c>
      <c r="G1359" s="95">
        <f>E1359*'NEFZ + EPA + WLTP - Start Value'!$B$3*'NEFZ + EPA + WLTP - Start Value'!$B$6*'NEFZ + EPA + WLTP - Constants'!$B$4/3600</f>
        <v>0.308846189520</v>
      </c>
      <c r="H1359" s="95">
        <f>IF(E1359&gt;0,(((C1358)^3+(C1359)^3)/2/D1359)*0.5*'NEFZ + EPA + WLTP - Constants'!$B$3*('NEFZ + EPA + WLTP - Start Value'!$B$5*'NEFZ + EPA + WLTP - Start Value'!$B$4)*E1359/3600,0)</f>
        <v>0.09388653173902139</v>
      </c>
      <c r="I1359" s="95"/>
    </row>
    <row r="1360" ht="20.35" customHeight="1">
      <c r="A1360" s="15">
        <v>1357</v>
      </c>
      <c r="B1360" s="15">
        <v>19.6</v>
      </c>
      <c r="C1360" s="95">
        <f>'NEFZ + EPA + WLTP - Constants'!$B$5*B1360/3.6</f>
        <v>8.761984000000002</v>
      </c>
      <c r="D1360" s="95">
        <f>(C1360+C1359)/2</f>
        <v>8.851392000000001</v>
      </c>
      <c r="E1360" s="95">
        <f>(D1360*(A1360-A1359))</f>
        <v>8.851392000000001</v>
      </c>
      <c r="F1360" s="95">
        <f>(0.5*((C1360^2)-(C1359^2))*'NEFZ + EPA + WLTP - Start Value'!$B$3)/3600</f>
        <v>-0.6880655141887996</v>
      </c>
      <c r="G1360" s="95">
        <f>E1360*'NEFZ + EPA + WLTP - Start Value'!$B$3*'NEFZ + EPA + WLTP - Start Value'!$B$6*'NEFZ + EPA + WLTP - Constants'!$B$4/3600</f>
        <v>0.301982940864</v>
      </c>
      <c r="H1360" s="95">
        <f>IF(E1360&gt;0,(((C1359)^3+(C1360)^3)/2/D1360)*0.5*'NEFZ + EPA + WLTP - Constants'!$B$3*('NEFZ + EPA + WLTP - Start Value'!$B$5*'NEFZ + EPA + WLTP - Start Value'!$B$4)*E1360/3600,0)</f>
        <v>0.08775223024541047</v>
      </c>
      <c r="I1360" s="95"/>
    </row>
    <row r="1361" ht="20.35" customHeight="1">
      <c r="A1361" s="15">
        <v>1358</v>
      </c>
      <c r="B1361" s="15">
        <v>18.5</v>
      </c>
      <c r="C1361" s="95">
        <f>'NEFZ + EPA + WLTP - Constants'!$B$5*B1361/3.6</f>
        <v>8.270240000000001</v>
      </c>
      <c r="D1361" s="95">
        <f>(C1361+C1360)/2</f>
        <v>8.516112000000001</v>
      </c>
      <c r="E1361" s="95">
        <f>(D1361*(A1361-A1360))</f>
        <v>8.516112000000001</v>
      </c>
      <c r="F1361" s="95">
        <f>(0.5*((C1361^2)-(C1360^2))*'NEFZ + EPA + WLTP - Start Value'!$B$3)/3600</f>
        <v>-1.820506672957868</v>
      </c>
      <c r="G1361" s="95">
        <f>E1361*'NEFZ + EPA + WLTP - Start Value'!$B$3*'NEFZ + EPA + WLTP - Start Value'!$B$6*'NEFZ + EPA + WLTP - Constants'!$B$4/3600</f>
        <v>0.2905441931040001</v>
      </c>
      <c r="H1361" s="95">
        <f>IF(E1361&gt;0,(((C1360)^3+(C1361)^3)/2/D1361)*0.5*'NEFZ + EPA + WLTP - Constants'!$B$3*('NEFZ + EPA + WLTP - Start Value'!$B$5*'NEFZ + EPA + WLTP - Start Value'!$B$4)*E1361/3600,0)</f>
        <v>0.07832479937202916</v>
      </c>
      <c r="I1361" s="95"/>
    </row>
    <row r="1362" ht="20.35" customHeight="1">
      <c r="A1362" s="15">
        <v>1359</v>
      </c>
      <c r="B1362" s="15">
        <v>17.5</v>
      </c>
      <c r="C1362" s="95">
        <f>'NEFZ + EPA + WLTP - Constants'!$B$5*B1362/3.6</f>
        <v>7.8232</v>
      </c>
      <c r="D1362" s="95">
        <f>(C1362+C1361)/2</f>
        <v>8.046720000000001</v>
      </c>
      <c r="E1362" s="95">
        <f>(D1362*(A1362-A1361))</f>
        <v>8.046720000000001</v>
      </c>
      <c r="F1362" s="95">
        <f>(0.5*((C1362^2)-(C1361^2))*'NEFZ + EPA + WLTP - Start Value'!$B$3)/3600</f>
        <v>-1.563785259520005</v>
      </c>
      <c r="G1362" s="95">
        <f>E1362*'NEFZ + EPA + WLTP - Start Value'!$B$3*'NEFZ + EPA + WLTP - Start Value'!$B$6*'NEFZ + EPA + WLTP - Constants'!$B$4/3600</f>
        <v>0.274529946240</v>
      </c>
      <c r="H1362" s="95">
        <f>IF(E1362&gt;0,(((C1361)^3+(C1362)^3)/2/D1362)*0.5*'NEFZ + EPA + WLTP - Constants'!$B$3*('NEFZ + EPA + WLTP - Start Value'!$B$5*'NEFZ + EPA + WLTP - Start Value'!$B$4)*E1362/3600,0)</f>
        <v>0.06606194311273006</v>
      </c>
      <c r="I1362" s="95"/>
    </row>
    <row r="1363" ht="20.35" customHeight="1">
      <c r="A1363" s="15">
        <v>1360</v>
      </c>
      <c r="B1363" s="15">
        <v>16.5</v>
      </c>
      <c r="C1363" s="95">
        <f>'NEFZ + EPA + WLTP - Constants'!$B$5*B1363/3.6</f>
        <v>7.37616</v>
      </c>
      <c r="D1363" s="95">
        <f>(C1363+C1362)/2</f>
        <v>7.59968</v>
      </c>
      <c r="E1363" s="95">
        <f>(D1363*(A1363-A1362))</f>
        <v>7.59968</v>
      </c>
      <c r="F1363" s="95">
        <f>(0.5*((C1363^2)-(C1362^2))*'NEFZ + EPA + WLTP - Start Value'!$B$3)/3600</f>
        <v>-1.476908300657776</v>
      </c>
      <c r="G1363" s="95">
        <f>E1363*'NEFZ + EPA + WLTP - Start Value'!$B$3*'NEFZ + EPA + WLTP - Start Value'!$B$6*'NEFZ + EPA + WLTP - Constants'!$B$4/3600</f>
        <v>0.259278282560</v>
      </c>
      <c r="H1363" s="95">
        <f>IF(E1363&gt;0,(((C1362)^3+(C1363)^3)/2/D1363)*0.5*'NEFZ + EPA + WLTP - Constants'!$B$3*('NEFZ + EPA + WLTP - Start Value'!$B$5*'NEFZ + EPA + WLTP - Start Value'!$B$4)*E1363/3600,0)</f>
        <v>0.05566754191900265</v>
      </c>
      <c r="I1363" s="95"/>
    </row>
    <row r="1364" ht="20.35" customHeight="1">
      <c r="A1364" s="15">
        <v>1361</v>
      </c>
      <c r="B1364" s="15">
        <v>15.5</v>
      </c>
      <c r="C1364" s="95">
        <f>'NEFZ + EPA + WLTP - Constants'!$B$5*B1364/3.6</f>
        <v>6.92912</v>
      </c>
      <c r="D1364" s="95">
        <f>(C1364+C1363)/2</f>
        <v>7.15264</v>
      </c>
      <c r="E1364" s="95">
        <f>(D1364*(A1364-A1363))</f>
        <v>7.15264</v>
      </c>
      <c r="F1364" s="95">
        <f>(0.5*((C1364^2)-(C1363^2))*'NEFZ + EPA + WLTP - Start Value'!$B$3)/3600</f>
        <v>-1.390031341795556</v>
      </c>
      <c r="G1364" s="95">
        <f>E1364*'NEFZ + EPA + WLTP - Start Value'!$B$3*'NEFZ + EPA + WLTP - Start Value'!$B$6*'NEFZ + EPA + WLTP - Constants'!$B$4/3600</f>
        <v>0.244026618880</v>
      </c>
      <c r="H1364" s="95">
        <f>IF(E1364&gt;0,(((C1363)^3+(C1364)^3)/2/D1364)*0.5*'NEFZ + EPA + WLTP - Constants'!$B$3*('NEFZ + EPA + WLTP - Start Value'!$B$5*'NEFZ + EPA + WLTP - Start Value'!$B$4)*E1364/3600,0)</f>
        <v>0.04642587670979301</v>
      </c>
      <c r="I1364" s="95"/>
    </row>
    <row r="1365" ht="20.35" customHeight="1">
      <c r="A1365" s="15">
        <v>1362</v>
      </c>
      <c r="B1365" s="15">
        <v>14</v>
      </c>
      <c r="C1365" s="95">
        <f>'NEFZ + EPA + WLTP - Constants'!$B$5*B1365/3.6</f>
        <v>6.25856</v>
      </c>
      <c r="D1365" s="95">
        <f>(C1365+C1364)/2</f>
        <v>6.59384</v>
      </c>
      <c r="E1365" s="95">
        <f>(D1365*(A1365-A1364))</f>
        <v>6.59384</v>
      </c>
      <c r="F1365" s="95">
        <f>(0.5*((C1365^2)-(C1364^2))*'NEFZ + EPA + WLTP - Start Value'!$B$3)/3600</f>
        <v>-1.922152714826667</v>
      </c>
      <c r="G1365" s="95">
        <f>E1365*'NEFZ + EPA + WLTP - Start Value'!$B$3*'NEFZ + EPA + WLTP - Start Value'!$B$6*'NEFZ + EPA + WLTP - Constants'!$B$4/3600</f>
        <v>0.224962039280</v>
      </c>
      <c r="H1365" s="95">
        <f>IF(E1365&gt;0,(((C1364)^3+(C1365)^3)/2/D1365)*0.5*'NEFZ + EPA + WLTP - Constants'!$B$3*('NEFZ + EPA + WLTP - Start Value'!$B$5*'NEFZ + EPA + WLTP - Start Value'!$B$4)*E1365/3600,0)</f>
        <v>0.03654780517579753</v>
      </c>
      <c r="I1365" s="95"/>
    </row>
    <row r="1366" ht="20.35" customHeight="1">
      <c r="A1366" s="15">
        <v>1363</v>
      </c>
      <c r="B1366" s="15">
        <v>11</v>
      </c>
      <c r="C1366" s="95">
        <f>'NEFZ + EPA + WLTP - Constants'!$B$5*B1366/3.6</f>
        <v>4.91744</v>
      </c>
      <c r="D1366" s="95">
        <f>(C1366+C1365)/2</f>
        <v>5.588</v>
      </c>
      <c r="E1366" s="95">
        <f>(D1366*(A1366-A1365))</f>
        <v>5.588</v>
      </c>
      <c r="F1366" s="95">
        <f>(0.5*((C1366^2)-(C1365^2))*'NEFZ + EPA + WLTP - Start Value'!$B$3)/3600</f>
        <v>-3.257885957333333</v>
      </c>
      <c r="G1366" s="95">
        <f>E1366*'NEFZ + EPA + WLTP - Start Value'!$B$3*'NEFZ + EPA + WLTP - Start Value'!$B$6*'NEFZ + EPA + WLTP - Constants'!$B$4/3600</f>
        <v>0.190645796</v>
      </c>
      <c r="H1366" s="95">
        <f>IF(E1366&gt;0,(((C1365)^3+(C1366)^3)/2/D1366)*0.5*'NEFZ + EPA + WLTP - Constants'!$B$3*('NEFZ + EPA + WLTP - Start Value'!$B$5*'NEFZ + EPA + WLTP - Start Value'!$B$4)*E1366/3600,0)</f>
        <v>0.02302646635740098</v>
      </c>
      <c r="I1366" s="95"/>
    </row>
    <row r="1367" ht="20.35" customHeight="1">
      <c r="A1367" s="15">
        <v>1364</v>
      </c>
      <c r="B1367" s="15">
        <v>8</v>
      </c>
      <c r="C1367" s="95">
        <f>'NEFZ + EPA + WLTP - Constants'!$B$5*B1367/3.6</f>
        <v>3.57632</v>
      </c>
      <c r="D1367" s="95">
        <f>(C1367+C1366)/2</f>
        <v>4.24688</v>
      </c>
      <c r="E1367" s="95">
        <f>(D1367*(A1367-A1366))</f>
        <v>4.24688</v>
      </c>
      <c r="F1367" s="95">
        <f>(0.5*((C1367^2)-(C1366^2))*'NEFZ + EPA + WLTP - Start Value'!$B$3)/3600</f>
        <v>-2.475993327573333</v>
      </c>
      <c r="G1367" s="95">
        <f>E1367*'NEFZ + EPA + WLTP - Start Value'!$B$3*'NEFZ + EPA + WLTP - Start Value'!$B$6*'NEFZ + EPA + WLTP - Constants'!$B$4/3600</f>
        <v>0.144890804960</v>
      </c>
      <c r="H1367" s="95">
        <f>IF(E1367&gt;0,(((C1366)^3+(C1367)^3)/2/D1367)*0.5*'NEFZ + EPA + WLTP - Constants'!$B$3*('NEFZ + EPA + WLTP - Start Value'!$B$5*'NEFZ + EPA + WLTP - Start Value'!$B$4)*E1367/3600,0)</f>
        <v>0.0104141785267951</v>
      </c>
      <c r="I1367" s="95"/>
    </row>
    <row r="1368" ht="20.35" customHeight="1">
      <c r="A1368" s="15">
        <v>1365</v>
      </c>
      <c r="B1368" s="15">
        <v>5.2</v>
      </c>
      <c r="C1368" s="95">
        <f>'NEFZ + EPA + WLTP - Constants'!$B$5*B1368/3.6</f>
        <v>2.324608</v>
      </c>
      <c r="D1368" s="95">
        <f>(C1368+C1367)/2</f>
        <v>2.950464</v>
      </c>
      <c r="E1368" s="95">
        <f>(D1368*(A1368-A1367))</f>
        <v>2.950464</v>
      </c>
      <c r="F1368" s="95">
        <f>(0.5*((C1368^2)-(C1367^2))*'NEFZ + EPA + WLTP - Start Value'!$B$3)/3600</f>
        <v>-1.605486199773866</v>
      </c>
      <c r="G1368" s="95">
        <f>E1368*'NEFZ + EPA + WLTP - Start Value'!$B$3*'NEFZ + EPA + WLTP - Start Value'!$B$6*'NEFZ + EPA + WLTP - Constants'!$B$4/3600</f>
        <v>0.100660980288</v>
      </c>
      <c r="H1368" s="95">
        <f>IF(E1368&gt;0,(((C1367)^3+(C1368)^3)/2/D1368)*0.5*'NEFZ + EPA + WLTP - Constants'!$B$3*('NEFZ + EPA + WLTP - Start Value'!$B$5*'NEFZ + EPA + WLTP - Start Value'!$B$4)*E1368/3600,0)</f>
        <v>0.003687670222471348</v>
      </c>
      <c r="I1368" s="95"/>
    </row>
    <row r="1369" ht="20.35" customHeight="1">
      <c r="A1369" s="15">
        <v>1366</v>
      </c>
      <c r="B1369" s="15">
        <v>2.5</v>
      </c>
      <c r="C1369" s="95">
        <f>'NEFZ + EPA + WLTP - Constants'!$B$5*B1369/3.6</f>
        <v>1.1176</v>
      </c>
      <c r="D1369" s="95">
        <f>(C1369+C1368)/2</f>
        <v>1.721104</v>
      </c>
      <c r="E1369" s="95">
        <f>(D1369*(A1369-A1368))</f>
        <v>1.721104</v>
      </c>
      <c r="F1369" s="95">
        <f>(0.5*((C1369^2)-(C1368^2))*'NEFZ + EPA + WLTP - Start Value'!$B$3)/3600</f>
        <v>-0.9030859873728002</v>
      </c>
      <c r="G1369" s="95">
        <f>E1369*'NEFZ + EPA + WLTP - Start Value'!$B$3*'NEFZ + EPA + WLTP - Start Value'!$B$6*'NEFZ + EPA + WLTP - Constants'!$B$4/3600</f>
        <v>0.05871890516800003</v>
      </c>
      <c r="H1369" s="95">
        <f>IF(E1369&gt;0,(((C1368)^3+(C1369)^3)/2/D1369)*0.5*'NEFZ + EPA + WLTP - Constants'!$B$3*('NEFZ + EPA + WLTP - Start Value'!$B$5*'NEFZ + EPA + WLTP - Start Value'!$B$4)*E1369/3600,0)</f>
        <v>0.0008828205934762772</v>
      </c>
      <c r="I1369" s="95"/>
    </row>
    <row r="1370" ht="20.35" customHeight="1">
      <c r="A1370" s="15">
        <v>1367</v>
      </c>
      <c r="B1370" s="15">
        <v>0</v>
      </c>
      <c r="C1370" s="95">
        <f>'NEFZ + EPA + WLTP - Constants'!$B$5*B1370/3.6</f>
        <v>0</v>
      </c>
      <c r="D1370" s="95">
        <f>(C1370+C1369)/2</f>
        <v>0.5588000000000001</v>
      </c>
      <c r="E1370" s="95">
        <f>(D1370*(A1370-A1369))</f>
        <v>0.5588000000000001</v>
      </c>
      <c r="F1370" s="95">
        <f>(0.5*((C1370^2)-(C1369^2))*'NEFZ + EPA + WLTP - Start Value'!$B$3)/3600</f>
        <v>-0.2714904964444446</v>
      </c>
      <c r="G1370" s="95">
        <f>E1370*'NEFZ + EPA + WLTP - Start Value'!$B$3*'NEFZ + EPA + WLTP - Start Value'!$B$6*'NEFZ + EPA + WLTP - Constants'!$B$4/3600</f>
        <v>0.01906457960000001</v>
      </c>
      <c r="H1370" s="95">
        <f>IF(E1370&gt;0,(((C1369)^3+(C1370)^3)/2/D1370)*0.5*'NEFZ + EPA + WLTP - Constants'!$B$3*('NEFZ + EPA + WLTP - Start Value'!$B$5*'NEFZ + EPA + WLTP - Start Value'!$B$4)*E1370/3600,0)</f>
        <v>8.829166548083203e-05</v>
      </c>
      <c r="I1370" s="95"/>
    </row>
    <row r="1371" ht="20.35" customHeight="1">
      <c r="A1371" s="15">
        <v>1368</v>
      </c>
      <c r="B1371" s="15">
        <v>0</v>
      </c>
      <c r="C1371" s="95">
        <f>'NEFZ + EPA + WLTP - Constants'!$B$5*B1371/3.6</f>
        <v>0</v>
      </c>
      <c r="D1371" s="95">
        <f>(C1371+C1370)/2</f>
        <v>0</v>
      </c>
      <c r="E1371" s="95">
        <f>(D1371*(A1371-A1370))</f>
        <v>0</v>
      </c>
      <c r="F1371" s="95">
        <f>(0.5*((C1371^2)-(C1370^2))*'NEFZ + EPA + WLTP - Start Value'!$B$3)/3600</f>
        <v>0</v>
      </c>
      <c r="G1371" s="95">
        <f>E1371*'NEFZ + EPA + WLTP - Start Value'!$B$3*'NEFZ + EPA + WLTP - Start Value'!$B$6*'NEFZ + EPA + WLTP - Constants'!$B$4/3600</f>
        <v>0</v>
      </c>
      <c r="H1371" s="95">
        <f>IF(E1371&gt;0,(((C1370)^3+(C1371)^3)/2/D1371)*0.5*'NEFZ + EPA + WLTP - Constants'!$B$3*('NEFZ + EPA + WLTP - Start Value'!$B$5*'NEFZ + EPA + WLTP - Start Value'!$B$4)*E1371/3600,0)</f>
        <v>0</v>
      </c>
      <c r="I1371" s="95"/>
    </row>
    <row r="1372" ht="20.35" customHeight="1">
      <c r="A1372" s="15">
        <v>1369</v>
      </c>
      <c r="B1372" s="15">
        <v>0</v>
      </c>
      <c r="C1372" s="95">
        <f>'NEFZ + EPA + WLTP - Constants'!$B$5*B1372/3.6</f>
        <v>0</v>
      </c>
      <c r="D1372" s="95">
        <f>(C1372+C1371)/2</f>
        <v>0</v>
      </c>
      <c r="E1372" s="95">
        <f>(D1372*(A1372-A1371))</f>
        <v>0</v>
      </c>
      <c r="F1372" s="95">
        <f>(0.5*((C1372^2)-(C1371^2))*'NEFZ + EPA + WLTP - Start Value'!$B$3)/3600</f>
        <v>0</v>
      </c>
      <c r="G1372" s="95">
        <f>E1372*'NEFZ + EPA + WLTP - Start Value'!$B$3*'NEFZ + EPA + WLTP - Start Value'!$B$6*'NEFZ + EPA + WLTP - Constants'!$B$4/3600</f>
        <v>0</v>
      </c>
      <c r="H1372" s="95">
        <f>IF(E1372&gt;0,(((C1371)^3+(C1372)^3)/2/D1372)*0.5*'NEFZ + EPA + WLTP - Constants'!$B$3*('NEFZ + EPA + WLTP - Start Value'!$B$5*'NEFZ + EPA + WLTP - Start Value'!$B$4)*E1372/3600,0)</f>
        <v>0</v>
      </c>
      <c r="I1372" s="95"/>
    </row>
    <row r="1373" ht="20.35" customHeight="1">
      <c r="A1373" s="15">
        <v>1370</v>
      </c>
      <c r="B1373" s="15">
        <v>0</v>
      </c>
      <c r="C1373" s="95">
        <f>'NEFZ + EPA + WLTP - Constants'!$B$5*B1373/3.6</f>
        <v>0</v>
      </c>
      <c r="D1373" s="95">
        <f>(C1373+C1372)/2</f>
        <v>0</v>
      </c>
      <c r="E1373" s="95">
        <f>(D1373*(A1373-A1372))</f>
        <v>0</v>
      </c>
      <c r="F1373" s="95">
        <f>(0.5*((C1373^2)-(C1372^2))*'NEFZ + EPA + WLTP - Start Value'!$B$3)/3600</f>
        <v>0</v>
      </c>
      <c r="G1373" s="95">
        <f>E1373*'NEFZ + EPA + WLTP - Start Value'!$B$3*'NEFZ + EPA + WLTP - Start Value'!$B$6*'NEFZ + EPA + WLTP - Constants'!$B$4/3600</f>
        <v>0</v>
      </c>
      <c r="H1373" s="95">
        <f>IF(E1373&gt;0,(((C1372)^3+(C1373)^3)/2/D1373)*0.5*'NEFZ + EPA + WLTP - Constants'!$B$3*('NEFZ + EPA + WLTP - Start Value'!$B$5*'NEFZ + EPA + WLTP - Start Value'!$B$4)*E1373/3600,0)</f>
        <v>0</v>
      </c>
      <c r="I1373" s="95"/>
    </row>
    <row r="1374" ht="20.35" customHeight="1">
      <c r="A1374" s="15">
        <v>1371</v>
      </c>
      <c r="B1374" s="15">
        <v>0</v>
      </c>
      <c r="C1374" s="95">
        <f>'NEFZ + EPA + WLTP - Constants'!$B$5*B1374/3.6</f>
        <v>0</v>
      </c>
      <c r="D1374" s="95">
        <f>(C1374+C1373)/2</f>
        <v>0</v>
      </c>
      <c r="E1374" s="95">
        <f>(D1374*(A1374-A1373))</f>
        <v>0</v>
      </c>
      <c r="F1374" s="95">
        <f>(0.5*((C1374^2)-(C1373^2))*'NEFZ + EPA + WLTP - Start Value'!$B$3)/3600</f>
        <v>0</v>
      </c>
      <c r="G1374" s="95">
        <f>E1374*'NEFZ + EPA + WLTP - Start Value'!$B$3*'NEFZ + EPA + WLTP - Start Value'!$B$6*'NEFZ + EPA + WLTP - Constants'!$B$4/3600</f>
        <v>0</v>
      </c>
      <c r="H1374" s="95">
        <f>IF(E1374&gt;0,(((C1373)^3+(C1374)^3)/2/D1374)*0.5*'NEFZ + EPA + WLTP - Constants'!$B$3*('NEFZ + EPA + WLTP - Start Value'!$B$5*'NEFZ + EPA + WLTP - Start Value'!$B$4)*E1374/3600,0)</f>
        <v>0</v>
      </c>
      <c r="I1374" s="95"/>
    </row>
    <row r="1375" ht="20.35" customHeight="1">
      <c r="A1375" s="15">
        <v>1372</v>
      </c>
      <c r="B1375" s="15">
        <v>0</v>
      </c>
      <c r="C1375" s="95">
        <f>'NEFZ + EPA + WLTP - Constants'!$B$5*B1375/3.6</f>
        <v>0</v>
      </c>
      <c r="D1375" s="95">
        <f>(C1375+C1374)/2</f>
        <v>0</v>
      </c>
      <c r="E1375" s="95">
        <f>(D1375*(A1375-A1374))</f>
        <v>0</v>
      </c>
      <c r="F1375" s="95">
        <f>(0.5*((C1375^2)-(C1374^2))*'NEFZ + EPA + WLTP - Start Value'!$B$3)/3600</f>
        <v>0</v>
      </c>
      <c r="G1375" s="95">
        <f>E1375*'NEFZ + EPA + WLTP - Start Value'!$B$3*'NEFZ + EPA + WLTP - Start Value'!$B$6*'NEFZ + EPA + WLTP - Constants'!$B$4/3600</f>
        <v>0</v>
      </c>
      <c r="H1375" s="95">
        <f>IF(E1375&gt;0,(((C1374)^3+(C1375)^3)/2/D1375)*0.5*'NEFZ + EPA + WLTP - Constants'!$B$3*('NEFZ + EPA + WLTP - Start Value'!$B$5*'NEFZ + EPA + WLTP - Start Value'!$B$4)*E1375/3600,0)</f>
        <v>0</v>
      </c>
      <c r="I1375" s="95"/>
    </row>
    <row r="1376" ht="20.35" customHeight="1">
      <c r="A1376" s="15">
        <v>1373</v>
      </c>
      <c r="B1376" s="15">
        <v>0</v>
      </c>
      <c r="C1376" s="95">
        <f>'NEFZ + EPA + WLTP - Constants'!$B$5*B1376/3.6</f>
        <v>0</v>
      </c>
      <c r="D1376" s="95">
        <f>(C1376+C1375)/2</f>
        <v>0</v>
      </c>
      <c r="E1376" s="95">
        <f>(D1376*(A1376-A1375))</f>
        <v>0</v>
      </c>
      <c r="F1376" s="95">
        <f>(0.5*((C1376^2)-(C1375^2))*'NEFZ + EPA + WLTP - Start Value'!$B$3)/3600</f>
        <v>0</v>
      </c>
      <c r="G1376" s="95">
        <f>E1376*'NEFZ + EPA + WLTP - Start Value'!$B$3*'NEFZ + EPA + WLTP - Start Value'!$B$6*'NEFZ + EPA + WLTP - Constants'!$B$4/3600</f>
        <v>0</v>
      </c>
      <c r="H1376" s="95">
        <f>IF(E1376&gt;0,(((C1375)^3+(C1376)^3)/2/D1376)*0.5*'NEFZ + EPA + WLTP - Constants'!$B$3*('NEFZ + EPA + WLTP - Start Value'!$B$5*'NEFZ + EPA + WLTP - Start Value'!$B$4)*E1376/3600,0)</f>
        <v>0</v>
      </c>
      <c r="I1376" s="95"/>
    </row>
    <row r="1377" ht="20.35" customHeight="1">
      <c r="A1377" s="15">
        <v>1374</v>
      </c>
      <c r="B1377" s="15">
        <v>0</v>
      </c>
      <c r="C1377" s="95">
        <f>'NEFZ + EPA + WLTP - Constants'!$B$5*B1377/3.6</f>
        <v>0</v>
      </c>
      <c r="D1377" s="95">
        <f>(C1377+C1376)/2</f>
        <v>0</v>
      </c>
      <c r="E1377" s="95">
        <f>(D1377*(A1377-A1376))</f>
        <v>0</v>
      </c>
      <c r="F1377" s="95">
        <f>(0.5*((C1377^2)-(C1376^2))*'NEFZ + EPA + WLTP - Start Value'!$B$3)/3600</f>
        <v>0</v>
      </c>
      <c r="G1377" s="95">
        <f>E1377*'NEFZ + EPA + WLTP - Start Value'!$B$3*'NEFZ + EPA + WLTP - Start Value'!$B$6*'NEFZ + EPA + WLTP - Constants'!$B$4/3600</f>
        <v>0</v>
      </c>
      <c r="H1377" s="95">
        <f>IF(E1377&gt;0,(((C1376)^3+(C1377)^3)/2/D1377)*0.5*'NEFZ + EPA + WLTP - Constants'!$B$3*('NEFZ + EPA + WLTP - Start Value'!$B$5*'NEFZ + EPA + WLTP - Start Value'!$B$4)*E1377/3600,0)</f>
        <v>0</v>
      </c>
      <c r="I1377" s="95"/>
    </row>
    <row r="1378" ht="20.35" customHeight="1">
      <c r="A1378" s="15">
        <v>1375</v>
      </c>
      <c r="B1378" s="15">
        <v>0</v>
      </c>
      <c r="C1378" s="95">
        <f>'NEFZ + EPA + WLTP - Constants'!$B$5*B1378/3.6</f>
        <v>0</v>
      </c>
      <c r="D1378" s="95">
        <f>(C1378+C1377)/2</f>
        <v>0</v>
      </c>
      <c r="E1378" s="95">
        <f>(D1378*(A1378-A1377))</f>
        <v>0</v>
      </c>
      <c r="F1378" s="95">
        <f>(0.5*((C1378^2)-(C1377^2))*'NEFZ + EPA + WLTP - Start Value'!$B$3)/3600</f>
        <v>0</v>
      </c>
      <c r="G1378" s="95">
        <f>E1378*'NEFZ + EPA + WLTP - Start Value'!$B$3*'NEFZ + EPA + WLTP - Start Value'!$B$6*'NEFZ + EPA + WLTP - Constants'!$B$4/3600</f>
        <v>0</v>
      </c>
      <c r="H1378" s="95">
        <f>IF(E1378&gt;0,(((C1377)^3+(C1378)^3)/2/D1378)*0.5*'NEFZ + EPA + WLTP - Constants'!$B$3*('NEFZ + EPA + WLTP - Start Value'!$B$5*'NEFZ + EPA + WLTP - Start Value'!$B$4)*E1378/3600,0)</f>
        <v>0</v>
      </c>
      <c r="I1378" s="95"/>
    </row>
    <row r="1379" ht="20.35" customHeight="1">
      <c r="A1379" s="15">
        <v>1376</v>
      </c>
      <c r="B1379" s="15">
        <v>0</v>
      </c>
      <c r="C1379" s="95">
        <f>'NEFZ + EPA + WLTP - Constants'!$B$5*B1379/3.6</f>
        <v>0</v>
      </c>
      <c r="D1379" s="95">
        <f>(C1379+C1378)/2</f>
        <v>0</v>
      </c>
      <c r="E1379" s="95">
        <f>(D1379*(A1379-A1378))</f>
        <v>0</v>
      </c>
      <c r="F1379" s="95">
        <f>(0.5*((C1379^2)-(C1378^2))*'NEFZ + EPA + WLTP - Start Value'!$B$3)/3600</f>
        <v>0</v>
      </c>
      <c r="G1379" s="95">
        <f>E1379*'NEFZ + EPA + WLTP - Start Value'!$B$3*'NEFZ + EPA + WLTP - Start Value'!$B$6*'NEFZ + EPA + WLTP - Constants'!$B$4/3600</f>
        <v>0</v>
      </c>
      <c r="H1379" s="95">
        <f>IF(E1379&gt;0,(((C1378)^3+(C1379)^3)/2/D1379)*0.5*'NEFZ + EPA + WLTP - Constants'!$B$3*('NEFZ + EPA + WLTP - Start Value'!$B$5*'NEFZ + EPA + WLTP - Start Value'!$B$4)*E1379/3600,0)</f>
        <v>0</v>
      </c>
      <c r="I1379" s="95"/>
    </row>
    <row r="1380" ht="20.35" customHeight="1">
      <c r="A1380" s="15">
        <v>1377</v>
      </c>
      <c r="B1380" s="15">
        <v>0</v>
      </c>
      <c r="C1380" s="95">
        <f>'NEFZ + EPA + WLTP - Constants'!$B$5*B1380/3.6</f>
        <v>0</v>
      </c>
      <c r="D1380" s="95">
        <f>(C1380+C1379)/2</f>
        <v>0</v>
      </c>
      <c r="E1380" s="95">
        <f>(D1380*(A1380-A1379))</f>
        <v>0</v>
      </c>
      <c r="F1380" s="95">
        <f>(0.5*((C1380^2)-(C1379^2))*'NEFZ + EPA + WLTP - Start Value'!$B$3)/3600</f>
        <v>0</v>
      </c>
      <c r="G1380" s="95">
        <f>E1380*'NEFZ + EPA + WLTP - Start Value'!$B$3*'NEFZ + EPA + WLTP - Start Value'!$B$6*'NEFZ + EPA + WLTP - Constants'!$B$4/3600</f>
        <v>0</v>
      </c>
      <c r="H1380" s="95">
        <f>IF(E1380&gt;0,(((C1379)^3+(C1380)^3)/2/D1380)*0.5*'NEFZ + EPA + WLTP - Constants'!$B$3*('NEFZ + EPA + WLTP - Start Value'!$B$5*'NEFZ + EPA + WLTP - Start Value'!$B$4)*E1380/3600,0)</f>
        <v>0</v>
      </c>
      <c r="I1380" s="95"/>
    </row>
    <row r="1381" ht="20.35" customHeight="1">
      <c r="A1381" s="15">
        <v>1378</v>
      </c>
      <c r="B1381" s="15">
        <v>0</v>
      </c>
      <c r="C1381" s="95">
        <f>'NEFZ + EPA + WLTP - Constants'!$B$5*B1381/3.6</f>
        <v>0</v>
      </c>
      <c r="D1381" s="95">
        <f>(C1381+C1380)/2</f>
        <v>0</v>
      </c>
      <c r="E1381" s="95">
        <f>(D1381*(A1381-A1380))</f>
        <v>0</v>
      </c>
      <c r="F1381" s="95">
        <f>(0.5*((C1381^2)-(C1380^2))*'NEFZ + EPA + WLTP - Start Value'!$B$3)/3600</f>
        <v>0</v>
      </c>
      <c r="G1381" s="95">
        <f>E1381*'NEFZ + EPA + WLTP - Start Value'!$B$3*'NEFZ + EPA + WLTP - Start Value'!$B$6*'NEFZ + EPA + WLTP - Constants'!$B$4/3600</f>
        <v>0</v>
      </c>
      <c r="H1381" s="95">
        <f>IF(E1381&gt;0,(((C1380)^3+(C1381)^3)/2/D1381)*0.5*'NEFZ + EPA + WLTP - Constants'!$B$3*('NEFZ + EPA + WLTP - Start Value'!$B$5*'NEFZ + EPA + WLTP - Start Value'!$B$4)*E1381/3600,0)</f>
        <v>0</v>
      </c>
      <c r="I1381" s="95"/>
    </row>
    <row r="1382" ht="20.35" customHeight="1">
      <c r="A1382" s="15">
        <v>1379</v>
      </c>
      <c r="B1382" s="15">
        <v>0</v>
      </c>
      <c r="C1382" s="95">
        <f>'NEFZ + EPA + WLTP - Constants'!$B$5*B1382/3.6</f>
        <v>0</v>
      </c>
      <c r="D1382" s="95">
        <f>(C1382+C1381)/2</f>
        <v>0</v>
      </c>
      <c r="E1382" s="95">
        <f>(D1382*(A1382-A1381))</f>
        <v>0</v>
      </c>
      <c r="F1382" s="95">
        <f>(0.5*((C1382^2)-(C1381^2))*'NEFZ + EPA + WLTP - Start Value'!$B$3)/3600</f>
        <v>0</v>
      </c>
      <c r="G1382" s="95">
        <f>E1382*'NEFZ + EPA + WLTP - Start Value'!$B$3*'NEFZ + EPA + WLTP - Start Value'!$B$6*'NEFZ + EPA + WLTP - Constants'!$B$4/3600</f>
        <v>0</v>
      </c>
      <c r="H1382" s="95">
        <f>IF(E1382&gt;0,(((C1381)^3+(C1382)^3)/2/D1382)*0.5*'NEFZ + EPA + WLTP - Constants'!$B$3*('NEFZ + EPA + WLTP - Start Value'!$B$5*'NEFZ + EPA + WLTP - Start Value'!$B$4)*E1382/3600,0)</f>
        <v>0</v>
      </c>
      <c r="I1382" s="95"/>
    </row>
    <row r="1383" ht="20.35" customHeight="1">
      <c r="A1383" s="15">
        <v>1380</v>
      </c>
      <c r="B1383" s="15">
        <v>0</v>
      </c>
      <c r="C1383" s="95">
        <f>'NEFZ + EPA + WLTP - Constants'!$B$5*B1383/3.6</f>
        <v>0</v>
      </c>
      <c r="D1383" s="95">
        <f>(C1383+C1382)/2</f>
        <v>0</v>
      </c>
      <c r="E1383" s="95">
        <f>(D1383*(A1383-A1382))</f>
        <v>0</v>
      </c>
      <c r="F1383" s="95">
        <f>(0.5*((C1383^2)-(C1382^2))*'NEFZ + EPA + WLTP - Start Value'!$B$3)/3600</f>
        <v>0</v>
      </c>
      <c r="G1383" s="95">
        <f>E1383*'NEFZ + EPA + WLTP - Start Value'!$B$3*'NEFZ + EPA + WLTP - Start Value'!$B$6*'NEFZ + EPA + WLTP - Constants'!$B$4/3600</f>
        <v>0</v>
      </c>
      <c r="H1383" s="95">
        <f>IF(E1383&gt;0,(((C1382)^3+(C1383)^3)/2/D1383)*0.5*'NEFZ + EPA + WLTP - Constants'!$B$3*('NEFZ + EPA + WLTP - Start Value'!$B$5*'NEFZ + EPA + WLTP - Start Value'!$B$4)*E1383/3600,0)</f>
        <v>0</v>
      </c>
      <c r="I1383" s="95"/>
    </row>
    <row r="1384" ht="20.35" customHeight="1">
      <c r="A1384" s="15">
        <v>1381</v>
      </c>
      <c r="B1384" s="15">
        <v>0</v>
      </c>
      <c r="C1384" s="95">
        <f>'NEFZ + EPA + WLTP - Constants'!$B$5*B1384/3.6</f>
        <v>0</v>
      </c>
      <c r="D1384" s="95">
        <f>(C1384+C1383)/2</f>
        <v>0</v>
      </c>
      <c r="E1384" s="95">
        <f>(D1384*(A1384-A1383))</f>
        <v>0</v>
      </c>
      <c r="F1384" s="95">
        <f>(0.5*((C1384^2)-(C1383^2))*'NEFZ + EPA + WLTP - Start Value'!$B$3)/3600</f>
        <v>0</v>
      </c>
      <c r="G1384" s="95">
        <f>E1384*'NEFZ + EPA + WLTP - Start Value'!$B$3*'NEFZ + EPA + WLTP - Start Value'!$B$6*'NEFZ + EPA + WLTP - Constants'!$B$4/3600</f>
        <v>0</v>
      </c>
      <c r="H1384" s="95">
        <f>IF(E1384&gt;0,(((C1383)^3+(C1384)^3)/2/D1384)*0.5*'NEFZ + EPA + WLTP - Constants'!$B$3*('NEFZ + EPA + WLTP - Start Value'!$B$5*'NEFZ + EPA + WLTP - Start Value'!$B$4)*E1384/3600,0)</f>
        <v>0</v>
      </c>
      <c r="I1384" s="95"/>
    </row>
    <row r="1385" ht="20.35" customHeight="1">
      <c r="A1385" s="15">
        <v>1382</v>
      </c>
      <c r="B1385" s="15">
        <v>0</v>
      </c>
      <c r="C1385" s="95">
        <f>'NEFZ + EPA + WLTP - Constants'!$B$5*B1385/3.6</f>
        <v>0</v>
      </c>
      <c r="D1385" s="95">
        <f>(C1385+C1384)/2</f>
        <v>0</v>
      </c>
      <c r="E1385" s="95">
        <f>(D1385*(A1385-A1384))</f>
        <v>0</v>
      </c>
      <c r="F1385" s="95">
        <f>(0.5*((C1385^2)-(C1384^2))*'NEFZ + EPA + WLTP - Start Value'!$B$3)/3600</f>
        <v>0</v>
      </c>
      <c r="G1385" s="95">
        <f>E1385*'NEFZ + EPA + WLTP - Start Value'!$B$3*'NEFZ + EPA + WLTP - Start Value'!$B$6*'NEFZ + EPA + WLTP - Constants'!$B$4/3600</f>
        <v>0</v>
      </c>
      <c r="H1385" s="95">
        <f>IF(E1385&gt;0,(((C1384)^3+(C1385)^3)/2/D1385)*0.5*'NEFZ + EPA + WLTP - Constants'!$B$3*('NEFZ + EPA + WLTP - Start Value'!$B$5*'NEFZ + EPA + WLTP - Start Value'!$B$4)*E1385/3600,0)</f>
        <v>0</v>
      </c>
      <c r="I1385" s="95"/>
    </row>
    <row r="1386" ht="20.35" customHeight="1">
      <c r="A1386" s="15">
        <v>1383</v>
      </c>
      <c r="B1386" s="15">
        <v>0</v>
      </c>
      <c r="C1386" s="95">
        <f>'NEFZ + EPA + WLTP - Constants'!$B$5*B1386/3.6</f>
        <v>0</v>
      </c>
      <c r="D1386" s="95">
        <f>(C1386+C1385)/2</f>
        <v>0</v>
      </c>
      <c r="E1386" s="95">
        <f>(D1386*(A1386-A1385))</f>
        <v>0</v>
      </c>
      <c r="F1386" s="95">
        <f>(0.5*((C1386^2)-(C1385^2))*'NEFZ + EPA + WLTP - Start Value'!$B$3)/3600</f>
        <v>0</v>
      </c>
      <c r="G1386" s="95">
        <f>E1386*'NEFZ + EPA + WLTP - Start Value'!$B$3*'NEFZ + EPA + WLTP - Start Value'!$B$6*'NEFZ + EPA + WLTP - Constants'!$B$4/3600</f>
        <v>0</v>
      </c>
      <c r="H1386" s="95">
        <f>IF(E1386&gt;0,(((C1385)^3+(C1386)^3)/2/D1386)*0.5*'NEFZ + EPA + WLTP - Constants'!$B$3*('NEFZ + EPA + WLTP - Start Value'!$B$5*'NEFZ + EPA + WLTP - Start Value'!$B$4)*E1386/3600,0)</f>
        <v>0</v>
      </c>
      <c r="I1386" s="95"/>
    </row>
    <row r="1387" ht="20.35" customHeight="1">
      <c r="A1387" s="15">
        <v>1384</v>
      </c>
      <c r="B1387" s="15">
        <v>0</v>
      </c>
      <c r="C1387" s="95">
        <f>'NEFZ + EPA + WLTP - Constants'!$B$5*B1387/3.6</f>
        <v>0</v>
      </c>
      <c r="D1387" s="95">
        <f>(C1387+C1386)/2</f>
        <v>0</v>
      </c>
      <c r="E1387" s="95">
        <f>(D1387*(A1387-A1386))</f>
        <v>0</v>
      </c>
      <c r="F1387" s="95">
        <f>(0.5*((C1387^2)-(C1386^2))*'NEFZ + EPA + WLTP - Start Value'!$B$3)/3600</f>
        <v>0</v>
      </c>
      <c r="G1387" s="95">
        <f>E1387*'NEFZ + EPA + WLTP - Start Value'!$B$3*'NEFZ + EPA + WLTP - Start Value'!$B$6*'NEFZ + EPA + WLTP - Constants'!$B$4/3600</f>
        <v>0</v>
      </c>
      <c r="H1387" s="95">
        <f>IF(E1387&gt;0,(((C1386)^3+(C1387)^3)/2/D1387)*0.5*'NEFZ + EPA + WLTP - Constants'!$B$3*('NEFZ + EPA + WLTP - Start Value'!$B$5*'NEFZ + EPA + WLTP - Start Value'!$B$4)*E1387/3600,0)</f>
        <v>0</v>
      </c>
      <c r="I1387" s="95"/>
    </row>
    <row r="1388" ht="20.35" customHeight="1">
      <c r="A1388" s="15">
        <v>1385</v>
      </c>
      <c r="B1388" s="15">
        <v>0</v>
      </c>
      <c r="C1388" s="95">
        <f>'NEFZ + EPA + WLTP - Constants'!$B$5*B1388/3.6</f>
        <v>0</v>
      </c>
      <c r="D1388" s="95">
        <f>(C1388+C1387)/2</f>
        <v>0</v>
      </c>
      <c r="E1388" s="95">
        <f>(D1388*(A1388-A1387))</f>
        <v>0</v>
      </c>
      <c r="F1388" s="95">
        <f>(0.5*((C1388^2)-(C1387^2))*'NEFZ + EPA + WLTP - Start Value'!$B$3)/3600</f>
        <v>0</v>
      </c>
      <c r="G1388" s="95">
        <f>E1388*'NEFZ + EPA + WLTP - Start Value'!$B$3*'NEFZ + EPA + WLTP - Start Value'!$B$6*'NEFZ + EPA + WLTP - Constants'!$B$4/3600</f>
        <v>0</v>
      </c>
      <c r="H1388" s="95">
        <f>IF(E1388&gt;0,(((C1387)^3+(C1388)^3)/2/D1388)*0.5*'NEFZ + EPA + WLTP - Constants'!$B$3*('NEFZ + EPA + WLTP - Start Value'!$B$5*'NEFZ + EPA + WLTP - Start Value'!$B$4)*E1388/3600,0)</f>
        <v>0</v>
      </c>
      <c r="I1388" s="95"/>
    </row>
    <row r="1389" ht="20.35" customHeight="1">
      <c r="A1389" s="15">
        <v>1386</v>
      </c>
      <c r="B1389" s="15">
        <v>0</v>
      </c>
      <c r="C1389" s="95">
        <f>'NEFZ + EPA + WLTP - Constants'!$B$5*B1389/3.6</f>
        <v>0</v>
      </c>
      <c r="D1389" s="95">
        <f>(C1389+C1388)/2</f>
        <v>0</v>
      </c>
      <c r="E1389" s="95">
        <f>(D1389*(A1389-A1388))</f>
        <v>0</v>
      </c>
      <c r="F1389" s="95">
        <f>(0.5*((C1389^2)-(C1388^2))*'NEFZ + EPA + WLTP - Start Value'!$B$3)/3600</f>
        <v>0</v>
      </c>
      <c r="G1389" s="95">
        <f>E1389*'NEFZ + EPA + WLTP - Start Value'!$B$3*'NEFZ + EPA + WLTP - Start Value'!$B$6*'NEFZ + EPA + WLTP - Constants'!$B$4/3600</f>
        <v>0</v>
      </c>
      <c r="H1389" s="95">
        <f>IF(E1389&gt;0,(((C1388)^3+(C1389)^3)/2/D1389)*0.5*'NEFZ + EPA + WLTP - Constants'!$B$3*('NEFZ + EPA + WLTP - Start Value'!$B$5*'NEFZ + EPA + WLTP - Start Value'!$B$4)*E1389/3600,0)</f>
        <v>0</v>
      </c>
      <c r="I1389" s="95"/>
    </row>
    <row r="1390" ht="20.35" customHeight="1">
      <c r="A1390" s="15">
        <v>1387</v>
      </c>
      <c r="B1390" s="15">
        <v>0</v>
      </c>
      <c r="C1390" s="95">
        <f>'NEFZ + EPA + WLTP - Constants'!$B$5*B1390/3.6</f>
        <v>0</v>
      </c>
      <c r="D1390" s="95">
        <f>(C1390+C1389)/2</f>
        <v>0</v>
      </c>
      <c r="E1390" s="95">
        <f>(D1390*(A1390-A1389))</f>
        <v>0</v>
      </c>
      <c r="F1390" s="95">
        <f>(0.5*((C1390^2)-(C1389^2))*'NEFZ + EPA + WLTP - Start Value'!$B$3)/3600</f>
        <v>0</v>
      </c>
      <c r="G1390" s="95">
        <f>E1390*'NEFZ + EPA + WLTP - Start Value'!$B$3*'NEFZ + EPA + WLTP - Start Value'!$B$6*'NEFZ + EPA + WLTP - Constants'!$B$4/3600</f>
        <v>0</v>
      </c>
      <c r="H1390" s="95">
        <f>IF(E1390&gt;0,(((C1389)^3+(C1390)^3)/2/D1390)*0.5*'NEFZ + EPA + WLTP - Constants'!$B$3*('NEFZ + EPA + WLTP - Start Value'!$B$5*'NEFZ + EPA + WLTP - Start Value'!$B$4)*E1390/3600,0)</f>
        <v>0</v>
      </c>
      <c r="I1390" s="95"/>
    </row>
    <row r="1391" ht="20.35" customHeight="1">
      <c r="A1391" s="15">
        <v>1388</v>
      </c>
      <c r="B1391" s="15">
        <v>0</v>
      </c>
      <c r="C1391" s="95">
        <f>'NEFZ + EPA + WLTP - Constants'!$B$5*B1391/3.6</f>
        <v>0</v>
      </c>
      <c r="D1391" s="95">
        <f>(C1391+C1390)/2</f>
        <v>0</v>
      </c>
      <c r="E1391" s="95">
        <f>(D1391*(A1391-A1390))</f>
        <v>0</v>
      </c>
      <c r="F1391" s="95">
        <f>(0.5*((C1391^2)-(C1390^2))*'NEFZ + EPA + WLTP - Start Value'!$B$3)/3600</f>
        <v>0</v>
      </c>
      <c r="G1391" s="95">
        <f>E1391*'NEFZ + EPA + WLTP - Start Value'!$B$3*'NEFZ + EPA + WLTP - Start Value'!$B$6*'NEFZ + EPA + WLTP - Constants'!$B$4/3600</f>
        <v>0</v>
      </c>
      <c r="H1391" s="95">
        <f>IF(E1391&gt;0,(((C1390)^3+(C1391)^3)/2/D1391)*0.5*'NEFZ + EPA + WLTP - Constants'!$B$3*('NEFZ + EPA + WLTP - Start Value'!$B$5*'NEFZ + EPA + WLTP - Start Value'!$B$4)*E1391/3600,0)</f>
        <v>0</v>
      </c>
      <c r="I1391" s="95"/>
    </row>
    <row r="1392" ht="20.35" customHeight="1">
      <c r="A1392" s="15">
        <v>1389</v>
      </c>
      <c r="B1392" s="15">
        <v>0</v>
      </c>
      <c r="C1392" s="95">
        <f>'NEFZ + EPA + WLTP - Constants'!$B$5*B1392/3.6</f>
        <v>0</v>
      </c>
      <c r="D1392" s="95">
        <f>(C1392+C1391)/2</f>
        <v>0</v>
      </c>
      <c r="E1392" s="95">
        <f>(D1392*(A1392-A1391))</f>
        <v>0</v>
      </c>
      <c r="F1392" s="95">
        <f>(0.5*((C1392^2)-(C1391^2))*'NEFZ + EPA + WLTP - Start Value'!$B$3)/3600</f>
        <v>0</v>
      </c>
      <c r="G1392" s="95">
        <f>E1392*'NEFZ + EPA + WLTP - Start Value'!$B$3*'NEFZ + EPA + WLTP - Start Value'!$B$6*'NEFZ + EPA + WLTP - Constants'!$B$4/3600</f>
        <v>0</v>
      </c>
      <c r="H1392" s="95">
        <f>IF(E1392&gt;0,(((C1391)^3+(C1392)^3)/2/D1392)*0.5*'NEFZ + EPA + WLTP - Constants'!$B$3*('NEFZ + EPA + WLTP - Start Value'!$B$5*'NEFZ + EPA + WLTP - Start Value'!$B$4)*E1392/3600,0)</f>
        <v>0</v>
      </c>
      <c r="I1392" s="95"/>
    </row>
    <row r="1393" ht="20.35" customHeight="1">
      <c r="A1393" s="15">
        <v>1390</v>
      </c>
      <c r="B1393" s="15">
        <v>3</v>
      </c>
      <c r="C1393" s="95">
        <f>'NEFZ + EPA + WLTP - Constants'!$B$5*B1393/3.6</f>
        <v>1.34112</v>
      </c>
      <c r="D1393" s="95">
        <f>(C1393+C1392)/2</f>
        <v>0.67056</v>
      </c>
      <c r="E1393" s="95">
        <f>(D1393*(A1393-A1392))</f>
        <v>0.67056</v>
      </c>
      <c r="F1393" s="95">
        <f>(0.5*((C1393^2)-(C1392^2))*'NEFZ + EPA + WLTP - Start Value'!$B$3)/3600</f>
        <v>0.390946314880</v>
      </c>
      <c r="G1393" s="95">
        <f>E1393*'NEFZ + EPA + WLTP - Start Value'!$B$3*'NEFZ + EPA + WLTP - Start Value'!$B$6*'NEFZ + EPA + WLTP - Constants'!$B$4/3600</f>
        <v>0.022877495520</v>
      </c>
      <c r="H1393" s="95">
        <f>IF(E1393&gt;0,(((C1392)^3+(C1393)^3)/2/D1393)*0.5*'NEFZ + EPA + WLTP - Constants'!$B$3*('NEFZ + EPA + WLTP - Start Value'!$B$5*'NEFZ + EPA + WLTP - Start Value'!$B$4)*E1393/3600,0)</f>
        <v>0.0001525679979508777</v>
      </c>
      <c r="I1393" s="95"/>
    </row>
    <row r="1394" ht="20.35" customHeight="1">
      <c r="A1394" s="15">
        <v>1391</v>
      </c>
      <c r="B1394" s="15">
        <v>5.9</v>
      </c>
      <c r="C1394" s="95">
        <f>'NEFZ + EPA + WLTP - Constants'!$B$5*B1394/3.6</f>
        <v>2.637536</v>
      </c>
      <c r="D1394" s="95">
        <f>(C1394+C1393)/2</f>
        <v>1.989328</v>
      </c>
      <c r="E1394" s="95">
        <f>(D1394*(A1394-A1393))</f>
        <v>1.989328</v>
      </c>
      <c r="F1394" s="95">
        <f>(0.5*((C1394^2)-(C1393^2))*'NEFZ + EPA + WLTP - Start Value'!$B$3)/3600</f>
        <v>1.121147154116978</v>
      </c>
      <c r="G1394" s="95">
        <f>E1394*'NEFZ + EPA + WLTP - Start Value'!$B$3*'NEFZ + EPA + WLTP - Start Value'!$B$6*'NEFZ + EPA + WLTP - Constants'!$B$4/3600</f>
        <v>0.067869903376</v>
      </c>
      <c r="H1394" s="95">
        <f>IF(E1394&gt;0,(((C1393)^3+(C1394)^3)/2/D1394)*0.5*'NEFZ + EPA + WLTP - Constants'!$B$3*('NEFZ + EPA + WLTP - Start Value'!$B$5*'NEFZ + EPA + WLTP - Start Value'!$B$4)*E1394/3600,0)</f>
        <v>0.001313096251697297</v>
      </c>
      <c r="I1394" s="95"/>
    </row>
    <row r="1395" ht="20.35" customHeight="1">
      <c r="A1395" s="15">
        <v>1392</v>
      </c>
      <c r="B1395" s="15">
        <v>8.6</v>
      </c>
      <c r="C1395" s="95">
        <f>'NEFZ + EPA + WLTP - Constants'!$B$5*B1395/3.6</f>
        <v>3.844544</v>
      </c>
      <c r="D1395" s="95">
        <f>(C1395+C1394)/2</f>
        <v>3.24104</v>
      </c>
      <c r="E1395" s="95">
        <f>(D1395*(A1395-A1394))</f>
        <v>3.24104</v>
      </c>
      <c r="F1395" s="95">
        <f>(0.5*((C1395^2)-(C1394^2))*'NEFZ + EPA + WLTP - Start Value'!$B$3)/3600</f>
        <v>1.700616469727999</v>
      </c>
      <c r="G1395" s="95">
        <f>E1395*'NEFZ + EPA + WLTP - Start Value'!$B$3*'NEFZ + EPA + WLTP - Start Value'!$B$6*'NEFZ + EPA + WLTP - Constants'!$B$4/3600</f>
        <v>0.110574561680</v>
      </c>
      <c r="H1395" s="95">
        <f>IF(E1395&gt;0,(((C1394)^3+(C1395)^3)/2/D1395)*0.5*'NEFZ + EPA + WLTP - Constants'!$B$3*('NEFZ + EPA + WLTP - Start Value'!$B$5*'NEFZ + EPA + WLTP - Start Value'!$B$4)*E1395/3600,0)</f>
        <v>0.004754668642807288</v>
      </c>
      <c r="I1395" s="95"/>
    </row>
    <row r="1396" ht="20.35" customHeight="1">
      <c r="A1396" s="15">
        <v>1393</v>
      </c>
      <c r="B1396" s="15">
        <v>11.5</v>
      </c>
      <c r="C1396" s="95">
        <f>'NEFZ + EPA + WLTP - Constants'!$B$5*B1396/3.6</f>
        <v>5.140960000000001</v>
      </c>
      <c r="D1396" s="95">
        <f>(C1396+C1395)/2</f>
        <v>4.492752</v>
      </c>
      <c r="E1396" s="95">
        <f>(D1396*(A1396-A1395))</f>
        <v>4.492752</v>
      </c>
      <c r="F1396" s="95">
        <f>(0.5*((C1396^2)-(C1395^2))*'NEFZ + EPA + WLTP - Start Value'!$B$3)/3600</f>
        <v>2.532028966039469</v>
      </c>
      <c r="G1396" s="95">
        <f>E1396*'NEFZ + EPA + WLTP - Start Value'!$B$3*'NEFZ + EPA + WLTP - Start Value'!$B$6*'NEFZ + EPA + WLTP - Constants'!$B$4/3600</f>
        <v>0.153279219984</v>
      </c>
      <c r="H1396" s="95">
        <f>IF(E1396&gt;0,(((C1395)^3+(C1396)^3)/2/D1396)*0.5*'NEFZ + EPA + WLTP - Constants'!$B$3*('NEFZ + EPA + WLTP - Start Value'!$B$5*'NEFZ + EPA + WLTP - Start Value'!$B$4)*E1396/3600,0)</f>
        <v>0.01218809794030314</v>
      </c>
      <c r="I1396" s="95"/>
    </row>
    <row r="1397" ht="20.35" customHeight="1">
      <c r="A1397" s="15">
        <v>1394</v>
      </c>
      <c r="B1397" s="15">
        <v>14.3</v>
      </c>
      <c r="C1397" s="95">
        <f>'NEFZ + EPA + WLTP - Constants'!$B$5*B1397/3.6</f>
        <v>6.392672000000001</v>
      </c>
      <c r="D1397" s="95">
        <f>(C1397+C1396)/2</f>
        <v>5.766816</v>
      </c>
      <c r="E1397" s="95">
        <f>(D1397*(A1397-A1396))</f>
        <v>5.766816</v>
      </c>
      <c r="F1397" s="95">
        <f>(0.5*((C1397^2)-(C1396^2))*'NEFZ + EPA + WLTP - Start Value'!$B$3)/3600</f>
        <v>3.137995754103467</v>
      </c>
      <c r="G1397" s="95">
        <f>E1397*'NEFZ + EPA + WLTP - Start Value'!$B$3*'NEFZ + EPA + WLTP - Start Value'!$B$6*'NEFZ + EPA + WLTP - Constants'!$B$4/3600</f>
        <v>0.196746461472</v>
      </c>
      <c r="H1397" s="95">
        <f>IF(E1397&gt;0,(((C1396)^3+(C1397)^3)/2/D1397)*0.5*'NEFZ + EPA + WLTP - Constants'!$B$3*('NEFZ + EPA + WLTP - Start Value'!$B$5*'NEFZ + EPA + WLTP - Start Value'!$B$4)*E1397/3600,0)</f>
        <v>0.02511767635064754</v>
      </c>
      <c r="I1397" s="95"/>
    </row>
    <row r="1398" ht="20.35" customHeight="1">
      <c r="A1398" s="15">
        <v>1395</v>
      </c>
      <c r="B1398" s="15">
        <v>16.9</v>
      </c>
      <c r="C1398" s="95">
        <f>'NEFZ + EPA + WLTP - Constants'!$B$5*B1398/3.6</f>
        <v>7.554976</v>
      </c>
      <c r="D1398" s="95">
        <f>(C1398+C1397)/2</f>
        <v>6.973824</v>
      </c>
      <c r="E1398" s="95">
        <f>(D1398*(A1398-A1397))</f>
        <v>6.973824</v>
      </c>
      <c r="F1398" s="95">
        <f>(0.5*((C1398^2)-(C1397^2))*'NEFZ + EPA + WLTP - Start Value'!$B$3)/3600</f>
        <v>3.523729451451731</v>
      </c>
      <c r="G1398" s="95">
        <f>E1398*'NEFZ + EPA + WLTP - Start Value'!$B$3*'NEFZ + EPA + WLTP - Start Value'!$B$6*'NEFZ + EPA + WLTP - Constants'!$B$4/3600</f>
        <v>0.237925953408</v>
      </c>
      <c r="H1398" s="95">
        <f>IF(E1398&gt;0,(((C1397)^3+(C1398)^3)/2/D1398)*0.5*'NEFZ + EPA + WLTP - Constants'!$B$3*('NEFZ + EPA + WLTP - Start Value'!$B$5*'NEFZ + EPA + WLTP - Start Value'!$B$4)*E1398/3600,0)</f>
        <v>0.0437984071557489</v>
      </c>
      <c r="I1398" s="95"/>
    </row>
    <row r="1399" ht="20.35" customHeight="1">
      <c r="A1399" s="15">
        <v>1396</v>
      </c>
      <c r="B1399" s="15">
        <v>17.3</v>
      </c>
      <c r="C1399" s="95">
        <f>'NEFZ + EPA + WLTP - Constants'!$B$5*B1399/3.6</f>
        <v>7.733792000000001</v>
      </c>
      <c r="D1399" s="95">
        <f>(C1399+C1398)/2</f>
        <v>7.644384000000001</v>
      </c>
      <c r="E1399" s="95">
        <f>(D1399*(A1399-A1398))</f>
        <v>7.644384000000001</v>
      </c>
      <c r="F1399" s="95">
        <f>(0.5*((C1399^2)-(C1398^2))*'NEFZ + EPA + WLTP - Start Value'!$B$3)/3600</f>
        <v>0.5942383986176044</v>
      </c>
      <c r="G1399" s="95">
        <f>E1399*'NEFZ + EPA + WLTP - Start Value'!$B$3*'NEFZ + EPA + WLTP - Start Value'!$B$6*'NEFZ + EPA + WLTP - Constants'!$B$4/3600</f>
        <v>0.2608034489280001</v>
      </c>
      <c r="H1399" s="95">
        <f>IF(E1399&gt;0,(((C1398)^3+(C1399)^3)/2/D1399)*0.5*'NEFZ + EPA + WLTP - Constants'!$B$3*('NEFZ + EPA + WLTP - Start Value'!$B$5*'NEFZ + EPA + WLTP - Start Value'!$B$4)*E1399/3600,0)</f>
        <v>0.05653224082472233</v>
      </c>
      <c r="I1399" s="95"/>
    </row>
    <row r="1400" ht="20.35" customHeight="1">
      <c r="A1400" s="15">
        <v>1397</v>
      </c>
      <c r="B1400" s="15">
        <v>18.1</v>
      </c>
      <c r="C1400" s="95">
        <f>'NEFZ + EPA + WLTP - Constants'!$B$5*B1400/3.6</f>
        <v>8.091424000000002</v>
      </c>
      <c r="D1400" s="95">
        <f>(C1400+C1399)/2</f>
        <v>7.912608000000001</v>
      </c>
      <c r="E1400" s="95">
        <f>(D1400*(A1400-A1399))</f>
        <v>7.912608000000001</v>
      </c>
      <c r="F1400" s="95">
        <f>(0.5*((C1400^2)-(C1399^2))*'NEFZ + EPA + WLTP - Start Value'!$B$3)/3600</f>
        <v>1.230177737489067</v>
      </c>
      <c r="G1400" s="95">
        <f>E1400*'NEFZ + EPA + WLTP - Start Value'!$B$3*'NEFZ + EPA + WLTP - Start Value'!$B$6*'NEFZ + EPA + WLTP - Constants'!$B$4/3600</f>
        <v>0.2699544471360001</v>
      </c>
      <c r="H1400" s="95">
        <f>IF(E1400&gt;0,(((C1399)^3+(C1400)^3)/2/D1400)*0.5*'NEFZ + EPA + WLTP - Constants'!$B$3*('NEFZ + EPA + WLTP - Start Value'!$B$5*'NEFZ + EPA + WLTP - Start Value'!$B$4)*E1400/3600,0)</f>
        <v>0.06276454182901707</v>
      </c>
      <c r="I1400" s="95"/>
    </row>
    <row r="1401" ht="20.35" customHeight="1">
      <c r="A1401" s="15">
        <v>1398</v>
      </c>
      <c r="B1401" s="15">
        <v>20.7</v>
      </c>
      <c r="C1401" s="95">
        <f>'NEFZ + EPA + WLTP - Constants'!$B$5*B1401/3.6</f>
        <v>9.253728000000001</v>
      </c>
      <c r="D1401" s="95">
        <f>(C1401+C1400)/2</f>
        <v>8.672576000000001</v>
      </c>
      <c r="E1401" s="95">
        <f>(D1401*(A1401-A1400))</f>
        <v>8.672576000000001</v>
      </c>
      <c r="F1401" s="95">
        <f>(0.5*((C1401^2)-(C1400^2))*'NEFZ + EPA + WLTP - Start Value'!$B$3)/3600</f>
        <v>4.382073805010488</v>
      </c>
      <c r="G1401" s="95">
        <f>E1401*'NEFZ + EPA + WLTP - Start Value'!$B$3*'NEFZ + EPA + WLTP - Start Value'!$B$6*'NEFZ + EPA + WLTP - Constants'!$B$4/3600</f>
        <v>0.2958822753920001</v>
      </c>
      <c r="H1401" s="95">
        <f>IF(E1401&gt;0,(((C1400)^3+(C1401)^3)/2/D1401)*0.5*'NEFZ + EPA + WLTP - Constants'!$B$3*('NEFZ + EPA + WLTP - Start Value'!$B$5*'NEFZ + EPA + WLTP - Start Value'!$B$4)*E1401/3600,0)</f>
        <v>0.08362694979948326</v>
      </c>
      <c r="I1401" s="95"/>
    </row>
    <row r="1402" ht="20.35" customHeight="1">
      <c r="A1402" s="15">
        <v>1399</v>
      </c>
      <c r="B1402" s="15">
        <v>21.7</v>
      </c>
      <c r="C1402" s="95">
        <f>'NEFZ + EPA + WLTP - Constants'!$B$5*B1402/3.6</f>
        <v>9.700768</v>
      </c>
      <c r="D1402" s="95">
        <f>(C1402+C1401)/2</f>
        <v>9.477247999999999</v>
      </c>
      <c r="E1402" s="95">
        <f>(D1402*(A1402-A1401))</f>
        <v>9.477247999999999</v>
      </c>
      <c r="F1402" s="95">
        <f>(0.5*((C1402^2)-(C1401^2))*'NEFZ + EPA + WLTP - Start Value'!$B$3)/3600</f>
        <v>1.841791527879108</v>
      </c>
      <c r="G1402" s="95">
        <f>E1402*'NEFZ + EPA + WLTP - Start Value'!$B$3*'NEFZ + EPA + WLTP - Start Value'!$B$6*'NEFZ + EPA + WLTP - Constants'!$B$4/3600</f>
        <v>0.323335270016</v>
      </c>
      <c r="H1402" s="95">
        <f>IF(E1402&gt;0,(((C1401)^3+(C1402)^3)/2/D1402)*0.5*'NEFZ + EPA + WLTP - Constants'!$B$3*('NEFZ + EPA + WLTP - Start Value'!$B$5*'NEFZ + EPA + WLTP - Start Value'!$B$4)*E1402/3600,0)</f>
        <v>0.1078602403220088</v>
      </c>
      <c r="I1402" s="95"/>
    </row>
    <row r="1403" ht="20.35" customHeight="1">
      <c r="A1403" s="15">
        <v>1400</v>
      </c>
      <c r="B1403" s="15">
        <v>22.4</v>
      </c>
      <c r="C1403" s="95">
        <f>'NEFZ + EPA + WLTP - Constants'!$B$5*B1403/3.6</f>
        <v>10.013696</v>
      </c>
      <c r="D1403" s="95">
        <f>(C1403+C1402)/2</f>
        <v>9.857232</v>
      </c>
      <c r="E1403" s="95">
        <f>(D1403*(A1403-A1402))</f>
        <v>9.857232</v>
      </c>
      <c r="F1403" s="95">
        <f>(0.5*((C1403^2)-(C1402^2))*'NEFZ + EPA + WLTP - Start Value'!$B$3)/3600</f>
        <v>1.340945860038396</v>
      </c>
      <c r="G1403" s="95">
        <f>E1403*'NEFZ + EPA + WLTP - Start Value'!$B$3*'NEFZ + EPA + WLTP - Start Value'!$B$6*'NEFZ + EPA + WLTP - Constants'!$B$4/3600</f>
        <v>0.336299184144</v>
      </c>
      <c r="H1403" s="95">
        <f>IF(E1403&gt;0,(((C1402)^3+(C1403)^3)/2/D1403)*0.5*'NEFZ + EPA + WLTP - Constants'!$B$3*('NEFZ + EPA + WLTP - Start Value'!$B$5*'NEFZ + EPA + WLTP - Start Value'!$B$4)*E1403/3600,0)</f>
        <v>0.121250517579499</v>
      </c>
      <c r="I1403" s="95"/>
    </row>
    <row r="1404" ht="20.35" customHeight="1">
      <c r="A1404" s="15">
        <v>1401</v>
      </c>
      <c r="B1404" s="15">
        <v>22.5</v>
      </c>
      <c r="C1404" s="95">
        <f>'NEFZ + EPA + WLTP - Constants'!$B$5*B1404/3.6</f>
        <v>10.0584</v>
      </c>
      <c r="D1404" s="95">
        <f>(C1404+C1403)/2</f>
        <v>10.036048</v>
      </c>
      <c r="E1404" s="95">
        <f>(D1404*(A1404-A1403))</f>
        <v>10.036048</v>
      </c>
      <c r="F1404" s="95">
        <f>(0.5*((C1404^2)-(C1403^2))*'NEFZ + EPA + WLTP - Start Value'!$B$3)/3600</f>
        <v>0.1950387726456884</v>
      </c>
      <c r="G1404" s="95">
        <f>E1404*'NEFZ + EPA + WLTP - Start Value'!$B$3*'NEFZ + EPA + WLTP - Start Value'!$B$6*'NEFZ + EPA + WLTP - Constants'!$B$4/3600</f>
        <v>0.342399849616</v>
      </c>
      <c r="H1404" s="95">
        <f>IF(E1404&gt;0,(((C1403)^3+(C1404)^3)/2/D1404)*0.5*'NEFZ + EPA + WLTP - Constants'!$B$3*('NEFZ + EPA + WLTP - Start Value'!$B$5*'NEFZ + EPA + WLTP - Start Value'!$B$4)*E1404/3600,0)</f>
        <v>0.1278748618318615</v>
      </c>
      <c r="I1404" s="95"/>
    </row>
    <row r="1405" ht="20.35" customHeight="1">
      <c r="A1405" s="15">
        <v>1402</v>
      </c>
      <c r="B1405" s="15">
        <v>22.1</v>
      </c>
      <c r="C1405" s="95">
        <f>'NEFZ + EPA + WLTP - Constants'!$B$5*B1405/3.6</f>
        <v>9.879584000000001</v>
      </c>
      <c r="D1405" s="95">
        <f>(C1405+C1404)/2</f>
        <v>9.968992</v>
      </c>
      <c r="E1405" s="95">
        <f>(D1405*(A1405-A1404))</f>
        <v>9.968992</v>
      </c>
      <c r="F1405" s="95">
        <f>(0.5*((C1405^2)-(C1404^2))*'NEFZ + EPA + WLTP - Start Value'!$B$3)/3600</f>
        <v>-0.7749424730510146</v>
      </c>
      <c r="G1405" s="95">
        <f>E1405*'NEFZ + EPA + WLTP - Start Value'!$B$3*'NEFZ + EPA + WLTP - Start Value'!$B$6*'NEFZ + EPA + WLTP - Constants'!$B$4/3600</f>
        <v>0.340112100064</v>
      </c>
      <c r="H1405" s="95">
        <f>IF(E1405&gt;0,(((C1404)^3+(C1405)^3)/2/D1405)*0.5*'NEFZ + EPA + WLTP - Constants'!$B$3*('NEFZ + EPA + WLTP - Start Value'!$B$5*'NEFZ + EPA + WLTP - Start Value'!$B$4)*E1405/3600,0)</f>
        <v>0.1253571338736768</v>
      </c>
      <c r="I1405" s="95"/>
    </row>
    <row r="1406" ht="20.35" customHeight="1">
      <c r="A1406" s="15">
        <v>1403</v>
      </c>
      <c r="B1406" s="15">
        <v>21.5</v>
      </c>
      <c r="C1406" s="95">
        <f>'NEFZ + EPA + WLTP - Constants'!$B$5*B1406/3.6</f>
        <v>9.611360000000001</v>
      </c>
      <c r="D1406" s="95">
        <f>(C1406+C1405)/2</f>
        <v>9.745472000000001</v>
      </c>
      <c r="E1406" s="95">
        <f>(D1406*(A1406-A1405))</f>
        <v>9.745472000000001</v>
      </c>
      <c r="F1406" s="95">
        <f>(0.5*((C1406^2)-(C1405^2))*'NEFZ + EPA + WLTP - Start Value'!$B$3)/3600</f>
        <v>-1.136350621917866</v>
      </c>
      <c r="G1406" s="95">
        <f>E1406*'NEFZ + EPA + WLTP - Start Value'!$B$3*'NEFZ + EPA + WLTP - Start Value'!$B$6*'NEFZ + EPA + WLTP - Constants'!$B$4/3600</f>
        <v>0.3324862682240001</v>
      </c>
      <c r="H1406" s="95">
        <f>IF(E1406&gt;0,(((C1405)^3+(C1406)^3)/2/D1406)*0.5*'NEFZ + EPA + WLTP - Constants'!$B$3*('NEFZ + EPA + WLTP - Start Value'!$B$5*'NEFZ + EPA + WLTP - Start Value'!$B$4)*E1406/3600,0)</f>
        <v>0.1171509533172264</v>
      </c>
      <c r="I1406" s="95"/>
    </row>
    <row r="1407" ht="20.35" customHeight="1">
      <c r="A1407" s="15">
        <v>1404</v>
      </c>
      <c r="B1407" s="15">
        <v>20.9</v>
      </c>
      <c r="C1407" s="95">
        <f>'NEFZ + EPA + WLTP - Constants'!$B$5*B1407/3.6</f>
        <v>9.343135999999999</v>
      </c>
      <c r="D1407" s="95">
        <f>(C1407+C1406)/2</f>
        <v>9.477247999999999</v>
      </c>
      <c r="E1407" s="95">
        <f>(D1407*(A1407-A1406))</f>
        <v>9.477247999999999</v>
      </c>
      <c r="F1407" s="95">
        <f>(0.5*((C1407^2)-(C1406^2))*'NEFZ + EPA + WLTP - Start Value'!$B$3)/3600</f>
        <v>-1.105074916727473</v>
      </c>
      <c r="G1407" s="95">
        <f>E1407*'NEFZ + EPA + WLTP - Start Value'!$B$3*'NEFZ + EPA + WLTP - Start Value'!$B$6*'NEFZ + EPA + WLTP - Constants'!$B$4/3600</f>
        <v>0.323335270016</v>
      </c>
      <c r="H1407" s="95">
        <f>IF(E1407&gt;0,(((C1406)^3+(C1407)^3)/2/D1407)*0.5*'NEFZ + EPA + WLTP - Constants'!$B$3*('NEFZ + EPA + WLTP - Start Value'!$B$5*'NEFZ + EPA + WLTP - Start Value'!$B$4)*E1407/3600,0)</f>
        <v>0.1077452379555534</v>
      </c>
      <c r="I1407" s="95"/>
    </row>
    <row r="1408" ht="20.35" customHeight="1">
      <c r="A1408" s="15">
        <v>1405</v>
      </c>
      <c r="B1408" s="15">
        <v>20.4</v>
      </c>
      <c r="C1408" s="95">
        <f>'NEFZ + EPA + WLTP - Constants'!$B$5*B1408/3.6</f>
        <v>9.119615999999999</v>
      </c>
      <c r="D1408" s="95">
        <f>(C1408+C1407)/2</f>
        <v>9.231375999999999</v>
      </c>
      <c r="E1408" s="95">
        <f>(D1408*(A1408-A1407))</f>
        <v>9.231375999999999</v>
      </c>
      <c r="F1408" s="95">
        <f>(0.5*((C1408^2)-(C1407^2))*'NEFZ + EPA + WLTP - Start Value'!$B$3)/3600</f>
        <v>-0.897004600252448</v>
      </c>
      <c r="G1408" s="95">
        <f>E1408*'NEFZ + EPA + WLTP - Start Value'!$B$3*'NEFZ + EPA + WLTP - Start Value'!$B$6*'NEFZ + EPA + WLTP - Constants'!$B$4/3600</f>
        <v>0.314946854992</v>
      </c>
      <c r="H1408" s="95">
        <f>IF(E1408&gt;0,(((C1407)^3+(C1408)^3)/2/D1408)*0.5*'NEFZ + EPA + WLTP - Constants'!$B$3*('NEFZ + EPA + WLTP - Start Value'!$B$5*'NEFZ + EPA + WLTP - Start Value'!$B$4)*E1408/3600,0)</f>
        <v>0.09955905510816768</v>
      </c>
      <c r="I1408" s="95"/>
    </row>
    <row r="1409" ht="20.35" customHeight="1">
      <c r="A1409" s="15">
        <v>1406</v>
      </c>
      <c r="B1409" s="15">
        <v>19.8</v>
      </c>
      <c r="C1409" s="95">
        <f>'NEFZ + EPA + WLTP - Constants'!$B$5*B1409/3.6</f>
        <v>8.851392000000001</v>
      </c>
      <c r="D1409" s="95">
        <f>(C1409+C1408)/2</f>
        <v>8.985503999999999</v>
      </c>
      <c r="E1409" s="95">
        <f>(D1409*(A1409-A1408))</f>
        <v>8.985503999999999</v>
      </c>
      <c r="F1409" s="95">
        <f>(0.5*((C1409^2)-(C1408^2))*'NEFZ + EPA + WLTP - Start Value'!$B$3)/3600</f>
        <v>-1.047736123878391</v>
      </c>
      <c r="G1409" s="95">
        <f>E1409*'NEFZ + EPA + WLTP - Start Value'!$B$3*'NEFZ + EPA + WLTP - Start Value'!$B$6*'NEFZ + EPA + WLTP - Constants'!$B$4/3600</f>
        <v>0.306558439968</v>
      </c>
      <c r="H1409" s="95">
        <f>IF(E1409&gt;0,(((C1408)^3+(C1409)^3)/2/D1409)*0.5*'NEFZ + EPA + WLTP - Constants'!$B$3*('NEFZ + EPA + WLTP - Start Value'!$B$5*'NEFZ + EPA + WLTP - Start Value'!$B$4)*E1409/3600,0)</f>
        <v>0.0918349498705759</v>
      </c>
      <c r="I1409" s="95"/>
    </row>
    <row r="1410" ht="20.35" customHeight="1">
      <c r="A1410" s="15">
        <v>1407</v>
      </c>
      <c r="B1410" s="15">
        <v>17</v>
      </c>
      <c r="C1410" s="95">
        <f>'NEFZ + EPA + WLTP - Constants'!$B$5*B1410/3.6</f>
        <v>7.59968</v>
      </c>
      <c r="D1410" s="95">
        <f>(C1410+C1409)/2</f>
        <v>8.225536</v>
      </c>
      <c r="E1410" s="95">
        <f>(D1410*(A1410-A1409))</f>
        <v>8.225536</v>
      </c>
      <c r="F1410" s="95">
        <f>(0.5*((C1410^2)-(C1409^2))*'NEFZ + EPA + WLTP - Start Value'!$B$3)/3600</f>
        <v>-4.475900920581692</v>
      </c>
      <c r="G1410" s="95">
        <f>E1410*'NEFZ + EPA + WLTP - Start Value'!$B$3*'NEFZ + EPA + WLTP - Start Value'!$B$6*'NEFZ + EPA + WLTP - Constants'!$B$4/3600</f>
        <v>0.280630611712</v>
      </c>
      <c r="H1410" s="95">
        <f>IF(E1410&gt;0,(((C1409)^3+(C1410)^3)/2/D1410)*0.5*'NEFZ + EPA + WLTP - Constants'!$B$3*('NEFZ + EPA + WLTP - Start Value'!$B$5*'NEFZ + EPA + WLTP - Start Value'!$B$4)*E1410/3600,0)</f>
        <v>0.07162441409935451</v>
      </c>
      <c r="I1410" s="95"/>
    </row>
    <row r="1411" ht="20.35" customHeight="1">
      <c r="A1411" s="15">
        <v>1408</v>
      </c>
      <c r="B1411" s="15">
        <v>14.9</v>
      </c>
      <c r="C1411" s="95">
        <f>'NEFZ + EPA + WLTP - Constants'!$B$5*B1411/3.6</f>
        <v>6.660896000000001</v>
      </c>
      <c r="D1411" s="95">
        <f>(C1411+C1410)/2</f>
        <v>7.130288</v>
      </c>
      <c r="E1411" s="95">
        <f>(D1411*(A1411-A1410))</f>
        <v>7.130288</v>
      </c>
      <c r="F1411" s="95">
        <f>(0.5*((C1411^2)-(C1410^2))*'NEFZ + EPA + WLTP - Start Value'!$B$3)/3600</f>
        <v>-2.909943737090131</v>
      </c>
      <c r="G1411" s="95">
        <f>E1411*'NEFZ + EPA + WLTP - Start Value'!$B$3*'NEFZ + EPA + WLTP - Start Value'!$B$6*'NEFZ + EPA + WLTP - Constants'!$B$4/3600</f>
        <v>0.243264035696</v>
      </c>
      <c r="H1411" s="95">
        <f>IF(E1411&gt;0,(((C1410)^3+(C1411)^3)/2/D1411)*0.5*'NEFZ + EPA + WLTP - Constants'!$B$3*('NEFZ + EPA + WLTP - Start Value'!$B$5*'NEFZ + EPA + WLTP - Start Value'!$B$4)*E1411/3600,0)</f>
        <v>0.04645384185875075</v>
      </c>
      <c r="I1411" s="95"/>
    </row>
    <row r="1412" ht="20.35" customHeight="1">
      <c r="A1412" s="15">
        <v>1409</v>
      </c>
      <c r="B1412" s="15">
        <v>14.9</v>
      </c>
      <c r="C1412" s="95">
        <f>'NEFZ + EPA + WLTP - Constants'!$B$5*B1412/3.6</f>
        <v>6.660896000000001</v>
      </c>
      <c r="D1412" s="95">
        <f>(C1412+C1411)/2</f>
        <v>6.660896000000001</v>
      </c>
      <c r="E1412" s="95">
        <f>(D1412*(A1412-A1411))</f>
        <v>6.660896000000001</v>
      </c>
      <c r="F1412" s="95">
        <f>(0.5*((C1412^2)-(C1411^2))*'NEFZ + EPA + WLTP - Start Value'!$B$3)/3600</f>
        <v>0</v>
      </c>
      <c r="G1412" s="95">
        <f>E1412*'NEFZ + EPA + WLTP - Start Value'!$B$3*'NEFZ + EPA + WLTP - Start Value'!$B$6*'NEFZ + EPA + WLTP - Constants'!$B$4/3600</f>
        <v>0.227249788832</v>
      </c>
      <c r="H1412" s="95">
        <f>IF(E1412&gt;0,(((C1411)^3+(C1412)^3)/2/D1412)*0.5*'NEFZ + EPA + WLTP - Constants'!$B$3*('NEFZ + EPA + WLTP - Start Value'!$B$5*'NEFZ + EPA + WLTP - Start Value'!$B$4)*E1412/3600,0)</f>
        <v>0.03738423379656357</v>
      </c>
      <c r="I1412" s="95"/>
    </row>
    <row r="1413" ht="20.35" customHeight="1">
      <c r="A1413" s="15">
        <v>1410</v>
      </c>
      <c r="B1413" s="15">
        <v>15.2</v>
      </c>
      <c r="C1413" s="95">
        <f>'NEFZ + EPA + WLTP - Constants'!$B$5*B1413/3.6</f>
        <v>6.795007999999999</v>
      </c>
      <c r="D1413" s="95">
        <f>(C1413+C1412)/2</f>
        <v>6.727952</v>
      </c>
      <c r="E1413" s="95">
        <f>(D1413*(A1413-A1412))</f>
        <v>6.727952</v>
      </c>
      <c r="F1413" s="95">
        <f>(0.5*((C1413^2)-(C1412^2))*'NEFZ + EPA + WLTP - Start Value'!$B$3)/3600</f>
        <v>0.3922494692629283</v>
      </c>
      <c r="G1413" s="95">
        <f>E1413*'NEFZ + EPA + WLTP - Start Value'!$B$3*'NEFZ + EPA + WLTP - Start Value'!$B$6*'NEFZ + EPA + WLTP - Constants'!$B$4/3600</f>
        <v>0.229537538384</v>
      </c>
      <c r="H1413" s="95">
        <f>IF(E1413&gt;0,(((C1412)^3+(C1413)^3)/2/D1413)*0.5*'NEFZ + EPA + WLTP - Constants'!$B$3*('NEFZ + EPA + WLTP - Start Value'!$B$5*'NEFZ + EPA + WLTP - Start Value'!$B$4)*E1413/3600,0)</f>
        <v>0.03853617303709199</v>
      </c>
      <c r="I1413" s="95"/>
    </row>
    <row r="1414" ht="20.35" customHeight="1">
      <c r="A1414" s="15">
        <v>1411</v>
      </c>
      <c r="B1414" s="15">
        <v>15.5</v>
      </c>
      <c r="C1414" s="95">
        <f>'NEFZ + EPA + WLTP - Constants'!$B$5*B1414/3.6</f>
        <v>6.92912</v>
      </c>
      <c r="D1414" s="95">
        <f>(C1414+C1413)/2</f>
        <v>6.862064</v>
      </c>
      <c r="E1414" s="95">
        <f>(D1414*(A1414-A1413))</f>
        <v>6.862064</v>
      </c>
      <c r="F1414" s="95">
        <f>(0.5*((C1414^2)-(C1413^2))*'NEFZ + EPA + WLTP - Start Value'!$B$3)/3600</f>
        <v>0.4000683955605366</v>
      </c>
      <c r="G1414" s="95">
        <f>E1414*'NEFZ + EPA + WLTP - Start Value'!$B$3*'NEFZ + EPA + WLTP - Start Value'!$B$6*'NEFZ + EPA + WLTP - Constants'!$B$4/3600</f>
        <v>0.234113037488</v>
      </c>
      <c r="H1414" s="95">
        <f>IF(E1414&gt;0,(((C1413)^3+(C1414)^3)/2/D1414)*0.5*'NEFZ + EPA + WLTP - Constants'!$B$3*('NEFZ + EPA + WLTP - Start Value'!$B$5*'NEFZ + EPA + WLTP - Start Value'!$B$4)*E1414/3600,0)</f>
        <v>0.04088643218952594</v>
      </c>
      <c r="I1414" s="95"/>
    </row>
    <row r="1415" ht="20.35" customHeight="1">
      <c r="A1415" s="15">
        <v>1412</v>
      </c>
      <c r="B1415" s="15">
        <v>16</v>
      </c>
      <c r="C1415" s="95">
        <f>'NEFZ + EPA + WLTP - Constants'!$B$5*B1415/3.6</f>
        <v>7.15264</v>
      </c>
      <c r="D1415" s="95">
        <f>(C1415+C1414)/2</f>
        <v>7.04088</v>
      </c>
      <c r="E1415" s="95">
        <f>(D1415*(A1415-A1414))</f>
        <v>7.04088</v>
      </c>
      <c r="F1415" s="95">
        <f>(0.5*((C1415^2)-(C1414^2))*'NEFZ + EPA + WLTP - Start Value'!$B$3)/3600</f>
        <v>0.6841560510399992</v>
      </c>
      <c r="G1415" s="95">
        <f>E1415*'NEFZ + EPA + WLTP - Start Value'!$B$3*'NEFZ + EPA + WLTP - Start Value'!$B$6*'NEFZ + EPA + WLTP - Constants'!$B$4/3600</f>
        <v>0.240213702960</v>
      </c>
      <c r="H1415" s="95">
        <f>IF(E1415&gt;0,(((C1414)^3+(C1415)^3)/2/D1415)*0.5*'NEFZ + EPA + WLTP - Constants'!$B$3*('NEFZ + EPA + WLTP - Start Value'!$B$5*'NEFZ + EPA + WLTP - Start Value'!$B$4)*E1415/3600,0)</f>
        <v>0.04418750640652295</v>
      </c>
      <c r="I1415" s="95"/>
    </row>
    <row r="1416" ht="20.35" customHeight="1">
      <c r="A1416" s="15">
        <v>1413</v>
      </c>
      <c r="B1416" s="15">
        <v>17.1</v>
      </c>
      <c r="C1416" s="95">
        <f>'NEFZ + EPA + WLTP - Constants'!$B$5*B1416/3.6</f>
        <v>7.644384000000001</v>
      </c>
      <c r="D1416" s="95">
        <f>(C1416+C1415)/2</f>
        <v>7.398512</v>
      </c>
      <c r="E1416" s="95">
        <f>(D1416*(A1416-A1415))</f>
        <v>7.398512</v>
      </c>
      <c r="F1416" s="95">
        <f>(0.5*((C1416^2)-(C1415^2))*'NEFZ + EPA + WLTP - Start Value'!$B$3)/3600</f>
        <v>1.581595036086757</v>
      </c>
      <c r="G1416" s="95">
        <f>E1416*'NEFZ + EPA + WLTP - Start Value'!$B$3*'NEFZ + EPA + WLTP - Start Value'!$B$6*'NEFZ + EPA + WLTP - Constants'!$B$4/3600</f>
        <v>0.252415033904</v>
      </c>
      <c r="H1416" s="95">
        <f>IF(E1416&gt;0,(((C1415)^3+(C1416)^3)/2/D1416)*0.5*'NEFZ + EPA + WLTP - Constants'!$B$3*('NEFZ + EPA + WLTP - Start Value'!$B$5*'NEFZ + EPA + WLTP - Start Value'!$B$4)*E1416/3600,0)</f>
        <v>0.05139965560032412</v>
      </c>
      <c r="I1416" s="95"/>
    </row>
    <row r="1417" ht="20.35" customHeight="1">
      <c r="A1417" s="15">
        <v>1414</v>
      </c>
      <c r="B1417" s="15">
        <v>19.1</v>
      </c>
      <c r="C1417" s="95">
        <f>'NEFZ + EPA + WLTP - Constants'!$B$5*B1417/3.6</f>
        <v>8.538464000000001</v>
      </c>
      <c r="D1417" s="95">
        <f>(C1417+C1416)/2</f>
        <v>8.091424</v>
      </c>
      <c r="E1417" s="95">
        <f>(D1417*(A1417-A1416))</f>
        <v>8.091424</v>
      </c>
      <c r="F1417" s="95">
        <f>(0.5*((C1417^2)-(C1416^2))*'NEFZ + EPA + WLTP - Start Value'!$B$3)/3600</f>
        <v>3.144945910812446</v>
      </c>
      <c r="G1417" s="95">
        <f>E1417*'NEFZ + EPA + WLTP - Start Value'!$B$3*'NEFZ + EPA + WLTP - Start Value'!$B$6*'NEFZ + EPA + WLTP - Constants'!$B$4/3600</f>
        <v>0.276055112608</v>
      </c>
      <c r="H1417" s="95">
        <f>IF(E1417&gt;0,(((C1416)^3+(C1417)^3)/2/D1417)*0.5*'NEFZ + EPA + WLTP - Constants'!$B$3*('NEFZ + EPA + WLTP - Start Value'!$B$5*'NEFZ + EPA + WLTP - Start Value'!$B$4)*E1417/3600,0)</f>
        <v>0.06762764111303468</v>
      </c>
      <c r="I1417" s="95"/>
    </row>
    <row r="1418" ht="20.35" customHeight="1">
      <c r="A1418" s="15">
        <v>1415</v>
      </c>
      <c r="B1418" s="15">
        <v>21.1</v>
      </c>
      <c r="C1418" s="95">
        <f>'NEFZ + EPA + WLTP - Constants'!$B$5*B1418/3.6</f>
        <v>9.432544000000002</v>
      </c>
      <c r="D1418" s="95">
        <f>(C1418+C1417)/2</f>
        <v>8.985504000000002</v>
      </c>
      <c r="E1418" s="95">
        <f>(D1418*(A1418-A1417))</f>
        <v>8.985504000000002</v>
      </c>
      <c r="F1418" s="95">
        <f>(0.5*((C1418^2)-(C1417^2))*'NEFZ + EPA + WLTP - Start Value'!$B$3)/3600</f>
        <v>3.492453746261337</v>
      </c>
      <c r="G1418" s="95">
        <f>E1418*'NEFZ + EPA + WLTP - Start Value'!$B$3*'NEFZ + EPA + WLTP - Start Value'!$B$6*'NEFZ + EPA + WLTP - Constants'!$B$4/3600</f>
        <v>0.3065584399680001</v>
      </c>
      <c r="H1418" s="95">
        <f>IF(E1418&gt;0,(((C1417)^3+(C1418)^3)/2/D1418)*0.5*'NEFZ + EPA + WLTP - Constants'!$B$3*('NEFZ + EPA + WLTP - Start Value'!$B$5*'NEFZ + EPA + WLTP - Start Value'!$B$4)*E1418/3600,0)</f>
        <v>0.09245508792624695</v>
      </c>
      <c r="I1418" s="95"/>
    </row>
    <row r="1419" ht="20.35" customHeight="1">
      <c r="A1419" s="15">
        <v>1416</v>
      </c>
      <c r="B1419" s="15">
        <v>22.7</v>
      </c>
      <c r="C1419" s="95">
        <f>'NEFZ + EPA + WLTP - Constants'!$B$5*B1419/3.6</f>
        <v>10.147808</v>
      </c>
      <c r="D1419" s="95">
        <f>(C1419+C1418)/2</f>
        <v>9.790176000000002</v>
      </c>
      <c r="E1419" s="95">
        <f>(D1419*(A1419-A1418))</f>
        <v>9.790176000000002</v>
      </c>
      <c r="F1419" s="95">
        <f>(0.5*((C1419^2)-(C1418^2))*'NEFZ + EPA + WLTP - Start Value'!$B$3)/3600</f>
        <v>3.044168638532264</v>
      </c>
      <c r="G1419" s="95">
        <f>E1419*'NEFZ + EPA + WLTP - Start Value'!$B$3*'NEFZ + EPA + WLTP - Start Value'!$B$6*'NEFZ + EPA + WLTP - Constants'!$B$4/3600</f>
        <v>0.3340114345920001</v>
      </c>
      <c r="H1419" s="95">
        <f>IF(E1419&gt;0,(((C1418)^3+(C1419)^3)/2/D1419)*0.5*'NEFZ + EPA + WLTP - Constants'!$B$3*('NEFZ + EPA + WLTP - Start Value'!$B$5*'NEFZ + EPA + WLTP - Start Value'!$B$4)*E1419/3600,0)</f>
        <v>0.1191782881753309</v>
      </c>
      <c r="I1419" s="95"/>
    </row>
    <row r="1420" ht="20.35" customHeight="1">
      <c r="A1420" s="15">
        <v>1417</v>
      </c>
      <c r="B1420" s="15">
        <v>22.9</v>
      </c>
      <c r="C1420" s="95">
        <f>'NEFZ + EPA + WLTP - Constants'!$B$5*B1420/3.6</f>
        <v>10.237216</v>
      </c>
      <c r="D1420" s="95">
        <f>(C1420+C1419)/2</f>
        <v>10.192512</v>
      </c>
      <c r="E1420" s="95">
        <f>(D1420*(A1420-A1419))</f>
        <v>10.192512</v>
      </c>
      <c r="F1420" s="95">
        <f>(0.5*((C1420^2)-(C1419^2))*'NEFZ + EPA + WLTP - Start Value'!$B$3)/3600</f>
        <v>0.396158932411727</v>
      </c>
      <c r="G1420" s="95">
        <f>E1420*'NEFZ + EPA + WLTP - Start Value'!$B$3*'NEFZ + EPA + WLTP - Start Value'!$B$6*'NEFZ + EPA + WLTP - Constants'!$B$4/3600</f>
        <v>0.347737931904</v>
      </c>
      <c r="H1420" s="95">
        <f>IF(E1420&gt;0,(((C1419)^3+(C1420)^3)/2/D1420)*0.5*'NEFZ + EPA + WLTP - Constants'!$B$3*('NEFZ + EPA + WLTP - Start Value'!$B$5*'NEFZ + EPA + WLTP - Start Value'!$B$4)*E1420/3600,0)</f>
        <v>0.1339551090488652</v>
      </c>
      <c r="I1420" s="95"/>
    </row>
    <row r="1421" ht="20.35" customHeight="1">
      <c r="A1421" s="15">
        <v>1418</v>
      </c>
      <c r="B1421" s="15">
        <v>22.7</v>
      </c>
      <c r="C1421" s="95">
        <f>'NEFZ + EPA + WLTP - Constants'!$B$5*B1421/3.6</f>
        <v>10.147808</v>
      </c>
      <c r="D1421" s="95">
        <f>(C1421+C1420)/2</f>
        <v>10.192512</v>
      </c>
      <c r="E1421" s="95">
        <f>(D1421*(A1421-A1420))</f>
        <v>10.192512</v>
      </c>
      <c r="F1421" s="95">
        <f>(0.5*((C1421^2)-(C1420^2))*'NEFZ + EPA + WLTP - Start Value'!$B$3)/3600</f>
        <v>-0.396158932411727</v>
      </c>
      <c r="G1421" s="95">
        <f>E1421*'NEFZ + EPA + WLTP - Start Value'!$B$3*'NEFZ + EPA + WLTP - Start Value'!$B$6*'NEFZ + EPA + WLTP - Constants'!$B$4/3600</f>
        <v>0.347737931904</v>
      </c>
      <c r="H1421" s="95">
        <f>IF(E1421&gt;0,(((C1420)^3+(C1421)^3)/2/D1421)*0.5*'NEFZ + EPA + WLTP - Constants'!$B$3*('NEFZ + EPA + WLTP - Start Value'!$B$5*'NEFZ + EPA + WLTP - Start Value'!$B$4)*E1421/3600,0)</f>
        <v>0.1339551090488652</v>
      </c>
      <c r="I1421" s="95"/>
    </row>
    <row r="1422" ht="20.35" customHeight="1">
      <c r="A1422" s="15">
        <v>1419</v>
      </c>
      <c r="B1422" s="15">
        <v>22.6</v>
      </c>
      <c r="C1422" s="95">
        <f>'NEFZ + EPA + WLTP - Constants'!$B$5*B1422/3.6</f>
        <v>10.103104</v>
      </c>
      <c r="D1422" s="95">
        <f>(C1422+C1421)/2</f>
        <v>10.125456</v>
      </c>
      <c r="E1422" s="95">
        <f>(D1422*(A1422-A1421))</f>
        <v>10.125456</v>
      </c>
      <c r="F1422" s="95">
        <f>(0.5*((C1422^2)-(C1421^2))*'NEFZ + EPA + WLTP - Start Value'!$B$3)/3600</f>
        <v>-0.1967763118229326</v>
      </c>
      <c r="G1422" s="95">
        <f>E1422*'NEFZ + EPA + WLTP - Start Value'!$B$3*'NEFZ + EPA + WLTP - Start Value'!$B$6*'NEFZ + EPA + WLTP - Constants'!$B$4/3600</f>
        <v>0.345450182352</v>
      </c>
      <c r="H1422" s="95">
        <f>IF(E1422&gt;0,(((C1421)^3+(C1422)^3)/2/D1422)*0.5*'NEFZ + EPA + WLTP - Constants'!$B$3*('NEFZ + EPA + WLTP - Start Value'!$B$5*'NEFZ + EPA + WLTP - Start Value'!$B$4)*E1422/3600,0)</f>
        <v>0.1313229550922173</v>
      </c>
      <c r="I1422" s="95"/>
    </row>
    <row r="1423" ht="20.35" customHeight="1">
      <c r="A1423" s="15">
        <v>1420</v>
      </c>
      <c r="B1423" s="15">
        <v>21.3</v>
      </c>
      <c r="C1423" s="95">
        <f>'NEFZ + EPA + WLTP - Constants'!$B$5*B1423/3.6</f>
        <v>9.521952000000001</v>
      </c>
      <c r="D1423" s="95">
        <f>(C1423+C1422)/2</f>
        <v>9.812528</v>
      </c>
      <c r="E1423" s="95">
        <f>(D1423*(A1423-A1422))</f>
        <v>9.812528</v>
      </c>
      <c r="F1423" s="95">
        <f>(0.5*((C1423^2)-(C1422^2))*'NEFZ + EPA + WLTP - Start Value'!$B$3)/3600</f>
        <v>-2.479034021133516</v>
      </c>
      <c r="G1423" s="95">
        <f>E1423*'NEFZ + EPA + WLTP - Start Value'!$B$3*'NEFZ + EPA + WLTP - Start Value'!$B$6*'NEFZ + EPA + WLTP - Constants'!$B$4/3600</f>
        <v>0.3347740177760001</v>
      </c>
      <c r="H1423" s="95">
        <f>IF(E1423&gt;0,(((C1422)^3+(C1423)^3)/2/D1423)*0.5*'NEFZ + EPA + WLTP - Constants'!$B$3*('NEFZ + EPA + WLTP - Start Value'!$B$5*'NEFZ + EPA + WLTP - Start Value'!$B$4)*E1423/3600,0)</f>
        <v>0.1198324036892122</v>
      </c>
      <c r="I1423" s="95"/>
    </row>
    <row r="1424" ht="20.35" customHeight="1">
      <c r="A1424" s="15">
        <v>1421</v>
      </c>
      <c r="B1424" s="15">
        <v>19</v>
      </c>
      <c r="C1424" s="95">
        <f>'NEFZ + EPA + WLTP - Constants'!$B$5*B1424/3.6</f>
        <v>8.49376</v>
      </c>
      <c r="D1424" s="95">
        <f>(C1424+C1423)/2</f>
        <v>9.007856</v>
      </c>
      <c r="E1424" s="95">
        <f>(D1424*(A1424-A1423))</f>
        <v>9.007856</v>
      </c>
      <c r="F1424" s="95">
        <f>(0.5*((C1424^2)-(C1423^2))*'NEFZ + EPA + WLTP - Start Value'!$B$3)/3600</f>
        <v>-4.02631265846969</v>
      </c>
      <c r="G1424" s="95">
        <f>E1424*'NEFZ + EPA + WLTP - Start Value'!$B$3*'NEFZ + EPA + WLTP - Start Value'!$B$6*'NEFZ + EPA + WLTP - Constants'!$B$4/3600</f>
        <v>0.307321023152</v>
      </c>
      <c r="H1424" s="95">
        <f>IF(E1424&gt;0,(((C1423)^3+(C1424)^3)/2/D1424)*0.5*'NEFZ + EPA + WLTP - Constants'!$B$3*('NEFZ + EPA + WLTP - Start Value'!$B$5*'NEFZ + EPA + WLTP - Start Value'!$B$4)*E1424/3600,0)</f>
        <v>0.09336368686071031</v>
      </c>
      <c r="I1424" s="95"/>
    </row>
    <row r="1425" ht="20.35" customHeight="1">
      <c r="A1425" s="15">
        <v>1422</v>
      </c>
      <c r="B1425" s="15">
        <v>17.1</v>
      </c>
      <c r="C1425" s="95">
        <f>'NEFZ + EPA + WLTP - Constants'!$B$5*B1425/3.6</f>
        <v>7.644384000000001</v>
      </c>
      <c r="D1425" s="95">
        <f>(C1425+C1424)/2</f>
        <v>8.069072</v>
      </c>
      <c r="E1425" s="95">
        <f>(D1425*(A1425-A1424))</f>
        <v>8.069072</v>
      </c>
      <c r="F1425" s="95">
        <f>(0.5*((C1425^2)-(C1424^2))*'NEFZ + EPA + WLTP - Start Value'!$B$3)/3600</f>
        <v>-2.97944530417991</v>
      </c>
      <c r="G1425" s="95">
        <f>E1425*'NEFZ + EPA + WLTP - Start Value'!$B$3*'NEFZ + EPA + WLTP - Start Value'!$B$6*'NEFZ + EPA + WLTP - Constants'!$B$4/3600</f>
        <v>0.275292529424</v>
      </c>
      <c r="H1425" s="95">
        <f>IF(E1425&gt;0,(((C1424)^3+(C1425)^3)/2/D1425)*0.5*'NEFZ + EPA + WLTP - Constants'!$B$3*('NEFZ + EPA + WLTP - Start Value'!$B$5*'NEFZ + EPA + WLTP - Start Value'!$B$4)*E1425/3600,0)</f>
        <v>0.0670124473906306</v>
      </c>
      <c r="I1425" s="95"/>
    </row>
    <row r="1426" ht="20.35" customHeight="1">
      <c r="A1426" s="15">
        <v>1423</v>
      </c>
      <c r="B1426" s="15">
        <v>15.8</v>
      </c>
      <c r="C1426" s="95">
        <f>'NEFZ + EPA + WLTP - Constants'!$B$5*B1426/3.6</f>
        <v>7.063232000000001</v>
      </c>
      <c r="D1426" s="95">
        <f>(C1426+C1425)/2</f>
        <v>7.353808000000001</v>
      </c>
      <c r="E1426" s="95">
        <f>(D1426*(A1426-A1425))</f>
        <v>7.353808000000001</v>
      </c>
      <c r="F1426" s="95">
        <f>(0.5*((C1426^2)-(C1425^2))*'NEFZ + EPA + WLTP - Start Value'!$B$3)/3600</f>
        <v>-1.857863765268621</v>
      </c>
      <c r="G1426" s="95">
        <f>E1426*'NEFZ + EPA + WLTP - Start Value'!$B$3*'NEFZ + EPA + WLTP - Start Value'!$B$6*'NEFZ + EPA + WLTP - Constants'!$B$4/3600</f>
        <v>0.250889867536</v>
      </c>
      <c r="H1426" s="95">
        <f>IF(E1426&gt;0,(((C1425)^3+(C1426)^3)/2/D1426)*0.5*'NEFZ + EPA + WLTP - Constants'!$B$3*('NEFZ + EPA + WLTP - Start Value'!$B$5*'NEFZ + EPA + WLTP - Start Value'!$B$4)*E1426/3600,0)</f>
        <v>0.05054251728650293</v>
      </c>
      <c r="I1426" s="95"/>
    </row>
    <row r="1427" ht="20.35" customHeight="1">
      <c r="A1427" s="15">
        <v>1424</v>
      </c>
      <c r="B1427" s="15">
        <v>15.8</v>
      </c>
      <c r="C1427" s="95">
        <f>'NEFZ + EPA + WLTP - Constants'!$B$5*B1427/3.6</f>
        <v>7.063232000000001</v>
      </c>
      <c r="D1427" s="95">
        <f>(C1427+C1426)/2</f>
        <v>7.063232000000001</v>
      </c>
      <c r="E1427" s="95">
        <f>(D1427*(A1427-A1426))</f>
        <v>7.063232000000001</v>
      </c>
      <c r="F1427" s="95">
        <f>(0.5*((C1427^2)-(C1426^2))*'NEFZ + EPA + WLTP - Start Value'!$B$3)/3600</f>
        <v>0</v>
      </c>
      <c r="G1427" s="95">
        <f>E1427*'NEFZ + EPA + WLTP - Start Value'!$B$3*'NEFZ + EPA + WLTP - Start Value'!$B$6*'NEFZ + EPA + WLTP - Constants'!$B$4/3600</f>
        <v>0.2409762861440001</v>
      </c>
      <c r="H1427" s="95">
        <f>IF(E1427&gt;0,(((C1426)^3+(C1427)^3)/2/D1427)*0.5*'NEFZ + EPA + WLTP - Constants'!$B$3*('NEFZ + EPA + WLTP - Start Value'!$B$5*'NEFZ + EPA + WLTP - Start Value'!$B$4)*E1427/3600,0)</f>
        <v>0.04457598408397204</v>
      </c>
      <c r="I1427" s="95"/>
    </row>
    <row r="1428" ht="20.35" customHeight="1">
      <c r="A1428" s="15">
        <v>1425</v>
      </c>
      <c r="B1428" s="15">
        <v>17.7</v>
      </c>
      <c r="C1428" s="95">
        <f>'NEFZ + EPA + WLTP - Constants'!$B$5*B1428/3.6</f>
        <v>7.912608</v>
      </c>
      <c r="D1428" s="95">
        <f>(C1428+C1427)/2</f>
        <v>7.487920000000001</v>
      </c>
      <c r="E1428" s="95">
        <f>(D1428*(A1428-A1427))</f>
        <v>7.487920000000001</v>
      </c>
      <c r="F1428" s="95">
        <f>(0.5*((C1428^2)-(C1427^2))*'NEFZ + EPA + WLTP - Start Value'!$B$3)/3600</f>
        <v>2.764859215790218</v>
      </c>
      <c r="G1428" s="95">
        <f>E1428*'NEFZ + EPA + WLTP - Start Value'!$B$3*'NEFZ + EPA + WLTP - Start Value'!$B$6*'NEFZ + EPA + WLTP - Constants'!$B$4/3600</f>
        <v>0.255465366640</v>
      </c>
      <c r="H1428" s="95">
        <f>IF(E1428&gt;0,(((C1427)^3+(C1428)^3)/2/D1428)*0.5*'NEFZ + EPA + WLTP - Constants'!$B$3*('NEFZ + EPA + WLTP - Start Value'!$B$5*'NEFZ + EPA + WLTP - Start Value'!$B$4)*E1428/3600,0)</f>
        <v>0.05362225489313933</v>
      </c>
      <c r="I1428" s="95"/>
    </row>
    <row r="1429" ht="20.35" customHeight="1">
      <c r="A1429" s="15">
        <v>1426</v>
      </c>
      <c r="B1429" s="15">
        <v>19.8</v>
      </c>
      <c r="C1429" s="95">
        <f>'NEFZ + EPA + WLTP - Constants'!$B$5*B1429/3.6</f>
        <v>8.851392000000001</v>
      </c>
      <c r="D1429" s="95">
        <f>(C1429+C1428)/2</f>
        <v>8.382</v>
      </c>
      <c r="E1429" s="95">
        <f>(D1429*(A1429-A1428))</f>
        <v>8.382</v>
      </c>
      <c r="F1429" s="95">
        <f>(0.5*((C1429^2)-(C1428^2))*'NEFZ + EPA + WLTP - Start Value'!$B$3)/3600</f>
        <v>3.420780255200004</v>
      </c>
      <c r="G1429" s="95">
        <f>E1429*'NEFZ + EPA + WLTP - Start Value'!$B$3*'NEFZ + EPA + WLTP - Start Value'!$B$6*'NEFZ + EPA + WLTP - Constants'!$B$4/3600</f>
        <v>0.285968694</v>
      </c>
      <c r="H1429" s="95">
        <f>IF(E1429&gt;0,(((C1428)^3+(C1429)^3)/2/D1429)*0.5*'NEFZ + EPA + WLTP - Constants'!$B$3*('NEFZ + EPA + WLTP - Start Value'!$B$5*'NEFZ + EPA + WLTP - Start Value'!$B$4)*E1429/3600,0)</f>
        <v>0.07519695199003885</v>
      </c>
      <c r="I1429" s="95"/>
    </row>
    <row r="1430" ht="20.35" customHeight="1">
      <c r="A1430" s="15">
        <v>1427</v>
      </c>
      <c r="B1430" s="15">
        <v>21.6</v>
      </c>
      <c r="C1430" s="95">
        <f>'NEFZ + EPA + WLTP - Constants'!$B$5*B1430/3.6</f>
        <v>9.656064000000002</v>
      </c>
      <c r="D1430" s="95">
        <f>(C1430+C1429)/2</f>
        <v>9.253728000000002</v>
      </c>
      <c r="E1430" s="95">
        <f>(D1430*(A1430-A1429))</f>
        <v>9.253728000000002</v>
      </c>
      <c r="F1430" s="95">
        <f>(0.5*((C1430^2)-(C1429^2))*'NEFZ + EPA + WLTP - Start Value'!$B$3)/3600</f>
        <v>3.237035487206406</v>
      </c>
      <c r="G1430" s="95">
        <f>E1430*'NEFZ + EPA + WLTP - Start Value'!$B$3*'NEFZ + EPA + WLTP - Start Value'!$B$6*'NEFZ + EPA + WLTP - Constants'!$B$4/3600</f>
        <v>0.3157094381760001</v>
      </c>
      <c r="H1430" s="95">
        <f>IF(E1430&gt;0,(((C1429)^3+(C1430)^3)/2/D1430)*0.5*'NEFZ + EPA + WLTP - Constants'!$B$3*('NEFZ + EPA + WLTP - Start Value'!$B$5*'NEFZ + EPA + WLTP - Start Value'!$B$4)*E1430/3600,0)</f>
        <v>0.1008083892380548</v>
      </c>
      <c r="I1430" s="95"/>
    </row>
    <row r="1431" ht="20.35" customHeight="1">
      <c r="A1431" s="15">
        <v>1428</v>
      </c>
      <c r="B1431" s="15">
        <v>23.2</v>
      </c>
      <c r="C1431" s="95">
        <f>'NEFZ + EPA + WLTP - Constants'!$B$5*B1431/3.6</f>
        <v>10.371328</v>
      </c>
      <c r="D1431" s="95">
        <f>(C1431+C1430)/2</f>
        <v>10.013696</v>
      </c>
      <c r="E1431" s="95">
        <f>(D1431*(A1431-A1430))</f>
        <v>10.013696</v>
      </c>
      <c r="F1431" s="95">
        <f>(0.5*((C1431^2)-(C1430^2))*'NEFZ + EPA + WLTP - Start Value'!$B$3)/3600</f>
        <v>3.113670205622034</v>
      </c>
      <c r="G1431" s="95">
        <f>E1431*'NEFZ + EPA + WLTP - Start Value'!$B$3*'NEFZ + EPA + WLTP - Start Value'!$B$6*'NEFZ + EPA + WLTP - Constants'!$B$4/3600</f>
        <v>0.3416372664320001</v>
      </c>
      <c r="H1431" s="95">
        <f>IF(E1431&gt;0,(((C1430)^3+(C1431)^3)/2/D1431)*0.5*'NEFZ + EPA + WLTP - Constants'!$B$3*('NEFZ + EPA + WLTP - Start Value'!$B$5*'NEFZ + EPA + WLTP - Start Value'!$B$4)*E1431/3600,0)</f>
        <v>0.127506523130142</v>
      </c>
      <c r="I1431" s="95"/>
    </row>
    <row r="1432" ht="20.35" customHeight="1">
      <c r="A1432" s="15">
        <v>1429</v>
      </c>
      <c r="B1432" s="15">
        <v>24.2</v>
      </c>
      <c r="C1432" s="95">
        <f>'NEFZ + EPA + WLTP - Constants'!$B$5*B1432/3.6</f>
        <v>10.818368</v>
      </c>
      <c r="D1432" s="95">
        <f>(C1432+C1431)/2</f>
        <v>10.594848</v>
      </c>
      <c r="E1432" s="95">
        <f>(D1432*(A1432-A1431))</f>
        <v>10.594848</v>
      </c>
      <c r="F1432" s="95">
        <f>(0.5*((C1432^2)-(C1431^2))*'NEFZ + EPA + WLTP - Start Value'!$B$3)/3600</f>
        <v>2.058983925034666</v>
      </c>
      <c r="G1432" s="95">
        <f>E1432*'NEFZ + EPA + WLTP - Start Value'!$B$3*'NEFZ + EPA + WLTP - Start Value'!$B$6*'NEFZ + EPA + WLTP - Constants'!$B$4/3600</f>
        <v>0.361464429216</v>
      </c>
      <c r="H1432" s="95">
        <f>IF(E1432&gt;0,(((C1431)^3+(C1432)^3)/2/D1432)*0.5*'NEFZ + EPA + WLTP - Constants'!$B$3*('NEFZ + EPA + WLTP - Start Value'!$B$5*'NEFZ + EPA + WLTP - Start Value'!$B$4)*E1432/3600,0)</f>
        <v>0.1506448274807075</v>
      </c>
      <c r="I1432" s="95"/>
    </row>
    <row r="1433" ht="20.35" customHeight="1">
      <c r="A1433" s="15">
        <v>1430</v>
      </c>
      <c r="B1433" s="15">
        <v>24.6</v>
      </c>
      <c r="C1433" s="95">
        <f>'NEFZ + EPA + WLTP - Constants'!$B$5*B1433/3.6</f>
        <v>10.997184</v>
      </c>
      <c r="D1433" s="95">
        <f>(C1433+C1432)/2</f>
        <v>10.907776</v>
      </c>
      <c r="E1433" s="95">
        <f>(D1433*(A1433-A1432))</f>
        <v>10.907776</v>
      </c>
      <c r="F1433" s="95">
        <f>(0.5*((C1433^2)-(C1432^2))*'NEFZ + EPA + WLTP - Start Value'!$B$3)/3600</f>
        <v>0.8479191184953007</v>
      </c>
      <c r="G1433" s="95">
        <f>E1433*'NEFZ + EPA + WLTP - Start Value'!$B$3*'NEFZ + EPA + WLTP - Start Value'!$B$6*'NEFZ + EPA + WLTP - Constants'!$B$4/3600</f>
        <v>0.3721405937920001</v>
      </c>
      <c r="H1433" s="95">
        <f>IF(E1433&gt;0,(((C1432)^3+(C1433)^3)/2/D1433)*0.5*'NEFZ + EPA + WLTP - Constants'!$B$3*('NEFZ + EPA + WLTP - Start Value'!$B$5*'NEFZ + EPA + WLTP - Start Value'!$B$4)*E1433/3600,0)</f>
        <v>0.1642051163439144</v>
      </c>
      <c r="I1433" s="95"/>
    </row>
    <row r="1434" ht="20.35" customHeight="1">
      <c r="A1434" s="15">
        <v>1431</v>
      </c>
      <c r="B1434" s="15">
        <v>24.9</v>
      </c>
      <c r="C1434" s="95">
        <f>'NEFZ + EPA + WLTP - Constants'!$B$5*B1434/3.6</f>
        <v>11.131296</v>
      </c>
      <c r="D1434" s="95">
        <f>(C1434+C1433)/2</f>
        <v>11.06424</v>
      </c>
      <c r="E1434" s="95">
        <f>(D1434*(A1434-A1433))</f>
        <v>11.06424</v>
      </c>
      <c r="F1434" s="95">
        <f>(0.5*((C1434^2)-(C1433^2))*'NEFZ + EPA + WLTP - Start Value'!$B$3)/3600</f>
        <v>0.645061419551993</v>
      </c>
      <c r="G1434" s="95">
        <f>E1434*'NEFZ + EPA + WLTP - Start Value'!$B$3*'NEFZ + EPA + WLTP - Start Value'!$B$6*'NEFZ + EPA + WLTP - Constants'!$B$4/3600</f>
        <v>0.3774786760800001</v>
      </c>
      <c r="H1434" s="95">
        <f>IF(E1434&gt;0,(((C1433)^3+(C1434)^3)/2/D1434)*0.5*'NEFZ + EPA + WLTP - Constants'!$B$3*('NEFZ + EPA + WLTP - Start Value'!$B$5*'NEFZ + EPA + WLTP - Start Value'!$B$4)*E1434/3600,0)</f>
        <v>0.1713575097385181</v>
      </c>
      <c r="I1434" s="95"/>
    </row>
    <row r="1435" ht="20.35" customHeight="1">
      <c r="A1435" s="15">
        <v>1432</v>
      </c>
      <c r="B1435" s="15">
        <v>25</v>
      </c>
      <c r="C1435" s="95">
        <f>'NEFZ + EPA + WLTP - Constants'!$B$5*B1435/3.6</f>
        <v>11.176</v>
      </c>
      <c r="D1435" s="95">
        <f>(C1435+C1434)/2</f>
        <v>11.153648</v>
      </c>
      <c r="E1435" s="95">
        <f>(D1435*(A1435-A1434))</f>
        <v>11.153648</v>
      </c>
      <c r="F1435" s="95">
        <f>(0.5*((C1435^2)-(C1434^2))*'NEFZ + EPA + WLTP - Start Value'!$B$3)/3600</f>
        <v>0.216758012361243</v>
      </c>
      <c r="G1435" s="95">
        <f>E1435*'NEFZ + EPA + WLTP - Start Value'!$B$3*'NEFZ + EPA + WLTP - Start Value'!$B$6*'NEFZ + EPA + WLTP - Constants'!$B$4/3600</f>
        <v>0.380529008816</v>
      </c>
      <c r="H1435" s="95">
        <f>IF(E1435&gt;0,(((C1434)^3+(C1435)^3)/2/D1435)*0.5*'NEFZ + EPA + WLTP - Constants'!$B$3*('NEFZ + EPA + WLTP - Start Value'!$B$5*'NEFZ + EPA + WLTP - Start Value'!$B$4)*E1435/3600,0)</f>
        <v>0.1755280633251705</v>
      </c>
      <c r="I1435" s="95"/>
    </row>
    <row r="1436" ht="20.35" customHeight="1">
      <c r="A1436" s="15">
        <v>1433</v>
      </c>
      <c r="B1436" s="15">
        <v>24.6</v>
      </c>
      <c r="C1436" s="95">
        <f>'NEFZ + EPA + WLTP - Constants'!$B$5*B1436/3.6</f>
        <v>10.997184</v>
      </c>
      <c r="D1436" s="95">
        <f>(C1436+C1435)/2</f>
        <v>11.086592</v>
      </c>
      <c r="E1436" s="95">
        <f>(D1436*(A1436-A1435))</f>
        <v>11.086592</v>
      </c>
      <c r="F1436" s="95">
        <f>(0.5*((C1436^2)-(C1435^2))*'NEFZ + EPA + WLTP - Start Value'!$B$3)/3600</f>
        <v>-0.861819431913236</v>
      </c>
      <c r="G1436" s="95">
        <f>E1436*'NEFZ + EPA + WLTP - Start Value'!$B$3*'NEFZ + EPA + WLTP - Start Value'!$B$6*'NEFZ + EPA + WLTP - Constants'!$B$4/3600</f>
        <v>0.3782412592640001</v>
      </c>
      <c r="H1436" s="95">
        <f>IF(E1436&gt;0,(((C1435)^3+(C1436)^3)/2/D1436)*0.5*'NEFZ + EPA + WLTP - Constants'!$B$3*('NEFZ + EPA + WLTP - Start Value'!$B$5*'NEFZ + EPA + WLTP - Start Value'!$B$4)*E1436/3600,0)</f>
        <v>0.1724127773750116</v>
      </c>
      <c r="I1436" s="95"/>
    </row>
    <row r="1437" ht="20.35" customHeight="1">
      <c r="A1437" s="15">
        <v>1434</v>
      </c>
      <c r="B1437" s="15">
        <v>24.5</v>
      </c>
      <c r="C1437" s="95">
        <f>'NEFZ + EPA + WLTP - Constants'!$B$5*B1437/3.6</f>
        <v>10.95248</v>
      </c>
      <c r="D1437" s="95">
        <f>(C1437+C1436)/2</f>
        <v>10.974832</v>
      </c>
      <c r="E1437" s="95">
        <f>(D1437*(A1437-A1436))</f>
        <v>10.974832</v>
      </c>
      <c r="F1437" s="95">
        <f>(0.5*((C1437^2)-(C1436^2))*'NEFZ + EPA + WLTP - Start Value'!$B$3)/3600</f>
        <v>-0.2132829340067668</v>
      </c>
      <c r="G1437" s="95">
        <f>E1437*'NEFZ + EPA + WLTP - Start Value'!$B$3*'NEFZ + EPA + WLTP - Start Value'!$B$6*'NEFZ + EPA + WLTP - Constants'!$B$4/3600</f>
        <v>0.3744283433440001</v>
      </c>
      <c r="H1437" s="95">
        <f>IF(E1437&gt;0,(((C1436)^3+(C1437)^3)/2/D1437)*0.5*'NEFZ + EPA + WLTP - Constants'!$B$3*('NEFZ + EPA + WLTP - Start Value'!$B$5*'NEFZ + EPA + WLTP - Start Value'!$B$4)*E1437/3600,0)</f>
        <v>0.1672205211114148</v>
      </c>
      <c r="I1437" s="95"/>
    </row>
    <row r="1438" ht="20.35" customHeight="1">
      <c r="A1438" s="15">
        <v>1435</v>
      </c>
      <c r="B1438" s="15">
        <v>24.7</v>
      </c>
      <c r="C1438" s="95">
        <f>'NEFZ + EPA + WLTP - Constants'!$B$5*B1438/3.6</f>
        <v>11.041888</v>
      </c>
      <c r="D1438" s="95">
        <f>(C1438+C1437)/2</f>
        <v>10.997184</v>
      </c>
      <c r="E1438" s="95">
        <f>(D1438*(A1438-A1437))</f>
        <v>10.997184</v>
      </c>
      <c r="F1438" s="95">
        <f>(0.5*((C1438^2)-(C1437^2))*'NEFZ + EPA + WLTP - Start Value'!$B$3)/3600</f>
        <v>0.4274346376021357</v>
      </c>
      <c r="G1438" s="95">
        <f>E1438*'NEFZ + EPA + WLTP - Start Value'!$B$3*'NEFZ + EPA + WLTP - Start Value'!$B$6*'NEFZ + EPA + WLTP - Constants'!$B$4/3600</f>
        <v>0.3751909265280001</v>
      </c>
      <c r="H1438" s="95">
        <f>IF(E1438&gt;0,(((C1437)^3+(C1438)^3)/2/D1438)*0.5*'NEFZ + EPA + WLTP - Constants'!$B$3*('NEFZ + EPA + WLTP - Start Value'!$B$5*'NEFZ + EPA + WLTP - Start Value'!$B$4)*E1438/3600,0)</f>
        <v>0.1682505641722471</v>
      </c>
      <c r="I1438" s="95"/>
    </row>
    <row r="1439" ht="20.35" customHeight="1">
      <c r="A1439" s="15">
        <v>1436</v>
      </c>
      <c r="B1439" s="15">
        <v>24.8</v>
      </c>
      <c r="C1439" s="95">
        <f>'NEFZ + EPA + WLTP - Constants'!$B$5*B1439/3.6</f>
        <v>11.086592</v>
      </c>
      <c r="D1439" s="95">
        <f>(C1439+C1438)/2</f>
        <v>11.06424</v>
      </c>
      <c r="E1439" s="95">
        <f>(D1439*(A1439-A1438))</f>
        <v>11.06424</v>
      </c>
      <c r="F1439" s="95">
        <f>(0.5*((C1439^2)-(C1438^2))*'NEFZ + EPA + WLTP - Start Value'!$B$3)/3600</f>
        <v>0.2150204731840049</v>
      </c>
      <c r="G1439" s="95">
        <f>E1439*'NEFZ + EPA + WLTP - Start Value'!$B$3*'NEFZ + EPA + WLTP - Start Value'!$B$6*'NEFZ + EPA + WLTP - Constants'!$B$4/3600</f>
        <v>0.3774786760800001</v>
      </c>
      <c r="H1439" s="95">
        <f>IF(E1439&gt;0,(((C1438)^3+(C1439)^3)/2/D1439)*0.5*'NEFZ + EPA + WLTP - Constants'!$B$3*('NEFZ + EPA + WLTP - Start Value'!$B$5*'NEFZ + EPA + WLTP - Start Value'!$B$4)*E1439/3600,0)</f>
        <v>0.1713407272587435</v>
      </c>
      <c r="I1439" s="95"/>
    </row>
    <row r="1440" ht="20.35" customHeight="1">
      <c r="A1440" s="15">
        <v>1437</v>
      </c>
      <c r="B1440" s="15">
        <v>24.7</v>
      </c>
      <c r="C1440" s="95">
        <f>'NEFZ + EPA + WLTP - Constants'!$B$5*B1440/3.6</f>
        <v>11.041888</v>
      </c>
      <c r="D1440" s="95">
        <f>(C1440+C1439)/2</f>
        <v>11.06424</v>
      </c>
      <c r="E1440" s="95">
        <f>(D1440*(A1440-A1439))</f>
        <v>11.06424</v>
      </c>
      <c r="F1440" s="95">
        <f>(0.5*((C1440^2)-(C1439^2))*'NEFZ + EPA + WLTP - Start Value'!$B$3)/3600</f>
        <v>-0.2150204731840049</v>
      </c>
      <c r="G1440" s="95">
        <f>E1440*'NEFZ + EPA + WLTP - Start Value'!$B$3*'NEFZ + EPA + WLTP - Start Value'!$B$6*'NEFZ + EPA + WLTP - Constants'!$B$4/3600</f>
        <v>0.3774786760800001</v>
      </c>
      <c r="H1440" s="95">
        <f>IF(E1440&gt;0,(((C1439)^3+(C1440)^3)/2/D1440)*0.5*'NEFZ + EPA + WLTP - Constants'!$B$3*('NEFZ + EPA + WLTP - Start Value'!$B$5*'NEFZ + EPA + WLTP - Start Value'!$B$4)*E1440/3600,0)</f>
        <v>0.1713407272587435</v>
      </c>
      <c r="I1440" s="95"/>
    </row>
    <row r="1441" ht="20.35" customHeight="1">
      <c r="A1441" s="15">
        <v>1438</v>
      </c>
      <c r="B1441" s="15">
        <v>24.6</v>
      </c>
      <c r="C1441" s="95">
        <f>'NEFZ + EPA + WLTP - Constants'!$B$5*B1441/3.6</f>
        <v>10.997184</v>
      </c>
      <c r="D1441" s="95">
        <f>(C1441+C1440)/2</f>
        <v>11.019536</v>
      </c>
      <c r="E1441" s="95">
        <f>(D1441*(A1441-A1440))</f>
        <v>11.019536</v>
      </c>
      <c r="F1441" s="95">
        <f>(0.5*((C1441^2)-(C1440^2))*'NEFZ + EPA + WLTP - Start Value'!$B$3)/3600</f>
        <v>-0.2141517035953689</v>
      </c>
      <c r="G1441" s="95">
        <f>E1441*'NEFZ + EPA + WLTP - Start Value'!$B$3*'NEFZ + EPA + WLTP - Start Value'!$B$6*'NEFZ + EPA + WLTP - Constants'!$B$4/3600</f>
        <v>0.3759535097120001</v>
      </c>
      <c r="H1441" s="95">
        <f>IF(E1441&gt;0,(((C1440)^3+(C1441)^3)/2/D1441)*0.5*'NEFZ + EPA + WLTP - Constants'!$B$3*('NEFZ + EPA + WLTP - Start Value'!$B$5*'NEFZ + EPA + WLTP - Start Value'!$B$4)*E1441/3600,0)</f>
        <v>0.1692722668491914</v>
      </c>
      <c r="I1441" s="95"/>
    </row>
    <row r="1442" ht="20.35" customHeight="1">
      <c r="A1442" s="15">
        <v>1439</v>
      </c>
      <c r="B1442" s="15">
        <v>24.6</v>
      </c>
      <c r="C1442" s="95">
        <f>'NEFZ + EPA + WLTP - Constants'!$B$5*B1442/3.6</f>
        <v>10.997184</v>
      </c>
      <c r="D1442" s="95">
        <f>(C1442+C1441)/2</f>
        <v>10.997184</v>
      </c>
      <c r="E1442" s="95">
        <f>(D1442*(A1442-A1441))</f>
        <v>10.997184</v>
      </c>
      <c r="F1442" s="95">
        <f>(0.5*((C1442^2)-(C1441^2))*'NEFZ + EPA + WLTP - Start Value'!$B$3)/3600</f>
        <v>0</v>
      </c>
      <c r="G1442" s="95">
        <f>E1442*'NEFZ + EPA + WLTP - Start Value'!$B$3*'NEFZ + EPA + WLTP - Start Value'!$B$6*'NEFZ + EPA + WLTP - Constants'!$B$4/3600</f>
        <v>0.3751909265280002</v>
      </c>
      <c r="H1442" s="95">
        <f>IF(E1442&gt;0,(((C1441)^3+(C1442)^3)/2/D1442)*0.5*'NEFZ + EPA + WLTP - Constants'!$B$3*('NEFZ + EPA + WLTP - Start Value'!$B$5*'NEFZ + EPA + WLTP - Start Value'!$B$4)*E1442/3600,0)</f>
        <v>0.1682422237883592</v>
      </c>
      <c r="I1442" s="95"/>
    </row>
    <row r="1443" ht="20.35" customHeight="1">
      <c r="A1443" s="15">
        <v>1440</v>
      </c>
      <c r="B1443" s="15">
        <v>25.1</v>
      </c>
      <c r="C1443" s="95">
        <f>'NEFZ + EPA + WLTP - Constants'!$B$5*B1443/3.6</f>
        <v>11.220704</v>
      </c>
      <c r="D1443" s="95">
        <f>(C1443+C1442)/2</f>
        <v>11.108944</v>
      </c>
      <c r="E1443" s="95">
        <f>(D1443*(A1443-A1442))</f>
        <v>11.108944</v>
      </c>
      <c r="F1443" s="95">
        <f>(0.5*((C1443^2)-(C1442^2))*'NEFZ + EPA + WLTP - Start Value'!$B$3)/3600</f>
        <v>1.079446213863106</v>
      </c>
      <c r="G1443" s="95">
        <f>E1443*'NEFZ + EPA + WLTP - Start Value'!$B$3*'NEFZ + EPA + WLTP - Start Value'!$B$6*'NEFZ + EPA + WLTP - Constants'!$B$4/3600</f>
        <v>0.3790038424480001</v>
      </c>
      <c r="H1443" s="95">
        <f>IF(E1443&gt;0,(((C1442)^3+(C1443)^3)/2/D1443)*0.5*'NEFZ + EPA + WLTP - Constants'!$B$3*('NEFZ + EPA + WLTP - Start Value'!$B$5*'NEFZ + EPA + WLTP - Start Value'!$B$4)*E1443/3600,0)</f>
        <v>0.1734765210113913</v>
      </c>
      <c r="I1443" s="95"/>
    </row>
    <row r="1444" ht="20.35" customHeight="1">
      <c r="A1444" s="15">
        <v>1441</v>
      </c>
      <c r="B1444" s="15">
        <v>25.6</v>
      </c>
      <c r="C1444" s="95">
        <f>'NEFZ + EPA + WLTP - Constants'!$B$5*B1444/3.6</f>
        <v>11.444224</v>
      </c>
      <c r="D1444" s="95">
        <f>(C1444+C1443)/2</f>
        <v>11.332464</v>
      </c>
      <c r="E1444" s="95">
        <f>(D1444*(A1444-A1443))</f>
        <v>11.332464</v>
      </c>
      <c r="F1444" s="95">
        <f>(0.5*((C1444^2)-(C1443^2))*'NEFZ + EPA + WLTP - Start Value'!$B$3)/3600</f>
        <v>1.101165453578669</v>
      </c>
      <c r="G1444" s="95">
        <f>E1444*'NEFZ + EPA + WLTP - Start Value'!$B$3*'NEFZ + EPA + WLTP - Start Value'!$B$6*'NEFZ + EPA + WLTP - Constants'!$B$4/3600</f>
        <v>0.3866296742880001</v>
      </c>
      <c r="H1444" s="95">
        <f>IF(E1444&gt;0,(((C1443)^3+(C1444)^3)/2/D1444)*0.5*'NEFZ + EPA + WLTP - Constants'!$B$3*('NEFZ + EPA + WLTP - Start Value'!$B$5*'NEFZ + EPA + WLTP - Start Value'!$B$4)*E1444/3600,0)</f>
        <v>0.1841578630545982</v>
      </c>
      <c r="I1444" s="95"/>
    </row>
    <row r="1445" ht="20.35" customHeight="1">
      <c r="A1445" s="15">
        <v>1442</v>
      </c>
      <c r="B1445" s="15">
        <v>25.7</v>
      </c>
      <c r="C1445" s="95">
        <f>'NEFZ + EPA + WLTP - Constants'!$B$5*B1445/3.6</f>
        <v>11.488928</v>
      </c>
      <c r="D1445" s="95">
        <f>(C1445+C1444)/2</f>
        <v>11.466576</v>
      </c>
      <c r="E1445" s="95">
        <f>(D1445*(A1445-A1444))</f>
        <v>11.466576</v>
      </c>
      <c r="F1445" s="95">
        <f>(0.5*((C1445^2)-(C1444^2))*'NEFZ + EPA + WLTP - Start Value'!$B$3)/3600</f>
        <v>0.2228393994815963</v>
      </c>
      <c r="G1445" s="95">
        <f>E1445*'NEFZ + EPA + WLTP - Start Value'!$B$3*'NEFZ + EPA + WLTP - Start Value'!$B$6*'NEFZ + EPA + WLTP - Constants'!$B$4/3600</f>
        <v>0.3912051733920001</v>
      </c>
      <c r="H1445" s="95">
        <f>IF(E1445&gt;0,(((C1444)^3+(C1445)^3)/2/D1445)*0.5*'NEFZ + EPA + WLTP - Constants'!$B$3*('NEFZ + EPA + WLTP - Start Value'!$B$5*'NEFZ + EPA + WLTP - Start Value'!$B$4)*E1445/3600,0)</f>
        <v>0.1907202194944599</v>
      </c>
      <c r="I1445" s="95"/>
    </row>
    <row r="1446" ht="20.35" customHeight="1">
      <c r="A1446" s="15">
        <v>1443</v>
      </c>
      <c r="B1446" s="15">
        <v>25.4</v>
      </c>
      <c r="C1446" s="95">
        <f>'NEFZ + EPA + WLTP - Constants'!$B$5*B1446/3.6</f>
        <v>11.354816</v>
      </c>
      <c r="D1446" s="95">
        <f>(C1446+C1445)/2</f>
        <v>11.421872</v>
      </c>
      <c r="E1446" s="95">
        <f>(D1446*(A1446-A1445))</f>
        <v>11.421872</v>
      </c>
      <c r="F1446" s="95">
        <f>(0.5*((C1446^2)-(C1445^2))*'NEFZ + EPA + WLTP - Start Value'!$B$3)/3600</f>
        <v>-0.6659118896789424</v>
      </c>
      <c r="G1446" s="95">
        <f>E1446*'NEFZ + EPA + WLTP - Start Value'!$B$3*'NEFZ + EPA + WLTP - Start Value'!$B$6*'NEFZ + EPA + WLTP - Constants'!$B$4/3600</f>
        <v>0.389680007024</v>
      </c>
      <c r="H1446" s="95">
        <f>IF(E1446&gt;0,(((C1445)^3+(C1446)^3)/2/D1446)*0.5*'NEFZ + EPA + WLTP - Constants'!$B$3*('NEFZ + EPA + WLTP - Start Value'!$B$5*'NEFZ + EPA + WLTP - Start Value'!$B$4)*E1446/3600,0)</f>
        <v>0.1885156006227365</v>
      </c>
      <c r="I1446" s="95"/>
    </row>
    <row r="1447" ht="20.35" customHeight="1">
      <c r="A1447" s="15">
        <v>1444</v>
      </c>
      <c r="B1447" s="15">
        <v>24.9</v>
      </c>
      <c r="C1447" s="95">
        <f>'NEFZ + EPA + WLTP - Constants'!$B$5*B1447/3.6</f>
        <v>11.131296</v>
      </c>
      <c r="D1447" s="95">
        <f>(C1447+C1446)/2</f>
        <v>11.243056</v>
      </c>
      <c r="E1447" s="95">
        <f>(D1447*(A1447-A1446))</f>
        <v>11.243056</v>
      </c>
      <c r="F1447" s="95">
        <f>(0.5*((C1447^2)-(C1446^2))*'NEFZ + EPA + WLTP - Start Value'!$B$3)/3600</f>
        <v>-1.092477757692436</v>
      </c>
      <c r="G1447" s="95">
        <f>E1447*'NEFZ + EPA + WLTP - Start Value'!$B$3*'NEFZ + EPA + WLTP - Start Value'!$B$6*'NEFZ + EPA + WLTP - Constants'!$B$4/3600</f>
        <v>0.383579341552</v>
      </c>
      <c r="H1447" s="95">
        <f>IF(E1447&gt;0,(((C1446)^3+(C1447)^3)/2/D1447)*0.5*'NEFZ + EPA + WLTP - Constants'!$B$3*('NEFZ + EPA + WLTP - Start Value'!$B$5*'NEFZ + EPA + WLTP - Start Value'!$B$4)*E1447/3600,0)</f>
        <v>0.1798342329100015</v>
      </c>
      <c r="I1447" s="95"/>
    </row>
    <row r="1448" ht="20.35" customHeight="1">
      <c r="A1448" s="15">
        <v>1445</v>
      </c>
      <c r="B1448" s="15">
        <v>25</v>
      </c>
      <c r="C1448" s="95">
        <f>'NEFZ + EPA + WLTP - Constants'!$B$5*B1448/3.6</f>
        <v>11.176</v>
      </c>
      <c r="D1448" s="95">
        <f>(C1448+C1447)/2</f>
        <v>11.153648</v>
      </c>
      <c r="E1448" s="95">
        <f>(D1448*(A1448-A1447))</f>
        <v>11.153648</v>
      </c>
      <c r="F1448" s="95">
        <f>(0.5*((C1448^2)-(C1447^2))*'NEFZ + EPA + WLTP - Start Value'!$B$3)/3600</f>
        <v>0.216758012361243</v>
      </c>
      <c r="G1448" s="95">
        <f>E1448*'NEFZ + EPA + WLTP - Start Value'!$B$3*'NEFZ + EPA + WLTP - Start Value'!$B$6*'NEFZ + EPA + WLTP - Constants'!$B$4/3600</f>
        <v>0.380529008816</v>
      </c>
      <c r="H1448" s="95">
        <f>IF(E1448&gt;0,(((C1447)^3+(C1448)^3)/2/D1448)*0.5*'NEFZ + EPA + WLTP - Constants'!$B$3*('NEFZ + EPA + WLTP - Start Value'!$B$5*'NEFZ + EPA + WLTP - Start Value'!$B$4)*E1448/3600,0)</f>
        <v>0.1755280633251705</v>
      </c>
      <c r="I1448" s="95"/>
    </row>
    <row r="1449" ht="20.35" customHeight="1">
      <c r="A1449" s="15">
        <v>1446</v>
      </c>
      <c r="B1449" s="15">
        <v>25.4</v>
      </c>
      <c r="C1449" s="95">
        <f>'NEFZ + EPA + WLTP - Constants'!$B$5*B1449/3.6</f>
        <v>11.354816</v>
      </c>
      <c r="D1449" s="95">
        <f>(C1449+C1448)/2</f>
        <v>11.265408</v>
      </c>
      <c r="E1449" s="95">
        <f>(D1449*(A1449-A1448))</f>
        <v>11.265408</v>
      </c>
      <c r="F1449" s="95">
        <f>(0.5*((C1449^2)-(C1448^2))*'NEFZ + EPA + WLTP - Start Value'!$B$3)/3600</f>
        <v>0.875719745331193</v>
      </c>
      <c r="G1449" s="95">
        <f>E1449*'NEFZ + EPA + WLTP - Start Value'!$B$3*'NEFZ + EPA + WLTP - Start Value'!$B$6*'NEFZ + EPA + WLTP - Constants'!$B$4/3600</f>
        <v>0.3843419247360001</v>
      </c>
      <c r="H1449" s="95">
        <f>IF(E1449&gt;0,(((C1448)^3+(C1449)^3)/2/D1449)*0.5*'NEFZ + EPA + WLTP - Constants'!$B$3*('NEFZ + EPA + WLTP - Start Value'!$B$5*'NEFZ + EPA + WLTP - Start Value'!$B$4)*E1449/3600,0)</f>
        <v>0.180889500546495</v>
      </c>
      <c r="I1449" s="95"/>
    </row>
    <row r="1450" ht="20.35" customHeight="1">
      <c r="A1450" s="15">
        <v>1447</v>
      </c>
      <c r="B1450" s="15">
        <v>26</v>
      </c>
      <c r="C1450" s="95">
        <f>'NEFZ + EPA + WLTP - Constants'!$B$5*B1450/3.6</f>
        <v>11.62304</v>
      </c>
      <c r="D1450" s="95">
        <f>(C1450+C1449)/2</f>
        <v>11.488928</v>
      </c>
      <c r="E1450" s="95">
        <f>(D1450*(A1450-A1449))</f>
        <v>11.488928</v>
      </c>
      <c r="F1450" s="95">
        <f>(0.5*((C1450^2)-(C1449^2))*'NEFZ + EPA + WLTP - Start Value'!$B$3)/3600</f>
        <v>1.339642705655479</v>
      </c>
      <c r="G1450" s="95">
        <f>E1450*'NEFZ + EPA + WLTP - Start Value'!$B$3*'NEFZ + EPA + WLTP - Start Value'!$B$6*'NEFZ + EPA + WLTP - Constants'!$B$4/3600</f>
        <v>0.391967756576</v>
      </c>
      <c r="H1450" s="95">
        <f>IF(E1450&gt;0,(((C1449)^3+(C1450)^3)/2/D1450)*0.5*'NEFZ + EPA + WLTP - Constants'!$B$3*('NEFZ + EPA + WLTP - Start Value'!$B$5*'NEFZ + EPA + WLTP - Start Value'!$B$4)*E1450/3600,0)</f>
        <v>0.1919139510650937</v>
      </c>
      <c r="I1450" s="95"/>
    </row>
    <row r="1451" ht="20.35" customHeight="1">
      <c r="A1451" s="15">
        <v>1448</v>
      </c>
      <c r="B1451" s="15">
        <v>26</v>
      </c>
      <c r="C1451" s="95">
        <f>'NEFZ + EPA + WLTP - Constants'!$B$5*B1451/3.6</f>
        <v>11.62304</v>
      </c>
      <c r="D1451" s="95">
        <f>(C1451+C1450)/2</f>
        <v>11.62304</v>
      </c>
      <c r="E1451" s="95">
        <f>(D1451*(A1451-A1450))</f>
        <v>11.62304</v>
      </c>
      <c r="F1451" s="95">
        <f>(0.5*((C1451^2)-(C1450^2))*'NEFZ + EPA + WLTP - Start Value'!$B$3)/3600</f>
        <v>0</v>
      </c>
      <c r="G1451" s="95">
        <f>E1451*'NEFZ + EPA + WLTP - Start Value'!$B$3*'NEFZ + EPA + WLTP - Start Value'!$B$6*'NEFZ + EPA + WLTP - Constants'!$B$4/3600</f>
        <v>0.3965432556800001</v>
      </c>
      <c r="H1451" s="95">
        <f>IF(E1451&gt;0,(((C1450)^3+(C1451)^3)/2/D1451)*0.5*'NEFZ + EPA + WLTP - Constants'!$B$3*('NEFZ + EPA + WLTP - Start Value'!$B$5*'NEFZ + EPA + WLTP - Start Value'!$B$4)*E1451/3600,0)</f>
        <v>0.1986322319988613</v>
      </c>
      <c r="I1451" s="95"/>
    </row>
    <row r="1452" ht="20.35" customHeight="1">
      <c r="A1452" s="15">
        <v>1449</v>
      </c>
      <c r="B1452" s="15">
        <v>25.7</v>
      </c>
      <c r="C1452" s="95">
        <f>'NEFZ + EPA + WLTP - Constants'!$B$5*B1452/3.6</f>
        <v>11.488928</v>
      </c>
      <c r="D1452" s="95">
        <f>(C1452+C1451)/2</f>
        <v>11.555984</v>
      </c>
      <c r="E1452" s="95">
        <f>(D1452*(A1452-A1451))</f>
        <v>11.555984</v>
      </c>
      <c r="F1452" s="95">
        <f>(0.5*((C1452^2)-(C1451^2))*'NEFZ + EPA + WLTP - Start Value'!$B$3)/3600</f>
        <v>-0.6737308159765369</v>
      </c>
      <c r="G1452" s="95">
        <f>E1452*'NEFZ + EPA + WLTP - Start Value'!$B$3*'NEFZ + EPA + WLTP - Start Value'!$B$6*'NEFZ + EPA + WLTP - Constants'!$B$4/3600</f>
        <v>0.3942555061280001</v>
      </c>
      <c r="H1452" s="95">
        <f>IF(E1452&gt;0,(((C1451)^3+(C1452)^3)/2/D1452)*0.5*'NEFZ + EPA + WLTP - Constants'!$B$3*('NEFZ + EPA + WLTP - Start Value'!$B$5*'NEFZ + EPA + WLTP - Start Value'!$B$4)*E1452/3600,0)</f>
        <v>0.1952338815565041</v>
      </c>
      <c r="I1452" s="95"/>
    </row>
    <row r="1453" ht="20.35" customHeight="1">
      <c r="A1453" s="15">
        <v>1450</v>
      </c>
      <c r="B1453" s="15">
        <v>26.1</v>
      </c>
      <c r="C1453" s="95">
        <f>'NEFZ + EPA + WLTP - Constants'!$B$5*B1453/3.6</f>
        <v>11.667744</v>
      </c>
      <c r="D1453" s="95">
        <f>(C1453+C1452)/2</f>
        <v>11.578336</v>
      </c>
      <c r="E1453" s="95">
        <f>(D1453*(A1453-A1452))</f>
        <v>11.578336</v>
      </c>
      <c r="F1453" s="95">
        <f>(0.5*((C1453^2)-(C1452^2))*'NEFZ + EPA + WLTP - Start Value'!$B$3)/3600</f>
        <v>0.9000452938126215</v>
      </c>
      <c r="G1453" s="95">
        <f>E1453*'NEFZ + EPA + WLTP - Start Value'!$B$3*'NEFZ + EPA + WLTP - Start Value'!$B$6*'NEFZ + EPA + WLTP - Constants'!$B$4/3600</f>
        <v>0.3950180893120001</v>
      </c>
      <c r="H1453" s="95">
        <f>IF(E1453&gt;0,(((C1452)^3+(C1453)^3)/2/D1453)*0.5*'NEFZ + EPA + WLTP - Constants'!$B$3*('NEFZ + EPA + WLTP - Start Value'!$B$5*'NEFZ + EPA + WLTP - Start Value'!$B$4)*E1453/3600,0)</f>
        <v>0.1963842499117203</v>
      </c>
      <c r="I1453" s="95"/>
    </row>
    <row r="1454" ht="20.35" customHeight="1">
      <c r="A1454" s="15">
        <v>1451</v>
      </c>
      <c r="B1454" s="15">
        <v>26.7</v>
      </c>
      <c r="C1454" s="95">
        <f>'NEFZ + EPA + WLTP - Constants'!$B$5*B1454/3.6</f>
        <v>11.935968</v>
      </c>
      <c r="D1454" s="95">
        <f>(C1454+C1453)/2</f>
        <v>11.801856</v>
      </c>
      <c r="E1454" s="95">
        <f>(D1454*(A1454-A1453))</f>
        <v>11.801856</v>
      </c>
      <c r="F1454" s="95">
        <f>(0.5*((C1454^2)-(C1453^2))*'NEFZ + EPA + WLTP - Start Value'!$B$3)/3600</f>
        <v>1.376131028377599</v>
      </c>
      <c r="G1454" s="95">
        <f>E1454*'NEFZ + EPA + WLTP - Start Value'!$B$3*'NEFZ + EPA + WLTP - Start Value'!$B$6*'NEFZ + EPA + WLTP - Constants'!$B$4/3600</f>
        <v>0.402643921152</v>
      </c>
      <c r="H1454" s="95">
        <f>IF(E1454&gt;0,(((C1453)^3+(C1454)^3)/2/D1454)*0.5*'NEFZ + EPA + WLTP - Constants'!$B$3*('NEFZ + EPA + WLTP - Start Value'!$B$5*'NEFZ + EPA + WLTP - Start Value'!$B$4)*E1454/3600,0)</f>
        <v>0.2080221933020792</v>
      </c>
      <c r="I1454" s="95"/>
    </row>
    <row r="1455" ht="20.35" customHeight="1">
      <c r="A1455" s="15">
        <v>1452</v>
      </c>
      <c r="B1455" s="15">
        <v>27.5</v>
      </c>
      <c r="C1455" s="95">
        <f>'NEFZ + EPA + WLTP - Constants'!$B$5*B1455/3.6</f>
        <v>12.2936</v>
      </c>
      <c r="D1455" s="95">
        <f>(C1455+C1454)/2</f>
        <v>12.114784</v>
      </c>
      <c r="E1455" s="95">
        <f>(D1455*(A1455-A1454))</f>
        <v>12.114784</v>
      </c>
      <c r="F1455" s="95">
        <f>(0.5*((C1455^2)-(C1454^2))*'NEFZ + EPA + WLTP - Start Value'!$B$3)/3600</f>
        <v>1.883492468132985</v>
      </c>
      <c r="G1455" s="95">
        <f>E1455*'NEFZ + EPA + WLTP - Start Value'!$B$3*'NEFZ + EPA + WLTP - Start Value'!$B$6*'NEFZ + EPA + WLTP - Constants'!$B$4/3600</f>
        <v>0.413320085728</v>
      </c>
      <c r="H1455" s="95">
        <f>IF(E1455&gt;0,(((C1454)^3+(C1455)^3)/2/D1455)*0.5*'NEFZ + EPA + WLTP - Constants'!$B$3*('NEFZ + EPA + WLTP - Start Value'!$B$5*'NEFZ + EPA + WLTP - Start Value'!$B$4)*E1455/3600,0)</f>
        <v>0.2250719157024197</v>
      </c>
      <c r="I1455" s="95"/>
    </row>
    <row r="1456" ht="20.35" customHeight="1">
      <c r="A1456" s="15">
        <v>1453</v>
      </c>
      <c r="B1456" s="15">
        <v>28.6</v>
      </c>
      <c r="C1456" s="95">
        <f>'NEFZ + EPA + WLTP - Constants'!$B$5*B1456/3.6</f>
        <v>12.785344</v>
      </c>
      <c r="D1456" s="95">
        <f>(C1456+C1455)/2</f>
        <v>12.539472</v>
      </c>
      <c r="E1456" s="95">
        <f>(D1456*(A1456-A1455))</f>
        <v>12.539472</v>
      </c>
      <c r="F1456" s="95">
        <f>(0.5*((C1456^2)-(C1455^2))*'NEFZ + EPA + WLTP - Start Value'!$B$3)/3600</f>
        <v>2.680588565693866</v>
      </c>
      <c r="G1456" s="95">
        <f>E1456*'NEFZ + EPA + WLTP - Start Value'!$B$3*'NEFZ + EPA + WLTP - Start Value'!$B$6*'NEFZ + EPA + WLTP - Constants'!$B$4/3600</f>
        <v>0.4278091662240001</v>
      </c>
      <c r="H1456" s="95">
        <f>IF(E1456&gt;0,(((C1455)^3+(C1456)^3)/2/D1456)*0.5*'NEFZ + EPA + WLTP - Constants'!$B$3*('NEFZ + EPA + WLTP - Start Value'!$B$5*'NEFZ + EPA + WLTP - Start Value'!$B$4)*E1456/3600,0)</f>
        <v>0.2497059571502296</v>
      </c>
      <c r="I1456" s="95"/>
    </row>
    <row r="1457" ht="20.35" customHeight="1">
      <c r="A1457" s="15">
        <v>1454</v>
      </c>
      <c r="B1457" s="15">
        <v>29.3</v>
      </c>
      <c r="C1457" s="95">
        <f>'NEFZ + EPA + WLTP - Constants'!$B$5*B1457/3.6</f>
        <v>13.098272</v>
      </c>
      <c r="D1457" s="95">
        <f>(C1457+C1456)/2</f>
        <v>12.941808</v>
      </c>
      <c r="E1457" s="95">
        <f>(D1457*(A1457-A1456))</f>
        <v>12.941808</v>
      </c>
      <c r="F1457" s="95">
        <f>(0.5*((C1457^2)-(C1456^2))*'NEFZ + EPA + WLTP - Start Value'!$B$3)/3600</f>
        <v>1.760561571342919</v>
      </c>
      <c r="G1457" s="95">
        <f>E1457*'NEFZ + EPA + WLTP - Start Value'!$B$3*'NEFZ + EPA + WLTP - Start Value'!$B$6*'NEFZ + EPA + WLTP - Constants'!$B$4/3600</f>
        <v>0.441535663536</v>
      </c>
      <c r="H1457" s="95">
        <f>IF(E1457&gt;0,(((C1456)^3+(C1457)^3)/2/D1457)*0.5*'NEFZ + EPA + WLTP - Constants'!$B$3*('NEFZ + EPA + WLTP - Start Value'!$B$5*'NEFZ + EPA + WLTP - Start Value'!$B$4)*E1457/3600,0)</f>
        <v>0.2743252447075709</v>
      </c>
      <c r="I1457" s="95"/>
    </row>
    <row r="1458" ht="20.35" customHeight="1">
      <c r="A1458" s="15">
        <v>1455</v>
      </c>
      <c r="B1458" s="15">
        <v>29.8</v>
      </c>
      <c r="C1458" s="95">
        <f>'NEFZ + EPA + WLTP - Constants'!$B$5*B1458/3.6</f>
        <v>13.321792</v>
      </c>
      <c r="D1458" s="95">
        <f>(C1458+C1457)/2</f>
        <v>13.210032</v>
      </c>
      <c r="E1458" s="95">
        <f>(D1458*(A1458-A1457))</f>
        <v>13.210032</v>
      </c>
      <c r="F1458" s="95">
        <f>(0.5*((C1458^2)-(C1457^2))*'NEFZ + EPA + WLTP - Start Value'!$B$3)/3600</f>
        <v>1.283607067189349</v>
      </c>
      <c r="G1458" s="95">
        <f>E1458*'NEFZ + EPA + WLTP - Start Value'!$B$3*'NEFZ + EPA + WLTP - Start Value'!$B$6*'NEFZ + EPA + WLTP - Constants'!$B$4/3600</f>
        <v>0.4506866617440001</v>
      </c>
      <c r="H1458" s="95">
        <f>IF(E1458&gt;0,(((C1457)^3+(C1458)^3)/2/D1458)*0.5*'NEFZ + EPA + WLTP - Constants'!$B$3*('NEFZ + EPA + WLTP - Start Value'!$B$5*'NEFZ + EPA + WLTP - Start Value'!$B$4)*E1458/3600,0)</f>
        <v>0.291672429498583</v>
      </c>
      <c r="I1458" s="95"/>
    </row>
    <row r="1459" ht="20.35" customHeight="1">
      <c r="A1459" s="15">
        <v>1456</v>
      </c>
      <c r="B1459" s="15">
        <v>30.1</v>
      </c>
      <c r="C1459" s="95">
        <f>'NEFZ + EPA + WLTP - Constants'!$B$5*B1459/3.6</f>
        <v>13.455904</v>
      </c>
      <c r="D1459" s="95">
        <f>(C1459+C1458)/2</f>
        <v>13.388848</v>
      </c>
      <c r="E1459" s="95">
        <f>(D1459*(A1459-A1458))</f>
        <v>13.388848</v>
      </c>
      <c r="F1459" s="95">
        <f>(0.5*((C1459^2)-(C1458^2))*'NEFZ + EPA + WLTP - Start Value'!$B$3)/3600</f>
        <v>0.7805894753770561</v>
      </c>
      <c r="G1459" s="95">
        <f>E1459*'NEFZ + EPA + WLTP - Start Value'!$B$3*'NEFZ + EPA + WLTP - Start Value'!$B$6*'NEFZ + EPA + WLTP - Constants'!$B$4/3600</f>
        <v>0.4567873272160001</v>
      </c>
      <c r="H1459" s="95">
        <f>IF(E1459&gt;0,(((C1458)^3+(C1459)^3)/2/D1459)*0.5*'NEFZ + EPA + WLTP - Constants'!$B$3*('NEFZ + EPA + WLTP - Start Value'!$B$5*'NEFZ + EPA + WLTP - Start Value'!$B$4)*E1459/3600,0)</f>
        <v>0.303635704367239</v>
      </c>
      <c r="I1459" s="95"/>
    </row>
    <row r="1460" ht="20.35" customHeight="1">
      <c r="A1460" s="15">
        <v>1457</v>
      </c>
      <c r="B1460" s="15">
        <v>30.4</v>
      </c>
      <c r="C1460" s="95">
        <f>'NEFZ + EPA + WLTP - Constants'!$B$5*B1460/3.6</f>
        <v>13.590016</v>
      </c>
      <c r="D1460" s="95">
        <f>(C1460+C1459)/2</f>
        <v>13.52296</v>
      </c>
      <c r="E1460" s="95">
        <f>(D1460*(A1460-A1459))</f>
        <v>13.52296</v>
      </c>
      <c r="F1460" s="95">
        <f>(0.5*((C1460^2)-(C1459^2))*'NEFZ + EPA + WLTP - Start Value'!$B$3)/3600</f>
        <v>0.7884084016746569</v>
      </c>
      <c r="G1460" s="95">
        <f>E1460*'NEFZ + EPA + WLTP - Start Value'!$B$3*'NEFZ + EPA + WLTP - Start Value'!$B$6*'NEFZ + EPA + WLTP - Constants'!$B$4/3600</f>
        <v>0.461362826320</v>
      </c>
      <c r="H1460" s="95">
        <f>IF(E1460&gt;0,(((C1459)^3+(C1460)^3)/2/D1460)*0.5*'NEFZ + EPA + WLTP - Constants'!$B$3*('NEFZ + EPA + WLTP - Start Value'!$B$5*'NEFZ + EPA + WLTP - Start Value'!$B$4)*E1460/3600,0)</f>
        <v>0.3128512182914665</v>
      </c>
      <c r="I1460" s="95"/>
    </row>
    <row r="1461" ht="20.35" customHeight="1">
      <c r="A1461" s="15">
        <v>1458</v>
      </c>
      <c r="B1461" s="15">
        <v>30.7</v>
      </c>
      <c r="C1461" s="95">
        <f>'NEFZ + EPA + WLTP - Constants'!$B$5*B1461/3.6</f>
        <v>13.724128</v>
      </c>
      <c r="D1461" s="95">
        <f>(C1461+C1460)/2</f>
        <v>13.657072</v>
      </c>
      <c r="E1461" s="95">
        <f>(D1461*(A1461-A1460))</f>
        <v>13.657072</v>
      </c>
      <c r="F1461" s="95">
        <f>(0.5*((C1461^2)-(C1460^2))*'NEFZ + EPA + WLTP - Start Value'!$B$3)/3600</f>
        <v>0.7962273279722759</v>
      </c>
      <c r="G1461" s="95">
        <f>E1461*'NEFZ + EPA + WLTP - Start Value'!$B$3*'NEFZ + EPA + WLTP - Start Value'!$B$6*'NEFZ + EPA + WLTP - Constants'!$B$4/3600</f>
        <v>0.465938325424</v>
      </c>
      <c r="H1461" s="95">
        <f>IF(E1461&gt;0,(((C1460)^3+(C1461)^3)/2/D1461)*0.5*'NEFZ + EPA + WLTP - Constants'!$B$3*('NEFZ + EPA + WLTP - Start Value'!$B$5*'NEFZ + EPA + WLTP - Start Value'!$B$4)*E1461/3600,0)</f>
        <v>0.3222513394932145</v>
      </c>
      <c r="I1461" s="95"/>
    </row>
    <row r="1462" ht="20.35" customHeight="1">
      <c r="A1462" s="15">
        <v>1459</v>
      </c>
      <c r="B1462" s="15">
        <v>30.7</v>
      </c>
      <c r="C1462" s="95">
        <f>'NEFZ + EPA + WLTP - Constants'!$B$5*B1462/3.6</f>
        <v>13.724128</v>
      </c>
      <c r="D1462" s="95">
        <f>(C1462+C1461)/2</f>
        <v>13.724128</v>
      </c>
      <c r="E1462" s="95">
        <f>(D1462*(A1462-A1461))</f>
        <v>13.724128</v>
      </c>
      <c r="F1462" s="95">
        <f>(0.5*((C1462^2)-(C1461^2))*'NEFZ + EPA + WLTP - Start Value'!$B$3)/3600</f>
        <v>0</v>
      </c>
      <c r="G1462" s="95">
        <f>E1462*'NEFZ + EPA + WLTP - Start Value'!$B$3*'NEFZ + EPA + WLTP - Start Value'!$B$6*'NEFZ + EPA + WLTP - Constants'!$B$4/3600</f>
        <v>0.4682260749760001</v>
      </c>
      <c r="H1462" s="95">
        <f>IF(E1462&gt;0,(((C1461)^3+(C1462)^3)/2/D1462)*0.5*'NEFZ + EPA + WLTP - Constants'!$B$3*('NEFZ + EPA + WLTP - Start Value'!$B$5*'NEFZ + EPA + WLTP - Start Value'!$B$4)*E1462/3600,0)</f>
        <v>0.3269977807654657</v>
      </c>
      <c r="I1462" s="95"/>
    </row>
    <row r="1463" ht="20.35" customHeight="1">
      <c r="A1463" s="15">
        <v>1460</v>
      </c>
      <c r="B1463" s="15">
        <v>30.5</v>
      </c>
      <c r="C1463" s="95">
        <f>'NEFZ + EPA + WLTP - Constants'!$B$5*B1463/3.6</f>
        <v>13.63472</v>
      </c>
      <c r="D1463" s="95">
        <f>(C1463+C1462)/2</f>
        <v>13.679424</v>
      </c>
      <c r="E1463" s="95">
        <f>(D1463*(A1463-A1462))</f>
        <v>13.679424</v>
      </c>
      <c r="F1463" s="95">
        <f>(0.5*((C1463^2)-(C1462^2))*'NEFZ + EPA + WLTP - Start Value'!$B$3)/3600</f>
        <v>-0.5316869882367994</v>
      </c>
      <c r="G1463" s="95">
        <f>E1463*'NEFZ + EPA + WLTP - Start Value'!$B$3*'NEFZ + EPA + WLTP - Start Value'!$B$6*'NEFZ + EPA + WLTP - Constants'!$B$4/3600</f>
        <v>0.4667009086080001</v>
      </c>
      <c r="H1463" s="95">
        <f>IF(E1463&gt;0,(((C1462)^3+(C1463)^3)/2/D1463)*0.5*'NEFZ + EPA + WLTP - Constants'!$B$3*('NEFZ + EPA + WLTP - Start Value'!$B$5*'NEFZ + EPA + WLTP - Start Value'!$B$4)*E1463/3600,0)</f>
        <v>0.3238231345627707</v>
      </c>
      <c r="I1463" s="95"/>
    </row>
    <row r="1464" ht="20.35" customHeight="1">
      <c r="A1464" s="15">
        <v>1461</v>
      </c>
      <c r="B1464" s="15">
        <v>30.4</v>
      </c>
      <c r="C1464" s="95">
        <f>'NEFZ + EPA + WLTP - Constants'!$B$5*B1464/3.6</f>
        <v>13.590016</v>
      </c>
      <c r="D1464" s="95">
        <f>(C1464+C1463)/2</f>
        <v>13.612368</v>
      </c>
      <c r="E1464" s="95">
        <f>(D1464*(A1464-A1463))</f>
        <v>13.612368</v>
      </c>
      <c r="F1464" s="95">
        <f>(0.5*((C1464^2)-(C1463^2))*'NEFZ + EPA + WLTP - Start Value'!$B$3)/3600</f>
        <v>-0.2645403397354765</v>
      </c>
      <c r="G1464" s="95">
        <f>E1464*'NEFZ + EPA + WLTP - Start Value'!$B$3*'NEFZ + EPA + WLTP - Start Value'!$B$6*'NEFZ + EPA + WLTP - Constants'!$B$4/3600</f>
        <v>0.4644131590560001</v>
      </c>
      <c r="H1464" s="95">
        <f>IF(E1464&gt;0,(((C1463)^3+(C1464)^3)/2/D1464)*0.5*'NEFZ + EPA + WLTP - Constants'!$B$3*('NEFZ + EPA + WLTP - Start Value'!$B$5*'NEFZ + EPA + WLTP - Start Value'!$B$4)*E1464/3600,0)</f>
        <v>0.3190766932905195</v>
      </c>
      <c r="I1464" s="95"/>
    </row>
    <row r="1465" ht="20.35" customHeight="1">
      <c r="A1465" s="15">
        <v>1462</v>
      </c>
      <c r="B1465" s="15">
        <v>30.3</v>
      </c>
      <c r="C1465" s="95">
        <f>'NEFZ + EPA + WLTP - Constants'!$B$5*B1465/3.6</f>
        <v>13.545312</v>
      </c>
      <c r="D1465" s="95">
        <f>(C1465+C1464)/2</f>
        <v>13.567664</v>
      </c>
      <c r="E1465" s="95">
        <f>(D1465*(A1465-A1464))</f>
        <v>13.567664</v>
      </c>
      <c r="F1465" s="95">
        <f>(0.5*((C1465^2)-(C1464^2))*'NEFZ + EPA + WLTP - Start Value'!$B$3)/3600</f>
        <v>-0.2636715701468282</v>
      </c>
      <c r="G1465" s="95">
        <f>E1465*'NEFZ + EPA + WLTP - Start Value'!$B$3*'NEFZ + EPA + WLTP - Start Value'!$B$6*'NEFZ + EPA + WLTP - Constants'!$B$4/3600</f>
        <v>0.462887992688</v>
      </c>
      <c r="H1465" s="95">
        <f>IF(E1465&gt;0,(((C1464)^3+(C1465)^3)/2/D1465)*0.5*'NEFZ + EPA + WLTP - Constants'!$B$3*('NEFZ + EPA + WLTP - Start Value'!$B$5*'NEFZ + EPA + WLTP - Start Value'!$B$4)*E1465/3600,0)</f>
        <v>0.315943409967269</v>
      </c>
      <c r="I1465" s="95"/>
    </row>
    <row r="1466" ht="20.35" customHeight="1">
      <c r="A1466" s="15">
        <v>1463</v>
      </c>
      <c r="B1466" s="15">
        <v>30.4</v>
      </c>
      <c r="C1466" s="95">
        <f>'NEFZ + EPA + WLTP - Constants'!$B$5*B1466/3.6</f>
        <v>13.590016</v>
      </c>
      <c r="D1466" s="95">
        <f>(C1466+C1465)/2</f>
        <v>13.567664</v>
      </c>
      <c r="E1466" s="95">
        <f>(D1466*(A1466-A1465))</f>
        <v>13.567664</v>
      </c>
      <c r="F1466" s="95">
        <f>(0.5*((C1466^2)-(C1465^2))*'NEFZ + EPA + WLTP - Start Value'!$B$3)/3600</f>
        <v>0.2636715701468282</v>
      </c>
      <c r="G1466" s="95">
        <f>E1466*'NEFZ + EPA + WLTP - Start Value'!$B$3*'NEFZ + EPA + WLTP - Start Value'!$B$6*'NEFZ + EPA + WLTP - Constants'!$B$4/3600</f>
        <v>0.462887992688</v>
      </c>
      <c r="H1466" s="95">
        <f>IF(E1466&gt;0,(((C1465)^3+(C1466)^3)/2/D1466)*0.5*'NEFZ + EPA + WLTP - Constants'!$B$3*('NEFZ + EPA + WLTP - Start Value'!$B$5*'NEFZ + EPA + WLTP - Start Value'!$B$4)*E1466/3600,0)</f>
        <v>0.315943409967269</v>
      </c>
      <c r="I1466" s="95"/>
    </row>
    <row r="1467" ht="20.35" customHeight="1">
      <c r="A1467" s="15">
        <v>1464</v>
      </c>
      <c r="B1467" s="15">
        <v>30.8</v>
      </c>
      <c r="C1467" s="95">
        <f>'NEFZ + EPA + WLTP - Constants'!$B$5*B1467/3.6</f>
        <v>13.768832</v>
      </c>
      <c r="D1467" s="95">
        <f>(C1467+C1466)/2</f>
        <v>13.679424</v>
      </c>
      <c r="E1467" s="95">
        <f>(D1467*(A1467-A1466))</f>
        <v>13.679424</v>
      </c>
      <c r="F1467" s="95">
        <f>(0.5*((C1467^2)-(C1466^2))*'NEFZ + EPA + WLTP - Start Value'!$B$3)/3600</f>
        <v>1.063373976473617</v>
      </c>
      <c r="G1467" s="95">
        <f>E1467*'NEFZ + EPA + WLTP - Start Value'!$B$3*'NEFZ + EPA + WLTP - Start Value'!$B$6*'NEFZ + EPA + WLTP - Constants'!$B$4/3600</f>
        <v>0.4667009086080001</v>
      </c>
      <c r="H1467" s="95">
        <f>IF(E1467&gt;0,(((C1466)^3+(C1467)^3)/2/D1467)*0.5*'NEFZ + EPA + WLTP - Constants'!$B$3*('NEFZ + EPA + WLTP - Start Value'!$B$5*'NEFZ + EPA + WLTP - Start Value'!$B$4)*E1467/3600,0)</f>
        <v>0.3238542584343526</v>
      </c>
      <c r="I1467" s="95"/>
    </row>
    <row r="1468" ht="20.35" customHeight="1">
      <c r="A1468" s="15">
        <v>1465</v>
      </c>
      <c r="B1468" s="15">
        <v>30.4</v>
      </c>
      <c r="C1468" s="95">
        <f>'NEFZ + EPA + WLTP - Constants'!$B$5*B1468/3.6</f>
        <v>13.590016</v>
      </c>
      <c r="D1468" s="95">
        <f>(C1468+C1467)/2</f>
        <v>13.679424</v>
      </c>
      <c r="E1468" s="95">
        <f>(D1468*(A1468-A1467))</f>
        <v>13.679424</v>
      </c>
      <c r="F1468" s="95">
        <f>(0.5*((C1468^2)-(C1467^2))*'NEFZ + EPA + WLTP - Start Value'!$B$3)/3600</f>
        <v>-1.063373976473617</v>
      </c>
      <c r="G1468" s="95">
        <f>E1468*'NEFZ + EPA + WLTP - Start Value'!$B$3*'NEFZ + EPA + WLTP - Start Value'!$B$6*'NEFZ + EPA + WLTP - Constants'!$B$4/3600</f>
        <v>0.4667009086080001</v>
      </c>
      <c r="H1468" s="95">
        <f>IF(E1468&gt;0,(((C1467)^3+(C1468)^3)/2/D1468)*0.5*'NEFZ + EPA + WLTP - Constants'!$B$3*('NEFZ + EPA + WLTP - Start Value'!$B$5*'NEFZ + EPA + WLTP - Start Value'!$B$4)*E1468/3600,0)</f>
        <v>0.3238542584343526</v>
      </c>
      <c r="I1468" s="95"/>
    </row>
    <row r="1469" ht="20.35" customHeight="1">
      <c r="A1469" s="15">
        <v>1466</v>
      </c>
      <c r="B1469" s="15">
        <v>29.9</v>
      </c>
      <c r="C1469" s="95">
        <f>'NEFZ + EPA + WLTP - Constants'!$B$5*B1469/3.6</f>
        <v>13.366496</v>
      </c>
      <c r="D1469" s="95">
        <f>(C1469+C1468)/2</f>
        <v>13.478256</v>
      </c>
      <c r="E1469" s="95">
        <f>(D1469*(A1469-A1468))</f>
        <v>13.478256</v>
      </c>
      <c r="F1469" s="95">
        <f>(0.5*((C1469^2)-(C1468^2))*'NEFZ + EPA + WLTP - Start Value'!$B$3)/3600</f>
        <v>-1.309670154847991</v>
      </c>
      <c r="G1469" s="95">
        <f>E1469*'NEFZ + EPA + WLTP - Start Value'!$B$3*'NEFZ + EPA + WLTP - Start Value'!$B$6*'NEFZ + EPA + WLTP - Constants'!$B$4/3600</f>
        <v>0.4598376599519999</v>
      </c>
      <c r="H1469" s="95">
        <f>IF(E1469&gt;0,(((C1468)^3+(C1469)^3)/2/D1469)*0.5*'NEFZ + EPA + WLTP - Constants'!$B$3*('NEFZ + EPA + WLTP - Start Value'!$B$5*'NEFZ + EPA + WLTP - Start Value'!$B$4)*E1469/3600,0)</f>
        <v>0.3097998470311157</v>
      </c>
      <c r="I1469" s="95"/>
    </row>
    <row r="1470" ht="20.35" customHeight="1">
      <c r="A1470" s="15">
        <v>1467</v>
      </c>
      <c r="B1470" s="15">
        <v>29.5</v>
      </c>
      <c r="C1470" s="95">
        <f>'NEFZ + EPA + WLTP - Constants'!$B$5*B1470/3.6</f>
        <v>13.18768</v>
      </c>
      <c r="D1470" s="95">
        <f>(C1470+C1469)/2</f>
        <v>13.277088</v>
      </c>
      <c r="E1470" s="95">
        <f>(D1470*(A1470-A1469))</f>
        <v>13.277088</v>
      </c>
      <c r="F1470" s="95">
        <f>(0.5*((C1470^2)-(C1469^2))*'NEFZ + EPA + WLTP - Start Value'!$B$3)/3600</f>
        <v>-1.03209827128319</v>
      </c>
      <c r="G1470" s="95">
        <f>E1470*'NEFZ + EPA + WLTP - Start Value'!$B$3*'NEFZ + EPA + WLTP - Start Value'!$B$6*'NEFZ + EPA + WLTP - Constants'!$B$4/3600</f>
        <v>0.4529744112960001</v>
      </c>
      <c r="H1470" s="95">
        <f>IF(E1470&gt;0,(((C1469)^3+(C1470)^3)/2/D1470)*0.5*'NEFZ + EPA + WLTP - Constants'!$B$3*('NEFZ + EPA + WLTP - Start Value'!$B$5*'NEFZ + EPA + WLTP - Start Value'!$B$4)*E1470/3600,0)</f>
        <v>0.2961134296389365</v>
      </c>
      <c r="I1470" s="95"/>
    </row>
    <row r="1471" ht="20.35" customHeight="1">
      <c r="A1471" s="15">
        <v>1468</v>
      </c>
      <c r="B1471" s="15">
        <v>29.8</v>
      </c>
      <c r="C1471" s="95">
        <f>'NEFZ + EPA + WLTP - Constants'!$B$5*B1471/3.6</f>
        <v>13.321792</v>
      </c>
      <c r="D1471" s="95">
        <f>(C1471+C1470)/2</f>
        <v>13.254736</v>
      </c>
      <c r="E1471" s="95">
        <f>(D1471*(A1471-A1470))</f>
        <v>13.254736</v>
      </c>
      <c r="F1471" s="95">
        <f>(0.5*((C1471^2)-(C1470^2))*'NEFZ + EPA + WLTP - Start Value'!$B$3)/3600</f>
        <v>0.7727705490794679</v>
      </c>
      <c r="G1471" s="95">
        <f>E1471*'NEFZ + EPA + WLTP - Start Value'!$B$3*'NEFZ + EPA + WLTP - Start Value'!$B$6*'NEFZ + EPA + WLTP - Constants'!$B$4/3600</f>
        <v>0.4522118281120001</v>
      </c>
      <c r="H1471" s="95">
        <f>IF(E1471&gt;0,(((C1470)^3+(C1471)^3)/2/D1471)*0.5*'NEFZ + EPA + WLTP - Constants'!$B$3*('NEFZ + EPA + WLTP - Start Value'!$B$5*'NEFZ + EPA + WLTP - Start Value'!$B$4)*E1471/3600,0)</f>
        <v>0.2946029669045567</v>
      </c>
      <c r="I1471" s="95"/>
    </row>
    <row r="1472" ht="20.35" customHeight="1">
      <c r="A1472" s="15">
        <v>1469</v>
      </c>
      <c r="B1472" s="15">
        <v>30.3</v>
      </c>
      <c r="C1472" s="95">
        <f>'NEFZ + EPA + WLTP - Constants'!$B$5*B1472/3.6</f>
        <v>13.545312</v>
      </c>
      <c r="D1472" s="95">
        <f>(C1472+C1471)/2</f>
        <v>13.433552</v>
      </c>
      <c r="E1472" s="95">
        <f>(D1472*(A1472-A1471))</f>
        <v>13.433552</v>
      </c>
      <c r="F1472" s="95">
        <f>(0.5*((C1472^2)-(C1471^2))*'NEFZ + EPA + WLTP - Start Value'!$B$3)/3600</f>
        <v>1.305326306904885</v>
      </c>
      <c r="G1472" s="95">
        <f>E1472*'NEFZ + EPA + WLTP - Start Value'!$B$3*'NEFZ + EPA + WLTP - Start Value'!$B$6*'NEFZ + EPA + WLTP - Constants'!$B$4/3600</f>
        <v>0.4583124935840001</v>
      </c>
      <c r="H1472" s="95">
        <f>IF(E1472&gt;0,(((C1471)^3+(C1472)^3)/2/D1472)*0.5*'NEFZ + EPA + WLTP - Constants'!$B$3*('NEFZ + EPA + WLTP - Start Value'!$B$5*'NEFZ + EPA + WLTP - Start Value'!$B$4)*E1472/3600,0)</f>
        <v>0.3067278960430415</v>
      </c>
      <c r="I1472" s="95"/>
    </row>
    <row r="1473" ht="20.35" customHeight="1">
      <c r="A1473" s="15">
        <v>1470</v>
      </c>
      <c r="B1473" s="15">
        <v>30.7</v>
      </c>
      <c r="C1473" s="95">
        <f>'NEFZ + EPA + WLTP - Constants'!$B$5*B1473/3.6</f>
        <v>13.724128</v>
      </c>
      <c r="D1473" s="95">
        <f>(C1473+C1472)/2</f>
        <v>13.63472</v>
      </c>
      <c r="E1473" s="95">
        <f>(D1473*(A1473-A1472))</f>
        <v>13.63472</v>
      </c>
      <c r="F1473" s="95">
        <f>(0.5*((C1473^2)-(C1472^2))*'NEFZ + EPA + WLTP - Start Value'!$B$3)/3600</f>
        <v>1.059898898119104</v>
      </c>
      <c r="G1473" s="95">
        <f>E1473*'NEFZ + EPA + WLTP - Start Value'!$B$3*'NEFZ + EPA + WLTP - Start Value'!$B$6*'NEFZ + EPA + WLTP - Constants'!$B$4/3600</f>
        <v>0.4651757422400001</v>
      </c>
      <c r="H1473" s="95">
        <f>IF(E1473&gt;0,(((C1472)^3+(C1473)^3)/2/D1473)*0.5*'NEFZ + EPA + WLTP - Constants'!$B$3*('NEFZ + EPA + WLTP - Start Value'!$B$5*'NEFZ + EPA + WLTP - Start Value'!$B$4)*E1473/3600,0)</f>
        <v>0.32068985123952</v>
      </c>
      <c r="I1473" s="95"/>
    </row>
    <row r="1474" ht="20.35" customHeight="1">
      <c r="A1474" s="15">
        <v>1471</v>
      </c>
      <c r="B1474" s="15">
        <v>30.9</v>
      </c>
      <c r="C1474" s="95">
        <f>'NEFZ + EPA + WLTP - Constants'!$B$5*B1474/3.6</f>
        <v>13.813536</v>
      </c>
      <c r="D1474" s="95">
        <f>(C1474+C1473)/2</f>
        <v>13.768832</v>
      </c>
      <c r="E1474" s="95">
        <f>(D1474*(A1474-A1473))</f>
        <v>13.768832</v>
      </c>
      <c r="F1474" s="95">
        <f>(0.5*((C1474^2)-(C1473^2))*'NEFZ + EPA + WLTP - Start Value'!$B$3)/3600</f>
        <v>0.5351620665912817</v>
      </c>
      <c r="G1474" s="95">
        <f>E1474*'NEFZ + EPA + WLTP - Start Value'!$B$3*'NEFZ + EPA + WLTP - Start Value'!$B$6*'NEFZ + EPA + WLTP - Constants'!$B$4/3600</f>
        <v>0.469751241344</v>
      </c>
      <c r="H1474" s="95">
        <f>IF(E1474&gt;0,(((C1473)^3+(C1474)^3)/2/D1474)*0.5*'NEFZ + EPA + WLTP - Constants'!$B$3*('NEFZ + EPA + WLTP - Start Value'!$B$5*'NEFZ + EPA + WLTP - Start Value'!$B$4)*E1474/3600,0)</f>
        <v>0.3302140610796016</v>
      </c>
      <c r="I1474" s="95"/>
    </row>
    <row r="1475" ht="20.35" customHeight="1">
      <c r="A1475" s="15">
        <v>1472</v>
      </c>
      <c r="B1475" s="15">
        <v>31</v>
      </c>
      <c r="C1475" s="95">
        <f>'NEFZ + EPA + WLTP - Constants'!$B$5*B1475/3.6</f>
        <v>13.85824</v>
      </c>
      <c r="D1475" s="95">
        <f>(C1475+C1474)/2</f>
        <v>13.835888</v>
      </c>
      <c r="E1475" s="95">
        <f>(D1475*(A1475-A1474))</f>
        <v>13.835888</v>
      </c>
      <c r="F1475" s="95">
        <f>(0.5*((C1475^2)-(C1474^2))*'NEFZ + EPA + WLTP - Start Value'!$B$3)/3600</f>
        <v>0.2688841876785887</v>
      </c>
      <c r="G1475" s="95">
        <f>E1475*'NEFZ + EPA + WLTP - Start Value'!$B$3*'NEFZ + EPA + WLTP - Start Value'!$B$6*'NEFZ + EPA + WLTP - Constants'!$B$4/3600</f>
        <v>0.472038990896</v>
      </c>
      <c r="H1475" s="95">
        <f>IF(E1475&gt;0,(((C1474)^3+(C1475)^3)/2/D1475)*0.5*'NEFZ + EPA + WLTP - Constants'!$B$3*('NEFZ + EPA + WLTP - Start Value'!$B$5*'NEFZ + EPA + WLTP - Start Value'!$B$4)*E1475/3600,0)</f>
        <v>0.3350541791025946</v>
      </c>
      <c r="I1475" s="95"/>
    </row>
    <row r="1476" ht="20.35" customHeight="1">
      <c r="A1476" s="15">
        <v>1473</v>
      </c>
      <c r="B1476" s="15">
        <v>30.9</v>
      </c>
      <c r="C1476" s="95">
        <f>'NEFZ + EPA + WLTP - Constants'!$B$5*B1476/3.6</f>
        <v>13.813536</v>
      </c>
      <c r="D1476" s="95">
        <f>(C1476+C1475)/2</f>
        <v>13.835888</v>
      </c>
      <c r="E1476" s="95">
        <f>(D1476*(A1476-A1475))</f>
        <v>13.835888</v>
      </c>
      <c r="F1476" s="95">
        <f>(0.5*((C1476^2)-(C1475^2))*'NEFZ + EPA + WLTP - Start Value'!$B$3)/3600</f>
        <v>-0.2688841876785887</v>
      </c>
      <c r="G1476" s="95">
        <f>E1476*'NEFZ + EPA + WLTP - Start Value'!$B$3*'NEFZ + EPA + WLTP - Start Value'!$B$6*'NEFZ + EPA + WLTP - Constants'!$B$4/3600</f>
        <v>0.472038990896</v>
      </c>
      <c r="H1476" s="95">
        <f>IF(E1476&gt;0,(((C1475)^3+(C1476)^3)/2/D1476)*0.5*'NEFZ + EPA + WLTP - Constants'!$B$3*('NEFZ + EPA + WLTP - Start Value'!$B$5*'NEFZ + EPA + WLTP - Start Value'!$B$4)*E1476/3600,0)</f>
        <v>0.3350541791025946</v>
      </c>
      <c r="I1476" s="95"/>
    </row>
    <row r="1477" ht="20.35" customHeight="1">
      <c r="A1477" s="15">
        <v>1474</v>
      </c>
      <c r="B1477" s="15">
        <v>30.4</v>
      </c>
      <c r="C1477" s="95">
        <f>'NEFZ + EPA + WLTP - Constants'!$B$5*B1477/3.6</f>
        <v>13.590016</v>
      </c>
      <c r="D1477" s="95">
        <f>(C1477+C1476)/2</f>
        <v>13.701776</v>
      </c>
      <c r="E1477" s="95">
        <f>(D1477*(A1477-A1476))</f>
        <v>13.701776</v>
      </c>
      <c r="F1477" s="95">
        <f>(0.5*((C1477^2)-(C1476^2))*'NEFZ + EPA + WLTP - Start Value'!$B$3)/3600</f>
        <v>-1.331389394563558</v>
      </c>
      <c r="G1477" s="95">
        <f>E1477*'NEFZ + EPA + WLTP - Start Value'!$B$3*'NEFZ + EPA + WLTP - Start Value'!$B$6*'NEFZ + EPA + WLTP - Constants'!$B$4/3600</f>
        <v>0.467463491792</v>
      </c>
      <c r="H1477" s="95">
        <f>IF(E1477&gt;0,(((C1476)^3+(C1477)^3)/2/D1477)*0.5*'NEFZ + EPA + WLTP - Constants'!$B$3*('NEFZ + EPA + WLTP - Start Value'!$B$5*'NEFZ + EPA + WLTP - Start Value'!$B$4)*E1477/3600,0)</f>
        <v>0.3254676198073504</v>
      </c>
      <c r="I1477" s="95"/>
    </row>
    <row r="1478" ht="20.35" customHeight="1">
      <c r="A1478" s="15">
        <v>1475</v>
      </c>
      <c r="B1478" s="15">
        <v>29.8</v>
      </c>
      <c r="C1478" s="95">
        <f>'NEFZ + EPA + WLTP - Constants'!$B$5*B1478/3.6</f>
        <v>13.321792</v>
      </c>
      <c r="D1478" s="95">
        <f>(C1478+C1477)/2</f>
        <v>13.455904</v>
      </c>
      <c r="E1478" s="95">
        <f>(D1478*(A1478-A1477))</f>
        <v>13.455904</v>
      </c>
      <c r="F1478" s="95">
        <f>(0.5*((C1478^2)-(C1477^2))*'NEFZ + EPA + WLTP - Start Value'!$B$3)/3600</f>
        <v>-1.568997877051713</v>
      </c>
      <c r="G1478" s="95">
        <f>E1478*'NEFZ + EPA + WLTP - Start Value'!$B$3*'NEFZ + EPA + WLTP - Start Value'!$B$6*'NEFZ + EPA + WLTP - Constants'!$B$4/3600</f>
        <v>0.4590750767680001</v>
      </c>
      <c r="H1478" s="95">
        <f>IF(E1478&gt;0,(((C1477)^3+(C1478)^3)/2/D1478)*0.5*'NEFZ + EPA + WLTP - Constants'!$B$3*('NEFZ + EPA + WLTP - Start Value'!$B$5*'NEFZ + EPA + WLTP - Start Value'!$B$4)*E1478/3600,0)</f>
        <v>0.3082893842967359</v>
      </c>
      <c r="I1478" s="95"/>
    </row>
    <row r="1479" ht="20.35" customHeight="1">
      <c r="A1479" s="15">
        <v>1476</v>
      </c>
      <c r="B1479" s="15">
        <v>29.9</v>
      </c>
      <c r="C1479" s="95">
        <f>'NEFZ + EPA + WLTP - Constants'!$B$5*B1479/3.6</f>
        <v>13.366496</v>
      </c>
      <c r="D1479" s="95">
        <f>(C1479+C1478)/2</f>
        <v>13.344144</v>
      </c>
      <c r="E1479" s="95">
        <f>(D1479*(A1479-A1478))</f>
        <v>13.344144</v>
      </c>
      <c r="F1479" s="95">
        <f>(0.5*((C1479^2)-(C1478^2))*'NEFZ + EPA + WLTP - Start Value'!$B$3)/3600</f>
        <v>0.2593277222037222</v>
      </c>
      <c r="G1479" s="95">
        <f>E1479*'NEFZ + EPA + WLTP - Start Value'!$B$3*'NEFZ + EPA + WLTP - Start Value'!$B$6*'NEFZ + EPA + WLTP - Constants'!$B$4/3600</f>
        <v>0.4552621608480001</v>
      </c>
      <c r="H1479" s="95">
        <f>IF(E1479&gt;0,(((C1478)^3+(C1479)^3)/2/D1479)*0.5*'NEFZ + EPA + WLTP - Constants'!$B$3*('NEFZ + EPA + WLTP - Start Value'!$B$5*'NEFZ + EPA + WLTP - Start Value'!$B$4)*E1479/3600,0)</f>
        <v>0.3005843331068883</v>
      </c>
      <c r="I1479" s="95"/>
    </row>
    <row r="1480" ht="20.35" customHeight="1">
      <c r="A1480" s="15">
        <v>1477</v>
      </c>
      <c r="B1480" s="15">
        <v>30.2</v>
      </c>
      <c r="C1480" s="95">
        <f>'NEFZ + EPA + WLTP - Constants'!$B$5*B1480/3.6</f>
        <v>13.500608</v>
      </c>
      <c r="D1480" s="95">
        <f>(C1480+C1479)/2</f>
        <v>13.433552</v>
      </c>
      <c r="E1480" s="95">
        <f>(D1480*(A1480-A1479))</f>
        <v>13.433552</v>
      </c>
      <c r="F1480" s="95">
        <f>(0.5*((C1480^2)-(C1479^2))*'NEFZ + EPA + WLTP - Start Value'!$B$3)/3600</f>
        <v>0.7831957841429333</v>
      </c>
      <c r="G1480" s="95">
        <f>E1480*'NEFZ + EPA + WLTP - Start Value'!$B$3*'NEFZ + EPA + WLTP - Start Value'!$B$6*'NEFZ + EPA + WLTP - Constants'!$B$4/3600</f>
        <v>0.458312493584</v>
      </c>
      <c r="H1480" s="95">
        <f>IF(E1480&gt;0,(((C1479)^3+(C1480)^3)/2/D1480)*0.5*'NEFZ + EPA + WLTP - Constants'!$B$3*('NEFZ + EPA + WLTP - Start Value'!$B$5*'NEFZ + EPA + WLTP - Start Value'!$B$4)*E1480/3600,0)</f>
        <v>0.3066871434355887</v>
      </c>
      <c r="I1480" s="95"/>
    </row>
    <row r="1481" ht="20.35" customHeight="1">
      <c r="A1481" s="15">
        <v>1478</v>
      </c>
      <c r="B1481" s="15">
        <v>30.7</v>
      </c>
      <c r="C1481" s="95">
        <f>'NEFZ + EPA + WLTP - Constants'!$B$5*B1481/3.6</f>
        <v>13.724128</v>
      </c>
      <c r="D1481" s="95">
        <f>(C1481+C1480)/2</f>
        <v>13.612368</v>
      </c>
      <c r="E1481" s="95">
        <f>(D1481*(A1481-A1480))</f>
        <v>13.612368</v>
      </c>
      <c r="F1481" s="95">
        <f>(0.5*((C1481^2)-(C1480^2))*'NEFZ + EPA + WLTP - Start Value'!$B$3)/3600</f>
        <v>1.322701698677333</v>
      </c>
      <c r="G1481" s="95">
        <f>E1481*'NEFZ + EPA + WLTP - Start Value'!$B$3*'NEFZ + EPA + WLTP - Start Value'!$B$6*'NEFZ + EPA + WLTP - Constants'!$B$4/3600</f>
        <v>0.4644131590560001</v>
      </c>
      <c r="H1481" s="95">
        <f>IF(E1481&gt;0,(((C1480)^3+(C1481)^3)/2/D1481)*0.5*'NEFZ + EPA + WLTP - Constants'!$B$3*('NEFZ + EPA + WLTP - Start Value'!$B$5*'NEFZ + EPA + WLTP - Start Value'!$B$4)*E1481/3600,0)</f>
        <v>0.3191386358976876</v>
      </c>
      <c r="I1481" s="95"/>
    </row>
    <row r="1482" ht="20.35" customHeight="1">
      <c r="A1482" s="15">
        <v>1479</v>
      </c>
      <c r="B1482" s="15">
        <v>31.2</v>
      </c>
      <c r="C1482" s="95">
        <f>'NEFZ + EPA + WLTP - Constants'!$B$5*B1482/3.6</f>
        <v>13.947648</v>
      </c>
      <c r="D1482" s="95">
        <f>(C1482+C1481)/2</f>
        <v>13.835888</v>
      </c>
      <c r="E1482" s="95">
        <f>(D1482*(A1482-A1481))</f>
        <v>13.835888</v>
      </c>
      <c r="F1482" s="95">
        <f>(0.5*((C1482^2)-(C1481^2))*'NEFZ + EPA + WLTP - Start Value'!$B$3)/3600</f>
        <v>1.344420938392882</v>
      </c>
      <c r="G1482" s="95">
        <f>E1482*'NEFZ + EPA + WLTP - Start Value'!$B$3*'NEFZ + EPA + WLTP - Start Value'!$B$6*'NEFZ + EPA + WLTP - Constants'!$B$4/3600</f>
        <v>0.472038990896</v>
      </c>
      <c r="H1482" s="95">
        <f>IF(E1482&gt;0,(((C1481)^3+(C1482)^3)/2/D1482)*0.5*'NEFZ + EPA + WLTP - Constants'!$B$3*('NEFZ + EPA + WLTP - Start Value'!$B$5*'NEFZ + EPA + WLTP - Start Value'!$B$4)*E1482/3600,0)</f>
        <v>0.335117138829749</v>
      </c>
      <c r="I1482" s="95"/>
    </row>
    <row r="1483" ht="20.35" customHeight="1">
      <c r="A1483" s="15">
        <v>1480</v>
      </c>
      <c r="B1483" s="15">
        <v>31.8</v>
      </c>
      <c r="C1483" s="95">
        <f>'NEFZ + EPA + WLTP - Constants'!$B$5*B1483/3.6</f>
        <v>14.215872</v>
      </c>
      <c r="D1483" s="95">
        <f>(C1483+C1482)/2</f>
        <v>14.08176</v>
      </c>
      <c r="E1483" s="95">
        <f>(D1483*(A1483-A1482))</f>
        <v>14.08176</v>
      </c>
      <c r="F1483" s="95">
        <f>(0.5*((C1483^2)-(C1482^2))*'NEFZ + EPA + WLTP - Start Value'!$B$3)/3600</f>
        <v>1.641974522496014</v>
      </c>
      <c r="G1483" s="95">
        <f>E1483*'NEFZ + EPA + WLTP - Start Value'!$B$3*'NEFZ + EPA + WLTP - Start Value'!$B$6*'NEFZ + EPA + WLTP - Constants'!$B$4/3600</f>
        <v>0.4804274059200001</v>
      </c>
      <c r="H1483" s="95">
        <f>IF(E1483&gt;0,(((C1482)^3+(C1483)^3)/2/D1483)*0.5*'NEFZ + EPA + WLTP - Constants'!$B$3*('NEFZ + EPA + WLTP - Start Value'!$B$5*'NEFZ + EPA + WLTP - Start Value'!$B$4)*E1483/3600,0)</f>
        <v>0.3533291750944786</v>
      </c>
      <c r="I1483" s="95"/>
    </row>
    <row r="1484" ht="20.35" customHeight="1">
      <c r="A1484" s="15">
        <v>1481</v>
      </c>
      <c r="B1484" s="15">
        <v>32.2</v>
      </c>
      <c r="C1484" s="95">
        <f>'NEFZ + EPA + WLTP - Constants'!$B$5*B1484/3.6</f>
        <v>14.394688</v>
      </c>
      <c r="D1484" s="95">
        <f>(C1484+C1483)/2</f>
        <v>14.30528</v>
      </c>
      <c r="E1484" s="95">
        <f>(D1484*(A1484-A1483))</f>
        <v>14.30528</v>
      </c>
      <c r="F1484" s="95">
        <f>(0.5*((C1484^2)-(C1483^2))*'NEFZ + EPA + WLTP - Start Value'!$B$3)/3600</f>
        <v>1.11202507343645</v>
      </c>
      <c r="G1484" s="95">
        <f>E1484*'NEFZ + EPA + WLTP - Start Value'!$B$3*'NEFZ + EPA + WLTP - Start Value'!$B$6*'NEFZ + EPA + WLTP - Constants'!$B$4/3600</f>
        <v>0.488053237760</v>
      </c>
      <c r="H1484" s="95">
        <f>IF(E1484&gt;0,(((C1483)^3+(C1484)^3)/2/D1484)*0.5*'NEFZ + EPA + WLTP - Constants'!$B$3*('NEFZ + EPA + WLTP - Start Value'!$B$5*'NEFZ + EPA + WLTP - Start Value'!$B$4)*E1484/3600,0)</f>
        <v>0.3703654828123328</v>
      </c>
      <c r="I1484" s="95"/>
    </row>
    <row r="1485" ht="20.35" customHeight="1">
      <c r="A1485" s="15">
        <v>1482</v>
      </c>
      <c r="B1485" s="15">
        <v>32.4</v>
      </c>
      <c r="C1485" s="95">
        <f>'NEFZ + EPA + WLTP - Constants'!$B$5*B1485/3.6</f>
        <v>14.484096</v>
      </c>
      <c r="D1485" s="95">
        <f>(C1485+C1484)/2</f>
        <v>14.439392</v>
      </c>
      <c r="E1485" s="95">
        <f>(D1485*(A1485-A1484))</f>
        <v>14.439392</v>
      </c>
      <c r="F1485" s="95">
        <f>(0.5*((C1485^2)-(C1484^2))*'NEFZ + EPA + WLTP - Start Value'!$B$3)/3600</f>
        <v>0.561225154249936</v>
      </c>
      <c r="G1485" s="95">
        <f>E1485*'NEFZ + EPA + WLTP - Start Value'!$B$3*'NEFZ + EPA + WLTP - Start Value'!$B$6*'NEFZ + EPA + WLTP - Constants'!$B$4/3600</f>
        <v>0.4926287368640001</v>
      </c>
      <c r="H1485" s="95">
        <f>IF(E1485&gt;0,(((C1484)^3+(C1485)^3)/2/D1485)*0.5*'NEFZ + EPA + WLTP - Constants'!$B$3*('NEFZ + EPA + WLTP - Start Value'!$B$5*'NEFZ + EPA + WLTP - Start Value'!$B$4)*E1485/3600,0)</f>
        <v>0.3808462939995663</v>
      </c>
      <c r="I1485" s="95"/>
    </row>
    <row r="1486" ht="20.35" customHeight="1">
      <c r="A1486" s="15">
        <v>1483</v>
      </c>
      <c r="B1486" s="15">
        <v>32.2</v>
      </c>
      <c r="C1486" s="95">
        <f>'NEFZ + EPA + WLTP - Constants'!$B$5*B1486/3.6</f>
        <v>14.394688</v>
      </c>
      <c r="D1486" s="95">
        <f>(C1486+C1485)/2</f>
        <v>14.439392</v>
      </c>
      <c r="E1486" s="95">
        <f>(D1486*(A1486-A1485))</f>
        <v>14.439392</v>
      </c>
      <c r="F1486" s="95">
        <f>(0.5*((C1486^2)-(C1485^2))*'NEFZ + EPA + WLTP - Start Value'!$B$3)/3600</f>
        <v>-0.561225154249936</v>
      </c>
      <c r="G1486" s="95">
        <f>E1486*'NEFZ + EPA + WLTP - Start Value'!$B$3*'NEFZ + EPA + WLTP - Start Value'!$B$6*'NEFZ + EPA + WLTP - Constants'!$B$4/3600</f>
        <v>0.4926287368640001</v>
      </c>
      <c r="H1486" s="95">
        <f>IF(E1486&gt;0,(((C1485)^3+(C1486)^3)/2/D1486)*0.5*'NEFZ + EPA + WLTP - Constants'!$B$3*('NEFZ + EPA + WLTP - Start Value'!$B$5*'NEFZ + EPA + WLTP - Start Value'!$B$4)*E1486/3600,0)</f>
        <v>0.3808462939995663</v>
      </c>
      <c r="I1486" s="95"/>
    </row>
    <row r="1487" ht="20.35" customHeight="1">
      <c r="A1487" s="15">
        <v>1484</v>
      </c>
      <c r="B1487" s="15">
        <v>31.7</v>
      </c>
      <c r="C1487" s="95">
        <f>'NEFZ + EPA + WLTP - Constants'!$B$5*B1487/3.6</f>
        <v>14.171168</v>
      </c>
      <c r="D1487" s="95">
        <f>(C1487+C1486)/2</f>
        <v>14.282928</v>
      </c>
      <c r="E1487" s="95">
        <f>(D1487*(A1487-A1486))</f>
        <v>14.282928</v>
      </c>
      <c r="F1487" s="95">
        <f>(0.5*((C1487^2)-(C1486^2))*'NEFZ + EPA + WLTP - Start Value'!$B$3)/3600</f>
        <v>-1.387859417824003</v>
      </c>
      <c r="G1487" s="95">
        <f>E1487*'NEFZ + EPA + WLTP - Start Value'!$B$3*'NEFZ + EPA + WLTP - Start Value'!$B$6*'NEFZ + EPA + WLTP - Constants'!$B$4/3600</f>
        <v>0.4872906545760001</v>
      </c>
      <c r="H1487" s="95">
        <f>IF(E1487&gt;0,(((C1486)^3+(C1487)^3)/2/D1487)*0.5*'NEFZ + EPA + WLTP - Constants'!$B$3*('NEFZ + EPA + WLTP - Start Value'!$B$5*'NEFZ + EPA + WLTP - Start Value'!$B$4)*E1487/3600,0)</f>
        <v>0.3686566138726178</v>
      </c>
      <c r="I1487" s="95"/>
    </row>
    <row r="1488" ht="20.35" customHeight="1">
      <c r="A1488" s="15">
        <v>1485</v>
      </c>
      <c r="B1488" s="15">
        <v>28.6</v>
      </c>
      <c r="C1488" s="95">
        <f>'NEFZ + EPA + WLTP - Constants'!$B$5*B1488/3.6</f>
        <v>12.785344</v>
      </c>
      <c r="D1488" s="95">
        <f>(C1488+C1487)/2</f>
        <v>13.478256</v>
      </c>
      <c r="E1488" s="95">
        <f>(D1488*(A1488-A1487))</f>
        <v>13.478256</v>
      </c>
      <c r="F1488" s="95">
        <f>(0.5*((C1488^2)-(C1487^2))*'NEFZ + EPA + WLTP - Start Value'!$B$3)/3600</f>
        <v>-8.1199549600576</v>
      </c>
      <c r="G1488" s="95">
        <f>E1488*'NEFZ + EPA + WLTP - Start Value'!$B$3*'NEFZ + EPA + WLTP - Start Value'!$B$6*'NEFZ + EPA + WLTP - Constants'!$B$4/3600</f>
        <v>0.4598376599520001</v>
      </c>
      <c r="H1488" s="95">
        <f>IF(E1488&gt;0,(((C1487)^3+(C1488)^3)/2/D1488)*0.5*'NEFZ + EPA + WLTP - Constants'!$B$3*('NEFZ + EPA + WLTP - Start Value'!$B$5*'NEFZ + EPA + WLTP - Start Value'!$B$4)*E1488/3600,0)</f>
        <v>0.3121918081029897</v>
      </c>
      <c r="I1488" s="95"/>
    </row>
    <row r="1489" ht="20.35" customHeight="1">
      <c r="A1489" s="15">
        <v>1486</v>
      </c>
      <c r="B1489" s="15">
        <v>25.3</v>
      </c>
      <c r="C1489" s="95">
        <f>'NEFZ + EPA + WLTP - Constants'!$B$5*B1489/3.6</f>
        <v>11.310112</v>
      </c>
      <c r="D1489" s="95">
        <f>(C1489+C1488)/2</f>
        <v>12.047728</v>
      </c>
      <c r="E1489" s="95">
        <f>(D1489*(A1489-A1488))</f>
        <v>12.047728</v>
      </c>
      <c r="F1489" s="95">
        <f>(0.5*((C1489^2)-(C1488^2))*'NEFZ + EPA + WLTP - Start Value'!$B$3)/3600</f>
        <v>-7.726402336411743</v>
      </c>
      <c r="G1489" s="95">
        <f>E1489*'NEFZ + EPA + WLTP - Start Value'!$B$3*'NEFZ + EPA + WLTP - Start Value'!$B$6*'NEFZ + EPA + WLTP - Constants'!$B$4/3600</f>
        <v>0.4110323361760001</v>
      </c>
      <c r="H1489" s="95">
        <f>IF(E1489&gt;0,(((C1488)^3+(C1489)^3)/2/D1489)*0.5*'NEFZ + EPA + WLTP - Constants'!$B$3*('NEFZ + EPA + WLTP - Start Value'!$B$5*'NEFZ + EPA + WLTP - Start Value'!$B$4)*E1489/3600,0)</f>
        <v>0.2236982104008698</v>
      </c>
      <c r="I1489" s="95"/>
    </row>
    <row r="1490" ht="20.35" customHeight="1">
      <c r="A1490" s="15">
        <v>1487</v>
      </c>
      <c r="B1490" s="15">
        <v>22</v>
      </c>
      <c r="C1490" s="95">
        <f>'NEFZ + EPA + WLTP - Constants'!$B$5*B1490/3.6</f>
        <v>9.83488</v>
      </c>
      <c r="D1490" s="95">
        <f>(C1490+C1489)/2</f>
        <v>10.572496</v>
      </c>
      <c r="E1490" s="95">
        <f>(D1490*(A1490-A1489))</f>
        <v>10.572496</v>
      </c>
      <c r="F1490" s="95">
        <f>(0.5*((C1490^2)-(C1489^2))*'NEFZ + EPA + WLTP - Start Value'!$B$3)/3600</f>
        <v>-6.780312254402133</v>
      </c>
      <c r="G1490" s="95">
        <f>E1490*'NEFZ + EPA + WLTP - Start Value'!$B$3*'NEFZ + EPA + WLTP - Start Value'!$B$6*'NEFZ + EPA + WLTP - Constants'!$B$4/3600</f>
        <v>0.3607018460320001</v>
      </c>
      <c r="H1490" s="95">
        <f>IF(E1490&gt;0,(((C1489)^3+(C1490)^3)/2/D1490)*0.5*'NEFZ + EPA + WLTP - Constants'!$B$3*('NEFZ + EPA + WLTP - Start Value'!$B$5*'NEFZ + EPA + WLTP - Start Value'!$B$4)*E1490/3600,0)</f>
        <v>0.1516767578641811</v>
      </c>
      <c r="I1490" s="95"/>
    </row>
    <row r="1491" ht="20.35" customHeight="1">
      <c r="A1491" s="15">
        <v>1488</v>
      </c>
      <c r="B1491" s="15">
        <v>18.7</v>
      </c>
      <c r="C1491" s="95">
        <f>'NEFZ + EPA + WLTP - Constants'!$B$5*B1491/3.6</f>
        <v>8.359648</v>
      </c>
      <c r="D1491" s="95">
        <f>(C1491+C1490)/2</f>
        <v>9.097263999999999</v>
      </c>
      <c r="E1491" s="95">
        <f>(D1491*(A1491-A1490))</f>
        <v>9.097263999999999</v>
      </c>
      <c r="F1491" s="95">
        <f>(0.5*((C1491^2)-(C1490^2))*'NEFZ + EPA + WLTP - Start Value'!$B$3)/3600</f>
        <v>-5.834222172392534</v>
      </c>
      <c r="G1491" s="95">
        <f>E1491*'NEFZ + EPA + WLTP - Start Value'!$B$3*'NEFZ + EPA + WLTP - Start Value'!$B$6*'NEFZ + EPA + WLTP - Constants'!$B$4/3600</f>
        <v>0.310371355888</v>
      </c>
      <c r="H1491" s="95">
        <f>IF(E1491&gt;0,(((C1490)^3+(C1491)^3)/2/D1491)*0.5*'NEFZ + EPA + WLTP - Constants'!$B$3*('NEFZ + EPA + WLTP - Start Value'!$B$5*'NEFZ + EPA + WLTP - Start Value'!$B$4)*E1491/3600,0)</f>
        <v>0.09711915378093774</v>
      </c>
      <c r="I1491" s="95"/>
    </row>
    <row r="1492" ht="20.35" customHeight="1">
      <c r="A1492" s="15">
        <v>1489</v>
      </c>
      <c r="B1492" s="15">
        <v>15.4</v>
      </c>
      <c r="C1492" s="95">
        <f>'NEFZ + EPA + WLTP - Constants'!$B$5*B1492/3.6</f>
        <v>6.884416000000001</v>
      </c>
      <c r="D1492" s="95">
        <f>(C1492+C1491)/2</f>
        <v>7.622032000000001</v>
      </c>
      <c r="E1492" s="95">
        <f>(D1492*(A1492-A1491))</f>
        <v>7.622032000000001</v>
      </c>
      <c r="F1492" s="95">
        <f>(0.5*((C1492^2)-(C1491^2))*'NEFZ + EPA + WLTP - Start Value'!$B$3)/3600</f>
        <v>-4.888132090382932</v>
      </c>
      <c r="G1492" s="95">
        <f>E1492*'NEFZ + EPA + WLTP - Start Value'!$B$3*'NEFZ + EPA + WLTP - Start Value'!$B$6*'NEFZ + EPA + WLTP - Constants'!$B$4/3600</f>
        <v>0.260040865744</v>
      </c>
      <c r="H1492" s="95">
        <f>IF(E1492&gt;0,(((C1491)^3+(C1492)^3)/2/D1492)*0.5*'NEFZ + EPA + WLTP - Constants'!$B$3*('NEFZ + EPA + WLTP - Start Value'!$B$5*'NEFZ + EPA + WLTP - Start Value'!$B$4)*E1492/3600,0)</f>
        <v>0.05758858208786807</v>
      </c>
      <c r="I1492" s="95"/>
    </row>
    <row r="1493" ht="20.35" customHeight="1">
      <c r="A1493" s="15">
        <v>1490</v>
      </c>
      <c r="B1493" s="15">
        <v>12.1</v>
      </c>
      <c r="C1493" s="95">
        <f>'NEFZ + EPA + WLTP - Constants'!$B$5*B1493/3.6</f>
        <v>5.409184</v>
      </c>
      <c r="D1493" s="95">
        <f>(C1493+C1492)/2</f>
        <v>6.146800000000001</v>
      </c>
      <c r="E1493" s="95">
        <f>(D1493*(A1493-A1492))</f>
        <v>6.146800000000001</v>
      </c>
      <c r="F1493" s="95">
        <f>(0.5*((C1493^2)-(C1492^2))*'NEFZ + EPA + WLTP - Start Value'!$B$3)/3600</f>
        <v>-3.942042008373336</v>
      </c>
      <c r="G1493" s="95">
        <f>E1493*'NEFZ + EPA + WLTP - Start Value'!$B$3*'NEFZ + EPA + WLTP - Start Value'!$B$6*'NEFZ + EPA + WLTP - Constants'!$B$4/3600</f>
        <v>0.2097103756000001</v>
      </c>
      <c r="H1493" s="95">
        <f>IF(E1493&gt;0,(((C1492)^3+(C1493)^3)/2/D1493)*0.5*'NEFZ + EPA + WLTP - Constants'!$B$3*('NEFZ + EPA + WLTP - Start Value'!$B$5*'NEFZ + EPA + WLTP - Start Value'!$B$4)*E1493/3600,0)</f>
        <v>0.03064822672170071</v>
      </c>
      <c r="I1493" s="95"/>
    </row>
    <row r="1494" ht="20.35" customHeight="1">
      <c r="A1494" s="15">
        <v>1491</v>
      </c>
      <c r="B1494" s="15">
        <v>8.800000000000001</v>
      </c>
      <c r="C1494" s="95">
        <f>'NEFZ + EPA + WLTP - Constants'!$B$5*B1494/3.6</f>
        <v>3.933952000000001</v>
      </c>
      <c r="D1494" s="95">
        <f>(C1494+C1493)/2</f>
        <v>4.671568000000001</v>
      </c>
      <c r="E1494" s="95">
        <f>(D1494*(A1494-A1493))</f>
        <v>4.671568000000001</v>
      </c>
      <c r="F1494" s="95">
        <f>(0.5*((C1494^2)-(C1493^2))*'NEFZ + EPA + WLTP - Start Value'!$B$3)/3600</f>
        <v>-2.995951926363732</v>
      </c>
      <c r="G1494" s="95">
        <f>E1494*'NEFZ + EPA + WLTP - Start Value'!$B$3*'NEFZ + EPA + WLTP - Start Value'!$B$6*'NEFZ + EPA + WLTP - Constants'!$B$4/3600</f>
        <v>0.159379885456</v>
      </c>
      <c r="H1494" s="95">
        <f>IF(E1494&gt;0,(((C1493)^3+(C1494)^3)/2/D1494)*0.5*'NEFZ + EPA + WLTP - Constants'!$B$3*('NEFZ + EPA + WLTP - Start Value'!$B$5*'NEFZ + EPA + WLTP - Start Value'!$B$4)*E1494/3600,0)</f>
        <v>0.01386127161916428</v>
      </c>
      <c r="I1494" s="95"/>
    </row>
    <row r="1495" ht="20.35" customHeight="1">
      <c r="A1495" s="15">
        <v>1492</v>
      </c>
      <c r="B1495" s="15">
        <v>5.5</v>
      </c>
      <c r="C1495" s="95">
        <f>'NEFZ + EPA + WLTP - Constants'!$B$5*B1495/3.6</f>
        <v>2.45872</v>
      </c>
      <c r="D1495" s="95">
        <f>(C1495+C1494)/2</f>
        <v>3.196336000000001</v>
      </c>
      <c r="E1495" s="95">
        <f>(D1495*(A1495-A1494))</f>
        <v>3.196336000000001</v>
      </c>
      <c r="F1495" s="95">
        <f>(0.5*((C1495^2)-(C1494^2))*'NEFZ + EPA + WLTP - Start Value'!$B$3)/3600</f>
        <v>-2.049861844354135</v>
      </c>
      <c r="G1495" s="95">
        <f>E1495*'NEFZ + EPA + WLTP - Start Value'!$B$3*'NEFZ + EPA + WLTP - Start Value'!$B$6*'NEFZ + EPA + WLTP - Constants'!$B$4/3600</f>
        <v>0.109049395312</v>
      </c>
      <c r="H1495" s="95">
        <f>IF(E1495&gt;0,(((C1494)^3+(C1495)^3)/2/D1495)*0.5*'NEFZ + EPA + WLTP - Constants'!$B$3*('NEFZ + EPA + WLTP - Start Value'!$B$5*'NEFZ + EPA + WLTP - Start Value'!$B$4)*E1495/3600,0)</f>
        <v>0.004790900716987327</v>
      </c>
      <c r="I1495" s="95"/>
    </row>
    <row r="1496" ht="20.35" customHeight="1">
      <c r="A1496" s="15">
        <v>1493</v>
      </c>
      <c r="B1496" s="15">
        <v>2.2</v>
      </c>
      <c r="C1496" s="95">
        <f>'NEFZ + EPA + WLTP - Constants'!$B$5*B1496/3.6</f>
        <v>0.9834880000000001</v>
      </c>
      <c r="D1496" s="95">
        <f>(C1496+C1495)/2</f>
        <v>1.721104</v>
      </c>
      <c r="E1496" s="95">
        <f>(D1496*(A1496-A1495))</f>
        <v>1.721104</v>
      </c>
      <c r="F1496" s="95">
        <f>(0.5*((C1496^2)-(C1495^2))*'NEFZ + EPA + WLTP - Start Value'!$B$3)/3600</f>
        <v>-1.103771762344533</v>
      </c>
      <c r="G1496" s="95">
        <f>E1496*'NEFZ + EPA + WLTP - Start Value'!$B$3*'NEFZ + EPA + WLTP - Start Value'!$B$6*'NEFZ + EPA + WLTP - Constants'!$B$4/3600</f>
        <v>0.058718905168</v>
      </c>
      <c r="H1496" s="95">
        <f>IF(E1496&gt;0,(((C1495)^3+(C1496)^3)/2/D1496)*0.5*'NEFZ + EPA + WLTP - Constants'!$B$3*('NEFZ + EPA + WLTP - Start Value'!$B$5*'NEFZ + EPA + WLTP - Start Value'!$B$4)*E1496/3600,0)</f>
        <v>0.001000297951898453</v>
      </c>
      <c r="I1496" s="95"/>
    </row>
    <row r="1497" ht="20.35" customHeight="1">
      <c r="A1497" s="15">
        <v>1494</v>
      </c>
      <c r="B1497" s="15">
        <v>0</v>
      </c>
      <c r="C1497" s="95">
        <f>'NEFZ + EPA + WLTP - Constants'!$B$5*B1497/3.6</f>
        <v>0</v>
      </c>
      <c r="D1497" s="95">
        <f>(C1497+C1496)/2</f>
        <v>0.4917440000000001</v>
      </c>
      <c r="E1497" s="95">
        <f>(D1497*(A1497-A1496))</f>
        <v>0.4917440000000001</v>
      </c>
      <c r="F1497" s="95">
        <f>(0.5*((C1497^2)-(C1496^2))*'NEFZ + EPA + WLTP - Start Value'!$B$3)/3600</f>
        <v>-0.2102422404465779</v>
      </c>
      <c r="G1497" s="95">
        <f>E1497*'NEFZ + EPA + WLTP - Start Value'!$B$3*'NEFZ + EPA + WLTP - Start Value'!$B$6*'NEFZ + EPA + WLTP - Constants'!$B$4/3600</f>
        <v>0.016776830048</v>
      </c>
      <c r="H1497" s="95">
        <f>IF(E1497&gt;0,(((C1496)^3+(C1497)^3)/2/D1497)*0.5*'NEFZ + EPA + WLTP - Constants'!$B$3*('NEFZ + EPA + WLTP - Start Value'!$B$5*'NEFZ + EPA + WLTP - Start Value'!$B$4)*E1497/3600,0)</f>
        <v>6.016829785855356e-05</v>
      </c>
      <c r="I1497" s="95"/>
    </row>
    <row r="1498" ht="20.35" customHeight="1">
      <c r="A1498" s="15">
        <v>1495</v>
      </c>
      <c r="B1498" s="15">
        <v>0</v>
      </c>
      <c r="C1498" s="95">
        <f>'NEFZ + EPA + WLTP - Constants'!$B$5*B1498/3.6</f>
        <v>0</v>
      </c>
      <c r="D1498" s="95">
        <f>(C1498+C1497)/2</f>
        <v>0</v>
      </c>
      <c r="E1498" s="95">
        <f>(D1498*(A1498-A1497))</f>
        <v>0</v>
      </c>
      <c r="F1498" s="95">
        <f>(0.5*((C1498^2)-(C1497^2))*'NEFZ + EPA + WLTP - Start Value'!$B$3)/3600</f>
        <v>0</v>
      </c>
      <c r="G1498" s="95">
        <f>E1498*'NEFZ + EPA + WLTP - Start Value'!$B$3*'NEFZ + EPA + WLTP - Start Value'!$B$6*'NEFZ + EPA + WLTP - Constants'!$B$4/3600</f>
        <v>0</v>
      </c>
      <c r="H1498" s="95">
        <f>IF(E1498&gt;0,(((C1497)^3+(C1498)^3)/2/D1498)*0.5*'NEFZ + EPA + WLTP - Constants'!$B$3*('NEFZ + EPA + WLTP - Start Value'!$B$5*'NEFZ + EPA + WLTP - Start Value'!$B$4)*E1498/3600,0)</f>
        <v>0</v>
      </c>
      <c r="I1498" s="95"/>
    </row>
    <row r="1499" ht="20.35" customHeight="1">
      <c r="A1499" s="15">
        <v>1496</v>
      </c>
      <c r="B1499" s="15">
        <v>0</v>
      </c>
      <c r="C1499" s="95">
        <f>'NEFZ + EPA + WLTP - Constants'!$B$5*B1499/3.6</f>
        <v>0</v>
      </c>
      <c r="D1499" s="95">
        <f>(C1499+C1498)/2</f>
        <v>0</v>
      </c>
      <c r="E1499" s="95">
        <f>(D1499*(A1499-A1498))</f>
        <v>0</v>
      </c>
      <c r="F1499" s="95">
        <f>(0.5*((C1499^2)-(C1498^2))*'NEFZ + EPA + WLTP - Start Value'!$B$3)/3600</f>
        <v>0</v>
      </c>
      <c r="G1499" s="95">
        <f>E1499*'NEFZ + EPA + WLTP - Start Value'!$B$3*'NEFZ + EPA + WLTP - Start Value'!$B$6*'NEFZ + EPA + WLTP - Constants'!$B$4/3600</f>
        <v>0</v>
      </c>
      <c r="H1499" s="95">
        <f>IF(E1499&gt;0,(((C1498)^3+(C1499)^3)/2/D1499)*0.5*'NEFZ + EPA + WLTP - Constants'!$B$3*('NEFZ + EPA + WLTP - Start Value'!$B$5*'NEFZ + EPA + WLTP - Start Value'!$B$4)*E1499/3600,0)</f>
        <v>0</v>
      </c>
      <c r="I1499" s="95"/>
    </row>
    <row r="1500" ht="20.35" customHeight="1">
      <c r="A1500" s="15">
        <v>1497</v>
      </c>
      <c r="B1500" s="15">
        <v>0</v>
      </c>
      <c r="C1500" s="95">
        <f>'NEFZ + EPA + WLTP - Constants'!$B$5*B1500/3.6</f>
        <v>0</v>
      </c>
      <c r="D1500" s="95">
        <f>(C1500+C1499)/2</f>
        <v>0</v>
      </c>
      <c r="E1500" s="95">
        <f>(D1500*(A1500-A1499))</f>
        <v>0</v>
      </c>
      <c r="F1500" s="95">
        <f>(0.5*((C1500^2)-(C1499^2))*'NEFZ + EPA + WLTP - Start Value'!$B$3)/3600</f>
        <v>0</v>
      </c>
      <c r="G1500" s="95">
        <f>E1500*'NEFZ + EPA + WLTP - Start Value'!$B$3*'NEFZ + EPA + WLTP - Start Value'!$B$6*'NEFZ + EPA + WLTP - Constants'!$B$4/3600</f>
        <v>0</v>
      </c>
      <c r="H1500" s="95">
        <f>IF(E1500&gt;0,(((C1499)^3+(C1500)^3)/2/D1500)*0.5*'NEFZ + EPA + WLTP - Constants'!$B$3*('NEFZ + EPA + WLTP - Start Value'!$B$5*'NEFZ + EPA + WLTP - Start Value'!$B$4)*E1500/3600,0)</f>
        <v>0</v>
      </c>
      <c r="I1500" s="95"/>
    </row>
    <row r="1501" ht="20.35" customHeight="1">
      <c r="A1501" s="15">
        <v>1498</v>
      </c>
      <c r="B1501" s="15">
        <v>0</v>
      </c>
      <c r="C1501" s="95">
        <f>'NEFZ + EPA + WLTP - Constants'!$B$5*B1501/3.6</f>
        <v>0</v>
      </c>
      <c r="D1501" s="95">
        <f>(C1501+C1500)/2</f>
        <v>0</v>
      </c>
      <c r="E1501" s="95">
        <f>(D1501*(A1501-A1500))</f>
        <v>0</v>
      </c>
      <c r="F1501" s="95">
        <f>(0.5*((C1501^2)-(C1500^2))*'NEFZ + EPA + WLTP - Start Value'!$B$3)/3600</f>
        <v>0</v>
      </c>
      <c r="G1501" s="95">
        <f>E1501*'NEFZ + EPA + WLTP - Start Value'!$B$3*'NEFZ + EPA + WLTP - Start Value'!$B$6*'NEFZ + EPA + WLTP - Constants'!$B$4/3600</f>
        <v>0</v>
      </c>
      <c r="H1501" s="95">
        <f>IF(E1501&gt;0,(((C1500)^3+(C1501)^3)/2/D1501)*0.5*'NEFZ + EPA + WLTP - Constants'!$B$3*('NEFZ + EPA + WLTP - Start Value'!$B$5*'NEFZ + EPA + WLTP - Start Value'!$B$4)*E1501/3600,0)</f>
        <v>0</v>
      </c>
      <c r="I1501" s="95"/>
    </row>
    <row r="1502" ht="20.35" customHeight="1">
      <c r="A1502" s="15">
        <v>1499</v>
      </c>
      <c r="B1502" s="15">
        <v>0</v>
      </c>
      <c r="C1502" s="95">
        <f>'NEFZ + EPA + WLTP - Constants'!$B$5*B1502/3.6</f>
        <v>0</v>
      </c>
      <c r="D1502" s="95">
        <f>(C1502+C1501)/2</f>
        <v>0</v>
      </c>
      <c r="E1502" s="95">
        <f>(D1502*(A1502-A1501))</f>
        <v>0</v>
      </c>
      <c r="F1502" s="95">
        <f>(0.5*((C1502^2)-(C1501^2))*'NEFZ + EPA + WLTP - Start Value'!$B$3)/3600</f>
        <v>0</v>
      </c>
      <c r="G1502" s="95">
        <f>E1502*'NEFZ + EPA + WLTP - Start Value'!$B$3*'NEFZ + EPA + WLTP - Start Value'!$B$6*'NEFZ + EPA + WLTP - Constants'!$B$4/3600</f>
        <v>0</v>
      </c>
      <c r="H1502" s="95">
        <f>IF(E1502&gt;0,(((C1501)^3+(C1502)^3)/2/D1502)*0.5*'NEFZ + EPA + WLTP - Constants'!$B$3*('NEFZ + EPA + WLTP - Start Value'!$B$5*'NEFZ + EPA + WLTP - Start Value'!$B$4)*E1502/3600,0)</f>
        <v>0</v>
      </c>
      <c r="I1502" s="95"/>
    </row>
    <row r="1503" ht="20.35" customHeight="1">
      <c r="A1503" s="15">
        <v>1500</v>
      </c>
      <c r="B1503" s="15">
        <v>0</v>
      </c>
      <c r="C1503" s="95">
        <f>'NEFZ + EPA + WLTP - Constants'!$B$5*B1503/3.6</f>
        <v>0</v>
      </c>
      <c r="D1503" s="95">
        <f>(C1503+C1502)/2</f>
        <v>0</v>
      </c>
      <c r="E1503" s="95">
        <f>(D1503*(A1503-A1502))</f>
        <v>0</v>
      </c>
      <c r="F1503" s="95">
        <f>(0.5*((C1503^2)-(C1502^2))*'NEFZ + EPA + WLTP - Start Value'!$B$3)/3600</f>
        <v>0</v>
      </c>
      <c r="G1503" s="95">
        <f>E1503*'NEFZ + EPA + WLTP - Start Value'!$B$3*'NEFZ + EPA + WLTP - Start Value'!$B$6*'NEFZ + EPA + WLTP - Constants'!$B$4/3600</f>
        <v>0</v>
      </c>
      <c r="H1503" s="95">
        <f>IF(E1503&gt;0,(((C1502)^3+(C1503)^3)/2/D1503)*0.5*'NEFZ + EPA + WLTP - Constants'!$B$3*('NEFZ + EPA + WLTP - Start Value'!$B$5*'NEFZ + EPA + WLTP - Start Value'!$B$4)*E1503/3600,0)</f>
        <v>0</v>
      </c>
      <c r="I1503" s="95"/>
    </row>
    <row r="1504" ht="20.35" customHeight="1">
      <c r="A1504" s="15">
        <v>1501</v>
      </c>
      <c r="B1504" s="15">
        <v>0</v>
      </c>
      <c r="C1504" s="95">
        <f>'NEFZ + EPA + WLTP - Constants'!$B$5*B1504/3.6</f>
        <v>0</v>
      </c>
      <c r="D1504" s="95">
        <f>(C1504+C1503)/2</f>
        <v>0</v>
      </c>
      <c r="E1504" s="95">
        <f>(D1504*(A1504-A1503))</f>
        <v>0</v>
      </c>
      <c r="F1504" s="95">
        <f>(0.5*((C1504^2)-(C1503^2))*'NEFZ + EPA + WLTP - Start Value'!$B$3)/3600</f>
        <v>0</v>
      </c>
      <c r="G1504" s="95">
        <f>E1504*'NEFZ + EPA + WLTP - Start Value'!$B$3*'NEFZ + EPA + WLTP - Start Value'!$B$6*'NEFZ + EPA + WLTP - Constants'!$B$4/3600</f>
        <v>0</v>
      </c>
      <c r="H1504" s="95">
        <f>IF(E1504&gt;0,(((C1503)^3+(C1504)^3)/2/D1504)*0.5*'NEFZ + EPA + WLTP - Constants'!$B$3*('NEFZ + EPA + WLTP - Start Value'!$B$5*'NEFZ + EPA + WLTP - Start Value'!$B$4)*E1504/3600,0)</f>
        <v>0</v>
      </c>
      <c r="I1504" s="95"/>
    </row>
    <row r="1505" ht="20.35" customHeight="1">
      <c r="A1505" s="15">
        <v>1502</v>
      </c>
      <c r="B1505" s="15">
        <v>0</v>
      </c>
      <c r="C1505" s="95">
        <f>'NEFZ + EPA + WLTP - Constants'!$B$5*B1505/3.6</f>
        <v>0</v>
      </c>
      <c r="D1505" s="95">
        <f>(C1505+C1504)/2</f>
        <v>0</v>
      </c>
      <c r="E1505" s="95">
        <f>(D1505*(A1505-A1504))</f>
        <v>0</v>
      </c>
      <c r="F1505" s="95">
        <f>(0.5*((C1505^2)-(C1504^2))*'NEFZ + EPA + WLTP - Start Value'!$B$3)/3600</f>
        <v>0</v>
      </c>
      <c r="G1505" s="95">
        <f>E1505*'NEFZ + EPA + WLTP - Start Value'!$B$3*'NEFZ + EPA + WLTP - Start Value'!$B$6*'NEFZ + EPA + WLTP - Constants'!$B$4/3600</f>
        <v>0</v>
      </c>
      <c r="H1505" s="95">
        <f>IF(E1505&gt;0,(((C1504)^3+(C1505)^3)/2/D1505)*0.5*'NEFZ + EPA + WLTP - Constants'!$B$3*('NEFZ + EPA + WLTP - Start Value'!$B$5*'NEFZ + EPA + WLTP - Start Value'!$B$4)*E1505/3600,0)</f>
        <v>0</v>
      </c>
      <c r="I1505" s="95"/>
    </row>
    <row r="1506" ht="20.35" customHeight="1">
      <c r="A1506" s="15">
        <v>1503</v>
      </c>
      <c r="B1506" s="15">
        <v>0</v>
      </c>
      <c r="C1506" s="95">
        <f>'NEFZ + EPA + WLTP - Constants'!$B$5*B1506/3.6</f>
        <v>0</v>
      </c>
      <c r="D1506" s="95">
        <f>(C1506+C1505)/2</f>
        <v>0</v>
      </c>
      <c r="E1506" s="95">
        <f>(D1506*(A1506-A1505))</f>
        <v>0</v>
      </c>
      <c r="F1506" s="95">
        <f>(0.5*((C1506^2)-(C1505^2))*'NEFZ + EPA + WLTP - Start Value'!$B$3)/3600</f>
        <v>0</v>
      </c>
      <c r="G1506" s="95">
        <f>E1506*'NEFZ + EPA + WLTP - Start Value'!$B$3*'NEFZ + EPA + WLTP - Start Value'!$B$6*'NEFZ + EPA + WLTP - Constants'!$B$4/3600</f>
        <v>0</v>
      </c>
      <c r="H1506" s="95">
        <f>IF(E1506&gt;0,(((C1505)^3+(C1506)^3)/2/D1506)*0.5*'NEFZ + EPA + WLTP - Constants'!$B$3*('NEFZ + EPA + WLTP - Start Value'!$B$5*'NEFZ + EPA + WLTP - Start Value'!$B$4)*E1506/3600,0)</f>
        <v>0</v>
      </c>
      <c r="I1506" s="95"/>
    </row>
    <row r="1507" ht="20.35" customHeight="1">
      <c r="A1507" s="15">
        <v>1504</v>
      </c>
      <c r="B1507" s="15">
        <v>0</v>
      </c>
      <c r="C1507" s="95">
        <f>'NEFZ + EPA + WLTP - Constants'!$B$5*B1507/3.6</f>
        <v>0</v>
      </c>
      <c r="D1507" s="95">
        <f>(C1507+C1506)/2</f>
        <v>0</v>
      </c>
      <c r="E1507" s="95">
        <f>(D1507*(A1507-A1506))</f>
        <v>0</v>
      </c>
      <c r="F1507" s="95">
        <f>(0.5*((C1507^2)-(C1506^2))*'NEFZ + EPA + WLTP - Start Value'!$B$3)/3600</f>
        <v>0</v>
      </c>
      <c r="G1507" s="95">
        <f>E1507*'NEFZ + EPA + WLTP - Start Value'!$B$3*'NEFZ + EPA + WLTP - Start Value'!$B$6*'NEFZ + EPA + WLTP - Constants'!$B$4/3600</f>
        <v>0</v>
      </c>
      <c r="H1507" s="95">
        <f>IF(E1507&gt;0,(((C1506)^3+(C1507)^3)/2/D1507)*0.5*'NEFZ + EPA + WLTP - Constants'!$B$3*('NEFZ + EPA + WLTP - Start Value'!$B$5*'NEFZ + EPA + WLTP - Start Value'!$B$4)*E1507/3600,0)</f>
        <v>0</v>
      </c>
      <c r="I1507" s="95"/>
    </row>
    <row r="1508" ht="20.35" customHeight="1">
      <c r="A1508" s="15">
        <v>1505</v>
      </c>
      <c r="B1508" s="15">
        <v>0</v>
      </c>
      <c r="C1508" s="95">
        <f>'NEFZ + EPA + WLTP - Constants'!$B$5*B1508/3.6</f>
        <v>0</v>
      </c>
      <c r="D1508" s="95">
        <f>(C1508+C1507)/2</f>
        <v>0</v>
      </c>
      <c r="E1508" s="95">
        <f>(D1508*(A1508-A1507))</f>
        <v>0</v>
      </c>
      <c r="F1508" s="95">
        <f>(0.5*((C1508^2)-(C1507^2))*'NEFZ + EPA + WLTP - Start Value'!$B$3)/3600</f>
        <v>0</v>
      </c>
      <c r="G1508" s="95">
        <f>E1508*'NEFZ + EPA + WLTP - Start Value'!$B$3*'NEFZ + EPA + WLTP - Start Value'!$B$6*'NEFZ + EPA + WLTP - Constants'!$B$4/3600</f>
        <v>0</v>
      </c>
      <c r="H1508" s="95">
        <f>IF(E1508&gt;0,(((C1507)^3+(C1508)^3)/2/D1508)*0.5*'NEFZ + EPA + WLTP - Constants'!$B$3*('NEFZ + EPA + WLTP - Start Value'!$B$5*'NEFZ + EPA + WLTP - Start Value'!$B$4)*E1508/3600,0)</f>
        <v>0</v>
      </c>
      <c r="I1508" s="95"/>
    </row>
    <row r="1509" ht="20.35" customHeight="1">
      <c r="A1509" s="15">
        <v>1506</v>
      </c>
      <c r="B1509" s="15">
        <v>0</v>
      </c>
      <c r="C1509" s="95">
        <f>'NEFZ + EPA + WLTP - Constants'!$B$5*B1509/3.6</f>
        <v>0</v>
      </c>
      <c r="D1509" s="95">
        <f>(C1509+C1508)/2</f>
        <v>0</v>
      </c>
      <c r="E1509" s="95">
        <f>(D1509*(A1509-A1508))</f>
        <v>0</v>
      </c>
      <c r="F1509" s="95">
        <f>(0.5*((C1509^2)-(C1508^2))*'NEFZ + EPA + WLTP - Start Value'!$B$3)/3600</f>
        <v>0</v>
      </c>
      <c r="G1509" s="95">
        <f>E1509*'NEFZ + EPA + WLTP - Start Value'!$B$3*'NEFZ + EPA + WLTP - Start Value'!$B$6*'NEFZ + EPA + WLTP - Constants'!$B$4/3600</f>
        <v>0</v>
      </c>
      <c r="H1509" s="95">
        <f>IF(E1509&gt;0,(((C1508)^3+(C1509)^3)/2/D1509)*0.5*'NEFZ + EPA + WLTP - Constants'!$B$3*('NEFZ + EPA + WLTP - Start Value'!$B$5*'NEFZ + EPA + WLTP - Start Value'!$B$4)*E1509/3600,0)</f>
        <v>0</v>
      </c>
      <c r="I1509" s="95"/>
    </row>
    <row r="1510" ht="20.35" customHeight="1">
      <c r="A1510" s="15">
        <v>1507</v>
      </c>
      <c r="B1510" s="15">
        <v>0</v>
      </c>
      <c r="C1510" s="95">
        <f>'NEFZ + EPA + WLTP - Constants'!$B$5*B1510/3.6</f>
        <v>0</v>
      </c>
      <c r="D1510" s="95">
        <f>(C1510+C1509)/2</f>
        <v>0</v>
      </c>
      <c r="E1510" s="95">
        <f>(D1510*(A1510-A1509))</f>
        <v>0</v>
      </c>
      <c r="F1510" s="95">
        <f>(0.5*((C1510^2)-(C1509^2))*'NEFZ + EPA + WLTP - Start Value'!$B$3)/3600</f>
        <v>0</v>
      </c>
      <c r="G1510" s="95">
        <f>E1510*'NEFZ + EPA + WLTP - Start Value'!$B$3*'NEFZ + EPA + WLTP - Start Value'!$B$6*'NEFZ + EPA + WLTP - Constants'!$B$4/3600</f>
        <v>0</v>
      </c>
      <c r="H1510" s="95">
        <f>IF(E1510&gt;0,(((C1509)^3+(C1510)^3)/2/D1510)*0.5*'NEFZ + EPA + WLTP - Constants'!$B$3*('NEFZ + EPA + WLTP - Start Value'!$B$5*'NEFZ + EPA + WLTP - Start Value'!$B$4)*E1510/3600,0)</f>
        <v>0</v>
      </c>
      <c r="I1510" s="95"/>
    </row>
    <row r="1511" ht="20.35" customHeight="1">
      <c r="A1511" s="15">
        <v>1508</v>
      </c>
      <c r="B1511" s="15">
        <v>0</v>
      </c>
      <c r="C1511" s="95">
        <f>'NEFZ + EPA + WLTP - Constants'!$B$5*B1511/3.6</f>
        <v>0</v>
      </c>
      <c r="D1511" s="95">
        <f>(C1511+C1510)/2</f>
        <v>0</v>
      </c>
      <c r="E1511" s="95">
        <f>(D1511*(A1511-A1510))</f>
        <v>0</v>
      </c>
      <c r="F1511" s="95">
        <f>(0.5*((C1511^2)-(C1510^2))*'NEFZ + EPA + WLTP - Start Value'!$B$3)/3600</f>
        <v>0</v>
      </c>
      <c r="G1511" s="95">
        <f>E1511*'NEFZ + EPA + WLTP - Start Value'!$B$3*'NEFZ + EPA + WLTP - Start Value'!$B$6*'NEFZ + EPA + WLTP - Constants'!$B$4/3600</f>
        <v>0</v>
      </c>
      <c r="H1511" s="95">
        <f>IF(E1511&gt;0,(((C1510)^3+(C1511)^3)/2/D1511)*0.5*'NEFZ + EPA + WLTP - Constants'!$B$3*('NEFZ + EPA + WLTP - Start Value'!$B$5*'NEFZ + EPA + WLTP - Start Value'!$B$4)*E1511/3600,0)</f>
        <v>0</v>
      </c>
      <c r="I1511" s="95"/>
    </row>
    <row r="1512" ht="20.35" customHeight="1">
      <c r="A1512" s="15">
        <v>1509</v>
      </c>
      <c r="B1512" s="15">
        <v>0</v>
      </c>
      <c r="C1512" s="95">
        <f>'NEFZ + EPA + WLTP - Constants'!$B$5*B1512/3.6</f>
        <v>0</v>
      </c>
      <c r="D1512" s="95">
        <f>(C1512+C1511)/2</f>
        <v>0</v>
      </c>
      <c r="E1512" s="95">
        <f>(D1512*(A1512-A1511))</f>
        <v>0</v>
      </c>
      <c r="F1512" s="95">
        <f>(0.5*((C1512^2)-(C1511^2))*'NEFZ + EPA + WLTP - Start Value'!$B$3)/3600</f>
        <v>0</v>
      </c>
      <c r="G1512" s="95">
        <f>E1512*'NEFZ + EPA + WLTP - Start Value'!$B$3*'NEFZ + EPA + WLTP - Start Value'!$B$6*'NEFZ + EPA + WLTP - Constants'!$B$4/3600</f>
        <v>0</v>
      </c>
      <c r="H1512" s="95">
        <f>IF(E1512&gt;0,(((C1511)^3+(C1512)^3)/2/D1512)*0.5*'NEFZ + EPA + WLTP - Constants'!$B$3*('NEFZ + EPA + WLTP - Start Value'!$B$5*'NEFZ + EPA + WLTP - Start Value'!$B$4)*E1512/3600,0)</f>
        <v>0</v>
      </c>
      <c r="I1512" s="95"/>
    </row>
    <row r="1513" ht="20.35" customHeight="1">
      <c r="A1513" s="15">
        <v>1510</v>
      </c>
      <c r="B1513" s="15">
        <v>0</v>
      </c>
      <c r="C1513" s="95">
        <f>'NEFZ + EPA + WLTP - Constants'!$B$5*B1513/3.6</f>
        <v>0</v>
      </c>
      <c r="D1513" s="95">
        <f>(C1513+C1512)/2</f>
        <v>0</v>
      </c>
      <c r="E1513" s="95">
        <f>(D1513*(A1513-A1512))</f>
        <v>0</v>
      </c>
      <c r="F1513" s="95">
        <f>(0.5*((C1513^2)-(C1512^2))*'NEFZ + EPA + WLTP - Start Value'!$B$3)/3600</f>
        <v>0</v>
      </c>
      <c r="G1513" s="95">
        <f>E1513*'NEFZ + EPA + WLTP - Start Value'!$B$3*'NEFZ + EPA + WLTP - Start Value'!$B$6*'NEFZ + EPA + WLTP - Constants'!$B$4/3600</f>
        <v>0</v>
      </c>
      <c r="H1513" s="95">
        <f>IF(E1513&gt;0,(((C1512)^3+(C1513)^3)/2/D1513)*0.5*'NEFZ + EPA + WLTP - Constants'!$B$3*('NEFZ + EPA + WLTP - Start Value'!$B$5*'NEFZ + EPA + WLTP - Start Value'!$B$4)*E1513/3600,0)</f>
        <v>0</v>
      </c>
      <c r="I1513" s="95"/>
    </row>
    <row r="1514" ht="20.35" customHeight="1">
      <c r="A1514" s="15">
        <v>1511</v>
      </c>
      <c r="B1514" s="15">
        <v>0</v>
      </c>
      <c r="C1514" s="95">
        <f>'NEFZ + EPA + WLTP - Constants'!$B$5*B1514/3.6</f>
        <v>0</v>
      </c>
      <c r="D1514" s="95">
        <f>(C1514+C1513)/2</f>
        <v>0</v>
      </c>
      <c r="E1514" s="95">
        <f>(D1514*(A1514-A1513))</f>
        <v>0</v>
      </c>
      <c r="F1514" s="95">
        <f>(0.5*((C1514^2)-(C1513^2))*'NEFZ + EPA + WLTP - Start Value'!$B$3)/3600</f>
        <v>0</v>
      </c>
      <c r="G1514" s="95">
        <f>E1514*'NEFZ + EPA + WLTP - Start Value'!$B$3*'NEFZ + EPA + WLTP - Start Value'!$B$6*'NEFZ + EPA + WLTP - Constants'!$B$4/3600</f>
        <v>0</v>
      </c>
      <c r="H1514" s="95">
        <f>IF(E1514&gt;0,(((C1513)^3+(C1514)^3)/2/D1514)*0.5*'NEFZ + EPA + WLTP - Constants'!$B$3*('NEFZ + EPA + WLTP - Start Value'!$B$5*'NEFZ + EPA + WLTP - Start Value'!$B$4)*E1514/3600,0)</f>
        <v>0</v>
      </c>
      <c r="I1514" s="95"/>
    </row>
    <row r="1515" ht="20.35" customHeight="1">
      <c r="A1515" s="15">
        <v>1512</v>
      </c>
      <c r="B1515" s="15">
        <v>0</v>
      </c>
      <c r="C1515" s="95">
        <f>'NEFZ + EPA + WLTP - Constants'!$B$5*B1515/3.6</f>
        <v>0</v>
      </c>
      <c r="D1515" s="95">
        <f>(C1515+C1514)/2</f>
        <v>0</v>
      </c>
      <c r="E1515" s="95">
        <f>(D1515*(A1515-A1514))</f>
        <v>0</v>
      </c>
      <c r="F1515" s="95">
        <f>(0.5*((C1515^2)-(C1514^2))*'NEFZ + EPA + WLTP - Start Value'!$B$3)/3600</f>
        <v>0</v>
      </c>
      <c r="G1515" s="95">
        <f>E1515*'NEFZ + EPA + WLTP - Start Value'!$B$3*'NEFZ + EPA + WLTP - Start Value'!$B$6*'NEFZ + EPA + WLTP - Constants'!$B$4/3600</f>
        <v>0</v>
      </c>
      <c r="H1515" s="95">
        <f>IF(E1515&gt;0,(((C1514)^3+(C1515)^3)/2/D1515)*0.5*'NEFZ + EPA + WLTP - Constants'!$B$3*('NEFZ + EPA + WLTP - Start Value'!$B$5*'NEFZ + EPA + WLTP - Start Value'!$B$4)*E1515/3600,0)</f>
        <v>0</v>
      </c>
      <c r="I1515" s="95"/>
    </row>
    <row r="1516" ht="20.35" customHeight="1">
      <c r="A1516" s="15">
        <v>1513</v>
      </c>
      <c r="B1516" s="15">
        <v>0</v>
      </c>
      <c r="C1516" s="95">
        <f>'NEFZ + EPA + WLTP - Constants'!$B$5*B1516/3.6</f>
        <v>0</v>
      </c>
      <c r="D1516" s="95">
        <f>(C1516+C1515)/2</f>
        <v>0</v>
      </c>
      <c r="E1516" s="95">
        <f>(D1516*(A1516-A1515))</f>
        <v>0</v>
      </c>
      <c r="F1516" s="95">
        <f>(0.5*((C1516^2)-(C1515^2))*'NEFZ + EPA + WLTP - Start Value'!$B$3)/3600</f>
        <v>0</v>
      </c>
      <c r="G1516" s="95">
        <f>E1516*'NEFZ + EPA + WLTP - Start Value'!$B$3*'NEFZ + EPA + WLTP - Start Value'!$B$6*'NEFZ + EPA + WLTP - Constants'!$B$4/3600</f>
        <v>0</v>
      </c>
      <c r="H1516" s="95">
        <f>IF(E1516&gt;0,(((C1515)^3+(C1516)^3)/2/D1516)*0.5*'NEFZ + EPA + WLTP - Constants'!$B$3*('NEFZ + EPA + WLTP - Start Value'!$B$5*'NEFZ + EPA + WLTP - Start Value'!$B$4)*E1516/3600,0)</f>
        <v>0</v>
      </c>
      <c r="I1516" s="95"/>
    </row>
    <row r="1517" ht="20.35" customHeight="1">
      <c r="A1517" s="15">
        <v>1514</v>
      </c>
      <c r="B1517" s="15">
        <v>0</v>
      </c>
      <c r="C1517" s="95">
        <f>'NEFZ + EPA + WLTP - Constants'!$B$5*B1517/3.6</f>
        <v>0</v>
      </c>
      <c r="D1517" s="95">
        <f>(C1517+C1516)/2</f>
        <v>0</v>
      </c>
      <c r="E1517" s="95">
        <f>(D1517*(A1517-A1516))</f>
        <v>0</v>
      </c>
      <c r="F1517" s="95">
        <f>(0.5*((C1517^2)-(C1516^2))*'NEFZ + EPA + WLTP - Start Value'!$B$3)/3600</f>
        <v>0</v>
      </c>
      <c r="G1517" s="95">
        <f>E1517*'NEFZ + EPA + WLTP - Start Value'!$B$3*'NEFZ + EPA + WLTP - Start Value'!$B$6*'NEFZ + EPA + WLTP - Constants'!$B$4/3600</f>
        <v>0</v>
      </c>
      <c r="H1517" s="95">
        <f>IF(E1517&gt;0,(((C1516)^3+(C1517)^3)/2/D1517)*0.5*'NEFZ + EPA + WLTP - Constants'!$B$3*('NEFZ + EPA + WLTP - Start Value'!$B$5*'NEFZ + EPA + WLTP - Start Value'!$B$4)*E1517/3600,0)</f>
        <v>0</v>
      </c>
      <c r="I1517" s="95"/>
    </row>
    <row r="1518" ht="20.35" customHeight="1">
      <c r="A1518" s="15">
        <v>1515</v>
      </c>
      <c r="B1518" s="15">
        <v>0</v>
      </c>
      <c r="C1518" s="95">
        <f>'NEFZ + EPA + WLTP - Constants'!$B$5*B1518/3.6</f>
        <v>0</v>
      </c>
      <c r="D1518" s="95">
        <f>(C1518+C1517)/2</f>
        <v>0</v>
      </c>
      <c r="E1518" s="95">
        <f>(D1518*(A1518-A1517))</f>
        <v>0</v>
      </c>
      <c r="F1518" s="95">
        <f>(0.5*((C1518^2)-(C1517^2))*'NEFZ + EPA + WLTP - Start Value'!$B$3)/3600</f>
        <v>0</v>
      </c>
      <c r="G1518" s="95">
        <f>E1518*'NEFZ + EPA + WLTP - Start Value'!$B$3*'NEFZ + EPA + WLTP - Start Value'!$B$6*'NEFZ + EPA + WLTP - Constants'!$B$4/3600</f>
        <v>0</v>
      </c>
      <c r="H1518" s="95">
        <f>IF(E1518&gt;0,(((C1517)^3+(C1518)^3)/2/D1518)*0.5*'NEFZ + EPA + WLTP - Constants'!$B$3*('NEFZ + EPA + WLTP - Start Value'!$B$5*'NEFZ + EPA + WLTP - Start Value'!$B$4)*E1518/3600,0)</f>
        <v>0</v>
      </c>
      <c r="I1518" s="95"/>
    </row>
    <row r="1519" ht="20.35" customHeight="1">
      <c r="A1519" s="15">
        <v>1516</v>
      </c>
      <c r="B1519" s="15">
        <v>0</v>
      </c>
      <c r="C1519" s="95">
        <f>'NEFZ + EPA + WLTP - Constants'!$B$5*B1519/3.6</f>
        <v>0</v>
      </c>
      <c r="D1519" s="95">
        <f>(C1519+C1518)/2</f>
        <v>0</v>
      </c>
      <c r="E1519" s="95">
        <f>(D1519*(A1519-A1518))</f>
        <v>0</v>
      </c>
      <c r="F1519" s="95">
        <f>(0.5*((C1519^2)-(C1518^2))*'NEFZ + EPA + WLTP - Start Value'!$B$3)/3600</f>
        <v>0</v>
      </c>
      <c r="G1519" s="95">
        <f>E1519*'NEFZ + EPA + WLTP - Start Value'!$B$3*'NEFZ + EPA + WLTP - Start Value'!$B$6*'NEFZ + EPA + WLTP - Constants'!$B$4/3600</f>
        <v>0</v>
      </c>
      <c r="H1519" s="95">
        <f>IF(E1519&gt;0,(((C1518)^3+(C1519)^3)/2/D1519)*0.5*'NEFZ + EPA + WLTP - Constants'!$B$3*('NEFZ + EPA + WLTP - Start Value'!$B$5*'NEFZ + EPA + WLTP - Start Value'!$B$4)*E1519/3600,0)</f>
        <v>0</v>
      </c>
      <c r="I1519" s="95"/>
    </row>
    <row r="1520" ht="20.35" customHeight="1">
      <c r="A1520" s="15">
        <v>1517</v>
      </c>
      <c r="B1520" s="15">
        <v>0</v>
      </c>
      <c r="C1520" s="95">
        <f>'NEFZ + EPA + WLTP - Constants'!$B$5*B1520/3.6</f>
        <v>0</v>
      </c>
      <c r="D1520" s="95">
        <f>(C1520+C1519)/2</f>
        <v>0</v>
      </c>
      <c r="E1520" s="95">
        <f>(D1520*(A1520-A1519))</f>
        <v>0</v>
      </c>
      <c r="F1520" s="95">
        <f>(0.5*((C1520^2)-(C1519^2))*'NEFZ + EPA + WLTP - Start Value'!$B$3)/3600</f>
        <v>0</v>
      </c>
      <c r="G1520" s="95">
        <f>E1520*'NEFZ + EPA + WLTP - Start Value'!$B$3*'NEFZ + EPA + WLTP - Start Value'!$B$6*'NEFZ + EPA + WLTP - Constants'!$B$4/3600</f>
        <v>0</v>
      </c>
      <c r="H1520" s="95">
        <f>IF(E1520&gt;0,(((C1519)^3+(C1520)^3)/2/D1520)*0.5*'NEFZ + EPA + WLTP - Constants'!$B$3*('NEFZ + EPA + WLTP - Start Value'!$B$5*'NEFZ + EPA + WLTP - Start Value'!$B$4)*E1520/3600,0)</f>
        <v>0</v>
      </c>
      <c r="I1520" s="95"/>
    </row>
    <row r="1521" ht="20.35" customHeight="1">
      <c r="A1521" s="15">
        <v>1518</v>
      </c>
      <c r="B1521" s="15">
        <v>0</v>
      </c>
      <c r="C1521" s="95">
        <f>'NEFZ + EPA + WLTP - Constants'!$B$5*B1521/3.6</f>
        <v>0</v>
      </c>
      <c r="D1521" s="95">
        <f>(C1521+C1520)/2</f>
        <v>0</v>
      </c>
      <c r="E1521" s="95">
        <f>(D1521*(A1521-A1520))</f>
        <v>0</v>
      </c>
      <c r="F1521" s="95">
        <f>(0.5*((C1521^2)-(C1520^2))*'NEFZ + EPA + WLTP - Start Value'!$B$3)/3600</f>
        <v>0</v>
      </c>
      <c r="G1521" s="95">
        <f>E1521*'NEFZ + EPA + WLTP - Start Value'!$B$3*'NEFZ + EPA + WLTP - Start Value'!$B$6*'NEFZ + EPA + WLTP - Constants'!$B$4/3600</f>
        <v>0</v>
      </c>
      <c r="H1521" s="95">
        <f>IF(E1521&gt;0,(((C1520)^3+(C1521)^3)/2/D1521)*0.5*'NEFZ + EPA + WLTP - Constants'!$B$3*('NEFZ + EPA + WLTP - Start Value'!$B$5*'NEFZ + EPA + WLTP - Start Value'!$B$4)*E1521/3600,0)</f>
        <v>0</v>
      </c>
      <c r="I1521" s="95"/>
    </row>
    <row r="1522" ht="20.35" customHeight="1">
      <c r="A1522" s="15">
        <v>1519</v>
      </c>
      <c r="B1522" s="15">
        <v>0</v>
      </c>
      <c r="C1522" s="95">
        <f>'NEFZ + EPA + WLTP - Constants'!$B$5*B1522/3.6</f>
        <v>0</v>
      </c>
      <c r="D1522" s="95">
        <f>(C1522+C1521)/2</f>
        <v>0</v>
      </c>
      <c r="E1522" s="95">
        <f>(D1522*(A1522-A1521))</f>
        <v>0</v>
      </c>
      <c r="F1522" s="95">
        <f>(0.5*((C1522^2)-(C1521^2))*'NEFZ + EPA + WLTP - Start Value'!$B$3)/3600</f>
        <v>0</v>
      </c>
      <c r="G1522" s="95">
        <f>E1522*'NEFZ + EPA + WLTP - Start Value'!$B$3*'NEFZ + EPA + WLTP - Start Value'!$B$6*'NEFZ + EPA + WLTP - Constants'!$B$4/3600</f>
        <v>0</v>
      </c>
      <c r="H1522" s="95">
        <f>IF(E1522&gt;0,(((C1521)^3+(C1522)^3)/2/D1522)*0.5*'NEFZ + EPA + WLTP - Constants'!$B$3*('NEFZ + EPA + WLTP - Start Value'!$B$5*'NEFZ + EPA + WLTP - Start Value'!$B$4)*E1522/3600,0)</f>
        <v>0</v>
      </c>
      <c r="I1522" s="95"/>
    </row>
    <row r="1523" ht="20.35" customHeight="1">
      <c r="A1523" s="15">
        <v>1520</v>
      </c>
      <c r="B1523" s="15">
        <v>0</v>
      </c>
      <c r="C1523" s="95">
        <f>'NEFZ + EPA + WLTP - Constants'!$B$5*B1523/3.6</f>
        <v>0</v>
      </c>
      <c r="D1523" s="95">
        <f>(C1523+C1522)/2</f>
        <v>0</v>
      </c>
      <c r="E1523" s="95">
        <f>(D1523*(A1523-A1522))</f>
        <v>0</v>
      </c>
      <c r="F1523" s="95">
        <f>(0.5*((C1523^2)-(C1522^2))*'NEFZ + EPA + WLTP - Start Value'!$B$3)/3600</f>
        <v>0</v>
      </c>
      <c r="G1523" s="95">
        <f>E1523*'NEFZ + EPA + WLTP - Start Value'!$B$3*'NEFZ + EPA + WLTP - Start Value'!$B$6*'NEFZ + EPA + WLTP - Constants'!$B$4/3600</f>
        <v>0</v>
      </c>
      <c r="H1523" s="95">
        <f>IF(E1523&gt;0,(((C1522)^3+(C1523)^3)/2/D1523)*0.5*'NEFZ + EPA + WLTP - Constants'!$B$3*('NEFZ + EPA + WLTP - Start Value'!$B$5*'NEFZ + EPA + WLTP - Start Value'!$B$4)*E1523/3600,0)</f>
        <v>0</v>
      </c>
      <c r="I1523" s="95"/>
    </row>
    <row r="1524" ht="20.35" customHeight="1">
      <c r="A1524" s="15">
        <v>1521</v>
      </c>
      <c r="B1524" s="15">
        <v>0</v>
      </c>
      <c r="C1524" s="95">
        <f>'NEFZ + EPA + WLTP - Constants'!$B$5*B1524/3.6</f>
        <v>0</v>
      </c>
      <c r="D1524" s="95">
        <f>(C1524+C1523)/2</f>
        <v>0</v>
      </c>
      <c r="E1524" s="95">
        <f>(D1524*(A1524-A1523))</f>
        <v>0</v>
      </c>
      <c r="F1524" s="95">
        <f>(0.5*((C1524^2)-(C1523^2))*'NEFZ + EPA + WLTP - Start Value'!$B$3)/3600</f>
        <v>0</v>
      </c>
      <c r="G1524" s="95">
        <f>E1524*'NEFZ + EPA + WLTP - Start Value'!$B$3*'NEFZ + EPA + WLTP - Start Value'!$B$6*'NEFZ + EPA + WLTP - Constants'!$B$4/3600</f>
        <v>0</v>
      </c>
      <c r="H1524" s="95">
        <f>IF(E1524&gt;0,(((C1523)^3+(C1524)^3)/2/D1524)*0.5*'NEFZ + EPA + WLTP - Constants'!$B$3*('NEFZ + EPA + WLTP - Start Value'!$B$5*'NEFZ + EPA + WLTP - Start Value'!$B$4)*E1524/3600,0)</f>
        <v>0</v>
      </c>
      <c r="I1524" s="95"/>
    </row>
    <row r="1525" ht="20.35" customHeight="1">
      <c r="A1525" s="15">
        <v>1522</v>
      </c>
      <c r="B1525" s="15">
        <v>0</v>
      </c>
      <c r="C1525" s="95">
        <f>'NEFZ + EPA + WLTP - Constants'!$B$5*B1525/3.6</f>
        <v>0</v>
      </c>
      <c r="D1525" s="95">
        <f>(C1525+C1524)/2</f>
        <v>0</v>
      </c>
      <c r="E1525" s="95">
        <f>(D1525*(A1525-A1524))</f>
        <v>0</v>
      </c>
      <c r="F1525" s="95">
        <f>(0.5*((C1525^2)-(C1524^2))*'NEFZ + EPA + WLTP - Start Value'!$B$3)/3600</f>
        <v>0</v>
      </c>
      <c r="G1525" s="95">
        <f>E1525*'NEFZ + EPA + WLTP - Start Value'!$B$3*'NEFZ + EPA + WLTP - Start Value'!$B$6*'NEFZ + EPA + WLTP - Constants'!$B$4/3600</f>
        <v>0</v>
      </c>
      <c r="H1525" s="95">
        <f>IF(E1525&gt;0,(((C1524)^3+(C1525)^3)/2/D1525)*0.5*'NEFZ + EPA + WLTP - Constants'!$B$3*('NEFZ + EPA + WLTP - Start Value'!$B$5*'NEFZ + EPA + WLTP - Start Value'!$B$4)*E1525/3600,0)</f>
        <v>0</v>
      </c>
      <c r="I1525" s="95"/>
    </row>
    <row r="1526" ht="20.35" customHeight="1">
      <c r="A1526" s="15">
        <v>1523</v>
      </c>
      <c r="B1526" s="15">
        <v>0</v>
      </c>
      <c r="C1526" s="95">
        <f>'NEFZ + EPA + WLTP - Constants'!$B$5*B1526/3.6</f>
        <v>0</v>
      </c>
      <c r="D1526" s="95">
        <f>(C1526+C1525)/2</f>
        <v>0</v>
      </c>
      <c r="E1526" s="95">
        <f>(D1526*(A1526-A1525))</f>
        <v>0</v>
      </c>
      <c r="F1526" s="95">
        <f>(0.5*((C1526^2)-(C1525^2))*'NEFZ + EPA + WLTP - Start Value'!$B$3)/3600</f>
        <v>0</v>
      </c>
      <c r="G1526" s="95">
        <f>E1526*'NEFZ + EPA + WLTP - Start Value'!$B$3*'NEFZ + EPA + WLTP - Start Value'!$B$6*'NEFZ + EPA + WLTP - Constants'!$B$4/3600</f>
        <v>0</v>
      </c>
      <c r="H1526" s="95">
        <f>IF(E1526&gt;0,(((C1525)^3+(C1526)^3)/2/D1526)*0.5*'NEFZ + EPA + WLTP - Constants'!$B$3*('NEFZ + EPA + WLTP - Start Value'!$B$5*'NEFZ + EPA + WLTP - Start Value'!$B$4)*E1526/3600,0)</f>
        <v>0</v>
      </c>
      <c r="I1526" s="95"/>
    </row>
    <row r="1527" ht="20.35" customHeight="1">
      <c r="A1527" s="15">
        <v>1524</v>
      </c>
      <c r="B1527" s="15">
        <v>0</v>
      </c>
      <c r="C1527" s="95">
        <f>'NEFZ + EPA + WLTP - Constants'!$B$5*B1527/3.6</f>
        <v>0</v>
      </c>
      <c r="D1527" s="95">
        <f>(C1527+C1526)/2</f>
        <v>0</v>
      </c>
      <c r="E1527" s="95">
        <f>(D1527*(A1527-A1526))</f>
        <v>0</v>
      </c>
      <c r="F1527" s="95">
        <f>(0.5*((C1527^2)-(C1526^2))*'NEFZ + EPA + WLTP - Start Value'!$B$3)/3600</f>
        <v>0</v>
      </c>
      <c r="G1527" s="95">
        <f>E1527*'NEFZ + EPA + WLTP - Start Value'!$B$3*'NEFZ + EPA + WLTP - Start Value'!$B$6*'NEFZ + EPA + WLTP - Constants'!$B$4/3600</f>
        <v>0</v>
      </c>
      <c r="H1527" s="95">
        <f>IF(E1527&gt;0,(((C1526)^3+(C1527)^3)/2/D1527)*0.5*'NEFZ + EPA + WLTP - Constants'!$B$3*('NEFZ + EPA + WLTP - Start Value'!$B$5*'NEFZ + EPA + WLTP - Start Value'!$B$4)*E1527/3600,0)</f>
        <v>0</v>
      </c>
      <c r="I1527" s="95"/>
    </row>
    <row r="1528" ht="20.35" customHeight="1">
      <c r="A1528" s="15">
        <v>1525</v>
      </c>
      <c r="B1528" s="15">
        <v>0</v>
      </c>
      <c r="C1528" s="95">
        <f>'NEFZ + EPA + WLTP - Constants'!$B$5*B1528/3.6</f>
        <v>0</v>
      </c>
      <c r="D1528" s="95">
        <f>(C1528+C1527)/2</f>
        <v>0</v>
      </c>
      <c r="E1528" s="95">
        <f>(D1528*(A1528-A1527))</f>
        <v>0</v>
      </c>
      <c r="F1528" s="95">
        <f>(0.5*((C1528^2)-(C1527^2))*'NEFZ + EPA + WLTP - Start Value'!$B$3)/3600</f>
        <v>0</v>
      </c>
      <c r="G1528" s="95">
        <f>E1528*'NEFZ + EPA + WLTP - Start Value'!$B$3*'NEFZ + EPA + WLTP - Start Value'!$B$6*'NEFZ + EPA + WLTP - Constants'!$B$4/3600</f>
        <v>0</v>
      </c>
      <c r="H1528" s="95">
        <f>IF(E1528&gt;0,(((C1527)^3+(C1528)^3)/2/D1528)*0.5*'NEFZ + EPA + WLTP - Constants'!$B$3*('NEFZ + EPA + WLTP - Start Value'!$B$5*'NEFZ + EPA + WLTP - Start Value'!$B$4)*E1528/3600,0)</f>
        <v>0</v>
      </c>
      <c r="I1528" s="95"/>
    </row>
    <row r="1529" ht="20.35" customHeight="1">
      <c r="A1529" s="15">
        <v>1526</v>
      </c>
      <c r="B1529" s="15">
        <v>0</v>
      </c>
      <c r="C1529" s="95">
        <f>'NEFZ + EPA + WLTP - Constants'!$B$5*B1529/3.6</f>
        <v>0</v>
      </c>
      <c r="D1529" s="95">
        <f>(C1529+C1528)/2</f>
        <v>0</v>
      </c>
      <c r="E1529" s="95">
        <f>(D1529*(A1529-A1528))</f>
        <v>0</v>
      </c>
      <c r="F1529" s="95">
        <f>(0.5*((C1529^2)-(C1528^2))*'NEFZ + EPA + WLTP - Start Value'!$B$3)/3600</f>
        <v>0</v>
      </c>
      <c r="G1529" s="95">
        <f>E1529*'NEFZ + EPA + WLTP - Start Value'!$B$3*'NEFZ + EPA + WLTP - Start Value'!$B$6*'NEFZ + EPA + WLTP - Constants'!$B$4/3600</f>
        <v>0</v>
      </c>
      <c r="H1529" s="95">
        <f>IF(E1529&gt;0,(((C1528)^3+(C1529)^3)/2/D1529)*0.5*'NEFZ + EPA + WLTP - Constants'!$B$3*('NEFZ + EPA + WLTP - Start Value'!$B$5*'NEFZ + EPA + WLTP - Start Value'!$B$4)*E1529/3600,0)</f>
        <v>0</v>
      </c>
      <c r="I1529" s="95"/>
    </row>
    <row r="1530" ht="20.35" customHeight="1">
      <c r="A1530" s="15">
        <v>1527</v>
      </c>
      <c r="B1530" s="15">
        <v>0</v>
      </c>
      <c r="C1530" s="95">
        <f>'NEFZ + EPA + WLTP - Constants'!$B$5*B1530/3.6</f>
        <v>0</v>
      </c>
      <c r="D1530" s="95">
        <f>(C1530+C1529)/2</f>
        <v>0</v>
      </c>
      <c r="E1530" s="95">
        <f>(D1530*(A1530-A1529))</f>
        <v>0</v>
      </c>
      <c r="F1530" s="95">
        <f>(0.5*((C1530^2)-(C1529^2))*'NEFZ + EPA + WLTP - Start Value'!$B$3)/3600</f>
        <v>0</v>
      </c>
      <c r="G1530" s="95">
        <f>E1530*'NEFZ + EPA + WLTP - Start Value'!$B$3*'NEFZ + EPA + WLTP - Start Value'!$B$6*'NEFZ + EPA + WLTP - Constants'!$B$4/3600</f>
        <v>0</v>
      </c>
      <c r="H1530" s="95">
        <f>IF(E1530&gt;0,(((C1529)^3+(C1530)^3)/2/D1530)*0.5*'NEFZ + EPA + WLTP - Constants'!$B$3*('NEFZ + EPA + WLTP - Start Value'!$B$5*'NEFZ + EPA + WLTP - Start Value'!$B$4)*E1530/3600,0)</f>
        <v>0</v>
      </c>
      <c r="I1530" s="95"/>
    </row>
    <row r="1531" ht="20.35" customHeight="1">
      <c r="A1531" s="15">
        <v>1528</v>
      </c>
      <c r="B1531" s="15">
        <v>0</v>
      </c>
      <c r="C1531" s="95">
        <f>'NEFZ + EPA + WLTP - Constants'!$B$5*B1531/3.6</f>
        <v>0</v>
      </c>
      <c r="D1531" s="95">
        <f>(C1531+C1530)/2</f>
        <v>0</v>
      </c>
      <c r="E1531" s="95">
        <f>(D1531*(A1531-A1530))</f>
        <v>0</v>
      </c>
      <c r="F1531" s="95">
        <f>(0.5*((C1531^2)-(C1530^2))*'NEFZ + EPA + WLTP - Start Value'!$B$3)/3600</f>
        <v>0</v>
      </c>
      <c r="G1531" s="95">
        <f>E1531*'NEFZ + EPA + WLTP - Start Value'!$B$3*'NEFZ + EPA + WLTP - Start Value'!$B$6*'NEFZ + EPA + WLTP - Constants'!$B$4/3600</f>
        <v>0</v>
      </c>
      <c r="H1531" s="95">
        <f>IF(E1531&gt;0,(((C1530)^3+(C1531)^3)/2/D1531)*0.5*'NEFZ + EPA + WLTP - Constants'!$B$3*('NEFZ + EPA + WLTP - Start Value'!$B$5*'NEFZ + EPA + WLTP - Start Value'!$B$4)*E1531/3600,0)</f>
        <v>0</v>
      </c>
      <c r="I1531" s="95"/>
    </row>
    <row r="1532" ht="20.35" customHeight="1">
      <c r="A1532" s="15">
        <v>1529</v>
      </c>
      <c r="B1532" s="15">
        <v>0</v>
      </c>
      <c r="C1532" s="95">
        <f>'NEFZ + EPA + WLTP - Constants'!$B$5*B1532/3.6</f>
        <v>0</v>
      </c>
      <c r="D1532" s="95">
        <f>(C1532+C1531)/2</f>
        <v>0</v>
      </c>
      <c r="E1532" s="95">
        <f>(D1532*(A1532-A1531))</f>
        <v>0</v>
      </c>
      <c r="F1532" s="95">
        <f>(0.5*((C1532^2)-(C1531^2))*'NEFZ + EPA + WLTP - Start Value'!$B$3)/3600</f>
        <v>0</v>
      </c>
      <c r="G1532" s="95">
        <f>E1532*'NEFZ + EPA + WLTP - Start Value'!$B$3*'NEFZ + EPA + WLTP - Start Value'!$B$6*'NEFZ + EPA + WLTP - Constants'!$B$4/3600</f>
        <v>0</v>
      </c>
      <c r="H1532" s="95">
        <f>IF(E1532&gt;0,(((C1531)^3+(C1532)^3)/2/D1532)*0.5*'NEFZ + EPA + WLTP - Constants'!$B$3*('NEFZ + EPA + WLTP - Start Value'!$B$5*'NEFZ + EPA + WLTP - Start Value'!$B$4)*E1532/3600,0)</f>
        <v>0</v>
      </c>
      <c r="I1532" s="95"/>
    </row>
    <row r="1533" ht="20.35" customHeight="1">
      <c r="A1533" s="15">
        <v>1530</v>
      </c>
      <c r="B1533" s="15">
        <v>0</v>
      </c>
      <c r="C1533" s="95">
        <f>'NEFZ + EPA + WLTP - Constants'!$B$5*B1533/3.6</f>
        <v>0</v>
      </c>
      <c r="D1533" s="95">
        <f>(C1533+C1532)/2</f>
        <v>0</v>
      </c>
      <c r="E1533" s="95">
        <f>(D1533*(A1533-A1532))</f>
        <v>0</v>
      </c>
      <c r="F1533" s="95">
        <f>(0.5*((C1533^2)-(C1532^2))*'NEFZ + EPA + WLTP - Start Value'!$B$3)/3600</f>
        <v>0</v>
      </c>
      <c r="G1533" s="95">
        <f>E1533*'NEFZ + EPA + WLTP - Start Value'!$B$3*'NEFZ + EPA + WLTP - Start Value'!$B$6*'NEFZ + EPA + WLTP - Constants'!$B$4/3600</f>
        <v>0</v>
      </c>
      <c r="H1533" s="95">
        <f>IF(E1533&gt;0,(((C1532)^3+(C1533)^3)/2/D1533)*0.5*'NEFZ + EPA + WLTP - Constants'!$B$3*('NEFZ + EPA + WLTP - Start Value'!$B$5*'NEFZ + EPA + WLTP - Start Value'!$B$4)*E1533/3600,0)</f>
        <v>0</v>
      </c>
      <c r="I1533" s="95"/>
    </row>
    <row r="1534" ht="20.35" customHeight="1">
      <c r="A1534" s="15">
        <v>1531</v>
      </c>
      <c r="B1534" s="15">
        <v>0</v>
      </c>
      <c r="C1534" s="95">
        <f>'NEFZ + EPA + WLTP - Constants'!$B$5*B1534/3.6</f>
        <v>0</v>
      </c>
      <c r="D1534" s="95">
        <f>(C1534+C1533)/2</f>
        <v>0</v>
      </c>
      <c r="E1534" s="95">
        <f>(D1534*(A1534-A1533))</f>
        <v>0</v>
      </c>
      <c r="F1534" s="95">
        <f>(0.5*((C1534^2)-(C1533^2))*'NEFZ + EPA + WLTP - Start Value'!$B$3)/3600</f>
        <v>0</v>
      </c>
      <c r="G1534" s="95">
        <f>E1534*'NEFZ + EPA + WLTP - Start Value'!$B$3*'NEFZ + EPA + WLTP - Start Value'!$B$6*'NEFZ + EPA + WLTP - Constants'!$B$4/3600</f>
        <v>0</v>
      </c>
      <c r="H1534" s="95">
        <f>IF(E1534&gt;0,(((C1533)^3+(C1534)^3)/2/D1534)*0.5*'NEFZ + EPA + WLTP - Constants'!$B$3*('NEFZ + EPA + WLTP - Start Value'!$B$5*'NEFZ + EPA + WLTP - Start Value'!$B$4)*E1534/3600,0)</f>
        <v>0</v>
      </c>
      <c r="I1534" s="95"/>
    </row>
    <row r="1535" ht="20.35" customHeight="1">
      <c r="A1535" s="15">
        <v>1532</v>
      </c>
      <c r="B1535" s="15">
        <v>0</v>
      </c>
      <c r="C1535" s="95">
        <f>'NEFZ + EPA + WLTP - Constants'!$B$5*B1535/3.6</f>
        <v>0</v>
      </c>
      <c r="D1535" s="95">
        <f>(C1535+C1534)/2</f>
        <v>0</v>
      </c>
      <c r="E1535" s="95">
        <f>(D1535*(A1535-A1534))</f>
        <v>0</v>
      </c>
      <c r="F1535" s="95">
        <f>(0.5*((C1535^2)-(C1534^2))*'NEFZ + EPA + WLTP - Start Value'!$B$3)/3600</f>
        <v>0</v>
      </c>
      <c r="G1535" s="95">
        <f>E1535*'NEFZ + EPA + WLTP - Start Value'!$B$3*'NEFZ + EPA + WLTP - Start Value'!$B$6*'NEFZ + EPA + WLTP - Constants'!$B$4/3600</f>
        <v>0</v>
      </c>
      <c r="H1535" s="95">
        <f>IF(E1535&gt;0,(((C1534)^3+(C1535)^3)/2/D1535)*0.5*'NEFZ + EPA + WLTP - Constants'!$B$3*('NEFZ + EPA + WLTP - Start Value'!$B$5*'NEFZ + EPA + WLTP - Start Value'!$B$4)*E1535/3600,0)</f>
        <v>0</v>
      </c>
      <c r="I1535" s="95"/>
    </row>
    <row r="1536" ht="20.35" customHeight="1">
      <c r="A1536" s="15">
        <v>1533</v>
      </c>
      <c r="B1536" s="15">
        <v>3.3</v>
      </c>
      <c r="C1536" s="95">
        <f>'NEFZ + EPA + WLTP - Constants'!$B$5*B1536/3.6</f>
        <v>1.475232</v>
      </c>
      <c r="D1536" s="95">
        <f>(C1536+C1535)/2</f>
        <v>0.7376159999999999</v>
      </c>
      <c r="E1536" s="95">
        <f>(D1536*(A1536-A1535))</f>
        <v>0.7376159999999999</v>
      </c>
      <c r="F1536" s="95">
        <f>(0.5*((C1536^2)-(C1535^2))*'NEFZ + EPA + WLTP - Start Value'!$B$3)/3600</f>
        <v>0.4730450410047999</v>
      </c>
      <c r="G1536" s="95">
        <f>E1536*'NEFZ + EPA + WLTP - Start Value'!$B$3*'NEFZ + EPA + WLTP - Start Value'!$B$6*'NEFZ + EPA + WLTP - Constants'!$B$4/3600</f>
        <v>0.02516524507199999</v>
      </c>
      <c r="H1536" s="95">
        <f>IF(E1536&gt;0,(((C1535)^3+(C1536)^3)/2/D1536)*0.5*'NEFZ + EPA + WLTP - Constants'!$B$3*('NEFZ + EPA + WLTP - Start Value'!$B$5*'NEFZ + EPA + WLTP - Start Value'!$B$4)*E1536/3600,0)</f>
        <v>0.0002030680052726182</v>
      </c>
      <c r="I1536" s="95"/>
    </row>
    <row r="1537" ht="20.35" customHeight="1">
      <c r="A1537" s="15">
        <v>1534</v>
      </c>
      <c r="B1537" s="15">
        <v>6.6</v>
      </c>
      <c r="C1537" s="95">
        <f>'NEFZ + EPA + WLTP - Constants'!$B$5*B1537/3.6</f>
        <v>2.950464</v>
      </c>
      <c r="D1537" s="95">
        <f>(C1537+C1536)/2</f>
        <v>2.212848</v>
      </c>
      <c r="E1537" s="95">
        <f>(D1537*(A1537-A1536))</f>
        <v>2.212848</v>
      </c>
      <c r="F1537" s="95">
        <f>(0.5*((C1537^2)-(C1536^2))*'NEFZ + EPA + WLTP - Start Value'!$B$3)/3600</f>
        <v>1.4191351230144</v>
      </c>
      <c r="G1537" s="95">
        <f>E1537*'NEFZ + EPA + WLTP - Start Value'!$B$3*'NEFZ + EPA + WLTP - Start Value'!$B$6*'NEFZ + EPA + WLTP - Constants'!$B$4/3600</f>
        <v>0.07549573521599999</v>
      </c>
      <c r="H1537" s="95">
        <f>IF(E1537&gt;0,(((C1536)^3+(C1537)^3)/2/D1537)*0.5*'NEFZ + EPA + WLTP - Constants'!$B$3*('NEFZ + EPA + WLTP - Start Value'!$B$5*'NEFZ + EPA + WLTP - Start Value'!$B$4)*E1537/3600,0)</f>
        <v>0.001827612047453564</v>
      </c>
      <c r="I1537" s="95"/>
    </row>
    <row r="1538" ht="20.35" customHeight="1">
      <c r="A1538" s="15">
        <v>1535</v>
      </c>
      <c r="B1538" s="15">
        <v>9.9</v>
      </c>
      <c r="C1538" s="95">
        <f>'NEFZ + EPA + WLTP - Constants'!$B$5*B1538/3.6</f>
        <v>4.425696</v>
      </c>
      <c r="D1538" s="95">
        <f>(C1538+C1537)/2</f>
        <v>3.68808</v>
      </c>
      <c r="E1538" s="95">
        <f>(D1538*(A1538-A1537))</f>
        <v>3.68808</v>
      </c>
      <c r="F1538" s="95">
        <f>(0.5*((C1538^2)-(C1537^2))*'NEFZ + EPA + WLTP - Start Value'!$B$3)/3600</f>
        <v>2.365225205024001</v>
      </c>
      <c r="G1538" s="95">
        <f>E1538*'NEFZ + EPA + WLTP - Start Value'!$B$3*'NEFZ + EPA + WLTP - Start Value'!$B$6*'NEFZ + EPA + WLTP - Constants'!$B$4/3600</f>
        <v>0.125826225360</v>
      </c>
      <c r="H1538" s="95">
        <f>IF(E1538&gt;0,(((C1537)^3+(C1538)^3)/2/D1538)*0.5*'NEFZ + EPA + WLTP - Constants'!$B$3*('NEFZ + EPA + WLTP - Start Value'!$B$5*'NEFZ + EPA + WLTP - Start Value'!$B$4)*E1538/3600,0)</f>
        <v>0.007107380184541639</v>
      </c>
      <c r="I1538" s="95"/>
    </row>
    <row r="1539" ht="20.35" customHeight="1">
      <c r="A1539" s="15">
        <v>1536</v>
      </c>
      <c r="B1539" s="15">
        <v>13.2</v>
      </c>
      <c r="C1539" s="95">
        <f>'NEFZ + EPA + WLTP - Constants'!$B$5*B1539/3.6</f>
        <v>5.900928</v>
      </c>
      <c r="D1539" s="95">
        <f>(C1539+C1538)/2</f>
        <v>5.163311999999999</v>
      </c>
      <c r="E1539" s="95">
        <f>(D1539*(A1539-A1538))</f>
        <v>5.163311999999999</v>
      </c>
      <c r="F1539" s="95">
        <f>(0.5*((C1539^2)-(C1538^2))*'NEFZ + EPA + WLTP - Start Value'!$B$3)/3600</f>
        <v>3.311315287033597</v>
      </c>
      <c r="G1539" s="95">
        <f>E1539*'NEFZ + EPA + WLTP - Start Value'!$B$3*'NEFZ + EPA + WLTP - Start Value'!$B$6*'NEFZ + EPA + WLTP - Constants'!$B$4/3600</f>
        <v>0.176156715504</v>
      </c>
      <c r="H1539" s="95">
        <f>IF(E1539&gt;0,(((C1538)^3+(C1539)^3)/2/D1539)*0.5*'NEFZ + EPA + WLTP - Constants'!$B$3*('NEFZ + EPA + WLTP - Start Value'!$B$5*'NEFZ + EPA + WLTP - Start Value'!$B$4)*E1539/3600,0)</f>
        <v>0.01847918847980825</v>
      </c>
      <c r="I1539" s="95"/>
    </row>
    <row r="1540" ht="20.35" customHeight="1">
      <c r="A1540" s="15">
        <v>1537</v>
      </c>
      <c r="B1540" s="15">
        <v>16.5</v>
      </c>
      <c r="C1540" s="95">
        <f>'NEFZ + EPA + WLTP - Constants'!$B$5*B1540/3.6</f>
        <v>7.37616</v>
      </c>
      <c r="D1540" s="95">
        <f>(C1540+C1539)/2</f>
        <v>6.638544</v>
      </c>
      <c r="E1540" s="95">
        <f>(D1540*(A1540-A1539))</f>
        <v>6.638544</v>
      </c>
      <c r="F1540" s="95">
        <f>(0.5*((C1540^2)-(C1539^2))*'NEFZ + EPA + WLTP - Start Value'!$B$3)/3600</f>
        <v>4.257405369043203</v>
      </c>
      <c r="G1540" s="95">
        <f>E1540*'NEFZ + EPA + WLTP - Start Value'!$B$3*'NEFZ + EPA + WLTP - Start Value'!$B$6*'NEFZ + EPA + WLTP - Constants'!$B$4/3600</f>
        <v>0.226487205648</v>
      </c>
      <c r="H1540" s="95">
        <f>IF(E1540&gt;0,(((C1539)^3+(C1540)^3)/2/D1540)*0.5*'NEFZ + EPA + WLTP - Constants'!$B$3*('NEFZ + EPA + WLTP - Start Value'!$B$5*'NEFZ + EPA + WLTP - Start Value'!$B$4)*E1540/3600,0)</f>
        <v>0.03837985299652484</v>
      </c>
      <c r="I1540" s="95"/>
    </row>
    <row r="1541" ht="20.35" customHeight="1">
      <c r="A1541" s="15">
        <v>1538</v>
      </c>
      <c r="B1541" s="15">
        <v>19.8</v>
      </c>
      <c r="C1541" s="95">
        <f>'NEFZ + EPA + WLTP - Constants'!$B$5*B1541/3.6</f>
        <v>8.851392000000001</v>
      </c>
      <c r="D1541" s="95">
        <f>(C1541+C1540)/2</f>
        <v>8.113776000000001</v>
      </c>
      <c r="E1541" s="95">
        <f>(D1541*(A1541-A1540))</f>
        <v>8.113776000000001</v>
      </c>
      <c r="F1541" s="95">
        <f>(0.5*((C1541^2)-(C1540^2))*'NEFZ + EPA + WLTP - Start Value'!$B$3)/3600</f>
        <v>5.203495451052802</v>
      </c>
      <c r="G1541" s="95">
        <f>E1541*'NEFZ + EPA + WLTP - Start Value'!$B$3*'NEFZ + EPA + WLTP - Start Value'!$B$6*'NEFZ + EPA + WLTP - Constants'!$B$4/3600</f>
        <v>0.2768176957920001</v>
      </c>
      <c r="H1541" s="95">
        <f>IF(E1541&gt;0,(((C1540)^3+(C1541)^3)/2/D1541)*0.5*'NEFZ + EPA + WLTP - Constants'!$B$3*('NEFZ + EPA + WLTP - Start Value'!$B$5*'NEFZ + EPA + WLTP - Start Value'!$B$4)*E1541/3600,0)</f>
        <v>0.06924618979796282</v>
      </c>
      <c r="I1541" s="95"/>
    </row>
    <row r="1542" ht="20.35" customHeight="1">
      <c r="A1542" s="15">
        <v>1539</v>
      </c>
      <c r="B1542" s="15">
        <v>22.2</v>
      </c>
      <c r="C1542" s="95">
        <f>'NEFZ + EPA + WLTP - Constants'!$B$5*B1542/3.6</f>
        <v>9.924287999999999</v>
      </c>
      <c r="D1542" s="95">
        <f>(C1542+C1541)/2</f>
        <v>9.387840000000001</v>
      </c>
      <c r="E1542" s="95">
        <f>(D1542*(A1542-A1541))</f>
        <v>9.387840000000001</v>
      </c>
      <c r="F1542" s="95">
        <f>(0.5*((C1542^2)-(C1541^2))*'NEFZ + EPA + WLTP - Start Value'!$B$3)/3600</f>
        <v>4.378598726655993</v>
      </c>
      <c r="G1542" s="95">
        <f>E1542*'NEFZ + EPA + WLTP - Start Value'!$B$3*'NEFZ + EPA + WLTP - Start Value'!$B$6*'NEFZ + EPA + WLTP - Constants'!$B$4/3600</f>
        <v>0.320284937280</v>
      </c>
      <c r="H1542" s="95">
        <f>IF(E1542&gt;0,(((C1541)^3+(C1542)^3)/2/D1542)*0.5*'NEFZ + EPA + WLTP - Constants'!$B$3*('NEFZ + EPA + WLTP - Start Value'!$B$5*'NEFZ + EPA + WLTP - Start Value'!$B$4)*E1542/3600,0)</f>
        <v>0.105686903540532</v>
      </c>
      <c r="I1542" s="95"/>
    </row>
    <row r="1543" ht="20.35" customHeight="1">
      <c r="A1543" s="15">
        <v>1540</v>
      </c>
      <c r="B1543" s="15">
        <v>24.3</v>
      </c>
      <c r="C1543" s="95">
        <f>'NEFZ + EPA + WLTP - Constants'!$B$5*B1543/3.6</f>
        <v>10.863072</v>
      </c>
      <c r="D1543" s="95">
        <f>(C1543+C1542)/2</f>
        <v>10.39368</v>
      </c>
      <c r="E1543" s="95">
        <f>(D1543*(A1543-A1542))</f>
        <v>10.39368</v>
      </c>
      <c r="F1543" s="95">
        <f>(0.5*((C1543^2)-(C1542^2))*'NEFZ + EPA + WLTP - Start Value'!$B$3)/3600</f>
        <v>4.241767516448006</v>
      </c>
      <c r="G1543" s="95">
        <f>E1543*'NEFZ + EPA + WLTP - Start Value'!$B$3*'NEFZ + EPA + WLTP - Start Value'!$B$6*'NEFZ + EPA + WLTP - Constants'!$B$4/3600</f>
        <v>0.354601180560</v>
      </c>
      <c r="H1543" s="95">
        <f>IF(E1543&gt;0,(((C1542)^3+(C1543)^3)/2/D1543)*0.5*'NEFZ + EPA + WLTP - Constants'!$B$3*('NEFZ + EPA + WLTP - Start Value'!$B$5*'NEFZ + EPA + WLTP - Start Value'!$B$4)*E1543/3600,0)</f>
        <v>0.1429051038006589</v>
      </c>
      <c r="I1543" s="95"/>
    </row>
    <row r="1544" ht="20.35" customHeight="1">
      <c r="A1544" s="15">
        <v>1541</v>
      </c>
      <c r="B1544" s="15">
        <v>25.8</v>
      </c>
      <c r="C1544" s="95">
        <f>'NEFZ + EPA + WLTP - Constants'!$B$5*B1544/3.6</f>
        <v>11.533632</v>
      </c>
      <c r="D1544" s="95">
        <f>(C1544+C1543)/2</f>
        <v>11.198352</v>
      </c>
      <c r="E1544" s="95">
        <f>(D1544*(A1544-A1543))</f>
        <v>11.198352</v>
      </c>
      <c r="F1544" s="95">
        <f>(0.5*((C1544^2)-(C1543^2))*'NEFZ + EPA + WLTP - Start Value'!$B$3)/3600</f>
        <v>3.264401729247999</v>
      </c>
      <c r="G1544" s="95">
        <f>E1544*'NEFZ + EPA + WLTP - Start Value'!$B$3*'NEFZ + EPA + WLTP - Start Value'!$B$6*'NEFZ + EPA + WLTP - Constants'!$B$4/3600</f>
        <v>0.382054175184</v>
      </c>
      <c r="H1544" s="95">
        <f>IF(E1544&gt;0,(((C1543)^3+(C1544)^3)/2/D1544)*0.5*'NEFZ + EPA + WLTP - Constants'!$B$3*('NEFZ + EPA + WLTP - Start Value'!$B$5*'NEFZ + EPA + WLTP - Start Value'!$B$4)*E1544/3600,0)</f>
        <v>0.1781226799036559</v>
      </c>
      <c r="I1544" s="95"/>
    </row>
    <row r="1545" ht="20.35" customHeight="1">
      <c r="A1545" s="15">
        <v>1542</v>
      </c>
      <c r="B1545" s="15">
        <v>26.4</v>
      </c>
      <c r="C1545" s="95">
        <f>'NEFZ + EPA + WLTP - Constants'!$B$5*B1545/3.6</f>
        <v>11.801856</v>
      </c>
      <c r="D1545" s="95">
        <f>(C1545+C1544)/2</f>
        <v>11.667744</v>
      </c>
      <c r="E1545" s="95">
        <f>(D1545*(A1545-A1544))</f>
        <v>11.667744</v>
      </c>
      <c r="F1545" s="95">
        <f>(0.5*((C1545^2)-(C1544^2))*'NEFZ + EPA + WLTP - Start Value'!$B$3)/3600</f>
        <v>1.360493175782392</v>
      </c>
      <c r="G1545" s="95">
        <f>E1545*'NEFZ + EPA + WLTP - Start Value'!$B$3*'NEFZ + EPA + WLTP - Start Value'!$B$6*'NEFZ + EPA + WLTP - Constants'!$B$4/3600</f>
        <v>0.398068422048</v>
      </c>
      <c r="H1545" s="95">
        <f>IF(E1545&gt;0,(((C1544)^3+(C1545)^3)/2/D1545)*0.5*'NEFZ + EPA + WLTP - Constants'!$B$3*('NEFZ + EPA + WLTP - Start Value'!$B$5*'NEFZ + EPA + WLTP - Start Value'!$B$4)*E1545/3600,0)</f>
        <v>0.201012609204224</v>
      </c>
      <c r="I1545" s="95"/>
    </row>
    <row r="1546" ht="20.35" customHeight="1">
      <c r="A1546" s="15">
        <v>1543</v>
      </c>
      <c r="B1546" s="15">
        <v>25.7</v>
      </c>
      <c r="C1546" s="95">
        <f>'NEFZ + EPA + WLTP - Constants'!$B$5*B1546/3.6</f>
        <v>11.488928</v>
      </c>
      <c r="D1546" s="95">
        <f>(C1546+C1545)/2</f>
        <v>11.645392</v>
      </c>
      <c r="E1546" s="95">
        <f>(D1546*(A1546-A1545))</f>
        <v>11.645392</v>
      </c>
      <c r="F1546" s="95">
        <f>(0.5*((C1546^2)-(C1545^2))*'NEFZ + EPA + WLTP - Start Value'!$B$3)/3600</f>
        <v>-1.584201344852612</v>
      </c>
      <c r="G1546" s="95">
        <f>E1546*'NEFZ + EPA + WLTP - Start Value'!$B$3*'NEFZ + EPA + WLTP - Start Value'!$B$6*'NEFZ + EPA + WLTP - Constants'!$B$4/3600</f>
        <v>0.3973058388640001</v>
      </c>
      <c r="H1546" s="95">
        <f>IF(E1546&gt;0,(((C1545)^3+(C1546)^3)/2/D1546)*0.5*'NEFZ + EPA + WLTP - Constants'!$B$3*('NEFZ + EPA + WLTP - Start Value'!$B$5*'NEFZ + EPA + WLTP - Start Value'!$B$4)*E1546/3600,0)</f>
        <v>0.199888584256654</v>
      </c>
      <c r="I1546" s="95"/>
    </row>
    <row r="1547" ht="20.35" customHeight="1">
      <c r="A1547" s="15">
        <v>1544</v>
      </c>
      <c r="B1547" s="15">
        <v>25.1</v>
      </c>
      <c r="C1547" s="95">
        <f>'NEFZ + EPA + WLTP - Constants'!$B$5*B1547/3.6</f>
        <v>11.220704</v>
      </c>
      <c r="D1547" s="95">
        <f>(C1547+C1546)/2</f>
        <v>11.354816</v>
      </c>
      <c r="E1547" s="95">
        <f>(D1547*(A1547-A1546))</f>
        <v>11.354816</v>
      </c>
      <c r="F1547" s="95">
        <f>(0.5*((C1547^2)-(C1546^2))*'NEFZ + EPA + WLTP - Start Value'!$B$3)/3600</f>
        <v>-1.324004853060266</v>
      </c>
      <c r="G1547" s="95">
        <f>E1547*'NEFZ + EPA + WLTP - Start Value'!$B$3*'NEFZ + EPA + WLTP - Start Value'!$B$6*'NEFZ + EPA + WLTP - Constants'!$B$4/3600</f>
        <v>0.3873922574720001</v>
      </c>
      <c r="H1547" s="95">
        <f>IF(E1547&gt;0,(((C1546)^3+(C1547)^3)/2/D1547)*0.5*'NEFZ + EPA + WLTP - Constants'!$B$3*('NEFZ + EPA + WLTP - Start Value'!$B$5*'NEFZ + EPA + WLTP - Start Value'!$B$4)*E1547/3600,0)</f>
        <v>0.1852731746742852</v>
      </c>
      <c r="I1547" s="95"/>
    </row>
    <row r="1548" ht="20.35" customHeight="1">
      <c r="A1548" s="15">
        <v>1545</v>
      </c>
      <c r="B1548" s="15">
        <v>24.7</v>
      </c>
      <c r="C1548" s="95">
        <f>'NEFZ + EPA + WLTP - Constants'!$B$5*B1548/3.6</f>
        <v>11.041888</v>
      </c>
      <c r="D1548" s="95">
        <f>(C1548+C1547)/2</f>
        <v>11.131296</v>
      </c>
      <c r="E1548" s="95">
        <f>(D1548*(A1548-A1547))</f>
        <v>11.131296</v>
      </c>
      <c r="F1548" s="95">
        <f>(0.5*((C1548^2)-(C1547^2))*'NEFZ + EPA + WLTP - Start Value'!$B$3)/3600</f>
        <v>-0.8652945102677368</v>
      </c>
      <c r="G1548" s="95">
        <f>E1548*'NEFZ + EPA + WLTP - Start Value'!$B$3*'NEFZ + EPA + WLTP - Start Value'!$B$6*'NEFZ + EPA + WLTP - Constants'!$B$4/3600</f>
        <v>0.379766425632</v>
      </c>
      <c r="H1548" s="95">
        <f>IF(E1548&gt;0,(((C1547)^3+(C1548)^3)/2/D1548)*0.5*'NEFZ + EPA + WLTP - Constants'!$B$3*('NEFZ + EPA + WLTP - Start Value'!$B$5*'NEFZ + EPA + WLTP - Start Value'!$B$4)*E1548/3600,0)</f>
        <v>0.1745065640722235</v>
      </c>
      <c r="I1548" s="95"/>
    </row>
    <row r="1549" ht="20.35" customHeight="1">
      <c r="A1549" s="15">
        <v>1546</v>
      </c>
      <c r="B1549" s="15">
        <v>25</v>
      </c>
      <c r="C1549" s="95">
        <f>'NEFZ + EPA + WLTP - Constants'!$B$5*B1549/3.6</f>
        <v>11.176</v>
      </c>
      <c r="D1549" s="95">
        <f>(C1549+C1548)/2</f>
        <v>11.108944</v>
      </c>
      <c r="E1549" s="95">
        <f>(D1549*(A1549-A1548))</f>
        <v>11.108944</v>
      </c>
      <c r="F1549" s="95">
        <f>(0.5*((C1549^2)-(C1548^2))*'NEFZ + EPA + WLTP - Start Value'!$B$3)/3600</f>
        <v>0.6476677283178671</v>
      </c>
      <c r="G1549" s="95">
        <f>E1549*'NEFZ + EPA + WLTP - Start Value'!$B$3*'NEFZ + EPA + WLTP - Start Value'!$B$6*'NEFZ + EPA + WLTP - Constants'!$B$4/3600</f>
        <v>0.3790038424480001</v>
      </c>
      <c r="H1549" s="95">
        <f>IF(E1549&gt;0,(((C1548)^3+(C1549)^3)/2/D1549)*0.5*'NEFZ + EPA + WLTP - Constants'!$B$3*('NEFZ + EPA + WLTP - Start Value'!$B$5*'NEFZ + EPA + WLTP - Start Value'!$B$4)*E1549/3600,0)</f>
        <v>0.1734428204358438</v>
      </c>
      <c r="I1549" s="95"/>
    </row>
    <row r="1550" ht="20.35" customHeight="1">
      <c r="A1550" s="15">
        <v>1547</v>
      </c>
      <c r="B1550" s="15">
        <v>25.2</v>
      </c>
      <c r="C1550" s="95">
        <f>'NEFZ + EPA + WLTP - Constants'!$B$5*B1550/3.6</f>
        <v>11.265408</v>
      </c>
      <c r="D1550" s="95">
        <f>(C1550+C1549)/2</f>
        <v>11.220704</v>
      </c>
      <c r="E1550" s="95">
        <f>(D1550*(A1550-A1549))</f>
        <v>11.220704</v>
      </c>
      <c r="F1550" s="95">
        <f>(0.5*((C1550^2)-(C1549^2))*'NEFZ + EPA + WLTP - Start Value'!$B$3)/3600</f>
        <v>0.4361223334883476</v>
      </c>
      <c r="G1550" s="95">
        <f>E1550*'NEFZ + EPA + WLTP - Start Value'!$B$3*'NEFZ + EPA + WLTP - Start Value'!$B$6*'NEFZ + EPA + WLTP - Constants'!$B$4/3600</f>
        <v>0.3828167583680001</v>
      </c>
      <c r="H1550" s="95">
        <f>IF(E1550&gt;0,(((C1549)^3+(C1550)^3)/2/D1550)*0.5*'NEFZ + EPA + WLTP - Constants'!$B$3*('NEFZ + EPA + WLTP - Start Value'!$B$5*'NEFZ + EPA + WLTP - Start Value'!$B$4)*E1550/3600,0)</f>
        <v>0.178719328138309</v>
      </c>
      <c r="I1550" s="95"/>
    </row>
    <row r="1551" ht="20.35" customHeight="1">
      <c r="A1551" s="15">
        <v>1548</v>
      </c>
      <c r="B1551" s="15">
        <v>25.4</v>
      </c>
      <c r="C1551" s="95">
        <f>'NEFZ + EPA + WLTP - Constants'!$B$5*B1551/3.6</f>
        <v>11.354816</v>
      </c>
      <c r="D1551" s="95">
        <f>(C1551+C1550)/2</f>
        <v>11.310112</v>
      </c>
      <c r="E1551" s="95">
        <f>(D1551*(A1551-A1550))</f>
        <v>11.310112</v>
      </c>
      <c r="F1551" s="95">
        <f>(0.5*((C1551^2)-(C1550^2))*'NEFZ + EPA + WLTP - Start Value'!$B$3)/3600</f>
        <v>0.4395974118428454</v>
      </c>
      <c r="G1551" s="95">
        <f>E1551*'NEFZ + EPA + WLTP - Start Value'!$B$3*'NEFZ + EPA + WLTP - Start Value'!$B$6*'NEFZ + EPA + WLTP - Constants'!$B$4/3600</f>
        <v>0.385867091104</v>
      </c>
      <c r="H1551" s="95">
        <f>IF(E1551&gt;0,(((C1550)^3+(C1551)^3)/2/D1551)*0.5*'NEFZ + EPA + WLTP - Constants'!$B$3*('NEFZ + EPA + WLTP - Start Value'!$B$5*'NEFZ + EPA + WLTP - Start Value'!$B$4)*E1551/3600,0)</f>
        <v>0.18302549772314</v>
      </c>
      <c r="I1551" s="95"/>
    </row>
    <row r="1552" ht="20.35" customHeight="1">
      <c r="A1552" s="15">
        <v>1549</v>
      </c>
      <c r="B1552" s="15">
        <v>25.8</v>
      </c>
      <c r="C1552" s="95">
        <f>'NEFZ + EPA + WLTP - Constants'!$B$5*B1552/3.6</f>
        <v>11.533632</v>
      </c>
      <c r="D1552" s="95">
        <f>(C1552+C1551)/2</f>
        <v>11.444224</v>
      </c>
      <c r="E1552" s="95">
        <f>(D1552*(A1552-A1551))</f>
        <v>11.444224</v>
      </c>
      <c r="F1552" s="95">
        <f>(0.5*((C1552^2)-(C1551^2))*'NEFZ + EPA + WLTP - Start Value'!$B$3)/3600</f>
        <v>0.8896200587491623</v>
      </c>
      <c r="G1552" s="95">
        <f>E1552*'NEFZ + EPA + WLTP - Start Value'!$B$3*'NEFZ + EPA + WLTP - Start Value'!$B$6*'NEFZ + EPA + WLTP - Constants'!$B$4/3600</f>
        <v>0.390442590208</v>
      </c>
      <c r="H1552" s="95">
        <f>IF(E1552&gt;0,(((C1551)^3+(C1552)^3)/2/D1552)*0.5*'NEFZ + EPA + WLTP - Constants'!$B$3*('NEFZ + EPA + WLTP - Start Value'!$B$5*'NEFZ + EPA + WLTP - Start Value'!$B$4)*E1552/3600,0)</f>
        <v>0.1896396255703065</v>
      </c>
      <c r="I1552" s="95"/>
    </row>
    <row r="1553" ht="20.35" customHeight="1">
      <c r="A1553" s="15">
        <v>1550</v>
      </c>
      <c r="B1553" s="15">
        <v>27.2</v>
      </c>
      <c r="C1553" s="95">
        <f>'NEFZ + EPA + WLTP - Constants'!$B$5*B1553/3.6</f>
        <v>12.159488</v>
      </c>
      <c r="D1553" s="95">
        <f>(C1553+C1552)/2</f>
        <v>11.84656</v>
      </c>
      <c r="E1553" s="95">
        <f>(D1553*(A1553-A1552))</f>
        <v>11.84656</v>
      </c>
      <c r="F1553" s="95">
        <f>(0.5*((C1553^2)-(C1552^2))*'NEFZ + EPA + WLTP - Start Value'!$B$3)/3600</f>
        <v>3.22313517378844</v>
      </c>
      <c r="G1553" s="95">
        <f>E1553*'NEFZ + EPA + WLTP - Start Value'!$B$3*'NEFZ + EPA + WLTP - Start Value'!$B$6*'NEFZ + EPA + WLTP - Constants'!$B$4/3600</f>
        <v>0.404169087520</v>
      </c>
      <c r="H1553" s="95">
        <f>IF(E1553&gt;0,(((C1552)^3+(C1553)^3)/2/D1553)*0.5*'NEFZ + EPA + WLTP - Constants'!$B$3*('NEFZ + EPA + WLTP - Start Value'!$B$5*'NEFZ + EPA + WLTP - Start Value'!$B$4)*E1553/3600,0)</f>
        <v>0.2107538159427244</v>
      </c>
      <c r="I1553" s="95"/>
    </row>
    <row r="1554" ht="20.35" customHeight="1">
      <c r="A1554" s="15">
        <v>1551</v>
      </c>
      <c r="B1554" s="15">
        <v>26.5</v>
      </c>
      <c r="C1554" s="95">
        <f>'NEFZ + EPA + WLTP - Constants'!$B$5*B1554/3.6</f>
        <v>11.84656</v>
      </c>
      <c r="D1554" s="95">
        <f>(C1554+C1553)/2</f>
        <v>12.003024</v>
      </c>
      <c r="E1554" s="95">
        <f>(D1554*(A1554-A1553))</f>
        <v>12.003024</v>
      </c>
      <c r="F1554" s="95">
        <f>(0.5*((C1554^2)-(C1553^2))*'NEFZ + EPA + WLTP - Start Value'!$B$3)/3600</f>
        <v>-1.632852441815463</v>
      </c>
      <c r="G1554" s="95">
        <f>E1554*'NEFZ + EPA + WLTP - Start Value'!$B$3*'NEFZ + EPA + WLTP - Start Value'!$B$6*'NEFZ + EPA + WLTP - Constants'!$B$4/3600</f>
        <v>0.4095071698080001</v>
      </c>
      <c r="H1554" s="95">
        <f>IF(E1554&gt;0,(((C1553)^3+(C1554)^3)/2/D1554)*0.5*'NEFZ + EPA + WLTP - Constants'!$B$3*('NEFZ + EPA + WLTP - Start Value'!$B$5*'NEFZ + EPA + WLTP - Start Value'!$B$4)*E1554/3600,0)</f>
        <v>0.2188688116923994</v>
      </c>
      <c r="I1554" s="95"/>
    </row>
    <row r="1555" ht="20.35" customHeight="1">
      <c r="A1555" s="15">
        <v>1552</v>
      </c>
      <c r="B1555" s="15">
        <v>24</v>
      </c>
      <c r="C1555" s="95">
        <f>'NEFZ + EPA + WLTP - Constants'!$B$5*B1555/3.6</f>
        <v>10.72896</v>
      </c>
      <c r="D1555" s="95">
        <f>(C1555+C1554)/2</f>
        <v>11.28776</v>
      </c>
      <c r="E1555" s="95">
        <f>(D1555*(A1555-A1554))</f>
        <v>11.28776</v>
      </c>
      <c r="F1555" s="95">
        <f>(0.5*((C1555^2)-(C1554^2))*'NEFZ + EPA + WLTP - Start Value'!$B$3)/3600</f>
        <v>-5.484108028177775</v>
      </c>
      <c r="G1555" s="95">
        <f>E1555*'NEFZ + EPA + WLTP - Start Value'!$B$3*'NEFZ + EPA + WLTP - Start Value'!$B$6*'NEFZ + EPA + WLTP - Constants'!$B$4/3600</f>
        <v>0.3851045079200001</v>
      </c>
      <c r="H1555" s="95">
        <f>IF(E1555&gt;0,(((C1554)^3+(C1555)^3)/2/D1555)*0.5*'NEFZ + EPA + WLTP - Constants'!$B$3*('NEFZ + EPA + WLTP - Start Value'!$B$5*'NEFZ + EPA + WLTP - Start Value'!$B$4)*E1555/3600,0)</f>
        <v>0.183271601205168</v>
      </c>
      <c r="I1555" s="95"/>
    </row>
    <row r="1556" ht="20.35" customHeight="1">
      <c r="A1556" s="15">
        <v>1553</v>
      </c>
      <c r="B1556" s="15">
        <v>22.7</v>
      </c>
      <c r="C1556" s="95">
        <f>'NEFZ + EPA + WLTP - Constants'!$B$5*B1556/3.6</f>
        <v>10.147808</v>
      </c>
      <c r="D1556" s="95">
        <f>(C1556+C1555)/2</f>
        <v>10.438384</v>
      </c>
      <c r="E1556" s="95">
        <f>(D1556*(A1556-A1555))</f>
        <v>10.438384</v>
      </c>
      <c r="F1556" s="95">
        <f>(0.5*((C1556^2)-(C1555^2))*'NEFZ + EPA + WLTP - Start Value'!$B$3)/3600</f>
        <v>-2.637150086262754</v>
      </c>
      <c r="G1556" s="95">
        <f>E1556*'NEFZ + EPA + WLTP - Start Value'!$B$3*'NEFZ + EPA + WLTP - Start Value'!$B$6*'NEFZ + EPA + WLTP - Constants'!$B$4/3600</f>
        <v>0.356126346928</v>
      </c>
      <c r="H1556" s="95">
        <f>IF(E1556&gt;0,(((C1555)^3+(C1556)^3)/2/D1556)*0.5*'NEFZ + EPA + WLTP - Constants'!$B$3*('NEFZ + EPA + WLTP - Start Value'!$B$5*'NEFZ + EPA + WLTP - Start Value'!$B$4)*E1556/3600,0)</f>
        <v>0.1442111310684511</v>
      </c>
      <c r="I1556" s="95"/>
    </row>
    <row r="1557" ht="20.35" customHeight="1">
      <c r="A1557" s="15">
        <v>1554</v>
      </c>
      <c r="B1557" s="15">
        <v>19.4</v>
      </c>
      <c r="C1557" s="95">
        <f>'NEFZ + EPA + WLTP - Constants'!$B$5*B1557/3.6</f>
        <v>8.672575999999999</v>
      </c>
      <c r="D1557" s="95">
        <f>(C1557+C1556)/2</f>
        <v>9.410192</v>
      </c>
      <c r="E1557" s="95">
        <f>(D1557*(A1557-A1556))</f>
        <v>9.410192</v>
      </c>
      <c r="F1557" s="95">
        <f>(0.5*((C1557^2)-(C1556^2))*'NEFZ + EPA + WLTP - Start Value'!$B$3)/3600</f>
        <v>-6.034907947364276</v>
      </c>
      <c r="G1557" s="95">
        <f>E1557*'NEFZ + EPA + WLTP - Start Value'!$B$3*'NEFZ + EPA + WLTP - Start Value'!$B$6*'NEFZ + EPA + WLTP - Constants'!$B$4/3600</f>
        <v>0.3210475204640001</v>
      </c>
      <c r="H1557" s="95">
        <f>IF(E1557&gt;0,(((C1556)^3+(C1557)^3)/2/D1557)*0.5*'NEFZ + EPA + WLTP - Constants'!$B$3*('NEFZ + EPA + WLTP - Start Value'!$B$5*'NEFZ + EPA + WLTP - Start Value'!$B$4)*E1557/3600,0)</f>
        <v>0.1073540027528081</v>
      </c>
      <c r="I1557" s="95"/>
    </row>
    <row r="1558" ht="20.35" customHeight="1">
      <c r="A1558" s="15">
        <v>1555</v>
      </c>
      <c r="B1558" s="15">
        <v>17.7</v>
      </c>
      <c r="C1558" s="95">
        <f>'NEFZ + EPA + WLTP - Constants'!$B$5*B1558/3.6</f>
        <v>7.912608</v>
      </c>
      <c r="D1558" s="95">
        <f>(C1558+C1557)/2</f>
        <v>8.292591999999999</v>
      </c>
      <c r="E1558" s="95">
        <f>(D1558*(A1558-A1557))</f>
        <v>8.292591999999999</v>
      </c>
      <c r="F1558" s="95">
        <f>(0.5*((C1558^2)-(C1557^2))*'NEFZ + EPA + WLTP - Start Value'!$B$3)/3600</f>
        <v>-2.739664897720175</v>
      </c>
      <c r="G1558" s="95">
        <f>E1558*'NEFZ + EPA + WLTP - Start Value'!$B$3*'NEFZ + EPA + WLTP - Start Value'!$B$6*'NEFZ + EPA + WLTP - Constants'!$B$4/3600</f>
        <v>0.2829183612639999</v>
      </c>
      <c r="H1558" s="95">
        <f>IF(E1558&gt;0,(((C1557)^3+(C1558)^3)/2/D1558)*0.5*'NEFZ + EPA + WLTP - Constants'!$B$3*('NEFZ + EPA + WLTP - Start Value'!$B$5*'NEFZ + EPA + WLTP - Start Value'!$B$4)*E1558/3600,0)</f>
        <v>0.07259194948635964</v>
      </c>
      <c r="I1558" s="95"/>
    </row>
    <row r="1559" ht="20.35" customHeight="1">
      <c r="A1559" s="15">
        <v>1556</v>
      </c>
      <c r="B1559" s="15">
        <v>17.2</v>
      </c>
      <c r="C1559" s="95">
        <f>'NEFZ + EPA + WLTP - Constants'!$B$5*B1559/3.6</f>
        <v>7.689088</v>
      </c>
      <c r="D1559" s="95">
        <f>(C1559+C1558)/2</f>
        <v>7.800848</v>
      </c>
      <c r="E1559" s="95">
        <f>(D1559*(A1559-A1558))</f>
        <v>7.800848</v>
      </c>
      <c r="F1559" s="95">
        <f>(0.5*((C1559^2)-(C1558^2))*'NEFZ + EPA + WLTP - Start Value'!$B$3)/3600</f>
        <v>-0.7580014660728888</v>
      </c>
      <c r="G1559" s="95">
        <f>E1559*'NEFZ + EPA + WLTP - Start Value'!$B$3*'NEFZ + EPA + WLTP - Start Value'!$B$6*'NEFZ + EPA + WLTP - Constants'!$B$4/3600</f>
        <v>0.266141531216</v>
      </c>
      <c r="H1559" s="95">
        <f>IF(E1559&gt;0,(((C1558)^3+(C1559)^3)/2/D1559)*0.5*'NEFZ + EPA + WLTP - Constants'!$B$3*('NEFZ + EPA + WLTP - Start Value'!$B$5*'NEFZ + EPA + WLTP - Start Value'!$B$4)*E1559/3600,0)</f>
        <v>0.06008738596364026</v>
      </c>
      <c r="I1559" s="95"/>
    </row>
    <row r="1560" ht="20.35" customHeight="1">
      <c r="A1560" s="15">
        <v>1557</v>
      </c>
      <c r="B1560" s="15">
        <v>18.1</v>
      </c>
      <c r="C1560" s="95">
        <f>'NEFZ + EPA + WLTP - Constants'!$B$5*B1560/3.6</f>
        <v>8.091424000000002</v>
      </c>
      <c r="D1560" s="95">
        <f>(C1560+C1559)/2</f>
        <v>7.890256000000001</v>
      </c>
      <c r="E1560" s="95">
        <f>(D1560*(A1560-A1559))</f>
        <v>7.890256000000001</v>
      </c>
      <c r="F1560" s="95">
        <f>(0.5*((C1560^2)-(C1559^2))*'NEFZ + EPA + WLTP - Start Value'!$B$3)/3600</f>
        <v>1.380040491526406</v>
      </c>
      <c r="G1560" s="95">
        <f>E1560*'NEFZ + EPA + WLTP - Start Value'!$B$3*'NEFZ + EPA + WLTP - Start Value'!$B$6*'NEFZ + EPA + WLTP - Constants'!$B$4/3600</f>
        <v>0.269191863952</v>
      </c>
      <c r="H1560" s="95">
        <f>IF(E1560&gt;0,(((C1559)^3+(C1560)^3)/2/D1560)*0.5*'NEFZ + EPA + WLTP - Constants'!$B$3*('NEFZ + EPA + WLTP - Start Value'!$B$5*'NEFZ + EPA + WLTP - Start Value'!$B$4)*E1560/3600,0)</f>
        <v>0.06226011247312532</v>
      </c>
      <c r="I1560" s="95"/>
    </row>
    <row r="1561" ht="20.35" customHeight="1">
      <c r="A1561" s="15">
        <v>1558</v>
      </c>
      <c r="B1561" s="15">
        <v>18.6</v>
      </c>
      <c r="C1561" s="95">
        <f>'NEFZ + EPA + WLTP - Constants'!$B$5*B1561/3.6</f>
        <v>8.314944000000001</v>
      </c>
      <c r="D1561" s="95">
        <f>(C1561+C1560)/2</f>
        <v>8.203184</v>
      </c>
      <c r="E1561" s="95">
        <f>(D1561*(A1561-A1560))</f>
        <v>8.203184</v>
      </c>
      <c r="F1561" s="95">
        <f>(0.5*((C1561^2)-(C1560^2))*'NEFZ + EPA + WLTP - Start Value'!$B$3)/3600</f>
        <v>0.7970960975608873</v>
      </c>
      <c r="G1561" s="95">
        <f>E1561*'NEFZ + EPA + WLTP - Start Value'!$B$3*'NEFZ + EPA + WLTP - Start Value'!$B$6*'NEFZ + EPA + WLTP - Constants'!$B$4/3600</f>
        <v>0.279868028528</v>
      </c>
      <c r="H1561" s="95">
        <f>IF(E1561&gt;0,(((C1560)^3+(C1561)^3)/2/D1561)*0.5*'NEFZ + EPA + WLTP - Constants'!$B$3*('NEFZ + EPA + WLTP - Start Value'!$B$5*'NEFZ + EPA + WLTP - Start Value'!$B$4)*E1561/3600,0)</f>
        <v>0.06986821517627514</v>
      </c>
      <c r="I1561" s="95"/>
    </row>
    <row r="1562" ht="20.35" customHeight="1">
      <c r="A1562" s="15">
        <v>1559</v>
      </c>
      <c r="B1562" s="15">
        <v>20</v>
      </c>
      <c r="C1562" s="95">
        <f>'NEFZ + EPA + WLTP - Constants'!$B$5*B1562/3.6</f>
        <v>8.940800000000001</v>
      </c>
      <c r="D1562" s="95">
        <f>(C1562+C1561)/2</f>
        <v>8.627872</v>
      </c>
      <c r="E1562" s="95">
        <f>(D1562*(A1562-A1561))</f>
        <v>8.627872</v>
      </c>
      <c r="F1562" s="95">
        <f>(0.5*((C1562^2)-(C1561^2))*'NEFZ + EPA + WLTP - Start Value'!$B$3)/3600</f>
        <v>2.347415428457247</v>
      </c>
      <c r="G1562" s="95">
        <f>E1562*'NEFZ + EPA + WLTP - Start Value'!$B$3*'NEFZ + EPA + WLTP - Start Value'!$B$6*'NEFZ + EPA + WLTP - Constants'!$B$4/3600</f>
        <v>0.294357109024</v>
      </c>
      <c r="H1562" s="95">
        <f>IF(E1562&gt;0,(((C1561)^3+(C1562)^3)/2/D1562)*0.5*'NEFZ + EPA + WLTP - Constants'!$B$3*('NEFZ + EPA + WLTP - Start Value'!$B$5*'NEFZ + EPA + WLTP - Start Value'!$B$4)*E1562/3600,0)</f>
        <v>0.08156655854182278</v>
      </c>
      <c r="I1562" s="95"/>
    </row>
    <row r="1563" ht="20.35" customHeight="1">
      <c r="A1563" s="15">
        <v>1560</v>
      </c>
      <c r="B1563" s="15">
        <v>22.2</v>
      </c>
      <c r="C1563" s="95">
        <f>'NEFZ + EPA + WLTP - Constants'!$B$5*B1563/3.6</f>
        <v>9.924287999999999</v>
      </c>
      <c r="D1563" s="95">
        <f>(C1563+C1562)/2</f>
        <v>9.432544</v>
      </c>
      <c r="E1563" s="95">
        <f>(D1563*(A1563-A1562))</f>
        <v>9.432544</v>
      </c>
      <c r="F1563" s="95">
        <f>(0.5*((C1563^2)-(C1562^2))*'NEFZ + EPA + WLTP - Start Value'!$B$3)/3600</f>
        <v>4.032828430384345</v>
      </c>
      <c r="G1563" s="95">
        <f>E1563*'NEFZ + EPA + WLTP - Start Value'!$B$3*'NEFZ + EPA + WLTP - Start Value'!$B$6*'NEFZ + EPA + WLTP - Constants'!$B$4/3600</f>
        <v>0.321810103648</v>
      </c>
      <c r="H1563" s="95">
        <f>IF(E1563&gt;0,(((C1562)^3+(C1563)^3)/2/D1563)*0.5*'NEFZ + EPA + WLTP - Constants'!$B$3*('NEFZ + EPA + WLTP - Start Value'!$B$5*'NEFZ + EPA + WLTP - Start Value'!$B$4)*E1563/3600,0)</f>
        <v>0.1070295471278325</v>
      </c>
      <c r="I1563" s="95"/>
    </row>
    <row r="1564" ht="20.35" customHeight="1">
      <c r="A1564" s="15">
        <v>1561</v>
      </c>
      <c r="B1564" s="15">
        <v>24.5</v>
      </c>
      <c r="C1564" s="95">
        <f>'NEFZ + EPA + WLTP - Constants'!$B$5*B1564/3.6</f>
        <v>10.95248</v>
      </c>
      <c r="D1564" s="95">
        <f>(C1564+C1563)/2</f>
        <v>10.438384</v>
      </c>
      <c r="E1564" s="95">
        <f>(D1564*(A1564-A1563))</f>
        <v>10.438384</v>
      </c>
      <c r="F1564" s="95">
        <f>(0.5*((C1564^2)-(C1563^2))*'NEFZ + EPA + WLTP - Start Value'!$B$3)/3600</f>
        <v>4.665727075695647</v>
      </c>
      <c r="G1564" s="95">
        <f>E1564*'NEFZ + EPA + WLTP - Start Value'!$B$3*'NEFZ + EPA + WLTP - Start Value'!$B$6*'NEFZ + EPA + WLTP - Constants'!$B$4/3600</f>
        <v>0.356126346928</v>
      </c>
      <c r="H1564" s="95">
        <f>IF(E1564&gt;0,(((C1563)^3+(C1564)^3)/2/D1564)*0.5*'NEFZ + EPA + WLTP - Constants'!$B$3*('NEFZ + EPA + WLTP - Start Value'!$B$5*'NEFZ + EPA + WLTP - Start Value'!$B$4)*E1564/3600,0)</f>
        <v>0.1449236236188817</v>
      </c>
      <c r="I1564" s="95"/>
    </row>
    <row r="1565" ht="20.35" customHeight="1">
      <c r="A1565" s="15">
        <v>1562</v>
      </c>
      <c r="B1565" s="15">
        <v>27.3</v>
      </c>
      <c r="C1565" s="95">
        <f>'NEFZ + EPA + WLTP - Constants'!$B$5*B1565/3.6</f>
        <v>12.204192</v>
      </c>
      <c r="D1565" s="95">
        <f>(C1565+C1564)/2</f>
        <v>11.578336</v>
      </c>
      <c r="E1565" s="95">
        <f>(D1565*(A1565-A1564))</f>
        <v>11.578336</v>
      </c>
      <c r="F1565" s="95">
        <f>(0.5*((C1565^2)-(C1564^2))*'NEFZ + EPA + WLTP - Start Value'!$B$3)/3600</f>
        <v>6.30031705668836</v>
      </c>
      <c r="G1565" s="95">
        <f>E1565*'NEFZ + EPA + WLTP - Start Value'!$B$3*'NEFZ + EPA + WLTP - Start Value'!$B$6*'NEFZ + EPA + WLTP - Constants'!$B$4/3600</f>
        <v>0.3950180893120001</v>
      </c>
      <c r="H1565" s="95">
        <f>IF(E1565&gt;0,(((C1564)^3+(C1565)^3)/2/D1565)*0.5*'NEFZ + EPA + WLTP - Constants'!$B$3*('NEFZ + EPA + WLTP - Start Value'!$B$5*'NEFZ + EPA + WLTP - Start Value'!$B$4)*E1565/3600,0)</f>
        <v>0.1980702280010761</v>
      </c>
      <c r="I1565" s="95"/>
    </row>
    <row r="1566" ht="20.35" customHeight="1">
      <c r="A1566" s="15">
        <v>1563</v>
      </c>
      <c r="B1566" s="15">
        <v>30.5</v>
      </c>
      <c r="C1566" s="95">
        <f>'NEFZ + EPA + WLTP - Constants'!$B$5*B1566/3.6</f>
        <v>13.63472</v>
      </c>
      <c r="D1566" s="95">
        <f>(C1566+C1565)/2</f>
        <v>12.919456</v>
      </c>
      <c r="E1566" s="95">
        <f>(D1566*(A1566-A1565))</f>
        <v>12.919456</v>
      </c>
      <c r="F1566" s="95">
        <f>(0.5*((C1566^2)-(C1565^2))*'NEFZ + EPA + WLTP - Start Value'!$B$3)/3600</f>
        <v>8.034381155578307</v>
      </c>
      <c r="G1566" s="95">
        <f>E1566*'NEFZ + EPA + WLTP - Start Value'!$B$3*'NEFZ + EPA + WLTP - Start Value'!$B$6*'NEFZ + EPA + WLTP - Constants'!$B$4/3600</f>
        <v>0.4407730803520001</v>
      </c>
      <c r="H1566" s="95">
        <f>IF(E1566&gt;0,(((C1565)^3+(C1566)^3)/2/D1566)*0.5*'NEFZ + EPA + WLTP - Constants'!$B$3*('NEFZ + EPA + WLTP - Start Value'!$B$5*'NEFZ + EPA + WLTP - Start Value'!$B$4)*E1566/3600,0)</f>
        <v>0.2752950629638788</v>
      </c>
      <c r="I1566" s="95"/>
    </row>
    <row r="1567" ht="20.35" customHeight="1">
      <c r="A1567" s="15">
        <v>1564</v>
      </c>
      <c r="B1567" s="15">
        <v>33.5</v>
      </c>
      <c r="C1567" s="95">
        <f>'NEFZ + EPA + WLTP - Constants'!$B$5*B1567/3.6</f>
        <v>14.97584</v>
      </c>
      <c r="D1567" s="95">
        <f>(C1567+C1566)/2</f>
        <v>14.30528</v>
      </c>
      <c r="E1567" s="95">
        <f>(D1567*(A1567-A1566))</f>
        <v>14.30528</v>
      </c>
      <c r="F1567" s="95">
        <f>(0.5*((C1567^2)-(C1566^2))*'NEFZ + EPA + WLTP - Start Value'!$B$3)/3600</f>
        <v>8.340188050773344</v>
      </c>
      <c r="G1567" s="95">
        <f>E1567*'NEFZ + EPA + WLTP - Start Value'!$B$3*'NEFZ + EPA + WLTP - Start Value'!$B$6*'NEFZ + EPA + WLTP - Constants'!$B$4/3600</f>
        <v>0.488053237760</v>
      </c>
      <c r="H1567" s="95">
        <f>IF(E1567&gt;0,(((C1566)^3+(C1567)^3)/2/D1567)*0.5*'NEFZ + EPA + WLTP - Constants'!$B$3*('NEFZ + EPA + WLTP - Start Value'!$B$5*'NEFZ + EPA + WLTP - Start Value'!$B$4)*E1567/3600,0)</f>
        <v>0.3727631736601297</v>
      </c>
      <c r="I1567" s="95"/>
    </row>
    <row r="1568" ht="20.35" customHeight="1">
      <c r="A1568" s="15">
        <v>1565</v>
      </c>
      <c r="B1568" s="15">
        <v>36.2</v>
      </c>
      <c r="C1568" s="95">
        <f>'NEFZ + EPA + WLTP - Constants'!$B$5*B1568/3.6</f>
        <v>16.182848</v>
      </c>
      <c r="D1568" s="95">
        <f>(C1568+C1567)/2</f>
        <v>15.579344</v>
      </c>
      <c r="E1568" s="95">
        <f>(D1568*(A1568-A1567))</f>
        <v>15.579344</v>
      </c>
      <c r="F1568" s="95">
        <f>(0.5*((C1568^2)-(C1567^2))*'NEFZ + EPA + WLTP - Start Value'!$B$3)/3600</f>
        <v>8.17468744414081</v>
      </c>
      <c r="G1568" s="95">
        <f>E1568*'NEFZ + EPA + WLTP - Start Value'!$B$3*'NEFZ + EPA + WLTP - Start Value'!$B$6*'NEFZ + EPA + WLTP - Constants'!$B$4/3600</f>
        <v>0.5315204792480002</v>
      </c>
      <c r="H1568" s="95">
        <f>IF(E1568&gt;0,(((C1567)^3+(C1568)^3)/2/D1568)*0.5*'NEFZ + EPA + WLTP - Constants'!$B$3*('NEFZ + EPA + WLTP - Start Value'!$B$5*'NEFZ + EPA + WLTP - Start Value'!$B$4)*E1568/3600,0)</f>
        <v>0.4804948443651988</v>
      </c>
      <c r="I1568" s="95"/>
    </row>
    <row r="1569" ht="20.35" customHeight="1">
      <c r="A1569" s="15">
        <v>1566</v>
      </c>
      <c r="B1569" s="15">
        <v>37.3</v>
      </c>
      <c r="C1569" s="95">
        <f>'NEFZ + EPA + WLTP - Constants'!$B$5*B1569/3.6</f>
        <v>16.674592</v>
      </c>
      <c r="D1569" s="95">
        <f>(C1569+C1568)/2</f>
        <v>16.42872</v>
      </c>
      <c r="E1569" s="95">
        <f>(D1569*(A1569-A1568))</f>
        <v>16.42872</v>
      </c>
      <c r="F1569" s="95">
        <f>(0.5*((C1569^2)-(C1568^2))*'NEFZ + EPA + WLTP - Start Value'!$B$3)/3600</f>
        <v>3.512001062005286</v>
      </c>
      <c r="G1569" s="95">
        <f>E1569*'NEFZ + EPA + WLTP - Start Value'!$B$3*'NEFZ + EPA + WLTP - Start Value'!$B$6*'NEFZ + EPA + WLTP - Constants'!$B$4/3600</f>
        <v>0.560498640240</v>
      </c>
      <c r="H1569" s="95">
        <f>IF(E1569&gt;0,(((C1568)^3+(C1569)^3)/2/D1569)*0.5*'NEFZ + EPA + WLTP - Constants'!$B$3*('NEFZ + EPA + WLTP - Start Value'!$B$5*'NEFZ + EPA + WLTP - Start Value'!$B$4)*E1569/3600,0)</f>
        <v>0.5612979187412757</v>
      </c>
      <c r="I1569" s="95"/>
    </row>
    <row r="1570" ht="20.35" customHeight="1">
      <c r="A1570" s="15">
        <v>1567</v>
      </c>
      <c r="B1570" s="15">
        <v>39.3</v>
      </c>
      <c r="C1570" s="95">
        <f>'NEFZ + EPA + WLTP - Constants'!$B$5*B1570/3.6</f>
        <v>17.568672</v>
      </c>
      <c r="D1570" s="95">
        <f>(C1570+C1569)/2</f>
        <v>17.121632</v>
      </c>
      <c r="E1570" s="95">
        <f>(D1570*(A1570-A1569))</f>
        <v>17.121632</v>
      </c>
      <c r="F1570" s="95">
        <f>(0.5*((C1570^2)-(C1569^2))*'NEFZ + EPA + WLTP - Start Value'!$B$3)/3600</f>
        <v>6.654775048846239</v>
      </c>
      <c r="G1570" s="95">
        <f>E1570*'NEFZ + EPA + WLTP - Start Value'!$B$3*'NEFZ + EPA + WLTP - Start Value'!$B$6*'NEFZ + EPA + WLTP - Constants'!$B$4/3600</f>
        <v>0.584138718944</v>
      </c>
      <c r="H1570" s="95">
        <f>IF(E1570&gt;0,(((C1569)^3+(C1570)^3)/2/D1570)*0.5*'NEFZ + EPA + WLTP - Constants'!$B$3*('NEFZ + EPA + WLTP - Start Value'!$B$5*'NEFZ + EPA + WLTP - Start Value'!$B$4)*E1570/3600,0)</f>
        <v>0.636228746937555</v>
      </c>
      <c r="I1570" s="95"/>
    </row>
    <row r="1571" ht="20.35" customHeight="1">
      <c r="A1571" s="15">
        <v>1568</v>
      </c>
      <c r="B1571" s="15">
        <v>40.5</v>
      </c>
      <c r="C1571" s="95">
        <f>'NEFZ + EPA + WLTP - Constants'!$B$5*B1571/3.6</f>
        <v>18.10512</v>
      </c>
      <c r="D1571" s="95">
        <f>(C1571+C1570)/2</f>
        <v>17.836896</v>
      </c>
      <c r="E1571" s="95">
        <f>(D1571*(A1571-A1570))</f>
        <v>17.836896</v>
      </c>
      <c r="F1571" s="95">
        <f>(0.5*((C1571^2)-(C1570^2))*'NEFZ + EPA + WLTP - Start Value'!$B$3)/3600</f>
        <v>4.159668790323201</v>
      </c>
      <c r="G1571" s="95">
        <f>E1571*'NEFZ + EPA + WLTP - Start Value'!$B$3*'NEFZ + EPA + WLTP - Start Value'!$B$6*'NEFZ + EPA + WLTP - Constants'!$B$4/3600</f>
        <v>0.608541380832</v>
      </c>
      <c r="H1571" s="95">
        <f>IF(E1571&gt;0,(((C1570)^3+(C1571)^3)/2/D1571)*0.5*'NEFZ + EPA + WLTP - Constants'!$B$3*('NEFZ + EPA + WLTP - Start Value'!$B$5*'NEFZ + EPA + WLTP - Start Value'!$B$4)*E1571/3600,0)</f>
        <v>0.7183612310397773</v>
      </c>
      <c r="I1571" s="95"/>
    </row>
    <row r="1572" ht="20.35" customHeight="1">
      <c r="A1572" s="15">
        <v>1569</v>
      </c>
      <c r="B1572" s="15">
        <v>42.1</v>
      </c>
      <c r="C1572" s="95">
        <f>'NEFZ + EPA + WLTP - Constants'!$B$5*B1572/3.6</f>
        <v>18.820384</v>
      </c>
      <c r="D1572" s="95">
        <f>(C1572+C1571)/2</f>
        <v>18.462752</v>
      </c>
      <c r="E1572" s="95">
        <f>(D1572*(A1572-A1571))</f>
        <v>18.462752</v>
      </c>
      <c r="F1572" s="95">
        <f>(0.5*((C1572^2)-(C1571^2))*'NEFZ + EPA + WLTP - Start Value'!$B$3)/3600</f>
        <v>5.740829441615663</v>
      </c>
      <c r="G1572" s="95">
        <f>E1572*'NEFZ + EPA + WLTP - Start Value'!$B$3*'NEFZ + EPA + WLTP - Start Value'!$B$6*'NEFZ + EPA + WLTP - Constants'!$B$4/3600</f>
        <v>0.6298937099840001</v>
      </c>
      <c r="H1572" s="95">
        <f>IF(E1572&gt;0,(((C1571)^3+(C1572)^3)/2/D1572)*0.5*'NEFZ + EPA + WLTP - Constants'!$B$3*('NEFZ + EPA + WLTP - Start Value'!$B$5*'NEFZ + EPA + WLTP - Start Value'!$B$4)*E1572/3600,0)</f>
        <v>0.7970185325860072</v>
      </c>
      <c r="I1572" s="95"/>
    </row>
    <row r="1573" ht="20.35" customHeight="1">
      <c r="A1573" s="15">
        <v>1570</v>
      </c>
      <c r="B1573" s="15">
        <v>43.5</v>
      </c>
      <c r="C1573" s="95">
        <f>'NEFZ + EPA + WLTP - Constants'!$B$5*B1573/3.6</f>
        <v>19.44624</v>
      </c>
      <c r="D1573" s="95">
        <f>(C1573+C1572)/2</f>
        <v>19.133312</v>
      </c>
      <c r="E1573" s="95">
        <f>(D1573*(A1573-A1572))</f>
        <v>19.133312</v>
      </c>
      <c r="F1573" s="95">
        <f>(0.5*((C1573^2)-(C1572^2))*'NEFZ + EPA + WLTP - Start Value'!$B$3)/3600</f>
        <v>5.205667375024375</v>
      </c>
      <c r="G1573" s="95">
        <f>E1573*'NEFZ + EPA + WLTP - Start Value'!$B$3*'NEFZ + EPA + WLTP - Start Value'!$B$6*'NEFZ + EPA + WLTP - Constants'!$B$4/3600</f>
        <v>0.6527712055040001</v>
      </c>
      <c r="H1573" s="95">
        <f>IF(E1573&gt;0,(((C1572)^3+(C1573)^3)/2/D1573)*0.5*'NEFZ + EPA + WLTP - Constants'!$B$3*('NEFZ + EPA + WLTP - Start Value'!$B$5*'NEFZ + EPA + WLTP - Start Value'!$B$4)*E1573/3600,0)</f>
        <v>0.8867666573806113</v>
      </c>
      <c r="I1573" s="95"/>
    </row>
    <row r="1574" ht="20.35" customHeight="1">
      <c r="A1574" s="15">
        <v>1571</v>
      </c>
      <c r="B1574" s="15">
        <v>45.1</v>
      </c>
      <c r="C1574" s="95">
        <f>'NEFZ + EPA + WLTP - Constants'!$B$5*B1574/3.6</f>
        <v>20.161504</v>
      </c>
      <c r="D1574" s="95">
        <f>(C1574+C1573)/2</f>
        <v>19.80387200000001</v>
      </c>
      <c r="E1574" s="95">
        <f>(D1574*(A1574-A1573))</f>
        <v>19.80387200000001</v>
      </c>
      <c r="F1574" s="95">
        <f>(0.5*((C1574^2)-(C1573^2))*'NEFZ + EPA + WLTP - Start Value'!$B$3)/3600</f>
        <v>6.157838844154317</v>
      </c>
      <c r="G1574" s="95">
        <f>E1574*'NEFZ + EPA + WLTP - Start Value'!$B$3*'NEFZ + EPA + WLTP - Start Value'!$B$6*'NEFZ + EPA + WLTP - Constants'!$B$4/3600</f>
        <v>0.6756487010240002</v>
      </c>
      <c r="H1574" s="95">
        <f>IF(E1574&gt;0,(((C1573)^3+(C1574)^3)/2/D1574)*0.5*'NEFZ + EPA + WLTP - Constants'!$B$3*('NEFZ + EPA + WLTP - Start Value'!$B$5*'NEFZ + EPA + WLTP - Start Value'!$B$4)*E1574/3600,0)</f>
        <v>0.9834800198416661</v>
      </c>
      <c r="I1574" s="95"/>
    </row>
    <row r="1575" ht="20.35" customHeight="1">
      <c r="A1575" s="15">
        <v>1572</v>
      </c>
      <c r="B1575" s="15">
        <v>46</v>
      </c>
      <c r="C1575" s="95">
        <f>'NEFZ + EPA + WLTP - Constants'!$B$5*B1575/3.6</f>
        <v>20.56384</v>
      </c>
      <c r="D1575" s="95">
        <f>(C1575+C1574)/2</f>
        <v>20.362672</v>
      </c>
      <c r="E1575" s="95">
        <f>(D1575*(A1575-A1574))</f>
        <v>20.362672</v>
      </c>
      <c r="F1575" s="95">
        <f>(0.5*((C1575^2)-(C1574^2))*'NEFZ + EPA + WLTP - Start Value'!$B$3)/3600</f>
        <v>3.561520928556792</v>
      </c>
      <c r="G1575" s="95">
        <f>E1575*'NEFZ + EPA + WLTP - Start Value'!$B$3*'NEFZ + EPA + WLTP - Start Value'!$B$6*'NEFZ + EPA + WLTP - Constants'!$B$4/3600</f>
        <v>0.6947132806240003</v>
      </c>
      <c r="H1575" s="95">
        <f>IF(E1575&gt;0,(((C1574)^3+(C1575)^3)/2/D1575)*0.5*'NEFZ + EPA + WLTP - Constants'!$B$3*('NEFZ + EPA + WLTP - Start Value'!$B$5*'NEFZ + EPA + WLTP - Start Value'!$B$4)*E1575/3600,0)</f>
        <v>1.068370690368176</v>
      </c>
      <c r="I1575" s="95"/>
    </row>
    <row r="1576" ht="20.35" customHeight="1">
      <c r="A1576" s="15">
        <v>1573</v>
      </c>
      <c r="B1576" s="15">
        <v>46.8</v>
      </c>
      <c r="C1576" s="95">
        <f>'NEFZ + EPA + WLTP - Constants'!$B$5*B1576/3.6</f>
        <v>20.921472</v>
      </c>
      <c r="D1576" s="95">
        <f>(C1576+C1575)/2</f>
        <v>20.742656</v>
      </c>
      <c r="E1576" s="95">
        <f>(D1576*(A1576-A1575))</f>
        <v>20.742656</v>
      </c>
      <c r="F1576" s="95">
        <f>(0.5*((C1576^2)-(C1575^2))*'NEFZ + EPA + WLTP - Start Value'!$B$3)/3600</f>
        <v>3.224872712965644</v>
      </c>
      <c r="G1576" s="95">
        <f>E1576*'NEFZ + EPA + WLTP - Start Value'!$B$3*'NEFZ + EPA + WLTP - Start Value'!$B$6*'NEFZ + EPA + WLTP - Constants'!$B$4/3600</f>
        <v>0.707677194752</v>
      </c>
      <c r="H1576" s="95">
        <f>IF(E1576&gt;0,(((C1575)^3+(C1576)^3)/2/D1576)*0.5*'NEFZ + EPA + WLTP - Constants'!$B$3*('NEFZ + EPA + WLTP - Start Value'!$B$5*'NEFZ + EPA + WLTP - Start Value'!$B$4)*E1576/3600,0)</f>
        <v>1.129224871788184</v>
      </c>
      <c r="I1576" s="95"/>
    </row>
    <row r="1577" ht="20.35" customHeight="1">
      <c r="A1577" s="15">
        <v>1574</v>
      </c>
      <c r="B1577" s="15">
        <v>47.5</v>
      </c>
      <c r="C1577" s="95">
        <f>'NEFZ + EPA + WLTP - Constants'!$B$5*B1577/3.6</f>
        <v>21.2344</v>
      </c>
      <c r="D1577" s="95">
        <f>(C1577+C1576)/2</f>
        <v>21.077936</v>
      </c>
      <c r="E1577" s="95">
        <f>(D1577*(A1577-A1576))</f>
        <v>21.077936</v>
      </c>
      <c r="F1577" s="95">
        <f>(0.5*((C1577^2)-(C1576^2))*'NEFZ + EPA + WLTP - Start Value'!$B$3)/3600</f>
        <v>2.867374027247676</v>
      </c>
      <c r="G1577" s="95">
        <f>E1577*'NEFZ + EPA + WLTP - Start Value'!$B$3*'NEFZ + EPA + WLTP - Start Value'!$B$6*'NEFZ + EPA + WLTP - Constants'!$B$4/3600</f>
        <v>0.7191159425120002</v>
      </c>
      <c r="H1577" s="95">
        <f>IF(E1577&gt;0,(((C1576)^3+(C1577)^3)/2/D1577)*0.5*'NEFZ + EPA + WLTP - Constants'!$B$3*('NEFZ + EPA + WLTP - Start Value'!$B$5*'NEFZ + EPA + WLTP - Start Value'!$B$4)*E1577/3600,0)</f>
        <v>1.184804122041706</v>
      </c>
      <c r="I1577" s="95"/>
    </row>
    <row r="1578" ht="20.35" customHeight="1">
      <c r="A1578" s="15">
        <v>1575</v>
      </c>
      <c r="B1578" s="15">
        <v>47.5</v>
      </c>
      <c r="C1578" s="95">
        <f>'NEFZ + EPA + WLTP - Constants'!$B$5*B1578/3.6</f>
        <v>21.2344</v>
      </c>
      <c r="D1578" s="95">
        <f>(C1578+C1577)/2</f>
        <v>21.2344</v>
      </c>
      <c r="E1578" s="95">
        <f>(D1578*(A1578-A1577))</f>
        <v>21.2344</v>
      </c>
      <c r="F1578" s="95">
        <f>(0.5*((C1578^2)-(C1577^2))*'NEFZ + EPA + WLTP - Start Value'!$B$3)/3600</f>
        <v>0</v>
      </c>
      <c r="G1578" s="95">
        <f>E1578*'NEFZ + EPA + WLTP - Start Value'!$B$3*'NEFZ + EPA + WLTP - Start Value'!$B$6*'NEFZ + EPA + WLTP - Constants'!$B$4/3600</f>
        <v>0.7244540248000001</v>
      </c>
      <c r="H1578" s="95">
        <f>IF(E1578&gt;0,(((C1577)^3+(C1578)^3)/2/D1578)*0.5*'NEFZ + EPA + WLTP - Constants'!$B$3*('NEFZ + EPA + WLTP - Start Value'!$B$5*'NEFZ + EPA + WLTP - Start Value'!$B$4)*E1578/3600,0)</f>
        <v>1.211185067066054</v>
      </c>
      <c r="I1578" s="95"/>
    </row>
    <row r="1579" ht="20.35" customHeight="1">
      <c r="A1579" s="15">
        <v>1576</v>
      </c>
      <c r="B1579" s="15">
        <v>47.3</v>
      </c>
      <c r="C1579" s="95">
        <f>'NEFZ + EPA + WLTP - Constants'!$B$5*B1579/3.6</f>
        <v>21.144992</v>
      </c>
      <c r="D1579" s="95">
        <f>(C1579+C1578)/2</f>
        <v>21.189696</v>
      </c>
      <c r="E1579" s="95">
        <f>(D1579*(A1579-A1578))</f>
        <v>21.189696</v>
      </c>
      <c r="F1579" s="95">
        <f>(0.5*((C1579^2)-(C1578^2))*'NEFZ + EPA + WLTP - Start Value'!$B$3)/3600</f>
        <v>-0.8235935700138627</v>
      </c>
      <c r="G1579" s="95">
        <f>E1579*'NEFZ + EPA + WLTP - Start Value'!$B$3*'NEFZ + EPA + WLTP - Start Value'!$B$6*'NEFZ + EPA + WLTP - Constants'!$B$4/3600</f>
        <v>0.7229288584320001</v>
      </c>
      <c r="H1579" s="95">
        <f>IF(E1579&gt;0,(((C1578)^3+(C1579)^3)/2/D1579)*0.5*'NEFZ + EPA + WLTP - Constants'!$B$3*('NEFZ + EPA + WLTP - Start Value'!$B$5*'NEFZ + EPA + WLTP - Start Value'!$B$4)*E1579/3600,0)</f>
        <v>1.203567640763029</v>
      </c>
      <c r="I1579" s="95"/>
    </row>
    <row r="1580" ht="20.35" customHeight="1">
      <c r="A1580" s="15">
        <v>1577</v>
      </c>
      <c r="B1580" s="15">
        <v>47.2</v>
      </c>
      <c r="C1580" s="95">
        <f>'NEFZ + EPA + WLTP - Constants'!$B$5*B1580/3.6</f>
        <v>21.100288</v>
      </c>
      <c r="D1580" s="95">
        <f>(C1580+C1579)/2</f>
        <v>21.12264</v>
      </c>
      <c r="E1580" s="95">
        <f>(D1580*(A1580-A1579))</f>
        <v>21.12264</v>
      </c>
      <c r="F1580" s="95">
        <f>(0.5*((C1580^2)-(C1579^2))*'NEFZ + EPA + WLTP - Start Value'!$B$3)/3600</f>
        <v>-0.4104936306239928</v>
      </c>
      <c r="G1580" s="95">
        <f>E1580*'NEFZ + EPA + WLTP - Start Value'!$B$3*'NEFZ + EPA + WLTP - Start Value'!$B$6*'NEFZ + EPA + WLTP - Constants'!$B$4/3600</f>
        <v>0.7206411088800002</v>
      </c>
      <c r="H1580" s="95">
        <f>IF(E1580&gt;0,(((C1579)^3+(C1580)^3)/2/D1580)*0.5*'NEFZ + EPA + WLTP - Constants'!$B$3*('NEFZ + EPA + WLTP - Start Value'!$B$5*'NEFZ + EPA + WLTP - Start Value'!$B$4)*E1580/3600,0)</f>
        <v>1.192165573148169</v>
      </c>
      <c r="I1580" s="95"/>
    </row>
    <row r="1581" ht="20.35" customHeight="1">
      <c r="A1581" s="15">
        <v>1578</v>
      </c>
      <c r="B1581" s="15">
        <v>47</v>
      </c>
      <c r="C1581" s="95">
        <f>'NEFZ + EPA + WLTP - Constants'!$B$5*B1581/3.6</f>
        <v>21.01088</v>
      </c>
      <c r="D1581" s="95">
        <f>(C1581+C1580)/2</f>
        <v>21.055584</v>
      </c>
      <c r="E1581" s="95">
        <f>(D1581*(A1581-A1580))</f>
        <v>21.055584</v>
      </c>
      <c r="F1581" s="95">
        <f>(0.5*((C1581^2)-(C1580^2))*'NEFZ + EPA + WLTP - Start Value'!$B$3)/3600</f>
        <v>-0.8183809524821207</v>
      </c>
      <c r="G1581" s="95">
        <f>E1581*'NEFZ + EPA + WLTP - Start Value'!$B$3*'NEFZ + EPA + WLTP - Start Value'!$B$6*'NEFZ + EPA + WLTP - Constants'!$B$4/3600</f>
        <v>0.7183533593280002</v>
      </c>
      <c r="H1581" s="95">
        <f>IF(E1581&gt;0,(((C1580)^3+(C1581)^3)/2/D1581)*0.5*'NEFZ + EPA + WLTP - Constants'!$B$3*('NEFZ + EPA + WLTP - Start Value'!$B$5*'NEFZ + EPA + WLTP - Start Value'!$B$4)*E1581/3600,0)</f>
        <v>1.180859623372018</v>
      </c>
      <c r="I1581" s="95"/>
    </row>
    <row r="1582" ht="20.35" customHeight="1">
      <c r="A1582" s="15">
        <v>1579</v>
      </c>
      <c r="B1582" s="15">
        <v>47</v>
      </c>
      <c r="C1582" s="95">
        <f>'NEFZ + EPA + WLTP - Constants'!$B$5*B1582/3.6</f>
        <v>21.01088</v>
      </c>
      <c r="D1582" s="95">
        <f>(C1582+C1581)/2</f>
        <v>21.01088</v>
      </c>
      <c r="E1582" s="95">
        <f>(D1582*(A1582-A1581))</f>
        <v>21.01088</v>
      </c>
      <c r="F1582" s="95">
        <f>(0.5*((C1582^2)-(C1581^2))*'NEFZ + EPA + WLTP - Start Value'!$B$3)/3600</f>
        <v>0</v>
      </c>
      <c r="G1582" s="95">
        <f>E1582*'NEFZ + EPA + WLTP - Start Value'!$B$3*'NEFZ + EPA + WLTP - Start Value'!$B$6*'NEFZ + EPA + WLTP - Constants'!$B$4/3600</f>
        <v>0.7168281929600001</v>
      </c>
      <c r="H1582" s="95">
        <f>IF(E1582&gt;0,(((C1581)^3+(C1582)^3)/2/D1582)*0.5*'NEFZ + EPA + WLTP - Constants'!$B$3*('NEFZ + EPA + WLTP - Start Value'!$B$5*'NEFZ + EPA + WLTP - Start Value'!$B$4)*E1582/3600,0)</f>
        <v>1.173338314907703</v>
      </c>
      <c r="I1582" s="95"/>
    </row>
    <row r="1583" ht="20.35" customHeight="1">
      <c r="A1583" s="15">
        <v>1580</v>
      </c>
      <c r="B1583" s="15">
        <v>47</v>
      </c>
      <c r="C1583" s="95">
        <f>'NEFZ + EPA + WLTP - Constants'!$B$5*B1583/3.6</f>
        <v>21.01088</v>
      </c>
      <c r="D1583" s="95">
        <f>(C1583+C1582)/2</f>
        <v>21.01088</v>
      </c>
      <c r="E1583" s="95">
        <f>(D1583*(A1583-A1582))</f>
        <v>21.01088</v>
      </c>
      <c r="F1583" s="95">
        <f>(0.5*((C1583^2)-(C1582^2))*'NEFZ + EPA + WLTP - Start Value'!$B$3)/3600</f>
        <v>0</v>
      </c>
      <c r="G1583" s="95">
        <f>E1583*'NEFZ + EPA + WLTP - Start Value'!$B$3*'NEFZ + EPA + WLTP - Start Value'!$B$6*'NEFZ + EPA + WLTP - Constants'!$B$4/3600</f>
        <v>0.7168281929600001</v>
      </c>
      <c r="H1583" s="95">
        <f>IF(E1583&gt;0,(((C1582)^3+(C1583)^3)/2/D1583)*0.5*'NEFZ + EPA + WLTP - Constants'!$B$3*('NEFZ + EPA + WLTP - Start Value'!$B$5*'NEFZ + EPA + WLTP - Start Value'!$B$4)*E1583/3600,0)</f>
        <v>1.173338314907703</v>
      </c>
      <c r="I1583" s="95"/>
    </row>
    <row r="1584" ht="20.35" customHeight="1">
      <c r="A1584" s="15">
        <v>1581</v>
      </c>
      <c r="B1584" s="15">
        <v>47</v>
      </c>
      <c r="C1584" s="95">
        <f>'NEFZ + EPA + WLTP - Constants'!$B$5*B1584/3.6</f>
        <v>21.01088</v>
      </c>
      <c r="D1584" s="95">
        <f>(C1584+C1583)/2</f>
        <v>21.01088</v>
      </c>
      <c r="E1584" s="95">
        <f>(D1584*(A1584-A1583))</f>
        <v>21.01088</v>
      </c>
      <c r="F1584" s="95">
        <f>(0.5*((C1584^2)-(C1583^2))*'NEFZ + EPA + WLTP - Start Value'!$B$3)/3600</f>
        <v>0</v>
      </c>
      <c r="G1584" s="95">
        <f>E1584*'NEFZ + EPA + WLTP - Start Value'!$B$3*'NEFZ + EPA + WLTP - Start Value'!$B$6*'NEFZ + EPA + WLTP - Constants'!$B$4/3600</f>
        <v>0.7168281929600001</v>
      </c>
      <c r="H1584" s="95">
        <f>IF(E1584&gt;0,(((C1583)^3+(C1584)^3)/2/D1584)*0.5*'NEFZ + EPA + WLTP - Constants'!$B$3*('NEFZ + EPA + WLTP - Start Value'!$B$5*'NEFZ + EPA + WLTP - Start Value'!$B$4)*E1584/3600,0)</f>
        <v>1.173338314907703</v>
      </c>
      <c r="I1584" s="95"/>
    </row>
    <row r="1585" ht="20.35" customHeight="1">
      <c r="A1585" s="15">
        <v>1582</v>
      </c>
      <c r="B1585" s="15">
        <v>47</v>
      </c>
      <c r="C1585" s="95">
        <f>'NEFZ + EPA + WLTP - Constants'!$B$5*B1585/3.6</f>
        <v>21.01088</v>
      </c>
      <c r="D1585" s="95">
        <f>(C1585+C1584)/2</f>
        <v>21.01088</v>
      </c>
      <c r="E1585" s="95">
        <f>(D1585*(A1585-A1584))</f>
        <v>21.01088</v>
      </c>
      <c r="F1585" s="95">
        <f>(0.5*((C1585^2)-(C1584^2))*'NEFZ + EPA + WLTP - Start Value'!$B$3)/3600</f>
        <v>0</v>
      </c>
      <c r="G1585" s="95">
        <f>E1585*'NEFZ + EPA + WLTP - Start Value'!$B$3*'NEFZ + EPA + WLTP - Start Value'!$B$6*'NEFZ + EPA + WLTP - Constants'!$B$4/3600</f>
        <v>0.7168281929600001</v>
      </c>
      <c r="H1585" s="95">
        <f>IF(E1585&gt;0,(((C1584)^3+(C1585)^3)/2/D1585)*0.5*'NEFZ + EPA + WLTP - Constants'!$B$3*('NEFZ + EPA + WLTP - Start Value'!$B$5*'NEFZ + EPA + WLTP - Start Value'!$B$4)*E1585/3600,0)</f>
        <v>1.173338314907703</v>
      </c>
      <c r="I1585" s="95"/>
    </row>
    <row r="1586" ht="20.35" customHeight="1">
      <c r="A1586" s="15">
        <v>1583</v>
      </c>
      <c r="B1586" s="15">
        <v>47.2</v>
      </c>
      <c r="C1586" s="95">
        <f>'NEFZ + EPA + WLTP - Constants'!$B$5*B1586/3.6</f>
        <v>21.100288</v>
      </c>
      <c r="D1586" s="95">
        <f>(C1586+C1585)/2</f>
        <v>21.055584</v>
      </c>
      <c r="E1586" s="95">
        <f>(D1586*(A1586-A1585))</f>
        <v>21.055584</v>
      </c>
      <c r="F1586" s="95">
        <f>(0.5*((C1586^2)-(C1585^2))*'NEFZ + EPA + WLTP - Start Value'!$B$3)/3600</f>
        <v>0.8183809524821207</v>
      </c>
      <c r="G1586" s="95">
        <f>E1586*'NEFZ + EPA + WLTP - Start Value'!$B$3*'NEFZ + EPA + WLTP - Start Value'!$B$6*'NEFZ + EPA + WLTP - Constants'!$B$4/3600</f>
        <v>0.7183533593280002</v>
      </c>
      <c r="H1586" s="95">
        <f>IF(E1586&gt;0,(((C1585)^3+(C1586)^3)/2/D1586)*0.5*'NEFZ + EPA + WLTP - Constants'!$B$3*('NEFZ + EPA + WLTP - Start Value'!$B$5*'NEFZ + EPA + WLTP - Start Value'!$B$4)*E1586/3600,0)</f>
        <v>1.180859623372018</v>
      </c>
      <c r="I1586" s="95"/>
    </row>
    <row r="1587" ht="20.35" customHeight="1">
      <c r="A1587" s="15">
        <v>1584</v>
      </c>
      <c r="B1587" s="15">
        <v>47.4</v>
      </c>
      <c r="C1587" s="95">
        <f>'NEFZ + EPA + WLTP - Constants'!$B$5*B1587/3.6</f>
        <v>21.189696</v>
      </c>
      <c r="D1587" s="95">
        <f>(C1587+C1586)/2</f>
        <v>21.144992</v>
      </c>
      <c r="E1587" s="95">
        <f>(D1587*(A1587-A1586))</f>
        <v>21.144992</v>
      </c>
      <c r="F1587" s="95">
        <f>(0.5*((C1587^2)-(C1586^2))*'NEFZ + EPA + WLTP - Start Value'!$B$3)/3600</f>
        <v>0.8218560308366154</v>
      </c>
      <c r="G1587" s="95">
        <f>E1587*'NEFZ + EPA + WLTP - Start Value'!$B$3*'NEFZ + EPA + WLTP - Start Value'!$B$6*'NEFZ + EPA + WLTP - Constants'!$B$4/3600</f>
        <v>0.7214036920640001</v>
      </c>
      <c r="H1587" s="95">
        <f>IF(E1587&gt;0,(((C1586)^3+(C1587)^3)/2/D1587)*0.5*'NEFZ + EPA + WLTP - Constants'!$B$3*('NEFZ + EPA + WLTP - Start Value'!$B$5*'NEFZ + EPA + WLTP - Start Value'!$B$4)*E1587/3600,0)</f>
        <v>1.195966251051789</v>
      </c>
      <c r="I1587" s="95"/>
    </row>
    <row r="1588" ht="20.35" customHeight="1">
      <c r="A1588" s="15">
        <v>1585</v>
      </c>
      <c r="B1588" s="15">
        <v>47.9</v>
      </c>
      <c r="C1588" s="95">
        <f>'NEFZ + EPA + WLTP - Constants'!$B$5*B1588/3.6</f>
        <v>21.413216</v>
      </c>
      <c r="D1588" s="95">
        <f>(C1588+C1587)/2</f>
        <v>21.301456</v>
      </c>
      <c r="E1588" s="95">
        <f>(D1588*(A1588-A1587))</f>
        <v>21.301456</v>
      </c>
      <c r="F1588" s="95">
        <f>(0.5*((C1588^2)-(C1587^2))*'NEFZ + EPA + WLTP - Start Value'!$B$3)/3600</f>
        <v>2.069843544892449</v>
      </c>
      <c r="G1588" s="95">
        <f>E1588*'NEFZ + EPA + WLTP - Start Value'!$B$3*'NEFZ + EPA + WLTP - Start Value'!$B$6*'NEFZ + EPA + WLTP - Constants'!$B$4/3600</f>
        <v>0.7267417743520003</v>
      </c>
      <c r="H1588" s="95">
        <f>IF(E1588&gt;0,(((C1587)^3+(C1588)^3)/2/D1588)*0.5*'NEFZ + EPA + WLTP - Constants'!$B$3*('NEFZ + EPA + WLTP - Start Value'!$B$5*'NEFZ + EPA + WLTP - Start Value'!$B$4)*E1588/3600,0)</f>
        <v>1.222796695302099</v>
      </c>
      <c r="I1588" s="95"/>
    </row>
    <row r="1589" ht="20.35" customHeight="1">
      <c r="A1589" s="15">
        <v>1586</v>
      </c>
      <c r="B1589" s="15">
        <v>48.5</v>
      </c>
      <c r="C1589" s="95">
        <f>'NEFZ + EPA + WLTP - Constants'!$B$5*B1589/3.6</f>
        <v>21.68144</v>
      </c>
      <c r="D1589" s="95">
        <f>(C1589+C1588)/2</f>
        <v>21.547328</v>
      </c>
      <c r="E1589" s="95">
        <f>(D1589*(A1589-A1588))</f>
        <v>21.547328</v>
      </c>
      <c r="F1589" s="95">
        <f>(0.5*((C1589^2)-(C1588^2))*'NEFZ + EPA + WLTP - Start Value'!$B$3)/3600</f>
        <v>2.512481650295425</v>
      </c>
      <c r="G1589" s="95">
        <f>E1589*'NEFZ + EPA + WLTP - Start Value'!$B$3*'NEFZ + EPA + WLTP - Start Value'!$B$6*'NEFZ + EPA + WLTP - Constants'!$B$4/3600</f>
        <v>0.7351301893759999</v>
      </c>
      <c r="H1589" s="95">
        <f>IF(E1589&gt;0,(((C1588)^3+(C1589)^3)/2/D1589)*0.5*'NEFZ + EPA + WLTP - Constants'!$B$3*('NEFZ + EPA + WLTP - Start Value'!$B$5*'NEFZ + EPA + WLTP - Start Value'!$B$4)*E1589/3600,0)</f>
        <v>1.265672263843576</v>
      </c>
      <c r="I1589" s="95"/>
    </row>
    <row r="1590" ht="20.35" customHeight="1">
      <c r="A1590" s="15">
        <v>1587</v>
      </c>
      <c r="B1590" s="15">
        <v>49.1</v>
      </c>
      <c r="C1590" s="95">
        <f>'NEFZ + EPA + WLTP - Constants'!$B$5*B1590/3.6</f>
        <v>21.949664</v>
      </c>
      <c r="D1590" s="95">
        <f>(C1590+C1589)/2</f>
        <v>21.815552</v>
      </c>
      <c r="E1590" s="95">
        <f>(D1590*(A1590-A1589))</f>
        <v>21.815552</v>
      </c>
      <c r="F1590" s="95">
        <f>(0.5*((C1590^2)-(C1589^2))*'NEFZ + EPA + WLTP - Start Value'!$B$3)/3600</f>
        <v>2.543757355485902</v>
      </c>
      <c r="G1590" s="95">
        <f>E1590*'NEFZ + EPA + WLTP - Start Value'!$B$3*'NEFZ + EPA + WLTP - Start Value'!$B$6*'NEFZ + EPA + WLTP - Constants'!$B$4/3600</f>
        <v>0.7442811875840002</v>
      </c>
      <c r="H1590" s="95">
        <f>IF(E1590&gt;0,(((C1589)^3+(C1590)^3)/2/D1590)*0.5*'NEFZ + EPA + WLTP - Constants'!$B$3*('NEFZ + EPA + WLTP - Start Value'!$B$5*'NEFZ + EPA + WLTP - Start Value'!$B$4)*E1590/3600,0)</f>
        <v>1.31352511468887</v>
      </c>
      <c r="I1590" s="95"/>
    </row>
    <row r="1591" ht="20.35" customHeight="1">
      <c r="A1591" s="15">
        <v>1588</v>
      </c>
      <c r="B1591" s="15">
        <v>49.5</v>
      </c>
      <c r="C1591" s="95">
        <f>'NEFZ + EPA + WLTP - Constants'!$B$5*B1591/3.6</f>
        <v>22.12848</v>
      </c>
      <c r="D1591" s="95">
        <f>(C1591+C1590)/2</f>
        <v>22.039072</v>
      </c>
      <c r="E1591" s="95">
        <f>(D1591*(A1591-A1590))</f>
        <v>22.039072</v>
      </c>
      <c r="F1591" s="95">
        <f>(0.5*((C1591^2)-(C1590^2))*'NEFZ + EPA + WLTP - Start Value'!$B$3)/3600</f>
        <v>1.713213628763037</v>
      </c>
      <c r="G1591" s="95">
        <f>E1591*'NEFZ + EPA + WLTP - Start Value'!$B$3*'NEFZ + EPA + WLTP - Start Value'!$B$6*'NEFZ + EPA + WLTP - Constants'!$B$4/3600</f>
        <v>0.7519070194240003</v>
      </c>
      <c r="H1591" s="95">
        <f>IF(E1591&gt;0,(((C1590)^3+(C1591)^3)/2/D1591)*0.5*'NEFZ + EPA + WLTP - Constants'!$B$3*('NEFZ + EPA + WLTP - Start Value'!$B$5*'NEFZ + EPA + WLTP - Start Value'!$B$4)*E1591/3600,0)</f>
        <v>1.354228278808858</v>
      </c>
      <c r="I1591" s="95"/>
    </row>
    <row r="1592" ht="20.35" customHeight="1">
      <c r="A1592" s="15">
        <v>1589</v>
      </c>
      <c r="B1592" s="15">
        <v>50</v>
      </c>
      <c r="C1592" s="95">
        <f>'NEFZ + EPA + WLTP - Constants'!$B$5*B1592/3.6</f>
        <v>22.352</v>
      </c>
      <c r="D1592" s="95">
        <f>(C1592+C1591)/2</f>
        <v>22.24024</v>
      </c>
      <c r="E1592" s="95">
        <f>(D1592*(A1592-A1591))</f>
        <v>22.24024</v>
      </c>
      <c r="F1592" s="95">
        <f>(0.5*((C1592^2)-(C1591^2))*'NEFZ + EPA + WLTP - Start Value'!$B$3)/3600</f>
        <v>2.161064351697755</v>
      </c>
      <c r="G1592" s="95">
        <f>E1592*'NEFZ + EPA + WLTP - Start Value'!$B$3*'NEFZ + EPA + WLTP - Start Value'!$B$6*'NEFZ + EPA + WLTP - Constants'!$B$4/3600</f>
        <v>0.7587702680799999</v>
      </c>
      <c r="H1592" s="95">
        <f>IF(E1592&gt;0,(((C1591)^3+(C1592)^3)/2/D1592)*0.5*'NEFZ + EPA + WLTP - Constants'!$B$3*('NEFZ + EPA + WLTP - Start Value'!$B$5*'NEFZ + EPA + WLTP - Start Value'!$B$4)*E1592/3600,0)</f>
        <v>1.391687841641743</v>
      </c>
      <c r="I1592" s="95"/>
    </row>
    <row r="1593" ht="20.35" customHeight="1">
      <c r="A1593" s="15">
        <v>1590</v>
      </c>
      <c r="B1593" s="15">
        <v>50.6</v>
      </c>
      <c r="C1593" s="95">
        <f>'NEFZ + EPA + WLTP - Constants'!$B$5*B1593/3.6</f>
        <v>22.620224</v>
      </c>
      <c r="D1593" s="95">
        <f>(C1593+C1592)/2</f>
        <v>22.486112</v>
      </c>
      <c r="E1593" s="95">
        <f>(D1593*(A1593-A1592))</f>
        <v>22.486112</v>
      </c>
      <c r="F1593" s="95">
        <f>(0.5*((C1593^2)-(C1592^2))*'NEFZ + EPA + WLTP - Start Value'!$B$3)/3600</f>
        <v>2.621946618461859</v>
      </c>
      <c r="G1593" s="95">
        <f>E1593*'NEFZ + EPA + WLTP - Start Value'!$B$3*'NEFZ + EPA + WLTP - Start Value'!$B$6*'NEFZ + EPA + WLTP - Constants'!$B$4/3600</f>
        <v>0.767158683104</v>
      </c>
      <c r="H1593" s="95">
        <f>IF(E1593&gt;0,(((C1592)^3+(C1593)^3)/2/D1593)*0.5*'NEFZ + EPA + WLTP - Constants'!$B$3*('NEFZ + EPA + WLTP - Start Value'!$B$5*'NEFZ + EPA + WLTP - Start Value'!$B$4)*E1593/3600,0)</f>
        <v>1.438401003891677</v>
      </c>
      <c r="I1593" s="95"/>
    </row>
    <row r="1594" ht="20.35" customHeight="1">
      <c r="A1594" s="15">
        <v>1591</v>
      </c>
      <c r="B1594" s="15">
        <v>51</v>
      </c>
      <c r="C1594" s="95">
        <f>'NEFZ + EPA + WLTP - Constants'!$B$5*B1594/3.6</f>
        <v>22.79904</v>
      </c>
      <c r="D1594" s="95">
        <f>(C1594+C1593)/2</f>
        <v>22.709632</v>
      </c>
      <c r="E1594" s="95">
        <f>(D1594*(A1594-A1593))</f>
        <v>22.709632</v>
      </c>
      <c r="F1594" s="95">
        <f>(0.5*((C1594^2)-(C1593^2))*'NEFZ + EPA + WLTP - Start Value'!$B$3)/3600</f>
        <v>1.765339804080358</v>
      </c>
      <c r="G1594" s="95">
        <f>E1594*'NEFZ + EPA + WLTP - Start Value'!$B$3*'NEFZ + EPA + WLTP - Start Value'!$B$6*'NEFZ + EPA + WLTP - Constants'!$B$4/3600</f>
        <v>0.774784514944</v>
      </c>
      <c r="H1594" s="95">
        <f>IF(E1594&gt;0,(((C1593)^3+(C1594)^3)/2/D1594)*0.5*'NEFZ + EPA + WLTP - Constants'!$B$3*('NEFZ + EPA + WLTP - Start Value'!$B$5*'NEFZ + EPA + WLTP - Start Value'!$B$4)*E1594/3600,0)</f>
        <v>1.481634253977683</v>
      </c>
      <c r="I1594" s="95"/>
    </row>
    <row r="1595" ht="20.35" customHeight="1">
      <c r="A1595" s="15">
        <v>1592</v>
      </c>
      <c r="B1595" s="15">
        <v>51.5</v>
      </c>
      <c r="C1595" s="95">
        <f>'NEFZ + EPA + WLTP - Constants'!$B$5*B1595/3.6</f>
        <v>23.02256</v>
      </c>
      <c r="D1595" s="95">
        <f>(C1595+C1594)/2</f>
        <v>22.9108</v>
      </c>
      <c r="E1595" s="95">
        <f>(D1595*(A1595-A1594))</f>
        <v>22.9108</v>
      </c>
      <c r="F1595" s="95">
        <f>(0.5*((C1595^2)-(C1594^2))*'NEFZ + EPA + WLTP - Start Value'!$B$3)/3600</f>
        <v>2.226222070844462</v>
      </c>
      <c r="G1595" s="95">
        <f>E1595*'NEFZ + EPA + WLTP - Start Value'!$B$3*'NEFZ + EPA + WLTP - Start Value'!$B$6*'NEFZ + EPA + WLTP - Constants'!$B$4/3600</f>
        <v>0.7816477636000002</v>
      </c>
      <c r="H1595" s="95">
        <f>IF(E1595&gt;0,(((C1594)^3+(C1595)^3)/2/D1595)*0.5*'NEFZ + EPA + WLTP - Constants'!$B$3*('NEFZ + EPA + WLTP - Start Value'!$B$5*'NEFZ + EPA + WLTP - Start Value'!$B$4)*E1595/3600,0)</f>
        <v>1.521396067899647</v>
      </c>
      <c r="I1595" s="95"/>
    </row>
    <row r="1596" ht="20.35" customHeight="1">
      <c r="A1596" s="15">
        <v>1593</v>
      </c>
      <c r="B1596" s="15">
        <v>52.2</v>
      </c>
      <c r="C1596" s="95">
        <f>'NEFZ + EPA + WLTP - Constants'!$B$5*B1596/3.6</f>
        <v>23.335488</v>
      </c>
      <c r="D1596" s="95">
        <f>(C1596+C1595)/2</f>
        <v>23.179024</v>
      </c>
      <c r="E1596" s="95">
        <f>(D1596*(A1596-A1595))</f>
        <v>23.179024</v>
      </c>
      <c r="F1596" s="95">
        <f>(0.5*((C1596^2)-(C1595^2))*'NEFZ + EPA + WLTP - Start Value'!$B$3)/3600</f>
        <v>3.153199221904349</v>
      </c>
      <c r="G1596" s="95">
        <f>E1596*'NEFZ + EPA + WLTP - Start Value'!$B$3*'NEFZ + EPA + WLTP - Start Value'!$B$6*'NEFZ + EPA + WLTP - Constants'!$B$4/3600</f>
        <v>0.7907987618080002</v>
      </c>
      <c r="H1596" s="95">
        <f>IF(E1596&gt;0,(((C1595)^3+(C1596)^3)/2/D1596)*0.5*'NEFZ + EPA + WLTP - Constants'!$B$3*('NEFZ + EPA + WLTP - Start Value'!$B$5*'NEFZ + EPA + WLTP - Start Value'!$B$4)*E1596/3600,0)</f>
        <v>1.57556136880416</v>
      </c>
      <c r="I1596" s="95"/>
    </row>
    <row r="1597" ht="20.35" customHeight="1">
      <c r="A1597" s="15">
        <v>1594</v>
      </c>
      <c r="B1597" s="15">
        <v>53.2</v>
      </c>
      <c r="C1597" s="95">
        <f>'NEFZ + EPA + WLTP - Constants'!$B$5*B1597/3.6</f>
        <v>23.782528</v>
      </c>
      <c r="D1597" s="95">
        <f>(C1597+C1596)/2</f>
        <v>23.559008</v>
      </c>
      <c r="E1597" s="95">
        <f>(D1597*(A1597-A1596))</f>
        <v>23.559008</v>
      </c>
      <c r="F1597" s="95">
        <f>(0.5*((C1597^2)-(C1596^2))*'NEFZ + EPA + WLTP - Start Value'!$B$3)/3600</f>
        <v>4.578415732039114</v>
      </c>
      <c r="G1597" s="95">
        <f>E1597*'NEFZ + EPA + WLTP - Start Value'!$B$3*'NEFZ + EPA + WLTP - Start Value'!$B$6*'NEFZ + EPA + WLTP - Constants'!$B$4/3600</f>
        <v>0.803762675936</v>
      </c>
      <c r="H1597" s="95">
        <f>IF(E1597&gt;0,(((C1596)^3+(C1597)^3)/2/D1597)*0.5*'NEFZ + EPA + WLTP - Constants'!$B$3*('NEFZ + EPA + WLTP - Start Value'!$B$5*'NEFZ + EPA + WLTP - Start Value'!$B$4)*E1597/3600,0)</f>
        <v>1.654545781788663</v>
      </c>
      <c r="I1597" s="95"/>
    </row>
    <row r="1598" ht="20.35" customHeight="1">
      <c r="A1598" s="15">
        <v>1595</v>
      </c>
      <c r="B1598" s="15">
        <v>54.1</v>
      </c>
      <c r="C1598" s="95">
        <f>'NEFZ + EPA + WLTP - Constants'!$B$5*B1598/3.6</f>
        <v>24.184864</v>
      </c>
      <c r="D1598" s="95">
        <f>(C1598+C1597)/2</f>
        <v>23.983696</v>
      </c>
      <c r="E1598" s="95">
        <f>(D1598*(A1598-A1597))</f>
        <v>23.983696</v>
      </c>
      <c r="F1598" s="95">
        <f>(0.5*((C1598^2)-(C1597^2))*'NEFZ + EPA + WLTP - Start Value'!$B$3)/3600</f>
        <v>4.194853958662387</v>
      </c>
      <c r="G1598" s="95">
        <f>E1598*'NEFZ + EPA + WLTP - Start Value'!$B$3*'NEFZ + EPA + WLTP - Start Value'!$B$6*'NEFZ + EPA + WLTP - Constants'!$B$4/3600</f>
        <v>0.8182517564320002</v>
      </c>
      <c r="H1598" s="95">
        <f>IF(E1598&gt;0,(((C1597)^3+(C1598)^3)/2/D1598)*0.5*'NEFZ + EPA + WLTP - Constants'!$B$3*('NEFZ + EPA + WLTP - Start Value'!$B$5*'NEFZ + EPA + WLTP - Start Value'!$B$4)*E1598/3600,0)</f>
        <v>1.745542833865159</v>
      </c>
      <c r="I1598" s="95"/>
    </row>
    <row r="1599" ht="20.35" customHeight="1">
      <c r="A1599" s="15">
        <v>1596</v>
      </c>
      <c r="B1599" s="15">
        <v>54.6</v>
      </c>
      <c r="C1599" s="95">
        <f>'NEFZ + EPA + WLTP - Constants'!$B$5*B1599/3.6</f>
        <v>24.408384</v>
      </c>
      <c r="D1599" s="95">
        <f>(C1599+C1598)/2</f>
        <v>24.296624</v>
      </c>
      <c r="E1599" s="95">
        <f>(D1599*(A1599-A1598))</f>
        <v>24.296624</v>
      </c>
      <c r="F1599" s="95">
        <f>(0.5*((C1599^2)-(C1598^2))*'NEFZ + EPA + WLTP - Start Value'!$B$3)/3600</f>
        <v>2.360881357080901</v>
      </c>
      <c r="G1599" s="95">
        <f>E1599*'NEFZ + EPA + WLTP - Start Value'!$B$3*'NEFZ + EPA + WLTP - Start Value'!$B$6*'NEFZ + EPA + WLTP - Constants'!$B$4/3600</f>
        <v>0.8289279210080001</v>
      </c>
      <c r="H1599" s="95">
        <f>IF(E1599&gt;0,(((C1598)^3+(C1599)^3)/2/D1599)*0.5*'NEFZ + EPA + WLTP - Constants'!$B$3*('NEFZ + EPA + WLTP - Start Value'!$B$5*'NEFZ + EPA + WLTP - Start Value'!$B$4)*E1599/3600,0)</f>
        <v>1.814495477184398</v>
      </c>
      <c r="I1599" s="95"/>
    </row>
    <row r="1600" ht="20.35" customHeight="1">
      <c r="A1600" s="15">
        <v>1597</v>
      </c>
      <c r="B1600" s="15">
        <v>54.9</v>
      </c>
      <c r="C1600" s="95">
        <f>'NEFZ + EPA + WLTP - Constants'!$B$5*B1600/3.6</f>
        <v>24.542496</v>
      </c>
      <c r="D1600" s="95">
        <f>(C1600+C1599)/2</f>
        <v>24.47544</v>
      </c>
      <c r="E1600" s="95">
        <f>(D1600*(A1600-A1599))</f>
        <v>24.47544</v>
      </c>
      <c r="F1600" s="95">
        <f>(0.5*((C1600^2)-(C1599^2))*'NEFZ + EPA + WLTP - Start Value'!$B$3)/3600</f>
        <v>1.426954049311975</v>
      </c>
      <c r="G1600" s="95">
        <f>E1600*'NEFZ + EPA + WLTP - Start Value'!$B$3*'NEFZ + EPA + WLTP - Start Value'!$B$6*'NEFZ + EPA + WLTP - Constants'!$B$4/3600</f>
        <v>0.835028586480</v>
      </c>
      <c r="H1600" s="95">
        <f>IF(E1600&gt;0,(((C1599)^3+(C1600)^3)/2/D1600)*0.5*'NEFZ + EPA + WLTP - Constants'!$B$3*('NEFZ + EPA + WLTP - Start Value'!$B$5*'NEFZ + EPA + WLTP - Start Value'!$B$4)*E1600/3600,0)</f>
        <v>1.854777542328707</v>
      </c>
      <c r="I1600" s="95"/>
    </row>
    <row r="1601" ht="20.35" customHeight="1">
      <c r="A1601" s="15">
        <v>1598</v>
      </c>
      <c r="B1601" s="15">
        <v>55</v>
      </c>
      <c r="C1601" s="95">
        <f>'NEFZ + EPA + WLTP - Constants'!$B$5*B1601/3.6</f>
        <v>24.5872</v>
      </c>
      <c r="D1601" s="95">
        <f>(C1601+C1600)/2</f>
        <v>24.564848</v>
      </c>
      <c r="E1601" s="95">
        <f>(D1601*(A1601-A1600))</f>
        <v>24.564848</v>
      </c>
      <c r="F1601" s="95">
        <f>(0.5*((C1601^2)-(C1600^2))*'NEFZ + EPA + WLTP - Start Value'!$B$3)/3600</f>
        <v>0.4773888889479593</v>
      </c>
      <c r="G1601" s="95">
        <f>E1601*'NEFZ + EPA + WLTP - Start Value'!$B$3*'NEFZ + EPA + WLTP - Start Value'!$B$6*'NEFZ + EPA + WLTP - Constants'!$B$4/3600</f>
        <v>0.8380789192160002</v>
      </c>
      <c r="H1601" s="95">
        <f>IF(E1601&gt;0,(((C1600)^3+(C1601)^3)/2/D1601)*0.5*'NEFZ + EPA + WLTP - Constants'!$B$3*('NEFZ + EPA + WLTP - Start Value'!$B$5*'NEFZ + EPA + WLTP - Start Value'!$B$4)*E1601/3600,0)</f>
        <v>1.87514064609788</v>
      </c>
      <c r="I1601" s="95"/>
    </row>
    <row r="1602" ht="20.35" customHeight="1">
      <c r="A1602" s="15">
        <v>1599</v>
      </c>
      <c r="B1602" s="15">
        <v>54.9</v>
      </c>
      <c r="C1602" s="95">
        <f>'NEFZ + EPA + WLTP - Constants'!$B$5*B1602/3.6</f>
        <v>24.542496</v>
      </c>
      <c r="D1602" s="95">
        <f>(C1602+C1601)/2</f>
        <v>24.564848</v>
      </c>
      <c r="E1602" s="95">
        <f>(D1602*(A1602-A1601))</f>
        <v>24.564848</v>
      </c>
      <c r="F1602" s="95">
        <f>(0.5*((C1602^2)-(C1601^2))*'NEFZ + EPA + WLTP - Start Value'!$B$3)/3600</f>
        <v>-0.4773888889479593</v>
      </c>
      <c r="G1602" s="95">
        <f>E1602*'NEFZ + EPA + WLTP - Start Value'!$B$3*'NEFZ + EPA + WLTP - Start Value'!$B$6*'NEFZ + EPA + WLTP - Constants'!$B$4/3600</f>
        <v>0.8380789192160002</v>
      </c>
      <c r="H1602" s="95">
        <f>IF(E1602&gt;0,(((C1601)^3+(C1602)^3)/2/D1602)*0.5*'NEFZ + EPA + WLTP - Constants'!$B$3*('NEFZ + EPA + WLTP - Start Value'!$B$5*'NEFZ + EPA + WLTP - Start Value'!$B$4)*E1602/3600,0)</f>
        <v>1.87514064609788</v>
      </c>
      <c r="I1602" s="95"/>
    </row>
    <row r="1603" ht="20.35" customHeight="1">
      <c r="A1603" s="15">
        <v>1600</v>
      </c>
      <c r="B1603" s="15">
        <v>54.6</v>
      </c>
      <c r="C1603" s="95">
        <f>'NEFZ + EPA + WLTP - Constants'!$B$5*B1603/3.6</f>
        <v>24.408384</v>
      </c>
      <c r="D1603" s="95">
        <f>(C1603+C1602)/2</f>
        <v>24.47544</v>
      </c>
      <c r="E1603" s="95">
        <f>(D1603*(A1603-A1602))</f>
        <v>24.47544</v>
      </c>
      <c r="F1603" s="95">
        <f>(0.5*((C1603^2)-(C1602^2))*'NEFZ + EPA + WLTP - Start Value'!$B$3)/3600</f>
        <v>-1.426954049311975</v>
      </c>
      <c r="G1603" s="95">
        <f>E1603*'NEFZ + EPA + WLTP - Start Value'!$B$3*'NEFZ + EPA + WLTP - Start Value'!$B$6*'NEFZ + EPA + WLTP - Constants'!$B$4/3600</f>
        <v>0.835028586480</v>
      </c>
      <c r="H1603" s="95">
        <f>IF(E1603&gt;0,(((C1602)^3+(C1603)^3)/2/D1603)*0.5*'NEFZ + EPA + WLTP - Constants'!$B$3*('NEFZ + EPA + WLTP - Start Value'!$B$5*'NEFZ + EPA + WLTP - Start Value'!$B$4)*E1603/3600,0)</f>
        <v>1.854777542328707</v>
      </c>
      <c r="I1603" s="95"/>
    </row>
    <row r="1604" ht="20.35" customHeight="1">
      <c r="A1604" s="15">
        <v>1601</v>
      </c>
      <c r="B1604" s="15">
        <v>54.6</v>
      </c>
      <c r="C1604" s="95">
        <f>'NEFZ + EPA + WLTP - Constants'!$B$5*B1604/3.6</f>
        <v>24.408384</v>
      </c>
      <c r="D1604" s="95">
        <f>(C1604+C1603)/2</f>
        <v>24.408384</v>
      </c>
      <c r="E1604" s="95">
        <f>(D1604*(A1604-A1603))</f>
        <v>24.408384</v>
      </c>
      <c r="F1604" s="95">
        <f>(0.5*((C1604^2)-(C1603^2))*'NEFZ + EPA + WLTP - Start Value'!$B$3)/3600</f>
        <v>0</v>
      </c>
      <c r="G1604" s="95">
        <f>E1604*'NEFZ + EPA + WLTP - Start Value'!$B$3*'NEFZ + EPA + WLTP - Start Value'!$B$6*'NEFZ + EPA + WLTP - Constants'!$B$4/3600</f>
        <v>0.832740836928</v>
      </c>
      <c r="H1604" s="95">
        <f>IF(E1604&gt;0,(((C1603)^3+(C1604)^3)/2/D1604)*0.5*'NEFZ + EPA + WLTP - Constants'!$B$3*('NEFZ + EPA + WLTP - Start Value'!$B$5*'NEFZ + EPA + WLTP - Start Value'!$B$4)*E1604/3600,0)</f>
        <v>1.839533100541454</v>
      </c>
      <c r="I1604" s="95"/>
    </row>
    <row r="1605" ht="20.35" customHeight="1">
      <c r="A1605" s="15">
        <v>1602</v>
      </c>
      <c r="B1605" s="15">
        <v>54.8</v>
      </c>
      <c r="C1605" s="95">
        <f>'NEFZ + EPA + WLTP - Constants'!$B$5*B1605/3.6</f>
        <v>24.497792</v>
      </c>
      <c r="D1605" s="95">
        <f>(C1605+C1604)/2</f>
        <v>24.453088</v>
      </c>
      <c r="E1605" s="95">
        <f>(D1605*(A1605-A1604))</f>
        <v>24.453088</v>
      </c>
      <c r="F1605" s="95">
        <f>(0.5*((C1605^2)-(C1604^2))*'NEFZ + EPA + WLTP - Start Value'!$B$3)/3600</f>
        <v>0.9504339299526706</v>
      </c>
      <c r="G1605" s="95">
        <f>E1605*'NEFZ + EPA + WLTP - Start Value'!$B$3*'NEFZ + EPA + WLTP - Start Value'!$B$6*'NEFZ + EPA + WLTP - Constants'!$B$4/3600</f>
        <v>0.834266003296</v>
      </c>
      <c r="H1605" s="95">
        <f>IF(E1605&gt;0,(((C1604)^3+(C1605)^3)/2/D1605)*0.5*'NEFZ + EPA + WLTP - Constants'!$B$3*('NEFZ + EPA + WLTP - Start Value'!$B$5*'NEFZ + EPA + WLTP - Start Value'!$B$4)*E1605/3600,0)</f>
        <v>1.849677493642539</v>
      </c>
      <c r="I1605" s="95"/>
    </row>
    <row r="1606" ht="20.35" customHeight="1">
      <c r="A1606" s="15">
        <v>1603</v>
      </c>
      <c r="B1606" s="15">
        <v>55.1</v>
      </c>
      <c r="C1606" s="95">
        <f>'NEFZ + EPA + WLTP - Constants'!$B$5*B1606/3.6</f>
        <v>24.631904</v>
      </c>
      <c r="D1606" s="95">
        <f>(C1606+C1605)/2</f>
        <v>24.564848</v>
      </c>
      <c r="E1606" s="95">
        <f>(D1606*(A1606-A1605))</f>
        <v>24.564848</v>
      </c>
      <c r="F1606" s="95">
        <f>(0.5*((C1606^2)-(C1605^2))*'NEFZ + EPA + WLTP - Start Value'!$B$3)/3600</f>
        <v>1.432166666843779</v>
      </c>
      <c r="G1606" s="95">
        <f>E1606*'NEFZ + EPA + WLTP - Start Value'!$B$3*'NEFZ + EPA + WLTP - Start Value'!$B$6*'NEFZ + EPA + WLTP - Constants'!$B$4/3600</f>
        <v>0.8380789192159999</v>
      </c>
      <c r="H1606" s="95">
        <f>IF(E1606&gt;0,(((C1605)^3+(C1606)^3)/2/D1606)*0.5*'NEFZ + EPA + WLTP - Constants'!$B$3*('NEFZ + EPA + WLTP - Start Value'!$B$5*'NEFZ + EPA + WLTP - Start Value'!$B$4)*E1606/3600,0)</f>
        <v>1.875177906593379</v>
      </c>
      <c r="I1606" s="95"/>
    </row>
    <row r="1607" ht="20.35" customHeight="1">
      <c r="A1607" s="15">
        <v>1604</v>
      </c>
      <c r="B1607" s="15">
        <v>55.5</v>
      </c>
      <c r="C1607" s="95">
        <f>'NEFZ + EPA + WLTP - Constants'!$B$5*B1607/3.6</f>
        <v>24.81072</v>
      </c>
      <c r="D1607" s="95">
        <f>(C1607+C1606)/2</f>
        <v>24.721312</v>
      </c>
      <c r="E1607" s="95">
        <f>(D1607*(A1607-A1606))</f>
        <v>24.721312</v>
      </c>
      <c r="F1607" s="95">
        <f>(0.5*((C1607^2)-(C1606^2))*'NEFZ + EPA + WLTP - Start Value'!$B$3)/3600</f>
        <v>1.921718330032359</v>
      </c>
      <c r="G1607" s="95">
        <f>E1607*'NEFZ + EPA + WLTP - Start Value'!$B$3*'NEFZ + EPA + WLTP - Start Value'!$B$6*'NEFZ + EPA + WLTP - Constants'!$B$4/3600</f>
        <v>0.8434170015040002</v>
      </c>
      <c r="H1607" s="95">
        <f>IF(E1607&gt;0,(((C1606)^3+(C1607)^3)/2/D1607)*0.5*'NEFZ + EPA + WLTP - Constants'!$B$3*('NEFZ + EPA + WLTP - Start Value'!$B$5*'NEFZ + EPA + WLTP - Start Value'!$B$4)*E1607/3600,0)</f>
        <v>1.911270313247294</v>
      </c>
      <c r="I1607" s="95"/>
    </row>
    <row r="1608" ht="20.35" customHeight="1">
      <c r="A1608" s="15">
        <v>1605</v>
      </c>
      <c r="B1608" s="15">
        <v>55.7</v>
      </c>
      <c r="C1608" s="95">
        <f>'NEFZ + EPA + WLTP - Constants'!$B$5*B1608/3.6</f>
        <v>24.900128</v>
      </c>
      <c r="D1608" s="95">
        <f>(C1608+C1607)/2</f>
        <v>24.855424</v>
      </c>
      <c r="E1608" s="95">
        <f>(D1608*(A1608-A1607))</f>
        <v>24.855424</v>
      </c>
      <c r="F1608" s="95">
        <f>(0.5*((C1608^2)-(C1607^2))*'NEFZ + EPA + WLTP - Start Value'!$B$3)/3600</f>
        <v>0.966071782547909</v>
      </c>
      <c r="G1608" s="95">
        <f>E1608*'NEFZ + EPA + WLTP - Start Value'!$B$3*'NEFZ + EPA + WLTP - Start Value'!$B$6*'NEFZ + EPA + WLTP - Constants'!$B$4/3600</f>
        <v>0.8479925006080001</v>
      </c>
      <c r="H1608" s="95">
        <f>IF(E1608&gt;0,(((C1607)^3+(C1608)^3)/2/D1608)*0.5*'NEFZ + EPA + WLTP - Constants'!$B$3*('NEFZ + EPA + WLTP - Start Value'!$B$5*'NEFZ + EPA + WLTP - Start Value'!$B$4)*E1608/3600,0)</f>
        <v>1.942487658156017</v>
      </c>
      <c r="I1608" s="95"/>
    </row>
    <row r="1609" ht="20.35" customHeight="1">
      <c r="A1609" s="15">
        <v>1606</v>
      </c>
      <c r="B1609" s="15">
        <v>56.1</v>
      </c>
      <c r="C1609" s="95">
        <f>'NEFZ + EPA + WLTP - Constants'!$B$5*B1609/3.6</f>
        <v>25.078944</v>
      </c>
      <c r="D1609" s="95">
        <f>(C1609+C1608)/2</f>
        <v>24.989536</v>
      </c>
      <c r="E1609" s="95">
        <f>(D1609*(A1609-A1608))</f>
        <v>24.989536</v>
      </c>
      <c r="F1609" s="95">
        <f>(0.5*((C1609^2)-(C1608^2))*'NEFZ + EPA + WLTP - Start Value'!$B$3)/3600</f>
        <v>1.942568800159252</v>
      </c>
      <c r="G1609" s="95">
        <f>E1609*'NEFZ + EPA + WLTP - Start Value'!$B$3*'NEFZ + EPA + WLTP - Start Value'!$B$6*'NEFZ + EPA + WLTP - Constants'!$B$4/3600</f>
        <v>0.852567999712</v>
      </c>
      <c r="H1609" s="95">
        <f>IF(E1609&gt;0,(((C1608)^3+(C1609)^3)/2/D1609)*0.5*'NEFZ + EPA + WLTP - Constants'!$B$3*('NEFZ + EPA + WLTP - Start Value'!$B$5*'NEFZ + EPA + WLTP - Start Value'!$B$4)*E1609/3600,0)</f>
        <v>1.974157418034664</v>
      </c>
      <c r="I1609" s="95"/>
    </row>
    <row r="1610" ht="20.35" customHeight="1">
      <c r="A1610" s="15">
        <v>1607</v>
      </c>
      <c r="B1610" s="15">
        <v>56.3</v>
      </c>
      <c r="C1610" s="95">
        <f>'NEFZ + EPA + WLTP - Constants'!$B$5*B1610/3.6</f>
        <v>25.168352</v>
      </c>
      <c r="D1610" s="95">
        <f>(C1610+C1609)/2</f>
        <v>25.123648</v>
      </c>
      <c r="E1610" s="95">
        <f>(D1610*(A1610-A1609))</f>
        <v>25.123648</v>
      </c>
      <c r="F1610" s="95">
        <f>(0.5*((C1610^2)-(C1609^2))*'NEFZ + EPA + WLTP - Start Value'!$B$3)/3600</f>
        <v>0.9764970176113683</v>
      </c>
      <c r="G1610" s="95">
        <f>E1610*'NEFZ + EPA + WLTP - Start Value'!$B$3*'NEFZ + EPA + WLTP - Start Value'!$B$6*'NEFZ + EPA + WLTP - Constants'!$B$4/3600</f>
        <v>0.857143498816</v>
      </c>
      <c r="H1610" s="95">
        <f>IF(E1610&gt;0,(((C1609)^3+(C1610)^3)/2/D1610)*0.5*'NEFZ + EPA + WLTP - Constants'!$B$3*('NEFZ + EPA + WLTP - Start Value'!$B$5*'NEFZ + EPA + WLTP - Start Value'!$B$4)*E1610/3600,0)</f>
        <v>2.006054605942257</v>
      </c>
      <c r="I1610" s="95"/>
    </row>
    <row r="1611" ht="20.35" customHeight="1">
      <c r="A1611" s="15">
        <v>1608</v>
      </c>
      <c r="B1611" s="15">
        <v>56.6</v>
      </c>
      <c r="C1611" s="95">
        <f>'NEFZ + EPA + WLTP - Constants'!$B$5*B1611/3.6</f>
        <v>25.302464</v>
      </c>
      <c r="D1611" s="95">
        <f>(C1611+C1610)/2</f>
        <v>25.235408</v>
      </c>
      <c r="E1611" s="95">
        <f>(D1611*(A1611-A1610))</f>
        <v>25.235408</v>
      </c>
      <c r="F1611" s="95">
        <f>(0.5*((C1611^2)-(C1610^2))*'NEFZ + EPA + WLTP - Start Value'!$B$3)/3600</f>
        <v>1.471261298331751</v>
      </c>
      <c r="G1611" s="95">
        <f>E1611*'NEFZ + EPA + WLTP - Start Value'!$B$3*'NEFZ + EPA + WLTP - Start Value'!$B$6*'NEFZ + EPA + WLTP - Constants'!$B$4/3600</f>
        <v>0.8609564147360002</v>
      </c>
      <c r="H1611" s="95">
        <f>IF(E1611&gt;0,(((C1610)^3+(C1611)^3)/2/D1611)*0.5*'NEFZ + EPA + WLTP - Constants'!$B$3*('NEFZ + EPA + WLTP - Start Value'!$B$5*'NEFZ + EPA + WLTP - Start Value'!$B$4)*E1611/3600,0)</f>
        <v>2.032968815674109</v>
      </c>
      <c r="I1611" s="95"/>
    </row>
    <row r="1612" ht="20.35" customHeight="1">
      <c r="A1612" s="15">
        <v>1609</v>
      </c>
      <c r="B1612" s="15">
        <v>56.7</v>
      </c>
      <c r="C1612" s="95">
        <f>'NEFZ + EPA + WLTP - Constants'!$B$5*B1612/3.6</f>
        <v>25.347168</v>
      </c>
      <c r="D1612" s="95">
        <f>(C1612+C1611)/2</f>
        <v>25.324816</v>
      </c>
      <c r="E1612" s="95">
        <f>(D1612*(A1612-A1611))</f>
        <v>25.324816</v>
      </c>
      <c r="F1612" s="95">
        <f>(0.5*((C1612^2)-(C1611^2))*'NEFZ + EPA + WLTP - Start Value'!$B$3)/3600</f>
        <v>0.4921579719544937</v>
      </c>
      <c r="G1612" s="95">
        <f>E1612*'NEFZ + EPA + WLTP - Start Value'!$B$3*'NEFZ + EPA + WLTP - Start Value'!$B$6*'NEFZ + EPA + WLTP - Constants'!$B$4/3600</f>
        <v>0.864006747472</v>
      </c>
      <c r="H1612" s="95">
        <f>IF(E1612&gt;0,(((C1611)^3+(C1612)^3)/2/D1612)*0.5*'NEFZ + EPA + WLTP - Constants'!$B$3*('NEFZ + EPA + WLTP - Start Value'!$B$5*'NEFZ + EPA + WLTP - Start Value'!$B$4)*E1612/3600,0)</f>
        <v>2.054614914594049</v>
      </c>
      <c r="I1612" s="95"/>
    </row>
    <row r="1613" ht="20.35" customHeight="1">
      <c r="A1613" s="15">
        <v>1610</v>
      </c>
      <c r="B1613" s="15">
        <v>56.7</v>
      </c>
      <c r="C1613" s="95">
        <f>'NEFZ + EPA + WLTP - Constants'!$B$5*B1613/3.6</f>
        <v>25.347168</v>
      </c>
      <c r="D1613" s="95">
        <f>(C1613+C1612)/2</f>
        <v>25.347168</v>
      </c>
      <c r="E1613" s="95">
        <f>(D1613*(A1613-A1612))</f>
        <v>25.347168</v>
      </c>
      <c r="F1613" s="95">
        <f>(0.5*((C1613^2)-(C1612^2))*'NEFZ + EPA + WLTP - Start Value'!$B$3)/3600</f>
        <v>0</v>
      </c>
      <c r="G1613" s="95">
        <f>E1613*'NEFZ + EPA + WLTP - Start Value'!$B$3*'NEFZ + EPA + WLTP - Start Value'!$B$6*'NEFZ + EPA + WLTP - Constants'!$B$4/3600</f>
        <v>0.864769330656</v>
      </c>
      <c r="H1613" s="95">
        <f>IF(E1613&gt;0,(((C1612)^3+(C1613)^3)/2/D1613)*0.5*'NEFZ + EPA + WLTP - Constants'!$B$3*('NEFZ + EPA + WLTP - Start Value'!$B$5*'NEFZ + EPA + WLTP - Start Value'!$B$4)*E1613/3600,0)</f>
        <v>2.060055189915648</v>
      </c>
      <c r="I1613" s="95"/>
    </row>
    <row r="1614" ht="20.35" customHeight="1">
      <c r="A1614" s="15">
        <v>1611</v>
      </c>
      <c r="B1614" s="15">
        <v>56.5</v>
      </c>
      <c r="C1614" s="95">
        <f>'NEFZ + EPA + WLTP - Constants'!$B$5*B1614/3.6</f>
        <v>25.25776</v>
      </c>
      <c r="D1614" s="95">
        <f>(C1614+C1613)/2</f>
        <v>25.302464</v>
      </c>
      <c r="E1614" s="95">
        <f>(D1614*(A1614-A1613))</f>
        <v>25.302464</v>
      </c>
      <c r="F1614" s="95">
        <f>(0.5*((C1614^2)-(C1613^2))*'NEFZ + EPA + WLTP - Start Value'!$B$3)/3600</f>
        <v>-0.9834471743203329</v>
      </c>
      <c r="G1614" s="95">
        <f>E1614*'NEFZ + EPA + WLTP - Start Value'!$B$3*'NEFZ + EPA + WLTP - Start Value'!$B$6*'NEFZ + EPA + WLTP - Constants'!$B$4/3600</f>
        <v>0.863244164288</v>
      </c>
      <c r="H1614" s="95">
        <f>IF(E1614&gt;0,(((C1613)^3+(C1614)^3)/2/D1614)*0.5*'NEFZ + EPA + WLTP - Constants'!$B$3*('NEFZ + EPA + WLTP - Start Value'!$B$5*'NEFZ + EPA + WLTP - Start Value'!$B$4)*E1614/3600,0)</f>
        <v>2.049193828936193</v>
      </c>
      <c r="I1614" s="95"/>
    </row>
    <row r="1615" ht="20.35" customHeight="1">
      <c r="A1615" s="15">
        <v>1612</v>
      </c>
      <c r="B1615" s="15">
        <v>56.5</v>
      </c>
      <c r="C1615" s="95">
        <f>'NEFZ + EPA + WLTP - Constants'!$B$5*B1615/3.6</f>
        <v>25.25776</v>
      </c>
      <c r="D1615" s="95">
        <f>(C1615+C1614)/2</f>
        <v>25.25776</v>
      </c>
      <c r="E1615" s="95">
        <f>(D1615*(A1615-A1614))</f>
        <v>25.25776</v>
      </c>
      <c r="F1615" s="95">
        <f>(0.5*((C1615^2)-(C1614^2))*'NEFZ + EPA + WLTP - Start Value'!$B$3)/3600</f>
        <v>0</v>
      </c>
      <c r="G1615" s="95">
        <f>E1615*'NEFZ + EPA + WLTP - Start Value'!$B$3*'NEFZ + EPA + WLTP - Start Value'!$B$6*'NEFZ + EPA + WLTP - Constants'!$B$4/3600</f>
        <v>0.8617189979200002</v>
      </c>
      <c r="H1615" s="95">
        <f>IF(E1615&gt;0,(((C1614)^3+(C1615)^3)/2/D1615)*0.5*'NEFZ + EPA + WLTP - Constants'!$B$3*('NEFZ + EPA + WLTP - Start Value'!$B$5*'NEFZ + EPA + WLTP - Start Value'!$B$4)*E1615/3600,0)</f>
        <v>2.038332467956737</v>
      </c>
      <c r="I1615" s="95"/>
    </row>
    <row r="1616" ht="20.35" customHeight="1">
      <c r="A1616" s="15">
        <v>1613</v>
      </c>
      <c r="B1616" s="15">
        <v>56.5</v>
      </c>
      <c r="C1616" s="95">
        <f>'NEFZ + EPA + WLTP - Constants'!$B$5*B1616/3.6</f>
        <v>25.25776</v>
      </c>
      <c r="D1616" s="95">
        <f>(C1616+C1615)/2</f>
        <v>25.25776</v>
      </c>
      <c r="E1616" s="95">
        <f>(D1616*(A1616-A1615))</f>
        <v>25.25776</v>
      </c>
      <c r="F1616" s="95">
        <f>(0.5*((C1616^2)-(C1615^2))*'NEFZ + EPA + WLTP - Start Value'!$B$3)/3600</f>
        <v>0</v>
      </c>
      <c r="G1616" s="95">
        <f>E1616*'NEFZ + EPA + WLTP - Start Value'!$B$3*'NEFZ + EPA + WLTP - Start Value'!$B$6*'NEFZ + EPA + WLTP - Constants'!$B$4/3600</f>
        <v>0.8617189979200002</v>
      </c>
      <c r="H1616" s="95">
        <f>IF(E1616&gt;0,(((C1615)^3+(C1616)^3)/2/D1616)*0.5*'NEFZ + EPA + WLTP - Constants'!$B$3*('NEFZ + EPA + WLTP - Start Value'!$B$5*'NEFZ + EPA + WLTP - Start Value'!$B$4)*E1616/3600,0)</f>
        <v>2.038332467956737</v>
      </c>
      <c r="I1616" s="95"/>
    </row>
    <row r="1617" ht="20.35" customHeight="1">
      <c r="A1617" s="15">
        <v>1614</v>
      </c>
      <c r="B1617" s="15">
        <v>56.5</v>
      </c>
      <c r="C1617" s="95">
        <f>'NEFZ + EPA + WLTP - Constants'!$B$5*B1617/3.6</f>
        <v>25.25776</v>
      </c>
      <c r="D1617" s="95">
        <f>(C1617+C1616)/2</f>
        <v>25.25776</v>
      </c>
      <c r="E1617" s="95">
        <f>(D1617*(A1617-A1616))</f>
        <v>25.25776</v>
      </c>
      <c r="F1617" s="95">
        <f>(0.5*((C1617^2)-(C1616^2))*'NEFZ + EPA + WLTP - Start Value'!$B$3)/3600</f>
        <v>0</v>
      </c>
      <c r="G1617" s="95">
        <f>E1617*'NEFZ + EPA + WLTP - Start Value'!$B$3*'NEFZ + EPA + WLTP - Start Value'!$B$6*'NEFZ + EPA + WLTP - Constants'!$B$4/3600</f>
        <v>0.8617189979200002</v>
      </c>
      <c r="H1617" s="95">
        <f>IF(E1617&gt;0,(((C1616)^3+(C1617)^3)/2/D1617)*0.5*'NEFZ + EPA + WLTP - Constants'!$B$3*('NEFZ + EPA + WLTP - Start Value'!$B$5*'NEFZ + EPA + WLTP - Start Value'!$B$4)*E1617/3600,0)</f>
        <v>2.038332467956737</v>
      </c>
      <c r="I1617" s="95"/>
    </row>
    <row r="1618" ht="20.35" customHeight="1">
      <c r="A1618" s="15">
        <v>1615</v>
      </c>
      <c r="B1618" s="15">
        <v>56.5</v>
      </c>
      <c r="C1618" s="95">
        <f>'NEFZ + EPA + WLTP - Constants'!$B$5*B1618/3.6</f>
        <v>25.25776</v>
      </c>
      <c r="D1618" s="95">
        <f>(C1618+C1617)/2</f>
        <v>25.25776</v>
      </c>
      <c r="E1618" s="95">
        <f>(D1618*(A1618-A1617))</f>
        <v>25.25776</v>
      </c>
      <c r="F1618" s="95">
        <f>(0.5*((C1618^2)-(C1617^2))*'NEFZ + EPA + WLTP - Start Value'!$B$3)/3600</f>
        <v>0</v>
      </c>
      <c r="G1618" s="95">
        <f>E1618*'NEFZ + EPA + WLTP - Start Value'!$B$3*'NEFZ + EPA + WLTP - Start Value'!$B$6*'NEFZ + EPA + WLTP - Constants'!$B$4/3600</f>
        <v>0.8617189979200002</v>
      </c>
      <c r="H1618" s="95">
        <f>IF(E1618&gt;0,(((C1617)^3+(C1618)^3)/2/D1618)*0.5*'NEFZ + EPA + WLTP - Constants'!$B$3*('NEFZ + EPA + WLTP - Start Value'!$B$5*'NEFZ + EPA + WLTP - Start Value'!$B$4)*E1618/3600,0)</f>
        <v>2.038332467956737</v>
      </c>
      <c r="I1618" s="95"/>
    </row>
    <row r="1619" ht="20.35" customHeight="1">
      <c r="A1619" s="15">
        <v>1616</v>
      </c>
      <c r="B1619" s="15">
        <v>56.5</v>
      </c>
      <c r="C1619" s="95">
        <f>'NEFZ + EPA + WLTP - Constants'!$B$5*B1619/3.6</f>
        <v>25.25776</v>
      </c>
      <c r="D1619" s="95">
        <f>(C1619+C1618)/2</f>
        <v>25.25776</v>
      </c>
      <c r="E1619" s="95">
        <f>(D1619*(A1619-A1618))</f>
        <v>25.25776</v>
      </c>
      <c r="F1619" s="95">
        <f>(0.5*((C1619^2)-(C1618^2))*'NEFZ + EPA + WLTP - Start Value'!$B$3)/3600</f>
        <v>0</v>
      </c>
      <c r="G1619" s="95">
        <f>E1619*'NEFZ + EPA + WLTP - Start Value'!$B$3*'NEFZ + EPA + WLTP - Start Value'!$B$6*'NEFZ + EPA + WLTP - Constants'!$B$4/3600</f>
        <v>0.8617189979200002</v>
      </c>
      <c r="H1619" s="95">
        <f>IF(E1619&gt;0,(((C1618)^3+(C1619)^3)/2/D1619)*0.5*'NEFZ + EPA + WLTP - Constants'!$B$3*('NEFZ + EPA + WLTP - Start Value'!$B$5*'NEFZ + EPA + WLTP - Start Value'!$B$4)*E1619/3600,0)</f>
        <v>2.038332467956737</v>
      </c>
      <c r="I1619" s="95"/>
    </row>
    <row r="1620" ht="20.35" customHeight="1">
      <c r="A1620" s="15">
        <v>1617</v>
      </c>
      <c r="B1620" s="15">
        <v>56.4</v>
      </c>
      <c r="C1620" s="95">
        <f>'NEFZ + EPA + WLTP - Constants'!$B$5*B1620/3.6</f>
        <v>25.213056</v>
      </c>
      <c r="D1620" s="95">
        <f>(C1620+C1619)/2</f>
        <v>25.235408</v>
      </c>
      <c r="E1620" s="95">
        <f>(D1620*(A1620-A1619))</f>
        <v>25.235408</v>
      </c>
      <c r="F1620" s="95">
        <f>(0.5*((C1620^2)-(C1619^2))*'NEFZ + EPA + WLTP - Start Value'!$B$3)/3600</f>
        <v>-0.4904204327772834</v>
      </c>
      <c r="G1620" s="95">
        <f>E1620*'NEFZ + EPA + WLTP - Start Value'!$B$3*'NEFZ + EPA + WLTP - Start Value'!$B$6*'NEFZ + EPA + WLTP - Constants'!$B$4/3600</f>
        <v>0.8609564147360002</v>
      </c>
      <c r="H1620" s="95">
        <f>IF(E1620&gt;0,(((C1619)^3+(C1620)^3)/2/D1620)*0.5*'NEFZ + EPA + WLTP - Constants'!$B$3*('NEFZ + EPA + WLTP - Start Value'!$B$5*'NEFZ + EPA + WLTP - Start Value'!$B$4)*E1620/3600,0)</f>
        <v>2.032930538058623</v>
      </c>
      <c r="I1620" s="95"/>
    </row>
    <row r="1621" ht="20.35" customHeight="1">
      <c r="A1621" s="15">
        <v>1618</v>
      </c>
      <c r="B1621" s="15">
        <v>56.1</v>
      </c>
      <c r="C1621" s="95">
        <f>'NEFZ + EPA + WLTP - Constants'!$B$5*B1621/3.6</f>
        <v>25.078944</v>
      </c>
      <c r="D1621" s="95">
        <f>(C1621+C1620)/2</f>
        <v>25.146</v>
      </c>
      <c r="E1621" s="95">
        <f>(D1621*(A1621-A1620))</f>
        <v>25.146</v>
      </c>
      <c r="F1621" s="95">
        <f>(0.5*((C1621^2)-(C1620^2))*'NEFZ + EPA + WLTP - Start Value'!$B$3)/3600</f>
        <v>-1.466048680799997</v>
      </c>
      <c r="G1621" s="95">
        <f>E1621*'NEFZ + EPA + WLTP - Start Value'!$B$3*'NEFZ + EPA + WLTP - Start Value'!$B$6*'NEFZ + EPA + WLTP - Constants'!$B$4/3600</f>
        <v>0.8579060820000001</v>
      </c>
      <c r="H1621" s="95">
        <f>IF(E1621&gt;0,(((C1620)^3+(C1621)^3)/2/D1621)*0.5*'NEFZ + EPA + WLTP - Constants'!$B$3*('NEFZ + EPA + WLTP - Start Value'!$B$5*'NEFZ + EPA + WLTP - Start Value'!$B$4)*E1621/3600,0)</f>
        <v>2.011437413984627</v>
      </c>
      <c r="I1621" s="95"/>
    </row>
    <row r="1622" ht="20.35" customHeight="1">
      <c r="A1622" s="15">
        <v>1619</v>
      </c>
      <c r="B1622" s="15">
        <v>55.8</v>
      </c>
      <c r="C1622" s="95">
        <f>'NEFZ + EPA + WLTP - Constants'!$B$5*B1622/3.6</f>
        <v>24.944832</v>
      </c>
      <c r="D1622" s="95">
        <f>(C1622+C1621)/2</f>
        <v>25.011888</v>
      </c>
      <c r="E1622" s="95">
        <f>(D1622*(A1622-A1621))</f>
        <v>25.011888</v>
      </c>
      <c r="F1622" s="95">
        <f>(0.5*((C1622^2)-(C1621^2))*'NEFZ + EPA + WLTP - Start Value'!$B$3)/3600</f>
        <v>-1.458229754502403</v>
      </c>
      <c r="G1622" s="95">
        <f>E1622*'NEFZ + EPA + WLTP - Start Value'!$B$3*'NEFZ + EPA + WLTP - Start Value'!$B$6*'NEFZ + EPA + WLTP - Constants'!$B$4/3600</f>
        <v>0.8533305828960001</v>
      </c>
      <c r="H1622" s="95">
        <f>IF(E1622&gt;0,(((C1621)^3+(C1622)^3)/2/D1622)*0.5*'NEFZ + EPA + WLTP - Constants'!$B$3*('NEFZ + EPA + WLTP - Start Value'!$B$5*'NEFZ + EPA + WLTP - Start Value'!$B$4)*E1622/3600,0)</f>
        <v>1.979426206926566</v>
      </c>
      <c r="I1622" s="95"/>
    </row>
    <row r="1623" ht="20.35" customHeight="1">
      <c r="A1623" s="15">
        <v>1620</v>
      </c>
      <c r="B1623" s="15">
        <v>55.1</v>
      </c>
      <c r="C1623" s="95">
        <f>'NEFZ + EPA + WLTP - Constants'!$B$5*B1623/3.6</f>
        <v>24.631904</v>
      </c>
      <c r="D1623" s="95">
        <f>(C1623+C1622)/2</f>
        <v>24.788368</v>
      </c>
      <c r="E1623" s="95">
        <f>(D1623*(A1623-A1622))</f>
        <v>24.788368</v>
      </c>
      <c r="F1623" s="95">
        <f>(0.5*((C1623^2)-(C1622^2))*'NEFZ + EPA + WLTP - Start Value'!$B$3)/3600</f>
        <v>-3.372129158237117</v>
      </c>
      <c r="G1623" s="95">
        <f>E1623*'NEFZ + EPA + WLTP - Start Value'!$B$3*'NEFZ + EPA + WLTP - Start Value'!$B$6*'NEFZ + EPA + WLTP - Constants'!$B$4/3600</f>
        <v>0.8457047510560001</v>
      </c>
      <c r="H1623" s="95">
        <f>IF(E1623&gt;0,(((C1622)^3+(C1623)^3)/2/D1623)*0.5*'NEFZ + EPA + WLTP - Constants'!$B$3*('NEFZ + EPA + WLTP - Start Value'!$B$5*'NEFZ + EPA + WLTP - Start Value'!$B$4)*E1623/3600,0)</f>
        <v>1.92702006024376</v>
      </c>
      <c r="I1623" s="95"/>
    </row>
    <row r="1624" ht="20.35" customHeight="1">
      <c r="A1624" s="15">
        <v>1621</v>
      </c>
      <c r="B1624" s="15">
        <v>54.6</v>
      </c>
      <c r="C1624" s="95">
        <f>'NEFZ + EPA + WLTP - Constants'!$B$5*B1624/3.6</f>
        <v>24.408384</v>
      </c>
      <c r="D1624" s="95">
        <f>(C1624+C1623)/2</f>
        <v>24.520144</v>
      </c>
      <c r="E1624" s="95">
        <f>(D1624*(A1624-A1623))</f>
        <v>24.520144</v>
      </c>
      <c r="F1624" s="95">
        <f>(0.5*((C1624^2)-(C1623^2))*'NEFZ + EPA + WLTP - Start Value'!$B$3)/3600</f>
        <v>-2.38260059679645</v>
      </c>
      <c r="G1624" s="95">
        <f>E1624*'NEFZ + EPA + WLTP - Start Value'!$B$3*'NEFZ + EPA + WLTP - Start Value'!$B$6*'NEFZ + EPA + WLTP - Constants'!$B$4/3600</f>
        <v>0.836553752848</v>
      </c>
      <c r="H1624" s="95">
        <f>IF(E1624&gt;0,(((C1623)^3+(C1624)^3)/2/D1624)*0.5*'NEFZ + EPA + WLTP - Constants'!$B$3*('NEFZ + EPA + WLTP - Start Value'!$B$5*'NEFZ + EPA + WLTP - Start Value'!$B$4)*E1624/3600,0)</f>
        <v>1.865033513492295</v>
      </c>
      <c r="I1624" s="95"/>
    </row>
    <row r="1625" ht="20.35" customHeight="1">
      <c r="A1625" s="15">
        <v>1622</v>
      </c>
      <c r="B1625" s="15">
        <v>54.2</v>
      </c>
      <c r="C1625" s="95">
        <f>'NEFZ + EPA + WLTP - Constants'!$B$5*B1625/3.6</f>
        <v>24.229568</v>
      </c>
      <c r="D1625" s="95">
        <f>(C1625+C1624)/2</f>
        <v>24.318976</v>
      </c>
      <c r="E1625" s="95">
        <f>(D1625*(A1625-A1624))</f>
        <v>24.318976</v>
      </c>
      <c r="F1625" s="95">
        <f>(0.5*((C1625^2)-(C1624^2))*'NEFZ + EPA + WLTP - Start Value'!$B$3)/3600</f>
        <v>-1.890442624841981</v>
      </c>
      <c r="G1625" s="95">
        <f>E1625*'NEFZ + EPA + WLTP - Start Value'!$B$3*'NEFZ + EPA + WLTP - Start Value'!$B$6*'NEFZ + EPA + WLTP - Constants'!$B$4/3600</f>
        <v>0.8296905041920001</v>
      </c>
      <c r="H1625" s="95">
        <f>IF(E1625&gt;0,(((C1624)^3+(C1625)^3)/2/D1625)*0.5*'NEFZ + EPA + WLTP - Constants'!$B$3*('NEFZ + EPA + WLTP - Start Value'!$B$5*'NEFZ + EPA + WLTP - Start Value'!$B$4)*E1625/3600,0)</f>
        <v>1.819466182112303</v>
      </c>
      <c r="I1625" s="95"/>
    </row>
    <row r="1626" ht="20.35" customHeight="1">
      <c r="A1626" s="15">
        <v>1623</v>
      </c>
      <c r="B1626" s="15">
        <v>54</v>
      </c>
      <c r="C1626" s="95">
        <f>'NEFZ + EPA + WLTP - Constants'!$B$5*B1626/3.6</f>
        <v>24.14016</v>
      </c>
      <c r="D1626" s="95">
        <f>(C1626+C1625)/2</f>
        <v>24.184864</v>
      </c>
      <c r="E1626" s="95">
        <f>(D1626*(A1626-A1625))</f>
        <v>24.184864</v>
      </c>
      <c r="F1626" s="95">
        <f>(0.5*((C1626^2)-(C1625^2))*'NEFZ + EPA + WLTP - Start Value'!$B$3)/3600</f>
        <v>-0.9400086948892113</v>
      </c>
      <c r="G1626" s="95">
        <f>E1626*'NEFZ + EPA + WLTP - Start Value'!$B$3*'NEFZ + EPA + WLTP - Start Value'!$B$6*'NEFZ + EPA + WLTP - Constants'!$B$4/3600</f>
        <v>0.8251150050880002</v>
      </c>
      <c r="H1626" s="95">
        <f>IF(E1626&gt;0,(((C1625)^3+(C1626)^3)/2/D1626)*0.5*'NEFZ + EPA + WLTP - Constants'!$B$3*('NEFZ + EPA + WLTP - Start Value'!$B$5*'NEFZ + EPA + WLTP - Start Value'!$B$4)*E1626/3600,0)</f>
        <v>1.789476195891095</v>
      </c>
      <c r="I1626" s="95"/>
    </row>
    <row r="1627" ht="20.35" customHeight="1">
      <c r="A1627" s="15">
        <v>1624</v>
      </c>
      <c r="B1627" s="15">
        <v>53.7</v>
      </c>
      <c r="C1627" s="95">
        <f>'NEFZ + EPA + WLTP - Constants'!$B$5*B1627/3.6</f>
        <v>24.006048</v>
      </c>
      <c r="D1627" s="95">
        <f>(C1627+C1626)/2</f>
        <v>24.073104</v>
      </c>
      <c r="E1627" s="95">
        <f>(D1627*(A1627-A1626))</f>
        <v>24.073104</v>
      </c>
      <c r="F1627" s="95">
        <f>(0.5*((C1627^2)-(C1626^2))*'NEFZ + EPA + WLTP - Start Value'!$B$3)/3600</f>
        <v>-1.403497270419192</v>
      </c>
      <c r="G1627" s="95">
        <f>E1627*'NEFZ + EPA + WLTP - Start Value'!$B$3*'NEFZ + EPA + WLTP - Start Value'!$B$6*'NEFZ + EPA + WLTP - Constants'!$B$4/3600</f>
        <v>0.8213020891680001</v>
      </c>
      <c r="H1627" s="95">
        <f>IF(E1627&gt;0,(((C1626)^3+(C1627)^3)/2/D1627)*0.5*'NEFZ + EPA + WLTP - Constants'!$B$3*('NEFZ + EPA + WLTP - Start Value'!$B$5*'NEFZ + EPA + WLTP - Start Value'!$B$4)*E1627/3600,0)</f>
        <v>1.764805752849109</v>
      </c>
      <c r="I1627" s="95"/>
    </row>
    <row r="1628" ht="20.35" customHeight="1">
      <c r="A1628" s="15">
        <v>1625</v>
      </c>
      <c r="B1628" s="15">
        <v>53.6</v>
      </c>
      <c r="C1628" s="95">
        <f>'NEFZ + EPA + WLTP - Constants'!$B$5*B1628/3.6</f>
        <v>23.961344</v>
      </c>
      <c r="D1628" s="95">
        <f>(C1628+C1627)/2</f>
        <v>23.983696</v>
      </c>
      <c r="E1628" s="95">
        <f>(D1628*(A1628-A1627))</f>
        <v>23.983696</v>
      </c>
      <c r="F1628" s="95">
        <f>(0.5*((C1628^2)-(C1627^2))*'NEFZ + EPA + WLTP - Start Value'!$B$3)/3600</f>
        <v>-0.4660948842958208</v>
      </c>
      <c r="G1628" s="95">
        <f>E1628*'NEFZ + EPA + WLTP - Start Value'!$B$3*'NEFZ + EPA + WLTP - Start Value'!$B$6*'NEFZ + EPA + WLTP - Constants'!$B$4/3600</f>
        <v>0.8182517564320002</v>
      </c>
      <c r="H1628" s="95">
        <f>IF(E1628&gt;0,(((C1627)^3+(C1628)^3)/2/D1628)*0.5*'NEFZ + EPA + WLTP - Constants'!$B$3*('NEFZ + EPA + WLTP - Start Value'!$B$5*'NEFZ + EPA + WLTP - Start Value'!$B$4)*E1628/3600,0)</f>
        <v>1.745179043950046</v>
      </c>
      <c r="I1628" s="95"/>
    </row>
    <row r="1629" ht="20.35" customHeight="1">
      <c r="A1629" s="15">
        <v>1626</v>
      </c>
      <c r="B1629" s="15">
        <v>53.9</v>
      </c>
      <c r="C1629" s="95">
        <f>'NEFZ + EPA + WLTP - Constants'!$B$5*B1629/3.6</f>
        <v>24.095456</v>
      </c>
      <c r="D1629" s="95">
        <f>(C1629+C1628)/2</f>
        <v>24.0284</v>
      </c>
      <c r="E1629" s="95">
        <f>(D1629*(A1629-A1628))</f>
        <v>24.0284</v>
      </c>
      <c r="F1629" s="95">
        <f>(0.5*((C1629^2)-(C1628^2))*'NEFZ + EPA + WLTP - Start Value'!$B$3)/3600</f>
        <v>1.400890961653278</v>
      </c>
      <c r="G1629" s="95">
        <f>E1629*'NEFZ + EPA + WLTP - Start Value'!$B$3*'NEFZ + EPA + WLTP - Start Value'!$B$6*'NEFZ + EPA + WLTP - Constants'!$B$4/3600</f>
        <v>0.8197769228000001</v>
      </c>
      <c r="H1629" s="95">
        <f>IF(E1629&gt;0,(((C1628)^3+(C1629)^3)/2/D1629)*0.5*'NEFZ + EPA + WLTP - Constants'!$B$3*('NEFZ + EPA + WLTP - Start Value'!$B$5*'NEFZ + EPA + WLTP - Start Value'!$B$4)*E1629/3600,0)</f>
        <v>1.754992364495577</v>
      </c>
      <c r="I1629" s="95"/>
    </row>
    <row r="1630" ht="20.35" customHeight="1">
      <c r="A1630" s="15">
        <v>1627</v>
      </c>
      <c r="B1630" s="15">
        <v>54</v>
      </c>
      <c r="C1630" s="95">
        <f>'NEFZ + EPA + WLTP - Constants'!$B$5*B1630/3.6</f>
        <v>24.14016</v>
      </c>
      <c r="D1630" s="95">
        <f>(C1630+C1629)/2</f>
        <v>24.117808</v>
      </c>
      <c r="E1630" s="95">
        <f>(D1630*(A1630-A1629))</f>
        <v>24.117808</v>
      </c>
      <c r="F1630" s="95">
        <f>(0.5*((C1630^2)-(C1629^2))*'NEFZ + EPA + WLTP - Start Value'!$B$3)/3600</f>
        <v>0.468701193061735</v>
      </c>
      <c r="G1630" s="95">
        <f>E1630*'NEFZ + EPA + WLTP - Start Value'!$B$3*'NEFZ + EPA + WLTP - Start Value'!$B$6*'NEFZ + EPA + WLTP - Constants'!$B$4/3600</f>
        <v>0.822827255536</v>
      </c>
      <c r="H1630" s="95">
        <f>IF(E1630&gt;0,(((C1629)^3+(C1630)^3)/2/D1630)*0.5*'NEFZ + EPA + WLTP - Constants'!$B$3*('NEFZ + EPA + WLTP - Start Value'!$B$5*'NEFZ + EPA + WLTP - Start Value'!$B$4)*E1630/3600,0)</f>
        <v>1.77461907339464</v>
      </c>
      <c r="I1630" s="95"/>
    </row>
    <row r="1631" ht="20.35" customHeight="1">
      <c r="A1631" s="15">
        <v>1628</v>
      </c>
      <c r="B1631" s="15">
        <v>54.1</v>
      </c>
      <c r="C1631" s="95">
        <f>'NEFZ + EPA + WLTP - Constants'!$B$5*B1631/3.6</f>
        <v>24.184864</v>
      </c>
      <c r="D1631" s="95">
        <f>(C1631+C1630)/2</f>
        <v>24.162512</v>
      </c>
      <c r="E1631" s="95">
        <f>(D1631*(A1631-A1630))</f>
        <v>24.162512</v>
      </c>
      <c r="F1631" s="95">
        <f>(0.5*((C1631^2)-(C1630^2))*'NEFZ + EPA + WLTP - Start Value'!$B$3)/3600</f>
        <v>0.4695699626502908</v>
      </c>
      <c r="G1631" s="95">
        <f>E1631*'NEFZ + EPA + WLTP - Start Value'!$B$3*'NEFZ + EPA + WLTP - Start Value'!$B$6*'NEFZ + EPA + WLTP - Constants'!$B$4/3600</f>
        <v>0.824352421904</v>
      </c>
      <c r="H1631" s="95">
        <f>IF(E1631&gt;0,(((C1630)^3+(C1631)^3)/2/D1631)*0.5*'NEFZ + EPA + WLTP - Constants'!$B$3*('NEFZ + EPA + WLTP - Start Value'!$B$5*'NEFZ + EPA + WLTP - Start Value'!$B$4)*E1631/3600,0)</f>
        <v>1.78450549096319</v>
      </c>
      <c r="I1631" s="95"/>
    </row>
    <row r="1632" ht="20.35" customHeight="1">
      <c r="A1632" s="15">
        <v>1629</v>
      </c>
      <c r="B1632" s="15">
        <v>54.1</v>
      </c>
      <c r="C1632" s="95">
        <f>'NEFZ + EPA + WLTP - Constants'!$B$5*B1632/3.6</f>
        <v>24.184864</v>
      </c>
      <c r="D1632" s="95">
        <f>(C1632+C1631)/2</f>
        <v>24.184864</v>
      </c>
      <c r="E1632" s="95">
        <f>(D1632*(A1632-A1631))</f>
        <v>24.184864</v>
      </c>
      <c r="F1632" s="95">
        <f>(0.5*((C1632^2)-(C1631^2))*'NEFZ + EPA + WLTP - Start Value'!$B$3)/3600</f>
        <v>0</v>
      </c>
      <c r="G1632" s="95">
        <f>E1632*'NEFZ + EPA + WLTP - Start Value'!$B$3*'NEFZ + EPA + WLTP - Start Value'!$B$6*'NEFZ + EPA + WLTP - Constants'!$B$4/3600</f>
        <v>0.8251150050880002</v>
      </c>
      <c r="H1632" s="95">
        <f>IF(E1632&gt;0,(((C1631)^3+(C1632)^3)/2/D1632)*0.5*'NEFZ + EPA + WLTP - Constants'!$B$3*('NEFZ + EPA + WLTP - Start Value'!$B$5*'NEFZ + EPA + WLTP - Start Value'!$B$4)*E1632/3600,0)</f>
        <v>1.789457853827342</v>
      </c>
      <c r="I1632" s="95"/>
    </row>
    <row r="1633" ht="20.35" customHeight="1">
      <c r="A1633" s="15">
        <v>1630</v>
      </c>
      <c r="B1633" s="15">
        <v>53.8</v>
      </c>
      <c r="C1633" s="95">
        <f>'NEFZ + EPA + WLTP - Constants'!$B$5*B1633/3.6</f>
        <v>24.050752</v>
      </c>
      <c r="D1633" s="95">
        <f>(C1633+C1632)/2</f>
        <v>24.117808</v>
      </c>
      <c r="E1633" s="95">
        <f>(D1633*(A1633-A1632))</f>
        <v>24.117808</v>
      </c>
      <c r="F1633" s="95">
        <f>(0.5*((C1633^2)-(C1632^2))*'NEFZ + EPA + WLTP - Start Value'!$B$3)/3600</f>
        <v>-1.406103579185082</v>
      </c>
      <c r="G1633" s="95">
        <f>E1633*'NEFZ + EPA + WLTP - Start Value'!$B$3*'NEFZ + EPA + WLTP - Start Value'!$B$6*'NEFZ + EPA + WLTP - Constants'!$B$4/3600</f>
        <v>0.822827255536</v>
      </c>
      <c r="H1633" s="95">
        <f>IF(E1633&gt;0,(((C1632)^3+(C1633)^3)/2/D1633)*0.5*'NEFZ + EPA + WLTP - Constants'!$B$3*('NEFZ + EPA + WLTP - Start Value'!$B$5*'NEFZ + EPA + WLTP - Start Value'!$B$4)*E1633/3600,0)</f>
        <v>1.774655655810148</v>
      </c>
      <c r="I1633" s="95"/>
    </row>
    <row r="1634" ht="20.35" customHeight="1">
      <c r="A1634" s="15">
        <v>1631</v>
      </c>
      <c r="B1634" s="15">
        <v>53.4</v>
      </c>
      <c r="C1634" s="95">
        <f>'NEFZ + EPA + WLTP - Constants'!$B$5*B1634/3.6</f>
        <v>23.871936</v>
      </c>
      <c r="D1634" s="95">
        <f>(C1634+C1633)/2</f>
        <v>23.961344</v>
      </c>
      <c r="E1634" s="95">
        <f>(D1634*(A1634-A1633))</f>
        <v>23.961344</v>
      </c>
      <c r="F1634" s="95">
        <f>(0.5*((C1634^2)-(C1633^2))*'NEFZ + EPA + WLTP - Start Value'!$B$3)/3600</f>
        <v>-1.862641998006024</v>
      </c>
      <c r="G1634" s="95">
        <f>E1634*'NEFZ + EPA + WLTP - Start Value'!$B$3*'NEFZ + EPA + WLTP - Start Value'!$B$6*'NEFZ + EPA + WLTP - Constants'!$B$4/3600</f>
        <v>0.8174891732480002</v>
      </c>
      <c r="H1634" s="95">
        <f>IF(E1634&gt;0,(((C1633)^3+(C1634)^3)/2/D1634)*0.5*'NEFZ + EPA + WLTP - Constants'!$B$3*('NEFZ + EPA + WLTP - Start Value'!$B$5*'NEFZ + EPA + WLTP - Start Value'!$B$4)*E1634/3600,0)</f>
        <v>1.740372400475936</v>
      </c>
      <c r="I1634" s="95"/>
    </row>
    <row r="1635" ht="20.35" customHeight="1">
      <c r="A1635" s="15">
        <v>1632</v>
      </c>
      <c r="B1635" s="15">
        <v>53</v>
      </c>
      <c r="C1635" s="95">
        <f>'NEFZ + EPA + WLTP - Constants'!$B$5*B1635/3.6</f>
        <v>23.69312</v>
      </c>
      <c r="D1635" s="95">
        <f>(C1635+C1634)/2</f>
        <v>23.782528</v>
      </c>
      <c r="E1635" s="95">
        <f>(D1635*(A1635-A1634))</f>
        <v>23.782528</v>
      </c>
      <c r="F1635" s="95">
        <f>(0.5*((C1635^2)-(C1634^2))*'NEFZ + EPA + WLTP - Start Value'!$B$3)/3600</f>
        <v>-1.848741684588094</v>
      </c>
      <c r="G1635" s="95">
        <f>E1635*'NEFZ + EPA + WLTP - Start Value'!$B$3*'NEFZ + EPA + WLTP - Start Value'!$B$6*'NEFZ + EPA + WLTP - Constants'!$B$4/3600</f>
        <v>0.8113885077760001</v>
      </c>
      <c r="H1635" s="95">
        <f>IF(E1635&gt;0,(((C1634)^3+(C1635)^3)/2/D1635)*0.5*'NEFZ + EPA + WLTP - Constants'!$B$3*('NEFZ + EPA + WLTP - Start Value'!$B$5*'NEFZ + EPA + WLTP - Start Value'!$B$4)*E1635/3600,0)</f>
        <v>1.701699961614007</v>
      </c>
      <c r="I1635" s="95"/>
    </row>
    <row r="1636" ht="20.35" customHeight="1">
      <c r="A1636" s="15">
        <v>1633</v>
      </c>
      <c r="B1636" s="15">
        <v>52.6</v>
      </c>
      <c r="C1636" s="95">
        <f>'NEFZ + EPA + WLTP - Constants'!$B$5*B1636/3.6</f>
        <v>23.514304</v>
      </c>
      <c r="D1636" s="95">
        <f>(C1636+C1635)/2</f>
        <v>23.603712</v>
      </c>
      <c r="E1636" s="95">
        <f>(D1636*(A1636-A1635))</f>
        <v>23.603712</v>
      </c>
      <c r="F1636" s="95">
        <f>(0.5*((C1636^2)-(C1635^2))*'NEFZ + EPA + WLTP - Start Value'!$B$3)/3600</f>
        <v>-1.83484137117014</v>
      </c>
      <c r="G1636" s="95">
        <f>E1636*'NEFZ + EPA + WLTP - Start Value'!$B$3*'NEFZ + EPA + WLTP - Start Value'!$B$6*'NEFZ + EPA + WLTP - Constants'!$B$4/3600</f>
        <v>0.8052878423040001</v>
      </c>
      <c r="H1636" s="95">
        <f>IF(E1636&gt;0,(((C1635)^3+(C1636)^3)/2/D1636)*0.5*'NEFZ + EPA + WLTP - Constants'!$B$3*('NEFZ + EPA + WLTP - Start Value'!$B$5*'NEFZ + EPA + WLTP - Start Value'!$B$4)*E1636/3600,0)</f>
        <v>1.663604704440327</v>
      </c>
      <c r="I1636" s="95"/>
    </row>
    <row r="1637" ht="20.35" customHeight="1">
      <c r="A1637" s="15">
        <v>1634</v>
      </c>
      <c r="B1637" s="15">
        <v>52.1</v>
      </c>
      <c r="C1637" s="95">
        <f>'NEFZ + EPA + WLTP - Constants'!$B$5*B1637/3.6</f>
        <v>23.290784</v>
      </c>
      <c r="D1637" s="95">
        <f>(C1637+C1636)/2</f>
        <v>23.402544</v>
      </c>
      <c r="E1637" s="95">
        <f>(D1637*(A1637-A1636))</f>
        <v>23.402544</v>
      </c>
      <c r="F1637" s="95">
        <f>(0.5*((C1637^2)-(C1636^2))*'NEFZ + EPA + WLTP - Start Value'!$B$3)/3600</f>
        <v>-2.274004398218634</v>
      </c>
      <c r="G1637" s="95">
        <f>E1637*'NEFZ + EPA + WLTP - Start Value'!$B$3*'NEFZ + EPA + WLTP - Start Value'!$B$6*'NEFZ + EPA + WLTP - Constants'!$B$4/3600</f>
        <v>0.798424593648</v>
      </c>
      <c r="H1637" s="95">
        <f>IF(E1637&gt;0,(((C1636)^3+(C1637)^3)/2/D1637)*0.5*'NEFZ + EPA + WLTP - Constants'!$B$3*('NEFZ + EPA + WLTP - Start Value'!$B$5*'NEFZ + EPA + WLTP - Start Value'!$B$4)*E1637/3600,0)</f>
        <v>1.621471983830206</v>
      </c>
      <c r="I1637" s="95"/>
    </row>
    <row r="1638" ht="20.35" customHeight="1">
      <c r="A1638" s="15">
        <v>1635</v>
      </c>
      <c r="B1638" s="15">
        <v>52.4</v>
      </c>
      <c r="C1638" s="95">
        <f>'NEFZ + EPA + WLTP - Constants'!$B$5*B1638/3.6</f>
        <v>23.424896</v>
      </c>
      <c r="D1638" s="95">
        <f>(C1638+C1637)/2</f>
        <v>23.35784</v>
      </c>
      <c r="E1638" s="95">
        <f>(D1638*(A1638-A1637))</f>
        <v>23.35784</v>
      </c>
      <c r="F1638" s="95">
        <f>(0.5*((C1638^2)-(C1637^2))*'NEFZ + EPA + WLTP - Start Value'!$B$3)/3600</f>
        <v>1.361796330165306</v>
      </c>
      <c r="G1638" s="95">
        <f>E1638*'NEFZ + EPA + WLTP - Start Value'!$B$3*'NEFZ + EPA + WLTP - Start Value'!$B$6*'NEFZ + EPA + WLTP - Constants'!$B$4/3600</f>
        <v>0.7968994272800002</v>
      </c>
      <c r="H1638" s="95">
        <f>IF(E1638&gt;0,(((C1637)^3+(C1638)^3)/2/D1638)*0.5*'NEFZ + EPA + WLTP - Constants'!$B$3*('NEFZ + EPA + WLTP - Start Value'!$B$5*'NEFZ + EPA + WLTP - Start Value'!$B$4)*E1638/3600,0)</f>
        <v>1.612127182654382</v>
      </c>
      <c r="I1638" s="95"/>
    </row>
    <row r="1639" ht="20.35" customHeight="1">
      <c r="A1639" s="15">
        <v>1636</v>
      </c>
      <c r="B1639" s="15">
        <v>52</v>
      </c>
      <c r="C1639" s="95">
        <f>'NEFZ + EPA + WLTP - Constants'!$B$5*B1639/3.6</f>
        <v>23.24608</v>
      </c>
      <c r="D1639" s="95">
        <f>(C1639+C1638)/2</f>
        <v>23.335488</v>
      </c>
      <c r="E1639" s="95">
        <f>(D1639*(A1639-A1638))</f>
        <v>23.335488</v>
      </c>
      <c r="F1639" s="95">
        <f>(0.5*((C1639^2)-(C1638^2))*'NEFZ + EPA + WLTP - Start Value'!$B$3)/3600</f>
        <v>-1.813990901043172</v>
      </c>
      <c r="G1639" s="95">
        <f>E1639*'NEFZ + EPA + WLTP - Start Value'!$B$3*'NEFZ + EPA + WLTP - Start Value'!$B$6*'NEFZ + EPA + WLTP - Constants'!$B$4/3600</f>
        <v>0.7961368440960001</v>
      </c>
      <c r="H1639" s="95">
        <f>IF(E1639&gt;0,(((C1638)^3+(C1639)^3)/2/D1639)*0.5*'NEFZ + EPA + WLTP - Constants'!$B$3*('NEFZ + EPA + WLTP - Start Value'!$B$5*'NEFZ + EPA + WLTP - Start Value'!$B$4)*E1639/3600,0)</f>
        <v>1.607534541225398</v>
      </c>
      <c r="I1639" s="95"/>
    </row>
    <row r="1640" ht="20.35" customHeight="1">
      <c r="A1640" s="15">
        <v>1637</v>
      </c>
      <c r="B1640" s="15">
        <v>51.9</v>
      </c>
      <c r="C1640" s="95">
        <f>'NEFZ + EPA + WLTP - Constants'!$B$5*B1640/3.6</f>
        <v>23.201376</v>
      </c>
      <c r="D1640" s="95">
        <f>(C1640+C1639)/2</f>
        <v>23.223728</v>
      </c>
      <c r="E1640" s="95">
        <f>(D1640*(A1640-A1639))</f>
        <v>23.223728</v>
      </c>
      <c r="F1640" s="95">
        <f>(0.5*((C1640^2)-(C1639^2))*'NEFZ + EPA + WLTP - Start Value'!$B$3)/3600</f>
        <v>-0.4513258012892865</v>
      </c>
      <c r="G1640" s="95">
        <f>E1640*'NEFZ + EPA + WLTP - Start Value'!$B$3*'NEFZ + EPA + WLTP - Start Value'!$B$6*'NEFZ + EPA + WLTP - Constants'!$B$4/3600</f>
        <v>0.7923239281760002</v>
      </c>
      <c r="H1640" s="95">
        <f>IF(E1640&gt;0,(((C1639)^3+(C1640)^3)/2/D1640)*0.5*'NEFZ + EPA + WLTP - Constants'!$B$3*('NEFZ + EPA + WLTP - Start Value'!$B$5*'NEFZ + EPA + WLTP - Start Value'!$B$4)*E1640/3600,0)</f>
        <v>1.58448284464167</v>
      </c>
      <c r="I1640" s="95"/>
    </row>
    <row r="1641" ht="20.35" customHeight="1">
      <c r="A1641" s="15">
        <v>1638</v>
      </c>
      <c r="B1641" s="15">
        <v>51.7</v>
      </c>
      <c r="C1641" s="95">
        <f>'NEFZ + EPA + WLTP - Constants'!$B$5*B1641/3.6</f>
        <v>23.111968</v>
      </c>
      <c r="D1641" s="95">
        <f>(C1641+C1640)/2</f>
        <v>23.156672</v>
      </c>
      <c r="E1641" s="95">
        <f>(D1641*(A1641-A1640))</f>
        <v>23.156672</v>
      </c>
      <c r="F1641" s="95">
        <f>(0.5*((C1641^2)-(C1640^2))*'NEFZ + EPA + WLTP - Start Value'!$B$3)/3600</f>
        <v>-0.9000452938125598</v>
      </c>
      <c r="G1641" s="95">
        <f>E1641*'NEFZ + EPA + WLTP - Start Value'!$B$3*'NEFZ + EPA + WLTP - Start Value'!$B$6*'NEFZ + EPA + WLTP - Constants'!$B$4/3600</f>
        <v>0.7900361786240001</v>
      </c>
      <c r="H1641" s="95">
        <f>IF(E1641&gt;0,(((C1640)^3+(C1641)^3)/2/D1641)*0.5*'NEFZ + EPA + WLTP - Constants'!$B$3*('NEFZ + EPA + WLTP - Start Value'!$B$5*'NEFZ + EPA + WLTP - Start Value'!$B$4)*E1641/3600,0)</f>
        <v>1.570810565217301</v>
      </c>
      <c r="I1641" s="95"/>
    </row>
    <row r="1642" ht="20.35" customHeight="1">
      <c r="A1642" s="15">
        <v>1639</v>
      </c>
      <c r="B1642" s="15">
        <v>51.5</v>
      </c>
      <c r="C1642" s="95">
        <f>'NEFZ + EPA + WLTP - Constants'!$B$5*B1642/3.6</f>
        <v>23.02256</v>
      </c>
      <c r="D1642" s="95">
        <f>(C1642+C1641)/2</f>
        <v>23.067264</v>
      </c>
      <c r="E1642" s="95">
        <f>(D1642*(A1642-A1641))</f>
        <v>23.067264</v>
      </c>
      <c r="F1642" s="95">
        <f>(0.5*((C1642^2)-(C1641^2))*'NEFZ + EPA + WLTP - Start Value'!$B$3)/3600</f>
        <v>-0.8965702154581641</v>
      </c>
      <c r="G1642" s="95">
        <f>E1642*'NEFZ + EPA + WLTP - Start Value'!$B$3*'NEFZ + EPA + WLTP - Start Value'!$B$6*'NEFZ + EPA + WLTP - Constants'!$B$4/3600</f>
        <v>0.786985845888</v>
      </c>
      <c r="H1642" s="95">
        <f>IF(E1642&gt;0,(((C1641)^3+(C1642)^3)/2/D1642)*0.5*'NEFZ + EPA + WLTP - Constants'!$B$3*('NEFZ + EPA + WLTP - Start Value'!$B$5*'NEFZ + EPA + WLTP - Start Value'!$B$4)*E1642/3600,0)</f>
        <v>1.552686142538061</v>
      </c>
      <c r="I1642" s="95"/>
    </row>
    <row r="1643" ht="20.35" customHeight="1">
      <c r="A1643" s="15">
        <v>1640</v>
      </c>
      <c r="B1643" s="15">
        <v>51.6</v>
      </c>
      <c r="C1643" s="95">
        <f>'NEFZ + EPA + WLTP - Constants'!$B$5*B1643/3.6</f>
        <v>23.067264</v>
      </c>
      <c r="D1643" s="95">
        <f>(C1643+C1642)/2</f>
        <v>23.044912</v>
      </c>
      <c r="E1643" s="95">
        <f>(D1643*(A1643-A1642))</f>
        <v>23.044912</v>
      </c>
      <c r="F1643" s="95">
        <f>(0.5*((C1643^2)-(C1642^2))*'NEFZ + EPA + WLTP - Start Value'!$B$3)/3600</f>
        <v>0.4478507229347424</v>
      </c>
      <c r="G1643" s="95">
        <f>E1643*'NEFZ + EPA + WLTP - Start Value'!$B$3*'NEFZ + EPA + WLTP - Start Value'!$B$6*'NEFZ + EPA + WLTP - Constants'!$B$4/3600</f>
        <v>0.7862232627040002</v>
      </c>
      <c r="H1643" s="95">
        <f>IF(E1643&gt;0,(((C1642)^3+(C1643)^3)/2/D1643)*0.5*'NEFZ + EPA + WLTP - Constants'!$B$3*('NEFZ + EPA + WLTP - Start Value'!$B$5*'NEFZ + EPA + WLTP - Start Value'!$B$4)*E1643/3600,0)</f>
        <v>1.548163818004133</v>
      </c>
      <c r="I1643" s="95"/>
    </row>
    <row r="1644" ht="20.35" customHeight="1">
      <c r="A1644" s="15">
        <v>1641</v>
      </c>
      <c r="B1644" s="15">
        <v>51.8</v>
      </c>
      <c r="C1644" s="95">
        <f>'NEFZ + EPA + WLTP - Constants'!$B$5*B1644/3.6</f>
        <v>23.156672</v>
      </c>
      <c r="D1644" s="95">
        <f>(C1644+C1643)/2</f>
        <v>23.111968</v>
      </c>
      <c r="E1644" s="95">
        <f>(D1644*(A1644-A1643))</f>
        <v>23.111968</v>
      </c>
      <c r="F1644" s="95">
        <f>(0.5*((C1644^2)-(C1643^2))*'NEFZ + EPA + WLTP - Start Value'!$B$3)/3600</f>
        <v>0.8983077546353743</v>
      </c>
      <c r="G1644" s="95">
        <f>E1644*'NEFZ + EPA + WLTP - Start Value'!$B$3*'NEFZ + EPA + WLTP - Start Value'!$B$6*'NEFZ + EPA + WLTP - Constants'!$B$4/3600</f>
        <v>0.788511012256</v>
      </c>
      <c r="H1644" s="95">
        <f>IF(E1644&gt;0,(((C1643)^3+(C1644)^3)/2/D1644)*0.5*'NEFZ + EPA + WLTP - Constants'!$B$3*('NEFZ + EPA + WLTP - Start Value'!$B$5*'NEFZ + EPA + WLTP - Start Value'!$B$4)*E1644/3600,0)</f>
        <v>1.561730825509916</v>
      </c>
      <c r="I1644" s="95"/>
    </row>
    <row r="1645" ht="20.35" customHeight="1">
      <c r="A1645" s="15">
        <v>1642</v>
      </c>
      <c r="B1645" s="15">
        <v>52.1</v>
      </c>
      <c r="C1645" s="95">
        <f>'NEFZ + EPA + WLTP - Constants'!$B$5*B1645/3.6</f>
        <v>23.290784</v>
      </c>
      <c r="D1645" s="95">
        <f>(C1645+C1644)/2</f>
        <v>23.223728</v>
      </c>
      <c r="E1645" s="95">
        <f>(D1645*(A1645-A1644))</f>
        <v>23.223728</v>
      </c>
      <c r="F1645" s="95">
        <f>(0.5*((C1645^2)-(C1644^2))*'NEFZ + EPA + WLTP - Start Value'!$B$3)/3600</f>
        <v>1.353977403867761</v>
      </c>
      <c r="G1645" s="95">
        <f>E1645*'NEFZ + EPA + WLTP - Start Value'!$B$3*'NEFZ + EPA + WLTP - Start Value'!$B$6*'NEFZ + EPA + WLTP - Constants'!$B$4/3600</f>
        <v>0.7923239281760002</v>
      </c>
      <c r="H1645" s="95">
        <f>IF(E1645&gt;0,(((C1644)^3+(C1645)^3)/2/D1645)*0.5*'NEFZ + EPA + WLTP - Constants'!$B$3*('NEFZ + EPA + WLTP - Start Value'!$B$5*'NEFZ + EPA + WLTP - Start Value'!$B$4)*E1645/3600,0)</f>
        <v>1.584518070897196</v>
      </c>
      <c r="I1645" s="95"/>
    </row>
    <row r="1646" ht="20.35" customHeight="1">
      <c r="A1646" s="15">
        <v>1643</v>
      </c>
      <c r="B1646" s="15">
        <v>52.5</v>
      </c>
      <c r="C1646" s="95">
        <f>'NEFZ + EPA + WLTP - Constants'!$B$5*B1646/3.6</f>
        <v>23.4696</v>
      </c>
      <c r="D1646" s="95">
        <f>(C1646+C1645)/2</f>
        <v>23.380192</v>
      </c>
      <c r="E1646" s="95">
        <f>(D1646*(A1646-A1645))</f>
        <v>23.380192</v>
      </c>
      <c r="F1646" s="95">
        <f>(0.5*((C1646^2)-(C1645^2))*'NEFZ + EPA + WLTP - Start Value'!$B$3)/3600</f>
        <v>1.817465979397667</v>
      </c>
      <c r="G1646" s="95">
        <f>E1646*'NEFZ + EPA + WLTP - Start Value'!$B$3*'NEFZ + EPA + WLTP - Start Value'!$B$6*'NEFZ + EPA + WLTP - Constants'!$B$4/3600</f>
        <v>0.7976620104640001</v>
      </c>
      <c r="H1646" s="95">
        <f>IF(E1646&gt;0,(((C1645)^3+(C1646)^3)/2/D1646)*0.5*'NEFZ + EPA + WLTP - Constants'!$B$3*('NEFZ + EPA + WLTP - Start Value'!$B$5*'NEFZ + EPA + WLTP - Start Value'!$B$4)*E1646/3600,0)</f>
        <v>1.616790683442414</v>
      </c>
      <c r="I1646" s="95"/>
    </row>
    <row r="1647" ht="20.35" customHeight="1">
      <c r="A1647" s="15">
        <v>1644</v>
      </c>
      <c r="B1647" s="15">
        <v>53</v>
      </c>
      <c r="C1647" s="95">
        <f>'NEFZ + EPA + WLTP - Constants'!$B$5*B1647/3.6</f>
        <v>23.69312</v>
      </c>
      <c r="D1647" s="95">
        <f>(C1647+C1646)/2</f>
        <v>23.58136</v>
      </c>
      <c r="E1647" s="95">
        <f>(D1647*(A1647-A1646))</f>
        <v>23.58136</v>
      </c>
      <c r="F1647" s="95">
        <f>(0.5*((C1647^2)-(C1646^2))*'NEFZ + EPA + WLTP - Start Value'!$B$3)/3600</f>
        <v>2.291379789991107</v>
      </c>
      <c r="G1647" s="95">
        <f>E1647*'NEFZ + EPA + WLTP - Start Value'!$B$3*'NEFZ + EPA + WLTP - Start Value'!$B$6*'NEFZ + EPA + WLTP - Constants'!$B$4/3600</f>
        <v>0.8045252591200001</v>
      </c>
      <c r="H1647" s="95">
        <f>IF(E1647&gt;0,(((C1646)^3+(C1647)^3)/2/D1647)*0.5*'NEFZ + EPA + WLTP - Constants'!$B$3*('NEFZ + EPA + WLTP - Start Value'!$B$5*'NEFZ + EPA + WLTP - Start Value'!$B$4)*E1647/3600,0)</f>
        <v>1.658923404052534</v>
      </c>
      <c r="I1647" s="95"/>
    </row>
    <row r="1648" ht="20.35" customHeight="1">
      <c r="A1648" s="15">
        <v>1645</v>
      </c>
      <c r="B1648" s="15">
        <v>53.5</v>
      </c>
      <c r="C1648" s="95">
        <f>'NEFZ + EPA + WLTP - Constants'!$B$5*B1648/3.6</f>
        <v>23.91664</v>
      </c>
      <c r="D1648" s="95">
        <f>(C1648+C1647)/2</f>
        <v>23.80488</v>
      </c>
      <c r="E1648" s="95">
        <f>(D1648*(A1648-A1647))</f>
        <v>23.80488</v>
      </c>
      <c r="F1648" s="95">
        <f>(0.5*((C1648^2)-(C1647^2))*'NEFZ + EPA + WLTP - Start Value'!$B$3)/3600</f>
        <v>2.31309902970668</v>
      </c>
      <c r="G1648" s="95">
        <f>E1648*'NEFZ + EPA + WLTP - Start Value'!$B$3*'NEFZ + EPA + WLTP - Start Value'!$B$6*'NEFZ + EPA + WLTP - Constants'!$B$4/3600</f>
        <v>0.8121510909600002</v>
      </c>
      <c r="H1648" s="95">
        <f>IF(E1648&gt;0,(((C1647)^3+(C1648)^3)/2/D1648)*0.5*'NEFZ + EPA + WLTP - Constants'!$B$3*('NEFZ + EPA + WLTP - Start Value'!$B$5*'NEFZ + EPA + WLTP - Start Value'!$B$4)*E1648/3600,0)</f>
        <v>1.706542984079628</v>
      </c>
      <c r="I1648" s="95"/>
    </row>
    <row r="1649" ht="20.35" customHeight="1">
      <c r="A1649" s="15">
        <v>1646</v>
      </c>
      <c r="B1649" s="15">
        <v>54</v>
      </c>
      <c r="C1649" s="95">
        <f>'NEFZ + EPA + WLTP - Constants'!$B$5*B1649/3.6</f>
        <v>24.14016</v>
      </c>
      <c r="D1649" s="95">
        <f>(C1649+C1648)/2</f>
        <v>24.0284</v>
      </c>
      <c r="E1649" s="95">
        <f>(D1649*(A1649-A1648))</f>
        <v>24.0284</v>
      </c>
      <c r="F1649" s="95">
        <f>(0.5*((C1649^2)-(C1648^2))*'NEFZ + EPA + WLTP - Start Value'!$B$3)/3600</f>
        <v>2.334818269422228</v>
      </c>
      <c r="G1649" s="95">
        <f>E1649*'NEFZ + EPA + WLTP - Start Value'!$B$3*'NEFZ + EPA + WLTP - Start Value'!$B$6*'NEFZ + EPA + WLTP - Constants'!$B$4/3600</f>
        <v>0.8197769228000001</v>
      </c>
      <c r="H1649" s="95">
        <f>IF(E1649&gt;0,(((C1648)^3+(C1649)^3)/2/D1649)*0.5*'NEFZ + EPA + WLTP - Constants'!$B$3*('NEFZ + EPA + WLTP - Start Value'!$B$5*'NEFZ + EPA + WLTP - Start Value'!$B$4)*E1649/3600,0)</f>
        <v>1.755065258094598</v>
      </c>
      <c r="I1649" s="95"/>
    </row>
    <row r="1650" ht="20.35" customHeight="1">
      <c r="A1650" s="15">
        <v>1647</v>
      </c>
      <c r="B1650" s="15">
        <v>54.9</v>
      </c>
      <c r="C1650" s="95">
        <f>'NEFZ + EPA + WLTP - Constants'!$B$5*B1650/3.6</f>
        <v>24.542496</v>
      </c>
      <c r="D1650" s="95">
        <f>(C1650+C1649)/2</f>
        <v>24.341328</v>
      </c>
      <c r="E1650" s="95">
        <f>(D1650*(A1650-A1649))</f>
        <v>24.341328</v>
      </c>
      <c r="F1650" s="95">
        <f>(0.5*((C1650^2)-(C1649^2))*'NEFZ + EPA + WLTP - Start Value'!$B$3)/3600</f>
        <v>4.257405369043167</v>
      </c>
      <c r="G1650" s="95">
        <f>E1650*'NEFZ + EPA + WLTP - Start Value'!$B$3*'NEFZ + EPA + WLTP - Start Value'!$B$6*'NEFZ + EPA + WLTP - Constants'!$B$4/3600</f>
        <v>0.830453087376</v>
      </c>
      <c r="H1650" s="95">
        <f>IF(E1650&gt;0,(((C1649)^3+(C1650)^3)/2/D1650)*0.5*'NEFZ + EPA + WLTP - Constants'!$B$3*('NEFZ + EPA + WLTP - Start Value'!$B$5*'NEFZ + EPA + WLTP - Start Value'!$B$4)*E1650/3600,0)</f>
        <v>1.824787556107499</v>
      </c>
      <c r="I1650" s="95"/>
    </row>
    <row r="1651" ht="20.35" customHeight="1">
      <c r="A1651" s="15">
        <v>1648</v>
      </c>
      <c r="B1651" s="15">
        <v>55.4</v>
      </c>
      <c r="C1651" s="95">
        <f>'NEFZ + EPA + WLTP - Constants'!$B$5*B1651/3.6</f>
        <v>24.766016</v>
      </c>
      <c r="D1651" s="95">
        <f>(C1651+C1650)/2</f>
        <v>24.654256</v>
      </c>
      <c r="E1651" s="95">
        <f>(D1651*(A1651-A1650))</f>
        <v>24.654256</v>
      </c>
      <c r="F1651" s="95">
        <f>(0.5*((C1651^2)-(C1650^2))*'NEFZ + EPA + WLTP - Start Value'!$B$3)/3600</f>
        <v>2.395632140625799</v>
      </c>
      <c r="G1651" s="95">
        <f>E1651*'NEFZ + EPA + WLTP - Start Value'!$B$3*'NEFZ + EPA + WLTP - Start Value'!$B$6*'NEFZ + EPA + WLTP - Constants'!$B$4/3600</f>
        <v>0.8411292519520001</v>
      </c>
      <c r="H1651" s="95">
        <f>IF(E1651&gt;0,(((C1650)^3+(C1651)^3)/2/D1651)*0.5*'NEFZ + EPA + WLTP - Constants'!$B$3*('NEFZ + EPA + WLTP - Start Value'!$B$5*'NEFZ + EPA + WLTP - Start Value'!$B$4)*E1651/3600,0)</f>
        <v>1.895802105063045</v>
      </c>
      <c r="I1651" s="95"/>
    </row>
    <row r="1652" ht="20.35" customHeight="1">
      <c r="A1652" s="15">
        <v>1649</v>
      </c>
      <c r="B1652" s="15">
        <v>55.6</v>
      </c>
      <c r="C1652" s="95">
        <f>'NEFZ + EPA + WLTP - Constants'!$B$5*B1652/3.6</f>
        <v>24.855424</v>
      </c>
      <c r="D1652" s="95">
        <f>(C1652+C1651)/2</f>
        <v>24.81072</v>
      </c>
      <c r="E1652" s="95">
        <f>(D1652*(A1652-A1651))</f>
        <v>24.81072</v>
      </c>
      <c r="F1652" s="95">
        <f>(0.5*((C1652^2)-(C1651^2))*'NEFZ + EPA + WLTP - Start Value'!$B$3)/3600</f>
        <v>0.964334243370674</v>
      </c>
      <c r="G1652" s="95">
        <f>E1652*'NEFZ + EPA + WLTP - Start Value'!$B$3*'NEFZ + EPA + WLTP - Start Value'!$B$6*'NEFZ + EPA + WLTP - Constants'!$B$4/3600</f>
        <v>0.8464673342400002</v>
      </c>
      <c r="H1652" s="95">
        <f>IF(E1652&gt;0,(((C1651)^3+(C1652)^3)/2/D1652)*0.5*'NEFZ + EPA + WLTP - Constants'!$B$3*('NEFZ + EPA + WLTP - Start Value'!$B$5*'NEFZ + EPA + WLTP - Start Value'!$B$4)*E1652/3600,0)</f>
        <v>1.932025516771199</v>
      </c>
      <c r="I1652" s="95"/>
    </row>
    <row r="1653" ht="20.35" customHeight="1">
      <c r="A1653" s="15">
        <v>1650</v>
      </c>
      <c r="B1653" s="15">
        <v>56</v>
      </c>
      <c r="C1653" s="95">
        <f>'NEFZ + EPA + WLTP - Constants'!$B$5*B1653/3.6</f>
        <v>25.03424</v>
      </c>
      <c r="D1653" s="95">
        <f>(C1653+C1652)/2</f>
        <v>24.944832</v>
      </c>
      <c r="E1653" s="95">
        <f>(D1653*(A1653-A1652))</f>
        <v>24.944832</v>
      </c>
      <c r="F1653" s="95">
        <f>(0.5*((C1653^2)-(C1652^2))*'NEFZ + EPA + WLTP - Start Value'!$B$3)/3600</f>
        <v>1.939093721804783</v>
      </c>
      <c r="G1653" s="95">
        <f>E1653*'NEFZ + EPA + WLTP - Start Value'!$B$3*'NEFZ + EPA + WLTP - Start Value'!$B$6*'NEFZ + EPA + WLTP - Constants'!$B$4/3600</f>
        <v>0.851042833344</v>
      </c>
      <c r="H1653" s="95">
        <f>IF(E1653&gt;0,(((C1652)^3+(C1653)^3)/2/D1653)*0.5*'NEFZ + EPA + WLTP - Constants'!$B$3*('NEFZ + EPA + WLTP - Start Value'!$B$5*'NEFZ + EPA + WLTP - Start Value'!$B$4)*E1653/3600,0)</f>
        <v>1.96358186777137</v>
      </c>
      <c r="I1653" s="95"/>
    </row>
    <row r="1654" ht="20.35" customHeight="1">
      <c r="A1654" s="15">
        <v>1651</v>
      </c>
      <c r="B1654" s="15">
        <v>56</v>
      </c>
      <c r="C1654" s="95">
        <f>'NEFZ + EPA + WLTP - Constants'!$B$5*B1654/3.6</f>
        <v>25.03424</v>
      </c>
      <c r="D1654" s="95">
        <f>(C1654+C1653)/2</f>
        <v>25.03424</v>
      </c>
      <c r="E1654" s="95">
        <f>(D1654*(A1654-A1653))</f>
        <v>25.03424</v>
      </c>
      <c r="F1654" s="95">
        <f>(0.5*((C1654^2)-(C1653^2))*'NEFZ + EPA + WLTP - Start Value'!$B$3)/3600</f>
        <v>0</v>
      </c>
      <c r="G1654" s="95">
        <f>E1654*'NEFZ + EPA + WLTP - Start Value'!$B$3*'NEFZ + EPA + WLTP - Start Value'!$B$6*'NEFZ + EPA + WLTP - Constants'!$B$4/3600</f>
        <v>0.8540931660800001</v>
      </c>
      <c r="H1654" s="95">
        <f>IF(E1654&gt;0,(((C1653)^3+(C1654)^3)/2/D1654)*0.5*'NEFZ + EPA + WLTP - Constants'!$B$3*('NEFZ + EPA + WLTP - Start Value'!$B$5*'NEFZ + EPA + WLTP - Start Value'!$B$4)*E1654/3600,0)</f>
        <v>1.98469492801047</v>
      </c>
      <c r="I1654" s="95"/>
    </row>
    <row r="1655" ht="20.35" customHeight="1">
      <c r="A1655" s="15">
        <v>1652</v>
      </c>
      <c r="B1655" s="15">
        <v>55.8</v>
      </c>
      <c r="C1655" s="95">
        <f>'NEFZ + EPA + WLTP - Constants'!$B$5*B1655/3.6</f>
        <v>24.944832</v>
      </c>
      <c r="D1655" s="95">
        <f>(C1655+C1654)/2</f>
        <v>24.989536</v>
      </c>
      <c r="E1655" s="95">
        <f>(D1655*(A1655-A1654))</f>
        <v>24.989536</v>
      </c>
      <c r="F1655" s="95">
        <f>(0.5*((C1655^2)-(C1654^2))*'NEFZ + EPA + WLTP - Start Value'!$B$3)/3600</f>
        <v>-0.9712844000796633</v>
      </c>
      <c r="G1655" s="95">
        <f>E1655*'NEFZ + EPA + WLTP - Start Value'!$B$3*'NEFZ + EPA + WLTP - Start Value'!$B$6*'NEFZ + EPA + WLTP - Constants'!$B$4/3600</f>
        <v>0.852567999712</v>
      </c>
      <c r="H1655" s="95">
        <f>IF(E1655&gt;0,(((C1654)^3+(C1655)^3)/2/D1655)*0.5*'NEFZ + EPA + WLTP - Constants'!$B$3*('NEFZ + EPA + WLTP - Start Value'!$B$5*'NEFZ + EPA + WLTP - Start Value'!$B$4)*E1655/3600,0)</f>
        <v>1.974100561027428</v>
      </c>
      <c r="I1655" s="95"/>
    </row>
    <row r="1656" ht="20.35" customHeight="1">
      <c r="A1656" s="15">
        <v>1653</v>
      </c>
      <c r="B1656" s="15">
        <v>55.2</v>
      </c>
      <c r="C1656" s="95">
        <f>'NEFZ + EPA + WLTP - Constants'!$B$5*B1656/3.6</f>
        <v>24.67660800000001</v>
      </c>
      <c r="D1656" s="95">
        <f>(C1656+C1655)/2</f>
        <v>24.81072</v>
      </c>
      <c r="E1656" s="95">
        <f>(D1656*(A1656-A1655))</f>
        <v>24.81072</v>
      </c>
      <c r="F1656" s="95">
        <f>(0.5*((C1656^2)-(C1655^2))*'NEFZ + EPA + WLTP - Start Value'!$B$3)/3600</f>
        <v>-2.893002730111923</v>
      </c>
      <c r="G1656" s="95">
        <f>E1656*'NEFZ + EPA + WLTP - Start Value'!$B$3*'NEFZ + EPA + WLTP - Start Value'!$B$6*'NEFZ + EPA + WLTP - Constants'!$B$4/3600</f>
        <v>0.8464673342400002</v>
      </c>
      <c r="H1656" s="95">
        <f>IF(E1656&gt;0,(((C1655)^3+(C1656)^3)/2/D1656)*0.5*'NEFZ + EPA + WLTP - Constants'!$B$3*('NEFZ + EPA + WLTP - Start Value'!$B$5*'NEFZ + EPA + WLTP - Start Value'!$B$4)*E1656/3600,0)</f>
        <v>1.932176050529178</v>
      </c>
      <c r="I1656" s="95"/>
    </row>
    <row r="1657" ht="20.35" customHeight="1">
      <c r="A1657" s="15">
        <v>1654</v>
      </c>
      <c r="B1657" s="15">
        <v>54.5</v>
      </c>
      <c r="C1657" s="95">
        <f>'NEFZ + EPA + WLTP - Constants'!$B$5*B1657/3.6</f>
        <v>24.36368</v>
      </c>
      <c r="D1657" s="95">
        <f>(C1657+C1656)/2</f>
        <v>24.520144</v>
      </c>
      <c r="E1657" s="95">
        <f>(D1657*(A1657-A1656))</f>
        <v>24.520144</v>
      </c>
      <c r="F1657" s="95">
        <f>(0.5*((C1657^2)-(C1656^2))*'NEFZ + EPA + WLTP - Start Value'!$B$3)/3600</f>
        <v>-3.335640835515109</v>
      </c>
      <c r="G1657" s="95">
        <f>E1657*'NEFZ + EPA + WLTP - Start Value'!$B$3*'NEFZ + EPA + WLTP - Start Value'!$B$6*'NEFZ + EPA + WLTP - Constants'!$B$4/3600</f>
        <v>0.836553752848</v>
      </c>
      <c r="H1657" s="95">
        <f>IF(E1657&gt;0,(((C1656)^3+(C1657)^3)/2/D1657)*0.5*'NEFZ + EPA + WLTP - Constants'!$B$3*('NEFZ + EPA + WLTP - Start Value'!$B$5*'NEFZ + EPA + WLTP - Start Value'!$B$4)*E1657/3600,0)</f>
        <v>1.865145091554796</v>
      </c>
      <c r="I1657" s="95"/>
    </row>
    <row r="1658" ht="20.35" customHeight="1">
      <c r="A1658" s="15">
        <v>1655</v>
      </c>
      <c r="B1658" s="15">
        <v>53.6</v>
      </c>
      <c r="C1658" s="95">
        <f>'NEFZ + EPA + WLTP - Constants'!$B$5*B1658/3.6</f>
        <v>23.961344</v>
      </c>
      <c r="D1658" s="95">
        <f>(C1658+C1657)/2</f>
        <v>24.162512</v>
      </c>
      <c r="E1658" s="95">
        <f>(D1658*(A1658-A1657))</f>
        <v>24.162512</v>
      </c>
      <c r="F1658" s="95">
        <f>(0.5*((C1658^2)-(C1657^2))*'NEFZ + EPA + WLTP - Start Value'!$B$3)/3600</f>
        <v>-4.22612966385274</v>
      </c>
      <c r="G1658" s="95">
        <f>E1658*'NEFZ + EPA + WLTP - Start Value'!$B$3*'NEFZ + EPA + WLTP - Start Value'!$B$6*'NEFZ + EPA + WLTP - Constants'!$B$4/3600</f>
        <v>0.824352421904</v>
      </c>
      <c r="H1658" s="95">
        <f>IF(E1658&gt;0,(((C1657)^3+(C1658)^3)/2/D1658)*0.5*'NEFZ + EPA + WLTP - Constants'!$B$3*('NEFZ + EPA + WLTP - Start Value'!$B$5*'NEFZ + EPA + WLTP - Start Value'!$B$4)*E1658/3600,0)</f>
        <v>1.784871993198267</v>
      </c>
      <c r="I1658" s="95"/>
    </row>
    <row r="1659" ht="20.35" customHeight="1">
      <c r="A1659" s="15">
        <v>1656</v>
      </c>
      <c r="B1659" s="15">
        <v>52.5</v>
      </c>
      <c r="C1659" s="95">
        <f>'NEFZ + EPA + WLTP - Constants'!$B$5*B1659/3.6</f>
        <v>23.4696</v>
      </c>
      <c r="D1659" s="95">
        <f>(C1659+C1658)/2</f>
        <v>23.715472</v>
      </c>
      <c r="E1659" s="95">
        <f>(D1659*(A1659-A1658))</f>
        <v>23.715472</v>
      </c>
      <c r="F1659" s="95">
        <f>(0.5*((C1659^2)-(C1658^2))*'NEFZ + EPA + WLTP - Start Value'!$B$3)/3600</f>
        <v>-5.069704934405003</v>
      </c>
      <c r="G1659" s="95">
        <f>E1659*'NEFZ + EPA + WLTP - Start Value'!$B$3*'NEFZ + EPA + WLTP - Start Value'!$B$6*'NEFZ + EPA + WLTP - Constants'!$B$4/3600</f>
        <v>0.8091007582240001</v>
      </c>
      <c r="H1659" s="95">
        <f>IF(E1659&gt;0,(((C1658)^3+(C1659)^3)/2/D1659)*0.5*'NEFZ + EPA + WLTP - Constants'!$B$3*('NEFZ + EPA + WLTP - Start Value'!$B$5*'NEFZ + EPA + WLTP - Start Value'!$B$4)*E1659/3600,0)</f>
        <v>1.687818969168442</v>
      </c>
      <c r="I1659" s="95"/>
    </row>
    <row r="1660" ht="20.35" customHeight="1">
      <c r="A1660" s="15">
        <v>1657</v>
      </c>
      <c r="B1660" s="15">
        <v>51.5</v>
      </c>
      <c r="C1660" s="95">
        <f>'NEFZ + EPA + WLTP - Constants'!$B$5*B1660/3.6</f>
        <v>23.02256</v>
      </c>
      <c r="D1660" s="95">
        <f>(C1660+C1659)/2</f>
        <v>23.24608</v>
      </c>
      <c r="E1660" s="95">
        <f>(D1660*(A1660-A1659))</f>
        <v>23.24608</v>
      </c>
      <c r="F1660" s="95">
        <f>(0.5*((C1660^2)-(C1659^2))*'NEFZ + EPA + WLTP - Start Value'!$B$3)/3600</f>
        <v>-4.517601860835544</v>
      </c>
      <c r="G1660" s="95">
        <f>E1660*'NEFZ + EPA + WLTP - Start Value'!$B$3*'NEFZ + EPA + WLTP - Start Value'!$B$6*'NEFZ + EPA + WLTP - Constants'!$B$4/3600</f>
        <v>0.7930865113600001</v>
      </c>
      <c r="H1660" s="95">
        <f>IF(E1660&gt;0,(((C1659)^3+(C1660)^3)/2/D1660)*0.5*'NEFZ + EPA + WLTP - Constants'!$B$3*('NEFZ + EPA + WLTP - Start Value'!$B$5*'NEFZ + EPA + WLTP - Start Value'!$B$4)*E1660/3600,0)</f>
        <v>1.58949860798497</v>
      </c>
      <c r="I1660" s="95"/>
    </row>
    <row r="1661" ht="20.35" customHeight="1">
      <c r="A1661" s="15">
        <v>1658</v>
      </c>
      <c r="B1661" s="15">
        <v>51.5</v>
      </c>
      <c r="C1661" s="95">
        <f>'NEFZ + EPA + WLTP - Constants'!$B$5*B1661/3.6</f>
        <v>23.02256</v>
      </c>
      <c r="D1661" s="95">
        <f>(C1661+C1660)/2</f>
        <v>23.02256</v>
      </c>
      <c r="E1661" s="95">
        <f>(D1661*(A1661-A1660))</f>
        <v>23.02256</v>
      </c>
      <c r="F1661" s="95">
        <f>(0.5*((C1661^2)-(C1660^2))*'NEFZ + EPA + WLTP - Start Value'!$B$3)/3600</f>
        <v>0</v>
      </c>
      <c r="G1661" s="95">
        <f>E1661*'NEFZ + EPA + WLTP - Start Value'!$B$3*'NEFZ + EPA + WLTP - Start Value'!$B$6*'NEFZ + EPA + WLTP - Constants'!$B$4/3600</f>
        <v>0.7854606795200001</v>
      </c>
      <c r="H1661" s="95">
        <f>IF(E1661&gt;0,(((C1660)^3+(C1661)^3)/2/D1661)*0.5*'NEFZ + EPA + WLTP - Constants'!$B$3*('NEFZ + EPA + WLTP - Start Value'!$B$5*'NEFZ + EPA + WLTP - Start Value'!$B$4)*E1661/3600,0)</f>
        <v>1.54365898793397</v>
      </c>
      <c r="I1661" s="95"/>
    </row>
    <row r="1662" ht="20.35" customHeight="1">
      <c r="A1662" s="15">
        <v>1659</v>
      </c>
      <c r="B1662" s="15">
        <v>51.5</v>
      </c>
      <c r="C1662" s="95">
        <f>'NEFZ + EPA + WLTP - Constants'!$B$5*B1662/3.6</f>
        <v>23.02256</v>
      </c>
      <c r="D1662" s="95">
        <f>(C1662+C1661)/2</f>
        <v>23.02256</v>
      </c>
      <c r="E1662" s="95">
        <f>(D1662*(A1662-A1661))</f>
        <v>23.02256</v>
      </c>
      <c r="F1662" s="95">
        <f>(0.5*((C1662^2)-(C1661^2))*'NEFZ + EPA + WLTP - Start Value'!$B$3)/3600</f>
        <v>0</v>
      </c>
      <c r="G1662" s="95">
        <f>E1662*'NEFZ + EPA + WLTP - Start Value'!$B$3*'NEFZ + EPA + WLTP - Start Value'!$B$6*'NEFZ + EPA + WLTP - Constants'!$B$4/3600</f>
        <v>0.7854606795200001</v>
      </c>
      <c r="H1662" s="95">
        <f>IF(E1662&gt;0,(((C1661)^3+(C1662)^3)/2/D1662)*0.5*'NEFZ + EPA + WLTP - Constants'!$B$3*('NEFZ + EPA + WLTP - Start Value'!$B$5*'NEFZ + EPA + WLTP - Start Value'!$B$4)*E1662/3600,0)</f>
        <v>1.54365898793397</v>
      </c>
      <c r="I1662" s="95"/>
    </row>
    <row r="1663" ht="20.35" customHeight="1">
      <c r="A1663" s="15">
        <v>1660</v>
      </c>
      <c r="B1663" s="15">
        <v>51.1</v>
      </c>
      <c r="C1663" s="95">
        <f>'NEFZ + EPA + WLTP - Constants'!$B$5*B1663/3.6</f>
        <v>22.843744</v>
      </c>
      <c r="D1663" s="95">
        <f>(C1663+C1662)/2</f>
        <v>22.933152</v>
      </c>
      <c r="E1663" s="95">
        <f>(D1663*(A1663-A1662))</f>
        <v>22.933152</v>
      </c>
      <c r="F1663" s="95">
        <f>(0.5*((C1663^2)-(C1662^2))*'NEFZ + EPA + WLTP - Start Value'!$B$3)/3600</f>
        <v>-1.78271519585277</v>
      </c>
      <c r="G1663" s="95">
        <f>E1663*'NEFZ + EPA + WLTP - Start Value'!$B$3*'NEFZ + EPA + WLTP - Start Value'!$B$6*'NEFZ + EPA + WLTP - Constants'!$B$4/3600</f>
        <v>0.7824103467840002</v>
      </c>
      <c r="H1663" s="95">
        <f>IF(E1663&gt;0,(((C1662)^3+(C1663)^3)/2/D1663)*0.5*'NEFZ + EPA + WLTP - Constants'!$B$3*('NEFZ + EPA + WLTP - Start Value'!$B$5*'NEFZ + EPA + WLTP - Start Value'!$B$4)*E1663/3600,0)</f>
        <v>1.525813934210978</v>
      </c>
      <c r="I1663" s="95"/>
    </row>
    <row r="1664" ht="20.35" customHeight="1">
      <c r="A1664" s="15">
        <v>1661</v>
      </c>
      <c r="B1664" s="15">
        <v>50.1</v>
      </c>
      <c r="C1664" s="95">
        <f>'NEFZ + EPA + WLTP - Constants'!$B$5*B1664/3.6</f>
        <v>22.396704</v>
      </c>
      <c r="D1664" s="95">
        <f>(C1664+C1663)/2</f>
        <v>22.620224</v>
      </c>
      <c r="E1664" s="95">
        <f>(D1664*(A1664-A1663))</f>
        <v>22.620224</v>
      </c>
      <c r="F1664" s="95">
        <f>(0.5*((C1664^2)-(C1663^2))*'NEFZ + EPA + WLTP - Start Value'!$B$3)/3600</f>
        <v>-4.395974118428466</v>
      </c>
      <c r="G1664" s="95">
        <f>E1664*'NEFZ + EPA + WLTP - Start Value'!$B$3*'NEFZ + EPA + WLTP - Start Value'!$B$6*'NEFZ + EPA + WLTP - Constants'!$B$4/3600</f>
        <v>0.7717341822080002</v>
      </c>
      <c r="H1664" s="95">
        <f>IF(E1664&gt;0,(((C1663)^3+(C1664)^3)/2/D1664)*0.5*'NEFZ + EPA + WLTP - Constants'!$B$3*('NEFZ + EPA + WLTP - Start Value'!$B$5*'NEFZ + EPA + WLTP - Start Value'!$B$4)*E1664/3600,0)</f>
        <v>1.464564245684282</v>
      </c>
      <c r="I1664" s="95"/>
    </row>
    <row r="1665" ht="20.35" customHeight="1">
      <c r="A1665" s="15">
        <v>1662</v>
      </c>
      <c r="B1665" s="15">
        <v>50</v>
      </c>
      <c r="C1665" s="95">
        <f>'NEFZ + EPA + WLTP - Constants'!$B$5*B1665/3.6</f>
        <v>22.352</v>
      </c>
      <c r="D1665" s="95">
        <f>(C1665+C1664)/2</f>
        <v>22.374352</v>
      </c>
      <c r="E1665" s="95">
        <f>(D1665*(A1665-A1664))</f>
        <v>22.374352</v>
      </c>
      <c r="F1665" s="95">
        <f>(0.5*((C1665^2)-(C1664^2))*'NEFZ + EPA + WLTP - Start Value'!$B$3)/3600</f>
        <v>-0.434819179105443</v>
      </c>
      <c r="G1665" s="95">
        <f>E1665*'NEFZ + EPA + WLTP - Start Value'!$B$3*'NEFZ + EPA + WLTP - Start Value'!$B$6*'NEFZ + EPA + WLTP - Constants'!$B$4/3600</f>
        <v>0.7633457671839999</v>
      </c>
      <c r="H1665" s="95">
        <f>IF(E1665&gt;0,(((C1664)^3+(C1665)^3)/2/D1665)*0.5*'NEFZ + EPA + WLTP - Constants'!$B$3*('NEFZ + EPA + WLTP - Start Value'!$B$5*'NEFZ + EPA + WLTP - Start Value'!$B$4)*E1665/3600,0)</f>
        <v>1.416913129286945</v>
      </c>
      <c r="I1665" s="95"/>
    </row>
    <row r="1666" ht="20.35" customHeight="1">
      <c r="A1666" s="15">
        <v>1663</v>
      </c>
      <c r="B1666" s="15">
        <v>50.1</v>
      </c>
      <c r="C1666" s="95">
        <f>'NEFZ + EPA + WLTP - Constants'!$B$5*B1666/3.6</f>
        <v>22.396704</v>
      </c>
      <c r="D1666" s="95">
        <f>(C1666+C1665)/2</f>
        <v>22.374352</v>
      </c>
      <c r="E1666" s="95">
        <f>(D1666*(A1666-A1665))</f>
        <v>22.374352</v>
      </c>
      <c r="F1666" s="95">
        <f>(0.5*((C1666^2)-(C1665^2))*'NEFZ + EPA + WLTP - Start Value'!$B$3)/3600</f>
        <v>0.434819179105443</v>
      </c>
      <c r="G1666" s="95">
        <f>E1666*'NEFZ + EPA + WLTP - Start Value'!$B$3*'NEFZ + EPA + WLTP - Start Value'!$B$6*'NEFZ + EPA + WLTP - Constants'!$B$4/3600</f>
        <v>0.7633457671839999</v>
      </c>
      <c r="H1666" s="95">
        <f>IF(E1666&gt;0,(((C1665)^3+(C1666)^3)/2/D1666)*0.5*'NEFZ + EPA + WLTP - Constants'!$B$3*('NEFZ + EPA + WLTP - Start Value'!$B$5*'NEFZ + EPA + WLTP - Start Value'!$B$4)*E1666/3600,0)</f>
        <v>1.416913129286945</v>
      </c>
      <c r="I1666" s="95"/>
    </row>
    <row r="1667" ht="20.35" customHeight="1">
      <c r="A1667" s="15">
        <v>1664</v>
      </c>
      <c r="B1667" s="15">
        <v>50</v>
      </c>
      <c r="C1667" s="95">
        <f>'NEFZ + EPA + WLTP - Constants'!$B$5*B1667/3.6</f>
        <v>22.352</v>
      </c>
      <c r="D1667" s="95">
        <f>(C1667+C1666)/2</f>
        <v>22.374352</v>
      </c>
      <c r="E1667" s="95">
        <f>(D1667*(A1667-A1666))</f>
        <v>22.374352</v>
      </c>
      <c r="F1667" s="95">
        <f>(0.5*((C1667^2)-(C1666^2))*'NEFZ + EPA + WLTP - Start Value'!$B$3)/3600</f>
        <v>-0.434819179105443</v>
      </c>
      <c r="G1667" s="95">
        <f>E1667*'NEFZ + EPA + WLTP - Start Value'!$B$3*'NEFZ + EPA + WLTP - Start Value'!$B$6*'NEFZ + EPA + WLTP - Constants'!$B$4/3600</f>
        <v>0.7633457671839999</v>
      </c>
      <c r="H1667" s="95">
        <f>IF(E1667&gt;0,(((C1666)^3+(C1667)^3)/2/D1667)*0.5*'NEFZ + EPA + WLTP - Constants'!$B$3*('NEFZ + EPA + WLTP - Start Value'!$B$5*'NEFZ + EPA + WLTP - Start Value'!$B$4)*E1667/3600,0)</f>
        <v>1.416913129286945</v>
      </c>
      <c r="I1667" s="95"/>
    </row>
    <row r="1668" ht="20.35" customHeight="1">
      <c r="A1668" s="15">
        <v>1665</v>
      </c>
      <c r="B1668" s="15">
        <v>49.6</v>
      </c>
      <c r="C1668" s="95">
        <f>'NEFZ + EPA + WLTP - Constants'!$B$5*B1668/3.6</f>
        <v>22.173184</v>
      </c>
      <c r="D1668" s="95">
        <f>(C1668+C1667)/2</f>
        <v>22.262592</v>
      </c>
      <c r="E1668" s="95">
        <f>(D1668*(A1668-A1667))</f>
        <v>22.262592</v>
      </c>
      <c r="F1668" s="95">
        <f>(0.5*((C1668^2)-(C1667^2))*'NEFZ + EPA + WLTP - Start Value'!$B$3)/3600</f>
        <v>-1.730589020535449</v>
      </c>
      <c r="G1668" s="95">
        <f>E1668*'NEFZ + EPA + WLTP - Start Value'!$B$3*'NEFZ + EPA + WLTP - Start Value'!$B$6*'NEFZ + EPA + WLTP - Constants'!$B$4/3600</f>
        <v>0.7595328512640001</v>
      </c>
      <c r="H1668" s="95">
        <f>IF(E1668&gt;0,(((C1667)^3+(C1668)^3)/2/D1668)*0.5*'NEFZ + EPA + WLTP - Constants'!$B$3*('NEFZ + EPA + WLTP - Start Value'!$B$5*'NEFZ + EPA + WLTP - Start Value'!$B$4)*E1668/3600,0)</f>
        <v>1.395849902276509</v>
      </c>
      <c r="I1668" s="95"/>
    </row>
    <row r="1669" ht="20.35" customHeight="1">
      <c r="A1669" s="15">
        <v>1666</v>
      </c>
      <c r="B1669" s="15">
        <v>49.5</v>
      </c>
      <c r="C1669" s="95">
        <f>'NEFZ + EPA + WLTP - Constants'!$B$5*B1669/3.6</f>
        <v>22.12848</v>
      </c>
      <c r="D1669" s="95">
        <f>(C1669+C1668)/2</f>
        <v>22.150832</v>
      </c>
      <c r="E1669" s="95">
        <f>(D1669*(A1669-A1668))</f>
        <v>22.150832</v>
      </c>
      <c r="F1669" s="95">
        <f>(0.5*((C1669^2)-(C1668^2))*'NEFZ + EPA + WLTP - Start Value'!$B$3)/3600</f>
        <v>-0.4304753311623062</v>
      </c>
      <c r="G1669" s="95">
        <f>E1669*'NEFZ + EPA + WLTP - Start Value'!$B$3*'NEFZ + EPA + WLTP - Start Value'!$B$6*'NEFZ + EPA + WLTP - Constants'!$B$4/3600</f>
        <v>0.7557199353440001</v>
      </c>
      <c r="H1669" s="95">
        <f>IF(E1669&gt;0,(((C1668)^3+(C1669)^3)/2/D1669)*0.5*'NEFZ + EPA + WLTP - Constants'!$B$3*('NEFZ + EPA + WLTP - Start Value'!$B$5*'NEFZ + EPA + WLTP - Start Value'!$B$4)*E1669/3600,0)</f>
        <v>1.37487109622494</v>
      </c>
      <c r="I1669" s="95"/>
    </row>
    <row r="1670" ht="20.35" customHeight="1">
      <c r="A1670" s="15">
        <v>1667</v>
      </c>
      <c r="B1670" s="15">
        <v>49.5</v>
      </c>
      <c r="C1670" s="95">
        <f>'NEFZ + EPA + WLTP - Constants'!$B$5*B1670/3.6</f>
        <v>22.12848</v>
      </c>
      <c r="D1670" s="95">
        <f>(C1670+C1669)/2</f>
        <v>22.12848</v>
      </c>
      <c r="E1670" s="95">
        <f>(D1670*(A1670-A1669))</f>
        <v>22.12848</v>
      </c>
      <c r="F1670" s="95">
        <f>(0.5*((C1670^2)-(C1669^2))*'NEFZ + EPA + WLTP - Start Value'!$B$3)/3600</f>
        <v>0</v>
      </c>
      <c r="G1670" s="95">
        <f>E1670*'NEFZ + EPA + WLTP - Start Value'!$B$3*'NEFZ + EPA + WLTP - Start Value'!$B$6*'NEFZ + EPA + WLTP - Constants'!$B$4/3600</f>
        <v>0.7549573521600002</v>
      </c>
      <c r="H1670" s="95">
        <f>IF(E1670&gt;0,(((C1669)^3+(C1670)^3)/2/D1670)*0.5*'NEFZ + EPA + WLTP - Constants'!$B$3*('NEFZ + EPA + WLTP - Start Value'!$B$5*'NEFZ + EPA + WLTP - Start Value'!$B$4)*E1670/3600,0)</f>
        <v>1.370709035590173</v>
      </c>
      <c r="I1670" s="95"/>
    </row>
    <row r="1671" ht="20.35" customHeight="1">
      <c r="A1671" s="15">
        <v>1668</v>
      </c>
      <c r="B1671" s="15">
        <v>49.5</v>
      </c>
      <c r="C1671" s="95">
        <f>'NEFZ + EPA + WLTP - Constants'!$B$5*B1671/3.6</f>
        <v>22.12848</v>
      </c>
      <c r="D1671" s="95">
        <f>(C1671+C1670)/2</f>
        <v>22.12848</v>
      </c>
      <c r="E1671" s="95">
        <f>(D1671*(A1671-A1670))</f>
        <v>22.12848</v>
      </c>
      <c r="F1671" s="95">
        <f>(0.5*((C1671^2)-(C1670^2))*'NEFZ + EPA + WLTP - Start Value'!$B$3)/3600</f>
        <v>0</v>
      </c>
      <c r="G1671" s="95">
        <f>E1671*'NEFZ + EPA + WLTP - Start Value'!$B$3*'NEFZ + EPA + WLTP - Start Value'!$B$6*'NEFZ + EPA + WLTP - Constants'!$B$4/3600</f>
        <v>0.7549573521600002</v>
      </c>
      <c r="H1671" s="95">
        <f>IF(E1671&gt;0,(((C1670)^3+(C1671)^3)/2/D1671)*0.5*'NEFZ + EPA + WLTP - Constants'!$B$3*('NEFZ + EPA + WLTP - Start Value'!$B$5*'NEFZ + EPA + WLTP - Start Value'!$B$4)*E1671/3600,0)</f>
        <v>1.370709035590173</v>
      </c>
      <c r="I1671" s="95"/>
    </row>
    <row r="1672" ht="20.35" customHeight="1">
      <c r="A1672" s="15">
        <v>1669</v>
      </c>
      <c r="B1672" s="15">
        <v>49.1</v>
      </c>
      <c r="C1672" s="95">
        <f>'NEFZ + EPA + WLTP - Constants'!$B$5*B1672/3.6</f>
        <v>21.949664</v>
      </c>
      <c r="D1672" s="95">
        <f>(C1672+C1671)/2</f>
        <v>22.039072</v>
      </c>
      <c r="E1672" s="95">
        <f>(D1672*(A1672-A1671))</f>
        <v>22.039072</v>
      </c>
      <c r="F1672" s="95">
        <f>(0.5*((C1672^2)-(C1671^2))*'NEFZ + EPA + WLTP - Start Value'!$B$3)/3600</f>
        <v>-1.713213628763037</v>
      </c>
      <c r="G1672" s="95">
        <f>E1672*'NEFZ + EPA + WLTP - Start Value'!$B$3*'NEFZ + EPA + WLTP - Start Value'!$B$6*'NEFZ + EPA + WLTP - Constants'!$B$4/3600</f>
        <v>0.7519070194240003</v>
      </c>
      <c r="H1672" s="95">
        <f>IF(E1672&gt;0,(((C1671)^3+(C1672)^3)/2/D1672)*0.5*'NEFZ + EPA + WLTP - Constants'!$B$3*('NEFZ + EPA + WLTP - Start Value'!$B$5*'NEFZ + EPA + WLTP - Start Value'!$B$4)*E1672/3600,0)</f>
        <v>1.354228278808858</v>
      </c>
      <c r="I1672" s="95"/>
    </row>
    <row r="1673" ht="20.35" customHeight="1">
      <c r="A1673" s="15">
        <v>1670</v>
      </c>
      <c r="B1673" s="15">
        <v>48.6</v>
      </c>
      <c r="C1673" s="95">
        <f>'NEFZ + EPA + WLTP - Constants'!$B$5*B1673/3.6</f>
        <v>21.726144</v>
      </c>
      <c r="D1673" s="95">
        <f>(C1673+C1672)/2</f>
        <v>21.837904</v>
      </c>
      <c r="E1673" s="95">
        <f>(D1673*(A1673-A1672))</f>
        <v>21.837904</v>
      </c>
      <c r="F1673" s="95">
        <f>(0.5*((C1673^2)-(C1672^2))*'NEFZ + EPA + WLTP - Start Value'!$B$3)/3600</f>
        <v>-2.121969720209783</v>
      </c>
      <c r="G1673" s="95">
        <f>E1673*'NEFZ + EPA + WLTP - Start Value'!$B$3*'NEFZ + EPA + WLTP - Start Value'!$B$6*'NEFZ + EPA + WLTP - Constants'!$B$4/3600</f>
        <v>0.7450437707680002</v>
      </c>
      <c r="H1673" s="95">
        <f>IF(E1673&gt;0,(((C1672)^3+(C1673)^3)/2/D1673)*0.5*'NEFZ + EPA + WLTP - Constants'!$B$3*('NEFZ + EPA + WLTP - Start Value'!$B$5*'NEFZ + EPA + WLTP - Start Value'!$B$4)*E1673/3600,0)</f>
        <v>1.31752087620587</v>
      </c>
      <c r="I1673" s="95"/>
    </row>
    <row r="1674" ht="20.35" customHeight="1">
      <c r="A1674" s="15">
        <v>1671</v>
      </c>
      <c r="B1674" s="15">
        <v>48.1</v>
      </c>
      <c r="C1674" s="95">
        <f>'NEFZ + EPA + WLTP - Constants'!$B$5*B1674/3.6</f>
        <v>21.502624</v>
      </c>
      <c r="D1674" s="95">
        <f>(C1674+C1673)/2</f>
        <v>21.614384</v>
      </c>
      <c r="E1674" s="95">
        <f>(D1674*(A1674-A1673))</f>
        <v>21.614384</v>
      </c>
      <c r="F1674" s="95">
        <f>(0.5*((C1674^2)-(C1673^2))*'NEFZ + EPA + WLTP - Start Value'!$B$3)/3600</f>
        <v>-2.100250480494222</v>
      </c>
      <c r="G1674" s="95">
        <f>E1674*'NEFZ + EPA + WLTP - Start Value'!$B$3*'NEFZ + EPA + WLTP - Start Value'!$B$6*'NEFZ + EPA + WLTP - Constants'!$B$4/3600</f>
        <v>0.7374179389280001</v>
      </c>
      <c r="H1674" s="95">
        <f>IF(E1674&gt;0,(((C1673)^3+(C1674)^3)/2/D1674)*0.5*'NEFZ + EPA + WLTP - Constants'!$B$3*('NEFZ + EPA + WLTP - Start Value'!$B$5*'NEFZ + EPA + WLTP - Start Value'!$B$4)*E1674/3600,0)</f>
        <v>1.277479518156994</v>
      </c>
      <c r="I1674" s="95"/>
    </row>
    <row r="1675" ht="20.35" customHeight="1">
      <c r="A1675" s="15">
        <v>1672</v>
      </c>
      <c r="B1675" s="15">
        <v>47.2</v>
      </c>
      <c r="C1675" s="95">
        <f>'NEFZ + EPA + WLTP - Constants'!$B$5*B1675/3.6</f>
        <v>21.100288</v>
      </c>
      <c r="D1675" s="95">
        <f>(C1675+C1674)/2</f>
        <v>21.301456</v>
      </c>
      <c r="E1675" s="95">
        <f>(D1675*(A1675-A1674))</f>
        <v>21.301456</v>
      </c>
      <c r="F1675" s="95">
        <f>(0.5*((C1675^2)-(C1674^2))*'NEFZ + EPA + WLTP - Start Value'!$B$3)/3600</f>
        <v>-3.725718380806387</v>
      </c>
      <c r="G1675" s="95">
        <f>E1675*'NEFZ + EPA + WLTP - Start Value'!$B$3*'NEFZ + EPA + WLTP - Start Value'!$B$6*'NEFZ + EPA + WLTP - Constants'!$B$4/3600</f>
        <v>0.7267417743520003</v>
      </c>
      <c r="H1675" s="95">
        <f>IF(E1675&gt;0,(((C1674)^3+(C1675)^3)/2/D1675)*0.5*'NEFZ + EPA + WLTP - Constants'!$B$3*('NEFZ + EPA + WLTP - Start Value'!$B$5*'NEFZ + EPA + WLTP - Start Value'!$B$4)*E1675/3600,0)</f>
        <v>1.223022868883062</v>
      </c>
      <c r="I1675" s="95"/>
    </row>
    <row r="1676" ht="20.35" customHeight="1">
      <c r="A1676" s="15">
        <v>1673</v>
      </c>
      <c r="B1676" s="15">
        <v>46.1</v>
      </c>
      <c r="C1676" s="95">
        <f>'NEFZ + EPA + WLTP - Constants'!$B$5*B1676/3.6</f>
        <v>20.608544</v>
      </c>
      <c r="D1676" s="95">
        <f>(C1676+C1675)/2</f>
        <v>20.854416</v>
      </c>
      <c r="E1676" s="95">
        <f>(D1676*(A1676-A1675))</f>
        <v>20.854416</v>
      </c>
      <c r="F1676" s="95">
        <f>(0.5*((C1676^2)-(C1675^2))*'NEFZ + EPA + WLTP - Start Value'!$B$3)/3600</f>
        <v>-4.458091144014944</v>
      </c>
      <c r="G1676" s="95">
        <f>E1676*'NEFZ + EPA + WLTP - Start Value'!$B$3*'NEFZ + EPA + WLTP - Start Value'!$B$6*'NEFZ + EPA + WLTP - Constants'!$B$4/3600</f>
        <v>0.7114901106720001</v>
      </c>
      <c r="H1676" s="95">
        <f>IF(E1676&gt;0,(((C1675)^3+(C1676)^3)/2/D1676)*0.5*'NEFZ + EPA + WLTP - Constants'!$B$3*('NEFZ + EPA + WLTP - Start Value'!$B$5*'NEFZ + EPA + WLTP - Start Value'!$B$4)*E1676/3600,0)</f>
        <v>1.147798595920057</v>
      </c>
      <c r="I1676" s="95"/>
    </row>
    <row r="1677" ht="20.35" customHeight="1">
      <c r="A1677" s="15">
        <v>1674</v>
      </c>
      <c r="B1677" s="15">
        <v>45</v>
      </c>
      <c r="C1677" s="95">
        <f>'NEFZ + EPA + WLTP - Constants'!$B$5*B1677/3.6</f>
        <v>20.1168</v>
      </c>
      <c r="D1677" s="95">
        <f>(C1677+C1676)/2</f>
        <v>20.362672</v>
      </c>
      <c r="E1677" s="95">
        <f>(D1677*(A1677-A1676))</f>
        <v>20.362672</v>
      </c>
      <c r="F1677" s="95">
        <f>(0.5*((C1677^2)-(C1676^2))*'NEFZ + EPA + WLTP - Start Value'!$B$3)/3600</f>
        <v>-4.352970023791672</v>
      </c>
      <c r="G1677" s="95">
        <f>E1677*'NEFZ + EPA + WLTP - Start Value'!$B$3*'NEFZ + EPA + WLTP - Start Value'!$B$6*'NEFZ + EPA + WLTP - Constants'!$B$4/3600</f>
        <v>0.6947132806240001</v>
      </c>
      <c r="H1677" s="95">
        <f>IF(E1677&gt;0,(((C1676)^3+(C1677)^3)/2/D1677)*0.5*'NEFZ + EPA + WLTP - Constants'!$B$3*('NEFZ + EPA + WLTP - Start Value'!$B$5*'NEFZ + EPA + WLTP - Start Value'!$B$4)*E1677/3600,0)</f>
        <v>1.068525123086102</v>
      </c>
      <c r="I1677" s="95"/>
    </row>
    <row r="1678" ht="20.35" customHeight="1">
      <c r="A1678" s="15">
        <v>1675</v>
      </c>
      <c r="B1678" s="15">
        <v>43.8</v>
      </c>
      <c r="C1678" s="95">
        <f>'NEFZ + EPA + WLTP - Constants'!$B$5*B1678/3.6</f>
        <v>19.580352</v>
      </c>
      <c r="D1678" s="95">
        <f>(C1678+C1677)/2</f>
        <v>19.848576</v>
      </c>
      <c r="E1678" s="95">
        <f>(D1678*(A1678-A1677))</f>
        <v>19.848576</v>
      </c>
      <c r="F1678" s="95">
        <f>(0.5*((C1678^2)-(C1677^2))*'NEFZ + EPA + WLTP - Start Value'!$B$3)/3600</f>
        <v>-4.628804368179176</v>
      </c>
      <c r="G1678" s="95">
        <f>E1678*'NEFZ + EPA + WLTP - Start Value'!$B$3*'NEFZ + EPA + WLTP - Start Value'!$B$6*'NEFZ + EPA + WLTP - Constants'!$B$4/3600</f>
        <v>0.677173867392</v>
      </c>
      <c r="H1678" s="95">
        <f>IF(E1678&gt;0,(((C1677)^3+(C1678)^3)/2/D1678)*0.5*'NEFZ + EPA + WLTP - Constants'!$B$3*('NEFZ + EPA + WLTP - Start Value'!$B$5*'NEFZ + EPA + WLTP - Start Value'!$B$4)*E1678/3600,0)</f>
        <v>0.989729351955065</v>
      </c>
      <c r="I1678" s="95"/>
    </row>
    <row r="1679" ht="20.35" customHeight="1">
      <c r="A1679" s="15">
        <v>1676</v>
      </c>
      <c r="B1679" s="15">
        <v>42.6</v>
      </c>
      <c r="C1679" s="95">
        <f>'NEFZ + EPA + WLTP - Constants'!$B$5*B1679/3.6</f>
        <v>19.043904</v>
      </c>
      <c r="D1679" s="95">
        <f>(C1679+C1678)/2</f>
        <v>19.312128</v>
      </c>
      <c r="E1679" s="95">
        <f>(D1679*(A1679-A1678))</f>
        <v>19.312128</v>
      </c>
      <c r="F1679" s="95">
        <f>(0.5*((C1679^2)-(C1678^2))*'NEFZ + EPA + WLTP - Start Value'!$B$3)/3600</f>
        <v>-4.503701547417602</v>
      </c>
      <c r="G1679" s="95">
        <f>E1679*'NEFZ + EPA + WLTP - Start Value'!$B$3*'NEFZ + EPA + WLTP - Start Value'!$B$6*'NEFZ + EPA + WLTP - Constants'!$B$4/3600</f>
        <v>0.6588718709760001</v>
      </c>
      <c r="H1679" s="95">
        <f>IF(E1679&gt;0,(((C1678)^3+(C1679)^3)/2/D1679)*0.5*'NEFZ + EPA + WLTP - Constants'!$B$3*('NEFZ + EPA + WLTP - Start Value'!$B$5*'NEFZ + EPA + WLTP - Start Value'!$B$4)*E1679/3600,0)</f>
        <v>0.9116584765876256</v>
      </c>
      <c r="I1679" s="95"/>
    </row>
    <row r="1680" ht="20.35" customHeight="1">
      <c r="A1680" s="15">
        <v>1677</v>
      </c>
      <c r="B1680" s="15">
        <v>41.5</v>
      </c>
      <c r="C1680" s="95">
        <f>'NEFZ + EPA + WLTP - Constants'!$B$5*B1680/3.6</f>
        <v>18.55216</v>
      </c>
      <c r="D1680" s="95">
        <f>(C1680+C1679)/2</f>
        <v>18.798032</v>
      </c>
      <c r="E1680" s="95">
        <f>(D1680*(A1680-A1679))</f>
        <v>18.798032</v>
      </c>
      <c r="F1680" s="95">
        <f>(0.5*((C1680^2)-(C1679^2))*'NEFZ + EPA + WLTP - Start Value'!$B$3)/3600</f>
        <v>-4.018493732172086</v>
      </c>
      <c r="G1680" s="95">
        <f>E1680*'NEFZ + EPA + WLTP - Start Value'!$B$3*'NEFZ + EPA + WLTP - Start Value'!$B$6*'NEFZ + EPA + WLTP - Constants'!$B$4/3600</f>
        <v>0.6413324577440001</v>
      </c>
      <c r="H1680" s="95">
        <f>IF(E1680&gt;0,(((C1679)^3+(C1680)^3)/2/D1680)*0.5*'NEFZ + EPA + WLTP - Constants'!$B$3*('NEFZ + EPA + WLTP - Start Value'!$B$5*'NEFZ + EPA + WLTP - Start Value'!$B$4)*E1680/3600,0)</f>
        <v>0.8407183299590807</v>
      </c>
      <c r="I1680" s="95"/>
    </row>
    <row r="1681" ht="20.35" customHeight="1">
      <c r="A1681" s="15">
        <v>1678</v>
      </c>
      <c r="B1681" s="15">
        <v>40.3</v>
      </c>
      <c r="C1681" s="95">
        <f>'NEFZ + EPA + WLTP - Constants'!$B$5*B1681/3.6</f>
        <v>18.015712</v>
      </c>
      <c r="D1681" s="95">
        <f>(C1681+C1680)/2</f>
        <v>18.283936</v>
      </c>
      <c r="E1681" s="95">
        <f>(D1681*(A1681-A1680))</f>
        <v>18.283936</v>
      </c>
      <c r="F1681" s="95">
        <f>(0.5*((C1681^2)-(C1680^2))*'NEFZ + EPA + WLTP - Start Value'!$B$3)/3600</f>
        <v>-4.263921140957904</v>
      </c>
      <c r="G1681" s="95">
        <f>E1681*'NEFZ + EPA + WLTP - Start Value'!$B$3*'NEFZ + EPA + WLTP - Start Value'!$B$6*'NEFZ + EPA + WLTP - Constants'!$B$4/3600</f>
        <v>0.6237930445119999</v>
      </c>
      <c r="H1681" s="95">
        <f>IF(E1681&gt;0,(((C1680)^3+(C1681)^3)/2/D1681)*0.5*'NEFZ + EPA + WLTP - Constants'!$B$3*('NEFZ + EPA + WLTP - Start Value'!$B$5*'NEFZ + EPA + WLTP - Start Value'!$B$4)*E1681/3600,0)</f>
        <v>0.7737130137096875</v>
      </c>
      <c r="I1681" s="95"/>
    </row>
    <row r="1682" ht="20.35" customHeight="1">
      <c r="A1682" s="15">
        <v>1679</v>
      </c>
      <c r="B1682" s="15">
        <v>38.5</v>
      </c>
      <c r="C1682" s="95">
        <f>'NEFZ + EPA + WLTP - Constants'!$B$5*B1682/3.6</f>
        <v>17.21104</v>
      </c>
      <c r="D1682" s="95">
        <f>(C1682+C1681)/2</f>
        <v>17.613376</v>
      </c>
      <c r="E1682" s="95">
        <f>(D1682*(A1682-A1681))</f>
        <v>17.613376</v>
      </c>
      <c r="F1682" s="95">
        <f>(0.5*((C1682^2)-(C1681^2))*'NEFZ + EPA + WLTP - Start Value'!$B$3)/3600</f>
        <v>-6.161313922508775</v>
      </c>
      <c r="G1682" s="95">
        <f>E1682*'NEFZ + EPA + WLTP - Start Value'!$B$3*'NEFZ + EPA + WLTP - Start Value'!$B$6*'NEFZ + EPA + WLTP - Constants'!$B$4/3600</f>
        <v>0.6009155489919999</v>
      </c>
      <c r="H1682" s="95">
        <f>IF(E1682&gt;0,(((C1681)^3+(C1682)^3)/2/D1682)*0.5*'NEFZ + EPA + WLTP - Constants'!$B$3*('NEFZ + EPA + WLTP - Start Value'!$B$5*'NEFZ + EPA + WLTP - Start Value'!$B$4)*E1682/3600,0)</f>
        <v>0.692305272803065</v>
      </c>
      <c r="I1682" s="95"/>
    </row>
    <row r="1683" ht="20.35" customHeight="1">
      <c r="A1683" s="15">
        <v>1680</v>
      </c>
      <c r="B1683" s="15">
        <v>37</v>
      </c>
      <c r="C1683" s="95">
        <f>'NEFZ + EPA + WLTP - Constants'!$B$5*B1683/3.6</f>
        <v>16.54048</v>
      </c>
      <c r="D1683" s="95">
        <f>(C1683+C1682)/2</f>
        <v>16.87576</v>
      </c>
      <c r="E1683" s="95">
        <f>(D1683*(A1683-A1682))</f>
        <v>16.87576</v>
      </c>
      <c r="F1683" s="95">
        <f>(0.5*((C1683^2)-(C1682^2))*'NEFZ + EPA + WLTP - Start Value'!$B$3)/3600</f>
        <v>-4.919407795573313</v>
      </c>
      <c r="G1683" s="95">
        <f>E1683*'NEFZ + EPA + WLTP - Start Value'!$B$3*'NEFZ + EPA + WLTP - Start Value'!$B$6*'NEFZ + EPA + WLTP - Constants'!$B$4/3600</f>
        <v>0.575750303920</v>
      </c>
      <c r="H1683" s="95">
        <f>IF(E1683&gt;0,(((C1682)^3+(C1683)^3)/2/D1683)*0.5*'NEFZ + EPA + WLTP - Constants'!$B$3*('NEFZ + EPA + WLTP - Start Value'!$B$5*'NEFZ + EPA + WLTP - Start Value'!$B$4)*E1683/3600,0)</f>
        <v>0.6086876861581229</v>
      </c>
      <c r="I1683" s="95"/>
    </row>
    <row r="1684" ht="20.35" customHeight="1">
      <c r="A1684" s="15">
        <v>1681</v>
      </c>
      <c r="B1684" s="15">
        <v>35.2</v>
      </c>
      <c r="C1684" s="95">
        <f>'NEFZ + EPA + WLTP - Constants'!$B$5*B1684/3.6</f>
        <v>15.735808</v>
      </c>
      <c r="D1684" s="95">
        <f>(C1684+C1683)/2</f>
        <v>16.138144</v>
      </c>
      <c r="E1684" s="95">
        <f>(D1684*(A1684-A1683))</f>
        <v>16.138144</v>
      </c>
      <c r="F1684" s="95">
        <f>(0.5*((C1684^2)-(C1683^2))*'NEFZ + EPA + WLTP - Start Value'!$B$3)/3600</f>
        <v>-5.645264786867202</v>
      </c>
      <c r="G1684" s="95">
        <f>E1684*'NEFZ + EPA + WLTP - Start Value'!$B$3*'NEFZ + EPA + WLTP - Start Value'!$B$6*'NEFZ + EPA + WLTP - Constants'!$B$4/3600</f>
        <v>0.5505850588480002</v>
      </c>
      <c r="H1684" s="95">
        <f>IF(E1684&gt;0,(((C1683)^3+(C1684)^3)/2/D1684)*0.5*'NEFZ + EPA + WLTP - Constants'!$B$3*('NEFZ + EPA + WLTP - Start Value'!$B$5*'NEFZ + EPA + WLTP - Start Value'!$B$4)*E1684/3600,0)</f>
        <v>0.5326725628510728</v>
      </c>
      <c r="I1684" s="95"/>
    </row>
    <row r="1685" ht="20.35" customHeight="1">
      <c r="A1685" s="15">
        <v>1682</v>
      </c>
      <c r="B1685" s="15">
        <v>33.8</v>
      </c>
      <c r="C1685" s="95">
        <f>'NEFZ + EPA + WLTP - Constants'!$B$5*B1685/3.6</f>
        <v>15.109952</v>
      </c>
      <c r="D1685" s="95">
        <f>(C1685+C1684)/2</f>
        <v>15.42288</v>
      </c>
      <c r="E1685" s="95">
        <f>(D1685*(A1685-A1684))</f>
        <v>15.42288</v>
      </c>
      <c r="F1685" s="95">
        <f>(0.5*((C1685^2)-(C1684^2))*'NEFZ + EPA + WLTP - Start Value'!$B$3)/3600</f>
        <v>-4.19615711304535</v>
      </c>
      <c r="G1685" s="95">
        <f>E1685*'NEFZ + EPA + WLTP - Start Value'!$B$3*'NEFZ + EPA + WLTP - Start Value'!$B$6*'NEFZ + EPA + WLTP - Constants'!$B$4/3600</f>
        <v>0.5261823969600001</v>
      </c>
      <c r="H1685" s="95">
        <f>IF(E1685&gt;0,(((C1684)^3+(C1685)^3)/2/D1685)*0.5*'NEFZ + EPA + WLTP - Constants'!$B$3*('NEFZ + EPA + WLTP - Start Value'!$B$5*'NEFZ + EPA + WLTP - Start Value'!$B$4)*E1685/3600,0)</f>
        <v>0.4646468548793844</v>
      </c>
      <c r="I1685" s="95"/>
    </row>
    <row r="1686" ht="20.35" customHeight="1">
      <c r="A1686" s="15">
        <v>1683</v>
      </c>
      <c r="B1686" s="15">
        <v>32.5</v>
      </c>
      <c r="C1686" s="95">
        <f>'NEFZ + EPA + WLTP - Constants'!$B$5*B1686/3.6</f>
        <v>14.5288</v>
      </c>
      <c r="D1686" s="95">
        <f>(C1686+C1685)/2</f>
        <v>14.819376</v>
      </c>
      <c r="E1686" s="95">
        <f>(D1686*(A1686-A1685))</f>
        <v>14.819376</v>
      </c>
      <c r="F1686" s="95">
        <f>(0.5*((C1686^2)-(C1685^2))*'NEFZ + EPA + WLTP - Start Value'!$B$3)/3600</f>
        <v>-3.743962542167465</v>
      </c>
      <c r="G1686" s="95">
        <f>E1686*'NEFZ + EPA + WLTP - Start Value'!$B$3*'NEFZ + EPA + WLTP - Start Value'!$B$6*'NEFZ + EPA + WLTP - Constants'!$B$4/3600</f>
        <v>0.505592650992</v>
      </c>
      <c r="H1686" s="95">
        <f>IF(E1686&gt;0,(((C1685)^3+(C1686)^3)/2/D1686)*0.5*'NEFZ + EPA + WLTP - Constants'!$B$3*('NEFZ + EPA + WLTP - Start Value'!$B$5*'NEFZ + EPA + WLTP - Start Value'!$B$4)*E1686/3600,0)</f>
        <v>0.4121742959121369</v>
      </c>
      <c r="I1686" s="95"/>
    </row>
    <row r="1687" ht="20.35" customHeight="1">
      <c r="A1687" s="15">
        <v>1684</v>
      </c>
      <c r="B1687" s="15">
        <v>31.5</v>
      </c>
      <c r="C1687" s="95">
        <f>'NEFZ + EPA + WLTP - Constants'!$B$5*B1687/3.6</f>
        <v>14.08176</v>
      </c>
      <c r="D1687" s="95">
        <f>(C1687+C1686)/2</f>
        <v>14.30528</v>
      </c>
      <c r="E1687" s="95">
        <f>(D1687*(A1687-A1686))</f>
        <v>14.30528</v>
      </c>
      <c r="F1687" s="95">
        <f>(0.5*((C1687^2)-(C1686^2))*'NEFZ + EPA + WLTP - Start Value'!$B$3)/3600</f>
        <v>-2.780062683591106</v>
      </c>
      <c r="G1687" s="95">
        <f>E1687*'NEFZ + EPA + WLTP - Start Value'!$B$3*'NEFZ + EPA + WLTP - Start Value'!$B$6*'NEFZ + EPA + WLTP - Constants'!$B$4/3600</f>
        <v>0.488053237760</v>
      </c>
      <c r="H1687" s="95">
        <f>IF(E1687&gt;0,(((C1686)^3+(C1687)^3)/2/D1687)*0.5*'NEFZ + EPA + WLTP - Constants'!$B$3*('NEFZ + EPA + WLTP - Start Value'!$B$5*'NEFZ + EPA + WLTP - Start Value'!$B$4)*E1687/3600,0)</f>
        <v>0.3705933176892727</v>
      </c>
      <c r="I1687" s="95"/>
    </row>
    <row r="1688" ht="20.35" customHeight="1">
      <c r="A1688" s="15">
        <v>1685</v>
      </c>
      <c r="B1688" s="15">
        <v>30.6</v>
      </c>
      <c r="C1688" s="95">
        <f>'NEFZ + EPA + WLTP - Constants'!$B$5*B1688/3.6</f>
        <v>13.679424</v>
      </c>
      <c r="D1688" s="95">
        <f>(C1688+C1687)/2</f>
        <v>13.880592</v>
      </c>
      <c r="E1688" s="95">
        <f>(D1688*(A1688-A1687))</f>
        <v>13.880592</v>
      </c>
      <c r="F1688" s="95">
        <f>(0.5*((C1688^2)-(C1687^2))*'NEFZ + EPA + WLTP - Start Value'!$B$3)/3600</f>
        <v>-2.427776615404788</v>
      </c>
      <c r="G1688" s="95">
        <f>E1688*'NEFZ + EPA + WLTP - Start Value'!$B$3*'NEFZ + EPA + WLTP - Start Value'!$B$6*'NEFZ + EPA + WLTP - Constants'!$B$4/3600</f>
        <v>0.4735641572640001</v>
      </c>
      <c r="H1688" s="95">
        <f>IF(E1688&gt;0,(((C1687)^3+(C1688)^3)/2/D1688)*0.5*'NEFZ + EPA + WLTP - Constants'!$B$3*('NEFZ + EPA + WLTP - Start Value'!$B$5*'NEFZ + EPA + WLTP - Start Value'!$B$4)*E1688/3600,0)</f>
        <v>0.33852290859734</v>
      </c>
      <c r="I1688" s="95"/>
    </row>
    <row r="1689" ht="20.35" customHeight="1">
      <c r="A1689" s="15">
        <v>1686</v>
      </c>
      <c r="B1689" s="15">
        <v>30.5</v>
      </c>
      <c r="C1689" s="95">
        <f>'NEFZ + EPA + WLTP - Constants'!$B$5*B1689/3.6</f>
        <v>13.63472</v>
      </c>
      <c r="D1689" s="95">
        <f>(C1689+C1688)/2</f>
        <v>13.657072</v>
      </c>
      <c r="E1689" s="95">
        <f>(D1689*(A1689-A1688))</f>
        <v>13.657072</v>
      </c>
      <c r="F1689" s="95">
        <f>(0.5*((C1689^2)-(C1688^2))*'NEFZ + EPA + WLTP - Start Value'!$B$3)/3600</f>
        <v>-0.2654091093241064</v>
      </c>
      <c r="G1689" s="95">
        <f>E1689*'NEFZ + EPA + WLTP - Start Value'!$B$3*'NEFZ + EPA + WLTP - Start Value'!$B$6*'NEFZ + EPA + WLTP - Constants'!$B$4/3600</f>
        <v>0.465938325424</v>
      </c>
      <c r="H1689" s="95">
        <f>IF(E1689&gt;0,(((C1688)^3+(C1689)^3)/2/D1689)*0.5*'NEFZ + EPA + WLTP - Constants'!$B$3*('NEFZ + EPA + WLTP - Start Value'!$B$5*'NEFZ + EPA + WLTP - Start Value'!$B$4)*E1689/3600,0)</f>
        <v>0.3222306241494929</v>
      </c>
      <c r="I1689" s="95"/>
    </row>
    <row r="1690" ht="20.35" customHeight="1">
      <c r="A1690" s="15">
        <v>1687</v>
      </c>
      <c r="B1690" s="15">
        <v>30</v>
      </c>
      <c r="C1690" s="95">
        <f>'NEFZ + EPA + WLTP - Constants'!$B$5*B1690/3.6</f>
        <v>13.4112</v>
      </c>
      <c r="D1690" s="95">
        <f>(C1690+C1689)/2</f>
        <v>13.52296</v>
      </c>
      <c r="E1690" s="95">
        <f>(D1690*(A1690-A1689))</f>
        <v>13.52296</v>
      </c>
      <c r="F1690" s="95">
        <f>(0.5*((C1690^2)-(C1689^2))*'NEFZ + EPA + WLTP - Start Value'!$B$3)/3600</f>
        <v>-1.314014002791109</v>
      </c>
      <c r="G1690" s="95">
        <f>E1690*'NEFZ + EPA + WLTP - Start Value'!$B$3*'NEFZ + EPA + WLTP - Start Value'!$B$6*'NEFZ + EPA + WLTP - Constants'!$B$4/3600</f>
        <v>0.461362826320</v>
      </c>
      <c r="H1690" s="95">
        <f>IF(E1690&gt;0,(((C1689)^3+(C1690)^3)/2/D1690)*0.5*'NEFZ + EPA + WLTP - Constants'!$B$3*('NEFZ + EPA + WLTP - Start Value'!$B$5*'NEFZ + EPA + WLTP - Start Value'!$B$4)*E1690/3600,0)</f>
        <v>0.3128922421309155</v>
      </c>
      <c r="I1690" s="95"/>
    </row>
    <row r="1691" ht="20.35" customHeight="1">
      <c r="A1691" s="15">
        <v>1688</v>
      </c>
      <c r="B1691" s="15">
        <v>29</v>
      </c>
      <c r="C1691" s="95">
        <f>'NEFZ + EPA + WLTP - Constants'!$B$5*B1691/3.6</f>
        <v>12.96416</v>
      </c>
      <c r="D1691" s="95">
        <f>(C1691+C1690)/2</f>
        <v>13.18768</v>
      </c>
      <c r="E1691" s="95">
        <f>(D1691*(A1691-A1690))</f>
        <v>13.18768</v>
      </c>
      <c r="F1691" s="95">
        <f>(0.5*((C1691^2)-(C1690^2))*'NEFZ + EPA + WLTP - Start Value'!$B$3)/3600</f>
        <v>-2.562870286435561</v>
      </c>
      <c r="G1691" s="95">
        <f>E1691*'NEFZ + EPA + WLTP - Start Value'!$B$3*'NEFZ + EPA + WLTP - Start Value'!$B$6*'NEFZ + EPA + WLTP - Constants'!$B$4/3600</f>
        <v>0.4499240785600001</v>
      </c>
      <c r="H1691" s="95">
        <f>IF(E1691&gt;0,(((C1690)^3+(C1691)^3)/2/D1691)*0.5*'NEFZ + EPA + WLTP - Constants'!$B$3*('NEFZ + EPA + WLTP - Start Value'!$B$5*'NEFZ + EPA + WLTP - Start Value'!$B$4)*E1691/3600,0)</f>
        <v>0.2903821054332464</v>
      </c>
      <c r="I1691" s="95"/>
    </row>
    <row r="1692" ht="20.35" customHeight="1">
      <c r="A1692" s="15">
        <v>1689</v>
      </c>
      <c r="B1692" s="15">
        <v>27.5</v>
      </c>
      <c r="C1692" s="95">
        <f>'NEFZ + EPA + WLTP - Constants'!$B$5*B1692/3.6</f>
        <v>12.2936</v>
      </c>
      <c r="D1692" s="95">
        <f>(C1692+C1691)/2</f>
        <v>12.62888</v>
      </c>
      <c r="E1692" s="95">
        <f>(D1692*(A1692-A1691))</f>
        <v>12.62888</v>
      </c>
      <c r="F1692" s="95">
        <f>(0.5*((C1692^2)-(C1691^2))*'NEFZ + EPA + WLTP - Start Value'!$B$3)/3600</f>
        <v>-3.681411131786654</v>
      </c>
      <c r="G1692" s="95">
        <f>E1692*'NEFZ + EPA + WLTP - Start Value'!$B$3*'NEFZ + EPA + WLTP - Start Value'!$B$6*'NEFZ + EPA + WLTP - Constants'!$B$4/3600</f>
        <v>0.4308594989600001</v>
      </c>
      <c r="H1692" s="95">
        <f>IF(E1692&gt;0,(((C1691)^3+(C1692)^3)/2/D1692)*0.5*'NEFZ + EPA + WLTP - Constants'!$B$3*('NEFZ + EPA + WLTP - Start Value'!$B$5*'NEFZ + EPA + WLTP - Start Value'!$B$4)*E1692/3600,0)</f>
        <v>0.2553303142373562</v>
      </c>
      <c r="I1692" s="95"/>
    </row>
    <row r="1693" ht="20.35" customHeight="1">
      <c r="A1693" s="15">
        <v>1690</v>
      </c>
      <c r="B1693" s="15">
        <v>24.8</v>
      </c>
      <c r="C1693" s="95">
        <f>'NEFZ + EPA + WLTP - Constants'!$B$5*B1693/3.6</f>
        <v>11.086592</v>
      </c>
      <c r="D1693" s="95">
        <f>(C1693+C1692)/2</f>
        <v>11.690096</v>
      </c>
      <c r="E1693" s="95">
        <f>(D1693*(A1693-A1692))</f>
        <v>11.690096</v>
      </c>
      <c r="F1693" s="95">
        <f>(0.5*((C1693^2)-(C1692^2))*'NEFZ + EPA + WLTP - Start Value'!$B$3)/3600</f>
        <v>-6.133947680467204</v>
      </c>
      <c r="G1693" s="95">
        <f>E1693*'NEFZ + EPA + WLTP - Start Value'!$B$3*'NEFZ + EPA + WLTP - Start Value'!$B$6*'NEFZ + EPA + WLTP - Constants'!$B$4/3600</f>
        <v>0.398831005232</v>
      </c>
      <c r="H1693" s="95">
        <f>IF(E1693&gt;0,(((C1692)^3+(C1693)^3)/2/D1693)*0.5*'NEFZ + EPA + WLTP - Constants'!$B$3*('NEFZ + EPA + WLTP - Start Value'!$B$5*'NEFZ + EPA + WLTP - Start Value'!$B$4)*E1693/3600,0)</f>
        <v>0.2037057790587191</v>
      </c>
      <c r="I1693" s="95"/>
    </row>
    <row r="1694" ht="20.35" customHeight="1">
      <c r="A1694" s="15">
        <v>1691</v>
      </c>
      <c r="B1694" s="15">
        <v>21.5</v>
      </c>
      <c r="C1694" s="95">
        <f>'NEFZ + EPA + WLTP - Constants'!$B$5*B1694/3.6</f>
        <v>9.611360000000001</v>
      </c>
      <c r="D1694" s="95">
        <f>(C1694+C1693)/2</f>
        <v>10.348976</v>
      </c>
      <c r="E1694" s="95">
        <f>(D1694*(A1694-A1693))</f>
        <v>10.348976</v>
      </c>
      <c r="F1694" s="95">
        <f>(0.5*((C1694^2)-(C1693^2))*'NEFZ + EPA + WLTP - Start Value'!$B$3)/3600</f>
        <v>-6.636965272279468</v>
      </c>
      <c r="G1694" s="95">
        <f>E1694*'NEFZ + EPA + WLTP - Start Value'!$B$3*'NEFZ + EPA + WLTP - Start Value'!$B$6*'NEFZ + EPA + WLTP - Constants'!$B$4/3600</f>
        <v>0.3530760141920001</v>
      </c>
      <c r="H1694" s="95">
        <f>IF(E1694&gt;0,(((C1693)^3+(C1694)^3)/2/D1694)*0.5*'NEFZ + EPA + WLTP - Constants'!$B$3*('NEFZ + EPA + WLTP - Start Value'!$B$5*'NEFZ + EPA + WLTP - Start Value'!$B$4)*E1694/3600,0)</f>
        <v>0.1423480158828078</v>
      </c>
      <c r="I1694" s="95"/>
    </row>
    <row r="1695" ht="20.35" customHeight="1">
      <c r="A1695" s="15">
        <v>1692</v>
      </c>
      <c r="B1695" s="15">
        <v>20.1</v>
      </c>
      <c r="C1695" s="95">
        <f>'NEFZ + EPA + WLTP - Constants'!$B$5*B1695/3.6</f>
        <v>8.985504000000001</v>
      </c>
      <c r="D1695" s="95">
        <f>(C1695+C1694)/2</f>
        <v>9.298432000000002</v>
      </c>
      <c r="E1695" s="95">
        <f>(D1695*(A1695-A1694))</f>
        <v>9.298432000000002</v>
      </c>
      <c r="F1695" s="95">
        <f>(0.5*((C1695^2)-(C1694^2))*'NEFZ + EPA + WLTP - Start Value'!$B$3)/3600</f>
        <v>-2.529857042067914</v>
      </c>
      <c r="G1695" s="95">
        <f>E1695*'NEFZ + EPA + WLTP - Start Value'!$B$3*'NEFZ + EPA + WLTP - Start Value'!$B$6*'NEFZ + EPA + WLTP - Constants'!$B$4/3600</f>
        <v>0.3172346045440001</v>
      </c>
      <c r="H1695" s="95">
        <f>IF(E1695&gt;0,(((C1694)^3+(C1695)^3)/2/D1695)*0.5*'NEFZ + EPA + WLTP - Constants'!$B$3*('NEFZ + EPA + WLTP - Start Value'!$B$5*'NEFZ + EPA + WLTP - Start Value'!$B$4)*E1695/3600,0)</f>
        <v>0.1020452523467759</v>
      </c>
      <c r="I1695" s="95"/>
    </row>
    <row r="1696" ht="20.35" customHeight="1">
      <c r="A1696" s="15">
        <v>1693</v>
      </c>
      <c r="B1696" s="15">
        <v>19.1</v>
      </c>
      <c r="C1696" s="95">
        <f>'NEFZ + EPA + WLTP - Constants'!$B$5*B1696/3.6</f>
        <v>8.538464000000001</v>
      </c>
      <c r="D1696" s="95">
        <f>(C1696+C1695)/2</f>
        <v>8.761984000000002</v>
      </c>
      <c r="E1696" s="95">
        <f>(D1696*(A1696-A1695))</f>
        <v>8.761984000000002</v>
      </c>
      <c r="F1696" s="95">
        <f>(0.5*((C1696^2)-(C1695^2))*'NEFZ + EPA + WLTP - Start Value'!$B$3)/3600</f>
        <v>-1.702788393699553</v>
      </c>
      <c r="G1696" s="95">
        <f>E1696*'NEFZ + EPA + WLTP - Start Value'!$B$3*'NEFZ + EPA + WLTP - Start Value'!$B$6*'NEFZ + EPA + WLTP - Constants'!$B$4/3600</f>
        <v>0.2989326081280001</v>
      </c>
      <c r="H1696" s="95">
        <f>IF(E1696&gt;0,(((C1695)^3+(C1696)^3)/2/D1696)*0.5*'NEFZ + EPA + WLTP - Constants'!$B$3*('NEFZ + EPA + WLTP - Start Value'!$B$5*'NEFZ + EPA + WLTP - Start Value'!$B$4)*E1696/3600,0)</f>
        <v>0.08525992463621762</v>
      </c>
      <c r="I1696" s="95"/>
    </row>
    <row r="1697" ht="20.35" customHeight="1">
      <c r="A1697" s="15">
        <v>1694</v>
      </c>
      <c r="B1697" s="15">
        <v>18.5</v>
      </c>
      <c r="C1697" s="95">
        <f>'NEFZ + EPA + WLTP - Constants'!$B$5*B1697/3.6</f>
        <v>8.270240000000001</v>
      </c>
      <c r="D1697" s="95">
        <f>(C1697+C1696)/2</f>
        <v>8.404352000000001</v>
      </c>
      <c r="E1697" s="95">
        <f>(D1697*(A1697-A1696))</f>
        <v>8.404352000000001</v>
      </c>
      <c r="F1697" s="95">
        <f>(0.5*((C1697^2)-(C1696^2))*'NEFZ + EPA + WLTP - Start Value'!$B$3)/3600</f>
        <v>-0.979972095965866</v>
      </c>
      <c r="G1697" s="95">
        <f>E1697*'NEFZ + EPA + WLTP - Start Value'!$B$3*'NEFZ + EPA + WLTP - Start Value'!$B$6*'NEFZ + EPA + WLTP - Constants'!$B$4/3600</f>
        <v>0.286731277184</v>
      </c>
      <c r="H1697" s="95">
        <f>IF(E1697&gt;0,(((C1696)^3+(C1697)^3)/2/D1697)*0.5*'NEFZ + EPA + WLTP - Constants'!$B$3*('NEFZ + EPA + WLTP - Start Value'!$B$5*'NEFZ + EPA + WLTP - Start Value'!$B$4)*E1697/3600,0)</f>
        <v>0.07515101772132249</v>
      </c>
      <c r="I1697" s="95"/>
    </row>
    <row r="1698" ht="20.35" customHeight="1">
      <c r="A1698" s="15">
        <v>1695</v>
      </c>
      <c r="B1698" s="15">
        <v>17</v>
      </c>
      <c r="C1698" s="95">
        <f>'NEFZ + EPA + WLTP - Constants'!$B$5*B1698/3.6</f>
        <v>7.59968</v>
      </c>
      <c r="D1698" s="95">
        <f>(C1698+C1697)/2</f>
        <v>7.93496</v>
      </c>
      <c r="E1698" s="95">
        <f>(D1698*(A1698-A1697))</f>
        <v>7.93496</v>
      </c>
      <c r="F1698" s="95">
        <f>(0.5*((C1698^2)-(C1697^2))*'NEFZ + EPA + WLTP - Start Value'!$B$3)/3600</f>
        <v>-2.313099029706671</v>
      </c>
      <c r="G1698" s="95">
        <f>E1698*'NEFZ + EPA + WLTP - Start Value'!$B$3*'NEFZ + EPA + WLTP - Start Value'!$B$6*'NEFZ + EPA + WLTP - Constants'!$B$4/3600</f>
        <v>0.270717030320</v>
      </c>
      <c r="H1698" s="95">
        <f>IF(E1698&gt;0,(((C1697)^3+(C1698)^3)/2/D1698)*0.5*'NEFZ + EPA + WLTP - Constants'!$B$3*('NEFZ + EPA + WLTP - Start Value'!$B$5*'NEFZ + EPA + WLTP - Start Value'!$B$4)*E1698/3600,0)</f>
        <v>0.06353962681327364</v>
      </c>
      <c r="I1698" s="95"/>
    </row>
    <row r="1699" ht="20.35" customHeight="1">
      <c r="A1699" s="15">
        <v>1696</v>
      </c>
      <c r="B1699" s="15">
        <v>15.5</v>
      </c>
      <c r="C1699" s="95">
        <f>'NEFZ + EPA + WLTP - Constants'!$B$5*B1699/3.6</f>
        <v>6.92912</v>
      </c>
      <c r="D1699" s="95">
        <f>(C1699+C1698)/2</f>
        <v>7.2644</v>
      </c>
      <c r="E1699" s="95">
        <f>(D1699*(A1699-A1698))</f>
        <v>7.2644</v>
      </c>
      <c r="F1699" s="95">
        <f>(0.5*((C1699^2)-(C1698^2))*'NEFZ + EPA + WLTP - Start Value'!$B$3)/3600</f>
        <v>-2.117625872266666</v>
      </c>
      <c r="G1699" s="95">
        <f>E1699*'NEFZ + EPA + WLTP - Start Value'!$B$3*'NEFZ + EPA + WLTP - Start Value'!$B$6*'NEFZ + EPA + WLTP - Constants'!$B$4/3600</f>
        <v>0.2478395348</v>
      </c>
      <c r="H1699" s="95">
        <f>IF(E1699&gt;0,(((C1698)^3+(C1699)^3)/2/D1699)*0.5*'NEFZ + EPA + WLTP - Constants'!$B$3*('NEFZ + EPA + WLTP - Start Value'!$B$5*'NEFZ + EPA + WLTP - Start Value'!$B$4)*E1699/3600,0)</f>
        <v>0.04880410101118471</v>
      </c>
      <c r="I1699" s="95"/>
    </row>
    <row r="1700" ht="20.35" customHeight="1">
      <c r="A1700" s="15">
        <v>1697</v>
      </c>
      <c r="B1700" s="15">
        <v>12.5</v>
      </c>
      <c r="C1700" s="95">
        <f>'NEFZ + EPA + WLTP - Constants'!$B$5*B1700/3.6</f>
        <v>5.588</v>
      </c>
      <c r="D1700" s="95">
        <f>(C1700+C1699)/2</f>
        <v>6.25856</v>
      </c>
      <c r="E1700" s="95">
        <f>(D1700*(A1700-A1699))</f>
        <v>6.25856</v>
      </c>
      <c r="F1700" s="95">
        <f>(0.5*((C1700^2)-(C1699^2))*'NEFZ + EPA + WLTP - Start Value'!$B$3)/3600</f>
        <v>-3.648832272213334</v>
      </c>
      <c r="G1700" s="95">
        <f>E1700*'NEFZ + EPA + WLTP - Start Value'!$B$3*'NEFZ + EPA + WLTP - Start Value'!$B$6*'NEFZ + EPA + WLTP - Constants'!$B$4/3600</f>
        <v>0.213523291520</v>
      </c>
      <c r="H1700" s="95">
        <f>IF(E1700&gt;0,(((C1699)^3+(C1700)^3)/2/D1700)*0.5*'NEFZ + EPA + WLTP - Constants'!$B$3*('NEFZ + EPA + WLTP - Start Value'!$B$5*'NEFZ + EPA + WLTP - Start Value'!$B$4)*E1700/3600,0)</f>
        <v>0.03207883423581973</v>
      </c>
      <c r="I1700" s="95"/>
    </row>
    <row r="1701" ht="20.35" customHeight="1">
      <c r="A1701" s="15">
        <v>1698</v>
      </c>
      <c r="B1701" s="15">
        <v>10.8</v>
      </c>
      <c r="C1701" s="95">
        <f>'NEFZ + EPA + WLTP - Constants'!$B$5*B1701/3.6</f>
        <v>4.828032000000001</v>
      </c>
      <c r="D1701" s="95">
        <f>(C1701+C1700)/2</f>
        <v>5.208016000000001</v>
      </c>
      <c r="E1701" s="95">
        <f>(D1701*(A1701-A1700))</f>
        <v>5.208016000000001</v>
      </c>
      <c r="F1701" s="95">
        <f>(0.5*((C1701^2)-(C1700^2))*'NEFZ + EPA + WLTP - Start Value'!$B$3)/3600</f>
        <v>-1.720598170266309</v>
      </c>
      <c r="G1701" s="95">
        <f>E1701*'NEFZ + EPA + WLTP - Start Value'!$B$3*'NEFZ + EPA + WLTP - Start Value'!$B$6*'NEFZ + EPA + WLTP - Constants'!$B$4/3600</f>
        <v>0.177681881872</v>
      </c>
      <c r="H1701" s="95">
        <f>IF(E1701&gt;0,(((C1700)^3+(C1701)^3)/2/D1701)*0.5*'NEFZ + EPA + WLTP - Constants'!$B$3*('NEFZ + EPA + WLTP - Start Value'!$B$5*'NEFZ + EPA + WLTP - Start Value'!$B$4)*E1701/3600,0)</f>
        <v>0.01815467069750016</v>
      </c>
      <c r="I1701" s="95"/>
    </row>
    <row r="1702" ht="20.35" customHeight="1">
      <c r="A1702" s="15">
        <v>1699</v>
      </c>
      <c r="B1702" s="15">
        <v>8</v>
      </c>
      <c r="C1702" s="95">
        <f>'NEFZ + EPA + WLTP - Constants'!$B$5*B1702/3.6</f>
        <v>3.57632</v>
      </c>
      <c r="D1702" s="95">
        <f>(C1702+C1701)/2</f>
        <v>4.202176000000001</v>
      </c>
      <c r="E1702" s="95">
        <f>(D1702*(A1702-A1701))</f>
        <v>4.202176000000001</v>
      </c>
      <c r="F1702" s="95">
        <f>(0.5*((C1702^2)-(C1701^2))*'NEFZ + EPA + WLTP - Start Value'!$B$3)/3600</f>
        <v>-2.286601557253691</v>
      </c>
      <c r="G1702" s="95">
        <f>E1702*'NEFZ + EPA + WLTP - Start Value'!$B$3*'NEFZ + EPA + WLTP - Start Value'!$B$6*'NEFZ + EPA + WLTP - Constants'!$B$4/3600</f>
        <v>0.143365638592</v>
      </c>
      <c r="H1702" s="95">
        <f>IF(E1702&gt;0,(((C1701)^3+(C1702)^3)/2/D1702)*0.5*'NEFZ + EPA + WLTP - Constants'!$B$3*('NEFZ + EPA + WLTP - Start Value'!$B$5*'NEFZ + EPA + WLTP - Start Value'!$B$4)*E1702/3600,0)</f>
        <v>0.01001135380687206</v>
      </c>
      <c r="I1702" s="95"/>
    </row>
    <row r="1703" ht="20.35" customHeight="1">
      <c r="A1703" s="15">
        <v>1700</v>
      </c>
      <c r="B1703" s="15">
        <v>4.7</v>
      </c>
      <c r="C1703" s="95">
        <f>'NEFZ + EPA + WLTP - Constants'!$B$5*B1703/3.6</f>
        <v>2.101088</v>
      </c>
      <c r="D1703" s="95">
        <f>(C1703+C1702)/2</f>
        <v>2.838704</v>
      </c>
      <c r="E1703" s="95">
        <f>(D1703*(A1703-A1702))</f>
        <v>2.838704</v>
      </c>
      <c r="F1703" s="95">
        <f>(0.5*((C1703^2)-(C1702^2))*'NEFZ + EPA + WLTP - Start Value'!$B$3)/3600</f>
        <v>-1.820506672957866</v>
      </c>
      <c r="G1703" s="95">
        <f>E1703*'NEFZ + EPA + WLTP - Start Value'!$B$3*'NEFZ + EPA + WLTP - Start Value'!$B$6*'NEFZ + EPA + WLTP - Constants'!$B$4/3600</f>
        <v>0.096848064368</v>
      </c>
      <c r="H1703" s="95">
        <f>IF(E1703&gt;0,(((C1702)^3+(C1703)^3)/2/D1703)*0.5*'NEFZ + EPA + WLTP - Constants'!$B$3*('NEFZ + EPA + WLTP - Start Value'!$B$5*'NEFZ + EPA + WLTP - Start Value'!$B$4)*E1703/3600,0)</f>
        <v>0.003479810451929753</v>
      </c>
      <c r="I1703" s="95"/>
    </row>
    <row r="1704" ht="20.35" customHeight="1">
      <c r="A1704" s="15">
        <v>1701</v>
      </c>
      <c r="B1704" s="15">
        <v>1.4</v>
      </c>
      <c r="C1704" s="95">
        <f>'NEFZ + EPA + WLTP - Constants'!$B$5*B1704/3.6</f>
        <v>0.625856</v>
      </c>
      <c r="D1704" s="95">
        <f>(C1704+C1703)/2</f>
        <v>1.363472</v>
      </c>
      <c r="E1704" s="95">
        <f>(D1704*(A1704-A1703))</f>
        <v>1.363472</v>
      </c>
      <c r="F1704" s="95">
        <f>(0.5*((C1704^2)-(C1703^2))*'NEFZ + EPA + WLTP - Start Value'!$B$3)/3600</f>
        <v>-0.874416590948267</v>
      </c>
      <c r="G1704" s="95">
        <f>E1704*'NEFZ + EPA + WLTP - Start Value'!$B$3*'NEFZ + EPA + WLTP - Start Value'!$B$6*'NEFZ + EPA + WLTP - Constants'!$B$4/3600</f>
        <v>0.04651757422400001</v>
      </c>
      <c r="H1704" s="95">
        <f>IF(E1704&gt;0,(((C1703)^3+(C1704)^3)/2/D1704)*0.5*'NEFZ + EPA + WLTP - Constants'!$B$3*('NEFZ + EPA + WLTP - Start Value'!$B$5*'NEFZ + EPA + WLTP - Start Value'!$B$4)*E1704/3600,0)</f>
        <v>0.0006021745865789328</v>
      </c>
      <c r="I1704" s="95"/>
    </row>
    <row r="1705" ht="20.35" customHeight="1">
      <c r="A1705" s="15">
        <v>1702</v>
      </c>
      <c r="B1705" s="15">
        <v>0</v>
      </c>
      <c r="C1705" s="95">
        <f>'NEFZ + EPA + WLTP - Constants'!$B$5*B1705/3.6</f>
        <v>0</v>
      </c>
      <c r="D1705" s="95">
        <f>(C1705+C1704)/2</f>
        <v>0.312928</v>
      </c>
      <c r="E1705" s="95">
        <f>(D1705*(A1705-A1704))</f>
        <v>0.312928</v>
      </c>
      <c r="F1705" s="95">
        <f>(0.5*((C1705^2)-(C1704^2))*'NEFZ + EPA + WLTP - Start Value'!$B$3)/3600</f>
        <v>-0.08513941968497776</v>
      </c>
      <c r="G1705" s="95">
        <f>E1705*'NEFZ + EPA + WLTP - Start Value'!$B$3*'NEFZ + EPA + WLTP - Start Value'!$B$6*'NEFZ + EPA + WLTP - Constants'!$B$4/3600</f>
        <v>0.010676164576</v>
      </c>
      <c r="H1705" s="95">
        <f>IF(E1705&gt;0,(((C1704)^3+(C1705)^3)/2/D1705)*0.5*'NEFZ + EPA + WLTP - Constants'!$B$3*('NEFZ + EPA + WLTP - Start Value'!$B$5*'NEFZ + EPA + WLTP - Start Value'!$B$4)*E1705/3600,0)</f>
        <v>1.550542912508179e-05</v>
      </c>
      <c r="I1705" s="95"/>
    </row>
    <row r="1706" ht="20.35" customHeight="1">
      <c r="A1706" s="15">
        <v>1703</v>
      </c>
      <c r="B1706" s="15">
        <v>0</v>
      </c>
      <c r="C1706" s="95">
        <f>'NEFZ + EPA + WLTP - Constants'!$B$5*B1706/3.6</f>
        <v>0</v>
      </c>
      <c r="D1706" s="95">
        <f>(C1706+C1705)/2</f>
        <v>0</v>
      </c>
      <c r="E1706" s="95">
        <f>(D1706*(A1706-A1705))</f>
        <v>0</v>
      </c>
      <c r="F1706" s="95">
        <f>(0.5*((C1706^2)-(C1705^2))*'NEFZ + EPA + WLTP - Start Value'!$B$3)/3600</f>
        <v>0</v>
      </c>
      <c r="G1706" s="95">
        <f>E1706*'NEFZ + EPA + WLTP - Start Value'!$B$3*'NEFZ + EPA + WLTP - Start Value'!$B$6*'NEFZ + EPA + WLTP - Constants'!$B$4/3600</f>
        <v>0</v>
      </c>
      <c r="H1706" s="95">
        <f>IF(E1706&gt;0,(((C1705)^3+(C1706)^3)/2/D1706)*0.5*'NEFZ + EPA + WLTP - Constants'!$B$3*('NEFZ + EPA + WLTP - Start Value'!$B$5*'NEFZ + EPA + WLTP - Start Value'!$B$4)*E1706/3600,0)</f>
        <v>0</v>
      </c>
      <c r="I1706" s="95"/>
    </row>
    <row r="1707" ht="20.35" customHeight="1">
      <c r="A1707" s="15">
        <v>1704</v>
      </c>
      <c r="B1707" s="15">
        <v>0</v>
      </c>
      <c r="C1707" s="95">
        <f>'NEFZ + EPA + WLTP - Constants'!$B$5*B1707/3.6</f>
        <v>0</v>
      </c>
      <c r="D1707" s="95">
        <f>(C1707+C1706)/2</f>
        <v>0</v>
      </c>
      <c r="E1707" s="95">
        <f>(D1707*(A1707-A1706))</f>
        <v>0</v>
      </c>
      <c r="F1707" s="95">
        <f>(0.5*((C1707^2)-(C1706^2))*'NEFZ + EPA + WLTP - Start Value'!$B$3)/3600</f>
        <v>0</v>
      </c>
      <c r="G1707" s="95">
        <f>E1707*'NEFZ + EPA + WLTP - Start Value'!$B$3*'NEFZ + EPA + WLTP - Start Value'!$B$6*'NEFZ + EPA + WLTP - Constants'!$B$4/3600</f>
        <v>0</v>
      </c>
      <c r="H1707" s="95">
        <f>IF(E1707&gt;0,(((C1706)^3+(C1707)^3)/2/D1707)*0.5*'NEFZ + EPA + WLTP - Constants'!$B$3*('NEFZ + EPA + WLTP - Start Value'!$B$5*'NEFZ + EPA + WLTP - Start Value'!$B$4)*E1707/3600,0)</f>
        <v>0</v>
      </c>
      <c r="I1707" s="95"/>
    </row>
    <row r="1708" ht="20.35" customHeight="1">
      <c r="A1708" s="15">
        <v>1705</v>
      </c>
      <c r="B1708" s="15">
        <v>0</v>
      </c>
      <c r="C1708" s="95">
        <f>'NEFZ + EPA + WLTP - Constants'!$B$5*B1708/3.6</f>
        <v>0</v>
      </c>
      <c r="D1708" s="95">
        <f>(C1708+C1707)/2</f>
        <v>0</v>
      </c>
      <c r="E1708" s="95">
        <f>(D1708*(A1708-A1707))</f>
        <v>0</v>
      </c>
      <c r="F1708" s="95">
        <f>(0.5*((C1708^2)-(C1707^2))*'NEFZ + EPA + WLTP - Start Value'!$B$3)/3600</f>
        <v>0</v>
      </c>
      <c r="G1708" s="95">
        <f>E1708*'NEFZ + EPA + WLTP - Start Value'!$B$3*'NEFZ + EPA + WLTP - Start Value'!$B$6*'NEFZ + EPA + WLTP - Constants'!$B$4/3600</f>
        <v>0</v>
      </c>
      <c r="H1708" s="95">
        <f>IF(E1708&gt;0,(((C1707)^3+(C1708)^3)/2/D1708)*0.5*'NEFZ + EPA + WLTP - Constants'!$B$3*('NEFZ + EPA + WLTP - Start Value'!$B$5*'NEFZ + EPA + WLTP - Start Value'!$B$4)*E1708/3600,0)</f>
        <v>0</v>
      </c>
      <c r="I1708" s="95"/>
    </row>
    <row r="1709" ht="20.35" customHeight="1">
      <c r="A1709" s="15">
        <v>1706</v>
      </c>
      <c r="B1709" s="15">
        <v>0</v>
      </c>
      <c r="C1709" s="95">
        <f>'NEFZ + EPA + WLTP - Constants'!$B$5*B1709/3.6</f>
        <v>0</v>
      </c>
      <c r="D1709" s="95">
        <f>(C1709+C1708)/2</f>
        <v>0</v>
      </c>
      <c r="E1709" s="95">
        <f>(D1709*(A1709-A1708))</f>
        <v>0</v>
      </c>
      <c r="F1709" s="95">
        <f>(0.5*((C1709^2)-(C1708^2))*'NEFZ + EPA + WLTP - Start Value'!$B$3)/3600</f>
        <v>0</v>
      </c>
      <c r="G1709" s="95">
        <f>E1709*'NEFZ + EPA + WLTP - Start Value'!$B$3*'NEFZ + EPA + WLTP - Start Value'!$B$6*'NEFZ + EPA + WLTP - Constants'!$B$4/3600</f>
        <v>0</v>
      </c>
      <c r="H1709" s="95">
        <f>IF(E1709&gt;0,(((C1708)^3+(C1709)^3)/2/D1709)*0.5*'NEFZ + EPA + WLTP - Constants'!$B$3*('NEFZ + EPA + WLTP - Start Value'!$B$5*'NEFZ + EPA + WLTP - Start Value'!$B$4)*E1709/3600,0)</f>
        <v>0</v>
      </c>
      <c r="I1709" s="95"/>
    </row>
    <row r="1710" ht="20.35" customHeight="1">
      <c r="A1710" s="15">
        <v>1707</v>
      </c>
      <c r="B1710" s="15">
        <v>0</v>
      </c>
      <c r="C1710" s="95">
        <f>'NEFZ + EPA + WLTP - Constants'!$B$5*B1710/3.6</f>
        <v>0</v>
      </c>
      <c r="D1710" s="95">
        <f>(C1710+C1709)/2</f>
        <v>0</v>
      </c>
      <c r="E1710" s="95">
        <f>(D1710*(A1710-A1709))</f>
        <v>0</v>
      </c>
      <c r="F1710" s="95">
        <f>(0.5*((C1710^2)-(C1709^2))*'NEFZ + EPA + WLTP - Start Value'!$B$3)/3600</f>
        <v>0</v>
      </c>
      <c r="G1710" s="95">
        <f>E1710*'NEFZ + EPA + WLTP - Start Value'!$B$3*'NEFZ + EPA + WLTP - Start Value'!$B$6*'NEFZ + EPA + WLTP - Constants'!$B$4/3600</f>
        <v>0</v>
      </c>
      <c r="H1710" s="95">
        <f>IF(E1710&gt;0,(((C1709)^3+(C1710)^3)/2/D1710)*0.5*'NEFZ + EPA + WLTP - Constants'!$B$3*('NEFZ + EPA + WLTP - Start Value'!$B$5*'NEFZ + EPA + WLTP - Start Value'!$B$4)*E1710/3600,0)</f>
        <v>0</v>
      </c>
      <c r="I1710" s="95"/>
    </row>
    <row r="1711" ht="20.35" customHeight="1">
      <c r="A1711" s="15">
        <v>1708</v>
      </c>
      <c r="B1711" s="15">
        <v>0</v>
      </c>
      <c r="C1711" s="95">
        <f>'NEFZ + EPA + WLTP - Constants'!$B$5*B1711/3.6</f>
        <v>0</v>
      </c>
      <c r="D1711" s="95">
        <f>(C1711+C1710)/2</f>
        <v>0</v>
      </c>
      <c r="E1711" s="95">
        <f>(D1711*(A1711-A1710))</f>
        <v>0</v>
      </c>
      <c r="F1711" s="95">
        <f>(0.5*((C1711^2)-(C1710^2))*'NEFZ + EPA + WLTP - Start Value'!$B$3)/3600</f>
        <v>0</v>
      </c>
      <c r="G1711" s="95">
        <f>E1711*'NEFZ + EPA + WLTP - Start Value'!$B$3*'NEFZ + EPA + WLTP - Start Value'!$B$6*'NEFZ + EPA + WLTP - Constants'!$B$4/3600</f>
        <v>0</v>
      </c>
      <c r="H1711" s="95">
        <f>IF(E1711&gt;0,(((C1710)^3+(C1711)^3)/2/D1711)*0.5*'NEFZ + EPA + WLTP - Constants'!$B$3*('NEFZ + EPA + WLTP - Start Value'!$B$5*'NEFZ + EPA + WLTP - Start Value'!$B$4)*E1711/3600,0)</f>
        <v>0</v>
      </c>
      <c r="I1711" s="95"/>
    </row>
    <row r="1712" ht="20.35" customHeight="1">
      <c r="A1712" s="15">
        <v>1709</v>
      </c>
      <c r="B1712" s="15">
        <v>0</v>
      </c>
      <c r="C1712" s="95">
        <f>'NEFZ + EPA + WLTP - Constants'!$B$5*B1712/3.6</f>
        <v>0</v>
      </c>
      <c r="D1712" s="95">
        <f>(C1712+C1711)/2</f>
        <v>0</v>
      </c>
      <c r="E1712" s="95">
        <f>(D1712*(A1712-A1711))</f>
        <v>0</v>
      </c>
      <c r="F1712" s="95">
        <f>(0.5*((C1712^2)-(C1711^2))*'NEFZ + EPA + WLTP - Start Value'!$B$3)/3600</f>
        <v>0</v>
      </c>
      <c r="G1712" s="95">
        <f>E1712*'NEFZ + EPA + WLTP - Start Value'!$B$3*'NEFZ + EPA + WLTP - Start Value'!$B$6*'NEFZ + EPA + WLTP - Constants'!$B$4/3600</f>
        <v>0</v>
      </c>
      <c r="H1712" s="95">
        <f>IF(E1712&gt;0,(((C1711)^3+(C1712)^3)/2/D1712)*0.5*'NEFZ + EPA + WLTP - Constants'!$B$3*('NEFZ + EPA + WLTP - Start Value'!$B$5*'NEFZ + EPA + WLTP - Start Value'!$B$4)*E1712/3600,0)</f>
        <v>0</v>
      </c>
      <c r="I1712" s="95"/>
    </row>
    <row r="1713" ht="20.35" customHeight="1">
      <c r="A1713" s="15">
        <v>1710</v>
      </c>
      <c r="B1713" s="15">
        <v>0</v>
      </c>
      <c r="C1713" s="95">
        <f>'NEFZ + EPA + WLTP - Constants'!$B$5*B1713/3.6</f>
        <v>0</v>
      </c>
      <c r="D1713" s="95">
        <f>(C1713+C1712)/2</f>
        <v>0</v>
      </c>
      <c r="E1713" s="95">
        <f>(D1713*(A1713-A1712))</f>
        <v>0</v>
      </c>
      <c r="F1713" s="95">
        <f>(0.5*((C1713^2)-(C1712^2))*'NEFZ + EPA + WLTP - Start Value'!$B$3)/3600</f>
        <v>0</v>
      </c>
      <c r="G1713" s="95">
        <f>E1713*'NEFZ + EPA + WLTP - Start Value'!$B$3*'NEFZ + EPA + WLTP - Start Value'!$B$6*'NEFZ + EPA + WLTP - Constants'!$B$4/3600</f>
        <v>0</v>
      </c>
      <c r="H1713" s="95">
        <f>IF(E1713&gt;0,(((C1712)^3+(C1713)^3)/2/D1713)*0.5*'NEFZ + EPA + WLTP - Constants'!$B$3*('NEFZ + EPA + WLTP - Start Value'!$B$5*'NEFZ + EPA + WLTP - Start Value'!$B$4)*E1713/3600,0)</f>
        <v>0</v>
      </c>
      <c r="I1713" s="95"/>
    </row>
    <row r="1714" ht="20.35" customHeight="1">
      <c r="A1714" s="15">
        <v>1711</v>
      </c>
      <c r="B1714" s="15">
        <v>0</v>
      </c>
      <c r="C1714" s="95">
        <f>'NEFZ + EPA + WLTP - Constants'!$B$5*B1714/3.6</f>
        <v>0</v>
      </c>
      <c r="D1714" s="95">
        <f>(C1714+C1713)/2</f>
        <v>0</v>
      </c>
      <c r="E1714" s="95">
        <f>(D1714*(A1714-A1713))</f>
        <v>0</v>
      </c>
      <c r="F1714" s="95">
        <f>(0.5*((C1714^2)-(C1713^2))*'NEFZ + EPA + WLTP - Start Value'!$B$3)/3600</f>
        <v>0</v>
      </c>
      <c r="G1714" s="95">
        <f>E1714*'NEFZ + EPA + WLTP - Start Value'!$B$3*'NEFZ + EPA + WLTP - Start Value'!$B$6*'NEFZ + EPA + WLTP - Constants'!$B$4/3600</f>
        <v>0</v>
      </c>
      <c r="H1714" s="95">
        <f>IF(E1714&gt;0,(((C1713)^3+(C1714)^3)/2/D1714)*0.5*'NEFZ + EPA + WLTP - Constants'!$B$3*('NEFZ + EPA + WLTP - Start Value'!$B$5*'NEFZ + EPA + WLTP - Start Value'!$B$4)*E1714/3600,0)</f>
        <v>0</v>
      </c>
      <c r="I1714" s="95"/>
    </row>
    <row r="1715" ht="20.35" customHeight="1">
      <c r="A1715" s="15">
        <v>1712</v>
      </c>
      <c r="B1715" s="15">
        <v>0</v>
      </c>
      <c r="C1715" s="95">
        <f>'NEFZ + EPA + WLTP - Constants'!$B$5*B1715/3.6</f>
        <v>0</v>
      </c>
      <c r="D1715" s="95">
        <f>(C1715+C1714)/2</f>
        <v>0</v>
      </c>
      <c r="E1715" s="95">
        <f>(D1715*(A1715-A1714))</f>
        <v>0</v>
      </c>
      <c r="F1715" s="95">
        <f>(0.5*((C1715^2)-(C1714^2))*'NEFZ + EPA + WLTP - Start Value'!$B$3)/3600</f>
        <v>0</v>
      </c>
      <c r="G1715" s="95">
        <f>E1715*'NEFZ + EPA + WLTP - Start Value'!$B$3*'NEFZ + EPA + WLTP - Start Value'!$B$6*'NEFZ + EPA + WLTP - Constants'!$B$4/3600</f>
        <v>0</v>
      </c>
      <c r="H1715" s="95">
        <f>IF(E1715&gt;0,(((C1714)^3+(C1715)^3)/2/D1715)*0.5*'NEFZ + EPA + WLTP - Constants'!$B$3*('NEFZ + EPA + WLTP - Start Value'!$B$5*'NEFZ + EPA + WLTP - Start Value'!$B$4)*E1715/3600,0)</f>
        <v>0</v>
      </c>
      <c r="I1715" s="95"/>
    </row>
    <row r="1716" ht="20.35" customHeight="1">
      <c r="A1716" s="15">
        <v>1713</v>
      </c>
      <c r="B1716" s="15">
        <v>0</v>
      </c>
      <c r="C1716" s="95">
        <f>'NEFZ + EPA + WLTP - Constants'!$B$5*B1716/3.6</f>
        <v>0</v>
      </c>
      <c r="D1716" s="95">
        <f>(C1716+C1715)/2</f>
        <v>0</v>
      </c>
      <c r="E1716" s="95">
        <f>(D1716*(A1716-A1715))</f>
        <v>0</v>
      </c>
      <c r="F1716" s="95">
        <f>(0.5*((C1716^2)-(C1715^2))*'NEFZ + EPA + WLTP - Start Value'!$B$3)/3600</f>
        <v>0</v>
      </c>
      <c r="G1716" s="95">
        <f>E1716*'NEFZ + EPA + WLTP - Start Value'!$B$3*'NEFZ + EPA + WLTP - Start Value'!$B$6*'NEFZ + EPA + WLTP - Constants'!$B$4/3600</f>
        <v>0</v>
      </c>
      <c r="H1716" s="95">
        <f>IF(E1716&gt;0,(((C1715)^3+(C1716)^3)/2/D1716)*0.5*'NEFZ + EPA + WLTP - Constants'!$B$3*('NEFZ + EPA + WLTP - Start Value'!$B$5*'NEFZ + EPA + WLTP - Start Value'!$B$4)*E1716/3600,0)</f>
        <v>0</v>
      </c>
      <c r="I1716" s="95"/>
    </row>
    <row r="1717" ht="20.35" customHeight="1">
      <c r="A1717" s="15">
        <v>1714</v>
      </c>
      <c r="B1717" s="15">
        <v>0</v>
      </c>
      <c r="C1717" s="95">
        <f>'NEFZ + EPA + WLTP - Constants'!$B$5*B1717/3.6</f>
        <v>0</v>
      </c>
      <c r="D1717" s="95">
        <f>(C1717+C1716)/2</f>
        <v>0</v>
      </c>
      <c r="E1717" s="95">
        <f>(D1717*(A1717-A1716))</f>
        <v>0</v>
      </c>
      <c r="F1717" s="95">
        <f>(0.5*((C1717^2)-(C1716^2))*'NEFZ + EPA + WLTP - Start Value'!$B$3)/3600</f>
        <v>0</v>
      </c>
      <c r="G1717" s="95">
        <f>E1717*'NEFZ + EPA + WLTP - Start Value'!$B$3*'NEFZ + EPA + WLTP - Start Value'!$B$6*'NEFZ + EPA + WLTP - Constants'!$B$4/3600</f>
        <v>0</v>
      </c>
      <c r="H1717" s="95">
        <f>IF(E1717&gt;0,(((C1716)^3+(C1717)^3)/2/D1717)*0.5*'NEFZ + EPA + WLTP - Constants'!$B$3*('NEFZ + EPA + WLTP - Start Value'!$B$5*'NEFZ + EPA + WLTP - Start Value'!$B$4)*E1717/3600,0)</f>
        <v>0</v>
      </c>
      <c r="I1717" s="95"/>
    </row>
    <row r="1718" ht="20.35" customHeight="1">
      <c r="A1718" s="15">
        <v>1715</v>
      </c>
      <c r="B1718" s="15">
        <v>0</v>
      </c>
      <c r="C1718" s="95">
        <f>'NEFZ + EPA + WLTP - Constants'!$B$5*B1718/3.6</f>
        <v>0</v>
      </c>
      <c r="D1718" s="95">
        <f>(C1718+C1717)/2</f>
        <v>0</v>
      </c>
      <c r="E1718" s="95">
        <f>(D1718*(A1718-A1717))</f>
        <v>0</v>
      </c>
      <c r="F1718" s="95">
        <f>(0.5*((C1718^2)-(C1717^2))*'NEFZ + EPA + WLTP - Start Value'!$B$3)/3600</f>
        <v>0</v>
      </c>
      <c r="G1718" s="95">
        <f>E1718*'NEFZ + EPA + WLTP - Start Value'!$B$3*'NEFZ + EPA + WLTP - Start Value'!$B$6*'NEFZ + EPA + WLTP - Constants'!$B$4/3600</f>
        <v>0</v>
      </c>
      <c r="H1718" s="95">
        <f>IF(E1718&gt;0,(((C1717)^3+(C1718)^3)/2/D1718)*0.5*'NEFZ + EPA + WLTP - Constants'!$B$3*('NEFZ + EPA + WLTP - Start Value'!$B$5*'NEFZ + EPA + WLTP - Start Value'!$B$4)*E1718/3600,0)</f>
        <v>0</v>
      </c>
      <c r="I1718" s="95"/>
    </row>
    <row r="1719" ht="20.35" customHeight="1">
      <c r="A1719" s="15">
        <v>1716</v>
      </c>
      <c r="B1719" s="15">
        <v>1</v>
      </c>
      <c r="C1719" s="95">
        <f>'NEFZ + EPA + WLTP - Constants'!$B$5*B1719/3.6</f>
        <v>0.44704</v>
      </c>
      <c r="D1719" s="95">
        <f>(C1719+C1718)/2</f>
        <v>0.22352</v>
      </c>
      <c r="E1719" s="95">
        <f>(D1719*(A1719-A1718))</f>
        <v>0.22352</v>
      </c>
      <c r="F1719" s="95">
        <f>(0.5*((C1719^2)-(C1718^2))*'NEFZ + EPA + WLTP - Start Value'!$B$3)/3600</f>
        <v>0.04343847943111111</v>
      </c>
      <c r="G1719" s="95">
        <f>E1719*'NEFZ + EPA + WLTP - Start Value'!$B$3*'NEFZ + EPA + WLTP - Start Value'!$B$6*'NEFZ + EPA + WLTP - Constants'!$B$4/3600</f>
        <v>0.007625831840000001</v>
      </c>
      <c r="H1719" s="95">
        <f>IF(E1719&gt;0,(((C1718)^3+(C1719)^3)/2/D1719)*0.5*'NEFZ + EPA + WLTP - Constants'!$B$3*('NEFZ + EPA + WLTP - Start Value'!$B$5*'NEFZ + EPA + WLTP - Start Value'!$B$4)*E1719/3600,0)</f>
        <v>5.650666590773247e-06</v>
      </c>
      <c r="I1719" s="95"/>
    </row>
    <row r="1720" ht="20.35" customHeight="1">
      <c r="A1720" s="15">
        <v>1717</v>
      </c>
      <c r="B1720" s="15">
        <v>4.3</v>
      </c>
      <c r="C1720" s="95">
        <f>'NEFZ + EPA + WLTP - Constants'!$B$5*B1720/3.6</f>
        <v>1.922272</v>
      </c>
      <c r="D1720" s="95">
        <f>(C1720+C1719)/2</f>
        <v>1.184656</v>
      </c>
      <c r="E1720" s="95">
        <f>(D1720*(A1720-A1719))</f>
        <v>1.184656</v>
      </c>
      <c r="F1720" s="95">
        <f>(0.5*((C1720^2)-(C1719^2))*'NEFZ + EPA + WLTP - Start Value'!$B$3)/3600</f>
        <v>0.7597390052501333</v>
      </c>
      <c r="G1720" s="95">
        <f>E1720*'NEFZ + EPA + WLTP - Start Value'!$B$3*'NEFZ + EPA + WLTP - Start Value'!$B$6*'NEFZ + EPA + WLTP - Constants'!$B$4/3600</f>
        <v>0.040416908752</v>
      </c>
      <c r="H1720" s="95">
        <f>IF(E1720&gt;0,(((C1719)^3+(C1720)^3)/2/D1720)*0.5*'NEFZ + EPA + WLTP - Constants'!$B$3*('NEFZ + EPA + WLTP - Start Value'!$B$5*'NEFZ + EPA + WLTP - Start Value'!$B$4)*E1720/3600,0)</f>
        <v>0.0004549182152233819</v>
      </c>
      <c r="I1720" s="95"/>
    </row>
    <row r="1721" ht="20.35" customHeight="1">
      <c r="A1721" s="15">
        <v>1718</v>
      </c>
      <c r="B1721" s="15">
        <v>7.6</v>
      </c>
      <c r="C1721" s="95">
        <f>'NEFZ + EPA + WLTP - Constants'!$B$5*B1721/3.6</f>
        <v>3.397504</v>
      </c>
      <c r="D1721" s="95">
        <f>(C1721+C1720)/2</f>
        <v>2.659888</v>
      </c>
      <c r="E1721" s="95">
        <f>(D1721*(A1721-A1720))</f>
        <v>2.659888</v>
      </c>
      <c r="F1721" s="95">
        <f>(0.5*((C1721^2)-(C1720^2))*'NEFZ + EPA + WLTP - Start Value'!$B$3)/3600</f>
        <v>1.705829087259733</v>
      </c>
      <c r="G1721" s="95">
        <f>E1721*'NEFZ + EPA + WLTP - Start Value'!$B$3*'NEFZ + EPA + WLTP - Start Value'!$B$6*'NEFZ + EPA + WLTP - Constants'!$B$4/3600</f>
        <v>0.09074739889599998</v>
      </c>
      <c r="H1721" s="95">
        <f>IF(E1721&gt;0,(((C1720)^3+(C1721)^3)/2/D1721)*0.5*'NEFZ + EPA + WLTP - Constants'!$B$3*('NEFZ + EPA + WLTP - Start Value'!$B$5*'NEFZ + EPA + WLTP - Start Value'!$B$4)*E1721/3600,0)</f>
        <v>0.002929774565983884</v>
      </c>
      <c r="I1721" s="95"/>
    </row>
    <row r="1722" ht="20.35" customHeight="1">
      <c r="A1722" s="15">
        <v>1719</v>
      </c>
      <c r="B1722" s="15">
        <v>10.9</v>
      </c>
      <c r="C1722" s="95">
        <f>'NEFZ + EPA + WLTP - Constants'!$B$5*B1722/3.6</f>
        <v>4.872736000000001</v>
      </c>
      <c r="D1722" s="95">
        <f>(C1722+C1721)/2</f>
        <v>4.135120000000001</v>
      </c>
      <c r="E1722" s="95">
        <f>(D1722*(A1722-A1721))</f>
        <v>4.135120000000001</v>
      </c>
      <c r="F1722" s="95">
        <f>(0.5*((C1722^2)-(C1721^2))*'NEFZ + EPA + WLTP - Start Value'!$B$3)/3600</f>
        <v>2.651919169269335</v>
      </c>
      <c r="G1722" s="95">
        <f>E1722*'NEFZ + EPA + WLTP - Start Value'!$B$3*'NEFZ + EPA + WLTP - Start Value'!$B$6*'NEFZ + EPA + WLTP - Constants'!$B$4/3600</f>
        <v>0.141077889040</v>
      </c>
      <c r="H1722" s="95">
        <f>IF(E1722&gt;0,(((C1721)^3+(C1722)^3)/2/D1722)*0.5*'NEFZ + EPA + WLTP - Constants'!$B$3*('NEFZ + EPA + WLTP - Start Value'!$B$5*'NEFZ + EPA + WLTP - Start Value'!$B$4)*E1722/3600,0)</f>
        <v>0.009798284121733768</v>
      </c>
      <c r="I1722" s="95"/>
    </row>
    <row r="1723" ht="20.35" customHeight="1">
      <c r="A1723" s="15">
        <v>1720</v>
      </c>
      <c r="B1723" s="15">
        <v>14.2</v>
      </c>
      <c r="C1723" s="95">
        <f>'NEFZ + EPA + WLTP - Constants'!$B$5*B1723/3.6</f>
        <v>6.347968</v>
      </c>
      <c r="D1723" s="95">
        <f>(C1723+C1722)/2</f>
        <v>5.610352000000001</v>
      </c>
      <c r="E1723" s="95">
        <f>(D1723*(A1723-A1722))</f>
        <v>5.610352000000001</v>
      </c>
      <c r="F1723" s="95">
        <f>(0.5*((C1723^2)-(C1722^2))*'NEFZ + EPA + WLTP - Start Value'!$B$3)/3600</f>
        <v>3.598009251278931</v>
      </c>
      <c r="G1723" s="95">
        <f>E1723*'NEFZ + EPA + WLTP - Start Value'!$B$3*'NEFZ + EPA + WLTP - Start Value'!$B$6*'NEFZ + EPA + WLTP - Constants'!$B$4/3600</f>
        <v>0.191408379184</v>
      </c>
      <c r="H1723" s="95">
        <f>IF(E1723&gt;0,(((C1722)^3+(C1723)^3)/2/D1723)*0.5*'NEFZ + EPA + WLTP - Constants'!$B$3*('NEFZ + EPA + WLTP - Start Value'!$B$5*'NEFZ + EPA + WLTP - Start Value'!$B$4)*E1723/3600,0)</f>
        <v>0.02349726294574444</v>
      </c>
      <c r="I1723" s="95"/>
    </row>
    <row r="1724" ht="20.35" customHeight="1">
      <c r="A1724" s="15">
        <v>1721</v>
      </c>
      <c r="B1724" s="15">
        <v>17.3</v>
      </c>
      <c r="C1724" s="95">
        <f>'NEFZ + EPA + WLTP - Constants'!$B$5*B1724/3.6</f>
        <v>7.733792000000001</v>
      </c>
      <c r="D1724" s="95">
        <f>(C1724+C1723)/2</f>
        <v>7.04088</v>
      </c>
      <c r="E1724" s="95">
        <f>(D1724*(A1724-A1723))</f>
        <v>7.04088</v>
      </c>
      <c r="F1724" s="95">
        <f>(0.5*((C1724^2)-(C1723^2))*'NEFZ + EPA + WLTP - Start Value'!$B$3)/3600</f>
        <v>4.241767516448005</v>
      </c>
      <c r="G1724" s="95">
        <f>E1724*'NEFZ + EPA + WLTP - Start Value'!$B$3*'NEFZ + EPA + WLTP - Start Value'!$B$6*'NEFZ + EPA + WLTP - Constants'!$B$4/3600</f>
        <v>0.2402137029600001</v>
      </c>
      <c r="H1724" s="95">
        <f>IF(E1724&gt;0,(((C1723)^3+(C1724)^3)/2/D1724)*0.5*'NEFZ + EPA + WLTP - Constants'!$B$3*('NEFZ + EPA + WLTP - Start Value'!$B$5*'NEFZ + EPA + WLTP - Start Value'!$B$4)*E1724/3600,0)</f>
        <v>0.04543703830974066</v>
      </c>
      <c r="I1724" s="95"/>
    </row>
    <row r="1725" ht="20.35" customHeight="1">
      <c r="A1725" s="15">
        <v>1722</v>
      </c>
      <c r="B1725" s="15">
        <v>20</v>
      </c>
      <c r="C1725" s="95">
        <f>'NEFZ + EPA + WLTP - Constants'!$B$5*B1725/3.6</f>
        <v>8.940800000000001</v>
      </c>
      <c r="D1725" s="95">
        <f>(C1725+C1724)/2</f>
        <v>8.337296000000002</v>
      </c>
      <c r="E1725" s="95">
        <f>(D1725*(A1725-A1724))</f>
        <v>8.337296000000002</v>
      </c>
      <c r="F1725" s="95">
        <f>(0.5*((C1725^2)-(C1724^2))*'NEFZ + EPA + WLTP - Start Value'!$B$3)/3600</f>
        <v>4.374689263507202</v>
      </c>
      <c r="G1725" s="95">
        <f>E1725*'NEFZ + EPA + WLTP - Start Value'!$B$3*'NEFZ + EPA + WLTP - Start Value'!$B$6*'NEFZ + EPA + WLTP - Constants'!$B$4/3600</f>
        <v>0.2844435276320001</v>
      </c>
      <c r="H1725" s="95">
        <f>IF(E1725&gt;0,(((C1724)^3+(C1725)^3)/2/D1725)*0.5*'NEFZ + EPA + WLTP - Constants'!$B$3*('NEFZ + EPA + WLTP - Start Value'!$B$5*'NEFZ + EPA + WLTP - Start Value'!$B$4)*E1725/3600,0)</f>
        <v>0.07446288519456472</v>
      </c>
      <c r="I1725" s="95"/>
    </row>
    <row r="1726" ht="20.35" customHeight="1">
      <c r="A1726" s="15">
        <v>1723</v>
      </c>
      <c r="B1726" s="15">
        <v>22.5</v>
      </c>
      <c r="C1726" s="95">
        <f>'NEFZ + EPA + WLTP - Constants'!$B$5*B1726/3.6</f>
        <v>10.0584</v>
      </c>
      <c r="D1726" s="95">
        <f>(C1726+C1725)/2</f>
        <v>9.499600000000001</v>
      </c>
      <c r="E1726" s="95">
        <f>(D1726*(A1726-A1725))</f>
        <v>9.499600000000001</v>
      </c>
      <c r="F1726" s="95">
        <f>(0.5*((C1726^2)-(C1725^2))*'NEFZ + EPA + WLTP - Start Value'!$B$3)/3600</f>
        <v>4.615338439555546</v>
      </c>
      <c r="G1726" s="95">
        <f>E1726*'NEFZ + EPA + WLTP - Start Value'!$B$3*'NEFZ + EPA + WLTP - Start Value'!$B$6*'NEFZ + EPA + WLTP - Constants'!$B$4/3600</f>
        <v>0.3240978532000001</v>
      </c>
      <c r="H1726" s="95">
        <f>IF(E1726&gt;0,(((C1725)^3+(C1726)^3)/2/D1726)*0.5*'NEFZ + EPA + WLTP - Constants'!$B$3*('NEFZ + EPA + WLTP - Start Value'!$B$5*'NEFZ + EPA + WLTP - Start Value'!$B$4)*E1726/3600,0)</f>
        <v>0.1095699568617125</v>
      </c>
      <c r="I1726" s="95"/>
    </row>
    <row r="1727" ht="20.35" customHeight="1">
      <c r="A1727" s="15">
        <v>1724</v>
      </c>
      <c r="B1727" s="15">
        <v>23.7</v>
      </c>
      <c r="C1727" s="95">
        <f>'NEFZ + EPA + WLTP - Constants'!$B$5*B1727/3.6</f>
        <v>10.594848</v>
      </c>
      <c r="D1727" s="95">
        <f>(C1727+C1726)/2</f>
        <v>10.326624</v>
      </c>
      <c r="E1727" s="95">
        <f>(D1727*(A1727-A1726))</f>
        <v>10.326624</v>
      </c>
      <c r="F1727" s="95">
        <f>(0.5*((C1727^2)-(C1726^2))*'NEFZ + EPA + WLTP - Start Value'!$B$3)/3600</f>
        <v>2.408229299660808</v>
      </c>
      <c r="G1727" s="95">
        <f>E1727*'NEFZ + EPA + WLTP - Start Value'!$B$3*'NEFZ + EPA + WLTP - Start Value'!$B$6*'NEFZ + EPA + WLTP - Constants'!$B$4/3600</f>
        <v>0.352313431008</v>
      </c>
      <c r="H1727" s="95">
        <f>IF(E1727&gt;0,(((C1726)^3+(C1727)^3)/2/D1727)*0.5*'NEFZ + EPA + WLTP - Constants'!$B$3*('NEFZ + EPA + WLTP - Start Value'!$B$5*'NEFZ + EPA + WLTP - Start Value'!$B$4)*E1727/3600,0)</f>
        <v>0.1395865972772293</v>
      </c>
      <c r="I1727" s="95"/>
    </row>
    <row r="1728" ht="20.35" customHeight="1">
      <c r="A1728" s="15">
        <v>1725</v>
      </c>
      <c r="B1728" s="15">
        <v>25.2</v>
      </c>
      <c r="C1728" s="95">
        <f>'NEFZ + EPA + WLTP - Constants'!$B$5*B1728/3.6</f>
        <v>11.265408</v>
      </c>
      <c r="D1728" s="95">
        <f>(C1728+C1727)/2</f>
        <v>10.930128</v>
      </c>
      <c r="E1728" s="95">
        <f>(D1728*(A1728-A1727))</f>
        <v>10.930128</v>
      </c>
      <c r="F1728" s="95">
        <f>(0.5*((C1728^2)-(C1727^2))*'NEFZ + EPA + WLTP - Start Value'!$B$3)/3600</f>
        <v>3.18621246627199</v>
      </c>
      <c r="G1728" s="95">
        <f>E1728*'NEFZ + EPA + WLTP - Start Value'!$B$3*'NEFZ + EPA + WLTP - Start Value'!$B$6*'NEFZ + EPA + WLTP - Constants'!$B$4/3600</f>
        <v>0.3729031769760001</v>
      </c>
      <c r="H1728" s="95">
        <f>IF(E1728&gt;0,(((C1727)^3+(C1728)^3)/2/D1728)*0.5*'NEFZ + EPA + WLTP - Constants'!$B$3*('NEFZ + EPA + WLTP - Start Value'!$B$5*'NEFZ + EPA + WLTP - Start Value'!$B$4)*E1728/3600,0)</f>
        <v>0.1656496357991798</v>
      </c>
      <c r="I1728" s="95"/>
    </row>
    <row r="1729" ht="20.35" customHeight="1">
      <c r="A1729" s="15">
        <v>1726</v>
      </c>
      <c r="B1729" s="15">
        <v>26.6</v>
      </c>
      <c r="C1729" s="95">
        <f>'NEFZ + EPA + WLTP - Constants'!$B$5*B1729/3.6</f>
        <v>11.891264</v>
      </c>
      <c r="D1729" s="95">
        <f>(C1729+C1728)/2</f>
        <v>11.578336</v>
      </c>
      <c r="E1729" s="95">
        <f>(D1729*(A1729-A1728))</f>
        <v>11.578336</v>
      </c>
      <c r="F1729" s="95">
        <f>(0.5*((C1729^2)-(C1728^2))*'NEFZ + EPA + WLTP - Start Value'!$B$3)/3600</f>
        <v>3.150158528344188</v>
      </c>
      <c r="G1729" s="95">
        <f>E1729*'NEFZ + EPA + WLTP - Start Value'!$B$3*'NEFZ + EPA + WLTP - Start Value'!$B$6*'NEFZ + EPA + WLTP - Constants'!$B$4/3600</f>
        <v>0.3950180893120001</v>
      </c>
      <c r="H1729" s="95">
        <f>IF(E1729&gt;0,(((C1728)^3+(C1729)^3)/2/D1729)*0.5*'NEFZ + EPA + WLTP - Constants'!$B$3*('NEFZ + EPA + WLTP - Start Value'!$B$5*'NEFZ + EPA + WLTP - Start Value'!$B$4)*E1729/3600,0)</f>
        <v>0.196779401026413</v>
      </c>
      <c r="I1729" s="95"/>
    </row>
    <row r="1730" ht="20.35" customHeight="1">
      <c r="A1730" s="15">
        <v>1727</v>
      </c>
      <c r="B1730" s="15">
        <v>28.1</v>
      </c>
      <c r="C1730" s="95">
        <f>'NEFZ + EPA + WLTP - Constants'!$B$5*B1730/3.6</f>
        <v>12.561824</v>
      </c>
      <c r="D1730" s="95">
        <f>(C1730+C1729)/2</f>
        <v>12.226544</v>
      </c>
      <c r="E1730" s="95">
        <f>(D1730*(A1730-A1729))</f>
        <v>12.226544</v>
      </c>
      <c r="F1730" s="95">
        <f>(0.5*((C1730^2)-(C1729^2))*'NEFZ + EPA + WLTP - Start Value'!$B$3)/3600</f>
        <v>3.56412723732267</v>
      </c>
      <c r="G1730" s="95">
        <f>E1730*'NEFZ + EPA + WLTP - Start Value'!$B$3*'NEFZ + EPA + WLTP - Start Value'!$B$6*'NEFZ + EPA + WLTP - Constants'!$B$4/3600</f>
        <v>0.417133001648</v>
      </c>
      <c r="H1730" s="95">
        <f>IF(E1730&gt;0,(((C1729)^3+(C1730)^3)/2/D1730)*0.5*'NEFZ + EPA + WLTP - Constants'!$B$3*('NEFZ + EPA + WLTP - Start Value'!$B$5*'NEFZ + EPA + WLTP - Start Value'!$B$4)*E1730/3600,0)</f>
        <v>0.2317289603623431</v>
      </c>
      <c r="I1730" s="95"/>
    </row>
    <row r="1731" ht="20.35" customHeight="1">
      <c r="A1731" s="15">
        <v>1728</v>
      </c>
      <c r="B1731" s="15">
        <v>30</v>
      </c>
      <c r="C1731" s="95">
        <f>'NEFZ + EPA + WLTP - Constants'!$B$5*B1731/3.6</f>
        <v>13.4112</v>
      </c>
      <c r="D1731" s="95">
        <f>(C1731+C1730)/2</f>
        <v>12.986512</v>
      </c>
      <c r="E1731" s="95">
        <f>(D1731*(A1731-A1730))</f>
        <v>12.986512</v>
      </c>
      <c r="F1731" s="95">
        <f>(0.5*((C1731^2)-(C1730^2))*'NEFZ + EPA + WLTP - Start Value'!$B$3)/3600</f>
        <v>4.79517374440035</v>
      </c>
      <c r="G1731" s="95">
        <f>E1731*'NEFZ + EPA + WLTP - Start Value'!$B$3*'NEFZ + EPA + WLTP - Start Value'!$B$6*'NEFZ + EPA + WLTP - Constants'!$B$4/3600</f>
        <v>0.4430608299040001</v>
      </c>
      <c r="H1731" s="95">
        <f>IF(E1731&gt;0,(((C1730)^3+(C1731)^3)/2/D1731)*0.5*'NEFZ + EPA + WLTP - Constants'!$B$3*('NEFZ + EPA + WLTP - Start Value'!$B$5*'NEFZ + EPA + WLTP - Start Value'!$B$4)*E1731/3600,0)</f>
        <v>0.2779452199442848</v>
      </c>
      <c r="I1731" s="95"/>
    </row>
    <row r="1732" ht="20.35" customHeight="1">
      <c r="A1732" s="15">
        <v>1729</v>
      </c>
      <c r="B1732" s="15">
        <v>30.8</v>
      </c>
      <c r="C1732" s="95">
        <f>'NEFZ + EPA + WLTP - Constants'!$B$5*B1732/3.6</f>
        <v>13.768832</v>
      </c>
      <c r="D1732" s="95">
        <f>(C1732+C1731)/2</f>
        <v>13.590016</v>
      </c>
      <c r="E1732" s="95">
        <f>(D1732*(A1732-A1731))</f>
        <v>13.590016</v>
      </c>
      <c r="F1732" s="95">
        <f>(0.5*((C1732^2)-(C1731^2))*'NEFZ + EPA + WLTP - Start Value'!$B$3)/3600</f>
        <v>2.11284763952925</v>
      </c>
      <c r="G1732" s="95">
        <f>E1732*'NEFZ + EPA + WLTP - Start Value'!$B$3*'NEFZ + EPA + WLTP - Start Value'!$B$6*'NEFZ + EPA + WLTP - Constants'!$B$4/3600</f>
        <v>0.463650575872</v>
      </c>
      <c r="H1732" s="95">
        <f>IF(E1732&gt;0,(((C1731)^3+(C1732)^3)/2/D1732)*0.5*'NEFZ + EPA + WLTP - Constants'!$B$3*('NEFZ + EPA + WLTP - Start Value'!$B$5*'NEFZ + EPA + WLTP - Start Value'!$B$4)*E1732/3600,0)</f>
        <v>0.3176698072747487</v>
      </c>
      <c r="I1732" s="95"/>
    </row>
    <row r="1733" ht="20.35" customHeight="1">
      <c r="A1733" s="15">
        <v>1730</v>
      </c>
      <c r="B1733" s="15">
        <v>31.6</v>
      </c>
      <c r="C1733" s="95">
        <f>'NEFZ + EPA + WLTP - Constants'!$B$5*B1733/3.6</f>
        <v>14.126464</v>
      </c>
      <c r="D1733" s="95">
        <f>(C1733+C1732)/2</f>
        <v>13.947648</v>
      </c>
      <c r="E1733" s="95">
        <f>(D1733*(A1733-A1732))</f>
        <v>13.947648</v>
      </c>
      <c r="F1733" s="95">
        <f>(0.5*((C1733^2)-(C1732^2))*'NEFZ + EPA + WLTP - Start Value'!$B$3)/3600</f>
        <v>2.168448893201071</v>
      </c>
      <c r="G1733" s="95">
        <f>E1733*'NEFZ + EPA + WLTP - Start Value'!$B$3*'NEFZ + EPA + WLTP - Start Value'!$B$6*'NEFZ + EPA + WLTP - Constants'!$B$4/3600</f>
        <v>0.475851906816</v>
      </c>
      <c r="H1733" s="95">
        <f>IF(E1733&gt;0,(((C1732)^3+(C1733)^3)/2/D1733)*0.5*'NEFZ + EPA + WLTP - Constants'!$B$3*('NEFZ + EPA + WLTP - Start Value'!$B$5*'NEFZ + EPA + WLTP - Start Value'!$B$4)*E1733/3600,0)</f>
        <v>0.3434057456597592</v>
      </c>
      <c r="I1733" s="95"/>
    </row>
    <row r="1734" ht="20.35" customHeight="1">
      <c r="A1734" s="15">
        <v>1731</v>
      </c>
      <c r="B1734" s="15">
        <v>32.1</v>
      </c>
      <c r="C1734" s="95">
        <f>'NEFZ + EPA + WLTP - Constants'!$B$5*B1734/3.6</f>
        <v>14.349984</v>
      </c>
      <c r="D1734" s="95">
        <f>(C1734+C1733)/2</f>
        <v>14.238224</v>
      </c>
      <c r="E1734" s="95">
        <f>(D1734*(A1734-A1733))</f>
        <v>14.238224</v>
      </c>
      <c r="F1734" s="95">
        <f>(0.5*((C1734^2)-(C1733^2))*'NEFZ + EPA + WLTP - Start Value'!$B$3)/3600</f>
        <v>1.383515569880885</v>
      </c>
      <c r="G1734" s="95">
        <f>E1734*'NEFZ + EPA + WLTP - Start Value'!$B$3*'NEFZ + EPA + WLTP - Start Value'!$B$6*'NEFZ + EPA + WLTP - Constants'!$B$4/3600</f>
        <v>0.4857654882080001</v>
      </c>
      <c r="H1734" s="95">
        <f>IF(E1734&gt;0,(((C1733)^3+(C1734)^3)/2/D1734)*0.5*'NEFZ + EPA + WLTP - Constants'!$B$3*('NEFZ + EPA + WLTP - Start Value'!$B$5*'NEFZ + EPA + WLTP - Start Value'!$B$4)*E1734/3600,0)</f>
        <v>0.3652062942496253</v>
      </c>
      <c r="I1734" s="95"/>
    </row>
    <row r="1735" ht="20.35" customHeight="1">
      <c r="A1735" s="15">
        <v>1732</v>
      </c>
      <c r="B1735" s="15">
        <v>32.8</v>
      </c>
      <c r="C1735" s="95">
        <f>'NEFZ + EPA + WLTP - Constants'!$B$5*B1735/3.6</f>
        <v>14.662912</v>
      </c>
      <c r="D1735" s="95">
        <f>(C1735+C1734)/2</f>
        <v>14.506448</v>
      </c>
      <c r="E1735" s="95">
        <f>(D1735*(A1735-A1734))</f>
        <v>14.506448</v>
      </c>
      <c r="F1735" s="95">
        <f>(0.5*((C1735^2)-(C1734^2))*'NEFZ + EPA + WLTP - Start Value'!$B$3)/3600</f>
        <v>1.973410120555359</v>
      </c>
      <c r="G1735" s="95">
        <f>E1735*'NEFZ + EPA + WLTP - Start Value'!$B$3*'NEFZ + EPA + WLTP - Start Value'!$B$6*'NEFZ + EPA + WLTP - Constants'!$B$4/3600</f>
        <v>0.4949164864159999</v>
      </c>
      <c r="H1735" s="95">
        <f>IF(E1735&gt;0,(((C1734)^3+(C1735)^3)/2/D1735)*0.5*'NEFZ + EPA + WLTP - Constants'!$B$3*('NEFZ + EPA + WLTP - Start Value'!$B$5*'NEFZ + EPA + WLTP - Start Value'!$B$4)*E1735/3600,0)</f>
        <v>0.3863005490703108</v>
      </c>
      <c r="I1735" s="95"/>
    </row>
    <row r="1736" ht="20.35" customHeight="1">
      <c r="A1736" s="15">
        <v>1733</v>
      </c>
      <c r="B1736" s="15">
        <v>33.6</v>
      </c>
      <c r="C1736" s="95">
        <f>'NEFZ + EPA + WLTP - Constants'!$B$5*B1736/3.6</f>
        <v>15.020544</v>
      </c>
      <c r="D1736" s="95">
        <f>(C1736+C1735)/2</f>
        <v>14.841728</v>
      </c>
      <c r="E1736" s="95">
        <f>(D1736*(A1736-A1735))</f>
        <v>14.841728</v>
      </c>
      <c r="F1736" s="95">
        <f>(0.5*((C1736^2)-(C1735^2))*'NEFZ + EPA + WLTP - Start Value'!$B$3)/3600</f>
        <v>2.307452027380648</v>
      </c>
      <c r="G1736" s="95">
        <f>E1736*'NEFZ + EPA + WLTP - Start Value'!$B$3*'NEFZ + EPA + WLTP - Start Value'!$B$6*'NEFZ + EPA + WLTP - Constants'!$B$4/3600</f>
        <v>0.5063552341759999</v>
      </c>
      <c r="H1736" s="95">
        <f>IF(E1736&gt;0,(((C1735)^3+(C1736)^3)/2/D1736)*0.5*'NEFZ + EPA + WLTP - Constants'!$B$3*('NEFZ + EPA + WLTP - Start Value'!$B$5*'NEFZ + EPA + WLTP - Start Value'!$B$4)*E1736/3600,0)</f>
        <v>0.4137452433817045</v>
      </c>
      <c r="I1736" s="95"/>
    </row>
    <row r="1737" ht="20.35" customHeight="1">
      <c r="A1737" s="15">
        <v>1734</v>
      </c>
      <c r="B1737" s="15">
        <v>34.5</v>
      </c>
      <c r="C1737" s="95">
        <f>'NEFZ + EPA + WLTP - Constants'!$B$5*B1737/3.6</f>
        <v>15.42288</v>
      </c>
      <c r="D1737" s="95">
        <f>(C1737+C1736)/2</f>
        <v>15.221712</v>
      </c>
      <c r="E1737" s="95">
        <f>(D1737*(A1737-A1736))</f>
        <v>15.221712</v>
      </c>
      <c r="F1737" s="95">
        <f>(0.5*((C1737^2)-(C1736^2))*'NEFZ + EPA + WLTP - Start Value'!$B$3)/3600</f>
        <v>2.662344404332782</v>
      </c>
      <c r="G1737" s="95">
        <f>E1737*'NEFZ + EPA + WLTP - Start Value'!$B$3*'NEFZ + EPA + WLTP - Start Value'!$B$6*'NEFZ + EPA + WLTP - Constants'!$B$4/3600</f>
        <v>0.5193191483040001</v>
      </c>
      <c r="H1737" s="95">
        <f>IF(E1737&gt;0,(((C1736)^3+(C1737)^3)/2/D1737)*0.5*'NEFZ + EPA + WLTP - Constants'!$B$3*('NEFZ + EPA + WLTP - Start Value'!$B$5*'NEFZ + EPA + WLTP - Start Value'!$B$4)*E1737/3600,0)</f>
        <v>0.4463839061086719</v>
      </c>
      <c r="I1737" s="95"/>
    </row>
    <row r="1738" ht="20.35" customHeight="1">
      <c r="A1738" s="15">
        <v>1735</v>
      </c>
      <c r="B1738" s="15">
        <v>34.6</v>
      </c>
      <c r="C1738" s="95">
        <f>'NEFZ + EPA + WLTP - Constants'!$B$5*B1738/3.6</f>
        <v>15.467584</v>
      </c>
      <c r="D1738" s="95">
        <f>(C1738+C1737)/2</f>
        <v>15.445232</v>
      </c>
      <c r="E1738" s="95">
        <f>(D1738*(A1738-A1737))</f>
        <v>15.445232</v>
      </c>
      <c r="F1738" s="95">
        <f>(0.5*((C1738^2)-(C1737^2))*'NEFZ + EPA + WLTP - Start Value'!$B$3)/3600</f>
        <v>0.3001598928689974</v>
      </c>
      <c r="G1738" s="95">
        <f>E1738*'NEFZ + EPA + WLTP - Start Value'!$B$3*'NEFZ + EPA + WLTP - Start Value'!$B$6*'NEFZ + EPA + WLTP - Constants'!$B$4/3600</f>
        <v>0.526944980144</v>
      </c>
      <c r="H1738" s="95">
        <f>IF(E1738&gt;0,(((C1737)^3+(C1738)^3)/2/D1738)*0.5*'NEFZ + EPA + WLTP - Constants'!$B$3*('NEFZ + EPA + WLTP - Start Value'!$B$5*'NEFZ + EPA + WLTP - Start Value'!$B$4)*E1738/3600,0)</f>
        <v>0.4660972736305707</v>
      </c>
      <c r="I1738" s="95"/>
    </row>
    <row r="1739" ht="20.35" customHeight="1">
      <c r="A1739" s="15">
        <v>1736</v>
      </c>
      <c r="B1739" s="15">
        <v>34.9</v>
      </c>
      <c r="C1739" s="95">
        <f>'NEFZ + EPA + WLTP - Constants'!$B$5*B1739/3.6</f>
        <v>15.601696</v>
      </c>
      <c r="D1739" s="95">
        <f>(C1739+C1738)/2</f>
        <v>15.53464</v>
      </c>
      <c r="E1739" s="95">
        <f>(D1739*(A1739-A1738))</f>
        <v>15.53464</v>
      </c>
      <c r="F1739" s="95">
        <f>(0.5*((C1739^2)-(C1738^2))*'NEFZ + EPA + WLTP - Start Value'!$B$3)/3600</f>
        <v>0.9056922961386539</v>
      </c>
      <c r="G1739" s="95">
        <f>E1739*'NEFZ + EPA + WLTP - Start Value'!$B$3*'NEFZ + EPA + WLTP - Start Value'!$B$6*'NEFZ + EPA + WLTP - Constants'!$B$4/3600</f>
        <v>0.5299953128800001</v>
      </c>
      <c r="H1739" s="95">
        <f>IF(E1739&gt;0,(((C1738)^3+(C1739)^3)/2/D1739)*0.5*'NEFZ + EPA + WLTP - Constants'!$B$3*('NEFZ + EPA + WLTP - Start Value'!$B$5*'NEFZ + EPA + WLTP - Start Value'!$B$4)*E1739/3600,0)</f>
        <v>0.4742620574035773</v>
      </c>
      <c r="I1739" s="95"/>
    </row>
    <row r="1740" ht="20.35" customHeight="1">
      <c r="A1740" s="15">
        <v>1737</v>
      </c>
      <c r="B1740" s="15">
        <v>34.8</v>
      </c>
      <c r="C1740" s="95">
        <f>'NEFZ + EPA + WLTP - Constants'!$B$5*B1740/3.6</f>
        <v>15.556992</v>
      </c>
      <c r="D1740" s="95">
        <f>(C1740+C1739)/2</f>
        <v>15.579344</v>
      </c>
      <c r="E1740" s="95">
        <f>(D1740*(A1740-A1739))</f>
        <v>15.579344</v>
      </c>
      <c r="F1740" s="95">
        <f>(0.5*((C1740^2)-(C1739^2))*'NEFZ + EPA + WLTP - Start Value'!$B$3)/3600</f>
        <v>-0.302766201634856</v>
      </c>
      <c r="G1740" s="95">
        <f>E1740*'NEFZ + EPA + WLTP - Start Value'!$B$3*'NEFZ + EPA + WLTP - Start Value'!$B$6*'NEFZ + EPA + WLTP - Constants'!$B$4/3600</f>
        <v>0.5315204792479999</v>
      </c>
      <c r="H1740" s="95">
        <f>IF(E1740&gt;0,(((C1739)^3+(C1740)^3)/2/D1740)*0.5*'NEFZ + EPA + WLTP - Constants'!$B$3*('NEFZ + EPA + WLTP - Start Value'!$B$5*'NEFZ + EPA + WLTP - Start Value'!$B$4)*E1740/3600,0)</f>
        <v>0.4783444153860807</v>
      </c>
      <c r="I1740" s="95"/>
    </row>
    <row r="1741" ht="20.35" customHeight="1">
      <c r="A1741" s="15">
        <v>1738</v>
      </c>
      <c r="B1741" s="15">
        <v>34.5</v>
      </c>
      <c r="C1741" s="95">
        <f>'NEFZ + EPA + WLTP - Constants'!$B$5*B1741/3.6</f>
        <v>15.42288</v>
      </c>
      <c r="D1741" s="95">
        <f>(C1741+C1740)/2</f>
        <v>15.489936</v>
      </c>
      <c r="E1741" s="95">
        <f>(D1741*(A1741-A1740))</f>
        <v>15.489936</v>
      </c>
      <c r="F1741" s="95">
        <f>(0.5*((C1741^2)-(C1740^2))*'NEFZ + EPA + WLTP - Start Value'!$B$3)/3600</f>
        <v>-0.9030859873727952</v>
      </c>
      <c r="G1741" s="95">
        <f>E1741*'NEFZ + EPA + WLTP - Start Value'!$B$3*'NEFZ + EPA + WLTP - Start Value'!$B$6*'NEFZ + EPA + WLTP - Constants'!$B$4/3600</f>
        <v>0.528470146512</v>
      </c>
      <c r="H1741" s="95">
        <f>IF(E1741&gt;0,(((C1740)^3+(C1741)^3)/2/D1741)*0.5*'NEFZ + EPA + WLTP - Constants'!$B$3*('NEFZ + EPA + WLTP - Start Value'!$B$5*'NEFZ + EPA + WLTP - Start Value'!$B$4)*E1741/3600,0)</f>
        <v>0.4701796316130744</v>
      </c>
      <c r="I1741" s="95"/>
    </row>
    <row r="1742" ht="20.35" customHeight="1">
      <c r="A1742" s="15">
        <v>1739</v>
      </c>
      <c r="B1742" s="15">
        <v>34.7</v>
      </c>
      <c r="C1742" s="95">
        <f>'NEFZ + EPA + WLTP - Constants'!$B$5*B1742/3.6</f>
        <v>15.512288</v>
      </c>
      <c r="D1742" s="95">
        <f>(C1742+C1741)/2</f>
        <v>15.467584</v>
      </c>
      <c r="E1742" s="95">
        <f>(D1742*(A1742-A1741))</f>
        <v>15.467584</v>
      </c>
      <c r="F1742" s="95">
        <f>(0.5*((C1742^2)-(C1741^2))*'NEFZ + EPA + WLTP - Start Value'!$B$3)/3600</f>
        <v>0.6011885553266061</v>
      </c>
      <c r="G1742" s="95">
        <f>E1742*'NEFZ + EPA + WLTP - Start Value'!$B$3*'NEFZ + EPA + WLTP - Start Value'!$B$6*'NEFZ + EPA + WLTP - Constants'!$B$4/3600</f>
        <v>0.5277075633280002</v>
      </c>
      <c r="H1742" s="95">
        <f>IF(E1742&gt;0,(((C1741)^3+(C1742)^3)/2/D1742)*0.5*'NEFZ + EPA + WLTP - Constants'!$B$3*('NEFZ + EPA + WLTP - Start Value'!$B$5*'NEFZ + EPA + WLTP - Start Value'!$B$4)*E1742/3600,0)</f>
        <v>0.4681325702779016</v>
      </c>
      <c r="I1742" s="95"/>
    </row>
    <row r="1743" ht="20.35" customHeight="1">
      <c r="A1743" s="15">
        <v>1740</v>
      </c>
      <c r="B1743" s="15">
        <v>35.5</v>
      </c>
      <c r="C1743" s="95">
        <f>'NEFZ + EPA + WLTP - Constants'!$B$5*B1743/3.6</f>
        <v>15.86992</v>
      </c>
      <c r="D1743" s="95">
        <f>(C1743+C1742)/2</f>
        <v>15.691104</v>
      </c>
      <c r="E1743" s="95">
        <f>(D1743*(A1743-A1742))</f>
        <v>15.691104</v>
      </c>
      <c r="F1743" s="95">
        <f>(0.5*((C1743^2)-(C1742^2))*'NEFZ + EPA + WLTP - Start Value'!$B$3)/3600</f>
        <v>2.439505004851192</v>
      </c>
      <c r="G1743" s="95">
        <f>E1743*'NEFZ + EPA + WLTP - Start Value'!$B$3*'NEFZ + EPA + WLTP - Start Value'!$B$6*'NEFZ + EPA + WLTP - Constants'!$B$4/3600</f>
        <v>0.535333395168</v>
      </c>
      <c r="H1743" s="95">
        <f>IF(E1743&gt;0,(((C1742)^3+(C1743)^3)/2/D1743)*0.5*'NEFZ + EPA + WLTP - Constants'!$B$3*('NEFZ + EPA + WLTP - Start Value'!$B$5*'NEFZ + EPA + WLTP - Start Value'!$B$4)*E1743/3600,0)</f>
        <v>0.4889001826656411</v>
      </c>
      <c r="I1743" s="95"/>
    </row>
    <row r="1744" ht="20.35" customHeight="1">
      <c r="A1744" s="15">
        <v>1741</v>
      </c>
      <c r="B1744" s="15">
        <v>36</v>
      </c>
      <c r="C1744" s="95">
        <f>'NEFZ + EPA + WLTP - Constants'!$B$5*B1744/3.6</f>
        <v>16.09344</v>
      </c>
      <c r="D1744" s="95">
        <f>(C1744+C1743)/2</f>
        <v>15.98168</v>
      </c>
      <c r="E1744" s="95">
        <f>(D1744*(A1744-A1743))</f>
        <v>15.98168</v>
      </c>
      <c r="F1744" s="95">
        <f>(0.5*((C1744^2)-(C1743^2))*'NEFZ + EPA + WLTP - Start Value'!$B$3)/3600</f>
        <v>1.552925639662209</v>
      </c>
      <c r="G1744" s="95">
        <f>E1744*'NEFZ + EPA + WLTP - Start Value'!$B$3*'NEFZ + EPA + WLTP - Start Value'!$B$6*'NEFZ + EPA + WLTP - Constants'!$B$4/3600</f>
        <v>0.5452469765600001</v>
      </c>
      <c r="H1744" s="95">
        <f>IF(E1744&gt;0,(((C1743)^3+(C1744)^3)/2/D1744)*0.5*'NEFZ + EPA + WLTP - Constants'!$B$3*('NEFZ + EPA + WLTP - Start Value'!$B$5*'NEFZ + EPA + WLTP - Start Value'!$B$4)*E1744/3600,0)</f>
        <v>0.5164419667303973</v>
      </c>
      <c r="I1744" s="95"/>
    </row>
    <row r="1745" ht="20.35" customHeight="1">
      <c r="A1745" s="15">
        <v>1742</v>
      </c>
      <c r="B1745" s="15">
        <v>36</v>
      </c>
      <c r="C1745" s="95">
        <f>'NEFZ + EPA + WLTP - Constants'!$B$5*B1745/3.6</f>
        <v>16.09344</v>
      </c>
      <c r="D1745" s="95">
        <f>(C1745+C1744)/2</f>
        <v>16.09344</v>
      </c>
      <c r="E1745" s="95">
        <f>(D1745*(A1745-A1744))</f>
        <v>16.09344</v>
      </c>
      <c r="F1745" s="95">
        <f>(0.5*((C1745^2)-(C1744^2))*'NEFZ + EPA + WLTP - Start Value'!$B$3)/3600</f>
        <v>0</v>
      </c>
      <c r="G1745" s="95">
        <f>E1745*'NEFZ + EPA + WLTP - Start Value'!$B$3*'NEFZ + EPA + WLTP - Start Value'!$B$6*'NEFZ + EPA + WLTP - Constants'!$B$4/3600</f>
        <v>0.5490598924800001</v>
      </c>
      <c r="H1745" s="95">
        <f>IF(E1745&gt;0,(((C1744)^3+(C1745)^3)/2/D1745)*0.5*'NEFZ + EPA + WLTP - Constants'!$B$3*('NEFZ + EPA + WLTP - Start Value'!$B$5*'NEFZ + EPA + WLTP - Start Value'!$B$4)*E1745/3600,0)</f>
        <v>0.5272750009182334</v>
      </c>
      <c r="I1745" s="95"/>
    </row>
    <row r="1746" ht="20.35" customHeight="1">
      <c r="A1746" s="15">
        <v>1743</v>
      </c>
      <c r="B1746" s="15">
        <v>36</v>
      </c>
      <c r="C1746" s="95">
        <f>'NEFZ + EPA + WLTP - Constants'!$B$5*B1746/3.6</f>
        <v>16.09344</v>
      </c>
      <c r="D1746" s="95">
        <f>(C1746+C1745)/2</f>
        <v>16.09344</v>
      </c>
      <c r="E1746" s="95">
        <f>(D1746*(A1746-A1745))</f>
        <v>16.09344</v>
      </c>
      <c r="F1746" s="95">
        <f>(0.5*((C1746^2)-(C1745^2))*'NEFZ + EPA + WLTP - Start Value'!$B$3)/3600</f>
        <v>0</v>
      </c>
      <c r="G1746" s="95">
        <f>E1746*'NEFZ + EPA + WLTP - Start Value'!$B$3*'NEFZ + EPA + WLTP - Start Value'!$B$6*'NEFZ + EPA + WLTP - Constants'!$B$4/3600</f>
        <v>0.5490598924800001</v>
      </c>
      <c r="H1746" s="95">
        <f>IF(E1746&gt;0,(((C1745)^3+(C1746)^3)/2/D1746)*0.5*'NEFZ + EPA + WLTP - Constants'!$B$3*('NEFZ + EPA + WLTP - Start Value'!$B$5*'NEFZ + EPA + WLTP - Start Value'!$B$4)*E1746/3600,0)</f>
        <v>0.5272750009182334</v>
      </c>
      <c r="I1746" s="95"/>
    </row>
    <row r="1747" ht="20.35" customHeight="1">
      <c r="A1747" s="15">
        <v>1744</v>
      </c>
      <c r="B1747" s="15">
        <v>36</v>
      </c>
      <c r="C1747" s="95">
        <f>'NEFZ + EPA + WLTP - Constants'!$B$5*B1747/3.6</f>
        <v>16.09344</v>
      </c>
      <c r="D1747" s="95">
        <f>(C1747+C1746)/2</f>
        <v>16.09344</v>
      </c>
      <c r="E1747" s="95">
        <f>(D1747*(A1747-A1746))</f>
        <v>16.09344</v>
      </c>
      <c r="F1747" s="95">
        <f>(0.5*((C1747^2)-(C1746^2))*'NEFZ + EPA + WLTP - Start Value'!$B$3)/3600</f>
        <v>0</v>
      </c>
      <c r="G1747" s="95">
        <f>E1747*'NEFZ + EPA + WLTP - Start Value'!$B$3*'NEFZ + EPA + WLTP - Start Value'!$B$6*'NEFZ + EPA + WLTP - Constants'!$B$4/3600</f>
        <v>0.5490598924800001</v>
      </c>
      <c r="H1747" s="95">
        <f>IF(E1747&gt;0,(((C1746)^3+(C1747)^3)/2/D1747)*0.5*'NEFZ + EPA + WLTP - Constants'!$B$3*('NEFZ + EPA + WLTP - Start Value'!$B$5*'NEFZ + EPA + WLTP - Start Value'!$B$4)*E1747/3600,0)</f>
        <v>0.5272750009182334</v>
      </c>
      <c r="I1747" s="95"/>
    </row>
    <row r="1748" ht="20.35" customHeight="1">
      <c r="A1748" s="15">
        <v>1745</v>
      </c>
      <c r="B1748" s="15">
        <v>36</v>
      </c>
      <c r="C1748" s="95">
        <f>'NEFZ + EPA + WLTP - Constants'!$B$5*B1748/3.6</f>
        <v>16.09344</v>
      </c>
      <c r="D1748" s="95">
        <f>(C1748+C1747)/2</f>
        <v>16.09344</v>
      </c>
      <c r="E1748" s="95">
        <f>(D1748*(A1748-A1747))</f>
        <v>16.09344</v>
      </c>
      <c r="F1748" s="95">
        <f>(0.5*((C1748^2)-(C1747^2))*'NEFZ + EPA + WLTP - Start Value'!$B$3)/3600</f>
        <v>0</v>
      </c>
      <c r="G1748" s="95">
        <f>E1748*'NEFZ + EPA + WLTP - Start Value'!$B$3*'NEFZ + EPA + WLTP - Start Value'!$B$6*'NEFZ + EPA + WLTP - Constants'!$B$4/3600</f>
        <v>0.5490598924800001</v>
      </c>
      <c r="H1748" s="95">
        <f>IF(E1748&gt;0,(((C1747)^3+(C1748)^3)/2/D1748)*0.5*'NEFZ + EPA + WLTP - Constants'!$B$3*('NEFZ + EPA + WLTP - Start Value'!$B$5*'NEFZ + EPA + WLTP - Start Value'!$B$4)*E1748/3600,0)</f>
        <v>0.5272750009182334</v>
      </c>
      <c r="I1748" s="95"/>
    </row>
    <row r="1749" ht="20.35" customHeight="1">
      <c r="A1749" s="15">
        <v>1746</v>
      </c>
      <c r="B1749" s="15">
        <v>36</v>
      </c>
      <c r="C1749" s="95">
        <f>'NEFZ + EPA + WLTP - Constants'!$B$5*B1749/3.6</f>
        <v>16.09344</v>
      </c>
      <c r="D1749" s="95">
        <f>(C1749+C1748)/2</f>
        <v>16.09344</v>
      </c>
      <c r="E1749" s="95">
        <f>(D1749*(A1749-A1748))</f>
        <v>16.09344</v>
      </c>
      <c r="F1749" s="95">
        <f>(0.5*((C1749^2)-(C1748^2))*'NEFZ + EPA + WLTP - Start Value'!$B$3)/3600</f>
        <v>0</v>
      </c>
      <c r="G1749" s="95">
        <f>E1749*'NEFZ + EPA + WLTP - Start Value'!$B$3*'NEFZ + EPA + WLTP - Start Value'!$B$6*'NEFZ + EPA + WLTP - Constants'!$B$4/3600</f>
        <v>0.5490598924800001</v>
      </c>
      <c r="H1749" s="95">
        <f>IF(E1749&gt;0,(((C1748)^3+(C1749)^3)/2/D1749)*0.5*'NEFZ + EPA + WLTP - Constants'!$B$3*('NEFZ + EPA + WLTP - Start Value'!$B$5*'NEFZ + EPA + WLTP - Start Value'!$B$4)*E1749/3600,0)</f>
        <v>0.5272750009182334</v>
      </c>
      <c r="I1749" s="95"/>
    </row>
    <row r="1750" ht="20.35" customHeight="1">
      <c r="A1750" s="15">
        <v>1747</v>
      </c>
      <c r="B1750" s="15">
        <v>36.1</v>
      </c>
      <c r="C1750" s="95">
        <f>'NEFZ + EPA + WLTP - Constants'!$B$5*B1750/3.6</f>
        <v>16.138144</v>
      </c>
      <c r="D1750" s="95">
        <f>(C1750+C1749)/2</f>
        <v>16.115792</v>
      </c>
      <c r="E1750" s="95">
        <f>(D1750*(A1750-A1749))</f>
        <v>16.115792</v>
      </c>
      <c r="F1750" s="95">
        <f>(0.5*((C1750^2)-(C1749^2))*'NEFZ + EPA + WLTP - Start Value'!$B$3)/3600</f>
        <v>0.3131914366983153</v>
      </c>
      <c r="G1750" s="95">
        <f>E1750*'NEFZ + EPA + WLTP - Start Value'!$B$3*'NEFZ + EPA + WLTP - Start Value'!$B$6*'NEFZ + EPA + WLTP - Constants'!$B$4/3600</f>
        <v>0.5498224756640001</v>
      </c>
      <c r="H1750" s="95">
        <f>IF(E1750&gt;0,(((C1749)^3+(C1750)^3)/2/D1750)*0.5*'NEFZ + EPA + WLTP - Constants'!$B$3*('NEFZ + EPA + WLTP - Start Value'!$B$5*'NEFZ + EPA + WLTP - Start Value'!$B$4)*E1750/3600,0)</f>
        <v>0.5294780884593108</v>
      </c>
      <c r="I1750" s="95"/>
    </row>
    <row r="1751" ht="20.35" customHeight="1">
      <c r="A1751" s="15">
        <v>1748</v>
      </c>
      <c r="B1751" s="15">
        <v>36.4</v>
      </c>
      <c r="C1751" s="95">
        <f>'NEFZ + EPA + WLTP - Constants'!$B$5*B1751/3.6</f>
        <v>16.272256</v>
      </c>
      <c r="D1751" s="95">
        <f>(C1751+C1750)/2</f>
        <v>16.2052</v>
      </c>
      <c r="E1751" s="95">
        <f>(D1751*(A1751-A1750))</f>
        <v>16.2052</v>
      </c>
      <c r="F1751" s="95">
        <f>(0.5*((C1751^2)-(C1750^2))*'NEFZ + EPA + WLTP - Start Value'!$B$3)/3600</f>
        <v>0.9447869276266508</v>
      </c>
      <c r="G1751" s="95">
        <f>E1751*'NEFZ + EPA + WLTP - Start Value'!$B$3*'NEFZ + EPA + WLTP - Start Value'!$B$6*'NEFZ + EPA + WLTP - Constants'!$B$4/3600</f>
        <v>0.5528728084</v>
      </c>
      <c r="H1751" s="95">
        <f>IF(E1751&gt;0,(((C1750)^3+(C1751)^3)/2/D1751)*0.5*'NEFZ + EPA + WLTP - Constants'!$B$3*('NEFZ + EPA + WLTP - Start Value'!$B$5*'NEFZ + EPA + WLTP - Start Value'!$B$4)*E1751/3600,0)</f>
        <v>0.5383640103026313</v>
      </c>
      <c r="I1751" s="95"/>
    </row>
    <row r="1752" ht="20.35" customHeight="1">
      <c r="A1752" s="15">
        <v>1749</v>
      </c>
      <c r="B1752" s="15">
        <v>36.5</v>
      </c>
      <c r="C1752" s="95">
        <f>'NEFZ + EPA + WLTP - Constants'!$B$5*B1752/3.6</f>
        <v>16.31696</v>
      </c>
      <c r="D1752" s="95">
        <f>(C1752+C1751)/2</f>
        <v>16.294608</v>
      </c>
      <c r="E1752" s="95">
        <f>(D1752*(A1752-A1751))</f>
        <v>16.294608</v>
      </c>
      <c r="F1752" s="95">
        <f>(0.5*((C1752^2)-(C1751^2))*'NEFZ + EPA + WLTP - Start Value'!$B$3)/3600</f>
        <v>0.3166665150527976</v>
      </c>
      <c r="G1752" s="95">
        <f>E1752*'NEFZ + EPA + WLTP - Start Value'!$B$3*'NEFZ + EPA + WLTP - Start Value'!$B$6*'NEFZ + EPA + WLTP - Constants'!$B$4/3600</f>
        <v>0.5559231411359999</v>
      </c>
      <c r="H1752" s="95">
        <f>IF(E1752&gt;0,(((C1751)^3+(C1752)^3)/2/D1752)*0.5*'NEFZ + EPA + WLTP - Constants'!$B$3*('NEFZ + EPA + WLTP - Start Value'!$B$5*'NEFZ + EPA + WLTP - Start Value'!$B$4)*E1752/3600,0)</f>
        <v>0.5472990929452919</v>
      </c>
      <c r="I1752" s="95"/>
    </row>
    <row r="1753" ht="20.35" customHeight="1">
      <c r="A1753" s="15">
        <v>1750</v>
      </c>
      <c r="B1753" s="15">
        <v>36.4</v>
      </c>
      <c r="C1753" s="95">
        <f>'NEFZ + EPA + WLTP - Constants'!$B$5*B1753/3.6</f>
        <v>16.272256</v>
      </c>
      <c r="D1753" s="95">
        <f>(C1753+C1752)/2</f>
        <v>16.294608</v>
      </c>
      <c r="E1753" s="95">
        <f>(D1753*(A1753-A1752))</f>
        <v>16.294608</v>
      </c>
      <c r="F1753" s="95">
        <f>(0.5*((C1753^2)-(C1752^2))*'NEFZ + EPA + WLTP - Start Value'!$B$3)/3600</f>
        <v>-0.3166665150527976</v>
      </c>
      <c r="G1753" s="95">
        <f>E1753*'NEFZ + EPA + WLTP - Start Value'!$B$3*'NEFZ + EPA + WLTP - Start Value'!$B$6*'NEFZ + EPA + WLTP - Constants'!$B$4/3600</f>
        <v>0.5559231411359999</v>
      </c>
      <c r="H1753" s="95">
        <f>IF(E1753&gt;0,(((C1752)^3+(C1753)^3)/2/D1753)*0.5*'NEFZ + EPA + WLTP - Constants'!$B$3*('NEFZ + EPA + WLTP - Start Value'!$B$5*'NEFZ + EPA + WLTP - Start Value'!$B$4)*E1753/3600,0)</f>
        <v>0.5472990929452919</v>
      </c>
      <c r="I1753" s="95"/>
    </row>
    <row r="1754" ht="20.35" customHeight="1">
      <c r="A1754" s="15">
        <v>1751</v>
      </c>
      <c r="B1754" s="15">
        <v>36</v>
      </c>
      <c r="C1754" s="95">
        <f>'NEFZ + EPA + WLTP - Constants'!$B$5*B1754/3.6</f>
        <v>16.09344</v>
      </c>
      <c r="D1754" s="95">
        <f>(C1754+C1753)/2</f>
        <v>16.182848</v>
      </c>
      <c r="E1754" s="95">
        <f>(D1754*(A1754-A1753))</f>
        <v>16.182848</v>
      </c>
      <c r="F1754" s="95">
        <f>(0.5*((C1754^2)-(C1753^2))*'NEFZ + EPA + WLTP - Start Value'!$B$3)/3600</f>
        <v>-1.257978364324966</v>
      </c>
      <c r="G1754" s="95">
        <f>E1754*'NEFZ + EPA + WLTP - Start Value'!$B$3*'NEFZ + EPA + WLTP - Start Value'!$B$6*'NEFZ + EPA + WLTP - Constants'!$B$4/3600</f>
        <v>0.5521102252160001</v>
      </c>
      <c r="H1754" s="95">
        <f>IF(E1754&gt;0,(((C1753)^3+(C1754)^3)/2/D1754)*0.5*'NEFZ + EPA + WLTP - Constants'!$B$3*('NEFZ + EPA + WLTP - Start Value'!$B$5*'NEFZ + EPA + WLTP - Start Value'!$B$4)*E1754/3600,0)</f>
        <v>0.5361609227615542</v>
      </c>
      <c r="I1754" s="95"/>
    </row>
    <row r="1755" ht="20.35" customHeight="1">
      <c r="A1755" s="15">
        <v>1752</v>
      </c>
      <c r="B1755" s="15">
        <v>35.1</v>
      </c>
      <c r="C1755" s="95">
        <f>'NEFZ + EPA + WLTP - Constants'!$B$5*B1755/3.6</f>
        <v>15.691104</v>
      </c>
      <c r="D1755" s="95">
        <f>(C1755+C1754)/2</f>
        <v>15.892272</v>
      </c>
      <c r="E1755" s="95">
        <f>(D1755*(A1755-A1754))</f>
        <v>15.892272</v>
      </c>
      <c r="F1755" s="95">
        <f>(0.5*((C1755^2)-(C1754^2))*'NEFZ + EPA + WLTP - Start Value'!$B$3)/3600</f>
        <v>-2.779628298796798</v>
      </c>
      <c r="G1755" s="95">
        <f>E1755*'NEFZ + EPA + WLTP - Start Value'!$B$3*'NEFZ + EPA + WLTP - Start Value'!$B$6*'NEFZ + EPA + WLTP - Constants'!$B$4/3600</f>
        <v>0.5421966438240001</v>
      </c>
      <c r="H1755" s="95">
        <f>IF(E1755&gt;0,(((C1754)^3+(C1755)^3)/2/D1755)*0.5*'NEFZ + EPA + WLTP - Constants'!$B$3*('NEFZ + EPA + WLTP - Start Value'!$B$5*'NEFZ + EPA + WLTP - Start Value'!$B$4)*E1755/3600,0)</f>
        <v>0.5079923893612158</v>
      </c>
      <c r="I1755" s="95"/>
    </row>
    <row r="1756" ht="20.35" customHeight="1">
      <c r="A1756" s="15">
        <v>1753</v>
      </c>
      <c r="B1756" s="15">
        <v>34.1</v>
      </c>
      <c r="C1756" s="95">
        <f>'NEFZ + EPA + WLTP - Constants'!$B$5*B1756/3.6</f>
        <v>15.244064</v>
      </c>
      <c r="D1756" s="95">
        <f>(C1756+C1755)/2</f>
        <v>15.467584</v>
      </c>
      <c r="E1756" s="95">
        <f>(D1756*(A1756-A1755))</f>
        <v>15.467584</v>
      </c>
      <c r="F1756" s="95">
        <f>(0.5*((C1756^2)-(C1755^2))*'NEFZ + EPA + WLTP - Start Value'!$B$3)/3600</f>
        <v>-3.005942776632888</v>
      </c>
      <c r="G1756" s="95">
        <f>E1756*'NEFZ + EPA + WLTP - Start Value'!$B$3*'NEFZ + EPA + WLTP - Start Value'!$B$6*'NEFZ + EPA + WLTP - Constants'!$B$4/3600</f>
        <v>0.5277075633280002</v>
      </c>
      <c r="H1756" s="95">
        <f>IF(E1756&gt;0,(((C1755)^3+(C1756)^3)/2/D1756)*0.5*'NEFZ + EPA + WLTP - Constants'!$B$3*('NEFZ + EPA + WLTP - Start Value'!$B$5*'NEFZ + EPA + WLTP - Start Value'!$B$4)*E1756/3600,0)</f>
        <v>0.4684141090901203</v>
      </c>
      <c r="I1756" s="95"/>
    </row>
    <row r="1757" ht="20.35" customHeight="1">
      <c r="A1757" s="15">
        <v>1754</v>
      </c>
      <c r="B1757" s="15">
        <v>33.5</v>
      </c>
      <c r="C1757" s="95">
        <f>'NEFZ + EPA + WLTP - Constants'!$B$5*B1757/3.6</f>
        <v>14.97584</v>
      </c>
      <c r="D1757" s="95">
        <f>(C1757+C1756)/2</f>
        <v>15.109952</v>
      </c>
      <c r="E1757" s="95">
        <f>(D1757*(A1757-A1756))</f>
        <v>15.109952</v>
      </c>
      <c r="F1757" s="95">
        <f>(0.5*((C1757^2)-(C1756^2))*'NEFZ + EPA + WLTP - Start Value'!$B$3)/3600</f>
        <v>-1.761864725725864</v>
      </c>
      <c r="G1757" s="95">
        <f>E1757*'NEFZ + EPA + WLTP - Start Value'!$B$3*'NEFZ + EPA + WLTP - Start Value'!$B$6*'NEFZ + EPA + WLTP - Constants'!$B$4/3600</f>
        <v>0.5155062323840002</v>
      </c>
      <c r="H1757" s="95">
        <f>IF(E1757&gt;0,(((C1756)^3+(C1757)^3)/2/D1757)*0.5*'NEFZ + EPA + WLTP - Constants'!$B$3*('NEFZ + EPA + WLTP - Start Value'!$B$5*'NEFZ + EPA + WLTP - Start Value'!$B$4)*E1757/3600,0)</f>
        <v>0.4364981496681129</v>
      </c>
      <c r="I1757" s="95"/>
    </row>
    <row r="1758" ht="20.35" customHeight="1">
      <c r="A1758" s="15">
        <v>1755</v>
      </c>
      <c r="B1758" s="15">
        <v>31.4</v>
      </c>
      <c r="C1758" s="95">
        <f>'NEFZ + EPA + WLTP - Constants'!$B$5*B1758/3.6</f>
        <v>14.037056</v>
      </c>
      <c r="D1758" s="95">
        <f>(C1758+C1757)/2</f>
        <v>14.506448</v>
      </c>
      <c r="E1758" s="95">
        <f>(D1758*(A1758-A1757))</f>
        <v>14.506448</v>
      </c>
      <c r="F1758" s="95">
        <f>(0.5*((C1758^2)-(C1757^2))*'NEFZ + EPA + WLTP - Start Value'!$B$3)/3600</f>
        <v>-5.920230361666143</v>
      </c>
      <c r="G1758" s="95">
        <f>E1758*'NEFZ + EPA + WLTP - Start Value'!$B$3*'NEFZ + EPA + WLTP - Start Value'!$B$6*'NEFZ + EPA + WLTP - Constants'!$B$4/3600</f>
        <v>0.4949164864160001</v>
      </c>
      <c r="H1758" s="95">
        <f>IF(E1758&gt;0,(((C1757)^3+(C1758)^3)/2/D1758)*0.5*'NEFZ + EPA + WLTP - Constants'!$B$3*('NEFZ + EPA + WLTP - Start Value'!$B$5*'NEFZ + EPA + WLTP - Start Value'!$B$4)*E1758/3600,0)</f>
        <v>0.38737873015983</v>
      </c>
      <c r="I1758" s="95"/>
    </row>
    <row r="1759" ht="20.35" customHeight="1">
      <c r="A1759" s="15">
        <v>1756</v>
      </c>
      <c r="B1759" s="15">
        <v>29</v>
      </c>
      <c r="C1759" s="95">
        <f>'NEFZ + EPA + WLTP - Constants'!$B$5*B1759/3.6</f>
        <v>12.96416</v>
      </c>
      <c r="D1759" s="95">
        <f>(C1759+C1758)/2</f>
        <v>13.500608</v>
      </c>
      <c r="E1759" s="95">
        <f>(D1759*(A1759-A1758))</f>
        <v>13.500608</v>
      </c>
      <c r="F1759" s="95">
        <f>(0.5*((C1759^2)-(C1758^2))*'NEFZ + EPA + WLTP - Start Value'!$B$3)/3600</f>
        <v>-6.29684197833387</v>
      </c>
      <c r="G1759" s="95">
        <f>E1759*'NEFZ + EPA + WLTP - Start Value'!$B$3*'NEFZ + EPA + WLTP - Start Value'!$B$6*'NEFZ + EPA + WLTP - Constants'!$B$4/3600</f>
        <v>0.460600243136</v>
      </c>
      <c r="H1759" s="95">
        <f>IF(E1759&gt;0,(((C1758)^3+(C1759)^3)/2/D1759)*0.5*'NEFZ + EPA + WLTP - Constants'!$B$3*('NEFZ + EPA + WLTP - Start Value'!$B$5*'NEFZ + EPA + WLTP - Start Value'!$B$4)*E1759/3600,0)</f>
        <v>0.3127539081621067</v>
      </c>
      <c r="I1759" s="95"/>
    </row>
    <row r="1760" ht="20.35" customHeight="1">
      <c r="A1760" s="15">
        <v>1757</v>
      </c>
      <c r="B1760" s="15">
        <v>25.7</v>
      </c>
      <c r="C1760" s="95">
        <f>'NEFZ + EPA + WLTP - Constants'!$B$5*B1760/3.6</f>
        <v>11.488928</v>
      </c>
      <c r="D1760" s="95">
        <f>(C1760+C1759)/2</f>
        <v>12.226544</v>
      </c>
      <c r="E1760" s="95">
        <f>(D1760*(A1760-A1759))</f>
        <v>12.226544</v>
      </c>
      <c r="F1760" s="95">
        <f>(0.5*((C1760^2)-(C1759^2))*'NEFZ + EPA + WLTP - Start Value'!$B$3)/3600</f>
        <v>-7.84107992210986</v>
      </c>
      <c r="G1760" s="95">
        <f>E1760*'NEFZ + EPA + WLTP - Start Value'!$B$3*'NEFZ + EPA + WLTP - Start Value'!$B$6*'NEFZ + EPA + WLTP - Constants'!$B$4/3600</f>
        <v>0.417133001648</v>
      </c>
      <c r="H1760" s="95">
        <f>IF(E1760&gt;0,(((C1759)^3+(C1760)^3)/2/D1760)*0.5*'NEFZ + EPA + WLTP - Constants'!$B$3*('NEFZ + EPA + WLTP - Start Value'!$B$5*'NEFZ + EPA + WLTP - Start Value'!$B$4)*E1760/3600,0)</f>
        <v>0.2337318730394422</v>
      </c>
      <c r="I1760" s="95"/>
    </row>
    <row r="1761" ht="20.35" customHeight="1">
      <c r="A1761" s="15">
        <v>1758</v>
      </c>
      <c r="B1761" s="15">
        <v>23</v>
      </c>
      <c r="C1761" s="95">
        <f>'NEFZ + EPA + WLTP - Constants'!$B$5*B1761/3.6</f>
        <v>10.28192</v>
      </c>
      <c r="D1761" s="95">
        <f>(C1761+C1760)/2</f>
        <v>10.885424</v>
      </c>
      <c r="E1761" s="95">
        <f>(D1761*(A1761-A1760))</f>
        <v>10.885424</v>
      </c>
      <c r="F1761" s="95">
        <f>(0.5*((C1761^2)-(C1760^2))*'NEFZ + EPA + WLTP - Start Value'!$B$3)/3600</f>
        <v>-5.711725660396798</v>
      </c>
      <c r="G1761" s="95">
        <f>E1761*'NEFZ + EPA + WLTP - Start Value'!$B$3*'NEFZ + EPA + WLTP - Start Value'!$B$6*'NEFZ + EPA + WLTP - Constants'!$B$4/3600</f>
        <v>0.3713780106080001</v>
      </c>
      <c r="H1761" s="95">
        <f>IF(E1761&gt;0,(((C1760)^3+(C1761)^3)/2/D1761)*0.5*'NEFZ + EPA + WLTP - Constants'!$B$3*('NEFZ + EPA + WLTP - Start Value'!$B$5*'NEFZ + EPA + WLTP - Start Value'!$B$4)*E1761/3600,0)</f>
        <v>0.1646694259670116</v>
      </c>
      <c r="I1761" s="95"/>
    </row>
    <row r="1762" ht="20.35" customHeight="1">
      <c r="A1762" s="15">
        <v>1759</v>
      </c>
      <c r="B1762" s="15">
        <v>20.3</v>
      </c>
      <c r="C1762" s="95">
        <f>'NEFZ + EPA + WLTP - Constants'!$B$5*B1762/3.6</f>
        <v>9.074911999999999</v>
      </c>
      <c r="D1762" s="95">
        <f>(C1762+C1761)/2</f>
        <v>9.678416</v>
      </c>
      <c r="E1762" s="95">
        <f>(D1762*(A1762-A1761))</f>
        <v>9.678416</v>
      </c>
      <c r="F1762" s="95">
        <f>(0.5*((C1762^2)-(C1761^2))*'NEFZ + EPA + WLTP - Start Value'!$B$3)/3600</f>
        <v>-5.078392630291209</v>
      </c>
      <c r="G1762" s="95">
        <f>E1762*'NEFZ + EPA + WLTP - Start Value'!$B$3*'NEFZ + EPA + WLTP - Start Value'!$B$6*'NEFZ + EPA + WLTP - Constants'!$B$4/3600</f>
        <v>0.3301985186720001</v>
      </c>
      <c r="H1762" s="95">
        <f>IF(E1762&gt;0,(((C1761)^3+(C1762)^3)/2/D1762)*0.5*'NEFZ + EPA + WLTP - Constants'!$B$3*('NEFZ + EPA + WLTP - Start Value'!$B$5*'NEFZ + EPA + WLTP - Start Value'!$B$4)*E1762/3600,0)</f>
        <v>0.1160218992763906</v>
      </c>
      <c r="I1762" s="95"/>
    </row>
    <row r="1763" ht="20.35" customHeight="1">
      <c r="A1763" s="15">
        <v>1760</v>
      </c>
      <c r="B1763" s="15">
        <v>17.5</v>
      </c>
      <c r="C1763" s="95">
        <f>'NEFZ + EPA + WLTP - Constants'!$B$5*B1763/3.6</f>
        <v>7.8232</v>
      </c>
      <c r="D1763" s="95">
        <f>(C1763+C1762)/2</f>
        <v>8.449055999999999</v>
      </c>
      <c r="E1763" s="95">
        <f>(D1763*(A1763-A1762))</f>
        <v>8.449055999999999</v>
      </c>
      <c r="F1763" s="95">
        <f>(0.5*((C1763^2)-(C1762^2))*'NEFZ + EPA + WLTP - Start Value'!$B$3)/3600</f>
        <v>-4.597528662988798</v>
      </c>
      <c r="G1763" s="95">
        <f>E1763*'NEFZ + EPA + WLTP - Start Value'!$B$3*'NEFZ + EPA + WLTP - Start Value'!$B$6*'NEFZ + EPA + WLTP - Constants'!$B$4/3600</f>
        <v>0.288256443552</v>
      </c>
      <c r="H1763" s="95">
        <f>IF(E1763&gt;0,(((C1762)^3+(C1763)^3)/2/D1763)*0.5*'NEFZ + EPA + WLTP - Constants'!$B$3*('NEFZ + EPA + WLTP - Start Value'!$B$5*'NEFZ + EPA + WLTP - Start Value'!$B$4)*E1763/3600,0)</f>
        <v>0.07755428012637784</v>
      </c>
      <c r="I1763" s="95"/>
    </row>
    <row r="1764" ht="20.35" customHeight="1">
      <c r="A1764" s="15">
        <v>1761</v>
      </c>
      <c r="B1764" s="15">
        <v>14.5</v>
      </c>
      <c r="C1764" s="95">
        <f>'NEFZ + EPA + WLTP - Constants'!$B$5*B1764/3.6</f>
        <v>6.48208</v>
      </c>
      <c r="D1764" s="95">
        <f>(C1764+C1763)/2</f>
        <v>7.15264</v>
      </c>
      <c r="E1764" s="95">
        <f>(D1764*(A1764-A1763))</f>
        <v>7.15264</v>
      </c>
      <c r="F1764" s="95">
        <f>(0.5*((C1764^2)-(C1763^2))*'NEFZ + EPA + WLTP - Start Value'!$B$3)/3600</f>
        <v>-4.170094025386667</v>
      </c>
      <c r="G1764" s="95">
        <f>E1764*'NEFZ + EPA + WLTP - Start Value'!$B$3*'NEFZ + EPA + WLTP - Start Value'!$B$6*'NEFZ + EPA + WLTP - Constants'!$B$4/3600</f>
        <v>0.244026618880</v>
      </c>
      <c r="H1764" s="95">
        <f>IF(E1764&gt;0,(((C1763)^3+(C1764)^3)/2/D1764)*0.5*'NEFZ + EPA + WLTP - Constants'!$B$3*('NEFZ + EPA + WLTP - Start Value'!$B$5*'NEFZ + EPA + WLTP - Start Value'!$B$4)*E1764/3600,0)</f>
        <v>0.04751080469522147</v>
      </c>
      <c r="I1764" s="95"/>
    </row>
    <row r="1765" ht="20.35" customHeight="1">
      <c r="A1765" s="15">
        <v>1762</v>
      </c>
      <c r="B1765" s="15">
        <v>12</v>
      </c>
      <c r="C1765" s="95">
        <f>'NEFZ + EPA + WLTP - Constants'!$B$5*B1765/3.6</f>
        <v>5.36448</v>
      </c>
      <c r="D1765" s="95">
        <f>(C1765+C1764)/2</f>
        <v>5.92328</v>
      </c>
      <c r="E1765" s="95">
        <f>(D1765*(A1765-A1764))</f>
        <v>5.92328</v>
      </c>
      <c r="F1765" s="95">
        <f>(0.5*((C1765^2)-(C1764^2))*'NEFZ + EPA + WLTP - Start Value'!$B$3)/3600</f>
        <v>-2.877799262311109</v>
      </c>
      <c r="G1765" s="95">
        <f>E1765*'NEFZ + EPA + WLTP - Start Value'!$B$3*'NEFZ + EPA + WLTP - Start Value'!$B$6*'NEFZ + EPA + WLTP - Constants'!$B$4/3600</f>
        <v>0.202084543760</v>
      </c>
      <c r="H1765" s="95">
        <f>IF(E1765&gt;0,(((C1764)^3+(C1765)^3)/2/D1765)*0.5*'NEFZ + EPA + WLTP - Constants'!$B$3*('NEFZ + EPA + WLTP - Start Value'!$B$5*'NEFZ + EPA + WLTP - Start Value'!$B$4)*E1765/3600,0)</f>
        <v>0.02699111530415227</v>
      </c>
      <c r="I1765" s="95"/>
    </row>
    <row r="1766" ht="20.35" customHeight="1">
      <c r="A1766" s="15">
        <v>1763</v>
      </c>
      <c r="B1766" s="15">
        <v>8.699999999999999</v>
      </c>
      <c r="C1766" s="95">
        <f>'NEFZ + EPA + WLTP - Constants'!$B$5*B1766/3.6</f>
        <v>3.889248</v>
      </c>
      <c r="D1766" s="95">
        <f>(C1766+C1765)/2</f>
        <v>4.626864</v>
      </c>
      <c r="E1766" s="95">
        <f>(D1766*(A1766-A1765))</f>
        <v>4.626864</v>
      </c>
      <c r="F1766" s="95">
        <f>(0.5*((C1766^2)-(C1765^2))*'NEFZ + EPA + WLTP - Start Value'!$B$3)/3600</f>
        <v>-2.967282529939201</v>
      </c>
      <c r="G1766" s="95">
        <f>E1766*'NEFZ + EPA + WLTP - Start Value'!$B$3*'NEFZ + EPA + WLTP - Start Value'!$B$6*'NEFZ + EPA + WLTP - Constants'!$B$4/3600</f>
        <v>0.157854719088</v>
      </c>
      <c r="H1766" s="95">
        <f>IF(E1766&gt;0,(((C1765)^3+(C1766)^3)/2/D1766)*0.5*'NEFZ + EPA + WLTP - Constants'!$B$3*('NEFZ + EPA + WLTP - Start Value'!$B$5*'NEFZ + EPA + WLTP - Start Value'!$B$4)*E1766/3600,0)</f>
        <v>0.01348533277088013</v>
      </c>
      <c r="I1766" s="95"/>
    </row>
    <row r="1767" ht="20.35" customHeight="1">
      <c r="A1767" s="15">
        <v>1764</v>
      </c>
      <c r="B1767" s="15">
        <v>5.4</v>
      </c>
      <c r="C1767" s="95">
        <f>'NEFZ + EPA + WLTP - Constants'!$B$5*B1767/3.6</f>
        <v>2.414016000000001</v>
      </c>
      <c r="D1767" s="95">
        <f>(C1767+C1766)/2</f>
        <v>3.151632</v>
      </c>
      <c r="E1767" s="95">
        <f>(D1767*(A1767-A1766))</f>
        <v>3.151632</v>
      </c>
      <c r="F1767" s="95">
        <f>(0.5*((C1767^2)-(C1766^2))*'NEFZ + EPA + WLTP - Start Value'!$B$3)/3600</f>
        <v>-2.021192447929599</v>
      </c>
      <c r="G1767" s="95">
        <f>E1767*'NEFZ + EPA + WLTP - Start Value'!$B$3*'NEFZ + EPA + WLTP - Start Value'!$B$6*'NEFZ + EPA + WLTP - Constants'!$B$4/3600</f>
        <v>0.107524228944</v>
      </c>
      <c r="H1767" s="95">
        <f>IF(E1767&gt;0,(((C1766)^3+(C1767)^3)/2/D1767)*0.5*'NEFZ + EPA + WLTP - Constants'!$B$3*('NEFZ + EPA + WLTP - Start Value'!$B$5*'NEFZ + EPA + WLTP - Start Value'!$B$4)*E1767/3600,0)</f>
        <v>0.004610757466073475</v>
      </c>
      <c r="I1767" s="95"/>
    </row>
    <row r="1768" ht="20.35" customHeight="1">
      <c r="A1768" s="15">
        <v>1765</v>
      </c>
      <c r="B1768" s="15">
        <v>2.1</v>
      </c>
      <c r="C1768" s="95">
        <f>'NEFZ + EPA + WLTP - Constants'!$B$5*B1768/3.6</f>
        <v>0.9387840000000002</v>
      </c>
      <c r="D1768" s="95">
        <f>(C1768+C1767)/2</f>
        <v>1.6764</v>
      </c>
      <c r="E1768" s="95">
        <f>(D1768*(A1768-A1767))</f>
        <v>1.6764</v>
      </c>
      <c r="F1768" s="95">
        <f>(0.5*((C1768^2)-(C1767^2))*'NEFZ + EPA + WLTP - Start Value'!$B$3)/3600</f>
        <v>-1.075102365920001</v>
      </c>
      <c r="G1768" s="95">
        <f>E1768*'NEFZ + EPA + WLTP - Start Value'!$B$3*'NEFZ + EPA + WLTP - Start Value'!$B$6*'NEFZ + EPA + WLTP - Constants'!$B$4/3600</f>
        <v>0.05719373880000001</v>
      </c>
      <c r="H1768" s="95">
        <f>IF(E1768&gt;0,(((C1767)^3+(C1768)^3)/2/D1768)*0.5*'NEFZ + EPA + WLTP - Constants'!$B$3*('NEFZ + EPA + WLTP - Start Value'!$B$5*'NEFZ + EPA + WLTP - Start Value'!$B$4)*E1768/3600,0)</f>
        <v>0.0009421073873466704</v>
      </c>
      <c r="I1768" s="95"/>
    </row>
    <row r="1769" ht="20.35" customHeight="1">
      <c r="A1769" s="15">
        <v>1766</v>
      </c>
      <c r="B1769" s="15">
        <v>0</v>
      </c>
      <c r="C1769" s="95">
        <f>'NEFZ + EPA + WLTP - Constants'!$B$5*B1769/3.6</f>
        <v>0</v>
      </c>
      <c r="D1769" s="95">
        <f>(C1769+C1768)/2</f>
        <v>0.4693920000000001</v>
      </c>
      <c r="E1769" s="95">
        <f>(D1769*(A1769-A1768))</f>
        <v>0.4693920000000001</v>
      </c>
      <c r="F1769" s="95">
        <f>(0.5*((C1769^2)-(C1768^2))*'NEFZ + EPA + WLTP - Start Value'!$B$3)/3600</f>
        <v>-0.1915636942912001</v>
      </c>
      <c r="G1769" s="95">
        <f>E1769*'NEFZ + EPA + WLTP - Start Value'!$B$3*'NEFZ + EPA + WLTP - Start Value'!$B$6*'NEFZ + EPA + WLTP - Constants'!$B$4/3600</f>
        <v>0.01601424686400001</v>
      </c>
      <c r="H1769" s="95">
        <f>IF(E1769&gt;0,(((C1768)^3+(C1769)^3)/2/D1769)*0.5*'NEFZ + EPA + WLTP - Constants'!$B$3*('NEFZ + EPA + WLTP - Start Value'!$B$5*'NEFZ + EPA + WLTP - Start Value'!$B$4)*E1769/3600,0)</f>
        <v>5.233082329715108e-05</v>
      </c>
      <c r="I1769" s="95"/>
    </row>
    <row r="1770" ht="20.35" customHeight="1">
      <c r="A1770" s="15">
        <v>1767</v>
      </c>
      <c r="B1770" s="15">
        <v>0</v>
      </c>
      <c r="C1770" s="95">
        <f>'NEFZ + EPA + WLTP - Constants'!$B$5*B1770/3.6</f>
        <v>0</v>
      </c>
      <c r="D1770" s="95">
        <f>(C1770+C1769)/2</f>
        <v>0</v>
      </c>
      <c r="E1770" s="95">
        <f>(D1770*(A1770-A1769))</f>
        <v>0</v>
      </c>
      <c r="F1770" s="95">
        <f>(0.5*((C1770^2)-(C1769^2))*'NEFZ + EPA + WLTP - Start Value'!$B$3)/3600</f>
        <v>0</v>
      </c>
      <c r="G1770" s="95">
        <f>E1770*'NEFZ + EPA + WLTP - Start Value'!$B$3*'NEFZ + EPA + WLTP - Start Value'!$B$6*'NEFZ + EPA + WLTP - Constants'!$B$4/3600</f>
        <v>0</v>
      </c>
      <c r="H1770" s="95">
        <f>IF(E1770&gt;0,(((C1769)^3+(C1770)^3)/2/D1770)*0.5*'NEFZ + EPA + WLTP - Constants'!$B$3*('NEFZ + EPA + WLTP - Start Value'!$B$5*'NEFZ + EPA + WLTP - Start Value'!$B$4)*E1770/3600,0)</f>
        <v>0</v>
      </c>
      <c r="I1770" s="95"/>
    </row>
    <row r="1771" ht="20.35" customHeight="1">
      <c r="A1771" s="15">
        <v>1768</v>
      </c>
      <c r="B1771" s="15">
        <v>0</v>
      </c>
      <c r="C1771" s="95">
        <f>'NEFZ + EPA + WLTP - Constants'!$B$5*B1771/3.6</f>
        <v>0</v>
      </c>
      <c r="D1771" s="95">
        <f>(C1771+C1770)/2</f>
        <v>0</v>
      </c>
      <c r="E1771" s="95">
        <f>(D1771*(A1771-A1770))</f>
        <v>0</v>
      </c>
      <c r="F1771" s="95">
        <f>(0.5*((C1771^2)-(C1770^2))*'NEFZ + EPA + WLTP - Start Value'!$B$3)/3600</f>
        <v>0</v>
      </c>
      <c r="G1771" s="95">
        <f>E1771*'NEFZ + EPA + WLTP - Start Value'!$B$3*'NEFZ + EPA + WLTP - Start Value'!$B$6*'NEFZ + EPA + WLTP - Constants'!$B$4/3600</f>
        <v>0</v>
      </c>
      <c r="H1771" s="95">
        <f>IF(E1771&gt;0,(((C1770)^3+(C1771)^3)/2/D1771)*0.5*'NEFZ + EPA + WLTP - Constants'!$B$3*('NEFZ + EPA + WLTP - Start Value'!$B$5*'NEFZ + EPA + WLTP - Start Value'!$B$4)*E1771/3600,0)</f>
        <v>0</v>
      </c>
      <c r="I1771" s="95"/>
    </row>
    <row r="1772" ht="20.35" customHeight="1">
      <c r="A1772" s="15">
        <v>1769</v>
      </c>
      <c r="B1772" s="15">
        <v>0</v>
      </c>
      <c r="C1772" s="95">
        <f>'NEFZ + EPA + WLTP - Constants'!$B$5*B1772/3.6</f>
        <v>0</v>
      </c>
      <c r="D1772" s="95">
        <f>(C1772+C1771)/2</f>
        <v>0</v>
      </c>
      <c r="E1772" s="95">
        <f>(D1772*(A1772-A1771))</f>
        <v>0</v>
      </c>
      <c r="F1772" s="95">
        <f>(0.5*((C1772^2)-(C1771^2))*'NEFZ + EPA + WLTP - Start Value'!$B$3)/3600</f>
        <v>0</v>
      </c>
      <c r="G1772" s="95">
        <f>E1772*'NEFZ + EPA + WLTP - Start Value'!$B$3*'NEFZ + EPA + WLTP - Start Value'!$B$6*'NEFZ + EPA + WLTP - Constants'!$B$4/3600</f>
        <v>0</v>
      </c>
      <c r="H1772" s="95">
        <f>IF(E1772&gt;0,(((C1771)^3+(C1772)^3)/2/D1772)*0.5*'NEFZ + EPA + WLTP - Constants'!$B$3*('NEFZ + EPA + WLTP - Start Value'!$B$5*'NEFZ + EPA + WLTP - Start Value'!$B$4)*E1772/3600,0)</f>
        <v>0</v>
      </c>
      <c r="I1772" s="95"/>
    </row>
    <row r="1773" ht="20.35" customHeight="1">
      <c r="A1773" s="15">
        <v>1770</v>
      </c>
      <c r="B1773" s="15">
        <v>0</v>
      </c>
      <c r="C1773" s="95">
        <f>'NEFZ + EPA + WLTP - Constants'!$B$5*B1773/3.6</f>
        <v>0</v>
      </c>
      <c r="D1773" s="95">
        <f>(C1773+C1772)/2</f>
        <v>0</v>
      </c>
      <c r="E1773" s="95">
        <f>(D1773*(A1773-A1772))</f>
        <v>0</v>
      </c>
      <c r="F1773" s="95">
        <f>(0.5*((C1773^2)-(C1772^2))*'NEFZ + EPA + WLTP - Start Value'!$B$3)/3600</f>
        <v>0</v>
      </c>
      <c r="G1773" s="95">
        <f>E1773*'NEFZ + EPA + WLTP - Start Value'!$B$3*'NEFZ + EPA + WLTP - Start Value'!$B$6*'NEFZ + EPA + WLTP - Constants'!$B$4/3600</f>
        <v>0</v>
      </c>
      <c r="H1773" s="95">
        <f>IF(E1773&gt;0,(((C1772)^3+(C1773)^3)/2/D1773)*0.5*'NEFZ + EPA + WLTP - Constants'!$B$3*('NEFZ + EPA + WLTP - Start Value'!$B$5*'NEFZ + EPA + WLTP - Start Value'!$B$4)*E1773/3600,0)</f>
        <v>0</v>
      </c>
      <c r="I1773" s="95"/>
    </row>
    <row r="1774" ht="20.35" customHeight="1">
      <c r="A1774" s="15">
        <v>1771</v>
      </c>
      <c r="B1774" s="15">
        <v>0</v>
      </c>
      <c r="C1774" s="95">
        <f>'NEFZ + EPA + WLTP - Constants'!$B$5*B1774/3.6</f>
        <v>0</v>
      </c>
      <c r="D1774" s="95">
        <f>(C1774+C1773)/2</f>
        <v>0</v>
      </c>
      <c r="E1774" s="95">
        <f>(D1774*(A1774-A1773))</f>
        <v>0</v>
      </c>
      <c r="F1774" s="95">
        <f>(0.5*((C1774^2)-(C1773^2))*'NEFZ + EPA + WLTP - Start Value'!$B$3)/3600</f>
        <v>0</v>
      </c>
      <c r="G1774" s="95">
        <f>E1774*'NEFZ + EPA + WLTP - Start Value'!$B$3*'NEFZ + EPA + WLTP - Start Value'!$B$6*'NEFZ + EPA + WLTP - Constants'!$B$4/3600</f>
        <v>0</v>
      </c>
      <c r="H1774" s="95">
        <f>IF(E1774&gt;0,(((C1773)^3+(C1774)^3)/2/D1774)*0.5*'NEFZ + EPA + WLTP - Constants'!$B$3*('NEFZ + EPA + WLTP - Start Value'!$B$5*'NEFZ + EPA + WLTP - Start Value'!$B$4)*E1774/3600,0)</f>
        <v>0</v>
      </c>
      <c r="I1774" s="95"/>
    </row>
    <row r="1775" ht="20.35" customHeight="1">
      <c r="A1775" s="15">
        <v>1772</v>
      </c>
      <c r="B1775" s="15">
        <v>2.6</v>
      </c>
      <c r="C1775" s="95">
        <f>'NEFZ + EPA + WLTP - Constants'!$B$5*B1775/3.6</f>
        <v>1.162304</v>
      </c>
      <c r="D1775" s="95">
        <f>(C1775+C1774)/2</f>
        <v>0.5811520000000001</v>
      </c>
      <c r="E1775" s="95">
        <f>(D1775*(A1775-A1774))</f>
        <v>0.5811520000000001</v>
      </c>
      <c r="F1775" s="95">
        <f>(0.5*((C1775^2)-(C1774^2))*'NEFZ + EPA + WLTP - Start Value'!$B$3)/3600</f>
        <v>0.2936441209543112</v>
      </c>
      <c r="G1775" s="95">
        <f>E1775*'NEFZ + EPA + WLTP - Start Value'!$B$3*'NEFZ + EPA + WLTP - Start Value'!$B$6*'NEFZ + EPA + WLTP - Constants'!$B$4/3600</f>
        <v>0.01982716278400001</v>
      </c>
      <c r="H1775" s="95">
        <f>IF(E1775&gt;0,(((C1774)^3+(C1775)^3)/2/D1775)*0.5*'NEFZ + EPA + WLTP - Constants'!$B$3*('NEFZ + EPA + WLTP - Start Value'!$B$5*'NEFZ + EPA + WLTP - Start Value'!$B$4)*E1775/3600,0)</f>
        <v>9.931611599943066e-05</v>
      </c>
      <c r="I1775" s="95"/>
    </row>
    <row r="1776" ht="20.35" customHeight="1">
      <c r="A1776" s="15">
        <v>1773</v>
      </c>
      <c r="B1776" s="15">
        <v>5.9</v>
      </c>
      <c r="C1776" s="95">
        <f>'NEFZ + EPA + WLTP - Constants'!$B$5*B1776/3.6</f>
        <v>2.637536</v>
      </c>
      <c r="D1776" s="95">
        <f>(C1776+C1775)/2</f>
        <v>1.89992</v>
      </c>
      <c r="E1776" s="95">
        <f>(D1776*(A1776-A1775))</f>
        <v>1.89992</v>
      </c>
      <c r="F1776" s="95">
        <f>(0.5*((C1776^2)-(C1775^2))*'NEFZ + EPA + WLTP - Start Value'!$B$3)/3600</f>
        <v>1.218449348042667</v>
      </c>
      <c r="G1776" s="95">
        <f>E1776*'NEFZ + EPA + WLTP - Start Value'!$B$3*'NEFZ + EPA + WLTP - Start Value'!$B$6*'NEFZ + EPA + WLTP - Constants'!$B$4/3600</f>
        <v>0.06481957064000002</v>
      </c>
      <c r="H1776" s="95">
        <f>IF(E1776&gt;0,(((C1775)^3+(C1776)^3)/2/D1776)*0.5*'NEFZ + EPA + WLTP - Constants'!$B$3*('NEFZ + EPA + WLTP - Start Value'!$B$5*'NEFZ + EPA + WLTP - Start Value'!$B$4)*E1776/3600,0)</f>
        <v>0.00125984436974585</v>
      </c>
      <c r="I1776" s="95"/>
    </row>
    <row r="1777" ht="20.35" customHeight="1">
      <c r="A1777" s="15">
        <v>1774</v>
      </c>
      <c r="B1777" s="15">
        <v>9.199999999999999</v>
      </c>
      <c r="C1777" s="95">
        <f>'NEFZ + EPA + WLTP - Constants'!$B$5*B1777/3.6</f>
        <v>4.112768</v>
      </c>
      <c r="D1777" s="95">
        <f>(C1777+C1776)/2</f>
        <v>3.375152</v>
      </c>
      <c r="E1777" s="95">
        <f>(D1777*(A1777-A1776))</f>
        <v>3.375152</v>
      </c>
      <c r="F1777" s="95">
        <f>(0.5*((C1777^2)-(C1776^2))*'NEFZ + EPA + WLTP - Start Value'!$B$3)/3600</f>
        <v>2.164539430052267</v>
      </c>
      <c r="G1777" s="95">
        <f>E1777*'NEFZ + EPA + WLTP - Start Value'!$B$3*'NEFZ + EPA + WLTP - Start Value'!$B$6*'NEFZ + EPA + WLTP - Constants'!$B$4/3600</f>
        <v>0.115150060784</v>
      </c>
      <c r="H1777" s="95">
        <f>IF(E1777&gt;0,(((C1776)^3+(C1777)^3)/2/D1777)*0.5*'NEFZ + EPA + WLTP - Constants'!$B$3*('NEFZ + EPA + WLTP - Start Value'!$B$5*'NEFZ + EPA + WLTP - Start Value'!$B$4)*E1777/3600,0)</f>
        <v>0.005560634519982458</v>
      </c>
      <c r="I1777" s="95"/>
    </row>
    <row r="1778" ht="20.35" customHeight="1">
      <c r="A1778" s="15">
        <v>1775</v>
      </c>
      <c r="B1778" s="15">
        <v>12.5</v>
      </c>
      <c r="C1778" s="95">
        <f>'NEFZ + EPA + WLTP - Constants'!$B$5*B1778/3.6</f>
        <v>5.588</v>
      </c>
      <c r="D1778" s="95">
        <f>(C1778+C1777)/2</f>
        <v>4.850384</v>
      </c>
      <c r="E1778" s="95">
        <f>(D1778*(A1778-A1777))</f>
        <v>4.850384</v>
      </c>
      <c r="F1778" s="95">
        <f>(0.5*((C1778^2)-(C1777^2))*'NEFZ + EPA + WLTP - Start Value'!$B$3)/3600</f>
        <v>3.110629512061867</v>
      </c>
      <c r="G1778" s="95">
        <f>E1778*'NEFZ + EPA + WLTP - Start Value'!$B$3*'NEFZ + EPA + WLTP - Start Value'!$B$6*'NEFZ + EPA + WLTP - Constants'!$B$4/3600</f>
        <v>0.165480550928</v>
      </c>
      <c r="H1778" s="95">
        <f>IF(E1778&gt;0,(((C1777)^3+(C1778)^3)/2/D1778)*0.5*'NEFZ + EPA + WLTP - Constants'!$B$3*('NEFZ + EPA + WLTP - Start Value'!$B$5*'NEFZ + EPA + WLTP - Start Value'!$B$4)*E1778/3600,0)</f>
        <v>0.01543656445134004</v>
      </c>
      <c r="I1778" s="95"/>
    </row>
    <row r="1779" ht="20.35" customHeight="1">
      <c r="A1779" s="15">
        <v>1776</v>
      </c>
      <c r="B1779" s="15">
        <v>15.8</v>
      </c>
      <c r="C1779" s="95">
        <f>'NEFZ + EPA + WLTP - Constants'!$B$5*B1779/3.6</f>
        <v>7.063232000000001</v>
      </c>
      <c r="D1779" s="95">
        <f>(C1779+C1778)/2</f>
        <v>6.325616</v>
      </c>
      <c r="E1779" s="95">
        <f>(D1779*(A1779-A1778))</f>
        <v>6.325616</v>
      </c>
      <c r="F1779" s="95">
        <f>(0.5*((C1779^2)-(C1778^2))*'NEFZ + EPA + WLTP - Start Value'!$B$3)/3600</f>
        <v>4.05671959407147</v>
      </c>
      <c r="G1779" s="95">
        <f>E1779*'NEFZ + EPA + WLTP - Start Value'!$B$3*'NEFZ + EPA + WLTP - Start Value'!$B$6*'NEFZ + EPA + WLTP - Constants'!$B$4/3600</f>
        <v>0.215811041072</v>
      </c>
      <c r="H1779" s="95">
        <f>IF(E1779&gt;0,(((C1778)^3+(C1779)^3)/2/D1779)*0.5*'NEFZ + EPA + WLTP - Constants'!$B$3*('NEFZ + EPA + WLTP - Start Value'!$B$5*'NEFZ + EPA + WLTP - Start Value'!$B$4)*E1779/3600,0)</f>
        <v>0.03332445022709003</v>
      </c>
      <c r="I1779" s="95"/>
    </row>
    <row r="1780" ht="20.35" customHeight="1">
      <c r="A1780" s="15">
        <v>1777</v>
      </c>
      <c r="B1780" s="15">
        <v>19.1</v>
      </c>
      <c r="C1780" s="95">
        <f>'NEFZ + EPA + WLTP - Constants'!$B$5*B1780/3.6</f>
        <v>8.538464000000001</v>
      </c>
      <c r="D1780" s="95">
        <f>(C1780+C1779)/2</f>
        <v>7.800848000000001</v>
      </c>
      <c r="E1780" s="95">
        <f>(D1780*(A1780-A1779))</f>
        <v>7.800848000000001</v>
      </c>
      <c r="F1780" s="95">
        <f>(0.5*((C1780^2)-(C1779^2))*'NEFZ + EPA + WLTP - Start Value'!$B$3)/3600</f>
        <v>5.002809676081068</v>
      </c>
      <c r="G1780" s="95">
        <f>E1780*'NEFZ + EPA + WLTP - Start Value'!$B$3*'NEFZ + EPA + WLTP - Start Value'!$B$6*'NEFZ + EPA + WLTP - Constants'!$B$4/3600</f>
        <v>0.266141531216</v>
      </c>
      <c r="H1780" s="95">
        <f>IF(E1780&gt;0,(((C1779)^3+(C1780)^3)/2/D1780)*0.5*'NEFZ + EPA + WLTP - Constants'!$B$3*('NEFZ + EPA + WLTP - Start Value'!$B$5*'NEFZ + EPA + WLTP - Start Value'!$B$4)*E1780/3600,0)</f>
        <v>0.06166110791050381</v>
      </c>
      <c r="I1780" s="95"/>
    </row>
    <row r="1781" ht="20.35" customHeight="1">
      <c r="A1781" s="15">
        <v>1778</v>
      </c>
      <c r="B1781" s="15">
        <v>22.4</v>
      </c>
      <c r="C1781" s="95">
        <f>'NEFZ + EPA + WLTP - Constants'!$B$5*B1781/3.6</f>
        <v>10.013696</v>
      </c>
      <c r="D1781" s="95">
        <f>(C1781+C1780)/2</f>
        <v>9.27608</v>
      </c>
      <c r="E1781" s="95">
        <f>(D1781*(A1781-A1780))</f>
        <v>9.27608</v>
      </c>
      <c r="F1781" s="95">
        <f>(0.5*((C1781^2)-(C1780^2))*'NEFZ + EPA + WLTP - Start Value'!$B$3)/3600</f>
        <v>5.94889975809066</v>
      </c>
      <c r="G1781" s="95">
        <f>E1781*'NEFZ + EPA + WLTP - Start Value'!$B$3*'NEFZ + EPA + WLTP - Start Value'!$B$6*'NEFZ + EPA + WLTP - Constants'!$B$4/3600</f>
        <v>0.316472021360</v>
      </c>
      <c r="H1781" s="95">
        <f>IF(E1781&gt;0,(((C1780)^3+(C1781)^3)/2/D1781)*0.5*'NEFZ + EPA + WLTP - Constants'!$B$3*('NEFZ + EPA + WLTP - Start Value'!$B$5*'NEFZ + EPA + WLTP - Start Value'!$B$4)*E1781/3600,0)</f>
        <v>0.1028833535648528</v>
      </c>
      <c r="I1781" s="95"/>
    </row>
    <row r="1782" ht="20.35" customHeight="1">
      <c r="A1782" s="15">
        <v>1779</v>
      </c>
      <c r="B1782" s="15">
        <v>25</v>
      </c>
      <c r="C1782" s="95">
        <f>'NEFZ + EPA + WLTP - Constants'!$B$5*B1782/3.6</f>
        <v>11.176</v>
      </c>
      <c r="D1782" s="95">
        <f>(C1782+C1781)/2</f>
        <v>10.594848</v>
      </c>
      <c r="E1782" s="95">
        <f>(D1782*(A1782-A1781))</f>
        <v>10.594848</v>
      </c>
      <c r="F1782" s="95">
        <f>(0.5*((C1782^2)-(C1781^2))*'NEFZ + EPA + WLTP - Start Value'!$B$3)/3600</f>
        <v>5.353358205090138</v>
      </c>
      <c r="G1782" s="95">
        <f>E1782*'NEFZ + EPA + WLTP - Start Value'!$B$3*'NEFZ + EPA + WLTP - Start Value'!$B$6*'NEFZ + EPA + WLTP - Constants'!$B$4/3600</f>
        <v>0.361464429216</v>
      </c>
      <c r="H1782" s="95">
        <f>IF(E1782&gt;0,(((C1781)^3+(C1782)^3)/2/D1782)*0.5*'NEFZ + EPA + WLTP - Constants'!$B$3*('NEFZ + EPA + WLTP - Start Value'!$B$5*'NEFZ + EPA + WLTP - Start Value'!$B$4)*E1782/3600,0)</f>
        <v>0.151801903177167</v>
      </c>
      <c r="I1782" s="95"/>
    </row>
    <row r="1783" ht="20.35" customHeight="1">
      <c r="A1783" s="15">
        <v>1780</v>
      </c>
      <c r="B1783" s="15">
        <v>25.6</v>
      </c>
      <c r="C1783" s="95">
        <f>'NEFZ + EPA + WLTP - Constants'!$B$5*B1783/3.6</f>
        <v>11.444224</v>
      </c>
      <c r="D1783" s="95">
        <f>(C1783+C1782)/2</f>
        <v>11.310112</v>
      </c>
      <c r="E1783" s="95">
        <f>(D1783*(A1783-A1782))</f>
        <v>11.310112</v>
      </c>
      <c r="F1783" s="95">
        <f>(0.5*((C1783^2)-(C1782^2))*'NEFZ + EPA + WLTP - Start Value'!$B$3)/3600</f>
        <v>1.318792235528539</v>
      </c>
      <c r="G1783" s="95">
        <f>E1783*'NEFZ + EPA + WLTP - Start Value'!$B$3*'NEFZ + EPA + WLTP - Start Value'!$B$6*'NEFZ + EPA + WLTP - Constants'!$B$4/3600</f>
        <v>0.385867091104</v>
      </c>
      <c r="H1783" s="95">
        <f>IF(E1783&gt;0,(((C1782)^3+(C1783)^3)/2/D1783)*0.5*'NEFZ + EPA + WLTP - Constants'!$B$3*('NEFZ + EPA + WLTP - Start Value'!$B$5*'NEFZ + EPA + WLTP - Start Value'!$B$4)*E1783/3600,0)</f>
        <v>0.1830941194182185</v>
      </c>
      <c r="I1783" s="95"/>
    </row>
    <row r="1784" ht="20.35" customHeight="1">
      <c r="A1784" s="15">
        <v>1781</v>
      </c>
      <c r="B1784" s="15">
        <v>27.5</v>
      </c>
      <c r="C1784" s="95">
        <f>'NEFZ + EPA + WLTP - Constants'!$B$5*B1784/3.6</f>
        <v>12.2936</v>
      </c>
      <c r="D1784" s="95">
        <f>(C1784+C1783)/2</f>
        <v>11.868912</v>
      </c>
      <c r="E1784" s="95">
        <f>(D1784*(A1784-A1783))</f>
        <v>11.868912</v>
      </c>
      <c r="F1784" s="95">
        <f>(0.5*((C1784^2)-(C1783^2))*'NEFZ + EPA + WLTP - Start Value'!$B$3)/3600</f>
        <v>4.382508189804803</v>
      </c>
      <c r="G1784" s="95">
        <f>E1784*'NEFZ + EPA + WLTP - Start Value'!$B$3*'NEFZ + EPA + WLTP - Start Value'!$B$6*'NEFZ + EPA + WLTP - Constants'!$B$4/3600</f>
        <v>0.4049316707040001</v>
      </c>
      <c r="H1784" s="95">
        <f>IF(E1784&gt;0,(((C1783)^3+(C1784)^3)/2/D1784)*0.5*'NEFZ + EPA + WLTP - Constants'!$B$3*('NEFZ + EPA + WLTP - Start Value'!$B$5*'NEFZ + EPA + WLTP - Start Value'!$B$4)*E1784/3600,0)</f>
        <v>0.2123186606923738</v>
      </c>
      <c r="I1784" s="95"/>
    </row>
    <row r="1785" ht="20.35" customHeight="1">
      <c r="A1785" s="15">
        <v>1782</v>
      </c>
      <c r="B1785" s="15">
        <v>29</v>
      </c>
      <c r="C1785" s="95">
        <f>'NEFZ + EPA + WLTP - Constants'!$B$5*B1785/3.6</f>
        <v>12.96416</v>
      </c>
      <c r="D1785" s="95">
        <f>(C1785+C1784)/2</f>
        <v>12.62888</v>
      </c>
      <c r="E1785" s="95">
        <f>(D1785*(A1785-A1784))</f>
        <v>12.62888</v>
      </c>
      <c r="F1785" s="95">
        <f>(0.5*((C1785^2)-(C1784^2))*'NEFZ + EPA + WLTP - Start Value'!$B$3)/3600</f>
        <v>3.681411131786654</v>
      </c>
      <c r="G1785" s="95">
        <f>E1785*'NEFZ + EPA + WLTP - Start Value'!$B$3*'NEFZ + EPA + WLTP - Start Value'!$B$6*'NEFZ + EPA + WLTP - Constants'!$B$4/3600</f>
        <v>0.4308594989600001</v>
      </c>
      <c r="H1785" s="95">
        <f>IF(E1785&gt;0,(((C1784)^3+(C1785)^3)/2/D1785)*0.5*'NEFZ + EPA + WLTP - Constants'!$B$3*('NEFZ + EPA + WLTP - Start Value'!$B$5*'NEFZ + EPA + WLTP - Start Value'!$B$4)*E1785/3600,0)</f>
        <v>0.2553303142373562</v>
      </c>
      <c r="I1785" s="95"/>
    </row>
    <row r="1786" ht="20.35" customHeight="1">
      <c r="A1786" s="15">
        <v>1783</v>
      </c>
      <c r="B1786" s="15">
        <v>30</v>
      </c>
      <c r="C1786" s="95">
        <f>'NEFZ + EPA + WLTP - Constants'!$B$5*B1786/3.6</f>
        <v>13.4112</v>
      </c>
      <c r="D1786" s="95">
        <f>(C1786+C1785)/2</f>
        <v>13.18768</v>
      </c>
      <c r="E1786" s="95">
        <f>(D1786*(A1786-A1785))</f>
        <v>13.18768</v>
      </c>
      <c r="F1786" s="95">
        <f>(0.5*((C1786^2)-(C1785^2))*'NEFZ + EPA + WLTP - Start Value'!$B$3)/3600</f>
        <v>2.562870286435561</v>
      </c>
      <c r="G1786" s="95">
        <f>E1786*'NEFZ + EPA + WLTP - Start Value'!$B$3*'NEFZ + EPA + WLTP - Start Value'!$B$6*'NEFZ + EPA + WLTP - Constants'!$B$4/3600</f>
        <v>0.4499240785600001</v>
      </c>
      <c r="H1786" s="95">
        <f>IF(E1786&gt;0,(((C1785)^3+(C1786)^3)/2/D1786)*0.5*'NEFZ + EPA + WLTP - Constants'!$B$3*('NEFZ + EPA + WLTP - Start Value'!$B$5*'NEFZ + EPA + WLTP - Start Value'!$B$4)*E1786/3600,0)</f>
        <v>0.2903821054332464</v>
      </c>
      <c r="I1786" s="95"/>
    </row>
    <row r="1787" ht="20.35" customHeight="1">
      <c r="A1787" s="15">
        <v>1784</v>
      </c>
      <c r="B1787" s="15">
        <v>30.1</v>
      </c>
      <c r="C1787" s="95">
        <f>'NEFZ + EPA + WLTP - Constants'!$B$5*B1787/3.6</f>
        <v>13.455904</v>
      </c>
      <c r="D1787" s="95">
        <f>(C1787+C1786)/2</f>
        <v>13.433552</v>
      </c>
      <c r="E1787" s="95">
        <f>(D1787*(A1787-A1786))</f>
        <v>13.433552</v>
      </c>
      <c r="F1787" s="95">
        <f>(0.5*((C1787^2)-(C1786^2))*'NEFZ + EPA + WLTP - Start Value'!$B$3)/3600</f>
        <v>0.2610652613809757</v>
      </c>
      <c r="G1787" s="95">
        <f>E1787*'NEFZ + EPA + WLTP - Start Value'!$B$3*'NEFZ + EPA + WLTP - Start Value'!$B$6*'NEFZ + EPA + WLTP - Constants'!$B$4/3600</f>
        <v>0.4583124935840001</v>
      </c>
      <c r="H1787" s="95">
        <f>IF(E1787&gt;0,(((C1786)^3+(C1787)^3)/2/D1787)*0.5*'NEFZ + EPA + WLTP - Constants'!$B$3*('NEFZ + EPA + WLTP - Start Value'!$B$5*'NEFZ + EPA + WLTP - Start Value'!$B$4)*E1787/3600,0)</f>
        <v>0.3066667671318625</v>
      </c>
      <c r="I1787" s="95"/>
    </row>
    <row r="1788" ht="20.35" customHeight="1">
      <c r="A1788" s="15">
        <v>1785</v>
      </c>
      <c r="B1788" s="15">
        <v>30</v>
      </c>
      <c r="C1788" s="95">
        <f>'NEFZ + EPA + WLTP - Constants'!$B$5*B1788/3.6</f>
        <v>13.4112</v>
      </c>
      <c r="D1788" s="95">
        <f>(C1788+C1787)/2</f>
        <v>13.433552</v>
      </c>
      <c r="E1788" s="95">
        <f>(D1788*(A1788-A1787))</f>
        <v>13.433552</v>
      </c>
      <c r="F1788" s="95">
        <f>(0.5*((C1788^2)-(C1787^2))*'NEFZ + EPA + WLTP - Start Value'!$B$3)/3600</f>
        <v>-0.2610652613809757</v>
      </c>
      <c r="G1788" s="95">
        <f>E1788*'NEFZ + EPA + WLTP - Start Value'!$B$3*'NEFZ + EPA + WLTP - Start Value'!$B$6*'NEFZ + EPA + WLTP - Constants'!$B$4/3600</f>
        <v>0.4583124935840001</v>
      </c>
      <c r="H1788" s="95">
        <f>IF(E1788&gt;0,(((C1787)^3+(C1788)^3)/2/D1788)*0.5*'NEFZ + EPA + WLTP - Constants'!$B$3*('NEFZ + EPA + WLTP - Start Value'!$B$5*'NEFZ + EPA + WLTP - Start Value'!$B$4)*E1788/3600,0)</f>
        <v>0.3066667671318625</v>
      </c>
      <c r="I1788" s="95"/>
    </row>
    <row r="1789" ht="20.35" customHeight="1">
      <c r="A1789" s="15">
        <v>1786</v>
      </c>
      <c r="B1789" s="15">
        <v>29.7</v>
      </c>
      <c r="C1789" s="95">
        <f>'NEFZ + EPA + WLTP - Constants'!$B$5*B1789/3.6</f>
        <v>13.277088</v>
      </c>
      <c r="D1789" s="95">
        <f>(C1789+C1788)/2</f>
        <v>13.344144</v>
      </c>
      <c r="E1789" s="95">
        <f>(D1789*(A1789-A1788))</f>
        <v>13.344144</v>
      </c>
      <c r="F1789" s="95">
        <f>(0.5*((C1789^2)-(C1788^2))*'NEFZ + EPA + WLTP - Start Value'!$B$3)/3600</f>
        <v>-0.7779831666111976</v>
      </c>
      <c r="G1789" s="95">
        <f>E1789*'NEFZ + EPA + WLTP - Start Value'!$B$3*'NEFZ + EPA + WLTP - Start Value'!$B$6*'NEFZ + EPA + WLTP - Constants'!$B$4/3600</f>
        <v>0.4552621608480001</v>
      </c>
      <c r="H1789" s="95">
        <f>IF(E1789&gt;0,(((C1788)^3+(C1789)^3)/2/D1789)*0.5*'NEFZ + EPA + WLTP - Constants'!$B$3*('NEFZ + EPA + WLTP - Start Value'!$B$5*'NEFZ + EPA + WLTP - Start Value'!$B$4)*E1789/3600,0)</f>
        <v>0.3006045737946165</v>
      </c>
      <c r="I1789" s="95"/>
    </row>
    <row r="1790" ht="20.35" customHeight="1">
      <c r="A1790" s="15">
        <v>1787</v>
      </c>
      <c r="B1790" s="15">
        <v>29.3</v>
      </c>
      <c r="C1790" s="95">
        <f>'NEFZ + EPA + WLTP - Constants'!$B$5*B1790/3.6</f>
        <v>13.098272</v>
      </c>
      <c r="D1790" s="95">
        <f>(C1790+C1789)/2</f>
        <v>13.18768</v>
      </c>
      <c r="E1790" s="95">
        <f>(D1790*(A1790-A1789))</f>
        <v>13.18768</v>
      </c>
      <c r="F1790" s="95">
        <f>(0.5*((C1790^2)-(C1789^2))*'NEFZ + EPA + WLTP - Start Value'!$B$3)/3600</f>
        <v>-1.025148114574232</v>
      </c>
      <c r="G1790" s="95">
        <f>E1790*'NEFZ + EPA + WLTP - Start Value'!$B$3*'NEFZ + EPA + WLTP - Start Value'!$B$6*'NEFZ + EPA + WLTP - Constants'!$B$4/3600</f>
        <v>0.4499240785600001</v>
      </c>
      <c r="H1790" s="95">
        <f>IF(E1790&gt;0,(((C1789)^3+(C1790)^3)/2/D1790)*0.5*'NEFZ + EPA + WLTP - Constants'!$B$3*('NEFZ + EPA + WLTP - Start Value'!$B$5*'NEFZ + EPA + WLTP - Start Value'!$B$4)*E1790/3600,0)</f>
        <v>0.2901720701560674</v>
      </c>
      <c r="I1790" s="95"/>
    </row>
    <row r="1791" ht="20.35" customHeight="1">
      <c r="A1791" s="15">
        <v>1788</v>
      </c>
      <c r="B1791" s="15">
        <v>28.8</v>
      </c>
      <c r="C1791" s="95">
        <f>'NEFZ + EPA + WLTP - Constants'!$B$5*B1791/3.6</f>
        <v>12.874752</v>
      </c>
      <c r="D1791" s="95">
        <f>(C1791+C1790)/2</f>
        <v>12.986512</v>
      </c>
      <c r="E1791" s="95">
        <f>(D1791*(A1791-A1790))</f>
        <v>12.986512</v>
      </c>
      <c r="F1791" s="95">
        <f>(0.5*((C1791^2)-(C1790^2))*'NEFZ + EPA + WLTP - Start Value'!$B$3)/3600</f>
        <v>-1.261887827473769</v>
      </c>
      <c r="G1791" s="95">
        <f>E1791*'NEFZ + EPA + WLTP - Start Value'!$B$3*'NEFZ + EPA + WLTP - Start Value'!$B$6*'NEFZ + EPA + WLTP - Constants'!$B$4/3600</f>
        <v>0.4430608299040001</v>
      </c>
      <c r="H1791" s="95">
        <f>IF(E1791&gt;0,(((C1790)^3+(C1791)^3)/2/D1791)*0.5*'NEFZ + EPA + WLTP - Constants'!$B$3*('NEFZ + EPA + WLTP - Start Value'!$B$5*'NEFZ + EPA + WLTP - Start Value'!$B$4)*E1791/3600,0)</f>
        <v>0.2771178945473965</v>
      </c>
      <c r="I1791" s="95"/>
    </row>
    <row r="1792" ht="20.35" customHeight="1">
      <c r="A1792" s="15">
        <v>1789</v>
      </c>
      <c r="B1792" s="15">
        <v>28</v>
      </c>
      <c r="C1792" s="95">
        <f>'NEFZ + EPA + WLTP - Constants'!$B$5*B1792/3.6</f>
        <v>12.51712</v>
      </c>
      <c r="D1792" s="95">
        <f>(C1792+C1791)/2</f>
        <v>12.695936</v>
      </c>
      <c r="E1792" s="95">
        <f>(D1792*(A1792-A1791))</f>
        <v>12.695936</v>
      </c>
      <c r="F1792" s="95">
        <f>(0.5*((C1792^2)-(C1791^2))*'NEFZ + EPA + WLTP - Start Value'!$B$3)/3600</f>
        <v>-1.973844505349692</v>
      </c>
      <c r="G1792" s="95">
        <f>E1792*'NEFZ + EPA + WLTP - Start Value'!$B$3*'NEFZ + EPA + WLTP - Start Value'!$B$6*'NEFZ + EPA + WLTP - Constants'!$B$4/3600</f>
        <v>0.433147248512</v>
      </c>
      <c r="H1792" s="95">
        <f>IF(E1792&gt;0,(((C1791)^3+(C1792)^3)/2/D1792)*0.5*'NEFZ + EPA + WLTP - Constants'!$B$3*('NEFZ + EPA + WLTP - Start Value'!$B$5*'NEFZ + EPA + WLTP - Start Value'!$B$4)*E1792/3600,0)</f>
        <v>0.2590258332357221</v>
      </c>
      <c r="I1792" s="95"/>
    </row>
    <row r="1793" ht="20.35" customHeight="1">
      <c r="A1793" s="15">
        <v>1790</v>
      </c>
      <c r="B1793" s="15">
        <v>25</v>
      </c>
      <c r="C1793" s="95">
        <f>'NEFZ + EPA + WLTP - Constants'!$B$5*B1793/3.6</f>
        <v>11.176</v>
      </c>
      <c r="D1793" s="95">
        <f>(C1793+C1792)/2</f>
        <v>11.84656</v>
      </c>
      <c r="E1793" s="95">
        <f>(D1793*(A1793-A1792))</f>
        <v>11.84656</v>
      </c>
      <c r="F1793" s="95">
        <f>(0.5*((C1793^2)-(C1792^2))*'NEFZ + EPA + WLTP - Start Value'!$B$3)/3600</f>
        <v>-6.906718229546665</v>
      </c>
      <c r="G1793" s="95">
        <f>E1793*'NEFZ + EPA + WLTP - Start Value'!$B$3*'NEFZ + EPA + WLTP - Start Value'!$B$6*'NEFZ + EPA + WLTP - Constants'!$B$4/3600</f>
        <v>0.404169087520</v>
      </c>
      <c r="H1793" s="95">
        <f>IF(E1793&gt;0,(((C1792)^3+(C1793)^3)/2/D1793)*0.5*'NEFZ + EPA + WLTP - Constants'!$B$3*('NEFZ + EPA + WLTP - Start Value'!$B$5*'NEFZ + EPA + WLTP - Start Value'!$B$4)*E1793/3600,0)</f>
        <v>0.2123350984814864</v>
      </c>
      <c r="I1793" s="95"/>
    </row>
    <row r="1794" ht="20.35" customHeight="1">
      <c r="A1794" s="15">
        <v>1791</v>
      </c>
      <c r="B1794" s="15">
        <v>21.7</v>
      </c>
      <c r="C1794" s="95">
        <f>'NEFZ + EPA + WLTP - Constants'!$B$5*B1794/3.6</f>
        <v>9.700768</v>
      </c>
      <c r="D1794" s="95">
        <f>(C1794+C1793)/2</f>
        <v>10.438384</v>
      </c>
      <c r="E1794" s="95">
        <f>(D1794*(A1794-A1793))</f>
        <v>10.438384</v>
      </c>
      <c r="F1794" s="95">
        <f>(0.5*((C1794^2)-(C1793^2))*'NEFZ + EPA + WLTP - Start Value'!$B$3)/3600</f>
        <v>-6.694304065128534</v>
      </c>
      <c r="G1794" s="95">
        <f>E1794*'NEFZ + EPA + WLTP - Start Value'!$B$3*'NEFZ + EPA + WLTP - Start Value'!$B$6*'NEFZ + EPA + WLTP - Constants'!$B$4/3600</f>
        <v>0.356126346928</v>
      </c>
      <c r="H1794" s="95">
        <f>IF(E1794&gt;0,(((C1793)^3+(C1794)^3)/2/D1794)*0.5*'NEFZ + EPA + WLTP - Constants'!$B$3*('NEFZ + EPA + WLTP - Start Value'!$B$5*'NEFZ + EPA + WLTP - Start Value'!$B$4)*E1794/3600,0)</f>
        <v>0.1460319453639959</v>
      </c>
      <c r="I1794" s="95"/>
    </row>
    <row r="1795" ht="20.35" customHeight="1">
      <c r="A1795" s="15">
        <v>1792</v>
      </c>
      <c r="B1795" s="15">
        <v>18.4</v>
      </c>
      <c r="C1795" s="95">
        <f>'NEFZ + EPA + WLTP - Constants'!$B$5*B1795/3.6</f>
        <v>8.225536</v>
      </c>
      <c r="D1795" s="95">
        <f>(C1795+C1794)/2</f>
        <v>8.963152000000001</v>
      </c>
      <c r="E1795" s="95">
        <f>(D1795*(A1795-A1794))</f>
        <v>8.963152000000001</v>
      </c>
      <c r="F1795" s="95">
        <f>(0.5*((C1795^2)-(C1794^2))*'NEFZ + EPA + WLTP - Start Value'!$B$3)/3600</f>
        <v>-5.748213983118933</v>
      </c>
      <c r="G1795" s="95">
        <f>E1795*'NEFZ + EPA + WLTP - Start Value'!$B$3*'NEFZ + EPA + WLTP - Start Value'!$B$6*'NEFZ + EPA + WLTP - Constants'!$B$4/3600</f>
        <v>0.305795856784</v>
      </c>
      <c r="H1795" s="95">
        <f>IF(E1795&gt;0,(((C1794)^3+(C1795)^3)/2/D1795)*0.5*'NEFZ + EPA + WLTP - Constants'!$B$3*('NEFZ + EPA + WLTP - Start Value'!$B$5*'NEFZ + EPA + WLTP - Start Value'!$B$4)*E1795/3600,0)</f>
        <v>0.09294113001305226</v>
      </c>
      <c r="I1795" s="95"/>
    </row>
    <row r="1796" ht="20.35" customHeight="1">
      <c r="A1796" s="15">
        <v>1793</v>
      </c>
      <c r="B1796" s="15">
        <v>15.1</v>
      </c>
      <c r="C1796" s="95">
        <f>'NEFZ + EPA + WLTP - Constants'!$B$5*B1796/3.6</f>
        <v>6.750304</v>
      </c>
      <c r="D1796" s="95">
        <f>(C1796+C1795)/2</f>
        <v>7.48792</v>
      </c>
      <c r="E1796" s="95">
        <f>(D1796*(A1796-A1795))</f>
        <v>7.48792</v>
      </c>
      <c r="F1796" s="95">
        <f>(0.5*((C1796^2)-(C1795^2))*'NEFZ + EPA + WLTP - Start Value'!$B$3)/3600</f>
        <v>-4.802123901109335</v>
      </c>
      <c r="G1796" s="95">
        <f>E1796*'NEFZ + EPA + WLTP - Start Value'!$B$3*'NEFZ + EPA + WLTP - Start Value'!$B$6*'NEFZ + EPA + WLTP - Constants'!$B$4/3600</f>
        <v>0.255465366640</v>
      </c>
      <c r="H1796" s="95">
        <f>IF(E1796&gt;0,(((C1795)^3+(C1796)^3)/2/D1796)*0.5*'NEFZ + EPA + WLTP - Constants'!$B$3*('NEFZ + EPA + WLTP - Start Value'!$B$5*'NEFZ + EPA + WLTP - Start Value'!$B$4)*E1796/3600,0)</f>
        <v>0.05465581831925765</v>
      </c>
      <c r="I1796" s="95"/>
    </row>
    <row r="1797" ht="20.35" customHeight="1">
      <c r="A1797" s="15">
        <v>1794</v>
      </c>
      <c r="B1797" s="15">
        <v>11.8</v>
      </c>
      <c r="C1797" s="95">
        <f>'NEFZ + EPA + WLTP - Constants'!$B$5*B1797/3.6</f>
        <v>5.275072000000001</v>
      </c>
      <c r="D1797" s="95">
        <f>(C1797+C1796)/2</f>
        <v>6.012688000000001</v>
      </c>
      <c r="E1797" s="95">
        <f>(D1797*(A1797-A1796))</f>
        <v>6.012688000000001</v>
      </c>
      <c r="F1797" s="95">
        <f>(0.5*((C1797^2)-(C1796^2))*'NEFZ + EPA + WLTP - Start Value'!$B$3)/3600</f>
        <v>-3.856033819099732</v>
      </c>
      <c r="G1797" s="95">
        <f>E1797*'NEFZ + EPA + WLTP - Start Value'!$B$3*'NEFZ + EPA + WLTP - Start Value'!$B$6*'NEFZ + EPA + WLTP - Constants'!$B$4/3600</f>
        <v>0.2051348764960001</v>
      </c>
      <c r="H1797" s="95">
        <f>IF(E1797&gt;0,(((C1796)^3+(C1797)^3)/2/D1797)*0.5*'NEFZ + EPA + WLTP - Constants'!$B$3*('NEFZ + EPA + WLTP - Start Value'!$B$5*'NEFZ + EPA + WLTP - Start Value'!$B$4)*E1797/3600,0)</f>
        <v>0.0287391942193407</v>
      </c>
      <c r="I1797" s="95"/>
    </row>
    <row r="1798" ht="20.35" customHeight="1">
      <c r="A1798" s="15">
        <v>1795</v>
      </c>
      <c r="B1798" s="15">
        <v>8.5</v>
      </c>
      <c r="C1798" s="95">
        <f>'NEFZ + EPA + WLTP - Constants'!$B$5*B1798/3.6</f>
        <v>3.79984</v>
      </c>
      <c r="D1798" s="95">
        <f>(C1798+C1797)/2</f>
        <v>4.537456000000001</v>
      </c>
      <c r="E1798" s="95">
        <f>(D1798*(A1798-A1797))</f>
        <v>4.537456000000001</v>
      </c>
      <c r="F1798" s="95">
        <f>(0.5*((C1798^2)-(C1797^2))*'NEFZ + EPA + WLTP - Start Value'!$B$3)/3600</f>
        <v>-2.909943737090135</v>
      </c>
      <c r="G1798" s="95">
        <f>E1798*'NEFZ + EPA + WLTP - Start Value'!$B$3*'NEFZ + EPA + WLTP - Start Value'!$B$6*'NEFZ + EPA + WLTP - Constants'!$B$4/3600</f>
        <v>0.154804386352</v>
      </c>
      <c r="H1798" s="95">
        <f>IF(E1798&gt;0,(((C1797)^3+(C1798)^3)/2/D1798)*0.5*'NEFZ + EPA + WLTP - Constants'!$B$3*('NEFZ + EPA + WLTP - Start Value'!$B$5*'NEFZ + EPA + WLTP - Start Value'!$B$4)*E1798/3600,0)</f>
        <v>0.01275444165002998</v>
      </c>
      <c r="I1798" s="95"/>
    </row>
    <row r="1799" ht="20.35" customHeight="1">
      <c r="A1799" s="15">
        <v>1796</v>
      </c>
      <c r="B1799" s="15">
        <v>5.2</v>
      </c>
      <c r="C1799" s="95">
        <f>'NEFZ + EPA + WLTP - Constants'!$B$5*B1799/3.6</f>
        <v>2.324608</v>
      </c>
      <c r="D1799" s="95">
        <f>(C1799+C1798)/2</f>
        <v>3.062224000000001</v>
      </c>
      <c r="E1799" s="95">
        <f>(D1799*(A1799-A1798))</f>
        <v>3.062224000000001</v>
      </c>
      <c r="F1799" s="95">
        <f>(0.5*((C1799^2)-(C1798^2))*'NEFZ + EPA + WLTP - Start Value'!$B$3)/3600</f>
        <v>-1.963853655080533</v>
      </c>
      <c r="G1799" s="95">
        <f>E1799*'NEFZ + EPA + WLTP - Start Value'!$B$3*'NEFZ + EPA + WLTP - Start Value'!$B$6*'NEFZ + EPA + WLTP - Constants'!$B$4/3600</f>
        <v>0.104473896208</v>
      </c>
      <c r="H1799" s="95">
        <f>IF(E1799&gt;0,(((C1798)^3+(C1799)^3)/2/D1799)*0.5*'NEFZ + EPA + WLTP - Constants'!$B$3*('NEFZ + EPA + WLTP - Start Value'!$B$5*'NEFZ + EPA + WLTP - Start Value'!$B$4)*E1799/3600,0)</f>
        <v>0.004264744548054067</v>
      </c>
      <c r="I1799" s="95"/>
    </row>
    <row r="1800" ht="20.35" customHeight="1">
      <c r="A1800" s="15">
        <v>1797</v>
      </c>
      <c r="B1800" s="15">
        <v>1.9</v>
      </c>
      <c r="C1800" s="95">
        <f>'NEFZ + EPA + WLTP - Constants'!$B$5*B1800/3.6</f>
        <v>0.8493759999999999</v>
      </c>
      <c r="D1800" s="95">
        <f>(C1800+C1799)/2</f>
        <v>1.586992</v>
      </c>
      <c r="E1800" s="95">
        <f>(D1800*(A1800-A1799))</f>
        <v>1.586992</v>
      </c>
      <c r="F1800" s="95">
        <f>(0.5*((C1800^2)-(C1799^2))*'NEFZ + EPA + WLTP - Start Value'!$B$3)/3600</f>
        <v>-1.017763573070934</v>
      </c>
      <c r="G1800" s="95">
        <f>E1800*'NEFZ + EPA + WLTP - Start Value'!$B$3*'NEFZ + EPA + WLTP - Start Value'!$B$6*'NEFZ + EPA + WLTP - Constants'!$B$4/3600</f>
        <v>0.05414340606400001</v>
      </c>
      <c r="H1800" s="95">
        <f>IF(E1800&gt;0,(((C1799)^3+(C1800)^3)/2/D1800)*0.5*'NEFZ + EPA + WLTP - Constants'!$B$3*('NEFZ + EPA + WLTP - Start Value'!$B$5*'NEFZ + EPA + WLTP - Start Value'!$B$4)*E1800/3600,0)</f>
        <v>0.0008332868501415589</v>
      </c>
      <c r="I1800" s="95"/>
    </row>
    <row r="1801" ht="20.35" customHeight="1">
      <c r="A1801" s="15">
        <v>1798</v>
      </c>
      <c r="B1801" s="15">
        <v>0</v>
      </c>
      <c r="C1801" s="95">
        <f>'NEFZ + EPA + WLTP - Constants'!$B$5*B1801/3.6</f>
        <v>0</v>
      </c>
      <c r="D1801" s="95">
        <f>(C1801+C1800)/2</f>
        <v>0.424688</v>
      </c>
      <c r="E1801" s="95">
        <f>(D1801*(A1801-A1800))</f>
        <v>0.424688</v>
      </c>
      <c r="F1801" s="95">
        <f>(0.5*((C1801^2)-(C1800^2))*'NEFZ + EPA + WLTP - Start Value'!$B$3)/3600</f>
        <v>-0.1568129107463111</v>
      </c>
      <c r="G1801" s="95">
        <f>E1801*'NEFZ + EPA + WLTP - Start Value'!$B$3*'NEFZ + EPA + WLTP - Start Value'!$B$6*'NEFZ + EPA + WLTP - Constants'!$B$4/3600</f>
        <v>0.014489080496</v>
      </c>
      <c r="H1801" s="95">
        <f>IF(E1801&gt;0,(((C1800)^3+(C1801)^3)/2/D1801)*0.5*'NEFZ + EPA + WLTP - Constants'!$B$3*('NEFZ + EPA + WLTP - Start Value'!$B$5*'NEFZ + EPA + WLTP - Start Value'!$B$4)*E1801/3600,0)</f>
        <v>3.87579221461137e-05</v>
      </c>
      <c r="I1801" s="95"/>
    </row>
    <row r="1802" ht="20.35" customHeight="1">
      <c r="A1802" s="15">
        <v>1799</v>
      </c>
      <c r="B1802" s="15">
        <v>0</v>
      </c>
      <c r="C1802" s="95">
        <f>'NEFZ + EPA + WLTP - Constants'!$B$5*B1802/3.6</f>
        <v>0</v>
      </c>
      <c r="D1802" s="95">
        <f>(C1802+C1801)/2</f>
        <v>0</v>
      </c>
      <c r="E1802" s="95">
        <f>(D1802*(A1802-A1801))</f>
        <v>0</v>
      </c>
      <c r="F1802" s="95">
        <f>(0.5*((C1802^2)-(C1801^2))*'NEFZ + EPA + WLTP - Start Value'!$B$3)/3600</f>
        <v>0</v>
      </c>
      <c r="G1802" s="95">
        <f>E1802*'NEFZ + EPA + WLTP - Start Value'!$B$3*'NEFZ + EPA + WLTP - Start Value'!$B$6*'NEFZ + EPA + WLTP - Constants'!$B$4/3600</f>
        <v>0</v>
      </c>
      <c r="H1802" s="95">
        <f>IF(E1802&gt;0,(((C1801)^3+(C1802)^3)/2/D1802)*0.5*'NEFZ + EPA + WLTP - Constants'!$B$3*('NEFZ + EPA + WLTP - Start Value'!$B$5*'NEFZ + EPA + WLTP - Start Value'!$B$4)*E1802/3600,0)</f>
        <v>0</v>
      </c>
      <c r="I1802" s="95"/>
    </row>
    <row r="1803" ht="20.35" customHeight="1">
      <c r="A1803" s="15">
        <v>1800</v>
      </c>
      <c r="B1803" s="15">
        <v>0</v>
      </c>
      <c r="C1803" s="95">
        <f>'NEFZ + EPA + WLTP - Constants'!$B$5*B1803/3.6</f>
        <v>0</v>
      </c>
      <c r="D1803" s="95">
        <f>(C1803+C1802)/2</f>
        <v>0</v>
      </c>
      <c r="E1803" s="95">
        <f>(D1803*(A1803-A1802))</f>
        <v>0</v>
      </c>
      <c r="F1803" s="95">
        <f>(0.5*((C1803^2)-(C1802^2))*'NEFZ + EPA + WLTP - Start Value'!$B$3)/3600</f>
        <v>0</v>
      </c>
      <c r="G1803" s="95">
        <f>E1803*'NEFZ + EPA + WLTP - Start Value'!$B$3*'NEFZ + EPA + WLTP - Start Value'!$B$6*'NEFZ + EPA + WLTP - Constants'!$B$4/3600</f>
        <v>0</v>
      </c>
      <c r="H1803" s="95">
        <f>IF(E1803&gt;0,(((C1802)^3+(C1803)^3)/2/D1803)*0.5*'NEFZ + EPA + WLTP - Constants'!$B$3*('NEFZ + EPA + WLTP - Start Value'!$B$5*'NEFZ + EPA + WLTP - Start Value'!$B$4)*E1803/3600,0)</f>
        <v>0</v>
      </c>
      <c r="I1803" s="95"/>
    </row>
    <row r="1804" ht="20.35" customHeight="1">
      <c r="A1804" s="15">
        <v>1801</v>
      </c>
      <c r="B1804" s="15">
        <v>0</v>
      </c>
      <c r="C1804" s="95">
        <f>'NEFZ + EPA + WLTP - Constants'!$B$5*B1804/3.6</f>
        <v>0</v>
      </c>
      <c r="D1804" s="95">
        <f>(C1804+C1803)/2</f>
        <v>0</v>
      </c>
      <c r="E1804" s="95">
        <f>(D1804*(A1804-A1803))</f>
        <v>0</v>
      </c>
      <c r="F1804" s="95">
        <f>(0.5*((C1804^2)-(C1803^2))*'NEFZ + EPA + WLTP - Start Value'!$B$3)/3600</f>
        <v>0</v>
      </c>
      <c r="G1804" s="95">
        <f>E1804*'NEFZ + EPA + WLTP - Start Value'!$B$3*'NEFZ + EPA + WLTP - Start Value'!$B$6*'NEFZ + EPA + WLTP - Constants'!$B$4/3600</f>
        <v>0</v>
      </c>
      <c r="H1804" s="95">
        <f>IF(E1804&gt;0,(((C1803)^3+(C1804)^3)/2/D1804)*0.5*'NEFZ + EPA + WLTP - Constants'!$B$3*('NEFZ + EPA + WLTP - Start Value'!$B$5*'NEFZ + EPA + WLTP - Start Value'!$B$4)*E1804/3600,0)</f>
        <v>0</v>
      </c>
      <c r="I1804" s="95"/>
    </row>
    <row r="1805" ht="20.35" customHeight="1">
      <c r="A1805" s="15">
        <v>1802</v>
      </c>
      <c r="B1805" s="15">
        <v>0</v>
      </c>
      <c r="C1805" s="95">
        <f>'NEFZ + EPA + WLTP - Constants'!$B$5*B1805/3.6</f>
        <v>0</v>
      </c>
      <c r="D1805" s="95">
        <f>(C1805+C1804)/2</f>
        <v>0</v>
      </c>
      <c r="E1805" s="95">
        <f>(D1805*(A1805-A1804))</f>
        <v>0</v>
      </c>
      <c r="F1805" s="95">
        <f>(0.5*((C1805^2)-(C1804^2))*'NEFZ + EPA + WLTP - Start Value'!$B$3)/3600</f>
        <v>0</v>
      </c>
      <c r="G1805" s="95">
        <f>E1805*'NEFZ + EPA + WLTP - Start Value'!$B$3*'NEFZ + EPA + WLTP - Start Value'!$B$6*'NEFZ + EPA + WLTP - Constants'!$B$4/3600</f>
        <v>0</v>
      </c>
      <c r="H1805" s="95">
        <f>IF(E1805&gt;0,(((C1804)^3+(C1805)^3)/2/D1805)*0.5*'NEFZ + EPA + WLTP - Constants'!$B$3*('NEFZ + EPA + WLTP - Start Value'!$B$5*'NEFZ + EPA + WLTP - Start Value'!$B$4)*E1805/3600,0)</f>
        <v>0</v>
      </c>
      <c r="I1805" s="95"/>
    </row>
    <row r="1806" ht="20.35" customHeight="1">
      <c r="A1806" s="15">
        <v>1803</v>
      </c>
      <c r="B1806" s="15">
        <v>0</v>
      </c>
      <c r="C1806" s="95">
        <f>'NEFZ + EPA + WLTP - Constants'!$B$5*B1806/3.6</f>
        <v>0</v>
      </c>
      <c r="D1806" s="95">
        <f>(C1806+C1805)/2</f>
        <v>0</v>
      </c>
      <c r="E1806" s="95">
        <f>(D1806*(A1806-A1805))</f>
        <v>0</v>
      </c>
      <c r="F1806" s="95">
        <f>(0.5*((C1806^2)-(C1805^2))*'NEFZ + EPA + WLTP - Start Value'!$B$3)/3600</f>
        <v>0</v>
      </c>
      <c r="G1806" s="95">
        <f>E1806*'NEFZ + EPA + WLTP - Start Value'!$B$3*'NEFZ + EPA + WLTP - Start Value'!$B$6*'NEFZ + EPA + WLTP - Constants'!$B$4/3600</f>
        <v>0</v>
      </c>
      <c r="H1806" s="95">
        <f>IF(E1806&gt;0,(((C1805)^3+(C1806)^3)/2/D1806)*0.5*'NEFZ + EPA + WLTP - Constants'!$B$3*('NEFZ + EPA + WLTP - Start Value'!$B$5*'NEFZ + EPA + WLTP - Start Value'!$B$4)*E1806/3600,0)</f>
        <v>0</v>
      </c>
      <c r="I1806" s="95"/>
    </row>
    <row r="1807" ht="20.35" customHeight="1">
      <c r="A1807" s="15">
        <v>1804</v>
      </c>
      <c r="B1807" s="15">
        <v>0</v>
      </c>
      <c r="C1807" s="95">
        <f>'NEFZ + EPA + WLTP - Constants'!$B$5*B1807/3.6</f>
        <v>0</v>
      </c>
      <c r="D1807" s="95">
        <f>(C1807+C1806)/2</f>
        <v>0</v>
      </c>
      <c r="E1807" s="95">
        <f>(D1807*(A1807-A1806))</f>
        <v>0</v>
      </c>
      <c r="F1807" s="95">
        <f>(0.5*((C1807^2)-(C1806^2))*'NEFZ + EPA + WLTP - Start Value'!$B$3)/3600</f>
        <v>0</v>
      </c>
      <c r="G1807" s="95">
        <f>E1807*'NEFZ + EPA + WLTP - Start Value'!$B$3*'NEFZ + EPA + WLTP - Start Value'!$B$6*'NEFZ + EPA + WLTP - Constants'!$B$4/3600</f>
        <v>0</v>
      </c>
      <c r="H1807" s="95">
        <f>IF(E1807&gt;0,(((C1806)^3+(C1807)^3)/2/D1807)*0.5*'NEFZ + EPA + WLTP - Constants'!$B$3*('NEFZ + EPA + WLTP - Start Value'!$B$5*'NEFZ + EPA + WLTP - Start Value'!$B$4)*E1807/3600,0)</f>
        <v>0</v>
      </c>
      <c r="I1807" s="95"/>
    </row>
    <row r="1808" ht="20.35" customHeight="1">
      <c r="A1808" s="15">
        <v>1805</v>
      </c>
      <c r="B1808" s="15">
        <v>0</v>
      </c>
      <c r="C1808" s="95">
        <f>'NEFZ + EPA + WLTP - Constants'!$B$5*B1808/3.6</f>
        <v>0</v>
      </c>
      <c r="D1808" s="95">
        <f>(C1808+C1807)/2</f>
        <v>0</v>
      </c>
      <c r="E1808" s="95">
        <f>(D1808*(A1808-A1807))</f>
        <v>0</v>
      </c>
      <c r="F1808" s="95">
        <f>(0.5*((C1808^2)-(C1807^2))*'NEFZ + EPA + WLTP - Start Value'!$B$3)/3600</f>
        <v>0</v>
      </c>
      <c r="G1808" s="95">
        <f>E1808*'NEFZ + EPA + WLTP - Start Value'!$B$3*'NEFZ + EPA + WLTP - Start Value'!$B$6*'NEFZ + EPA + WLTP - Constants'!$B$4/3600</f>
        <v>0</v>
      </c>
      <c r="H1808" s="95">
        <f>IF(E1808&gt;0,(((C1807)^3+(C1808)^3)/2/D1808)*0.5*'NEFZ + EPA + WLTP - Constants'!$B$3*('NEFZ + EPA + WLTP - Start Value'!$B$5*'NEFZ + EPA + WLTP - Start Value'!$B$4)*E1808/3600,0)</f>
        <v>0</v>
      </c>
      <c r="I1808" s="95"/>
    </row>
    <row r="1809" ht="20.35" customHeight="1">
      <c r="A1809" s="15">
        <v>1806</v>
      </c>
      <c r="B1809" s="15">
        <v>0</v>
      </c>
      <c r="C1809" s="95">
        <f>'NEFZ + EPA + WLTP - Constants'!$B$5*B1809/3.6</f>
        <v>0</v>
      </c>
      <c r="D1809" s="95">
        <f>(C1809+C1808)/2</f>
        <v>0</v>
      </c>
      <c r="E1809" s="95">
        <f>(D1809*(A1809-A1808))</f>
        <v>0</v>
      </c>
      <c r="F1809" s="95">
        <f>(0.5*((C1809^2)-(C1808^2))*'NEFZ + EPA + WLTP - Start Value'!$B$3)/3600</f>
        <v>0</v>
      </c>
      <c r="G1809" s="95">
        <f>E1809*'NEFZ + EPA + WLTP - Start Value'!$B$3*'NEFZ + EPA + WLTP - Start Value'!$B$6*'NEFZ + EPA + WLTP - Constants'!$B$4/3600</f>
        <v>0</v>
      </c>
      <c r="H1809" s="95">
        <f>IF(E1809&gt;0,(((C1808)^3+(C1809)^3)/2/D1809)*0.5*'NEFZ + EPA + WLTP - Constants'!$B$3*('NEFZ + EPA + WLTP - Start Value'!$B$5*'NEFZ + EPA + WLTP - Start Value'!$B$4)*E1809/3600,0)</f>
        <v>0</v>
      </c>
      <c r="I1809" s="95"/>
    </row>
    <row r="1810" ht="20.35" customHeight="1">
      <c r="A1810" s="15">
        <v>1807</v>
      </c>
      <c r="B1810" s="15">
        <v>0</v>
      </c>
      <c r="C1810" s="95">
        <f>'NEFZ + EPA + WLTP - Constants'!$B$5*B1810/3.6</f>
        <v>0</v>
      </c>
      <c r="D1810" s="95">
        <f>(C1810+C1809)/2</f>
        <v>0</v>
      </c>
      <c r="E1810" s="95">
        <f>(D1810*(A1810-A1809))</f>
        <v>0</v>
      </c>
      <c r="F1810" s="95">
        <f>(0.5*((C1810^2)-(C1809^2))*'NEFZ + EPA + WLTP - Start Value'!$B$3)/3600</f>
        <v>0</v>
      </c>
      <c r="G1810" s="95">
        <f>E1810*'NEFZ + EPA + WLTP - Start Value'!$B$3*'NEFZ + EPA + WLTP - Start Value'!$B$6*'NEFZ + EPA + WLTP - Constants'!$B$4/3600</f>
        <v>0</v>
      </c>
      <c r="H1810" s="95">
        <f>IF(E1810&gt;0,(((C1809)^3+(C1810)^3)/2/D1810)*0.5*'NEFZ + EPA + WLTP - Constants'!$B$3*('NEFZ + EPA + WLTP - Start Value'!$B$5*'NEFZ + EPA + WLTP - Start Value'!$B$4)*E1810/3600,0)</f>
        <v>0</v>
      </c>
      <c r="I1810" s="95"/>
    </row>
    <row r="1811" ht="20.35" customHeight="1">
      <c r="A1811" s="15">
        <v>1808</v>
      </c>
      <c r="B1811" s="15">
        <v>0</v>
      </c>
      <c r="C1811" s="95">
        <f>'NEFZ + EPA + WLTP - Constants'!$B$5*B1811/3.6</f>
        <v>0</v>
      </c>
      <c r="D1811" s="95">
        <f>(C1811+C1810)/2</f>
        <v>0</v>
      </c>
      <c r="E1811" s="95">
        <f>(D1811*(A1811-A1810))</f>
        <v>0</v>
      </c>
      <c r="F1811" s="95">
        <f>(0.5*((C1811^2)-(C1810^2))*'NEFZ + EPA + WLTP - Start Value'!$B$3)/3600</f>
        <v>0</v>
      </c>
      <c r="G1811" s="95">
        <f>E1811*'NEFZ + EPA + WLTP - Start Value'!$B$3*'NEFZ + EPA + WLTP - Start Value'!$B$6*'NEFZ + EPA + WLTP - Constants'!$B$4/3600</f>
        <v>0</v>
      </c>
      <c r="H1811" s="95">
        <f>IF(E1811&gt;0,(((C1810)^3+(C1811)^3)/2/D1811)*0.5*'NEFZ + EPA + WLTP - Constants'!$B$3*('NEFZ + EPA + WLTP - Start Value'!$B$5*'NEFZ + EPA + WLTP - Start Value'!$B$4)*E1811/3600,0)</f>
        <v>0</v>
      </c>
      <c r="I1811" s="95"/>
    </row>
    <row r="1812" ht="20.35" customHeight="1">
      <c r="A1812" s="15">
        <v>1809</v>
      </c>
      <c r="B1812" s="15">
        <v>0</v>
      </c>
      <c r="C1812" s="95">
        <f>'NEFZ + EPA + WLTP - Constants'!$B$5*B1812/3.6</f>
        <v>0</v>
      </c>
      <c r="D1812" s="95">
        <f>(C1812+C1811)/2</f>
        <v>0</v>
      </c>
      <c r="E1812" s="95">
        <f>(D1812*(A1812-A1811))</f>
        <v>0</v>
      </c>
      <c r="F1812" s="95">
        <f>(0.5*((C1812^2)-(C1811^2))*'NEFZ + EPA + WLTP - Start Value'!$B$3)/3600</f>
        <v>0</v>
      </c>
      <c r="G1812" s="95">
        <f>E1812*'NEFZ + EPA + WLTP - Start Value'!$B$3*'NEFZ + EPA + WLTP - Start Value'!$B$6*'NEFZ + EPA + WLTP - Constants'!$B$4/3600</f>
        <v>0</v>
      </c>
      <c r="H1812" s="95">
        <f>IF(E1812&gt;0,(((C1811)^3+(C1812)^3)/2/D1812)*0.5*'NEFZ + EPA + WLTP - Constants'!$B$3*('NEFZ + EPA + WLTP - Start Value'!$B$5*'NEFZ + EPA + WLTP - Start Value'!$B$4)*E1812/3600,0)</f>
        <v>0</v>
      </c>
      <c r="I1812" s="95"/>
    </row>
    <row r="1813" ht="20.35" customHeight="1">
      <c r="A1813" s="15">
        <v>1810</v>
      </c>
      <c r="B1813" s="15">
        <v>0</v>
      </c>
      <c r="C1813" s="95">
        <f>'NEFZ + EPA + WLTP - Constants'!$B$5*B1813/3.6</f>
        <v>0</v>
      </c>
      <c r="D1813" s="95">
        <f>(C1813+C1812)/2</f>
        <v>0</v>
      </c>
      <c r="E1813" s="95">
        <f>(D1813*(A1813-A1812))</f>
        <v>0</v>
      </c>
      <c r="F1813" s="95">
        <f>(0.5*((C1813^2)-(C1812^2))*'NEFZ + EPA + WLTP - Start Value'!$B$3)/3600</f>
        <v>0</v>
      </c>
      <c r="G1813" s="95">
        <f>E1813*'NEFZ + EPA + WLTP - Start Value'!$B$3*'NEFZ + EPA + WLTP - Start Value'!$B$6*'NEFZ + EPA + WLTP - Constants'!$B$4/3600</f>
        <v>0</v>
      </c>
      <c r="H1813" s="95">
        <f>IF(E1813&gt;0,(((C1812)^3+(C1813)^3)/2/D1813)*0.5*'NEFZ + EPA + WLTP - Constants'!$B$3*('NEFZ + EPA + WLTP - Start Value'!$B$5*'NEFZ + EPA + WLTP - Start Value'!$B$4)*E1813/3600,0)</f>
        <v>0</v>
      </c>
      <c r="I1813" s="95"/>
    </row>
    <row r="1814" ht="20.35" customHeight="1">
      <c r="A1814" s="15">
        <v>1811</v>
      </c>
      <c r="B1814" s="15">
        <v>0</v>
      </c>
      <c r="C1814" s="95">
        <f>'NEFZ + EPA + WLTP - Constants'!$B$5*B1814/3.6</f>
        <v>0</v>
      </c>
      <c r="D1814" s="95">
        <f>(C1814+C1813)/2</f>
        <v>0</v>
      </c>
      <c r="E1814" s="95">
        <f>(D1814*(A1814-A1813))</f>
        <v>0</v>
      </c>
      <c r="F1814" s="95">
        <f>(0.5*((C1814^2)-(C1813^2))*'NEFZ + EPA + WLTP - Start Value'!$B$3)/3600</f>
        <v>0</v>
      </c>
      <c r="G1814" s="95">
        <f>E1814*'NEFZ + EPA + WLTP - Start Value'!$B$3*'NEFZ + EPA + WLTP - Start Value'!$B$6*'NEFZ + EPA + WLTP - Constants'!$B$4/3600</f>
        <v>0</v>
      </c>
      <c r="H1814" s="95">
        <f>IF(E1814&gt;0,(((C1813)^3+(C1814)^3)/2/D1814)*0.5*'NEFZ + EPA + WLTP - Constants'!$B$3*('NEFZ + EPA + WLTP - Start Value'!$B$5*'NEFZ + EPA + WLTP - Start Value'!$B$4)*E1814/3600,0)</f>
        <v>0</v>
      </c>
      <c r="I1814" s="95"/>
    </row>
    <row r="1815" ht="20.35" customHeight="1">
      <c r="A1815" s="15">
        <v>1812</v>
      </c>
      <c r="B1815" s="15">
        <v>0</v>
      </c>
      <c r="C1815" s="95">
        <f>'NEFZ + EPA + WLTP - Constants'!$B$5*B1815/3.6</f>
        <v>0</v>
      </c>
      <c r="D1815" s="95">
        <f>(C1815+C1814)/2</f>
        <v>0</v>
      </c>
      <c r="E1815" s="95">
        <f>(D1815*(A1815-A1814))</f>
        <v>0</v>
      </c>
      <c r="F1815" s="95">
        <f>(0.5*((C1815^2)-(C1814^2))*'NEFZ + EPA + WLTP - Start Value'!$B$3)/3600</f>
        <v>0</v>
      </c>
      <c r="G1815" s="95">
        <f>E1815*'NEFZ + EPA + WLTP - Start Value'!$B$3*'NEFZ + EPA + WLTP - Start Value'!$B$6*'NEFZ + EPA + WLTP - Constants'!$B$4/3600</f>
        <v>0</v>
      </c>
      <c r="H1815" s="95">
        <f>IF(E1815&gt;0,(((C1814)^3+(C1815)^3)/2/D1815)*0.5*'NEFZ + EPA + WLTP - Constants'!$B$3*('NEFZ + EPA + WLTP - Start Value'!$B$5*'NEFZ + EPA + WLTP - Start Value'!$B$4)*E1815/3600,0)</f>
        <v>0</v>
      </c>
      <c r="I1815" s="95"/>
    </row>
    <row r="1816" ht="20.35" customHeight="1">
      <c r="A1816" s="15">
        <v>1813</v>
      </c>
      <c r="B1816" s="15">
        <v>0</v>
      </c>
      <c r="C1816" s="95">
        <f>'NEFZ + EPA + WLTP - Constants'!$B$5*B1816/3.6</f>
        <v>0</v>
      </c>
      <c r="D1816" s="95">
        <f>(C1816+C1815)/2</f>
        <v>0</v>
      </c>
      <c r="E1816" s="95">
        <f>(D1816*(A1816-A1815))</f>
        <v>0</v>
      </c>
      <c r="F1816" s="95">
        <f>(0.5*((C1816^2)-(C1815^2))*'NEFZ + EPA + WLTP - Start Value'!$B$3)/3600</f>
        <v>0</v>
      </c>
      <c r="G1816" s="95">
        <f>E1816*'NEFZ + EPA + WLTP - Start Value'!$B$3*'NEFZ + EPA + WLTP - Start Value'!$B$6*'NEFZ + EPA + WLTP - Constants'!$B$4/3600</f>
        <v>0</v>
      </c>
      <c r="H1816" s="95">
        <f>IF(E1816&gt;0,(((C1815)^3+(C1816)^3)/2/D1816)*0.5*'NEFZ + EPA + WLTP - Constants'!$B$3*('NEFZ + EPA + WLTP - Start Value'!$B$5*'NEFZ + EPA + WLTP - Start Value'!$B$4)*E1816/3600,0)</f>
        <v>0</v>
      </c>
      <c r="I1816" s="95"/>
    </row>
    <row r="1817" ht="20.35" customHeight="1">
      <c r="A1817" s="15">
        <v>1814</v>
      </c>
      <c r="B1817" s="15">
        <v>0</v>
      </c>
      <c r="C1817" s="95">
        <f>'NEFZ + EPA + WLTP - Constants'!$B$5*B1817/3.6</f>
        <v>0</v>
      </c>
      <c r="D1817" s="95">
        <f>(C1817+C1816)/2</f>
        <v>0</v>
      </c>
      <c r="E1817" s="95">
        <f>(D1817*(A1817-A1816))</f>
        <v>0</v>
      </c>
      <c r="F1817" s="95">
        <f>(0.5*((C1817^2)-(C1816^2))*'NEFZ + EPA + WLTP - Start Value'!$B$3)/3600</f>
        <v>0</v>
      </c>
      <c r="G1817" s="95">
        <f>E1817*'NEFZ + EPA + WLTP - Start Value'!$B$3*'NEFZ + EPA + WLTP - Start Value'!$B$6*'NEFZ + EPA + WLTP - Constants'!$B$4/3600</f>
        <v>0</v>
      </c>
      <c r="H1817" s="95">
        <f>IF(E1817&gt;0,(((C1816)^3+(C1817)^3)/2/D1817)*0.5*'NEFZ + EPA + WLTP - Constants'!$B$3*('NEFZ + EPA + WLTP - Start Value'!$B$5*'NEFZ + EPA + WLTP - Start Value'!$B$4)*E1817/3600,0)</f>
        <v>0</v>
      </c>
      <c r="I1817" s="95"/>
    </row>
    <row r="1818" ht="20.35" customHeight="1">
      <c r="A1818" s="15">
        <v>1815</v>
      </c>
      <c r="B1818" s="15">
        <v>0</v>
      </c>
      <c r="C1818" s="95">
        <f>'NEFZ + EPA + WLTP - Constants'!$B$5*B1818/3.6</f>
        <v>0</v>
      </c>
      <c r="D1818" s="95">
        <f>(C1818+C1817)/2</f>
        <v>0</v>
      </c>
      <c r="E1818" s="95">
        <f>(D1818*(A1818-A1817))</f>
        <v>0</v>
      </c>
      <c r="F1818" s="95">
        <f>(0.5*((C1818^2)-(C1817^2))*'NEFZ + EPA + WLTP - Start Value'!$B$3)/3600</f>
        <v>0</v>
      </c>
      <c r="G1818" s="95">
        <f>E1818*'NEFZ + EPA + WLTP - Start Value'!$B$3*'NEFZ + EPA + WLTP - Start Value'!$B$6*'NEFZ + EPA + WLTP - Constants'!$B$4/3600</f>
        <v>0</v>
      </c>
      <c r="H1818" s="95">
        <f>IF(E1818&gt;0,(((C1817)^3+(C1818)^3)/2/D1818)*0.5*'NEFZ + EPA + WLTP - Constants'!$B$3*('NEFZ + EPA + WLTP - Start Value'!$B$5*'NEFZ + EPA + WLTP - Start Value'!$B$4)*E1818/3600,0)</f>
        <v>0</v>
      </c>
      <c r="I1818" s="95"/>
    </row>
    <row r="1819" ht="20.35" customHeight="1">
      <c r="A1819" s="15">
        <v>1816</v>
      </c>
      <c r="B1819" s="15">
        <v>0</v>
      </c>
      <c r="C1819" s="95">
        <f>'NEFZ + EPA + WLTP - Constants'!$B$5*B1819/3.6</f>
        <v>0</v>
      </c>
      <c r="D1819" s="95">
        <f>(C1819+C1818)/2</f>
        <v>0</v>
      </c>
      <c r="E1819" s="95">
        <f>(D1819*(A1819-A1818))</f>
        <v>0</v>
      </c>
      <c r="F1819" s="95">
        <f>(0.5*((C1819^2)-(C1818^2))*'NEFZ + EPA + WLTP - Start Value'!$B$3)/3600</f>
        <v>0</v>
      </c>
      <c r="G1819" s="95">
        <f>E1819*'NEFZ + EPA + WLTP - Start Value'!$B$3*'NEFZ + EPA + WLTP - Start Value'!$B$6*'NEFZ + EPA + WLTP - Constants'!$B$4/3600</f>
        <v>0</v>
      </c>
      <c r="H1819" s="95">
        <f>IF(E1819&gt;0,(((C1818)^3+(C1819)^3)/2/D1819)*0.5*'NEFZ + EPA + WLTP - Constants'!$B$3*('NEFZ + EPA + WLTP - Start Value'!$B$5*'NEFZ + EPA + WLTP - Start Value'!$B$4)*E1819/3600,0)</f>
        <v>0</v>
      </c>
      <c r="I1819" s="95"/>
    </row>
    <row r="1820" ht="20.35" customHeight="1">
      <c r="A1820" s="15">
        <v>1817</v>
      </c>
      <c r="B1820" s="15">
        <v>3.3</v>
      </c>
      <c r="C1820" s="95">
        <f>'NEFZ + EPA + WLTP - Constants'!$B$5*B1820/3.6</f>
        <v>1.475232</v>
      </c>
      <c r="D1820" s="95">
        <f>(C1820+C1819)/2</f>
        <v>0.7376159999999999</v>
      </c>
      <c r="E1820" s="95">
        <f>(D1820*(A1820-A1819))</f>
        <v>0.7376159999999999</v>
      </c>
      <c r="F1820" s="95">
        <f>(0.5*((C1820^2)-(C1819^2))*'NEFZ + EPA + WLTP - Start Value'!$B$3)/3600</f>
        <v>0.4730450410047999</v>
      </c>
      <c r="G1820" s="95">
        <f>E1820*'NEFZ + EPA + WLTP - Start Value'!$B$3*'NEFZ + EPA + WLTP - Start Value'!$B$6*'NEFZ + EPA + WLTP - Constants'!$B$4/3600</f>
        <v>0.02516524507199999</v>
      </c>
      <c r="H1820" s="95">
        <f>IF(E1820&gt;0,(((C1819)^3+(C1820)^3)/2/D1820)*0.5*'NEFZ + EPA + WLTP - Constants'!$B$3*('NEFZ + EPA + WLTP - Start Value'!$B$5*'NEFZ + EPA + WLTP - Start Value'!$B$4)*E1820/3600,0)</f>
        <v>0.0002030680052726182</v>
      </c>
      <c r="I1820" s="95"/>
    </row>
    <row r="1821" ht="20.35" customHeight="1">
      <c r="A1821" s="15">
        <v>1818</v>
      </c>
      <c r="B1821" s="15">
        <v>6.6</v>
      </c>
      <c r="C1821" s="95">
        <f>'NEFZ + EPA + WLTP - Constants'!$B$5*B1821/3.6</f>
        <v>2.950464</v>
      </c>
      <c r="D1821" s="95">
        <f>(C1821+C1820)/2</f>
        <v>2.212848</v>
      </c>
      <c r="E1821" s="95">
        <f>(D1821*(A1821-A1820))</f>
        <v>2.212848</v>
      </c>
      <c r="F1821" s="95">
        <f>(0.5*((C1821^2)-(C1820^2))*'NEFZ + EPA + WLTP - Start Value'!$B$3)/3600</f>
        <v>1.4191351230144</v>
      </c>
      <c r="G1821" s="95">
        <f>E1821*'NEFZ + EPA + WLTP - Start Value'!$B$3*'NEFZ + EPA + WLTP - Start Value'!$B$6*'NEFZ + EPA + WLTP - Constants'!$B$4/3600</f>
        <v>0.07549573521599999</v>
      </c>
      <c r="H1821" s="95">
        <f>IF(E1821&gt;0,(((C1820)^3+(C1821)^3)/2/D1821)*0.5*'NEFZ + EPA + WLTP - Constants'!$B$3*('NEFZ + EPA + WLTP - Start Value'!$B$5*'NEFZ + EPA + WLTP - Start Value'!$B$4)*E1821/3600,0)</f>
        <v>0.001827612047453564</v>
      </c>
      <c r="I1821" s="95"/>
    </row>
    <row r="1822" ht="20.35" customHeight="1">
      <c r="A1822" s="15">
        <v>1819</v>
      </c>
      <c r="B1822" s="15">
        <v>9.9</v>
      </c>
      <c r="C1822" s="95">
        <f>'NEFZ + EPA + WLTP - Constants'!$B$5*B1822/3.6</f>
        <v>4.425696</v>
      </c>
      <c r="D1822" s="95">
        <f>(C1822+C1821)/2</f>
        <v>3.68808</v>
      </c>
      <c r="E1822" s="95">
        <f>(D1822*(A1822-A1821))</f>
        <v>3.68808</v>
      </c>
      <c r="F1822" s="95">
        <f>(0.5*((C1822^2)-(C1821^2))*'NEFZ + EPA + WLTP - Start Value'!$B$3)/3600</f>
        <v>2.365225205024001</v>
      </c>
      <c r="G1822" s="95">
        <f>E1822*'NEFZ + EPA + WLTP - Start Value'!$B$3*'NEFZ + EPA + WLTP - Start Value'!$B$6*'NEFZ + EPA + WLTP - Constants'!$B$4/3600</f>
        <v>0.125826225360</v>
      </c>
      <c r="H1822" s="95">
        <f>IF(E1822&gt;0,(((C1821)^3+(C1822)^3)/2/D1822)*0.5*'NEFZ + EPA + WLTP - Constants'!$B$3*('NEFZ + EPA + WLTP - Start Value'!$B$5*'NEFZ + EPA + WLTP - Start Value'!$B$4)*E1822/3600,0)</f>
        <v>0.007107380184541639</v>
      </c>
      <c r="I1822" s="95"/>
    </row>
    <row r="1823" ht="20.35" customHeight="1">
      <c r="A1823" s="15">
        <v>1820</v>
      </c>
      <c r="B1823" s="15">
        <v>13.2</v>
      </c>
      <c r="C1823" s="95">
        <f>'NEFZ + EPA + WLTP - Constants'!$B$5*B1823/3.6</f>
        <v>5.900928</v>
      </c>
      <c r="D1823" s="95">
        <f>(C1823+C1822)/2</f>
        <v>5.163311999999999</v>
      </c>
      <c r="E1823" s="95">
        <f>(D1823*(A1823-A1822))</f>
        <v>5.163311999999999</v>
      </c>
      <c r="F1823" s="95">
        <f>(0.5*((C1823^2)-(C1822^2))*'NEFZ + EPA + WLTP - Start Value'!$B$3)/3600</f>
        <v>3.311315287033597</v>
      </c>
      <c r="G1823" s="95">
        <f>E1823*'NEFZ + EPA + WLTP - Start Value'!$B$3*'NEFZ + EPA + WLTP - Start Value'!$B$6*'NEFZ + EPA + WLTP - Constants'!$B$4/3600</f>
        <v>0.176156715504</v>
      </c>
      <c r="H1823" s="95">
        <f>IF(E1823&gt;0,(((C1822)^3+(C1823)^3)/2/D1823)*0.5*'NEFZ + EPA + WLTP - Constants'!$B$3*('NEFZ + EPA + WLTP - Start Value'!$B$5*'NEFZ + EPA + WLTP - Start Value'!$B$4)*E1823/3600,0)</f>
        <v>0.01847918847980825</v>
      </c>
      <c r="I1823" s="95"/>
    </row>
    <row r="1824" ht="20.35" customHeight="1">
      <c r="A1824" s="15">
        <v>1821</v>
      </c>
      <c r="B1824" s="15">
        <v>16.5</v>
      </c>
      <c r="C1824" s="95">
        <f>'NEFZ + EPA + WLTP - Constants'!$B$5*B1824/3.6</f>
        <v>7.37616</v>
      </c>
      <c r="D1824" s="95">
        <f>(C1824+C1823)/2</f>
        <v>6.638544</v>
      </c>
      <c r="E1824" s="95">
        <f>(D1824*(A1824-A1823))</f>
        <v>6.638544</v>
      </c>
      <c r="F1824" s="95">
        <f>(0.5*((C1824^2)-(C1823^2))*'NEFZ + EPA + WLTP - Start Value'!$B$3)/3600</f>
        <v>4.257405369043203</v>
      </c>
      <c r="G1824" s="95">
        <f>E1824*'NEFZ + EPA + WLTP - Start Value'!$B$3*'NEFZ + EPA + WLTP - Start Value'!$B$6*'NEFZ + EPA + WLTP - Constants'!$B$4/3600</f>
        <v>0.226487205648</v>
      </c>
      <c r="H1824" s="95">
        <f>IF(E1824&gt;0,(((C1823)^3+(C1824)^3)/2/D1824)*0.5*'NEFZ + EPA + WLTP - Constants'!$B$3*('NEFZ + EPA + WLTP - Start Value'!$B$5*'NEFZ + EPA + WLTP - Start Value'!$B$4)*E1824/3600,0)</f>
        <v>0.03837985299652484</v>
      </c>
      <c r="I1824" s="95"/>
    </row>
    <row r="1825" ht="20.35" customHeight="1">
      <c r="A1825" s="15">
        <v>1822</v>
      </c>
      <c r="B1825" s="15">
        <v>19.8</v>
      </c>
      <c r="C1825" s="95">
        <f>'NEFZ + EPA + WLTP - Constants'!$B$5*B1825/3.6</f>
        <v>8.851392000000001</v>
      </c>
      <c r="D1825" s="95">
        <f>(C1825+C1824)/2</f>
        <v>8.113776000000001</v>
      </c>
      <c r="E1825" s="95">
        <f>(D1825*(A1825-A1824))</f>
        <v>8.113776000000001</v>
      </c>
      <c r="F1825" s="95">
        <f>(0.5*((C1825^2)-(C1824^2))*'NEFZ + EPA + WLTP - Start Value'!$B$3)/3600</f>
        <v>5.203495451052802</v>
      </c>
      <c r="G1825" s="95">
        <f>E1825*'NEFZ + EPA + WLTP - Start Value'!$B$3*'NEFZ + EPA + WLTP - Start Value'!$B$6*'NEFZ + EPA + WLTP - Constants'!$B$4/3600</f>
        <v>0.2768176957920001</v>
      </c>
      <c r="H1825" s="95">
        <f>IF(E1825&gt;0,(((C1824)^3+(C1825)^3)/2/D1825)*0.5*'NEFZ + EPA + WLTP - Constants'!$B$3*('NEFZ + EPA + WLTP - Start Value'!$B$5*'NEFZ + EPA + WLTP - Start Value'!$B$4)*E1825/3600,0)</f>
        <v>0.06924618979796282</v>
      </c>
      <c r="I1825" s="95"/>
    </row>
    <row r="1826" ht="20.35" customHeight="1">
      <c r="A1826" s="15">
        <v>1823</v>
      </c>
      <c r="B1826" s="15">
        <v>23.1</v>
      </c>
      <c r="C1826" s="95">
        <f>'NEFZ + EPA + WLTP - Constants'!$B$5*B1826/3.6</f>
        <v>10.326624</v>
      </c>
      <c r="D1826" s="95">
        <f>(C1826+C1825)/2</f>
        <v>9.589008</v>
      </c>
      <c r="E1826" s="95">
        <f>(D1826*(A1826-A1825))</f>
        <v>9.589008</v>
      </c>
      <c r="F1826" s="95">
        <f>(0.5*((C1826^2)-(C1825^2))*'NEFZ + EPA + WLTP - Start Value'!$B$3)/3600</f>
        <v>6.149585533062399</v>
      </c>
      <c r="G1826" s="95">
        <f>E1826*'NEFZ + EPA + WLTP - Start Value'!$B$3*'NEFZ + EPA + WLTP - Start Value'!$B$6*'NEFZ + EPA + WLTP - Constants'!$B$4/3600</f>
        <v>0.3271481859360001</v>
      </c>
      <c r="H1826" s="95">
        <f>IF(E1826&gt;0,(((C1825)^3+(C1826)^3)/2/D1826)*0.5*'NEFZ + EPA + WLTP - Constants'!$B$3*('NEFZ + EPA + WLTP - Start Value'!$B$5*'NEFZ + EPA + WLTP - Start Value'!$B$4)*E1826/3600,0)</f>
        <v>0.1135150149473936</v>
      </c>
      <c r="I1826" s="95"/>
    </row>
    <row r="1827" ht="20.35" customHeight="1">
      <c r="A1827" s="15">
        <v>1824</v>
      </c>
      <c r="B1827" s="15">
        <v>26.4</v>
      </c>
      <c r="C1827" s="95">
        <f>'NEFZ + EPA + WLTP - Constants'!$B$5*B1827/3.6</f>
        <v>11.801856</v>
      </c>
      <c r="D1827" s="95">
        <f>(C1827+C1826)/2</f>
        <v>11.06424</v>
      </c>
      <c r="E1827" s="95">
        <f>(D1827*(A1827-A1826))</f>
        <v>11.06424</v>
      </c>
      <c r="F1827" s="95">
        <f>(0.5*((C1827^2)-(C1826^2))*'NEFZ + EPA + WLTP - Start Value'!$B$3)/3600</f>
        <v>7.095675615071992</v>
      </c>
      <c r="G1827" s="95">
        <f>E1827*'NEFZ + EPA + WLTP - Start Value'!$B$3*'NEFZ + EPA + WLTP - Start Value'!$B$6*'NEFZ + EPA + WLTP - Constants'!$B$4/3600</f>
        <v>0.377478676080</v>
      </c>
      <c r="H1827" s="95">
        <f>IF(E1827&gt;0,(((C1826)^3+(C1827)^3)/2/D1827)*0.5*'NEFZ + EPA + WLTP - Constants'!$B$3*('NEFZ + EPA + WLTP - Start Value'!$B$5*'NEFZ + EPA + WLTP - Start Value'!$B$4)*E1827/3600,0)</f>
        <v>0.1736231445080886</v>
      </c>
      <c r="I1827" s="95"/>
    </row>
    <row r="1828" ht="20.35" customHeight="1">
      <c r="A1828" s="15">
        <v>1825</v>
      </c>
      <c r="B1828" s="15">
        <v>27.8</v>
      </c>
      <c r="C1828" s="95">
        <f>'NEFZ + EPA + WLTP - Constants'!$B$5*B1828/3.6</f>
        <v>12.427712</v>
      </c>
      <c r="D1828" s="95">
        <f>(C1828+C1827)/2</f>
        <v>12.114784</v>
      </c>
      <c r="E1828" s="95">
        <f>(D1828*(A1828-A1827))</f>
        <v>12.114784</v>
      </c>
      <c r="F1828" s="95">
        <f>(0.5*((C1828^2)-(C1827^2))*'NEFZ + EPA + WLTP - Start Value'!$B$3)/3600</f>
        <v>3.296111819232723</v>
      </c>
      <c r="G1828" s="95">
        <f>E1828*'NEFZ + EPA + WLTP - Start Value'!$B$3*'NEFZ + EPA + WLTP - Start Value'!$B$6*'NEFZ + EPA + WLTP - Constants'!$B$4/3600</f>
        <v>0.413320085728</v>
      </c>
      <c r="H1828" s="95">
        <f>IF(E1828&gt;0,(((C1827)^3+(C1828)^3)/2/D1828)*0.5*'NEFZ + EPA + WLTP - Constants'!$B$3*('NEFZ + EPA + WLTP - Start Value'!$B$5*'NEFZ + EPA + WLTP - Start Value'!$B$4)*E1828/3600,0)</f>
        <v>0.2253751191703474</v>
      </c>
      <c r="I1828" s="95"/>
    </row>
    <row r="1829" ht="20.35" customHeight="1">
      <c r="A1829" s="15">
        <v>1826</v>
      </c>
      <c r="B1829" s="15">
        <v>29.1</v>
      </c>
      <c r="C1829" s="95">
        <f>'NEFZ + EPA + WLTP - Constants'!$B$5*B1829/3.6</f>
        <v>13.008864</v>
      </c>
      <c r="D1829" s="95">
        <f>(C1829+C1828)/2</f>
        <v>12.718288</v>
      </c>
      <c r="E1829" s="95">
        <f>(D1829*(A1829-A1828))</f>
        <v>12.718288</v>
      </c>
      <c r="F1829" s="95">
        <f>(0.5*((C1829^2)-(C1828^2))*'NEFZ + EPA + WLTP - Start Value'!$B$3)/3600</f>
        <v>3.213144323519289</v>
      </c>
      <c r="G1829" s="95">
        <f>E1829*'NEFZ + EPA + WLTP - Start Value'!$B$3*'NEFZ + EPA + WLTP - Start Value'!$B$6*'NEFZ + EPA + WLTP - Constants'!$B$4/3600</f>
        <v>0.4339098316960001</v>
      </c>
      <c r="H1829" s="95">
        <f>IF(E1829&gt;0,(((C1828)^3+(C1829)^3)/2/D1829)*0.5*'NEFZ + EPA + WLTP - Constants'!$B$3*('NEFZ + EPA + WLTP - Start Value'!$B$5*'NEFZ + EPA + WLTP - Start Value'!$B$4)*E1829/3600,0)</f>
        <v>0.2606489928645883</v>
      </c>
      <c r="I1829" s="95"/>
    </row>
    <row r="1830" ht="20.35" customHeight="1">
      <c r="A1830" s="15">
        <v>1827</v>
      </c>
      <c r="B1830" s="15">
        <v>31.5</v>
      </c>
      <c r="C1830" s="95">
        <f>'NEFZ + EPA + WLTP - Constants'!$B$5*B1830/3.6</f>
        <v>14.08176</v>
      </c>
      <c r="D1830" s="95">
        <f>(C1830+C1829)/2</f>
        <v>13.545312</v>
      </c>
      <c r="E1830" s="95">
        <f>(D1830*(A1830-A1829))</f>
        <v>13.545312</v>
      </c>
      <c r="F1830" s="95">
        <f>(0.5*((C1830^2)-(C1829^2))*'NEFZ + EPA + WLTP - Start Value'!$B$3)/3600</f>
        <v>6.317692448460799</v>
      </c>
      <c r="G1830" s="95">
        <f>E1830*'NEFZ + EPA + WLTP - Start Value'!$B$3*'NEFZ + EPA + WLTP - Start Value'!$B$6*'NEFZ + EPA + WLTP - Constants'!$B$4/3600</f>
        <v>0.4621254095040001</v>
      </c>
      <c r="H1830" s="95">
        <f>IF(E1830&gt;0,(((C1829)^3+(C1830)^3)/2/D1830)*0.5*'NEFZ + EPA + WLTP - Constants'!$B$3*('NEFZ + EPA + WLTP - Start Value'!$B$5*'NEFZ + EPA + WLTP - Start Value'!$B$4)*E1830/3600,0)</f>
        <v>0.3158612210217063</v>
      </c>
      <c r="I1830" s="95"/>
    </row>
    <row r="1831" ht="20.35" customHeight="1">
      <c r="A1831" s="15">
        <v>1828</v>
      </c>
      <c r="B1831" s="15">
        <v>33</v>
      </c>
      <c r="C1831" s="95">
        <f>'NEFZ + EPA + WLTP - Constants'!$B$5*B1831/3.6</f>
        <v>14.75232</v>
      </c>
      <c r="D1831" s="95">
        <f>(C1831+C1830)/2</f>
        <v>14.41704</v>
      </c>
      <c r="E1831" s="95">
        <f>(D1831*(A1831-A1830))</f>
        <v>14.41704</v>
      </c>
      <c r="F1831" s="95">
        <f>(0.5*((C1831^2)-(C1830^2))*'NEFZ + EPA + WLTP - Start Value'!$B$3)/3600</f>
        <v>4.202672884960</v>
      </c>
      <c r="G1831" s="95">
        <f>E1831*'NEFZ + EPA + WLTP - Start Value'!$B$3*'NEFZ + EPA + WLTP - Start Value'!$B$6*'NEFZ + EPA + WLTP - Constants'!$B$4/3600</f>
        <v>0.491866153680</v>
      </c>
      <c r="H1831" s="95">
        <f>IF(E1831&gt;0,(((C1830)^3+(C1831)^3)/2/D1831)*0.5*'NEFZ + EPA + WLTP - Constants'!$B$3*('NEFZ + EPA + WLTP - Start Value'!$B$5*'NEFZ + EPA + WLTP - Start Value'!$B$4)*E1831/3600,0)</f>
        <v>0.3796845339005031</v>
      </c>
      <c r="I1831" s="95"/>
    </row>
    <row r="1832" ht="20.35" customHeight="1">
      <c r="A1832" s="15">
        <v>1829</v>
      </c>
      <c r="B1832" s="15">
        <v>33.6</v>
      </c>
      <c r="C1832" s="95">
        <f>'NEFZ + EPA + WLTP - Constants'!$B$5*B1832/3.6</f>
        <v>15.020544</v>
      </c>
      <c r="D1832" s="95">
        <f>(C1832+C1831)/2</f>
        <v>14.886432</v>
      </c>
      <c r="E1832" s="95">
        <f>(D1832*(A1832-A1831))</f>
        <v>14.886432</v>
      </c>
      <c r="F1832" s="95">
        <f>(0.5*((C1832^2)-(C1831^2))*'NEFZ + EPA + WLTP - Start Value'!$B$3)/3600</f>
        <v>1.735801638067209</v>
      </c>
      <c r="G1832" s="95">
        <f>E1832*'NEFZ + EPA + WLTP - Start Value'!$B$3*'NEFZ + EPA + WLTP - Start Value'!$B$6*'NEFZ + EPA + WLTP - Constants'!$B$4/3600</f>
        <v>0.5078804005440002</v>
      </c>
      <c r="H1832" s="95">
        <f>IF(E1832&gt;0,(((C1831)^3+(C1832)^3)/2/D1832)*0.5*'NEFZ + EPA + WLTP - Constants'!$B$3*('NEFZ + EPA + WLTP - Start Value'!$B$5*'NEFZ + EPA + WLTP - Start Value'!$B$4)*E1832/3600,0)</f>
        <v>0.4174150574977492</v>
      </c>
      <c r="I1832" s="95"/>
    </row>
    <row r="1833" ht="20.35" customHeight="1">
      <c r="A1833" s="15">
        <v>1830</v>
      </c>
      <c r="B1833" s="15">
        <v>34.8</v>
      </c>
      <c r="C1833" s="95">
        <f>'NEFZ + EPA + WLTP - Constants'!$B$5*B1833/3.6</f>
        <v>15.556992</v>
      </c>
      <c r="D1833" s="95">
        <f>(C1833+C1832)/2</f>
        <v>15.288768</v>
      </c>
      <c r="E1833" s="95">
        <f>(D1833*(A1833-A1832))</f>
        <v>15.288768</v>
      </c>
      <c r="F1833" s="95">
        <f>(0.5*((C1833^2)-(C1832^2))*'NEFZ + EPA + WLTP - Start Value'!$B$3)/3600</f>
        <v>3.565430391705577</v>
      </c>
      <c r="G1833" s="95">
        <f>E1833*'NEFZ + EPA + WLTP - Start Value'!$B$3*'NEFZ + EPA + WLTP - Start Value'!$B$6*'NEFZ + EPA + WLTP - Constants'!$B$4/3600</f>
        <v>0.5216068978560001</v>
      </c>
      <c r="H1833" s="95">
        <f>IF(E1833&gt;0,(((C1832)^3+(C1833)^3)/2/D1833)*0.5*'NEFZ + EPA + WLTP - Constants'!$B$3*('NEFZ + EPA + WLTP - Start Value'!$B$5*'NEFZ + EPA + WLTP - Start Value'!$B$4)*E1833/3600,0)</f>
        <v>0.452489829954664</v>
      </c>
      <c r="I1833" s="95"/>
    </row>
    <row r="1834" ht="20.35" customHeight="1">
      <c r="A1834" s="15">
        <v>1831</v>
      </c>
      <c r="B1834" s="15">
        <v>35.1</v>
      </c>
      <c r="C1834" s="95">
        <f>'NEFZ + EPA + WLTP - Constants'!$B$5*B1834/3.6</f>
        <v>15.691104</v>
      </c>
      <c r="D1834" s="95">
        <f>(C1834+C1833)/2</f>
        <v>15.624048</v>
      </c>
      <c r="E1834" s="95">
        <f>(D1834*(A1834-A1833))</f>
        <v>15.624048</v>
      </c>
      <c r="F1834" s="95">
        <f>(0.5*((C1834^2)-(C1833^2))*'NEFZ + EPA + WLTP - Start Value'!$B$3)/3600</f>
        <v>0.9109049136704144</v>
      </c>
      <c r="G1834" s="95">
        <f>E1834*'NEFZ + EPA + WLTP - Start Value'!$B$3*'NEFZ + EPA + WLTP - Start Value'!$B$6*'NEFZ + EPA + WLTP - Constants'!$B$4/3600</f>
        <v>0.533045645616</v>
      </c>
      <c r="H1834" s="95">
        <f>IF(E1834&gt;0,(((C1833)^3+(C1834)^3)/2/D1834)*0.5*'NEFZ + EPA + WLTP - Constants'!$B$3*('NEFZ + EPA + WLTP - Start Value'!$B$5*'NEFZ + EPA + WLTP - Start Value'!$B$4)*E1834/3600,0)</f>
        <v>0.4824976666316322</v>
      </c>
      <c r="I1834" s="95"/>
    </row>
    <row r="1835" ht="20.35" customHeight="1">
      <c r="A1835" s="15">
        <v>1832</v>
      </c>
      <c r="B1835" s="15">
        <v>35.6</v>
      </c>
      <c r="C1835" s="95">
        <f>'NEFZ + EPA + WLTP - Constants'!$B$5*B1835/3.6</f>
        <v>15.914624</v>
      </c>
      <c r="D1835" s="95">
        <f>(C1835+C1834)/2</f>
        <v>15.802864</v>
      </c>
      <c r="E1835" s="95">
        <f>(D1835*(A1835-A1834))</f>
        <v>15.802864</v>
      </c>
      <c r="F1835" s="95">
        <f>(0.5*((C1835^2)-(C1834^2))*'NEFZ + EPA + WLTP - Start Value'!$B$3)/3600</f>
        <v>1.535550247889785</v>
      </c>
      <c r="G1835" s="95">
        <f>E1835*'NEFZ + EPA + WLTP - Start Value'!$B$3*'NEFZ + EPA + WLTP - Start Value'!$B$6*'NEFZ + EPA + WLTP - Constants'!$B$4/3600</f>
        <v>0.539146311088</v>
      </c>
      <c r="H1835" s="95">
        <f>IF(E1835&gt;0,(((C1834)^3+(C1835)^3)/2/D1835)*0.5*'NEFZ + EPA + WLTP - Constants'!$B$3*('NEFZ + EPA + WLTP - Start Value'!$B$5*'NEFZ + EPA + WLTP - Start Value'!$B$4)*E1835/3600,0)</f>
        <v>0.499301754555272</v>
      </c>
      <c r="I1835" s="95"/>
    </row>
    <row r="1836" ht="20.35" customHeight="1">
      <c r="A1836" s="15">
        <v>1833</v>
      </c>
      <c r="B1836" s="15">
        <v>36.1</v>
      </c>
      <c r="C1836" s="95">
        <f>'NEFZ + EPA + WLTP - Constants'!$B$5*B1836/3.6</f>
        <v>16.138144</v>
      </c>
      <c r="D1836" s="95">
        <f>(C1836+C1835)/2</f>
        <v>16.026384</v>
      </c>
      <c r="E1836" s="95">
        <f>(D1836*(A1836-A1835))</f>
        <v>16.026384</v>
      </c>
      <c r="F1836" s="95">
        <f>(0.5*((C1836^2)-(C1835^2))*'NEFZ + EPA + WLTP - Start Value'!$B$3)/3600</f>
        <v>1.557269487605327</v>
      </c>
      <c r="G1836" s="95">
        <f>E1836*'NEFZ + EPA + WLTP - Start Value'!$B$3*'NEFZ + EPA + WLTP - Start Value'!$B$6*'NEFZ + EPA + WLTP - Constants'!$B$4/3600</f>
        <v>0.5467721429280001</v>
      </c>
      <c r="H1836" s="95">
        <f>IF(E1836&gt;0,(((C1835)^3+(C1836)^3)/2/D1836)*0.5*'NEFZ + EPA + WLTP - Constants'!$B$3*('NEFZ + EPA + WLTP - Start Value'!$B$5*'NEFZ + EPA + WLTP - Start Value'!$B$4)*E1836/3600,0)</f>
        <v>0.5207874536533668</v>
      </c>
      <c r="I1836" s="95"/>
    </row>
    <row r="1837" ht="20.35" customHeight="1">
      <c r="A1837" s="15">
        <v>1834</v>
      </c>
      <c r="B1837" s="15">
        <v>36</v>
      </c>
      <c r="C1837" s="95">
        <f>'NEFZ + EPA + WLTP - Constants'!$B$5*B1837/3.6</f>
        <v>16.09344</v>
      </c>
      <c r="D1837" s="95">
        <f>(C1837+C1836)/2</f>
        <v>16.115792</v>
      </c>
      <c r="E1837" s="95">
        <f>(D1837*(A1837-A1836))</f>
        <v>16.115792</v>
      </c>
      <c r="F1837" s="95">
        <f>(0.5*((C1837^2)-(C1836^2))*'NEFZ + EPA + WLTP - Start Value'!$B$3)/3600</f>
        <v>-0.3131914366983153</v>
      </c>
      <c r="G1837" s="95">
        <f>E1837*'NEFZ + EPA + WLTP - Start Value'!$B$3*'NEFZ + EPA + WLTP - Start Value'!$B$6*'NEFZ + EPA + WLTP - Constants'!$B$4/3600</f>
        <v>0.5498224756640001</v>
      </c>
      <c r="H1837" s="95">
        <f>IF(E1837&gt;0,(((C1836)^3+(C1837)^3)/2/D1837)*0.5*'NEFZ + EPA + WLTP - Constants'!$B$3*('NEFZ + EPA + WLTP - Start Value'!$B$5*'NEFZ + EPA + WLTP - Start Value'!$B$4)*E1837/3600,0)</f>
        <v>0.5294780884593108</v>
      </c>
      <c r="I1837" s="95"/>
    </row>
    <row r="1838" ht="20.35" customHeight="1">
      <c r="A1838" s="15">
        <v>1835</v>
      </c>
      <c r="B1838" s="15">
        <v>36.1</v>
      </c>
      <c r="C1838" s="95">
        <f>'NEFZ + EPA + WLTP - Constants'!$B$5*B1838/3.6</f>
        <v>16.138144</v>
      </c>
      <c r="D1838" s="95">
        <f>(C1838+C1837)/2</f>
        <v>16.115792</v>
      </c>
      <c r="E1838" s="95">
        <f>(D1838*(A1838-A1837))</f>
        <v>16.115792</v>
      </c>
      <c r="F1838" s="95">
        <f>(0.5*((C1838^2)-(C1837^2))*'NEFZ + EPA + WLTP - Start Value'!$B$3)/3600</f>
        <v>0.3131914366983153</v>
      </c>
      <c r="G1838" s="95">
        <f>E1838*'NEFZ + EPA + WLTP - Start Value'!$B$3*'NEFZ + EPA + WLTP - Start Value'!$B$6*'NEFZ + EPA + WLTP - Constants'!$B$4/3600</f>
        <v>0.5498224756640001</v>
      </c>
      <c r="H1838" s="95">
        <f>IF(E1838&gt;0,(((C1837)^3+(C1838)^3)/2/D1838)*0.5*'NEFZ + EPA + WLTP - Constants'!$B$3*('NEFZ + EPA + WLTP - Start Value'!$B$5*'NEFZ + EPA + WLTP - Start Value'!$B$4)*E1838/3600,0)</f>
        <v>0.5294780884593108</v>
      </c>
      <c r="I1838" s="95"/>
    </row>
    <row r="1839" ht="20.35" customHeight="1">
      <c r="A1839" s="15">
        <v>1836</v>
      </c>
      <c r="B1839" s="15">
        <v>36.2</v>
      </c>
      <c r="C1839" s="95">
        <f>'NEFZ + EPA + WLTP - Constants'!$B$5*B1839/3.6</f>
        <v>16.182848</v>
      </c>
      <c r="D1839" s="95">
        <f>(C1839+C1838)/2</f>
        <v>16.160496</v>
      </c>
      <c r="E1839" s="95">
        <f>(D1839*(A1839-A1838))</f>
        <v>16.160496</v>
      </c>
      <c r="F1839" s="95">
        <f>(0.5*((C1839^2)-(C1838^2))*'NEFZ + EPA + WLTP - Start Value'!$B$3)/3600</f>
        <v>0.3140602062869451</v>
      </c>
      <c r="G1839" s="95">
        <f>E1839*'NEFZ + EPA + WLTP - Start Value'!$B$3*'NEFZ + EPA + WLTP - Start Value'!$B$6*'NEFZ + EPA + WLTP - Constants'!$B$4/3600</f>
        <v>0.5513476420320002</v>
      </c>
      <c r="H1839" s="95">
        <f>IF(E1839&gt;0,(((C1838)^3+(C1839)^3)/2/D1839)*0.5*'NEFZ + EPA + WLTP - Constants'!$B$3*('NEFZ + EPA + WLTP - Start Value'!$B$5*'NEFZ + EPA + WLTP - Start Value'!$B$4)*E1839/3600,0)</f>
        <v>0.533896502885301</v>
      </c>
      <c r="I1839" s="95"/>
    </row>
    <row r="1840" ht="20.35" customHeight="1">
      <c r="A1840" s="15">
        <v>1837</v>
      </c>
      <c r="B1840" s="15">
        <v>36</v>
      </c>
      <c r="C1840" s="95">
        <f>'NEFZ + EPA + WLTP - Constants'!$B$5*B1840/3.6</f>
        <v>16.09344</v>
      </c>
      <c r="D1840" s="95">
        <f>(C1840+C1839)/2</f>
        <v>16.138144</v>
      </c>
      <c r="E1840" s="95">
        <f>(D1840*(A1840-A1839))</f>
        <v>16.138144</v>
      </c>
      <c r="F1840" s="95">
        <f>(0.5*((C1840^2)-(C1839^2))*'NEFZ + EPA + WLTP - Start Value'!$B$3)/3600</f>
        <v>-0.6272516429852605</v>
      </c>
      <c r="G1840" s="95">
        <f>E1840*'NEFZ + EPA + WLTP - Start Value'!$B$3*'NEFZ + EPA + WLTP - Start Value'!$B$6*'NEFZ + EPA + WLTP - Constants'!$B$4/3600</f>
        <v>0.5505850588480002</v>
      </c>
      <c r="H1840" s="95">
        <f>IF(E1840&gt;0,(((C1839)^3+(C1840)^3)/2/D1840)*0.5*'NEFZ + EPA + WLTP - Constants'!$B$3*('NEFZ + EPA + WLTP - Start Value'!$B$5*'NEFZ + EPA + WLTP - Start Value'!$B$4)*E1840/3600,0)</f>
        <v>0.5316934153442237</v>
      </c>
      <c r="I1840" s="95"/>
    </row>
    <row r="1841" ht="20.35" customHeight="1">
      <c r="A1841" s="15">
        <v>1838</v>
      </c>
      <c r="B1841" s="15">
        <v>35.7</v>
      </c>
      <c r="C1841" s="95">
        <f>'NEFZ + EPA + WLTP - Constants'!$B$5*B1841/3.6</f>
        <v>15.959328</v>
      </c>
      <c r="D1841" s="95">
        <f>(C1841+C1840)/2</f>
        <v>16.026384</v>
      </c>
      <c r="E1841" s="95">
        <f>(D1841*(A1841-A1840))</f>
        <v>16.026384</v>
      </c>
      <c r="F1841" s="95">
        <f>(0.5*((C1841^2)-(C1840^2))*'NEFZ + EPA + WLTP - Start Value'!$B$3)/3600</f>
        <v>-0.9343616925631854</v>
      </c>
      <c r="G1841" s="95">
        <f>E1841*'NEFZ + EPA + WLTP - Start Value'!$B$3*'NEFZ + EPA + WLTP - Start Value'!$B$6*'NEFZ + EPA + WLTP - Constants'!$B$4/3600</f>
        <v>0.5467721429280001</v>
      </c>
      <c r="H1841" s="95">
        <f>IF(E1841&gt;0,(((C1840)^3+(C1841)^3)/2/D1841)*0.5*'NEFZ + EPA + WLTP - Constants'!$B$3*('NEFZ + EPA + WLTP - Start Value'!$B$5*'NEFZ + EPA + WLTP - Start Value'!$B$4)*E1841/3600,0)</f>
        <v>0.5207388353180199</v>
      </c>
      <c r="I1841" s="95"/>
    </row>
    <row r="1842" ht="20.35" customHeight="1">
      <c r="A1842" s="15">
        <v>1839</v>
      </c>
      <c r="B1842" s="15">
        <v>36</v>
      </c>
      <c r="C1842" s="95">
        <f>'NEFZ + EPA + WLTP - Constants'!$B$5*B1842/3.6</f>
        <v>16.09344</v>
      </c>
      <c r="D1842" s="95">
        <f>(C1842+C1841)/2</f>
        <v>16.026384</v>
      </c>
      <c r="E1842" s="95">
        <f>(D1842*(A1842-A1841))</f>
        <v>16.026384</v>
      </c>
      <c r="F1842" s="95">
        <f>(0.5*((C1842^2)-(C1841^2))*'NEFZ + EPA + WLTP - Start Value'!$B$3)/3600</f>
        <v>0.9343616925631854</v>
      </c>
      <c r="G1842" s="95">
        <f>E1842*'NEFZ + EPA + WLTP - Start Value'!$B$3*'NEFZ + EPA + WLTP - Start Value'!$B$6*'NEFZ + EPA + WLTP - Constants'!$B$4/3600</f>
        <v>0.5467721429280001</v>
      </c>
      <c r="H1842" s="95">
        <f>IF(E1842&gt;0,(((C1841)^3+(C1842)^3)/2/D1842)*0.5*'NEFZ + EPA + WLTP - Constants'!$B$3*('NEFZ + EPA + WLTP - Start Value'!$B$5*'NEFZ + EPA + WLTP - Start Value'!$B$4)*E1842/3600,0)</f>
        <v>0.5207388353180199</v>
      </c>
      <c r="I1842" s="95"/>
    </row>
    <row r="1843" ht="20.35" customHeight="1">
      <c r="A1843" s="15">
        <v>1840</v>
      </c>
      <c r="B1843" s="15">
        <v>36</v>
      </c>
      <c r="C1843" s="95">
        <f>'NEFZ + EPA + WLTP - Constants'!$B$5*B1843/3.6</f>
        <v>16.09344</v>
      </c>
      <c r="D1843" s="95">
        <f>(C1843+C1842)/2</f>
        <v>16.09344</v>
      </c>
      <c r="E1843" s="95">
        <f>(D1843*(A1843-A1842))</f>
        <v>16.09344</v>
      </c>
      <c r="F1843" s="95">
        <f>(0.5*((C1843^2)-(C1842^2))*'NEFZ + EPA + WLTP - Start Value'!$B$3)/3600</f>
        <v>0</v>
      </c>
      <c r="G1843" s="95">
        <f>E1843*'NEFZ + EPA + WLTP - Start Value'!$B$3*'NEFZ + EPA + WLTP - Start Value'!$B$6*'NEFZ + EPA + WLTP - Constants'!$B$4/3600</f>
        <v>0.5490598924800001</v>
      </c>
      <c r="H1843" s="95">
        <f>IF(E1843&gt;0,(((C1842)^3+(C1843)^3)/2/D1843)*0.5*'NEFZ + EPA + WLTP - Constants'!$B$3*('NEFZ + EPA + WLTP - Start Value'!$B$5*'NEFZ + EPA + WLTP - Start Value'!$B$4)*E1843/3600,0)</f>
        <v>0.5272750009182334</v>
      </c>
      <c r="I1843" s="95"/>
    </row>
    <row r="1844" ht="20.35" customHeight="1">
      <c r="A1844" s="15">
        <v>1841</v>
      </c>
      <c r="B1844" s="15">
        <v>35.6</v>
      </c>
      <c r="C1844" s="95">
        <f>'NEFZ + EPA + WLTP - Constants'!$B$5*B1844/3.6</f>
        <v>15.914624</v>
      </c>
      <c r="D1844" s="95">
        <f>(C1844+C1843)/2</f>
        <v>16.004032</v>
      </c>
      <c r="E1844" s="95">
        <f>(D1844*(A1844-A1843))</f>
        <v>16.004032</v>
      </c>
      <c r="F1844" s="95">
        <f>(0.5*((C1844^2)-(C1843^2))*'NEFZ + EPA + WLTP - Start Value'!$B$3)/3600</f>
        <v>-1.244078050907012</v>
      </c>
      <c r="G1844" s="95">
        <f>E1844*'NEFZ + EPA + WLTP - Start Value'!$B$3*'NEFZ + EPA + WLTP - Start Value'!$B$6*'NEFZ + EPA + WLTP - Constants'!$B$4/3600</f>
        <v>0.5460095597440001</v>
      </c>
      <c r="H1844" s="95">
        <f>IF(E1844&gt;0,(((C1843)^3+(C1844)^3)/2/D1844)*0.5*'NEFZ + EPA + WLTP - Constants'!$B$3*('NEFZ + EPA + WLTP - Start Value'!$B$5*'NEFZ + EPA + WLTP - Start Value'!$B$4)*E1844/3600,0)</f>
        <v>0.5185843661122896</v>
      </c>
      <c r="I1844" s="95"/>
    </row>
    <row r="1845" ht="20.35" customHeight="1">
      <c r="A1845" s="15">
        <v>1842</v>
      </c>
      <c r="B1845" s="15">
        <v>35.5</v>
      </c>
      <c r="C1845" s="95">
        <f>'NEFZ + EPA + WLTP - Constants'!$B$5*B1845/3.6</f>
        <v>15.86992</v>
      </c>
      <c r="D1845" s="95">
        <f>(C1845+C1844)/2</f>
        <v>15.892272</v>
      </c>
      <c r="E1845" s="95">
        <f>(D1845*(A1845-A1844))</f>
        <v>15.892272</v>
      </c>
      <c r="F1845" s="95">
        <f>(0.5*((C1845^2)-(C1844^2))*'NEFZ + EPA + WLTP - Start Value'!$B$3)/3600</f>
        <v>-0.308847588755197</v>
      </c>
      <c r="G1845" s="95">
        <f>E1845*'NEFZ + EPA + WLTP - Start Value'!$B$3*'NEFZ + EPA + WLTP - Start Value'!$B$6*'NEFZ + EPA + WLTP - Constants'!$B$4/3600</f>
        <v>0.5421966438240001</v>
      </c>
      <c r="H1845" s="95">
        <f>IF(E1845&gt;0,(((C1844)^3+(C1845)^3)/2/D1845)*0.5*'NEFZ + EPA + WLTP - Constants'!$B$3*('NEFZ + EPA + WLTP - Start Value'!$B$5*'NEFZ + EPA + WLTP - Start Value'!$B$4)*E1845/3600,0)</f>
        <v>0.5077513319244535</v>
      </c>
      <c r="I1845" s="95"/>
    </row>
    <row r="1846" ht="20.35" customHeight="1">
      <c r="A1846" s="15">
        <v>1843</v>
      </c>
      <c r="B1846" s="15">
        <v>35.4</v>
      </c>
      <c r="C1846" s="95">
        <f>'NEFZ + EPA + WLTP - Constants'!$B$5*B1846/3.6</f>
        <v>15.825216</v>
      </c>
      <c r="D1846" s="95">
        <f>(C1846+C1845)/2</f>
        <v>15.847568</v>
      </c>
      <c r="E1846" s="95">
        <f>(D1846*(A1846-A1845))</f>
        <v>15.847568</v>
      </c>
      <c r="F1846" s="95">
        <f>(0.5*((C1846^2)-(C1845^2))*'NEFZ + EPA + WLTP - Start Value'!$B$3)/3600</f>
        <v>-0.307978819166598</v>
      </c>
      <c r="G1846" s="95">
        <f>E1846*'NEFZ + EPA + WLTP - Start Value'!$B$3*'NEFZ + EPA + WLTP - Start Value'!$B$6*'NEFZ + EPA + WLTP - Constants'!$B$4/3600</f>
        <v>0.540671477456</v>
      </c>
      <c r="H1846" s="95">
        <f>IF(E1846&gt;0,(((C1845)^3+(C1846)^3)/2/D1846)*0.5*'NEFZ + EPA + WLTP - Constants'!$B$3*('NEFZ + EPA + WLTP - Start Value'!$B$5*'NEFZ + EPA + WLTP - Start Value'!$B$4)*E1846/3600,0)</f>
        <v>0.503478569080507</v>
      </c>
      <c r="I1846" s="95"/>
    </row>
    <row r="1847" ht="20.35" customHeight="1">
      <c r="A1847" s="15">
        <v>1844</v>
      </c>
      <c r="B1847" s="15">
        <v>35.2</v>
      </c>
      <c r="C1847" s="95">
        <f>'NEFZ + EPA + WLTP - Constants'!$B$5*B1847/3.6</f>
        <v>15.735808</v>
      </c>
      <c r="D1847" s="95">
        <f>(C1847+C1846)/2</f>
        <v>15.780512</v>
      </c>
      <c r="E1847" s="95">
        <f>(D1847*(A1847-A1846))</f>
        <v>15.780512</v>
      </c>
      <c r="F1847" s="95">
        <f>(0.5*((C1847^2)-(C1846^2))*'NEFZ + EPA + WLTP - Start Value'!$B$3)/3600</f>
        <v>-0.6133513295672695</v>
      </c>
      <c r="G1847" s="95">
        <f>E1847*'NEFZ + EPA + WLTP - Start Value'!$B$3*'NEFZ + EPA + WLTP - Start Value'!$B$6*'NEFZ + EPA + WLTP - Constants'!$B$4/3600</f>
        <v>0.538383727904</v>
      </c>
      <c r="H1847" s="95">
        <f>IF(E1847&gt;0,(((C1846)^3+(C1847)^3)/2/D1847)*0.5*'NEFZ + EPA + WLTP - Constants'!$B$3*('NEFZ + EPA + WLTP - Start Value'!$B$5*'NEFZ + EPA + WLTP - Start Value'!$B$4)*E1847/3600,0)</f>
        <v>0.4971234508378619</v>
      </c>
      <c r="I1847" s="95"/>
    </row>
    <row r="1848" ht="20.35" customHeight="1">
      <c r="A1848" s="15">
        <v>1845</v>
      </c>
      <c r="B1848" s="15">
        <v>35.2</v>
      </c>
      <c r="C1848" s="95">
        <f>'NEFZ + EPA + WLTP - Constants'!$B$5*B1848/3.6</f>
        <v>15.735808</v>
      </c>
      <c r="D1848" s="95">
        <f>(C1848+C1847)/2</f>
        <v>15.735808</v>
      </c>
      <c r="E1848" s="95">
        <f>(D1848*(A1848-A1847))</f>
        <v>15.735808</v>
      </c>
      <c r="F1848" s="95">
        <f>(0.5*((C1848^2)-(C1847^2))*'NEFZ + EPA + WLTP - Start Value'!$B$3)/3600</f>
        <v>0</v>
      </c>
      <c r="G1848" s="95">
        <f>E1848*'NEFZ + EPA + WLTP - Start Value'!$B$3*'NEFZ + EPA + WLTP - Start Value'!$B$6*'NEFZ + EPA + WLTP - Constants'!$B$4/3600</f>
        <v>0.5368585615360001</v>
      </c>
      <c r="H1848" s="95">
        <f>IF(E1848&gt;0,(((C1847)^3+(C1848)^3)/2/D1848)*0.5*'NEFZ + EPA + WLTP - Constants'!$B$3*('NEFZ + EPA + WLTP - Start Value'!$B$5*'NEFZ + EPA + WLTP - Start Value'!$B$4)*E1848/3600,0)</f>
        <v>0.4928986960572708</v>
      </c>
      <c r="I1848" s="95"/>
    </row>
    <row r="1849" ht="20.35" customHeight="1">
      <c r="A1849" s="15">
        <v>1846</v>
      </c>
      <c r="B1849" s="15">
        <v>35.2</v>
      </c>
      <c r="C1849" s="95">
        <f>'NEFZ + EPA + WLTP - Constants'!$B$5*B1849/3.6</f>
        <v>15.735808</v>
      </c>
      <c r="D1849" s="95">
        <f>(C1849+C1848)/2</f>
        <v>15.735808</v>
      </c>
      <c r="E1849" s="95">
        <f>(D1849*(A1849-A1848))</f>
        <v>15.735808</v>
      </c>
      <c r="F1849" s="95">
        <f>(0.5*((C1849^2)-(C1848^2))*'NEFZ + EPA + WLTP - Start Value'!$B$3)/3600</f>
        <v>0</v>
      </c>
      <c r="G1849" s="95">
        <f>E1849*'NEFZ + EPA + WLTP - Start Value'!$B$3*'NEFZ + EPA + WLTP - Start Value'!$B$6*'NEFZ + EPA + WLTP - Constants'!$B$4/3600</f>
        <v>0.5368585615360001</v>
      </c>
      <c r="H1849" s="95">
        <f>IF(E1849&gt;0,(((C1848)^3+(C1849)^3)/2/D1849)*0.5*'NEFZ + EPA + WLTP - Constants'!$B$3*('NEFZ + EPA + WLTP - Start Value'!$B$5*'NEFZ + EPA + WLTP - Start Value'!$B$4)*E1849/3600,0)</f>
        <v>0.4928986960572708</v>
      </c>
      <c r="I1849" s="95"/>
    </row>
    <row r="1850" ht="20.35" customHeight="1">
      <c r="A1850" s="15">
        <v>1847</v>
      </c>
      <c r="B1850" s="15">
        <v>35.2</v>
      </c>
      <c r="C1850" s="95">
        <f>'NEFZ + EPA + WLTP - Constants'!$B$5*B1850/3.6</f>
        <v>15.735808</v>
      </c>
      <c r="D1850" s="95">
        <f>(C1850+C1849)/2</f>
        <v>15.735808</v>
      </c>
      <c r="E1850" s="95">
        <f>(D1850*(A1850-A1849))</f>
        <v>15.735808</v>
      </c>
      <c r="F1850" s="95">
        <f>(0.5*((C1850^2)-(C1849^2))*'NEFZ + EPA + WLTP - Start Value'!$B$3)/3600</f>
        <v>0</v>
      </c>
      <c r="G1850" s="95">
        <f>E1850*'NEFZ + EPA + WLTP - Start Value'!$B$3*'NEFZ + EPA + WLTP - Start Value'!$B$6*'NEFZ + EPA + WLTP - Constants'!$B$4/3600</f>
        <v>0.5368585615360001</v>
      </c>
      <c r="H1850" s="95">
        <f>IF(E1850&gt;0,(((C1849)^3+(C1850)^3)/2/D1850)*0.5*'NEFZ + EPA + WLTP - Constants'!$B$3*('NEFZ + EPA + WLTP - Start Value'!$B$5*'NEFZ + EPA + WLTP - Start Value'!$B$4)*E1850/3600,0)</f>
        <v>0.4928986960572708</v>
      </c>
      <c r="I1850" s="95"/>
    </row>
    <row r="1851" ht="20.35" customHeight="1">
      <c r="A1851" s="15">
        <v>1848</v>
      </c>
      <c r="B1851" s="15">
        <v>35.2</v>
      </c>
      <c r="C1851" s="95">
        <f>'NEFZ + EPA + WLTP - Constants'!$B$5*B1851/3.6</f>
        <v>15.735808</v>
      </c>
      <c r="D1851" s="95">
        <f>(C1851+C1850)/2</f>
        <v>15.735808</v>
      </c>
      <c r="E1851" s="95">
        <f>(D1851*(A1851-A1850))</f>
        <v>15.735808</v>
      </c>
      <c r="F1851" s="95">
        <f>(0.5*((C1851^2)-(C1850^2))*'NEFZ + EPA + WLTP - Start Value'!$B$3)/3600</f>
        <v>0</v>
      </c>
      <c r="G1851" s="95">
        <f>E1851*'NEFZ + EPA + WLTP - Start Value'!$B$3*'NEFZ + EPA + WLTP - Start Value'!$B$6*'NEFZ + EPA + WLTP - Constants'!$B$4/3600</f>
        <v>0.5368585615360001</v>
      </c>
      <c r="H1851" s="95">
        <f>IF(E1851&gt;0,(((C1850)^3+(C1851)^3)/2/D1851)*0.5*'NEFZ + EPA + WLTP - Constants'!$B$3*('NEFZ + EPA + WLTP - Start Value'!$B$5*'NEFZ + EPA + WLTP - Start Value'!$B$4)*E1851/3600,0)</f>
        <v>0.4928986960572708</v>
      </c>
      <c r="I1851" s="95"/>
    </row>
    <row r="1852" ht="20.35" customHeight="1">
      <c r="A1852" s="15">
        <v>1849</v>
      </c>
      <c r="B1852" s="15">
        <v>35.2</v>
      </c>
      <c r="C1852" s="95">
        <f>'NEFZ + EPA + WLTP - Constants'!$B$5*B1852/3.6</f>
        <v>15.735808</v>
      </c>
      <c r="D1852" s="95">
        <f>(C1852+C1851)/2</f>
        <v>15.735808</v>
      </c>
      <c r="E1852" s="95">
        <f>(D1852*(A1852-A1851))</f>
        <v>15.735808</v>
      </c>
      <c r="F1852" s="95">
        <f>(0.5*((C1852^2)-(C1851^2))*'NEFZ + EPA + WLTP - Start Value'!$B$3)/3600</f>
        <v>0</v>
      </c>
      <c r="G1852" s="95">
        <f>E1852*'NEFZ + EPA + WLTP - Start Value'!$B$3*'NEFZ + EPA + WLTP - Start Value'!$B$6*'NEFZ + EPA + WLTP - Constants'!$B$4/3600</f>
        <v>0.5368585615360001</v>
      </c>
      <c r="H1852" s="95">
        <f>IF(E1852&gt;0,(((C1851)^3+(C1852)^3)/2/D1852)*0.5*'NEFZ + EPA + WLTP - Constants'!$B$3*('NEFZ + EPA + WLTP - Start Value'!$B$5*'NEFZ + EPA + WLTP - Start Value'!$B$4)*E1852/3600,0)</f>
        <v>0.4928986960572708</v>
      </c>
      <c r="I1852" s="95"/>
    </row>
    <row r="1853" ht="20.35" customHeight="1">
      <c r="A1853" s="15">
        <v>1850</v>
      </c>
      <c r="B1853" s="15">
        <v>35</v>
      </c>
      <c r="C1853" s="95">
        <f>'NEFZ + EPA + WLTP - Constants'!$B$5*B1853/3.6</f>
        <v>15.6464</v>
      </c>
      <c r="D1853" s="95">
        <f>(C1853+C1852)/2</f>
        <v>15.691104</v>
      </c>
      <c r="E1853" s="95">
        <f>(D1853*(A1853-A1852))</f>
        <v>15.691104</v>
      </c>
      <c r="F1853" s="95">
        <f>(0.5*((C1853^2)-(C1852^2))*'NEFZ + EPA + WLTP - Start Value'!$B$3)/3600</f>
        <v>-0.6098762512128181</v>
      </c>
      <c r="G1853" s="95">
        <f>E1853*'NEFZ + EPA + WLTP - Start Value'!$B$3*'NEFZ + EPA + WLTP - Start Value'!$B$6*'NEFZ + EPA + WLTP - Constants'!$B$4/3600</f>
        <v>0.535333395168</v>
      </c>
      <c r="H1853" s="95">
        <f>IF(E1853&gt;0,(((C1852)^3+(C1853)^3)/2/D1853)*0.5*'NEFZ + EPA + WLTP - Constants'!$B$3*('NEFZ + EPA + WLTP - Start Value'!$B$5*'NEFZ + EPA + WLTP - Start Value'!$B$4)*E1853/3600,0)</f>
        <v>0.4887216781080384</v>
      </c>
      <c r="I1853" s="95"/>
    </row>
    <row r="1854" ht="20.35" customHeight="1">
      <c r="A1854" s="15">
        <v>1851</v>
      </c>
      <c r="B1854" s="15">
        <v>35.1</v>
      </c>
      <c r="C1854" s="95">
        <f>'NEFZ + EPA + WLTP - Constants'!$B$5*B1854/3.6</f>
        <v>15.691104</v>
      </c>
      <c r="D1854" s="95">
        <f>(C1854+C1853)/2</f>
        <v>15.668752</v>
      </c>
      <c r="E1854" s="95">
        <f>(D1854*(A1854-A1853))</f>
        <v>15.668752</v>
      </c>
      <c r="F1854" s="95">
        <f>(0.5*((C1854^2)-(C1853^2))*'NEFZ + EPA + WLTP - Start Value'!$B$3)/3600</f>
        <v>0.3045037408120971</v>
      </c>
      <c r="G1854" s="95">
        <f>E1854*'NEFZ + EPA + WLTP - Start Value'!$B$3*'NEFZ + EPA + WLTP - Start Value'!$B$6*'NEFZ + EPA + WLTP - Constants'!$B$4/3600</f>
        <v>0.534570811984</v>
      </c>
      <c r="H1854" s="95">
        <f>IF(E1854&gt;0,(((C1853)^3+(C1854)^3)/2/D1854)*0.5*'NEFZ + EPA + WLTP - Constants'!$B$3*('NEFZ + EPA + WLTP - Start Value'!$B$5*'NEFZ + EPA + WLTP - Start Value'!$B$4)*E1854/3600,0)</f>
        <v>0.4866272189815021</v>
      </c>
      <c r="I1854" s="95"/>
    </row>
    <row r="1855" ht="20.35" customHeight="1">
      <c r="A1855" s="15">
        <v>1852</v>
      </c>
      <c r="B1855" s="15">
        <v>35.2</v>
      </c>
      <c r="C1855" s="95">
        <f>'NEFZ + EPA + WLTP - Constants'!$B$5*B1855/3.6</f>
        <v>15.735808</v>
      </c>
      <c r="D1855" s="95">
        <f>(C1855+C1854)/2</f>
        <v>15.713456</v>
      </c>
      <c r="E1855" s="95">
        <f>(D1855*(A1855-A1854))</f>
        <v>15.713456</v>
      </c>
      <c r="F1855" s="95">
        <f>(0.5*((C1855^2)-(C1854^2))*'NEFZ + EPA + WLTP - Start Value'!$B$3)/3600</f>
        <v>0.3053725104007208</v>
      </c>
      <c r="G1855" s="95">
        <f>E1855*'NEFZ + EPA + WLTP - Start Value'!$B$3*'NEFZ + EPA + WLTP - Start Value'!$B$6*'NEFZ + EPA + WLTP - Constants'!$B$4/3600</f>
        <v>0.5360959783520001</v>
      </c>
      <c r="H1855" s="95">
        <f>IF(E1855&gt;0,(((C1854)^3+(C1855)^3)/2/D1855)*0.5*'NEFZ + EPA + WLTP - Constants'!$B$3*('NEFZ + EPA + WLTP - Start Value'!$B$5*'NEFZ + EPA + WLTP - Start Value'!$B$4)*E1855/3600,0)</f>
        <v>0.4908042369307345</v>
      </c>
      <c r="I1855" s="95"/>
    </row>
    <row r="1856" ht="20.35" customHeight="1">
      <c r="A1856" s="15">
        <v>1853</v>
      </c>
      <c r="B1856" s="15">
        <v>35.5</v>
      </c>
      <c r="C1856" s="95">
        <f>'NEFZ + EPA + WLTP - Constants'!$B$5*B1856/3.6</f>
        <v>15.86992</v>
      </c>
      <c r="D1856" s="95">
        <f>(C1856+C1855)/2</f>
        <v>15.802864</v>
      </c>
      <c r="E1856" s="95">
        <f>(D1856*(A1856-A1855))</f>
        <v>15.802864</v>
      </c>
      <c r="F1856" s="95">
        <f>(0.5*((C1856^2)-(C1855^2))*'NEFZ + EPA + WLTP - Start Value'!$B$3)/3600</f>
        <v>0.9213301487338674</v>
      </c>
      <c r="G1856" s="95">
        <f>E1856*'NEFZ + EPA + WLTP - Start Value'!$B$3*'NEFZ + EPA + WLTP - Start Value'!$B$6*'NEFZ + EPA + WLTP - Constants'!$B$4/3600</f>
        <v>0.539146311088</v>
      </c>
      <c r="H1856" s="95">
        <f>IF(E1856&gt;0,(((C1855)^3+(C1856)^3)/2/D1856)*0.5*'NEFZ + EPA + WLTP - Constants'!$B$3*('NEFZ + EPA + WLTP - Start Value'!$B$5*'NEFZ + EPA + WLTP - Start Value'!$B$4)*E1856/3600,0)</f>
        <v>0.4992538142999159</v>
      </c>
      <c r="I1856" s="95"/>
    </row>
    <row r="1857" ht="20.35" customHeight="1">
      <c r="A1857" s="15">
        <v>1854</v>
      </c>
      <c r="B1857" s="15">
        <v>35.2</v>
      </c>
      <c r="C1857" s="95">
        <f>'NEFZ + EPA + WLTP - Constants'!$B$5*B1857/3.6</f>
        <v>15.735808</v>
      </c>
      <c r="D1857" s="95">
        <f>(C1857+C1856)/2</f>
        <v>15.802864</v>
      </c>
      <c r="E1857" s="95">
        <f>(D1857*(A1857-A1856))</f>
        <v>15.802864</v>
      </c>
      <c r="F1857" s="95">
        <f>(0.5*((C1857^2)-(C1856^2))*'NEFZ + EPA + WLTP - Start Value'!$B$3)/3600</f>
        <v>-0.9213301487338674</v>
      </c>
      <c r="G1857" s="95">
        <f>E1857*'NEFZ + EPA + WLTP - Start Value'!$B$3*'NEFZ + EPA + WLTP - Start Value'!$B$6*'NEFZ + EPA + WLTP - Constants'!$B$4/3600</f>
        <v>0.539146311088</v>
      </c>
      <c r="H1857" s="95">
        <f>IF(E1857&gt;0,(((C1856)^3+(C1857)^3)/2/D1857)*0.5*'NEFZ + EPA + WLTP - Constants'!$B$3*('NEFZ + EPA + WLTP - Start Value'!$B$5*'NEFZ + EPA + WLTP - Start Value'!$B$4)*E1857/3600,0)</f>
        <v>0.4992538142999159</v>
      </c>
      <c r="I1857" s="95"/>
    </row>
    <row r="1858" ht="20.35" customHeight="1">
      <c r="A1858" s="15">
        <v>1855</v>
      </c>
      <c r="B1858" s="15">
        <v>35</v>
      </c>
      <c r="C1858" s="95">
        <f>'NEFZ + EPA + WLTP - Constants'!$B$5*B1858/3.6</f>
        <v>15.6464</v>
      </c>
      <c r="D1858" s="95">
        <f>(C1858+C1857)/2</f>
        <v>15.691104</v>
      </c>
      <c r="E1858" s="95">
        <f>(D1858*(A1858-A1857))</f>
        <v>15.691104</v>
      </c>
      <c r="F1858" s="95">
        <f>(0.5*((C1858^2)-(C1857^2))*'NEFZ + EPA + WLTP - Start Value'!$B$3)/3600</f>
        <v>-0.6098762512128181</v>
      </c>
      <c r="G1858" s="95">
        <f>E1858*'NEFZ + EPA + WLTP - Start Value'!$B$3*'NEFZ + EPA + WLTP - Start Value'!$B$6*'NEFZ + EPA + WLTP - Constants'!$B$4/3600</f>
        <v>0.535333395168</v>
      </c>
      <c r="H1858" s="95">
        <f>IF(E1858&gt;0,(((C1857)^3+(C1858)^3)/2/D1858)*0.5*'NEFZ + EPA + WLTP - Constants'!$B$3*('NEFZ + EPA + WLTP - Start Value'!$B$5*'NEFZ + EPA + WLTP - Start Value'!$B$4)*E1858/3600,0)</f>
        <v>0.4887216781080384</v>
      </c>
      <c r="I1858" s="95"/>
    </row>
    <row r="1859" ht="20.35" customHeight="1">
      <c r="A1859" s="15">
        <v>1856</v>
      </c>
      <c r="B1859" s="15">
        <v>35</v>
      </c>
      <c r="C1859" s="95">
        <f>'NEFZ + EPA + WLTP - Constants'!$B$5*B1859/3.6</f>
        <v>15.6464</v>
      </c>
      <c r="D1859" s="95">
        <f>(C1859+C1858)/2</f>
        <v>15.6464</v>
      </c>
      <c r="E1859" s="95">
        <f>(D1859*(A1859-A1858))</f>
        <v>15.6464</v>
      </c>
      <c r="F1859" s="95">
        <f>(0.5*((C1859^2)-(C1858^2))*'NEFZ + EPA + WLTP - Start Value'!$B$3)/3600</f>
        <v>0</v>
      </c>
      <c r="G1859" s="95">
        <f>E1859*'NEFZ + EPA + WLTP - Start Value'!$B$3*'NEFZ + EPA + WLTP - Start Value'!$B$6*'NEFZ + EPA + WLTP - Constants'!$B$4/3600</f>
        <v>0.5338082287999999</v>
      </c>
      <c r="H1859" s="95">
        <f>IF(E1859&gt;0,(((C1858)^3+(C1859)^3)/2/D1859)*0.5*'NEFZ + EPA + WLTP - Constants'!$B$3*('NEFZ + EPA + WLTP - Start Value'!$B$5*'NEFZ + EPA + WLTP - Start Value'!$B$4)*E1859/3600,0)</f>
        <v>0.484544660158806</v>
      </c>
      <c r="I1859" s="95"/>
    </row>
    <row r="1860" ht="20.35" customHeight="1">
      <c r="A1860" s="15">
        <v>1857</v>
      </c>
      <c r="B1860" s="15">
        <v>35</v>
      </c>
      <c r="C1860" s="95">
        <f>'NEFZ + EPA + WLTP - Constants'!$B$5*B1860/3.6</f>
        <v>15.6464</v>
      </c>
      <c r="D1860" s="95">
        <f>(C1860+C1859)/2</f>
        <v>15.6464</v>
      </c>
      <c r="E1860" s="95">
        <f>(D1860*(A1860-A1859))</f>
        <v>15.6464</v>
      </c>
      <c r="F1860" s="95">
        <f>(0.5*((C1860^2)-(C1859^2))*'NEFZ + EPA + WLTP - Start Value'!$B$3)/3600</f>
        <v>0</v>
      </c>
      <c r="G1860" s="95">
        <f>E1860*'NEFZ + EPA + WLTP - Start Value'!$B$3*'NEFZ + EPA + WLTP - Start Value'!$B$6*'NEFZ + EPA + WLTP - Constants'!$B$4/3600</f>
        <v>0.5338082287999999</v>
      </c>
      <c r="H1860" s="95">
        <f>IF(E1860&gt;0,(((C1859)^3+(C1860)^3)/2/D1860)*0.5*'NEFZ + EPA + WLTP - Constants'!$B$3*('NEFZ + EPA + WLTP - Start Value'!$B$5*'NEFZ + EPA + WLTP - Start Value'!$B$4)*E1860/3600,0)</f>
        <v>0.484544660158806</v>
      </c>
      <c r="I1860" s="95"/>
    </row>
    <row r="1861" ht="20.35" customHeight="1">
      <c r="A1861" s="15">
        <v>1858</v>
      </c>
      <c r="B1861" s="15">
        <v>34.8</v>
      </c>
      <c r="C1861" s="95">
        <f>'NEFZ + EPA + WLTP - Constants'!$B$5*B1861/3.6</f>
        <v>15.556992</v>
      </c>
      <c r="D1861" s="95">
        <f>(C1861+C1860)/2</f>
        <v>15.601696</v>
      </c>
      <c r="E1861" s="95">
        <f>(D1861*(A1861-A1860))</f>
        <v>15.601696</v>
      </c>
      <c r="F1861" s="95">
        <f>(0.5*((C1861^2)-(C1860^2))*'NEFZ + EPA + WLTP - Start Value'!$B$3)/3600</f>
        <v>-0.6064011728583172</v>
      </c>
      <c r="G1861" s="95">
        <f>E1861*'NEFZ + EPA + WLTP - Start Value'!$B$3*'NEFZ + EPA + WLTP - Start Value'!$B$6*'NEFZ + EPA + WLTP - Constants'!$B$4/3600</f>
        <v>0.532283062432</v>
      </c>
      <c r="H1861" s="95">
        <f>IF(E1861&gt;0,(((C1860)^3+(C1861)^3)/2/D1861)*0.5*'NEFZ + EPA + WLTP - Constants'!$B$3*('NEFZ + EPA + WLTP - Start Value'!$B$5*'NEFZ + EPA + WLTP - Start Value'!$B$4)*E1861/3600,0)</f>
        <v>0.4804151078089361</v>
      </c>
      <c r="I1861" s="95"/>
    </row>
    <row r="1862" ht="20.35" customHeight="1">
      <c r="A1862" s="15">
        <v>1859</v>
      </c>
      <c r="B1862" s="15">
        <v>34.6</v>
      </c>
      <c r="C1862" s="95">
        <f>'NEFZ + EPA + WLTP - Constants'!$B$5*B1862/3.6</f>
        <v>15.467584</v>
      </c>
      <c r="D1862" s="95">
        <f>(C1862+C1861)/2</f>
        <v>15.512288</v>
      </c>
      <c r="E1862" s="95">
        <f>(D1862*(A1862-A1861))</f>
        <v>15.512288</v>
      </c>
      <c r="F1862" s="95">
        <f>(0.5*((C1862^2)-(C1861^2))*'NEFZ + EPA + WLTP - Start Value'!$B$3)/3600</f>
        <v>-0.6029260945037977</v>
      </c>
      <c r="G1862" s="95">
        <f>E1862*'NEFZ + EPA + WLTP - Start Value'!$B$3*'NEFZ + EPA + WLTP - Start Value'!$B$6*'NEFZ + EPA + WLTP - Constants'!$B$4/3600</f>
        <v>0.5292327296960001</v>
      </c>
      <c r="H1862" s="95">
        <f>IF(E1862&gt;0,(((C1861)^3+(C1862)^3)/2/D1862)*0.5*'NEFZ + EPA + WLTP - Constants'!$B$3*('NEFZ + EPA + WLTP - Start Value'!$B$5*'NEFZ + EPA + WLTP - Start Value'!$B$4)*E1862/3600,0)</f>
        <v>0.4722031974765628</v>
      </c>
      <c r="I1862" s="95"/>
    </row>
    <row r="1863" ht="20.35" customHeight="1">
      <c r="A1863" s="15">
        <v>1860</v>
      </c>
      <c r="B1863" s="15">
        <v>34.5</v>
      </c>
      <c r="C1863" s="95">
        <f>'NEFZ + EPA + WLTP - Constants'!$B$5*B1863/3.6</f>
        <v>15.42288</v>
      </c>
      <c r="D1863" s="95">
        <f>(C1863+C1862)/2</f>
        <v>15.445232</v>
      </c>
      <c r="E1863" s="95">
        <f>(D1863*(A1863-A1862))</f>
        <v>15.445232</v>
      </c>
      <c r="F1863" s="95">
        <f>(0.5*((C1863^2)-(C1862^2))*'NEFZ + EPA + WLTP - Start Value'!$B$3)/3600</f>
        <v>-0.3001598928689974</v>
      </c>
      <c r="G1863" s="95">
        <f>E1863*'NEFZ + EPA + WLTP - Start Value'!$B$3*'NEFZ + EPA + WLTP - Start Value'!$B$6*'NEFZ + EPA + WLTP - Constants'!$B$4/3600</f>
        <v>0.526944980144</v>
      </c>
      <c r="H1863" s="95">
        <f>IF(E1863&gt;0,(((C1862)^3+(C1863)^3)/2/D1863)*0.5*'NEFZ + EPA + WLTP - Constants'!$B$3*('NEFZ + EPA + WLTP - Start Value'!$B$5*'NEFZ + EPA + WLTP - Start Value'!$B$4)*E1863/3600,0)</f>
        <v>0.4660972736305707</v>
      </c>
      <c r="I1863" s="95"/>
    </row>
    <row r="1864" ht="20.35" customHeight="1">
      <c r="A1864" s="15">
        <v>1861</v>
      </c>
      <c r="B1864" s="15">
        <v>33.5</v>
      </c>
      <c r="C1864" s="95">
        <f>'NEFZ + EPA + WLTP - Constants'!$B$5*B1864/3.6</f>
        <v>14.97584</v>
      </c>
      <c r="D1864" s="95">
        <f>(C1864+C1863)/2</f>
        <v>15.19936</v>
      </c>
      <c r="E1864" s="95">
        <f>(D1864*(A1864-A1863))</f>
        <v>15.19936</v>
      </c>
      <c r="F1864" s="95">
        <f>(0.5*((C1864^2)-(C1863^2))*'NEFZ + EPA + WLTP - Start Value'!$B$3)/3600</f>
        <v>-2.953816601315543</v>
      </c>
      <c r="G1864" s="95">
        <f>E1864*'NEFZ + EPA + WLTP - Start Value'!$B$3*'NEFZ + EPA + WLTP - Start Value'!$B$6*'NEFZ + EPA + WLTP - Constants'!$B$4/3600</f>
        <v>0.518556565120</v>
      </c>
      <c r="H1864" s="95">
        <f>IF(E1864&gt;0,(((C1863)^3+(C1864)^3)/2/D1864)*0.5*'NEFZ + EPA + WLTP - Constants'!$B$3*('NEFZ + EPA + WLTP - Start Value'!$B$5*'NEFZ + EPA + WLTP - Start Value'!$B$4)*E1864/3600,0)</f>
        <v>0.444475783363633</v>
      </c>
      <c r="I1864" s="95"/>
    </row>
    <row r="1865" ht="20.35" customHeight="1">
      <c r="A1865" s="15">
        <v>1862</v>
      </c>
      <c r="B1865" s="15">
        <v>32</v>
      </c>
      <c r="C1865" s="95">
        <f>'NEFZ + EPA + WLTP - Constants'!$B$5*B1865/3.6</f>
        <v>14.30528</v>
      </c>
      <c r="D1865" s="95">
        <f>(C1865+C1864)/2</f>
        <v>14.64056</v>
      </c>
      <c r="E1865" s="95">
        <f>(D1865*(A1865-A1864))</f>
        <v>14.64056</v>
      </c>
      <c r="F1865" s="95">
        <f>(0.5*((C1865^2)-(C1864^2))*'NEFZ + EPA + WLTP - Start Value'!$B$3)/3600</f>
        <v>-4.267830604106677</v>
      </c>
      <c r="G1865" s="95">
        <f>E1865*'NEFZ + EPA + WLTP - Start Value'!$B$3*'NEFZ + EPA + WLTP - Start Value'!$B$6*'NEFZ + EPA + WLTP - Constants'!$B$4/3600</f>
        <v>0.499491985520</v>
      </c>
      <c r="H1865" s="95">
        <f>IF(E1865&gt;0,(((C1864)^3+(C1865)^3)/2/D1865)*0.5*'NEFZ + EPA + WLTP - Constants'!$B$3*('NEFZ + EPA + WLTP - Start Value'!$B$5*'NEFZ + EPA + WLTP - Start Value'!$B$4)*E1865/3600,0)</f>
        <v>0.3975999723265497</v>
      </c>
      <c r="I1865" s="95"/>
    </row>
    <row r="1866" ht="20.35" customHeight="1">
      <c r="A1866" s="15">
        <v>1863</v>
      </c>
      <c r="B1866" s="15">
        <v>30.1</v>
      </c>
      <c r="C1866" s="95">
        <f>'NEFZ + EPA + WLTP - Constants'!$B$5*B1866/3.6</f>
        <v>13.455904</v>
      </c>
      <c r="D1866" s="95">
        <f>(C1866+C1865)/2</f>
        <v>13.880592</v>
      </c>
      <c r="E1866" s="95">
        <f>(D1866*(A1866-A1865))</f>
        <v>13.880592</v>
      </c>
      <c r="F1866" s="95">
        <f>(0.5*((C1866^2)-(C1865^2))*'NEFZ + EPA + WLTP - Start Value'!$B$3)/3600</f>
        <v>-5.1253061880768</v>
      </c>
      <c r="G1866" s="95">
        <f>E1866*'NEFZ + EPA + WLTP - Start Value'!$B$3*'NEFZ + EPA + WLTP - Start Value'!$B$6*'NEFZ + EPA + WLTP - Constants'!$B$4/3600</f>
        <v>0.473564157264</v>
      </c>
      <c r="H1866" s="95">
        <f>IF(E1866&gt;0,(((C1865)^3+(C1866)^3)/2/D1866)*0.5*'NEFZ + EPA + WLTP - Constants'!$B$3*('NEFZ + EPA + WLTP - Start Value'!$B$5*'NEFZ + EPA + WLTP - Start Value'!$B$4)*E1866/3600,0)</f>
        <v>0.3392598120274425</v>
      </c>
      <c r="I1866" s="95"/>
    </row>
    <row r="1867" ht="20.35" customHeight="1">
      <c r="A1867" s="15">
        <v>1864</v>
      </c>
      <c r="B1867" s="15">
        <v>28</v>
      </c>
      <c r="C1867" s="95">
        <f>'NEFZ + EPA + WLTP - Constants'!$B$5*B1867/3.6</f>
        <v>12.51712</v>
      </c>
      <c r="D1867" s="95">
        <f>(C1867+C1866)/2</f>
        <v>12.986512</v>
      </c>
      <c r="E1867" s="95">
        <f>(D1867*(A1867-A1866))</f>
        <v>12.986512</v>
      </c>
      <c r="F1867" s="95">
        <f>(0.5*((C1867^2)-(C1866^2))*'NEFZ + EPA + WLTP - Start Value'!$B$3)/3600</f>
        <v>-5.299928875389866</v>
      </c>
      <c r="G1867" s="95">
        <f>E1867*'NEFZ + EPA + WLTP - Start Value'!$B$3*'NEFZ + EPA + WLTP - Start Value'!$B$6*'NEFZ + EPA + WLTP - Constants'!$B$4/3600</f>
        <v>0.4430608299040001</v>
      </c>
      <c r="H1867" s="95">
        <f>IF(E1867&gt;0,(((C1866)^3+(C1867)^3)/2/D1867)*0.5*'NEFZ + EPA + WLTP - Constants'!$B$3*('NEFZ + EPA + WLTP - Start Value'!$B$5*'NEFZ + EPA + WLTP - Start Value'!$B$4)*E1867/3600,0)</f>
        <v>0.2781422021816392</v>
      </c>
      <c r="I1867" s="95"/>
    </row>
    <row r="1868" ht="20.35" customHeight="1">
      <c r="A1868" s="15">
        <v>1865</v>
      </c>
      <c r="B1868" s="15">
        <v>25.5</v>
      </c>
      <c r="C1868" s="95">
        <f>'NEFZ + EPA + WLTP - Constants'!$B$5*B1868/3.6</f>
        <v>11.39952</v>
      </c>
      <c r="D1868" s="95">
        <f>(C1868+C1867)/2</f>
        <v>11.95832</v>
      </c>
      <c r="E1868" s="95">
        <f>(D1868*(A1868-A1867))</f>
        <v>11.95832</v>
      </c>
      <c r="F1868" s="95">
        <f>(0.5*((C1868^2)-(C1867^2))*'NEFZ + EPA + WLTP - Start Value'!$B$3)/3600</f>
        <v>-5.809896623911111</v>
      </c>
      <c r="G1868" s="95">
        <f>E1868*'NEFZ + EPA + WLTP - Start Value'!$B$3*'NEFZ + EPA + WLTP - Start Value'!$B$6*'NEFZ + EPA + WLTP - Constants'!$B$4/3600</f>
        <v>0.4079820034400001</v>
      </c>
      <c r="H1868" s="95">
        <f>IF(E1868&gt;0,(((C1867)^3+(C1868)^3)/2/D1868)*0.5*'NEFZ + EPA + WLTP - Constants'!$B$3*('NEFZ + EPA + WLTP - Start Value'!$B$5*'NEFZ + EPA + WLTP - Start Value'!$B$4)*E1868/3600,0)</f>
        <v>0.2177392547422372</v>
      </c>
      <c r="I1868" s="95"/>
    </row>
    <row r="1869" ht="20.35" customHeight="1">
      <c r="A1869" s="15">
        <v>1866</v>
      </c>
      <c r="B1869" s="15">
        <v>22.5</v>
      </c>
      <c r="C1869" s="95">
        <f>'NEFZ + EPA + WLTP - Constants'!$B$5*B1869/3.6</f>
        <v>10.0584</v>
      </c>
      <c r="D1869" s="95">
        <f>(C1869+C1868)/2</f>
        <v>10.72896</v>
      </c>
      <c r="E1869" s="95">
        <f>(D1869*(A1869-A1868))</f>
        <v>10.72896</v>
      </c>
      <c r="F1869" s="95">
        <f>(0.5*((C1869^2)-(C1868^2))*'NEFZ + EPA + WLTP - Start Value'!$B$3)/3600</f>
        <v>-6.255141038080005</v>
      </c>
      <c r="G1869" s="95">
        <f>E1869*'NEFZ + EPA + WLTP - Start Value'!$B$3*'NEFZ + EPA + WLTP - Start Value'!$B$6*'NEFZ + EPA + WLTP - Constants'!$B$4/3600</f>
        <v>0.366039928320</v>
      </c>
      <c r="H1869" s="95">
        <f>IF(E1869&gt;0,(((C1868)^3+(C1869)^3)/2/D1869)*0.5*'NEFZ + EPA + WLTP - Constants'!$B$3*('NEFZ + EPA + WLTP - Start Value'!$B$5*'NEFZ + EPA + WLTP - Start Value'!$B$4)*E1869/3600,0)</f>
        <v>0.1580604458771093</v>
      </c>
      <c r="I1869" s="95"/>
    </row>
    <row r="1870" ht="20.35" customHeight="1">
      <c r="A1870" s="15">
        <v>1867</v>
      </c>
      <c r="B1870" s="15">
        <v>19.8</v>
      </c>
      <c r="C1870" s="95">
        <f>'NEFZ + EPA + WLTP - Constants'!$B$5*B1870/3.6</f>
        <v>8.851392000000001</v>
      </c>
      <c r="D1870" s="95">
        <f>(C1870+C1869)/2</f>
        <v>9.454896</v>
      </c>
      <c r="E1870" s="95">
        <f>(D1870*(A1870-A1869))</f>
        <v>9.454896</v>
      </c>
      <c r="F1870" s="95">
        <f>(0.5*((C1870^2)-(C1869^2))*'NEFZ + EPA + WLTP - Start Value'!$B$3)/3600</f>
        <v>-4.961108735827193</v>
      </c>
      <c r="G1870" s="95">
        <f>E1870*'NEFZ + EPA + WLTP - Start Value'!$B$3*'NEFZ + EPA + WLTP - Start Value'!$B$6*'NEFZ + EPA + WLTP - Constants'!$B$4/3600</f>
        <v>0.322572686832</v>
      </c>
      <c r="H1870" s="95">
        <f>IF(E1870&gt;0,(((C1869)^3+(C1870)^3)/2/D1870)*0.5*'NEFZ + EPA + WLTP - Constants'!$B$3*('NEFZ + EPA + WLTP - Start Value'!$B$5*'NEFZ + EPA + WLTP - Start Value'!$B$4)*E1870/3600,0)</f>
        <v>0.108227313274412</v>
      </c>
      <c r="I1870" s="95"/>
    </row>
    <row r="1871" ht="20.35" customHeight="1">
      <c r="A1871" s="15">
        <v>1868</v>
      </c>
      <c r="B1871" s="15">
        <v>16.5</v>
      </c>
      <c r="C1871" s="95">
        <f>'NEFZ + EPA + WLTP - Constants'!$B$5*B1871/3.6</f>
        <v>7.37616</v>
      </c>
      <c r="D1871" s="95">
        <f>(C1871+C1870)/2</f>
        <v>8.113776000000001</v>
      </c>
      <c r="E1871" s="95">
        <f>(D1871*(A1871-A1870))</f>
        <v>8.113776000000001</v>
      </c>
      <c r="F1871" s="95">
        <f>(0.5*((C1871^2)-(C1870^2))*'NEFZ + EPA + WLTP - Start Value'!$B$3)/3600</f>
        <v>-5.203495451052802</v>
      </c>
      <c r="G1871" s="95">
        <f>E1871*'NEFZ + EPA + WLTP - Start Value'!$B$3*'NEFZ + EPA + WLTP - Start Value'!$B$6*'NEFZ + EPA + WLTP - Constants'!$B$4/3600</f>
        <v>0.2768176957920001</v>
      </c>
      <c r="H1871" s="95">
        <f>IF(E1871&gt;0,(((C1870)^3+(C1871)^3)/2/D1871)*0.5*'NEFZ + EPA + WLTP - Constants'!$B$3*('NEFZ + EPA + WLTP - Start Value'!$B$5*'NEFZ + EPA + WLTP - Start Value'!$B$4)*E1871/3600,0)</f>
        <v>0.06924618979796282</v>
      </c>
      <c r="I1871" s="95"/>
    </row>
    <row r="1872" ht="20.35" customHeight="1">
      <c r="A1872" s="15">
        <v>1869</v>
      </c>
      <c r="B1872" s="15">
        <v>13.2</v>
      </c>
      <c r="C1872" s="95">
        <f>'NEFZ + EPA + WLTP - Constants'!$B$5*B1872/3.6</f>
        <v>5.900928</v>
      </c>
      <c r="D1872" s="95">
        <f>(C1872+C1871)/2</f>
        <v>6.638544</v>
      </c>
      <c r="E1872" s="95">
        <f>(D1872*(A1872-A1871))</f>
        <v>6.638544</v>
      </c>
      <c r="F1872" s="95">
        <f>(0.5*((C1872^2)-(C1871^2))*'NEFZ + EPA + WLTP - Start Value'!$B$3)/3600</f>
        <v>-4.257405369043203</v>
      </c>
      <c r="G1872" s="95">
        <f>E1872*'NEFZ + EPA + WLTP - Start Value'!$B$3*'NEFZ + EPA + WLTP - Start Value'!$B$6*'NEFZ + EPA + WLTP - Constants'!$B$4/3600</f>
        <v>0.226487205648</v>
      </c>
      <c r="H1872" s="95">
        <f>IF(E1872&gt;0,(((C1871)^3+(C1872)^3)/2/D1872)*0.5*'NEFZ + EPA + WLTP - Constants'!$B$3*('NEFZ + EPA + WLTP - Start Value'!$B$5*'NEFZ + EPA + WLTP - Start Value'!$B$4)*E1872/3600,0)</f>
        <v>0.03837985299652484</v>
      </c>
      <c r="I1872" s="95"/>
    </row>
    <row r="1873" ht="20.35" customHeight="1">
      <c r="A1873" s="15">
        <v>1870</v>
      </c>
      <c r="B1873" s="15">
        <v>10.3</v>
      </c>
      <c r="C1873" s="95">
        <f>'NEFZ + EPA + WLTP - Constants'!$B$5*B1873/3.6</f>
        <v>4.604512000000001</v>
      </c>
      <c r="D1873" s="95">
        <f>(C1873+C1872)/2</f>
        <v>5.25272</v>
      </c>
      <c r="E1873" s="95">
        <f>(D1873*(A1873-A1872))</f>
        <v>5.25272</v>
      </c>
      <c r="F1873" s="95">
        <f>(0.5*((C1873^2)-(C1872^2))*'NEFZ + EPA + WLTP - Start Value'!$B$3)/3600</f>
        <v>-2.960332373230219</v>
      </c>
      <c r="G1873" s="95">
        <f>E1873*'NEFZ + EPA + WLTP - Start Value'!$B$3*'NEFZ + EPA + WLTP - Start Value'!$B$6*'NEFZ + EPA + WLTP - Constants'!$B$4/3600</f>
        <v>0.179207048240</v>
      </c>
      <c r="H1873" s="95">
        <f>IF(E1873&gt;0,(((C1872)^3+(C1873)^3)/2/D1873)*0.5*'NEFZ + EPA + WLTP - Constants'!$B$3*('NEFZ + EPA + WLTP - Start Value'!$B$5*'NEFZ + EPA + WLTP - Start Value'!$B$4)*E1873/3600,0)</f>
        <v>0.01917098828918344</v>
      </c>
      <c r="I1873" s="95"/>
    </row>
    <row r="1874" ht="20.35" customHeight="1">
      <c r="A1874" s="15">
        <v>1871</v>
      </c>
      <c r="B1874" s="15">
        <v>7.2</v>
      </c>
      <c r="C1874" s="95">
        <f>'NEFZ + EPA + WLTP - Constants'!$B$5*B1874/3.6</f>
        <v>3.218688</v>
      </c>
      <c r="D1874" s="95">
        <f>(C1874+C1873)/2</f>
        <v>3.9116</v>
      </c>
      <c r="E1874" s="95">
        <f>(D1874*(A1874-A1873))</f>
        <v>3.9116</v>
      </c>
      <c r="F1874" s="95">
        <f>(0.5*((C1874^2)-(C1873^2))*'NEFZ + EPA + WLTP - Start Value'!$B$3)/3600</f>
        <v>-2.356537509137779</v>
      </c>
      <c r="G1874" s="95">
        <f>E1874*'NEFZ + EPA + WLTP - Start Value'!$B$3*'NEFZ + EPA + WLTP - Start Value'!$B$6*'NEFZ + EPA + WLTP - Constants'!$B$4/3600</f>
        <v>0.1334520572</v>
      </c>
      <c r="H1874" s="95">
        <f>IF(E1874&gt;0,(((C1873)^3+(C1874)^3)/2/D1874)*0.5*'NEFZ + EPA + WLTP - Constants'!$B$3*('NEFZ + EPA + WLTP - Start Value'!$B$5*'NEFZ + EPA + WLTP - Start Value'!$B$4)*E1874/3600,0)</f>
        <v>0.008283735955408815</v>
      </c>
      <c r="I1874" s="95"/>
    </row>
    <row r="1875" ht="20.35" customHeight="1">
      <c r="A1875" s="15">
        <v>1872</v>
      </c>
      <c r="B1875" s="15">
        <v>4</v>
      </c>
      <c r="C1875" s="95">
        <f>'NEFZ + EPA + WLTP - Constants'!$B$5*B1875/3.6</f>
        <v>1.78816</v>
      </c>
      <c r="D1875" s="95">
        <f>(C1875+C1874)/2</f>
        <v>2.503424</v>
      </c>
      <c r="E1875" s="95">
        <f>(D1875*(A1875-A1874))</f>
        <v>2.503424</v>
      </c>
      <c r="F1875" s="95">
        <f>(0.5*((C1875^2)-(C1874^2))*'NEFZ + EPA + WLTP - Start Value'!$B$3)/3600</f>
        <v>-1.556835102811023</v>
      </c>
      <c r="G1875" s="95">
        <f>E1875*'NEFZ + EPA + WLTP - Start Value'!$B$3*'NEFZ + EPA + WLTP - Start Value'!$B$6*'NEFZ + EPA + WLTP - Constants'!$B$4/3600</f>
        <v>0.085409316608</v>
      </c>
      <c r="H1875" s="95">
        <f>IF(E1875&gt;0,(((C1874)^3+(C1875)^3)/2/D1875)*0.5*'NEFZ + EPA + WLTP - Constants'!$B$3*('NEFZ + EPA + WLTP - Start Value'!$B$5*'NEFZ + EPA + WLTP - Start Value'!$B$4)*E1875/3600,0)</f>
        <v>0.002470742665482422</v>
      </c>
      <c r="I1875" s="95"/>
    </row>
    <row r="1876" ht="20.35" customHeight="1">
      <c r="A1876" s="15">
        <v>1873</v>
      </c>
      <c r="B1876" s="15">
        <v>1</v>
      </c>
      <c r="C1876" s="95">
        <f>'NEFZ + EPA + WLTP - Constants'!$B$5*B1876/3.6</f>
        <v>0.44704</v>
      </c>
      <c r="D1876" s="95">
        <f>(C1876+C1875)/2</f>
        <v>1.1176</v>
      </c>
      <c r="E1876" s="95">
        <f>(D1876*(A1876-A1875))</f>
        <v>1.1176</v>
      </c>
      <c r="F1876" s="95">
        <f>(0.5*((C1876^2)-(C1875^2))*'NEFZ + EPA + WLTP - Start Value'!$B$3)/3600</f>
        <v>-0.6515771914666666</v>
      </c>
      <c r="G1876" s="95">
        <f>E1876*'NEFZ + EPA + WLTP - Start Value'!$B$3*'NEFZ + EPA + WLTP - Start Value'!$B$6*'NEFZ + EPA + WLTP - Constants'!$B$4/3600</f>
        <v>0.03812915919999999</v>
      </c>
      <c r="H1876" s="95">
        <f>IF(E1876&gt;0,(((C1875)^3+(C1876)^3)/2/D1876)*0.5*'NEFZ + EPA + WLTP - Constants'!$B$3*('NEFZ + EPA + WLTP - Start Value'!$B$5*'NEFZ + EPA + WLTP - Start Value'!$B$4)*E1876/3600,0)</f>
        <v>0.000367293328400261</v>
      </c>
      <c r="I1876" s="95"/>
    </row>
    <row r="1877" ht="20.35" customHeight="1">
      <c r="A1877" s="15">
        <v>1874</v>
      </c>
      <c r="B1877" s="15">
        <v>0</v>
      </c>
      <c r="C1877" s="95">
        <f>'NEFZ + EPA + WLTP - Constants'!$B$5*B1877/3.6</f>
        <v>0</v>
      </c>
      <c r="D1877" s="95">
        <f>(C1877+C1876)/2</f>
        <v>0.22352</v>
      </c>
      <c r="E1877" s="95">
        <f>(D1877*(A1877-A1876))</f>
        <v>0.22352</v>
      </c>
      <c r="F1877" s="95">
        <f>(0.5*((C1877^2)-(C1876^2))*'NEFZ + EPA + WLTP - Start Value'!$B$3)/3600</f>
        <v>-0.04343847943111111</v>
      </c>
      <c r="G1877" s="95">
        <f>E1877*'NEFZ + EPA + WLTP - Start Value'!$B$3*'NEFZ + EPA + WLTP - Start Value'!$B$6*'NEFZ + EPA + WLTP - Constants'!$B$4/3600</f>
        <v>0.007625831840000001</v>
      </c>
      <c r="H1877" s="95">
        <f>IF(E1877&gt;0,(((C1876)^3+(C1877)^3)/2/D1877)*0.5*'NEFZ + EPA + WLTP - Constants'!$B$3*('NEFZ + EPA + WLTP - Start Value'!$B$5*'NEFZ + EPA + WLTP - Start Value'!$B$4)*E1877/3600,0)</f>
        <v>5.650666590773247e-06</v>
      </c>
      <c r="I1877" s="95"/>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H592"/>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4" customWidth="1"/>
    <col min="2" max="2" width="6.5" style="134" customWidth="1"/>
    <col min="3" max="3" width="6.5" style="134" customWidth="1"/>
    <col min="4" max="4" width="6.5" style="134" customWidth="1"/>
    <col min="5" max="5" width="7.5" style="134" customWidth="1"/>
    <col min="6" max="6" width="8.07812" style="134" customWidth="1"/>
    <col min="7" max="7" width="6.5" style="134" customWidth="1"/>
    <col min="8" max="8" width="6.5" style="134" customWidth="1"/>
    <col min="9" max="256" width="16.3516" style="134" customWidth="1"/>
  </cols>
  <sheetData>
    <row r="1" ht="28" customHeight="1">
      <c r="A1" t="s" s="25">
        <v>179</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1">
        <v>0</v>
      </c>
      <c r="B3" s="135">
        <v>0</v>
      </c>
      <c r="C3" s="11">
        <v>0</v>
      </c>
      <c r="D3" s="11">
        <v>0</v>
      </c>
      <c r="E3" s="11">
        <v>0</v>
      </c>
      <c r="F3" s="11">
        <v>0</v>
      </c>
      <c r="G3" s="11">
        <v>0</v>
      </c>
      <c r="H3" s="11">
        <v>0</v>
      </c>
    </row>
    <row r="4" ht="20.35" customHeight="1">
      <c r="A4" s="94">
        <v>1</v>
      </c>
      <c r="B4" s="94">
        <v>0</v>
      </c>
      <c r="C4" s="95">
        <f>B4/3.6</f>
        <v>0</v>
      </c>
      <c r="D4" s="95">
        <f>(C4+C3)/2</f>
        <v>0</v>
      </c>
      <c r="E4" s="95">
        <f>(D4*(A4-A3))</f>
        <v>0</v>
      </c>
      <c r="F4" s="95">
        <f>(0.5*((C4^2)-(C3^2))*'NEFZ + EPA + WLTP - Start Value'!$B$3)/3600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2</v>
      </c>
      <c r="B5" s="94">
        <v>0</v>
      </c>
      <c r="C5" s="95">
        <f>B5/3.6</f>
        <v>0</v>
      </c>
      <c r="D5" s="95">
        <f>(C5+C4)/2</f>
        <v>0</v>
      </c>
      <c r="E5" s="95">
        <f>(D5*(A5-A4))</f>
        <v>0</v>
      </c>
      <c r="F5" s="95">
        <f>(0.5*((C5^2)-(C4^2))*'NEFZ + EPA + WLTP - Start Value'!$B$3)/3600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3</v>
      </c>
      <c r="B6" s="94">
        <v>0</v>
      </c>
      <c r="C6" s="95">
        <f>B6/3.6</f>
        <v>0</v>
      </c>
      <c r="D6" s="95">
        <f>(C6+C5)/2</f>
        <v>0</v>
      </c>
      <c r="E6" s="95">
        <f>(D6*(A6-A5))</f>
        <v>0</v>
      </c>
      <c r="F6" s="95">
        <f>(0.5*((C6^2)-(C5^2))*'NEFZ + EPA + WLTP - Start Value'!$B$3)/3600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4</v>
      </c>
      <c r="B7" s="94">
        <v>0</v>
      </c>
      <c r="C7" s="95">
        <f>B7/3.6</f>
        <v>0</v>
      </c>
      <c r="D7" s="95">
        <f>(C7+C6)/2</f>
        <v>0</v>
      </c>
      <c r="E7" s="95">
        <f>(D7*(A7-A6))</f>
        <v>0</v>
      </c>
      <c r="F7" s="95">
        <f>(0.5*((C7^2)-(C6^2))*'NEFZ + EPA + WLTP - Start Value'!$B$3)/3600</f>
        <v>0</v>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94">
        <v>5</v>
      </c>
      <c r="B8" s="94">
        <v>0</v>
      </c>
      <c r="C8" s="95">
        <f>B8/3.6</f>
        <v>0</v>
      </c>
      <c r="D8" s="95">
        <f>(C8+C7)/2</f>
        <v>0</v>
      </c>
      <c r="E8" s="95">
        <f>(D8*(A8-A7))</f>
        <v>0</v>
      </c>
      <c r="F8" s="95">
        <f>(0.5*((C8^2)-(C7^2))*'NEFZ + EPA + WLTP - Start Value'!$B$3)/3600</f>
        <v>0</v>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94">
        <v>6</v>
      </c>
      <c r="B9" s="94">
        <v>0</v>
      </c>
      <c r="C9" s="95">
        <f>B9/3.6</f>
        <v>0</v>
      </c>
      <c r="D9" s="95">
        <f>(C9+C8)/2</f>
        <v>0</v>
      </c>
      <c r="E9" s="95">
        <f>(D9*(A9-A8))</f>
        <v>0</v>
      </c>
      <c r="F9" s="95">
        <f>(0.5*((C9^2)-(C8^2))*'NEFZ + EPA + WLTP - Start Value'!$B$3)/3600</f>
        <v>0</v>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94">
        <v>7</v>
      </c>
      <c r="B10" s="94">
        <v>0</v>
      </c>
      <c r="C10" s="95">
        <f>B10/3.6</f>
        <v>0</v>
      </c>
      <c r="D10" s="95">
        <f>(C10+C9)/2</f>
        <v>0</v>
      </c>
      <c r="E10" s="95">
        <f>(D10*(A10-A9))</f>
        <v>0</v>
      </c>
      <c r="F10" s="95">
        <f>(0.5*((C10^2)-(C9^2))*'NEFZ + EPA + WLTP - Start Value'!$B$3)/3600</f>
        <v>0</v>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94">
        <v>8</v>
      </c>
      <c r="B11" s="94">
        <v>0</v>
      </c>
      <c r="C11" s="95">
        <f>B11/3.6</f>
        <v>0</v>
      </c>
      <c r="D11" s="95">
        <f>(C11+C10)/2</f>
        <v>0</v>
      </c>
      <c r="E11" s="95">
        <f>(D11*(A11-A10))</f>
        <v>0</v>
      </c>
      <c r="F11" s="95">
        <f>(0.5*((C11^2)-(C10^2))*'NEFZ + EPA + WLTP - Start Value'!$B$3)/3600</f>
        <v>0</v>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94">
        <v>9</v>
      </c>
      <c r="B12" s="94">
        <v>0</v>
      </c>
      <c r="C12" s="95">
        <f>B12/3.6</f>
        <v>0</v>
      </c>
      <c r="D12" s="95">
        <f>(C12+C11)/2</f>
        <v>0</v>
      </c>
      <c r="E12" s="95">
        <f>(D12*(A12-A11))</f>
        <v>0</v>
      </c>
      <c r="F12" s="95">
        <f>(0.5*((C12^2)-(C11^2))*'NEFZ + EPA + WLTP - Start Value'!$B$3)/3600</f>
        <v>0</v>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94">
        <v>10</v>
      </c>
      <c r="B13" s="94">
        <v>0</v>
      </c>
      <c r="C13" s="95">
        <f>B13/3.6</f>
        <v>0</v>
      </c>
      <c r="D13" s="95">
        <f>(C13+C12)/2</f>
        <v>0</v>
      </c>
      <c r="E13" s="95">
        <f>(D13*(A13-A12))</f>
        <v>0</v>
      </c>
      <c r="F13" s="95">
        <f>(0.5*((C13^2)-(C12^2))*'NEFZ + EPA + WLTP - Start Value'!$B$3)/3600</f>
        <v>0</v>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94">
        <v>11</v>
      </c>
      <c r="B14" s="94">
        <v>0</v>
      </c>
      <c r="C14" s="95">
        <f>B14/3.6</f>
        <v>0</v>
      </c>
      <c r="D14" s="95">
        <f>(C14+C13)/2</f>
        <v>0</v>
      </c>
      <c r="E14" s="95">
        <f>(D14*(A14-A13))</f>
        <v>0</v>
      </c>
      <c r="F14" s="95">
        <f>(0.5*((C14^2)-(C13^2))*'NEFZ + EPA + WLTP - Start Value'!$B$3)/3600</f>
        <v>0</v>
      </c>
      <c r="G14" s="95">
        <f>E14*'NEFZ + EPA + WLTP - Start Value'!$B$3*'NEFZ + EPA + WLTP - Start Value'!$B$6*'NEFZ + EPA + WLTP - Constants'!$B$4/3600</f>
        <v>0</v>
      </c>
      <c r="H14" s="95">
        <f>IF(E14&gt;0,(((C13)^3+(C14)^3)/2/D14)*0.5*'NEFZ + EPA + WLTP - Constants'!$B$3*('NEFZ + EPA + WLTP - Start Value'!$B$5*'NEFZ + EPA + WLTP - Start Value'!$B$4)*E14/3600,0)</f>
        <v>0</v>
      </c>
    </row>
    <row r="15" ht="20.35" customHeight="1">
      <c r="A15" s="94">
        <v>12</v>
      </c>
      <c r="B15" s="94">
        <v>0.2</v>
      </c>
      <c r="C15" s="95">
        <f>B15/3.6</f>
        <v>0.05555555555555556</v>
      </c>
      <c r="D15" s="95">
        <f>(C15+C14)/2</f>
        <v>0.02777777777777778</v>
      </c>
      <c r="E15" s="95">
        <f>(D15*(A15-A14))</f>
        <v>0.02777777777777778</v>
      </c>
      <c r="F15" s="95">
        <f>(0.5*((C15^2)-(C14^2))*'NEFZ + EPA + WLTP - Start Value'!$B$3)/3600</f>
        <v>0.0006708676268861455</v>
      </c>
      <c r="G15" s="95">
        <f>E15*'NEFZ + EPA + WLTP - Start Value'!$B$3*'NEFZ + EPA + WLTP - Start Value'!$B$6*'NEFZ + EPA + WLTP - Constants'!$B$4/3600</f>
        <v>0.0009476944444444447</v>
      </c>
      <c r="H15" s="95">
        <f>IF(E15&gt;0,(((C14)^3+(C15)^3)/2/D15)*0.5*'NEFZ + EPA + WLTP - Constants'!$B$3*('NEFZ + EPA + WLTP - Start Value'!$B$5*'NEFZ + EPA + WLTP - Start Value'!$B$4)*E15/3600,0)</f>
        <v>1.084533607681756e-08</v>
      </c>
    </row>
    <row r="16" ht="20.35" customHeight="1">
      <c r="A16" s="94">
        <v>13</v>
      </c>
      <c r="B16" s="94">
        <v>1.7</v>
      </c>
      <c r="C16" s="95">
        <f>B16/3.6</f>
        <v>0.4722222222222222</v>
      </c>
      <c r="D16" s="95">
        <f>(C16+C15)/2</f>
        <v>0.2638888888888889</v>
      </c>
      <c r="E16" s="95">
        <f>(D16*(A16-A15))</f>
        <v>0.2638888888888889</v>
      </c>
      <c r="F16" s="95">
        <f>(0.5*((C16^2)-(C15^2))*'NEFZ + EPA + WLTP - Start Value'!$B$3)/3600</f>
        <v>0.04779931841563786</v>
      </c>
      <c r="G16" s="95">
        <f>E16*'NEFZ + EPA + WLTP - Start Value'!$B$3*'NEFZ + EPA + WLTP - Start Value'!$B$6*'NEFZ + EPA + WLTP - Constants'!$B$4/3600</f>
        <v>0.009003097222222225</v>
      </c>
      <c r="H16" s="95">
        <f>IF(E16&gt;0,(((C15)^3+(C16)^3)/2/D16)*0.5*'NEFZ + EPA + WLTP - Constants'!$B$3*('NEFZ + EPA + WLTP - Start Value'!$B$5*'NEFZ + EPA + WLTP - Start Value'!$B$4)*E16/3600,0)</f>
        <v>6.671237354252399e-06</v>
      </c>
    </row>
    <row r="17" ht="20.35" customHeight="1">
      <c r="A17" s="94">
        <v>14</v>
      </c>
      <c r="B17" s="94">
        <v>5.4</v>
      </c>
      <c r="C17" s="95">
        <f>B17/3.6</f>
        <v>1.5</v>
      </c>
      <c r="D17" s="95">
        <f>(C17+C16)/2</f>
        <v>0.9861111111111112</v>
      </c>
      <c r="E17" s="95">
        <f>(D17*(A17-A16))</f>
        <v>0.9861111111111112</v>
      </c>
      <c r="F17" s="95">
        <f>(0.5*((C17^2)-(C16^2))*'NEFZ + EPA + WLTP - Start Value'!$B$3)/3600</f>
        <v>0.440592313957476</v>
      </c>
      <c r="G17" s="95">
        <f>E17*'NEFZ + EPA + WLTP - Start Value'!$B$3*'NEFZ + EPA + WLTP - Start Value'!$B$6*'NEFZ + EPA + WLTP - Constants'!$B$4/3600</f>
        <v>0.03364315277777778</v>
      </c>
      <c r="H17" s="95">
        <f>IF(E17&gt;0,(((C16)^3+(C17)^3)/2/D17)*0.5*'NEFZ + EPA + WLTP - Constants'!$B$3*('NEFZ + EPA + WLTP - Start Value'!$B$5*'NEFZ + EPA + WLTP - Start Value'!$B$4)*E17/3600,0)</f>
        <v>0.0002201291420181756</v>
      </c>
    </row>
    <row r="18" ht="20.35" customHeight="1">
      <c r="A18" s="94">
        <v>15</v>
      </c>
      <c r="B18" s="94">
        <v>9.9</v>
      </c>
      <c r="C18" s="95">
        <f>B18/3.6</f>
        <v>2.75</v>
      </c>
      <c r="D18" s="95">
        <f>(C18+C17)/2</f>
        <v>2.125</v>
      </c>
      <c r="E18" s="95">
        <f>(D18*(A18-A17))</f>
        <v>2.125</v>
      </c>
      <c r="F18" s="95">
        <f>(0.5*((C18^2)-(C17^2))*'NEFZ + EPA + WLTP - Start Value'!$B$3)/3600</f>
        <v>1.154730902777778</v>
      </c>
      <c r="G18" s="95">
        <f>E18*'NEFZ + EPA + WLTP - Start Value'!$B$3*'NEFZ + EPA + WLTP - Start Value'!$B$6*'NEFZ + EPA + WLTP - Constants'!$B$4/3600</f>
        <v>0.072498625</v>
      </c>
      <c r="H18" s="95">
        <f>IF(E18&gt;0,(((C17)^3+(C18)^3)/2/D18)*0.5*'NEFZ + EPA + WLTP - Constants'!$B$3*('NEFZ + EPA + WLTP - Start Value'!$B$5*'NEFZ + EPA + WLTP - Start Value'!$B$4)*E18/3600,0)</f>
        <v>0.00152887109375</v>
      </c>
    </row>
    <row r="19" ht="20.35" customHeight="1">
      <c r="A19" s="94">
        <v>16</v>
      </c>
      <c r="B19" s="94">
        <v>13.1</v>
      </c>
      <c r="C19" s="95">
        <f>B19/3.6</f>
        <v>3.638888888888889</v>
      </c>
      <c r="D19" s="95">
        <f>(C19+C18)/2</f>
        <v>3.194444444444445</v>
      </c>
      <c r="E19" s="95">
        <f>(D19*(A19-A18))</f>
        <v>3.194444444444445</v>
      </c>
      <c r="F19" s="95">
        <f>(0.5*((C19^2)-(C18^2))*'NEFZ + EPA + WLTP - Start Value'!$B$3)/3600</f>
        <v>1.234396433470508</v>
      </c>
      <c r="G19" s="95">
        <f>E19*'NEFZ + EPA + WLTP - Start Value'!$B$3*'NEFZ + EPA + WLTP - Start Value'!$B$6*'NEFZ + EPA + WLTP - Constants'!$B$4/3600</f>
        <v>0.1089848611111111</v>
      </c>
      <c r="H19" s="95">
        <f>IF(E19&gt;0,(((C18)^3+(C19)^3)/2/D19)*0.5*'NEFZ + EPA + WLTP - Constants'!$B$3*('NEFZ + EPA + WLTP - Start Value'!$B$5*'NEFZ + EPA + WLTP - Start Value'!$B$4)*E19/3600,0)</f>
        <v>0.004363065147033607</v>
      </c>
    </row>
    <row r="20" ht="20.35" customHeight="1">
      <c r="A20" s="94">
        <v>17</v>
      </c>
      <c r="B20" s="94">
        <v>16.9</v>
      </c>
      <c r="C20" s="95">
        <f>B20/3.6</f>
        <v>4.694444444444444</v>
      </c>
      <c r="D20" s="95">
        <f>(C20+C19)/2</f>
        <v>4.166666666666666</v>
      </c>
      <c r="E20" s="95">
        <f>(D20*(A20-A19))</f>
        <v>4.166666666666666</v>
      </c>
      <c r="F20" s="95">
        <f>(0.5*((C20^2)-(C19^2))*'NEFZ + EPA + WLTP - Start Value'!$B$3)/3600</f>
        <v>1.911972736625513</v>
      </c>
      <c r="G20" s="95">
        <f>E20*'NEFZ + EPA + WLTP - Start Value'!$B$3*'NEFZ + EPA + WLTP - Start Value'!$B$6*'NEFZ + EPA + WLTP - Constants'!$B$4/3600</f>
        <v>0.1421541666666666</v>
      </c>
      <c r="H20" s="95">
        <f>IF(E20&gt;0,(((C19)^3+(C20)^3)/2/D20)*0.5*'NEFZ + EPA + WLTP - Constants'!$B$3*('NEFZ + EPA + WLTP - Start Value'!$B$5*'NEFZ + EPA + WLTP - Start Value'!$B$4)*E20/3600,0)</f>
        <v>0.009591208526234565</v>
      </c>
    </row>
    <row r="21" ht="20.35" customHeight="1">
      <c r="A21" s="94">
        <v>18</v>
      </c>
      <c r="B21" s="94">
        <v>21.7</v>
      </c>
      <c r="C21" s="95">
        <f>B21/3.6</f>
        <v>6.027777777777778</v>
      </c>
      <c r="D21" s="95">
        <f>(C21+C20)/2</f>
        <v>5.361111111111111</v>
      </c>
      <c r="E21" s="95">
        <f>(D21*(A21-A20))</f>
        <v>5.361111111111111</v>
      </c>
      <c r="F21" s="95">
        <f>(0.5*((C21^2)-(C20^2))*'NEFZ + EPA + WLTP - Start Value'!$B$3)/3600</f>
        <v>3.107458847736626</v>
      </c>
      <c r="G21" s="95">
        <f>E21*'NEFZ + EPA + WLTP - Start Value'!$B$3*'NEFZ + EPA + WLTP - Start Value'!$B$6*'NEFZ + EPA + WLTP - Constants'!$B$4/3600</f>
        <v>0.1829050277777778</v>
      </c>
      <c r="H21" s="95">
        <f>IF(E21&gt;0,(((C20)^3+(C21)^3)/2/D21)*0.5*'NEFZ + EPA + WLTP - Constants'!$B$3*('NEFZ + EPA + WLTP - Start Value'!$B$5*'NEFZ + EPA + WLTP - Start Value'!$B$4)*E21/3600,0)</f>
        <v>0.02039617555084019</v>
      </c>
    </row>
    <row r="22" ht="20.35" customHeight="1">
      <c r="A22" s="94">
        <v>19</v>
      </c>
      <c r="B22" s="94">
        <v>26</v>
      </c>
      <c r="C22" s="95">
        <f>B22/3.6</f>
        <v>7.222222222222222</v>
      </c>
      <c r="D22" s="95">
        <f>(C22+C21)/2</f>
        <v>6.625</v>
      </c>
      <c r="E22" s="95">
        <f>(D22*(A22-A21))</f>
        <v>6.625</v>
      </c>
      <c r="F22" s="95">
        <f>(0.5*((C22^2)-(C21^2))*'NEFZ + EPA + WLTP - Start Value'!$B$3)/3600</f>
        <v>3.440041473765433</v>
      </c>
      <c r="G22" s="95">
        <f>E22*'NEFZ + EPA + WLTP - Start Value'!$B$3*'NEFZ + EPA + WLTP - Start Value'!$B$6*'NEFZ + EPA + WLTP - Constants'!$B$4/3600</f>
        <v>0.226025125</v>
      </c>
      <c r="H22" s="95">
        <f>IF(E22&gt;0,(((C21)^3+(C22)^3)/2/D22)*0.5*'NEFZ + EPA + WLTP - Constants'!$B$3*('NEFZ + EPA + WLTP - Start Value'!$B$5*'NEFZ + EPA + WLTP - Start Value'!$B$4)*E22/3600,0)</f>
        <v>0.03767983318865741</v>
      </c>
    </row>
    <row r="23" ht="20.35" customHeight="1">
      <c r="A23" s="94">
        <v>20</v>
      </c>
      <c r="B23" s="94">
        <v>27.5</v>
      </c>
      <c r="C23" s="95">
        <f>B23/3.6</f>
        <v>7.638888888888888</v>
      </c>
      <c r="D23" s="95">
        <f>(C23+C22)/2</f>
        <v>7.430555555555555</v>
      </c>
      <c r="E23" s="95">
        <f>(D23*(A23-A22))</f>
        <v>7.430555555555555</v>
      </c>
      <c r="F23" s="95">
        <f>(0.5*((C23^2)-(C22^2))*'NEFZ + EPA + WLTP - Start Value'!$B$3)/3600</f>
        <v>1.345928176440327</v>
      </c>
      <c r="G23" s="95">
        <f>E23*'NEFZ + EPA + WLTP - Start Value'!$B$3*'NEFZ + EPA + WLTP - Start Value'!$B$6*'NEFZ + EPA + WLTP - Constants'!$B$4/3600</f>
        <v>0.2535082638888889</v>
      </c>
      <c r="H23" s="95">
        <f>IF(E23&gt;0,(((C22)^3+(C23)^3)/2/D23)*0.5*'NEFZ + EPA + WLTP - Constants'!$B$3*('NEFZ + EPA + WLTP - Start Value'!$B$5*'NEFZ + EPA + WLTP - Start Value'!$B$4)*E23/3600,0)</f>
        <v>0.05202084070108881</v>
      </c>
    </row>
    <row r="24" ht="20.35" customHeight="1">
      <c r="A24" s="94">
        <v>21</v>
      </c>
      <c r="B24" s="94">
        <v>28.1</v>
      </c>
      <c r="C24" s="95">
        <f>B24/3.6</f>
        <v>7.805555555555555</v>
      </c>
      <c r="D24" s="95">
        <f>(C24+C23)/2</f>
        <v>7.722222222222221</v>
      </c>
      <c r="E24" s="95">
        <f>(D24*(A24-A23))</f>
        <v>7.722222222222221</v>
      </c>
      <c r="F24" s="95">
        <f>(0.5*((C24^2)-(C23^2))*'NEFZ + EPA + WLTP - Start Value'!$B$3)/3600</f>
        <v>0.5595036008230473</v>
      </c>
      <c r="G24" s="95">
        <f>E24*'NEFZ + EPA + WLTP - Start Value'!$B$3*'NEFZ + EPA + WLTP - Start Value'!$B$6*'NEFZ + EPA + WLTP - Constants'!$B$4/3600</f>
        <v>0.2634590555555556</v>
      </c>
      <c r="H24" s="95">
        <f>IF(E24&gt;0,(((C23)^3+(C24)^3)/2/D24)*0.5*'NEFZ + EPA + WLTP - Constants'!$B$3*('NEFZ + EPA + WLTP - Start Value'!$B$5*'NEFZ + EPA + WLTP - Start Value'!$B$4)*E24/3600,0)</f>
        <v>0.05827323253172152</v>
      </c>
    </row>
    <row r="25" ht="20.35" customHeight="1">
      <c r="A25" s="15">
        <v>22</v>
      </c>
      <c r="B25" s="136">
        <v>28.3</v>
      </c>
      <c r="C25" s="95">
        <f>B25/3.6</f>
        <v>7.861111111111111</v>
      </c>
      <c r="D25" s="95">
        <f>(C25+C24)/2</f>
        <v>7.833333333333333</v>
      </c>
      <c r="E25" s="95">
        <f>(D25*(A25-A24))</f>
        <v>7.833333333333333</v>
      </c>
      <c r="F25" s="95">
        <f>(0.5*((C25^2)-(C24^2))*'NEFZ + EPA + WLTP - Start Value'!$B$3)/3600</f>
        <v>0.1891846707818922</v>
      </c>
      <c r="G25" s="95">
        <f>E25*'NEFZ + EPA + WLTP - Start Value'!$B$3*'NEFZ + EPA + WLTP - Start Value'!$B$6*'NEFZ + EPA + WLTP - Constants'!$B$4/3600</f>
        <v>0.2672498333333333</v>
      </c>
      <c r="H25" s="95">
        <f>IF(E25&gt;0,(((C24)^3+(C25)^3)/2/D25)*0.5*'NEFZ + EPA + WLTP - Constants'!$B$3*('NEFZ + EPA + WLTP - Start Value'!$B$5*'NEFZ + EPA + WLTP - Start Value'!$B$4)*E25/3600,0)</f>
        <v>0.06080604147376542</v>
      </c>
    </row>
    <row r="26" ht="20.35" customHeight="1">
      <c r="A26" s="15">
        <v>23</v>
      </c>
      <c r="B26" s="136">
        <v>28.8</v>
      </c>
      <c r="C26" s="95">
        <f>B26/3.6</f>
        <v>8</v>
      </c>
      <c r="D26" s="95">
        <f>(C26+C25)/2</f>
        <v>7.930555555555555</v>
      </c>
      <c r="E26" s="95">
        <f>(D26*(A26-A25))</f>
        <v>7.930555555555555</v>
      </c>
      <c r="F26" s="95">
        <f>(0.5*((C26^2)-(C25^2))*'NEFZ + EPA + WLTP - Start Value'!$B$3)/3600</f>
        <v>0.4788317686899874</v>
      </c>
      <c r="G26" s="95">
        <f>E26*'NEFZ + EPA + WLTP - Start Value'!$B$3*'NEFZ + EPA + WLTP - Start Value'!$B$6*'NEFZ + EPA + WLTP - Constants'!$B$4/3600</f>
        <v>0.2705667638888889</v>
      </c>
      <c r="H26" s="95">
        <f>IF(E26&gt;0,(((C25)^3+(C26)^3)/2/D26)*0.5*'NEFZ + EPA + WLTP - Constants'!$B$3*('NEFZ + EPA + WLTP - Start Value'!$B$5*'NEFZ + EPA + WLTP - Start Value'!$B$4)*E26/3600,0)</f>
        <v>0.06311044628236454</v>
      </c>
    </row>
    <row r="27" ht="20.35" customHeight="1">
      <c r="A27" s="15">
        <v>24</v>
      </c>
      <c r="B27" s="136">
        <v>29.1</v>
      </c>
      <c r="C27" s="95">
        <f>B27/3.6</f>
        <v>8.083333333333334</v>
      </c>
      <c r="D27" s="95">
        <f>(C27+C26)/2</f>
        <v>8.041666666666668</v>
      </c>
      <c r="E27" s="95">
        <f>(D27*(A27-A26))</f>
        <v>8.041666666666668</v>
      </c>
      <c r="F27" s="95">
        <f>(0.5*((C27^2)-(C26^2))*'NEFZ + EPA + WLTP - Start Value'!$B$3)/3600</f>
        <v>0.2913242669753103</v>
      </c>
      <c r="G27" s="95">
        <f>E27*'NEFZ + EPA + WLTP - Start Value'!$B$3*'NEFZ + EPA + WLTP - Start Value'!$B$6*'NEFZ + EPA + WLTP - Constants'!$B$4/3600</f>
        <v>0.2743575416666667</v>
      </c>
      <c r="H27" s="95">
        <f>IF(E27&gt;0,(((C26)^3+(C27)^3)/2/D27)*0.5*'NEFZ + EPA + WLTP - Constants'!$B$3*('NEFZ + EPA + WLTP - Start Value'!$B$5*'NEFZ + EPA + WLTP - Start Value'!$B$4)*E27/3600,0)</f>
        <v>0.06579057826967592</v>
      </c>
    </row>
    <row r="28" ht="20.35" customHeight="1">
      <c r="A28" s="15">
        <v>25</v>
      </c>
      <c r="B28" s="136">
        <v>30.8</v>
      </c>
      <c r="C28" s="95">
        <f>B28/3.6</f>
        <v>8.555555555555555</v>
      </c>
      <c r="D28" s="95">
        <f>(C28+C27)/2</f>
        <v>8.319444444444445</v>
      </c>
      <c r="E28" s="95">
        <f>(D28*(A28-A27))</f>
        <v>8.319444444444445</v>
      </c>
      <c r="F28" s="95">
        <f>(0.5*((C28^2)-(C27^2))*'NEFZ + EPA + WLTP - Start Value'!$B$3)/3600</f>
        <v>1.707861261145403</v>
      </c>
      <c r="G28" s="95">
        <f>E28*'NEFZ + EPA + WLTP - Start Value'!$B$3*'NEFZ + EPA + WLTP - Start Value'!$B$6*'NEFZ + EPA + WLTP - Constants'!$B$4/3600</f>
        <v>0.2838344861111112</v>
      </c>
      <c r="H28" s="95">
        <f>IF(E28&gt;0,(((C27)^3+(C28)^3)/2/D28)*0.5*'NEFZ + EPA + WLTP - Constants'!$B$3*('NEFZ + EPA + WLTP - Start Value'!$B$5*'NEFZ + EPA + WLTP - Start Value'!$B$4)*E28/3600,0)</f>
        <v>0.07301660879093792</v>
      </c>
    </row>
    <row r="29" ht="20.35" customHeight="1">
      <c r="A29" s="15">
        <v>26</v>
      </c>
      <c r="B29" s="136">
        <v>31.9</v>
      </c>
      <c r="C29" s="95">
        <f>B29/3.6</f>
        <v>8.861111111111111</v>
      </c>
      <c r="D29" s="95">
        <f>(C29+C28)/2</f>
        <v>8.708333333333332</v>
      </c>
      <c r="E29" s="95">
        <f>(D29*(A29-A28))</f>
        <v>8.708333333333332</v>
      </c>
      <c r="F29" s="95">
        <f>(0.5*((C29^2)-(C28^2))*'NEFZ + EPA + WLTP - Start Value'!$B$3)/3600</f>
        <v>1.156743505658435</v>
      </c>
      <c r="G29" s="95">
        <f>E29*'NEFZ + EPA + WLTP - Start Value'!$B$3*'NEFZ + EPA + WLTP - Start Value'!$B$6*'NEFZ + EPA + WLTP - Constants'!$B$4/3600</f>
        <v>0.2971022083333333</v>
      </c>
      <c r="H29" s="95">
        <f>IF(E29&gt;0,(((C28)^3+(C29)^3)/2/D29)*0.5*'NEFZ + EPA + WLTP - Constants'!$B$3*('NEFZ + EPA + WLTP - Start Value'!$B$5*'NEFZ + EPA + WLTP - Start Value'!$B$4)*E29/3600,0)</f>
        <v>0.08361736627121912</v>
      </c>
    </row>
    <row r="30" ht="20.35" customHeight="1">
      <c r="A30" s="15">
        <v>27</v>
      </c>
      <c r="B30" s="136">
        <v>34.1</v>
      </c>
      <c r="C30" s="95">
        <f>B30/3.6</f>
        <v>9.472222222222223</v>
      </c>
      <c r="D30" s="95">
        <f>(C30+C29)/2</f>
        <v>9.166666666666668</v>
      </c>
      <c r="E30" s="95">
        <f>(D30*(A30-A29))</f>
        <v>9.166666666666668</v>
      </c>
      <c r="F30" s="95">
        <f>(0.5*((C30^2)-(C29^2))*'NEFZ + EPA + WLTP - Start Value'!$B$3)/3600</f>
        <v>2.435249485596712</v>
      </c>
      <c r="G30" s="95">
        <f>E30*'NEFZ + EPA + WLTP - Start Value'!$B$3*'NEFZ + EPA + WLTP - Start Value'!$B$6*'NEFZ + EPA + WLTP - Constants'!$B$4/3600</f>
        <v>0.3127391666666667</v>
      </c>
      <c r="H30" s="95">
        <f>IF(E30&gt;0,(((C29)^3+(C30)^3)/2/D30)*0.5*'NEFZ + EPA + WLTP - Constants'!$B$3*('NEFZ + EPA + WLTP - Start Value'!$B$5*'NEFZ + EPA + WLTP - Start Value'!$B$4)*E30/3600,0)</f>
        <v>0.09776200135030864</v>
      </c>
    </row>
    <row r="31" ht="20.35" customHeight="1">
      <c r="A31" s="15">
        <v>28</v>
      </c>
      <c r="B31" s="136">
        <v>36.6</v>
      </c>
      <c r="C31" s="95">
        <f>B31/3.6</f>
        <v>10.16666666666667</v>
      </c>
      <c r="D31" s="95">
        <f>(C31+C30)/2</f>
        <v>9.819444444444445</v>
      </c>
      <c r="E31" s="95">
        <f>(D31*(A31-A30))</f>
        <v>9.819444444444445</v>
      </c>
      <c r="F31" s="95">
        <f>(0.5*((C31^2)-(C30^2))*'NEFZ + EPA + WLTP - Start Value'!$B$3)/3600</f>
        <v>2.96439632630315</v>
      </c>
      <c r="G31" s="95">
        <f>E31*'NEFZ + EPA + WLTP - Start Value'!$B$3*'NEFZ + EPA + WLTP - Start Value'!$B$6*'NEFZ + EPA + WLTP - Constants'!$B$4/3600</f>
        <v>0.3350099861111112</v>
      </c>
      <c r="H31" s="95">
        <f>IF(E31&gt;0,(((C30)^3+(C31)^3)/2/D31)*0.5*'NEFZ + EPA + WLTP - Constants'!$B$3*('NEFZ + EPA + WLTP - Start Value'!$B$5*'NEFZ + EPA + WLTP - Start Value'!$B$4)*E31/3600,0)</f>
        <v>0.1202201667577589</v>
      </c>
    </row>
    <row r="32" ht="20.35" customHeight="1">
      <c r="A32" s="15">
        <v>29</v>
      </c>
      <c r="B32" s="136">
        <v>39.1</v>
      </c>
      <c r="C32" s="95">
        <f>B32/3.6</f>
        <v>10.86111111111111</v>
      </c>
      <c r="D32" s="95">
        <f>(C32+C31)/2</f>
        <v>10.51388888888889</v>
      </c>
      <c r="E32" s="95">
        <f>(D32*(A32-A31))</f>
        <v>10.51388888888889</v>
      </c>
      <c r="F32" s="95">
        <f>(0.5*((C32^2)-(C31^2))*'NEFZ + EPA + WLTP - Start Value'!$B$3)/3600</f>
        <v>3.174042459705076</v>
      </c>
      <c r="G32" s="95">
        <f>E32*'NEFZ + EPA + WLTP - Start Value'!$B$3*'NEFZ + EPA + WLTP - Start Value'!$B$6*'NEFZ + EPA + WLTP - Constants'!$B$4/3600</f>
        <v>0.3587023472222223</v>
      </c>
      <c r="H32" s="95">
        <f>IF(E32&gt;0,(((C31)^3+(C32)^3)/2/D32)*0.5*'NEFZ + EPA + WLTP - Constants'!$B$3*('NEFZ + EPA + WLTP - Start Value'!$B$5*'NEFZ + EPA + WLTP - Start Value'!$B$4)*E32/3600,0)</f>
        <v>0.1475024908425497</v>
      </c>
    </row>
    <row r="33" ht="20.35" customHeight="1">
      <c r="A33" s="15">
        <v>30</v>
      </c>
      <c r="B33" s="136">
        <v>41.3</v>
      </c>
      <c r="C33" s="95">
        <f>B33/3.6</f>
        <v>11.47222222222222</v>
      </c>
      <c r="D33" s="95">
        <f>(C33+C32)/2</f>
        <v>11.16666666666667</v>
      </c>
      <c r="E33" s="95">
        <f>(D33*(A33-A32))</f>
        <v>11.16666666666667</v>
      </c>
      <c r="F33" s="95">
        <f>(0.5*((C33^2)-(C32^2))*'NEFZ + EPA + WLTP - Start Value'!$B$3)/3600</f>
        <v>2.966576646090533</v>
      </c>
      <c r="G33" s="95">
        <f>E33*'NEFZ + EPA + WLTP - Start Value'!$B$3*'NEFZ + EPA + WLTP - Start Value'!$B$6*'NEFZ + EPA + WLTP - Constants'!$B$4/3600</f>
        <v>0.3809731666666667</v>
      </c>
      <c r="H33" s="95">
        <f>IF(E33&gt;0,(((C32)^3+(C33)^3)/2/D33)*0.5*'NEFZ + EPA + WLTP - Constants'!$B$3*('NEFZ + EPA + WLTP - Start Value'!$B$5*'NEFZ + EPA + WLTP - Start Value'!$B$4)*E33/3600,0)</f>
        <v>0.1765369481095679</v>
      </c>
    </row>
    <row r="34" ht="20.35" customHeight="1">
      <c r="A34" s="15">
        <v>31</v>
      </c>
      <c r="B34" s="136">
        <v>42.5</v>
      </c>
      <c r="C34" s="95">
        <f>B34/3.6</f>
        <v>11.80555555555556</v>
      </c>
      <c r="D34" s="95">
        <f>(C34+C33)/2</f>
        <v>11.63888888888889</v>
      </c>
      <c r="E34" s="95">
        <f>(D34*(A34-A33))</f>
        <v>11.63888888888889</v>
      </c>
      <c r="F34" s="95">
        <f>(0.5*((C34^2)-(C33^2))*'NEFZ + EPA + WLTP - Start Value'!$B$3)/3600</f>
        <v>1.686561213991771</v>
      </c>
      <c r="G34" s="95">
        <f>E34*'NEFZ + EPA + WLTP - Start Value'!$B$3*'NEFZ + EPA + WLTP - Start Value'!$B$6*'NEFZ + EPA + WLTP - Constants'!$B$4/3600</f>
        <v>0.3970839722222222</v>
      </c>
      <c r="H34" s="95">
        <f>IF(E34&gt;0,(((C33)^3+(C34)^3)/2/D34)*0.5*'NEFZ + EPA + WLTP - Constants'!$B$3*('NEFZ + EPA + WLTP - Start Value'!$B$5*'NEFZ + EPA + WLTP - Start Value'!$B$4)*E34/3600,0)</f>
        <v>0.199568583708419</v>
      </c>
    </row>
    <row r="35" ht="20.35" customHeight="1">
      <c r="A35" s="15">
        <v>32</v>
      </c>
      <c r="B35" s="136">
        <v>43.3</v>
      </c>
      <c r="C35" s="95">
        <f>B35/3.6</f>
        <v>12.02777777777778</v>
      </c>
      <c r="D35" s="95">
        <f>(C35+C34)/2</f>
        <v>11.91666666666667</v>
      </c>
      <c r="E35" s="95">
        <f>(D35*(A35-A34))</f>
        <v>11.91666666666667</v>
      </c>
      <c r="F35" s="95">
        <f>(0.5*((C35^2)-(C34^2))*'NEFZ + EPA + WLTP - Start Value'!$B$3)/3600</f>
        <v>1.151208847736621</v>
      </c>
      <c r="G35" s="95">
        <f>E35*'NEFZ + EPA + WLTP - Start Value'!$B$3*'NEFZ + EPA + WLTP - Start Value'!$B$6*'NEFZ + EPA + WLTP - Constants'!$B$4/3600</f>
        <v>0.4065609166666667</v>
      </c>
      <c r="H35" s="95">
        <f>IF(E35&gt;0,(((C34)^3+(C35)^3)/2/D35)*0.5*'NEFZ + EPA + WLTP - Constants'!$B$3*('NEFZ + EPA + WLTP - Start Value'!$B$5*'NEFZ + EPA + WLTP - Start Value'!$B$4)*E35/3600,0)</f>
        <v>0.2141253835841049</v>
      </c>
    </row>
    <row r="36" ht="20.35" customHeight="1">
      <c r="A36" s="15">
        <v>33</v>
      </c>
      <c r="B36" s="136">
        <v>43.9</v>
      </c>
      <c r="C36" s="95">
        <f>B36/3.6</f>
        <v>12.19444444444444</v>
      </c>
      <c r="D36" s="95">
        <f>(C36+C35)/2</f>
        <v>12.11111111111111</v>
      </c>
      <c r="E36" s="95">
        <f>(D36*(A36-A35))</f>
        <v>12.11111111111111</v>
      </c>
      <c r="F36" s="95">
        <f>(0.5*((C36^2)-(C35^2))*'NEFZ + EPA + WLTP - Start Value'!$B$3)/3600</f>
        <v>0.8774948559670784</v>
      </c>
      <c r="G36" s="95">
        <f>E36*'NEFZ + EPA + WLTP - Start Value'!$B$3*'NEFZ + EPA + WLTP - Start Value'!$B$6*'NEFZ + EPA + WLTP - Constants'!$B$4/3600</f>
        <v>0.4131947777777777</v>
      </c>
      <c r="H36" s="95">
        <f>IF(E36&gt;0,(((C35)^3+(C36)^3)/2/D36)*0.5*'NEFZ + EPA + WLTP - Constants'!$B$3*('NEFZ + EPA + WLTP - Start Value'!$B$5*'NEFZ + EPA + WLTP - Start Value'!$B$4)*E36/3600,0)</f>
        <v>0.2247523135716734</v>
      </c>
    </row>
    <row r="37" ht="20.35" customHeight="1">
      <c r="A37" s="15">
        <v>34</v>
      </c>
      <c r="B37" s="136">
        <v>44.4</v>
      </c>
      <c r="C37" s="95">
        <f>B37/3.6</f>
        <v>12.33333333333333</v>
      </c>
      <c r="D37" s="95">
        <f>(C37+C36)/2</f>
        <v>12.26388888888889</v>
      </c>
      <c r="E37" s="95">
        <f>(D37*(A37-A36))</f>
        <v>12.26388888888889</v>
      </c>
      <c r="F37" s="95">
        <f>(0.5*((C37^2)-(C36^2))*'NEFZ + EPA + WLTP - Start Value'!$B$3)/3600</f>
        <v>0.7404701431755838</v>
      </c>
      <c r="G37" s="95">
        <f>E37*'NEFZ + EPA + WLTP - Start Value'!$B$3*'NEFZ + EPA + WLTP - Start Value'!$B$6*'NEFZ + EPA + WLTP - Constants'!$B$4/3600</f>
        <v>0.4184070972222222</v>
      </c>
      <c r="H37" s="95">
        <f>IF(E37&gt;0,(((C36)^3+(C37)^3)/2/D37)*0.5*'NEFZ + EPA + WLTP - Constants'!$B$3*('NEFZ + EPA + WLTP - Start Value'!$B$5*'NEFZ + EPA + WLTP - Start Value'!$B$4)*E37/3600,0)</f>
        <v>0.2333548978641546</v>
      </c>
    </row>
    <row r="38" ht="20.35" customHeight="1">
      <c r="A38" s="15">
        <v>35</v>
      </c>
      <c r="B38" s="136">
        <v>44.5</v>
      </c>
      <c r="C38" s="95">
        <f>B38/3.6</f>
        <v>12.36111111111111</v>
      </c>
      <c r="D38" s="95">
        <f>(C38+C37)/2</f>
        <v>12.34722222222222</v>
      </c>
      <c r="E38" s="95">
        <f>(D38*(A38-A37))</f>
        <v>12.34722222222222</v>
      </c>
      <c r="F38" s="95">
        <f>(0.5*((C38^2)-(C37^2))*'NEFZ + EPA + WLTP - Start Value'!$B$3)/3600</f>
        <v>0.1491003300754486</v>
      </c>
      <c r="G38" s="95">
        <f>E38*'NEFZ + EPA + WLTP - Start Value'!$B$3*'NEFZ + EPA + WLTP - Start Value'!$B$6*'NEFZ + EPA + WLTP - Constants'!$B$4/3600</f>
        <v>0.4212501805555555</v>
      </c>
      <c r="H38" s="95">
        <f>IF(E38&gt;0,(((C37)^3+(C38)^3)/2/D38)*0.5*'NEFZ + EPA + WLTP - Constants'!$B$3*('NEFZ + EPA + WLTP - Start Value'!$B$5*'NEFZ + EPA + WLTP - Start Value'!$B$4)*E38/3600,0)</f>
        <v>0.2381222446041237</v>
      </c>
    </row>
    <row r="39" ht="20.35" customHeight="1">
      <c r="A39" s="15">
        <v>36</v>
      </c>
      <c r="B39" s="136">
        <v>44.2</v>
      </c>
      <c r="C39" s="95">
        <f>B39/3.6</f>
        <v>12.27777777777778</v>
      </c>
      <c r="D39" s="95">
        <f>(C39+C38)/2</f>
        <v>12.31944444444444</v>
      </c>
      <c r="E39" s="95">
        <f>(D39*(A39-A38))</f>
        <v>12.31944444444444</v>
      </c>
      <c r="F39" s="95">
        <f>(0.5*((C39^2)-(C38^2))*'NEFZ + EPA + WLTP - Start Value'!$B$3)/3600</f>
        <v>-0.4462946887860004</v>
      </c>
      <c r="G39" s="95">
        <f>E39*'NEFZ + EPA + WLTP - Start Value'!$B$3*'NEFZ + EPA + WLTP - Start Value'!$B$6*'NEFZ + EPA + WLTP - Constants'!$B$4/3600</f>
        <v>0.4203024861111112</v>
      </c>
      <c r="H39" s="95">
        <f>IF(E39&gt;0,(((C38)^3+(C39)^3)/2/D39)*0.5*'NEFZ + EPA + WLTP - Constants'!$B$3*('NEFZ + EPA + WLTP - Start Value'!$B$5*'NEFZ + EPA + WLTP - Start Value'!$B$4)*E39/3600,0)</f>
        <v>0.2365259521229853</v>
      </c>
    </row>
    <row r="40" ht="20.35" customHeight="1">
      <c r="A40" s="15">
        <v>37</v>
      </c>
      <c r="B40" s="136">
        <v>42.7</v>
      </c>
      <c r="C40" s="95">
        <f>B40/3.6</f>
        <v>11.86111111111111</v>
      </c>
      <c r="D40" s="95">
        <f>(C40+C39)/2</f>
        <v>12.06944444444445</v>
      </c>
      <c r="E40" s="95">
        <f>(D40*(A40-A39))</f>
        <v>12.06944444444445</v>
      </c>
      <c r="F40" s="95">
        <f>(0.5*((C40^2)-(C39^2))*'NEFZ + EPA + WLTP - Start Value'!$B$3)/3600</f>
        <v>-2.186189879115223</v>
      </c>
      <c r="G40" s="95">
        <f>E40*'NEFZ + EPA + WLTP - Start Value'!$B$3*'NEFZ + EPA + WLTP - Start Value'!$B$6*'NEFZ + EPA + WLTP - Constants'!$B$4/3600</f>
        <v>0.4117732361111112</v>
      </c>
      <c r="H40" s="95">
        <f>IF(E40&gt;0,(((C39)^3+(C40)^3)/2/D40)*0.5*'NEFZ + EPA + WLTP - Constants'!$B$3*('NEFZ + EPA + WLTP - Start Value'!$B$5*'NEFZ + EPA + WLTP - Start Value'!$B$4)*E40/3600,0)</f>
        <v>0.222607804264189</v>
      </c>
    </row>
    <row r="41" ht="20.35" customHeight="1">
      <c r="A41" s="15">
        <v>38</v>
      </c>
      <c r="B41" s="136">
        <v>39.9</v>
      </c>
      <c r="C41" s="95">
        <f>B41/3.6</f>
        <v>11.08333333333333</v>
      </c>
      <c r="D41" s="95">
        <f>(C41+C40)/2</f>
        <v>11.47222222222222</v>
      </c>
      <c r="E41" s="95">
        <f>(D41*(A41-A40))</f>
        <v>11.47222222222222</v>
      </c>
      <c r="F41" s="95">
        <f>(0.5*((C41^2)-(C40^2))*'NEFZ + EPA + WLTP - Start Value'!$B$3)/3600</f>
        <v>-3.878956618655706</v>
      </c>
      <c r="G41" s="95">
        <f>E41*'NEFZ + EPA + WLTP - Start Value'!$B$3*'NEFZ + EPA + WLTP - Start Value'!$B$6*'NEFZ + EPA + WLTP - Constants'!$B$4/3600</f>
        <v>0.3913978055555556</v>
      </c>
      <c r="H41" s="95">
        <f>IF(E41&gt;0,(((C40)^3+(C41)^3)/2/D41)*0.5*'NEFZ + EPA + WLTP - Constants'!$B$3*('NEFZ + EPA + WLTP - Start Value'!$B$5*'NEFZ + EPA + WLTP - Start Value'!$B$4)*E41/3600,0)</f>
        <v>0.1916583480474109</v>
      </c>
    </row>
    <row r="42" ht="20.35" customHeight="1">
      <c r="A42" s="15">
        <v>39</v>
      </c>
      <c r="B42" s="136">
        <v>37</v>
      </c>
      <c r="C42" s="95">
        <f>B42/3.6</f>
        <v>10.27777777777778</v>
      </c>
      <c r="D42" s="95">
        <f>(C42+C41)/2</f>
        <v>10.68055555555555</v>
      </c>
      <c r="E42" s="95">
        <f>(D42*(A42-A41))</f>
        <v>10.68055555555555</v>
      </c>
      <c r="F42" s="95">
        <f>(0.5*((C42^2)-(C41^2))*'NEFZ + EPA + WLTP - Start Value'!$B$3)/3600</f>
        <v>-3.740254736796983</v>
      </c>
      <c r="G42" s="95">
        <f>E42*'NEFZ + EPA + WLTP - Start Value'!$B$3*'NEFZ + EPA + WLTP - Start Value'!$B$6*'NEFZ + EPA + WLTP - Constants'!$B$4/3600</f>
        <v>0.3643885138888889</v>
      </c>
      <c r="H42" s="95">
        <f>IF(E42&gt;0,(((C41)^3+(C42)^3)/2/D42)*0.5*'NEFZ + EPA + WLTP - Constants'!$B$3*('NEFZ + EPA + WLTP - Start Value'!$B$5*'NEFZ + EPA + WLTP - Start Value'!$B$4)*E42/3600,0)</f>
        <v>0.1547821949320558</v>
      </c>
    </row>
    <row r="43" ht="20.35" customHeight="1">
      <c r="A43" s="15">
        <v>40</v>
      </c>
      <c r="B43" s="136">
        <v>34.6</v>
      </c>
      <c r="C43" s="95">
        <f>B43/3.6</f>
        <v>9.611111111111111</v>
      </c>
      <c r="D43" s="95">
        <f>(C43+C42)/2</f>
        <v>9.944444444444443</v>
      </c>
      <c r="E43" s="95">
        <f>(D43*(A43-A42))</f>
        <v>9.944444444444443</v>
      </c>
      <c r="F43" s="95">
        <f>(0.5*((C43^2)-(C42^2))*'NEFZ + EPA + WLTP - Start Value'!$B$3)/3600</f>
        <v>-2.882047325102876</v>
      </c>
      <c r="G43" s="95">
        <f>E43*'NEFZ + EPA + WLTP - Start Value'!$B$3*'NEFZ + EPA + WLTP - Start Value'!$B$6*'NEFZ + EPA + WLTP - Constants'!$B$4/3600</f>
        <v>0.3392746111111111</v>
      </c>
      <c r="H43" s="95">
        <f>IF(E43&gt;0,(((C42)^3+(C43)^3)/2/D43)*0.5*'NEFZ + EPA + WLTP - Constants'!$B$3*('NEFZ + EPA + WLTP - Start Value'!$B$5*'NEFZ + EPA + WLTP - Start Value'!$B$4)*E43/3600,0)</f>
        <v>0.1248226820130315</v>
      </c>
    </row>
    <row r="44" ht="20.35" customHeight="1">
      <c r="A44" s="15">
        <v>41</v>
      </c>
      <c r="B44" s="136">
        <v>32.3</v>
      </c>
      <c r="C44" s="95">
        <f>B44/3.6</f>
        <v>8.972222222222221</v>
      </c>
      <c r="D44" s="95">
        <f>(C44+C43)/2</f>
        <v>9.291666666666666</v>
      </c>
      <c r="E44" s="95">
        <f>(D44*(A44-A43))</f>
        <v>9.291666666666666</v>
      </c>
      <c r="F44" s="95">
        <f>(0.5*((C44^2)-(C43^2))*'NEFZ + EPA + WLTP - Start Value'!$B$3)/3600</f>
        <v>-2.580660043724284</v>
      </c>
      <c r="G44" s="95">
        <f>E44*'NEFZ + EPA + WLTP - Start Value'!$B$3*'NEFZ + EPA + WLTP - Start Value'!$B$6*'NEFZ + EPA + WLTP - Constants'!$B$4/3600</f>
        <v>0.3170037916666666</v>
      </c>
      <c r="H44" s="95">
        <f>IF(E44&gt;0,(((C43)^3+(C44)^3)/2/D44)*0.5*'NEFZ + EPA + WLTP - Constants'!$B$3*('NEFZ + EPA + WLTP - Start Value'!$B$5*'NEFZ + EPA + WLTP - Start Value'!$B$4)*E44/3600,0)</f>
        <v>0.1018377098283179</v>
      </c>
    </row>
    <row r="45" ht="20.35" customHeight="1">
      <c r="A45" s="15">
        <v>42</v>
      </c>
      <c r="B45" s="136">
        <v>29</v>
      </c>
      <c r="C45" s="95">
        <f>B45/3.6</f>
        <v>8.055555555555555</v>
      </c>
      <c r="D45" s="95">
        <f>(C45+C44)/2</f>
        <v>8.513888888888889</v>
      </c>
      <c r="E45" s="95">
        <f>(D45*(A45-A44))</f>
        <v>8.513888888888889</v>
      </c>
      <c r="F45" s="95">
        <f>(0.5*((C45^2)-(C44^2))*'NEFZ + EPA + WLTP - Start Value'!$B$3)/3600</f>
        <v>-3.392745306069954</v>
      </c>
      <c r="G45" s="95">
        <f>E45*'NEFZ + EPA + WLTP - Start Value'!$B$3*'NEFZ + EPA + WLTP - Start Value'!$B$6*'NEFZ + EPA + WLTP - Constants'!$B$4/3600</f>
        <v>0.2904683472222223</v>
      </c>
      <c r="H45" s="95">
        <f>IF(E45&gt;0,(((C44)^3+(C45)^3)/2/D45)*0.5*'NEFZ + EPA + WLTP - Constants'!$B$3*('NEFZ + EPA + WLTP - Start Value'!$B$5*'NEFZ + EPA + WLTP - Start Value'!$B$4)*E45/3600,0)</f>
        <v>0.07874699154985423</v>
      </c>
    </row>
    <row r="46" ht="20.35" customHeight="1">
      <c r="A46" s="15">
        <v>43</v>
      </c>
      <c r="B46" s="136">
        <v>25.1</v>
      </c>
      <c r="C46" s="95">
        <f>B46/3.6</f>
        <v>6.972222222222222</v>
      </c>
      <c r="D46" s="95">
        <f>(C46+C45)/2</f>
        <v>7.513888888888889</v>
      </c>
      <c r="E46" s="95">
        <f>(D46*(A46-A45))</f>
        <v>7.513888888888889</v>
      </c>
      <c r="F46" s="95">
        <f>(0.5*((C46^2)-(C45^2))*'NEFZ + EPA + WLTP - Start Value'!$B$3)/3600</f>
        <v>-3.538659014917695</v>
      </c>
      <c r="G46" s="95">
        <f>E46*'NEFZ + EPA + WLTP - Start Value'!$B$3*'NEFZ + EPA + WLTP - Start Value'!$B$6*'NEFZ + EPA + WLTP - Constants'!$B$4/3600</f>
        <v>0.2563513472222222</v>
      </c>
      <c r="H46" s="95">
        <f>IF(E46&gt;0,(((C45)^3+(C46)^3)/2/D46)*0.5*'NEFZ + EPA + WLTP - Constants'!$B$3*('NEFZ + EPA + WLTP - Start Value'!$B$5*'NEFZ + EPA + WLTP - Start Value'!$B$4)*E46/3600,0)</f>
        <v>0.05450086539244683</v>
      </c>
    </row>
    <row r="47" ht="20.35" customHeight="1">
      <c r="A47" s="15">
        <v>44</v>
      </c>
      <c r="B47" s="136">
        <v>22.2</v>
      </c>
      <c r="C47" s="95">
        <f>B47/3.6</f>
        <v>6.166666666666666</v>
      </c>
      <c r="D47" s="95">
        <f>(C47+C46)/2</f>
        <v>6.569444444444445</v>
      </c>
      <c r="E47" s="95">
        <f>(D47*(A47-A46))</f>
        <v>6.569444444444445</v>
      </c>
      <c r="F47" s="95">
        <f>(0.5*((C47^2)-(C46^2))*'NEFZ + EPA + WLTP - Start Value'!$B$3)/3600</f>
        <v>-2.300572809499316</v>
      </c>
      <c r="G47" s="95">
        <f>E47*'NEFZ + EPA + WLTP - Start Value'!$B$3*'NEFZ + EPA + WLTP - Start Value'!$B$6*'NEFZ + EPA + WLTP - Constants'!$B$4/3600</f>
        <v>0.2241297361111111</v>
      </c>
      <c r="H47" s="95">
        <f>IF(E47&gt;0,(((C46)^3+(C47)^3)/2/D47)*0.5*'NEFZ + EPA + WLTP - Constants'!$B$3*('NEFZ + EPA + WLTP - Start Value'!$B$5*'NEFZ + EPA + WLTP - Start Value'!$B$4)*E47/3600,0)</f>
        <v>0.03626992051933298</v>
      </c>
    </row>
    <row r="48" ht="20.35" customHeight="1">
      <c r="A48" s="15">
        <v>45</v>
      </c>
      <c r="B48" s="136">
        <v>20.9</v>
      </c>
      <c r="C48" s="95">
        <f>B48/3.6</f>
        <v>5.805555555555555</v>
      </c>
      <c r="D48" s="95">
        <f>(C48+C47)/2</f>
        <v>5.986111111111111</v>
      </c>
      <c r="E48" s="95">
        <f>(D48*(A48-A47))</f>
        <v>5.986111111111111</v>
      </c>
      <c r="F48" s="95">
        <f>(0.5*((C48^2)-(C47^2))*'NEFZ + EPA + WLTP - Start Value'!$B$3)/3600</f>
        <v>-0.939717828360767</v>
      </c>
      <c r="G48" s="95">
        <f>E48*'NEFZ + EPA + WLTP - Start Value'!$B$3*'NEFZ + EPA + WLTP - Start Value'!$B$6*'NEFZ + EPA + WLTP - Constants'!$B$4/3600</f>
        <v>0.2042281527777778</v>
      </c>
      <c r="H48" s="95">
        <f>IF(E48&gt;0,(((C47)^3+(C48)^3)/2/D48)*0.5*'NEFZ + EPA + WLTP - Constants'!$B$3*('NEFZ + EPA + WLTP - Start Value'!$B$5*'NEFZ + EPA + WLTP - Start Value'!$B$4)*E48/3600,0)</f>
        <v>0.02720874796917866</v>
      </c>
    </row>
    <row r="49" ht="20.35" customHeight="1">
      <c r="A49" s="15">
        <v>46</v>
      </c>
      <c r="B49" s="136">
        <v>20.4</v>
      </c>
      <c r="C49" s="95">
        <f>B49/3.6</f>
        <v>5.666666666666666</v>
      </c>
      <c r="D49" s="95">
        <f>(C49+C48)/2</f>
        <v>5.736111111111111</v>
      </c>
      <c r="E49" s="95">
        <f>(D49*(A49-A48))</f>
        <v>5.736111111111111</v>
      </c>
      <c r="F49" s="95">
        <f>(0.5*((C49^2)-(C48^2))*'NEFZ + EPA + WLTP - Start Value'!$B$3)/3600</f>
        <v>-0.3463354123799733</v>
      </c>
      <c r="G49" s="95">
        <f>E49*'NEFZ + EPA + WLTP - Start Value'!$B$3*'NEFZ + EPA + WLTP - Start Value'!$B$6*'NEFZ + EPA + WLTP - Constants'!$B$4/3600</f>
        <v>0.1956989027777778</v>
      </c>
      <c r="H49" s="95">
        <f>IF(E49&gt;0,(((C48)^3+(C49)^3)/2/D49)*0.5*'NEFZ + EPA + WLTP - Constants'!$B$3*('NEFZ + EPA + WLTP - Start Value'!$B$5*'NEFZ + EPA + WLTP - Start Value'!$B$4)*E49/3600,0)</f>
        <v>0.023885487552512</v>
      </c>
    </row>
    <row r="50" ht="20.35" customHeight="1">
      <c r="A50" s="15">
        <v>47</v>
      </c>
      <c r="B50" s="136">
        <v>19.5</v>
      </c>
      <c r="C50" s="95">
        <f>B50/3.6</f>
        <v>5.416666666666667</v>
      </c>
      <c r="D50" s="95">
        <f>(C50+C49)/2</f>
        <v>5.541666666666666</v>
      </c>
      <c r="E50" s="95">
        <f>(D50*(A50-A49))</f>
        <v>5.541666666666666</v>
      </c>
      <c r="F50" s="95">
        <f>(0.5*((C50^2)-(C49^2))*'NEFZ + EPA + WLTP - Start Value'!$B$3)/3600</f>
        <v>-0.6022714120370352</v>
      </c>
      <c r="G50" s="95">
        <f>E50*'NEFZ + EPA + WLTP - Start Value'!$B$3*'NEFZ + EPA + WLTP - Start Value'!$B$6*'NEFZ + EPA + WLTP - Constants'!$B$4/3600</f>
        <v>0.1890650416666667</v>
      </c>
      <c r="H50" s="95">
        <f>IF(E50&gt;0,(((C49)^3+(C50)^3)/2/D50)*0.5*'NEFZ + EPA + WLTP - Constants'!$B$3*('NEFZ + EPA + WLTP - Start Value'!$B$5*'NEFZ + EPA + WLTP - Start Value'!$B$4)*E50/3600,0)</f>
        <v>0.02156125882523148</v>
      </c>
    </row>
    <row r="51" ht="20.35" customHeight="1">
      <c r="A51" s="15">
        <v>48</v>
      </c>
      <c r="B51" s="136">
        <v>18.4</v>
      </c>
      <c r="C51" s="95">
        <f>B51/3.6</f>
        <v>5.111111111111111</v>
      </c>
      <c r="D51" s="95">
        <f>(C51+C50)/2</f>
        <v>5.263888888888889</v>
      </c>
      <c r="E51" s="95">
        <f>(D51*(A51-A50))</f>
        <v>5.263888888888889</v>
      </c>
      <c r="F51" s="95">
        <f>(0.5*((C51^2)-(C50^2))*'NEFZ + EPA + WLTP - Start Value'!$B$3)/3600</f>
        <v>-0.6992117841220871</v>
      </c>
      <c r="G51" s="95">
        <f>E51*'NEFZ + EPA + WLTP - Start Value'!$B$3*'NEFZ + EPA + WLTP - Start Value'!$B$6*'NEFZ + EPA + WLTP - Constants'!$B$4/3600</f>
        <v>0.1795880972222222</v>
      </c>
      <c r="H51" s="95">
        <f>IF(E51&gt;0,(((C50)^3+(C51)^3)/2/D51)*0.5*'NEFZ + EPA + WLTP - Constants'!$B$3*('NEFZ + EPA + WLTP - Start Value'!$B$5*'NEFZ + EPA + WLTP - Start Value'!$B$4)*E51/3600,0)</f>
        <v>0.01849723447680899</v>
      </c>
    </row>
    <row r="52" ht="20.35" customHeight="1">
      <c r="A52" s="15">
        <v>49</v>
      </c>
      <c r="B52" s="136">
        <v>17.8</v>
      </c>
      <c r="C52" s="95">
        <f>B52/3.6</f>
        <v>4.944444444444445</v>
      </c>
      <c r="D52" s="95">
        <f>(C52+C51)/2</f>
        <v>5.027777777777778</v>
      </c>
      <c r="E52" s="95">
        <f>(D52*(A52-A51))</f>
        <v>5.027777777777778</v>
      </c>
      <c r="F52" s="95">
        <f>(0.5*((C52^2)-(C51^2))*'NEFZ + EPA + WLTP - Start Value'!$B$3)/3600</f>
        <v>-0.3642811213991757</v>
      </c>
      <c r="G52" s="95">
        <f>E52*'NEFZ + EPA + WLTP - Start Value'!$B$3*'NEFZ + EPA + WLTP - Start Value'!$B$6*'NEFZ + EPA + WLTP - Constants'!$B$4/3600</f>
        <v>0.1715326944444444</v>
      </c>
      <c r="H52" s="95">
        <f>IF(E52&gt;0,(((C51)^3+(C52)^3)/2/D52)*0.5*'NEFZ + EPA + WLTP - Constants'!$B$3*('NEFZ + EPA + WLTP - Start Value'!$B$5*'NEFZ + EPA + WLTP - Start Value'!$B$4)*E52/3600,0)</f>
        <v>0.0160907587877229</v>
      </c>
    </row>
    <row r="53" ht="20.35" customHeight="1">
      <c r="A53" s="15">
        <v>50</v>
      </c>
      <c r="B53" s="136">
        <v>17.8</v>
      </c>
      <c r="C53" s="95">
        <f>B53/3.6</f>
        <v>4.944444444444445</v>
      </c>
      <c r="D53" s="95">
        <f>(C53+C52)/2</f>
        <v>4.944444444444445</v>
      </c>
      <c r="E53" s="95">
        <f>(D53*(A53-A52))</f>
        <v>4.944444444444445</v>
      </c>
      <c r="F53" s="95">
        <f>(0.5*((C53^2)-(C52^2))*'NEFZ + EPA + WLTP - Start Value'!$B$3)/3600</f>
        <v>0</v>
      </c>
      <c r="G53" s="95">
        <f>E53*'NEFZ + EPA + WLTP - Start Value'!$B$3*'NEFZ + EPA + WLTP - Start Value'!$B$6*'NEFZ + EPA + WLTP - Constants'!$B$4/3600</f>
        <v>0.1686896111111111</v>
      </c>
      <c r="H53" s="95">
        <f>IF(E53&gt;0,(((C52)^3+(C53)^3)/2/D53)*0.5*'NEFZ + EPA + WLTP - Constants'!$B$3*('NEFZ + EPA + WLTP - Start Value'!$B$5*'NEFZ + EPA + WLTP - Start Value'!$B$4)*E53/3600,0)</f>
        <v>0.01529125145747599</v>
      </c>
    </row>
    <row r="54" ht="20.35" customHeight="1">
      <c r="A54" s="15">
        <v>51</v>
      </c>
      <c r="B54" s="136">
        <v>17.4</v>
      </c>
      <c r="C54" s="95">
        <f>B54/3.6</f>
        <v>4.833333333333333</v>
      </c>
      <c r="D54" s="95">
        <f>(C54+C53)/2</f>
        <v>4.888888888888889</v>
      </c>
      <c r="E54" s="95">
        <f>(D54*(A54-A53))</f>
        <v>4.888888888888889</v>
      </c>
      <c r="F54" s="95">
        <f>(0.5*((C54^2)-(C53^2))*'NEFZ + EPA + WLTP - Start Value'!$B$3)/3600</f>
        <v>-0.2361454046639242</v>
      </c>
      <c r="G54" s="95">
        <f>E54*'NEFZ + EPA + WLTP - Start Value'!$B$3*'NEFZ + EPA + WLTP - Start Value'!$B$6*'NEFZ + EPA + WLTP - Constants'!$B$4/3600</f>
        <v>0.1667942222222223</v>
      </c>
      <c r="H54" s="95">
        <f>IF(E54&gt;0,(((C53)^3+(C54)^3)/2/D54)*0.5*'NEFZ + EPA + WLTP - Constants'!$B$3*('NEFZ + EPA + WLTP - Start Value'!$B$5*'NEFZ + EPA + WLTP - Start Value'!$B$4)*E54/3600,0)</f>
        <v>0.01478731207133059</v>
      </c>
    </row>
    <row r="55" ht="20.35" customHeight="1">
      <c r="A55" s="15">
        <v>52</v>
      </c>
      <c r="B55" s="136">
        <v>15.7</v>
      </c>
      <c r="C55" s="95">
        <f>B55/3.6</f>
        <v>4.361111111111111</v>
      </c>
      <c r="D55" s="95">
        <f>(C55+C54)/2</f>
        <v>4.597222222222221</v>
      </c>
      <c r="E55" s="95">
        <f>(D55*(A55-A54))</f>
        <v>4.597222222222221</v>
      </c>
      <c r="F55" s="95">
        <f>(0.5*((C55^2)-(C54^2))*'NEFZ + EPA + WLTP - Start Value'!$B$3)/3600</f>
        <v>-0.9437430341220847</v>
      </c>
      <c r="G55" s="95">
        <f>E55*'NEFZ + EPA + WLTP - Start Value'!$B$3*'NEFZ + EPA + WLTP - Start Value'!$B$6*'NEFZ + EPA + WLTP - Constants'!$B$4/3600</f>
        <v>0.1568434305555556</v>
      </c>
      <c r="H55" s="95">
        <f>IF(E55&gt;0,(((C54)^3+(C55)^3)/2/D55)*0.5*'NEFZ + EPA + WLTP - Constants'!$B$3*('NEFZ + EPA + WLTP - Start Value'!$B$5*'NEFZ + EPA + WLTP - Start Value'!$B$4)*E55/3600,0)</f>
        <v>0.01238797261338305</v>
      </c>
    </row>
    <row r="56" ht="20.35" customHeight="1">
      <c r="A56" s="15">
        <v>53</v>
      </c>
      <c r="B56" s="136">
        <v>13.1</v>
      </c>
      <c r="C56" s="95">
        <f>B56/3.6</f>
        <v>3.638888888888889</v>
      </c>
      <c r="D56" s="95">
        <f>(C56+C55)/2</f>
        <v>4</v>
      </c>
      <c r="E56" s="95">
        <f>(D56*(A56-A55))</f>
        <v>4</v>
      </c>
      <c r="F56" s="95">
        <f>(0.5*((C56^2)-(C55^2))*'NEFZ + EPA + WLTP - Start Value'!$B$3)/3600</f>
        <v>-1.255864197530864</v>
      </c>
      <c r="G56" s="95">
        <f>E56*'NEFZ + EPA + WLTP - Start Value'!$B$3*'NEFZ + EPA + WLTP - Start Value'!$B$6*'NEFZ + EPA + WLTP - Constants'!$B$4/3600</f>
        <v>0.136468</v>
      </c>
      <c r="H56" s="95">
        <f>IF(E56&gt;0,(((C55)^3+(C56)^3)/2/D56)*0.5*'NEFZ + EPA + WLTP - Constants'!$B$3*('NEFZ + EPA + WLTP - Start Value'!$B$5*'NEFZ + EPA + WLTP - Start Value'!$B$4)*E56/3600,0)</f>
        <v>0.008293949074074072</v>
      </c>
    </row>
    <row r="57" ht="20.35" customHeight="1">
      <c r="A57" s="15">
        <v>54</v>
      </c>
      <c r="B57" s="136">
        <v>12.1</v>
      </c>
      <c r="C57" s="95">
        <f>B57/3.6</f>
        <v>3.361111111111111</v>
      </c>
      <c r="D57" s="95">
        <f>(C57+C56)/2</f>
        <v>3.5</v>
      </c>
      <c r="E57" s="95">
        <f>(D57*(A57-A56))</f>
        <v>3.5</v>
      </c>
      <c r="F57" s="95">
        <f>(0.5*((C57^2)-(C56^2))*'NEFZ + EPA + WLTP - Start Value'!$B$3)/3600</f>
        <v>-0.4226466049382724</v>
      </c>
      <c r="G57" s="95">
        <f>E57*'NEFZ + EPA + WLTP - Start Value'!$B$3*'NEFZ + EPA + WLTP - Start Value'!$B$6*'NEFZ + EPA + WLTP - Constants'!$B$4/3600</f>
        <v>0.1194095</v>
      </c>
      <c r="H57" s="95">
        <f>IF(E57&gt;0,(((C56)^3+(C57)^3)/2/D57)*0.5*'NEFZ + EPA + WLTP - Constants'!$B$3*('NEFZ + EPA + WLTP - Start Value'!$B$5*'NEFZ + EPA + WLTP - Start Value'!$B$4)*E57/3600,0)</f>
        <v>0.00544930960648148</v>
      </c>
    </row>
    <row r="58" ht="20.35" customHeight="1">
      <c r="A58" s="15">
        <v>55</v>
      </c>
      <c r="B58" s="136">
        <v>12</v>
      </c>
      <c r="C58" s="95">
        <f>B58/3.6</f>
        <v>3.333333333333333</v>
      </c>
      <c r="D58" s="95">
        <f>(C58+C57)/2</f>
        <v>3.347222222222222</v>
      </c>
      <c r="E58" s="95">
        <f>(D58*(A58-A57))</f>
        <v>3.347222222222222</v>
      </c>
      <c r="F58" s="95">
        <f>(0.5*((C58^2)-(C57^2))*'NEFZ + EPA + WLTP - Start Value'!$B$3)/3600</f>
        <v>-0.04041977451988999</v>
      </c>
      <c r="G58" s="95">
        <f>E58*'NEFZ + EPA + WLTP - Start Value'!$B$3*'NEFZ + EPA + WLTP - Start Value'!$B$6*'NEFZ + EPA + WLTP - Constants'!$B$4/3600</f>
        <v>0.1141971805555555</v>
      </c>
      <c r="H58" s="95">
        <f>IF(E58&gt;0,(((C57)^3+(C58)^3)/2/D58)*0.5*'NEFZ + EPA + WLTP - Constants'!$B$3*('NEFZ + EPA + WLTP - Start Value'!$B$5*'NEFZ + EPA + WLTP - Start Value'!$B$4)*E58/3600,0)</f>
        <v>0.004744239395790465</v>
      </c>
    </row>
    <row r="59" ht="20.35" customHeight="1">
      <c r="A59" s="15">
        <v>56</v>
      </c>
      <c r="B59" s="136">
        <v>12</v>
      </c>
      <c r="C59" s="95">
        <f>B59/3.6</f>
        <v>3.333333333333333</v>
      </c>
      <c r="D59" s="95">
        <f>(C59+C58)/2</f>
        <v>3.333333333333333</v>
      </c>
      <c r="E59" s="95">
        <f>(D59*(A59-A58))</f>
        <v>3.333333333333333</v>
      </c>
      <c r="F59" s="95">
        <f>(0.5*((C59^2)-(C58^2))*'NEFZ + EPA + WLTP - Start Value'!$B$3)/3600</f>
        <v>0</v>
      </c>
      <c r="G59" s="95">
        <f>E59*'NEFZ + EPA + WLTP - Start Value'!$B$3*'NEFZ + EPA + WLTP - Start Value'!$B$6*'NEFZ + EPA + WLTP - Constants'!$B$4/3600</f>
        <v>0.1137233333333333</v>
      </c>
      <c r="H59" s="95">
        <f>IF(E59&gt;0,(((C58)^3+(C59)^3)/2/D59)*0.5*'NEFZ + EPA + WLTP - Constants'!$B$3*('NEFZ + EPA + WLTP - Start Value'!$B$5*'NEFZ + EPA + WLTP - Start Value'!$B$4)*E59/3600,0)</f>
        <v>0.004685185185185184</v>
      </c>
    </row>
    <row r="60" ht="20.35" customHeight="1">
      <c r="A60" s="15">
        <v>57</v>
      </c>
      <c r="B60" s="136">
        <v>12</v>
      </c>
      <c r="C60" s="95">
        <f>B60/3.6</f>
        <v>3.333333333333333</v>
      </c>
      <c r="D60" s="95">
        <f>(C60+C59)/2</f>
        <v>3.333333333333333</v>
      </c>
      <c r="E60" s="95">
        <f>(D60*(A60-A59))</f>
        <v>3.333333333333333</v>
      </c>
      <c r="F60" s="95">
        <f>(0.5*((C60^2)-(C59^2))*'NEFZ + EPA + WLTP - Start Value'!$B$3)/3600</f>
        <v>0</v>
      </c>
      <c r="G60" s="95">
        <f>E60*'NEFZ + EPA + WLTP - Start Value'!$B$3*'NEFZ + EPA + WLTP - Start Value'!$B$6*'NEFZ + EPA + WLTP - Constants'!$B$4/3600</f>
        <v>0.1137233333333333</v>
      </c>
      <c r="H60" s="95">
        <f>IF(E60&gt;0,(((C59)^3+(C60)^3)/2/D60)*0.5*'NEFZ + EPA + WLTP - Constants'!$B$3*('NEFZ + EPA + WLTP - Start Value'!$B$5*'NEFZ + EPA + WLTP - Start Value'!$B$4)*E60/3600,0)</f>
        <v>0.004685185185185184</v>
      </c>
    </row>
    <row r="61" ht="20.35" customHeight="1">
      <c r="A61" s="15">
        <v>58</v>
      </c>
      <c r="B61" s="136">
        <v>12.3</v>
      </c>
      <c r="C61" s="95">
        <f>B61/3.6</f>
        <v>3.416666666666667</v>
      </c>
      <c r="D61" s="95">
        <f>(C61+C60)/2</f>
        <v>3.375</v>
      </c>
      <c r="E61" s="95">
        <f>(D61*(A61-A60))</f>
        <v>3.375</v>
      </c>
      <c r="F61" s="95">
        <f>(0.5*((C61^2)-(C60^2))*'NEFZ + EPA + WLTP - Start Value'!$B$3)/3600</f>
        <v>0.1222656250000008</v>
      </c>
      <c r="G61" s="95">
        <f>E61*'NEFZ + EPA + WLTP - Start Value'!$B$3*'NEFZ + EPA + WLTP - Start Value'!$B$6*'NEFZ + EPA + WLTP - Constants'!$B$4/3600</f>
        <v>0.115144875</v>
      </c>
      <c r="H61" s="95">
        <f>IF(E61&gt;0,(((C60)^3+(C61)^3)/2/D61)*0.5*'NEFZ + EPA + WLTP - Constants'!$B$3*('NEFZ + EPA + WLTP - Start Value'!$B$5*'NEFZ + EPA + WLTP - Start Value'!$B$4)*E61/3600,0)</f>
        <v>0.00486530859375</v>
      </c>
    </row>
    <row r="62" ht="20.35" customHeight="1">
      <c r="A62" s="15">
        <v>59</v>
      </c>
      <c r="B62" s="136">
        <v>12.6</v>
      </c>
      <c r="C62" s="95">
        <f>B62/3.6</f>
        <v>3.5</v>
      </c>
      <c r="D62" s="95">
        <f>(C62+C61)/2</f>
        <v>3.458333333333333</v>
      </c>
      <c r="E62" s="95">
        <f>(D62*(A62-A61))</f>
        <v>3.458333333333333</v>
      </c>
      <c r="F62" s="95">
        <f>(0.5*((C62^2)-(C61^2))*'NEFZ + EPA + WLTP - Start Value'!$B$3)/3600</f>
        <v>0.1252845293209874</v>
      </c>
      <c r="G62" s="95">
        <f>E62*'NEFZ + EPA + WLTP - Start Value'!$B$3*'NEFZ + EPA + WLTP - Start Value'!$B$6*'NEFZ + EPA + WLTP - Constants'!$B$4/3600</f>
        <v>0.1179879583333334</v>
      </c>
      <c r="H62" s="95">
        <f>IF(E62&gt;0,(((C61)^3+(C62)^3)/2/D62)*0.5*'NEFZ + EPA + WLTP - Constants'!$B$3*('NEFZ + EPA + WLTP - Start Value'!$B$5*'NEFZ + EPA + WLTP - Start Value'!$B$4)*E62/3600,0)</f>
        <v>0.005234559751157408</v>
      </c>
    </row>
    <row r="63" ht="20.35" customHeight="1">
      <c r="A63" s="15">
        <v>60</v>
      </c>
      <c r="B63" s="136">
        <v>14.7</v>
      </c>
      <c r="C63" s="95">
        <f>B63/3.6</f>
        <v>4.083333333333333</v>
      </c>
      <c r="D63" s="95">
        <f>(C63+C62)/2</f>
        <v>3.791666666666667</v>
      </c>
      <c r="E63" s="95">
        <f>(D63*(A63-A62))</f>
        <v>3.791666666666667</v>
      </c>
      <c r="F63" s="95">
        <f>(0.5*((C63^2)-(C62^2))*'NEFZ + EPA + WLTP - Start Value'!$B$3)/3600</f>
        <v>0.961521026234567</v>
      </c>
      <c r="G63" s="95">
        <f>E63*'NEFZ + EPA + WLTP - Start Value'!$B$3*'NEFZ + EPA + WLTP - Start Value'!$B$6*'NEFZ + EPA + WLTP - Constants'!$B$4/3600</f>
        <v>0.1293602916666667</v>
      </c>
      <c r="H63" s="95">
        <f>IF(E63&gt;0,(((C62)^3+(C63)^3)/2/D63)*0.5*'NEFZ + EPA + WLTP - Constants'!$B$3*('NEFZ + EPA + WLTP - Start Value'!$B$5*'NEFZ + EPA + WLTP - Start Value'!$B$4)*E63/3600,0)</f>
        <v>0.007018151186342591</v>
      </c>
    </row>
    <row r="64" ht="20.35" customHeight="1">
      <c r="A64" s="15">
        <v>61</v>
      </c>
      <c r="B64" s="136">
        <v>15.3</v>
      </c>
      <c r="C64" s="95">
        <f>B64/3.6</f>
        <v>4.25</v>
      </c>
      <c r="D64" s="95">
        <f>(C64+C63)/2</f>
        <v>4.166666666666666</v>
      </c>
      <c r="E64" s="95">
        <f>(D64*(A64-A63))</f>
        <v>4.166666666666666</v>
      </c>
      <c r="F64" s="95">
        <f>(0.5*((C64^2)-(C63^2))*'NEFZ + EPA + WLTP - Start Value'!$B$3)/3600</f>
        <v>0.3018904320987663</v>
      </c>
      <c r="G64" s="95">
        <f>E64*'NEFZ + EPA + WLTP - Start Value'!$B$3*'NEFZ + EPA + WLTP - Start Value'!$B$6*'NEFZ + EPA + WLTP - Constants'!$B$4/3600</f>
        <v>0.1421541666666666</v>
      </c>
      <c r="H64" s="95">
        <f>IF(E64&gt;0,(((C63)^3+(C64)^3)/2/D64)*0.5*'NEFZ + EPA + WLTP - Constants'!$B$3*('NEFZ + EPA + WLTP - Start Value'!$B$5*'NEFZ + EPA + WLTP - Start Value'!$B$4)*E64/3600,0)</f>
        <v>0.00916173321759259</v>
      </c>
    </row>
    <row r="65" ht="20.35" customHeight="1">
      <c r="A65" s="15">
        <v>62</v>
      </c>
      <c r="B65" s="136">
        <v>15.9</v>
      </c>
      <c r="C65" s="95">
        <f>B65/3.6</f>
        <v>4.416666666666667</v>
      </c>
      <c r="D65" s="95">
        <f>(C65+C64)/2</f>
        <v>4.333333333333334</v>
      </c>
      <c r="E65" s="95">
        <f>(D65*(A65-A64))</f>
        <v>4.333333333333334</v>
      </c>
      <c r="F65" s="95">
        <f>(0.5*((C65^2)-(C64^2))*'NEFZ + EPA + WLTP - Start Value'!$B$3)/3600</f>
        <v>0.3139660493827165</v>
      </c>
      <c r="G65" s="95">
        <f>E65*'NEFZ + EPA + WLTP - Start Value'!$B$3*'NEFZ + EPA + WLTP - Start Value'!$B$6*'NEFZ + EPA + WLTP - Constants'!$B$4/3600</f>
        <v>0.1478403333333334</v>
      </c>
      <c r="H65" s="95">
        <f>IF(E65&gt;0,(((C64)^3+(C65)^3)/2/D65)*0.5*'NEFZ + EPA + WLTP - Constants'!$B$3*('NEFZ + EPA + WLTP - Start Value'!$B$5*'NEFZ + EPA + WLTP - Start Value'!$B$4)*E65/3600,0)</f>
        <v>0.01030477199074074</v>
      </c>
    </row>
    <row r="66" ht="20.35" customHeight="1">
      <c r="A66" s="15">
        <v>63</v>
      </c>
      <c r="B66" s="136">
        <v>16.2</v>
      </c>
      <c r="C66" s="95">
        <f>B66/3.6</f>
        <v>4.5</v>
      </c>
      <c r="D66" s="95">
        <f>(C66+C65)/2</f>
        <v>4.458333333333334</v>
      </c>
      <c r="E66" s="95">
        <f>(D66*(A66-A65))</f>
        <v>4.458333333333334</v>
      </c>
      <c r="F66" s="95">
        <f>(0.5*((C66^2)-(C65^2))*'NEFZ + EPA + WLTP - Start Value'!$B$3)/3600</f>
        <v>0.1615113811728391</v>
      </c>
      <c r="G66" s="95">
        <f>E66*'NEFZ + EPA + WLTP - Start Value'!$B$3*'NEFZ + EPA + WLTP - Start Value'!$B$6*'NEFZ + EPA + WLTP - Constants'!$B$4/3600</f>
        <v>0.1521049583333334</v>
      </c>
      <c r="H66" s="95">
        <f>IF(E66&gt;0,(((C65)^3+(C66)^3)/2/D66)*0.5*'NEFZ + EPA + WLTP - Constants'!$B$3*('NEFZ + EPA + WLTP - Start Value'!$B$5*'NEFZ + EPA + WLTP - Start Value'!$B$4)*E66/3600,0)</f>
        <v>0.01121300245949074</v>
      </c>
    </row>
    <row r="67" ht="20.35" customHeight="1">
      <c r="A67" s="15">
        <v>64</v>
      </c>
      <c r="B67" s="136">
        <v>17.1</v>
      </c>
      <c r="C67" s="95">
        <f>B67/3.6</f>
        <v>4.75</v>
      </c>
      <c r="D67" s="95">
        <f>(C67+C66)/2</f>
        <v>4.625</v>
      </c>
      <c r="E67" s="95">
        <f>(D67*(A67-A66))</f>
        <v>4.625</v>
      </c>
      <c r="F67" s="95">
        <f>(0.5*((C67^2)-(C66^2))*'NEFZ + EPA + WLTP - Start Value'!$B$3)/3600</f>
        <v>0.5026475694444444</v>
      </c>
      <c r="G67" s="95">
        <f>E67*'NEFZ + EPA + WLTP - Start Value'!$B$3*'NEFZ + EPA + WLTP - Start Value'!$B$6*'NEFZ + EPA + WLTP - Constants'!$B$4/3600</f>
        <v>0.157791125</v>
      </c>
      <c r="H67" s="95">
        <f>IF(E67&gt;0,(((C66)^3+(C67)^3)/2/D67)*0.5*'NEFZ + EPA + WLTP - Constants'!$B$3*('NEFZ + EPA + WLTP - Start Value'!$B$5*'NEFZ + EPA + WLTP - Start Value'!$B$4)*E67/3600,0)</f>
        <v>0.01254227734375</v>
      </c>
    </row>
    <row r="68" ht="20.35" customHeight="1">
      <c r="A68" s="15">
        <v>65</v>
      </c>
      <c r="B68" s="136">
        <v>17.8</v>
      </c>
      <c r="C68" s="95">
        <f>B68/3.6</f>
        <v>4.944444444444445</v>
      </c>
      <c r="D68" s="95">
        <f>(C68+C67)/2</f>
        <v>4.847222222222222</v>
      </c>
      <c r="E68" s="95">
        <f>(D68*(A68-A67))</f>
        <v>4.847222222222222</v>
      </c>
      <c r="F68" s="95">
        <f>(0.5*((C68^2)-(C67^2))*'NEFZ + EPA + WLTP - Start Value'!$B$3)/3600</f>
        <v>0.4097324031207135</v>
      </c>
      <c r="G68" s="95">
        <f>E68*'NEFZ + EPA + WLTP - Start Value'!$B$3*'NEFZ + EPA + WLTP - Start Value'!$B$6*'NEFZ + EPA + WLTP - Constants'!$B$4/3600</f>
        <v>0.1653726805555556</v>
      </c>
      <c r="H68" s="95">
        <f>IF(E68&gt;0,(((C67)^3+(C68)^3)/2/D68)*0.5*'NEFZ + EPA + WLTP - Constants'!$B$3*('NEFZ + EPA + WLTP - Start Value'!$B$5*'NEFZ + EPA + WLTP - Start Value'!$B$4)*E68/3600,0)</f>
        <v>0.014424246822488</v>
      </c>
    </row>
    <row r="69" ht="20.35" customHeight="1">
      <c r="A69" s="15">
        <v>66</v>
      </c>
      <c r="B69" s="136">
        <v>18.1</v>
      </c>
      <c r="C69" s="95">
        <f>B69/3.6</f>
        <v>5.027777777777778</v>
      </c>
      <c r="D69" s="95">
        <f>(C69+C68)/2</f>
        <v>4.986111111111111</v>
      </c>
      <c r="E69" s="95">
        <f>(D69*(A69-A68))</f>
        <v>4.986111111111111</v>
      </c>
      <c r="F69" s="95">
        <f>(0.5*((C69^2)-(C68^2))*'NEFZ + EPA + WLTP - Start Value'!$B$3)/3600</f>
        <v>0.180631108539094</v>
      </c>
      <c r="G69" s="95">
        <f>E69*'NEFZ + EPA + WLTP - Start Value'!$B$3*'NEFZ + EPA + WLTP - Start Value'!$B$6*'NEFZ + EPA + WLTP - Constants'!$B$4/3600</f>
        <v>0.1701111527777778</v>
      </c>
      <c r="H69" s="95">
        <f>IF(E69&gt;0,(((C68)^3+(C69)^3)/2/D69)*0.5*'NEFZ + EPA + WLTP - Constants'!$B$3*('NEFZ + EPA + WLTP - Start Value'!$B$5*'NEFZ + EPA + WLTP - Start Value'!$B$4)*E69/3600,0)</f>
        <v>0.01568437997792353</v>
      </c>
    </row>
    <row r="70" ht="20.35" customHeight="1">
      <c r="A70" s="15">
        <v>67</v>
      </c>
      <c r="B70" s="136">
        <v>18.4</v>
      </c>
      <c r="C70" s="95">
        <f>B70/3.6</f>
        <v>5.111111111111111</v>
      </c>
      <c r="D70" s="95">
        <f>(C70+C69)/2</f>
        <v>5.069444444444445</v>
      </c>
      <c r="E70" s="95">
        <f>(D70*(A70-A69))</f>
        <v>5.069444444444445</v>
      </c>
      <c r="F70" s="95">
        <f>(0.5*((C70^2)-(C69^2))*'NEFZ + EPA + WLTP - Start Value'!$B$3)/3600</f>
        <v>0.1836500128600817</v>
      </c>
      <c r="G70" s="95">
        <f>E70*'NEFZ + EPA + WLTP - Start Value'!$B$3*'NEFZ + EPA + WLTP - Start Value'!$B$6*'NEFZ + EPA + WLTP - Constants'!$B$4/3600</f>
        <v>0.1729542361111111</v>
      </c>
      <c r="H70" s="95">
        <f>IF(E70&gt;0,(((C69)^3+(C70)^3)/2/D70)*0.5*'NEFZ + EPA + WLTP - Constants'!$B$3*('NEFZ + EPA + WLTP - Start Value'!$B$5*'NEFZ + EPA + WLTP - Start Value'!$B$4)*E70/3600,0)</f>
        <v>0.01648388730817044</v>
      </c>
    </row>
    <row r="71" ht="20.35" customHeight="1">
      <c r="A71" s="15">
        <v>68</v>
      </c>
      <c r="B71" s="136">
        <v>20.3</v>
      </c>
      <c r="C71" s="95">
        <f>B71/3.6</f>
        <v>5.638888888888889</v>
      </c>
      <c r="D71" s="95">
        <f>(C71+C70)/2</f>
        <v>5.375</v>
      </c>
      <c r="E71" s="95">
        <f>(D71*(A71-A70))</f>
        <v>5.375</v>
      </c>
      <c r="F71" s="95">
        <f>(0.5*((C71^2)-(C70^2))*'NEFZ + EPA + WLTP - Start Value'!$B$3)/3600</f>
        <v>1.233222415123459</v>
      </c>
      <c r="G71" s="95">
        <f>E71*'NEFZ + EPA + WLTP - Start Value'!$B$3*'NEFZ + EPA + WLTP - Start Value'!$B$6*'NEFZ + EPA + WLTP - Constants'!$B$4/3600</f>
        <v>0.183378875</v>
      </c>
      <c r="H71" s="95">
        <f>IF(E71&gt;0,(((C70)^3+(C71)^3)/2/D71)*0.5*'NEFZ + EPA + WLTP - Constants'!$B$3*('NEFZ + EPA + WLTP - Start Value'!$B$5*'NEFZ + EPA + WLTP - Start Value'!$B$4)*E71/3600,0)</f>
        <v>0.01978586646412037</v>
      </c>
    </row>
    <row r="72" ht="20.35" customHeight="1">
      <c r="A72" s="15">
        <v>69</v>
      </c>
      <c r="B72" s="136">
        <v>23.2</v>
      </c>
      <c r="C72" s="95">
        <f>B72/3.6</f>
        <v>6.444444444444444</v>
      </c>
      <c r="D72" s="95">
        <f>(C72+C71)/2</f>
        <v>6.041666666666666</v>
      </c>
      <c r="E72" s="95">
        <f>(D72*(A72-A71))</f>
        <v>6.041666666666666</v>
      </c>
      <c r="F72" s="95">
        <f>(0.5*((C72^2)-(C71^2))*'NEFZ + EPA + WLTP - Start Value'!$B$3)/3600</f>
        <v>2.115748778292177</v>
      </c>
      <c r="G72" s="95">
        <f>E72*'NEFZ + EPA + WLTP - Start Value'!$B$3*'NEFZ + EPA + WLTP - Start Value'!$B$6*'NEFZ + EPA + WLTP - Constants'!$B$4/3600</f>
        <v>0.2061235416666666</v>
      </c>
      <c r="H72" s="95">
        <f>IF(E72&gt;0,(((C71)^3+(C72)^3)/2/D72)*0.5*'NEFZ + EPA + WLTP - Constants'!$B$3*('NEFZ + EPA + WLTP - Start Value'!$B$5*'NEFZ + EPA + WLTP - Start Value'!$B$4)*E72/3600,0)</f>
        <v>0.02826917510609567</v>
      </c>
    </row>
    <row r="73" ht="20.35" customHeight="1">
      <c r="A73" s="15">
        <v>70</v>
      </c>
      <c r="B73" s="136">
        <v>26.5</v>
      </c>
      <c r="C73" s="95">
        <f>B73/3.6</f>
        <v>7.361111111111111</v>
      </c>
      <c r="D73" s="95">
        <f>(C73+C72)/2</f>
        <v>6.902777777777777</v>
      </c>
      <c r="E73" s="95">
        <f>(D73*(A73-A72))</f>
        <v>6.902777777777777</v>
      </c>
      <c r="F73" s="95">
        <f>(0.5*((C73^2)-(C72^2))*'NEFZ + EPA + WLTP - Start Value'!$B$3)/3600</f>
        <v>2.750724987139918</v>
      </c>
      <c r="G73" s="95">
        <f>E73*'NEFZ + EPA + WLTP - Start Value'!$B$3*'NEFZ + EPA + WLTP - Start Value'!$B$6*'NEFZ + EPA + WLTP - Constants'!$B$4/3600</f>
        <v>0.2355020694444444</v>
      </c>
      <c r="H73" s="95">
        <f>IF(E73&gt;0,(((C72)^3+(C73)^3)/2/D73)*0.5*'NEFZ + EPA + WLTP - Constants'!$B$3*('NEFZ + EPA + WLTP - Start Value'!$B$5*'NEFZ + EPA + WLTP - Start Value'!$B$4)*E73/3600,0)</f>
        <v>0.04215689637452845</v>
      </c>
    </row>
    <row r="74" ht="20.35" customHeight="1">
      <c r="A74" s="15">
        <v>71</v>
      </c>
      <c r="B74" s="136">
        <v>29.8</v>
      </c>
      <c r="C74" s="95">
        <f>B74/3.6</f>
        <v>8.277777777777779</v>
      </c>
      <c r="D74" s="95">
        <f>(C74+C73)/2</f>
        <v>7.819444444444445</v>
      </c>
      <c r="E74" s="95">
        <f>(D74*(A74-A73))</f>
        <v>7.819444444444445</v>
      </c>
      <c r="F74" s="95">
        <f>(0.5*((C74^2)-(C73^2))*'NEFZ + EPA + WLTP - Start Value'!$B$3)/3600</f>
        <v>3.116012409979429</v>
      </c>
      <c r="G74" s="95">
        <f>E74*'NEFZ + EPA + WLTP - Start Value'!$B$3*'NEFZ + EPA + WLTP - Start Value'!$B$6*'NEFZ + EPA + WLTP - Constants'!$B$4/3600</f>
        <v>0.2667759861111111</v>
      </c>
      <c r="H74" s="95">
        <f>IF(E74&gt;0,(((C73)^3+(C74)^3)/2/D74)*0.5*'NEFZ + EPA + WLTP - Constants'!$B$3*('NEFZ + EPA + WLTP - Start Value'!$B$5*'NEFZ + EPA + WLTP - Start Value'!$B$4)*E74/3600,0)</f>
        <v>0.0611042733035408</v>
      </c>
    </row>
    <row r="75" ht="20.35" customHeight="1">
      <c r="A75" s="15">
        <v>72</v>
      </c>
      <c r="B75" s="136">
        <v>32.6</v>
      </c>
      <c r="C75" s="95">
        <f>B75/3.6</f>
        <v>9.055555555555555</v>
      </c>
      <c r="D75" s="95">
        <f>(C75+C74)/2</f>
        <v>8.666666666666668</v>
      </c>
      <c r="E75" s="95">
        <f>(D75*(A75-A74))</f>
        <v>8.666666666666668</v>
      </c>
      <c r="F75" s="95">
        <f>(0.5*((C75^2)-(C74^2))*'NEFZ + EPA + WLTP - Start Value'!$B$3)/3600</f>
        <v>2.93034979423868</v>
      </c>
      <c r="G75" s="95">
        <f>E75*'NEFZ + EPA + WLTP - Start Value'!$B$3*'NEFZ + EPA + WLTP - Start Value'!$B$6*'NEFZ + EPA + WLTP - Constants'!$B$4/3600</f>
        <v>0.2956806666666667</v>
      </c>
      <c r="H75" s="95">
        <f>IF(E75&gt;0,(((C74)^3+(C75)^3)/2/D75)*0.5*'NEFZ + EPA + WLTP - Constants'!$B$3*('NEFZ + EPA + WLTP - Start Value'!$B$5*'NEFZ + EPA + WLTP - Start Value'!$B$4)*E75/3600,0)</f>
        <v>0.08284422530864197</v>
      </c>
    </row>
    <row r="76" ht="20.35" customHeight="1">
      <c r="A76" s="15">
        <v>73</v>
      </c>
      <c r="B76" s="136">
        <v>34.4</v>
      </c>
      <c r="C76" s="95">
        <f>B76/3.6</f>
        <v>9.555555555555555</v>
      </c>
      <c r="D76" s="95">
        <f>(C76+C75)/2</f>
        <v>9.305555555555555</v>
      </c>
      <c r="E76" s="95">
        <f>(D76*(A76-A75))</f>
        <v>9.305555555555555</v>
      </c>
      <c r="F76" s="95">
        <f>(0.5*((C76^2)-(C75^2))*'NEFZ + EPA + WLTP - Start Value'!$B$3)/3600</f>
        <v>2.022665895061726</v>
      </c>
      <c r="G76" s="95">
        <f>E76*'NEFZ + EPA + WLTP - Start Value'!$B$3*'NEFZ + EPA + WLTP - Start Value'!$B$6*'NEFZ + EPA + WLTP - Constants'!$B$4/3600</f>
        <v>0.3174776388888889</v>
      </c>
      <c r="H76" s="95">
        <f>IF(E76&gt;0,(((C75)^3+(C76)^3)/2/D76)*0.5*'NEFZ + EPA + WLTP - Constants'!$B$3*('NEFZ + EPA + WLTP - Start Value'!$B$5*'NEFZ + EPA + WLTP - Start Value'!$B$4)*E76/3600,0)</f>
        <v>0.1021543353480796</v>
      </c>
    </row>
    <row r="77" ht="20.35" customHeight="1">
      <c r="A77" s="15">
        <v>74</v>
      </c>
      <c r="B77" s="136">
        <v>35.5</v>
      </c>
      <c r="C77" s="95">
        <f>B77/3.6</f>
        <v>9.861111111111111</v>
      </c>
      <c r="D77" s="95">
        <f>(C77+C76)/2</f>
        <v>9.708333333333332</v>
      </c>
      <c r="E77" s="95">
        <f>(D77*(A77-A76))</f>
        <v>9.708333333333332</v>
      </c>
      <c r="F77" s="95">
        <f>(0.5*((C77^2)-(C76^2))*'NEFZ + EPA + WLTP - Start Value'!$B$3)/3600</f>
        <v>1.289575295781892</v>
      </c>
      <c r="G77" s="95">
        <f>E77*'NEFZ + EPA + WLTP - Start Value'!$B$3*'NEFZ + EPA + WLTP - Start Value'!$B$6*'NEFZ + EPA + WLTP - Constants'!$B$4/3600</f>
        <v>0.3312192083333333</v>
      </c>
      <c r="H77" s="95">
        <f>IF(E77&gt;0,(((C76)^3+(C77)^3)/2/D77)*0.5*'NEFZ + EPA + WLTP - Constants'!$B$3*('NEFZ + EPA + WLTP - Start Value'!$B$5*'NEFZ + EPA + WLTP - Start Value'!$B$4)*E77/3600,0)</f>
        <v>0.1158369455536265</v>
      </c>
    </row>
    <row r="78" ht="20.35" customHeight="1">
      <c r="A78" s="15">
        <v>75</v>
      </c>
      <c r="B78" s="136">
        <v>36.4</v>
      </c>
      <c r="C78" s="95">
        <f>B78/3.6</f>
        <v>10.11111111111111</v>
      </c>
      <c r="D78" s="95">
        <f>(C78+C77)/2</f>
        <v>9.986111111111111</v>
      </c>
      <c r="E78" s="95">
        <f>(D78*(A78-A77))</f>
        <v>9.986111111111111</v>
      </c>
      <c r="F78" s="95">
        <f>(0.5*((C78^2)-(C77^2))*'NEFZ + EPA + WLTP - Start Value'!$B$3)/3600</f>
        <v>1.085296103395062</v>
      </c>
      <c r="G78" s="95">
        <f>E78*'NEFZ + EPA + WLTP - Start Value'!$B$3*'NEFZ + EPA + WLTP - Start Value'!$B$6*'NEFZ + EPA + WLTP - Constants'!$B$4/3600</f>
        <v>0.3406961527777778</v>
      </c>
      <c r="H78" s="95">
        <f>IF(E78&gt;0,(((C77)^3+(C78)^3)/2/D78)*0.5*'NEFZ + EPA + WLTP - Constants'!$B$3*('NEFZ + EPA + WLTP - Start Value'!$B$5*'NEFZ + EPA + WLTP - Start Value'!$B$4)*E78/3600,0)</f>
        <v>0.1260328629061642</v>
      </c>
    </row>
    <row r="79" ht="20.35" customHeight="1">
      <c r="A79" s="15">
        <v>76</v>
      </c>
      <c r="B79" s="136">
        <v>37.4</v>
      </c>
      <c r="C79" s="95">
        <f>B79/3.6</f>
        <v>10.38888888888889</v>
      </c>
      <c r="D79" s="95">
        <f>(C79+C78)/2</f>
        <v>10.25</v>
      </c>
      <c r="E79" s="95">
        <f>(D79*(A79-A78))</f>
        <v>10.25</v>
      </c>
      <c r="F79" s="95">
        <f>(0.5*((C79^2)-(C78^2))*'NEFZ + EPA + WLTP - Start Value'!$B$3)/3600</f>
        <v>1.237750771604935</v>
      </c>
      <c r="G79" s="95">
        <f>E79*'NEFZ + EPA + WLTP - Start Value'!$B$3*'NEFZ + EPA + WLTP - Start Value'!$B$6*'NEFZ + EPA + WLTP - Constants'!$B$4/3600</f>
        <v>0.3496992500000001</v>
      </c>
      <c r="H79" s="95">
        <f>IF(E79&gt;0,(((C78)^3+(C79)^3)/2/D79)*0.5*'NEFZ + EPA + WLTP - Constants'!$B$3*('NEFZ + EPA + WLTP - Start Value'!$B$5*'NEFZ + EPA + WLTP - Start Value'!$B$4)*E79/3600,0)</f>
        <v>0.1363017002314814</v>
      </c>
    </row>
    <row r="80" ht="20.35" customHeight="1">
      <c r="A80" s="15">
        <v>77</v>
      </c>
      <c r="B80" s="136">
        <v>38.5</v>
      </c>
      <c r="C80" s="95">
        <f>B80/3.6</f>
        <v>10.69444444444444</v>
      </c>
      <c r="D80" s="95">
        <f>(C80+C79)/2</f>
        <v>10.54166666666667</v>
      </c>
      <c r="E80" s="95">
        <f>(D80*(A80-A79))</f>
        <v>10.54166666666667</v>
      </c>
      <c r="F80" s="95">
        <f>(0.5*((C80^2)-(C79^2))*'NEFZ + EPA + WLTP - Start Value'!$B$3)/3600</f>
        <v>1.400268454218114</v>
      </c>
      <c r="G80" s="95">
        <f>E80*'NEFZ + EPA + WLTP - Start Value'!$B$3*'NEFZ + EPA + WLTP - Start Value'!$B$6*'NEFZ + EPA + WLTP - Constants'!$B$4/3600</f>
        <v>0.3596500416666666</v>
      </c>
      <c r="H80" s="95">
        <f>IF(E80&gt;0,(((C79)^3+(C80)^3)/2/D80)*0.5*'NEFZ + EPA + WLTP - Constants'!$B$3*('NEFZ + EPA + WLTP - Start Value'!$B$5*'NEFZ + EPA + WLTP - Start Value'!$B$4)*E80/3600,0)</f>
        <v>0.1482831950713734</v>
      </c>
    </row>
    <row r="81" ht="20.35" customHeight="1">
      <c r="A81" s="15">
        <v>78</v>
      </c>
      <c r="B81" s="136">
        <v>39.3</v>
      </c>
      <c r="C81" s="95">
        <f>B81/3.6</f>
        <v>10.91666666666667</v>
      </c>
      <c r="D81" s="95">
        <f>(C81+C80)/2</f>
        <v>10.80555555555556</v>
      </c>
      <c r="E81" s="95">
        <f>(D81*(A81-A80))</f>
        <v>10.80555555555556</v>
      </c>
      <c r="F81" s="95">
        <f>(0.5*((C81^2)-(C80^2))*'NEFZ + EPA + WLTP - Start Value'!$B$3)/3600</f>
        <v>1.043870027434839</v>
      </c>
      <c r="G81" s="95">
        <f>E81*'NEFZ + EPA + WLTP - Start Value'!$B$3*'NEFZ + EPA + WLTP - Start Value'!$B$6*'NEFZ + EPA + WLTP - Constants'!$B$4/3600</f>
        <v>0.368653138888889</v>
      </c>
      <c r="H81" s="95">
        <f>IF(E81&gt;0,(((C80)^3+(C81)^3)/2/D81)*0.5*'NEFZ + EPA + WLTP - Constants'!$B$3*('NEFZ + EPA + WLTP - Start Value'!$B$5*'NEFZ + EPA + WLTP - Start Value'!$B$4)*E81/3600,0)</f>
        <v>0.1596502365504973</v>
      </c>
    </row>
    <row r="82" ht="20.35" customHeight="1">
      <c r="A82" s="15">
        <v>79</v>
      </c>
      <c r="B82" s="136">
        <v>39.5</v>
      </c>
      <c r="C82" s="95">
        <f>B82/3.6</f>
        <v>10.97222222222222</v>
      </c>
      <c r="D82" s="95">
        <f>(C82+C81)/2</f>
        <v>10.94444444444444</v>
      </c>
      <c r="E82" s="95">
        <f>(D82*(A82-A81))</f>
        <v>10.94444444444444</v>
      </c>
      <c r="F82" s="95">
        <f>(0.5*((C82^2)-(C81^2))*'NEFZ + EPA + WLTP - Start Value'!$B$3)/3600</f>
        <v>0.2643218449931385</v>
      </c>
      <c r="G82" s="95">
        <f>E82*'NEFZ + EPA + WLTP - Start Value'!$B$3*'NEFZ + EPA + WLTP - Start Value'!$B$6*'NEFZ + EPA + WLTP - Constants'!$B$4/3600</f>
        <v>0.3733916111111111</v>
      </c>
      <c r="H82" s="95">
        <f>IF(E82&gt;0,(((C81)^3+(C82)^3)/2/D82)*0.5*'NEFZ + EPA + WLTP - Constants'!$B$3*('NEFZ + EPA + WLTP - Start Value'!$B$5*'NEFZ + EPA + WLTP - Start Value'!$B$4)*E82/3600,0)</f>
        <v>0.1658364840320644</v>
      </c>
    </row>
    <row r="83" ht="20.35" customHeight="1">
      <c r="A83" s="15">
        <v>80</v>
      </c>
      <c r="B83" s="136">
        <v>39</v>
      </c>
      <c r="C83" s="95">
        <f>B83/3.6</f>
        <v>10.83333333333333</v>
      </c>
      <c r="D83" s="95">
        <f>(C83+C82)/2</f>
        <v>10.90277777777778</v>
      </c>
      <c r="E83" s="95">
        <f>(D83*(A83-A82))</f>
        <v>10.90277777777778</v>
      </c>
      <c r="F83" s="95">
        <f>(0.5*((C83^2)-(C82^2))*'NEFZ + EPA + WLTP - Start Value'!$B$3)/3600</f>
        <v>-0.6582888588820212</v>
      </c>
      <c r="G83" s="95">
        <f>E83*'NEFZ + EPA + WLTP - Start Value'!$B$3*'NEFZ + EPA + WLTP - Start Value'!$B$6*'NEFZ + EPA + WLTP - Constants'!$B$4/3600</f>
        <v>0.3719700694444445</v>
      </c>
      <c r="H83" s="95">
        <f>IF(E83&gt;0,(((C82)^3+(C83)^3)/2/D83)*0.5*'NEFZ + EPA + WLTP - Constants'!$B$3*('NEFZ + EPA + WLTP - Start Value'!$B$5*'NEFZ + EPA + WLTP - Start Value'!$B$4)*E83/3600,0)</f>
        <v>0.1639663996859996</v>
      </c>
    </row>
    <row r="84" ht="20.35" customHeight="1">
      <c r="A84" s="15">
        <v>81</v>
      </c>
      <c r="B84" s="136">
        <v>38.5</v>
      </c>
      <c r="C84" s="95">
        <f>B84/3.6</f>
        <v>10.69444444444444</v>
      </c>
      <c r="D84" s="95">
        <f>(C84+C83)/2</f>
        <v>10.76388888888889</v>
      </c>
      <c r="E84" s="95">
        <f>(D84*(A84-A83))</f>
        <v>10.76388888888889</v>
      </c>
      <c r="F84" s="95">
        <f>(0.5*((C84^2)-(C83^2))*'NEFZ + EPA + WLTP - Start Value'!$B$3)/3600</f>
        <v>-0.6499030135459563</v>
      </c>
      <c r="G84" s="95">
        <f>E84*'NEFZ + EPA + WLTP - Start Value'!$B$3*'NEFZ + EPA + WLTP - Start Value'!$B$6*'NEFZ + EPA + WLTP - Constants'!$B$4/3600</f>
        <v>0.3672315972222223</v>
      </c>
      <c r="H84" s="95">
        <f>IF(E84&gt;0,(((C83)^3+(C84)^3)/2/D84)*0.5*'NEFZ + EPA + WLTP - Constants'!$B$3*('NEFZ + EPA + WLTP - Start Value'!$B$5*'NEFZ + EPA + WLTP - Start Value'!$B$4)*E84/3600,0)</f>
        <v>0.1577801522044325</v>
      </c>
    </row>
    <row r="85" ht="20.35" customHeight="1">
      <c r="A85" s="15">
        <v>82</v>
      </c>
      <c r="B85" s="136">
        <v>37.3</v>
      </c>
      <c r="C85" s="95">
        <f>B85/3.6</f>
        <v>10.36111111111111</v>
      </c>
      <c r="D85" s="95">
        <f>(C85+C84)/2</f>
        <v>10.52777777777778</v>
      </c>
      <c r="E85" s="95">
        <f>(D85*(A85-A84))</f>
        <v>10.52777777777778</v>
      </c>
      <c r="F85" s="95">
        <f>(0.5*((C85^2)-(C84^2))*'NEFZ + EPA + WLTP - Start Value'!$B$3)/3600</f>
        <v>-1.525552983539098</v>
      </c>
      <c r="G85" s="95">
        <f>E85*'NEFZ + EPA + WLTP - Start Value'!$B$3*'NEFZ + EPA + WLTP - Start Value'!$B$6*'NEFZ + EPA + WLTP - Constants'!$B$4/3600</f>
        <v>0.3591761944444444</v>
      </c>
      <c r="H85" s="95">
        <f>IF(E85&gt;0,(((C84)^3+(C85)^3)/2/D85)*0.5*'NEFZ + EPA + WLTP - Constants'!$B$3*('NEFZ + EPA + WLTP - Start Value'!$B$5*'NEFZ + EPA + WLTP - Start Value'!$B$4)*E85/3600,0)</f>
        <v>0.1477158389381859</v>
      </c>
    </row>
    <row r="86" ht="20.35" customHeight="1">
      <c r="A86" s="15">
        <v>83</v>
      </c>
      <c r="B86" s="136">
        <v>37</v>
      </c>
      <c r="C86" s="95">
        <f>B86/3.6</f>
        <v>10.27777777777778</v>
      </c>
      <c r="D86" s="95">
        <f>(C86+C85)/2</f>
        <v>10.31944444444444</v>
      </c>
      <c r="E86" s="95">
        <f>(D86*(A86-A85))</f>
        <v>10.31944444444444</v>
      </c>
      <c r="F86" s="95">
        <f>(0.5*((C86^2)-(C85^2))*'NEFZ + EPA + WLTP - Start Value'!$B$3)/3600</f>
        <v>-0.3738409850823071</v>
      </c>
      <c r="G86" s="95">
        <f>E86*'NEFZ + EPA + WLTP - Start Value'!$B$3*'NEFZ + EPA + WLTP - Start Value'!$B$6*'NEFZ + EPA + WLTP - Constants'!$B$4/3600</f>
        <v>0.3520684861111111</v>
      </c>
      <c r="H86" s="95">
        <f>IF(E86&gt;0,(((C85)^3+(C86)^3)/2/D86)*0.5*'NEFZ + EPA + WLTP - Constants'!$B$3*('NEFZ + EPA + WLTP - Start Value'!$B$5*'NEFZ + EPA + WLTP - Start Value'!$B$4)*E86/3600,0)</f>
        <v>0.139021099113726</v>
      </c>
    </row>
    <row r="87" ht="20.35" customHeight="1">
      <c r="A87" s="15">
        <v>84</v>
      </c>
      <c r="B87" s="136">
        <v>36.7</v>
      </c>
      <c r="C87" s="95">
        <f>B87/3.6</f>
        <v>10.19444444444444</v>
      </c>
      <c r="D87" s="95">
        <f>(C87+C86)/2</f>
        <v>10.23611111111111</v>
      </c>
      <c r="E87" s="95">
        <f>(D87*(A87-A86))</f>
        <v>10.23611111111111</v>
      </c>
      <c r="F87" s="95">
        <f>(0.5*((C87^2)-(C86^2))*'NEFZ + EPA + WLTP - Start Value'!$B$3)/3600</f>
        <v>-0.3708220807613108</v>
      </c>
      <c r="G87" s="95">
        <f>E87*'NEFZ + EPA + WLTP - Start Value'!$B$3*'NEFZ + EPA + WLTP - Start Value'!$B$6*'NEFZ + EPA + WLTP - Constants'!$B$4/3600</f>
        <v>0.3492254027777778</v>
      </c>
      <c r="H87" s="95">
        <f>IF(E87&gt;0,(((C86)^3+(C87)^3)/2/D87)*0.5*'NEFZ + EPA + WLTP - Constants'!$B$3*('NEFZ + EPA + WLTP - Start Value'!$B$5*'NEFZ + EPA + WLTP - Start Value'!$B$4)*E87/3600,0)</f>
        <v>0.1356803912626457</v>
      </c>
    </row>
    <row r="88" ht="20.35" customHeight="1">
      <c r="A88" s="15">
        <v>85</v>
      </c>
      <c r="B88" s="136">
        <v>35.9</v>
      </c>
      <c r="C88" s="95">
        <f>B88/3.6</f>
        <v>9.972222222222221</v>
      </c>
      <c r="D88" s="95">
        <f>(C88+C87)/2</f>
        <v>10.08333333333333</v>
      </c>
      <c r="E88" s="95">
        <f>(D88*(A88-A87))</f>
        <v>10.08333333333333</v>
      </c>
      <c r="F88" s="95">
        <f>(0.5*((C88^2)-(C87^2))*'NEFZ + EPA + WLTP - Start Value'!$B$3)/3600</f>
        <v>-0.9740997942386892</v>
      </c>
      <c r="G88" s="95">
        <f>E88*'NEFZ + EPA + WLTP - Start Value'!$B$3*'NEFZ + EPA + WLTP - Start Value'!$B$6*'NEFZ + EPA + WLTP - Constants'!$B$4/3600</f>
        <v>0.3440130833333333</v>
      </c>
      <c r="H88" s="95">
        <f>IF(E88&gt;0,(((C87)^3+(C88)^3)/2/D88)*0.5*'NEFZ + EPA + WLTP - Constants'!$B$3*('NEFZ + EPA + WLTP - Start Value'!$B$5*'NEFZ + EPA + WLTP - Start Value'!$B$4)*E88/3600,0)</f>
        <v>0.1297361696566358</v>
      </c>
    </row>
    <row r="89" ht="20.35" customHeight="1">
      <c r="A89" s="15">
        <v>86</v>
      </c>
      <c r="B89" s="136">
        <v>35.3</v>
      </c>
      <c r="C89" s="95">
        <f>B89/3.6</f>
        <v>9.805555555555555</v>
      </c>
      <c r="D89" s="95">
        <f>(C89+C88)/2</f>
        <v>9.888888888888889</v>
      </c>
      <c r="E89" s="95">
        <f>(D89*(A89-A88))</f>
        <v>9.888888888888889</v>
      </c>
      <c r="F89" s="95">
        <f>(0.5*((C89^2)-(C88^2))*'NEFZ + EPA + WLTP - Start Value'!$B$3)/3600</f>
        <v>-0.716486625514399</v>
      </c>
      <c r="G89" s="95">
        <f>E89*'NEFZ + EPA + WLTP - Start Value'!$B$3*'NEFZ + EPA + WLTP - Start Value'!$B$6*'NEFZ + EPA + WLTP - Constants'!$B$4/3600</f>
        <v>0.3373792222222222</v>
      </c>
      <c r="H89" s="95">
        <f>IF(E89&gt;0,(((C88)^3+(C89)^3)/2/D89)*0.5*'NEFZ + EPA + WLTP - Constants'!$B$3*('NEFZ + EPA + WLTP - Start Value'!$B$5*'NEFZ + EPA + WLTP - Start Value'!$B$4)*E89/3600,0)</f>
        <v>0.1223560730024005</v>
      </c>
    </row>
    <row r="90" ht="20.35" customHeight="1">
      <c r="A90" s="15">
        <v>87</v>
      </c>
      <c r="B90" s="136">
        <v>34.6</v>
      </c>
      <c r="C90" s="95">
        <f>B90/3.6</f>
        <v>9.611111111111111</v>
      </c>
      <c r="D90" s="95">
        <f>(C90+C89)/2</f>
        <v>9.708333333333332</v>
      </c>
      <c r="E90" s="95">
        <f>(D90*(A90-A89))</f>
        <v>9.708333333333332</v>
      </c>
      <c r="F90" s="95">
        <f>(0.5*((C90^2)-(C89^2))*'NEFZ + EPA + WLTP - Start Value'!$B$3)/3600</f>
        <v>-0.8206388245884771</v>
      </c>
      <c r="G90" s="95">
        <f>E90*'NEFZ + EPA + WLTP - Start Value'!$B$3*'NEFZ + EPA + WLTP - Start Value'!$B$6*'NEFZ + EPA + WLTP - Constants'!$B$4/3600</f>
        <v>0.3312192083333333</v>
      </c>
      <c r="H90" s="95">
        <f>IF(E90&gt;0,(((C89)^3+(C90)^3)/2/D90)*0.5*'NEFZ + EPA + WLTP - Constants'!$B$3*('NEFZ + EPA + WLTP - Start Value'!$B$5*'NEFZ + EPA + WLTP - Start Value'!$B$4)*E90/3600,0)</f>
        <v>0.1157857745466821</v>
      </c>
    </row>
    <row r="91" ht="20.35" customHeight="1">
      <c r="A91" s="15">
        <v>88</v>
      </c>
      <c r="B91" s="136">
        <v>34.2</v>
      </c>
      <c r="C91" s="95">
        <f>B91/3.6</f>
        <v>9.5</v>
      </c>
      <c r="D91" s="95">
        <f>(C91+C90)/2</f>
        <v>9.555555555555555</v>
      </c>
      <c r="E91" s="95">
        <f>(D91*(A91-A90))</f>
        <v>9.555555555555555</v>
      </c>
      <c r="F91" s="95">
        <f>(0.5*((C91^2)-(C90^2))*'NEFZ + EPA + WLTP - Start Value'!$B$3)/3600</f>
        <v>-0.4615569272976678</v>
      </c>
      <c r="G91" s="95">
        <f>E91*'NEFZ + EPA + WLTP - Start Value'!$B$3*'NEFZ + EPA + WLTP - Start Value'!$B$6*'NEFZ + EPA + WLTP - Constants'!$B$4/3600</f>
        <v>0.3260068888888889</v>
      </c>
      <c r="H91" s="95">
        <f>IF(E91&gt;0,(((C90)^3+(C91)^3)/2/D91)*0.5*'NEFZ + EPA + WLTP - Constants'!$B$3*('NEFZ + EPA + WLTP - Start Value'!$B$5*'NEFZ + EPA + WLTP - Start Value'!$B$4)*E91/3600,0)</f>
        <v>0.1103830497256516</v>
      </c>
    </row>
    <row r="92" ht="20.35" customHeight="1">
      <c r="A92" s="15">
        <v>89</v>
      </c>
      <c r="B92" s="136">
        <v>31.9</v>
      </c>
      <c r="C92" s="95">
        <f>B92/3.6</f>
        <v>8.861111111111111</v>
      </c>
      <c r="D92" s="95">
        <f>(C92+C91)/2</f>
        <v>9.180555555555555</v>
      </c>
      <c r="E92" s="95">
        <f>(D92*(A92-A91))</f>
        <v>9.180555555555555</v>
      </c>
      <c r="F92" s="95">
        <f>(0.5*((C92^2)-(C91^2))*'NEFZ + EPA + WLTP - Start Value'!$B$3)/3600</f>
        <v>-2.549800132887519</v>
      </c>
      <c r="G92" s="95">
        <f>E92*'NEFZ + EPA + WLTP - Start Value'!$B$3*'NEFZ + EPA + WLTP - Start Value'!$B$6*'NEFZ + EPA + WLTP - Constants'!$B$4/3600</f>
        <v>0.3132130138888889</v>
      </c>
      <c r="H92" s="95">
        <f>IF(E92&gt;0,(((C91)^3+(C92)^3)/2/D92)*0.5*'NEFZ + EPA + WLTP - Constants'!$B$3*('NEFZ + EPA + WLTP - Start Value'!$B$5*'NEFZ + EPA + WLTP - Start Value'!$B$4)*E92/3600,0)</f>
        <v>0.09823630449995714</v>
      </c>
    </row>
    <row r="93" ht="20.35" customHeight="1">
      <c r="A93" s="15">
        <v>90</v>
      </c>
      <c r="B93" s="136">
        <v>27.3</v>
      </c>
      <c r="C93" s="95">
        <f>B93/3.6</f>
        <v>7.583333333333333</v>
      </c>
      <c r="D93" s="95">
        <f>(C93+C92)/2</f>
        <v>8.222222222222221</v>
      </c>
      <c r="E93" s="95">
        <f>(D93*(A93-A92))</f>
        <v>8.222222222222221</v>
      </c>
      <c r="F93" s="95">
        <f>(0.5*((C93^2)-(C92^2))*'NEFZ + EPA + WLTP - Start Value'!$B$3)/3600</f>
        <v>-4.567266803840877</v>
      </c>
      <c r="G93" s="95">
        <f>E93*'NEFZ + EPA + WLTP - Start Value'!$B$3*'NEFZ + EPA + WLTP - Start Value'!$B$6*'NEFZ + EPA + WLTP - Constants'!$B$4/3600</f>
        <v>0.2805175555555556</v>
      </c>
      <c r="H93" s="95">
        <f>IF(E93&gt;0,(((C92)^3+(C93)^3)/2/D93)*0.5*'NEFZ + EPA + WLTP - Constants'!$B$3*('NEFZ + EPA + WLTP - Start Value'!$B$5*'NEFZ + EPA + WLTP - Start Value'!$B$4)*E93/3600,0)</f>
        <v>0.07159030204046636</v>
      </c>
    </row>
    <row r="94" ht="20.35" customHeight="1">
      <c r="A94" s="15">
        <v>91</v>
      </c>
      <c r="B94" s="136">
        <v>22</v>
      </c>
      <c r="C94" s="95">
        <f>B94/3.6</f>
        <v>6.111111111111111</v>
      </c>
      <c r="D94" s="95">
        <f>(C94+C93)/2</f>
        <v>6.847222222222221</v>
      </c>
      <c r="E94" s="95">
        <f>(D94*(A94-A93))</f>
        <v>6.847222222222221</v>
      </c>
      <c r="F94" s="95">
        <f>(0.5*((C94^2)-(C93^2))*'NEFZ + EPA + WLTP - Start Value'!$B$3)/3600</f>
        <v>-4.382275055727023</v>
      </c>
      <c r="G94" s="95">
        <f>E94*'NEFZ + EPA + WLTP - Start Value'!$B$3*'NEFZ + EPA + WLTP - Start Value'!$B$6*'NEFZ + EPA + WLTP - Constants'!$B$4/3600</f>
        <v>0.2336066805555556</v>
      </c>
      <c r="H94" s="95">
        <f>IF(E94&gt;0,(((C93)^3+(C94)^3)/2/D94)*0.5*'NEFZ + EPA + WLTP - Constants'!$B$3*('NEFZ + EPA + WLTP - Start Value'!$B$5*'NEFZ + EPA + WLTP - Start Value'!$B$4)*E94/3600,0)</f>
        <v>0.04201810860875342</v>
      </c>
    </row>
    <row r="95" ht="20.35" customHeight="1">
      <c r="A95" s="15">
        <v>92</v>
      </c>
      <c r="B95" s="136">
        <v>17</v>
      </c>
      <c r="C95" s="95">
        <f>B95/3.6</f>
        <v>4.722222222222222</v>
      </c>
      <c r="D95" s="95">
        <f>(C95+C94)/2</f>
        <v>5.416666666666666</v>
      </c>
      <c r="E95" s="95">
        <f>(D95*(A95-A94))</f>
        <v>5.416666666666666</v>
      </c>
      <c r="F95" s="95">
        <f>(0.5*((C95^2)-(C94^2))*'NEFZ + EPA + WLTP - Start Value'!$B$3)/3600</f>
        <v>-3.270479681069959</v>
      </c>
      <c r="G95" s="95">
        <f>E95*'NEFZ + EPA + WLTP - Start Value'!$B$3*'NEFZ + EPA + WLTP - Start Value'!$B$6*'NEFZ + EPA + WLTP - Constants'!$B$4/3600</f>
        <v>0.1848004166666667</v>
      </c>
      <c r="H95" s="95">
        <f>IF(E95&gt;0,(((C94)^3+(C95)^3)/2/D95)*0.5*'NEFZ + EPA + WLTP - Constants'!$B$3*('NEFZ + EPA + WLTP - Start Value'!$B$5*'NEFZ + EPA + WLTP - Start Value'!$B$4)*E95/3600,0)</f>
        <v>0.02109553433641975</v>
      </c>
    </row>
    <row r="96" ht="20.35" customHeight="1">
      <c r="A96" s="15">
        <v>93</v>
      </c>
      <c r="B96" s="136">
        <v>14.2</v>
      </c>
      <c r="C96" s="95">
        <f>B96/3.6</f>
        <v>3.944444444444444</v>
      </c>
      <c r="D96" s="95">
        <f>(C96+C95)/2</f>
        <v>4.333333333333333</v>
      </c>
      <c r="E96" s="95">
        <f>(D96*(A96-A95))</f>
        <v>4.333333333333333</v>
      </c>
      <c r="F96" s="95">
        <f>(0.5*((C96^2)-(C95^2))*'NEFZ + EPA + WLTP - Start Value'!$B$3)/3600</f>
        <v>-1.465174897119342</v>
      </c>
      <c r="G96" s="95">
        <f>E96*'NEFZ + EPA + WLTP - Start Value'!$B$3*'NEFZ + EPA + WLTP - Start Value'!$B$6*'NEFZ + EPA + WLTP - Constants'!$B$4/3600</f>
        <v>0.1478403333333333</v>
      </c>
      <c r="H96" s="95">
        <f>IF(E96&gt;0,(((C95)^3+(C96)^3)/2/D96)*0.5*'NEFZ + EPA + WLTP - Constants'!$B$3*('NEFZ + EPA + WLTP - Start Value'!$B$5*'NEFZ + EPA + WLTP - Start Value'!$B$4)*E96/3600,0)</f>
        <v>0.01054205709876543</v>
      </c>
    </row>
    <row r="97" ht="20.35" customHeight="1">
      <c r="A97" s="15">
        <v>94</v>
      </c>
      <c r="B97" s="136">
        <v>12</v>
      </c>
      <c r="C97" s="95">
        <f>B97/3.6</f>
        <v>3.333333333333333</v>
      </c>
      <c r="D97" s="95">
        <f>(C97+C96)/2</f>
        <v>3.638888888888888</v>
      </c>
      <c r="E97" s="95">
        <f>(D97*(A97-A96))</f>
        <v>3.638888888888888</v>
      </c>
      <c r="F97" s="95">
        <f>(0.5*((C97^2)-(C96^2))*'NEFZ + EPA + WLTP - Start Value'!$B$3)/3600</f>
        <v>-0.9667202503429357</v>
      </c>
      <c r="G97" s="95">
        <f>E97*'NEFZ + EPA + WLTP - Start Value'!$B$3*'NEFZ + EPA + WLTP - Start Value'!$B$6*'NEFZ + EPA + WLTP - Constants'!$B$4/3600</f>
        <v>0.1241479722222222</v>
      </c>
      <c r="H97" s="95">
        <f>IF(E97&gt;0,(((C96)^3+(C97)^3)/2/D97)*0.5*'NEFZ + EPA + WLTP - Constants'!$B$3*('NEFZ + EPA + WLTP - Start Value'!$B$5*'NEFZ + EPA + WLTP - Start Value'!$B$4)*E97/3600,0)</f>
        <v>0.00622425767318244</v>
      </c>
    </row>
    <row r="98" ht="20.35" customHeight="1">
      <c r="A98" s="15">
        <v>95</v>
      </c>
      <c r="B98" s="136">
        <v>9.1</v>
      </c>
      <c r="C98" s="95">
        <f>B98/3.6</f>
        <v>2.527777777777778</v>
      </c>
      <c r="D98" s="95">
        <f>(C98+C97)/2</f>
        <v>2.930555555555555</v>
      </c>
      <c r="E98" s="95">
        <f>(D98*(A98-A97))</f>
        <v>2.930555555555555</v>
      </c>
      <c r="F98" s="95">
        <f>(0.5*((C98^2)-(C97^2))*'NEFZ + EPA + WLTP - Start Value'!$B$3)/3600</f>
        <v>-1.026259752229081</v>
      </c>
      <c r="G98" s="95">
        <f>E98*'NEFZ + EPA + WLTP - Start Value'!$B$3*'NEFZ + EPA + WLTP - Start Value'!$B$6*'NEFZ + EPA + WLTP - Constants'!$B$4/3600</f>
        <v>0.09998176388888889</v>
      </c>
      <c r="H98" s="95">
        <f>IF(E98&gt;0,(((C97)^3+(C98)^3)/2/D98)*0.5*'NEFZ + EPA + WLTP - Constants'!$B$3*('NEFZ + EPA + WLTP - Start Value'!$B$5*'NEFZ + EPA + WLTP - Start Value'!$B$4)*E98/3600,0)</f>
        <v>0.003364183936685527</v>
      </c>
    </row>
    <row r="99" ht="20.35" customHeight="1">
      <c r="A99" s="15">
        <v>96</v>
      </c>
      <c r="B99" s="136">
        <v>5.8</v>
      </c>
      <c r="C99" s="95">
        <f>B99/3.6</f>
        <v>1.611111111111111</v>
      </c>
      <c r="D99" s="95">
        <f>(C99+C98)/2</f>
        <v>2.069444444444444</v>
      </c>
      <c r="E99" s="95">
        <f>(D99*(A99-A98))</f>
        <v>2.069444444444444</v>
      </c>
      <c r="F99" s="95">
        <f>(0.5*((C99^2)-(C98^2))*'NEFZ + EPA + WLTP - Start Value'!$B$3)/3600</f>
        <v>-0.8246640303497942</v>
      </c>
      <c r="G99" s="95">
        <f>E99*'NEFZ + EPA + WLTP - Start Value'!$B$3*'NEFZ + EPA + WLTP - Start Value'!$B$6*'NEFZ + EPA + WLTP - Constants'!$B$4/3600</f>
        <v>0.07060323611111111</v>
      </c>
      <c r="H99" s="95">
        <f>IF(E99&gt;0,(((C98)^3+(C99)^3)/2/D99)*0.5*'NEFZ + EPA + WLTP - Constants'!$B$3*('NEFZ + EPA + WLTP - Start Value'!$B$5*'NEFZ + EPA + WLTP - Start Value'!$B$4)*E99/3600,0)</f>
        <v>0.001286098245670438</v>
      </c>
    </row>
    <row r="100" ht="20.35" customHeight="1">
      <c r="A100" s="15">
        <v>97</v>
      </c>
      <c r="B100" s="136">
        <v>3.6</v>
      </c>
      <c r="C100" s="95">
        <f>B100/3.6</f>
        <v>1</v>
      </c>
      <c r="D100" s="95">
        <f>(C100+C99)/2</f>
        <v>1.305555555555555</v>
      </c>
      <c r="E100" s="95">
        <f>(D100*(A100-A99))</f>
        <v>1.305555555555555</v>
      </c>
      <c r="F100" s="95">
        <f>(0.5*((C100^2)-(C99^2))*'NEFZ + EPA + WLTP - Start Value'!$B$3)/3600</f>
        <v>-0.3468385631001371</v>
      </c>
      <c r="G100" s="95">
        <f>E100*'NEFZ + EPA + WLTP - Start Value'!$B$3*'NEFZ + EPA + WLTP - Start Value'!$B$6*'NEFZ + EPA + WLTP - Constants'!$B$4/3600</f>
        <v>0.04454163888888889</v>
      </c>
      <c r="H100" s="95">
        <f>IF(E100&gt;0,(((C99)^3+(C100)^3)/2/D100)*0.5*'NEFZ + EPA + WLTP - Constants'!$B$3*('NEFZ + EPA + WLTP - Start Value'!$B$5*'NEFZ + EPA + WLTP - Start Value'!$B$4)*E100/3600,0)</f>
        <v>0.0003277569015775033</v>
      </c>
    </row>
    <row r="101" ht="20.35" customHeight="1">
      <c r="A101" s="15">
        <v>98</v>
      </c>
      <c r="B101" s="136">
        <v>2.2</v>
      </c>
      <c r="C101" s="95">
        <f>B101/3.6</f>
        <v>0.6111111111111112</v>
      </c>
      <c r="D101" s="95">
        <f>(C101+C100)/2</f>
        <v>0.8055555555555556</v>
      </c>
      <c r="E101" s="95">
        <f>(D101*(A101-A100))</f>
        <v>0.8055555555555556</v>
      </c>
      <c r="F101" s="95">
        <f>(0.5*((C101^2)-(C100^2))*'NEFZ + EPA + WLTP - Start Value'!$B$3)/3600</f>
        <v>-0.1361861282578875</v>
      </c>
      <c r="G101" s="95">
        <f>E101*'NEFZ + EPA + WLTP - Start Value'!$B$3*'NEFZ + EPA + WLTP - Start Value'!$B$6*'NEFZ + EPA + WLTP - Constants'!$B$4/3600</f>
        <v>0.02748313888888889</v>
      </c>
      <c r="H101" s="95">
        <f>IF(E101&gt;0,(((C100)^3+(C101)^3)/2/D101)*0.5*'NEFZ + EPA + WLTP - Constants'!$B$3*('NEFZ + EPA + WLTP - Start Value'!$B$5*'NEFZ + EPA + WLTP - Start Value'!$B$4)*E101/3600,0)</f>
        <v>7.768514231824417e-05</v>
      </c>
    </row>
    <row r="102" ht="20.35" customHeight="1">
      <c r="A102" s="15">
        <v>99</v>
      </c>
      <c r="B102" s="136">
        <v>0</v>
      </c>
      <c r="C102" s="95">
        <f>B102/3.6</f>
        <v>0</v>
      </c>
      <c r="D102" s="95">
        <f>(C102+C101)/2</f>
        <v>0.3055555555555556</v>
      </c>
      <c r="E102" s="95">
        <f>(D102*(A102-A101))</f>
        <v>0.3055555555555556</v>
      </c>
      <c r="F102" s="95">
        <f>(0.5*((C102^2)-(C101^2))*'NEFZ + EPA + WLTP - Start Value'!$B$3)/3600</f>
        <v>-0.0811749828532236</v>
      </c>
      <c r="G102" s="95">
        <f>E102*'NEFZ + EPA + WLTP - Start Value'!$B$3*'NEFZ + EPA + WLTP - Start Value'!$B$6*'NEFZ + EPA + WLTP - Constants'!$B$4/3600</f>
        <v>0.01042463888888889</v>
      </c>
      <c r="H102" s="95">
        <f>IF(E102&gt;0,(((C101)^3+(C102)^3)/2/D102)*0.5*'NEFZ + EPA + WLTP - Constants'!$B$3*('NEFZ + EPA + WLTP - Start Value'!$B$5*'NEFZ + EPA + WLTP - Start Value'!$B$4)*E102/3600,0)</f>
        <v>1.443514231824417e-05</v>
      </c>
    </row>
    <row r="103" ht="20.35" customHeight="1">
      <c r="A103" s="15">
        <v>100</v>
      </c>
      <c r="B103" s="136">
        <v>0</v>
      </c>
      <c r="C103" s="95">
        <f>B103/3.6</f>
        <v>0</v>
      </c>
      <c r="D103" s="95">
        <f>(C103+C102)/2</f>
        <v>0</v>
      </c>
      <c r="E103" s="95">
        <f>(D103*(A103-A102))</f>
        <v>0</v>
      </c>
      <c r="F103" s="95">
        <f>(0.5*((C103^2)-(C102^2))*'NEFZ + EPA + WLTP - Start Value'!$B$3)/3600</f>
        <v>0</v>
      </c>
      <c r="G103" s="95">
        <f>E103*'NEFZ + EPA + WLTP - Start Value'!$B$3*'NEFZ + EPA + WLTP - Start Value'!$B$6*'NEFZ + EPA + WLTP - Constants'!$B$4/3600</f>
        <v>0</v>
      </c>
      <c r="H103" s="95">
        <f>IF(E103&gt;0,(((C102)^3+(C103)^3)/2/D103)*0.5*'NEFZ + EPA + WLTP - Constants'!$B$3*('NEFZ + EPA + WLTP - Start Value'!$B$5*'NEFZ + EPA + WLTP - Start Value'!$B$4)*E103/3600,0)</f>
        <v>0</v>
      </c>
    </row>
    <row r="104" ht="20.35" customHeight="1">
      <c r="A104" s="15">
        <v>101</v>
      </c>
      <c r="B104" s="136">
        <v>0</v>
      </c>
      <c r="C104" s="95">
        <f>B104/3.6</f>
        <v>0</v>
      </c>
      <c r="D104" s="95">
        <f>(C104+C103)/2</f>
        <v>0</v>
      </c>
      <c r="E104" s="95">
        <f>(D104*(A104-A103))</f>
        <v>0</v>
      </c>
      <c r="F104" s="95">
        <f>(0.5*((C104^2)-(C103^2))*'NEFZ + EPA + WLTP - Start Value'!$B$3)/3600</f>
        <v>0</v>
      </c>
      <c r="G104" s="95">
        <f>E104*'NEFZ + EPA + WLTP - Start Value'!$B$3*'NEFZ + EPA + WLTP - Start Value'!$B$6*'NEFZ + EPA + WLTP - Constants'!$B$4/3600</f>
        <v>0</v>
      </c>
      <c r="H104" s="95">
        <f>IF(E104&gt;0,(((C103)^3+(C104)^3)/2/D104)*0.5*'NEFZ + EPA + WLTP - Constants'!$B$3*('NEFZ + EPA + WLTP - Start Value'!$B$5*'NEFZ + EPA + WLTP - Start Value'!$B$4)*E104/3600,0)</f>
        <v>0</v>
      </c>
    </row>
    <row r="105" ht="20.35" customHeight="1">
      <c r="A105" s="15">
        <v>102</v>
      </c>
      <c r="B105" s="136">
        <v>0</v>
      </c>
      <c r="C105" s="95">
        <f>B105/3.6</f>
        <v>0</v>
      </c>
      <c r="D105" s="95">
        <f>(C105+C104)/2</f>
        <v>0</v>
      </c>
      <c r="E105" s="95">
        <f>(D105*(A105-A104))</f>
        <v>0</v>
      </c>
      <c r="F105" s="95">
        <f>(0.5*((C105^2)-(C104^2))*'NEFZ + EPA + WLTP - Start Value'!$B$3)/3600</f>
        <v>0</v>
      </c>
      <c r="G105" s="95">
        <f>E105*'NEFZ + EPA + WLTP - Start Value'!$B$3*'NEFZ + EPA + WLTP - Start Value'!$B$6*'NEFZ + EPA + WLTP - Constants'!$B$4/3600</f>
        <v>0</v>
      </c>
      <c r="H105" s="95">
        <f>IF(E105&gt;0,(((C104)^3+(C105)^3)/2/D105)*0.5*'NEFZ + EPA + WLTP - Constants'!$B$3*('NEFZ + EPA + WLTP - Start Value'!$B$5*'NEFZ + EPA + WLTP - Start Value'!$B$4)*E105/3600,0)</f>
        <v>0</v>
      </c>
    </row>
    <row r="106" ht="20.35" customHeight="1">
      <c r="A106" s="15">
        <v>103</v>
      </c>
      <c r="B106" s="136">
        <v>0</v>
      </c>
      <c r="C106" s="95">
        <f>B106/3.6</f>
        <v>0</v>
      </c>
      <c r="D106" s="95">
        <f>(C106+C105)/2</f>
        <v>0</v>
      </c>
      <c r="E106" s="95">
        <f>(D106*(A106-A105))</f>
        <v>0</v>
      </c>
      <c r="F106" s="95">
        <f>(0.5*((C106^2)-(C105^2))*'NEFZ + EPA + WLTP - Start Value'!$B$3)/3600</f>
        <v>0</v>
      </c>
      <c r="G106" s="95">
        <f>E106*'NEFZ + EPA + WLTP - Start Value'!$B$3*'NEFZ + EPA + WLTP - Start Value'!$B$6*'NEFZ + EPA + WLTP - Constants'!$B$4/3600</f>
        <v>0</v>
      </c>
      <c r="H106" s="95">
        <f>IF(E106&gt;0,(((C105)^3+(C106)^3)/2/D106)*0.5*'NEFZ + EPA + WLTP - Constants'!$B$3*('NEFZ + EPA + WLTP - Start Value'!$B$5*'NEFZ + EPA + WLTP - Start Value'!$B$4)*E106/3600,0)</f>
        <v>0</v>
      </c>
    </row>
    <row r="107" ht="20.35" customHeight="1">
      <c r="A107" s="15">
        <v>104</v>
      </c>
      <c r="B107" s="136">
        <v>0</v>
      </c>
      <c r="C107" s="95">
        <f>B107/3.6</f>
        <v>0</v>
      </c>
      <c r="D107" s="95">
        <f>(C107+C106)/2</f>
        <v>0</v>
      </c>
      <c r="E107" s="95">
        <f>(D107*(A107-A106))</f>
        <v>0</v>
      </c>
      <c r="F107" s="95">
        <f>(0.5*((C107^2)-(C106^2))*'NEFZ + EPA + WLTP - Start Value'!$B$3)/3600</f>
        <v>0</v>
      </c>
      <c r="G107" s="95">
        <f>E107*'NEFZ + EPA + WLTP - Start Value'!$B$3*'NEFZ + EPA + WLTP - Start Value'!$B$6*'NEFZ + EPA + WLTP - Constants'!$B$4/3600</f>
        <v>0</v>
      </c>
      <c r="H107" s="95">
        <f>IF(E107&gt;0,(((C106)^3+(C107)^3)/2/D107)*0.5*'NEFZ + EPA + WLTP - Constants'!$B$3*('NEFZ + EPA + WLTP - Start Value'!$B$5*'NEFZ + EPA + WLTP - Start Value'!$B$4)*E107/3600,0)</f>
        <v>0</v>
      </c>
    </row>
    <row r="108" ht="20.35" customHeight="1">
      <c r="A108" s="15">
        <v>105</v>
      </c>
      <c r="B108" s="136">
        <v>0</v>
      </c>
      <c r="C108" s="95">
        <f>B108/3.6</f>
        <v>0</v>
      </c>
      <c r="D108" s="95">
        <f>(C108+C107)/2</f>
        <v>0</v>
      </c>
      <c r="E108" s="95">
        <f>(D108*(A108-A107))</f>
        <v>0</v>
      </c>
      <c r="F108" s="95">
        <f>(0.5*((C108^2)-(C107^2))*'NEFZ + EPA + WLTP - Start Value'!$B$3)/3600</f>
        <v>0</v>
      </c>
      <c r="G108" s="95">
        <f>E108*'NEFZ + EPA + WLTP - Start Value'!$B$3*'NEFZ + EPA + WLTP - Start Value'!$B$6*'NEFZ + EPA + WLTP - Constants'!$B$4/3600</f>
        <v>0</v>
      </c>
      <c r="H108" s="95">
        <f>IF(E108&gt;0,(((C107)^3+(C108)^3)/2/D108)*0.5*'NEFZ + EPA + WLTP - Constants'!$B$3*('NEFZ + EPA + WLTP - Start Value'!$B$5*'NEFZ + EPA + WLTP - Start Value'!$B$4)*E108/3600,0)</f>
        <v>0</v>
      </c>
    </row>
    <row r="109" ht="20.35" customHeight="1">
      <c r="A109" s="15">
        <v>106</v>
      </c>
      <c r="B109" s="136">
        <v>0</v>
      </c>
      <c r="C109" s="95">
        <f>B109/3.6</f>
        <v>0</v>
      </c>
      <c r="D109" s="95">
        <f>(C109+C108)/2</f>
        <v>0</v>
      </c>
      <c r="E109" s="95">
        <f>(D109*(A109-A108))</f>
        <v>0</v>
      </c>
      <c r="F109" s="95">
        <f>(0.5*((C109^2)-(C108^2))*'NEFZ + EPA + WLTP - Start Value'!$B$3)/3600</f>
        <v>0</v>
      </c>
      <c r="G109" s="95">
        <f>E109*'NEFZ + EPA + WLTP - Start Value'!$B$3*'NEFZ + EPA + WLTP - Start Value'!$B$6*'NEFZ + EPA + WLTP - Constants'!$B$4/3600</f>
        <v>0</v>
      </c>
      <c r="H109" s="95">
        <f>IF(E109&gt;0,(((C108)^3+(C109)^3)/2/D109)*0.5*'NEFZ + EPA + WLTP - Constants'!$B$3*('NEFZ + EPA + WLTP - Start Value'!$B$5*'NEFZ + EPA + WLTP - Start Value'!$B$4)*E109/3600,0)</f>
        <v>0</v>
      </c>
    </row>
    <row r="110" ht="20.35" customHeight="1">
      <c r="A110" s="15">
        <v>107</v>
      </c>
      <c r="B110" s="136">
        <v>0</v>
      </c>
      <c r="C110" s="95">
        <f>B110/3.6</f>
        <v>0</v>
      </c>
      <c r="D110" s="95">
        <f>(C110+C109)/2</f>
        <v>0</v>
      </c>
      <c r="E110" s="95">
        <f>(D110*(A110-A109))</f>
        <v>0</v>
      </c>
      <c r="F110" s="95">
        <f>(0.5*((C110^2)-(C109^2))*'NEFZ + EPA + WLTP - Start Value'!$B$3)/3600</f>
        <v>0</v>
      </c>
      <c r="G110" s="95">
        <f>E110*'NEFZ + EPA + WLTP - Start Value'!$B$3*'NEFZ + EPA + WLTP - Start Value'!$B$6*'NEFZ + EPA + WLTP - Constants'!$B$4/3600</f>
        <v>0</v>
      </c>
      <c r="H110" s="95">
        <f>IF(E110&gt;0,(((C109)^3+(C110)^3)/2/D110)*0.5*'NEFZ + EPA + WLTP - Constants'!$B$3*('NEFZ + EPA + WLTP - Start Value'!$B$5*'NEFZ + EPA + WLTP - Start Value'!$B$4)*E110/3600,0)</f>
        <v>0</v>
      </c>
    </row>
    <row r="111" ht="20.35" customHeight="1">
      <c r="A111" s="15">
        <v>108</v>
      </c>
      <c r="B111" s="136">
        <v>0</v>
      </c>
      <c r="C111" s="95">
        <f>B111/3.6</f>
        <v>0</v>
      </c>
      <c r="D111" s="95">
        <f>(C111+C110)/2</f>
        <v>0</v>
      </c>
      <c r="E111" s="95">
        <f>(D111*(A111-A110))</f>
        <v>0</v>
      </c>
      <c r="F111" s="95">
        <f>(0.5*((C111^2)-(C110^2))*'NEFZ + EPA + WLTP - Start Value'!$B$3)/3600</f>
        <v>0</v>
      </c>
      <c r="G111" s="95">
        <f>E111*'NEFZ + EPA + WLTP - Start Value'!$B$3*'NEFZ + EPA + WLTP - Start Value'!$B$6*'NEFZ + EPA + WLTP - Constants'!$B$4/3600</f>
        <v>0</v>
      </c>
      <c r="H111" s="95">
        <f>IF(E111&gt;0,(((C110)^3+(C111)^3)/2/D111)*0.5*'NEFZ + EPA + WLTP - Constants'!$B$3*('NEFZ + EPA + WLTP - Start Value'!$B$5*'NEFZ + EPA + WLTP - Start Value'!$B$4)*E111/3600,0)</f>
        <v>0</v>
      </c>
    </row>
    <row r="112" ht="20.35" customHeight="1">
      <c r="A112" s="15">
        <v>109</v>
      </c>
      <c r="B112" s="136">
        <v>0</v>
      </c>
      <c r="C112" s="95">
        <f>B112/3.6</f>
        <v>0</v>
      </c>
      <c r="D112" s="95">
        <f>(C112+C111)/2</f>
        <v>0</v>
      </c>
      <c r="E112" s="95">
        <f>(D112*(A112-A111))</f>
        <v>0</v>
      </c>
      <c r="F112" s="95">
        <f>(0.5*((C112^2)-(C111^2))*'NEFZ + EPA + WLTP - Start Value'!$B$3)/3600</f>
        <v>0</v>
      </c>
      <c r="G112" s="95">
        <f>E112*'NEFZ + EPA + WLTP - Start Value'!$B$3*'NEFZ + EPA + WLTP - Start Value'!$B$6*'NEFZ + EPA + WLTP - Constants'!$B$4/3600</f>
        <v>0</v>
      </c>
      <c r="H112" s="95">
        <f>IF(E112&gt;0,(((C111)^3+(C112)^3)/2/D112)*0.5*'NEFZ + EPA + WLTP - Constants'!$B$3*('NEFZ + EPA + WLTP - Start Value'!$B$5*'NEFZ + EPA + WLTP - Start Value'!$B$4)*E112/3600,0)</f>
        <v>0</v>
      </c>
    </row>
    <row r="113" ht="20.35" customHeight="1">
      <c r="A113" s="15">
        <v>110</v>
      </c>
      <c r="B113" s="136">
        <v>0</v>
      </c>
      <c r="C113" s="95">
        <f>B113/3.6</f>
        <v>0</v>
      </c>
      <c r="D113" s="95">
        <f>(C113+C112)/2</f>
        <v>0</v>
      </c>
      <c r="E113" s="95">
        <f>(D113*(A113-A112))</f>
        <v>0</v>
      </c>
      <c r="F113" s="95">
        <f>(0.5*((C113^2)-(C112^2))*'NEFZ + EPA + WLTP - Start Value'!$B$3)/3600</f>
        <v>0</v>
      </c>
      <c r="G113" s="95">
        <f>E113*'NEFZ + EPA + WLTP - Start Value'!$B$3*'NEFZ + EPA + WLTP - Start Value'!$B$6*'NEFZ + EPA + WLTP - Constants'!$B$4/3600</f>
        <v>0</v>
      </c>
      <c r="H113" s="95">
        <f>IF(E113&gt;0,(((C112)^3+(C113)^3)/2/D113)*0.5*'NEFZ + EPA + WLTP - Constants'!$B$3*('NEFZ + EPA + WLTP - Start Value'!$B$5*'NEFZ + EPA + WLTP - Start Value'!$B$4)*E113/3600,0)</f>
        <v>0</v>
      </c>
    </row>
    <row r="114" ht="20.35" customHeight="1">
      <c r="A114" s="15">
        <v>111</v>
      </c>
      <c r="B114" s="136">
        <v>0</v>
      </c>
      <c r="C114" s="95">
        <f>B114/3.6</f>
        <v>0</v>
      </c>
      <c r="D114" s="95">
        <f>(C114+C113)/2</f>
        <v>0</v>
      </c>
      <c r="E114" s="95">
        <f>(D114*(A114-A113))</f>
        <v>0</v>
      </c>
      <c r="F114" s="95">
        <f>(0.5*((C114^2)-(C113^2))*'NEFZ + EPA + WLTP - Start Value'!$B$3)/3600</f>
        <v>0</v>
      </c>
      <c r="G114" s="95">
        <f>E114*'NEFZ + EPA + WLTP - Start Value'!$B$3*'NEFZ + EPA + WLTP - Start Value'!$B$6*'NEFZ + EPA + WLTP - Constants'!$B$4/3600</f>
        <v>0</v>
      </c>
      <c r="H114" s="95">
        <f>IF(E114&gt;0,(((C113)^3+(C114)^3)/2/D114)*0.5*'NEFZ + EPA + WLTP - Constants'!$B$3*('NEFZ + EPA + WLTP - Start Value'!$B$5*'NEFZ + EPA + WLTP - Start Value'!$B$4)*E114/3600,0)</f>
        <v>0</v>
      </c>
    </row>
    <row r="115" ht="20.35" customHeight="1">
      <c r="A115" s="15">
        <v>112</v>
      </c>
      <c r="B115" s="136">
        <v>0</v>
      </c>
      <c r="C115" s="95">
        <f>B115/3.6</f>
        <v>0</v>
      </c>
      <c r="D115" s="95">
        <f>(C115+C114)/2</f>
        <v>0</v>
      </c>
      <c r="E115" s="95">
        <f>(D115*(A115-A114))</f>
        <v>0</v>
      </c>
      <c r="F115" s="95">
        <f>(0.5*((C115^2)-(C114^2))*'NEFZ + EPA + WLTP - Start Value'!$B$3)/3600</f>
        <v>0</v>
      </c>
      <c r="G115" s="95">
        <f>E115*'NEFZ + EPA + WLTP - Start Value'!$B$3*'NEFZ + EPA + WLTP - Start Value'!$B$6*'NEFZ + EPA + WLTP - Constants'!$B$4/3600</f>
        <v>0</v>
      </c>
      <c r="H115" s="95">
        <f>IF(E115&gt;0,(((C114)^3+(C115)^3)/2/D115)*0.5*'NEFZ + EPA + WLTP - Constants'!$B$3*('NEFZ + EPA + WLTP - Start Value'!$B$5*'NEFZ + EPA + WLTP - Start Value'!$B$4)*E115/3600,0)</f>
        <v>0</v>
      </c>
    </row>
    <row r="116" ht="20.35" customHeight="1">
      <c r="A116" s="15">
        <v>113</v>
      </c>
      <c r="B116" s="136">
        <v>0</v>
      </c>
      <c r="C116" s="95">
        <f>B116/3.6</f>
        <v>0</v>
      </c>
      <c r="D116" s="95">
        <f>(C116+C115)/2</f>
        <v>0</v>
      </c>
      <c r="E116" s="95">
        <f>(D116*(A116-A115))</f>
        <v>0</v>
      </c>
      <c r="F116" s="95">
        <f>(0.5*((C116^2)-(C115^2))*'NEFZ + EPA + WLTP - Start Value'!$B$3)/3600</f>
        <v>0</v>
      </c>
      <c r="G116" s="95">
        <f>E116*'NEFZ + EPA + WLTP - Start Value'!$B$3*'NEFZ + EPA + WLTP - Start Value'!$B$6*'NEFZ + EPA + WLTP - Constants'!$B$4/3600</f>
        <v>0</v>
      </c>
      <c r="H116" s="95">
        <f>IF(E116&gt;0,(((C115)^3+(C116)^3)/2/D116)*0.5*'NEFZ + EPA + WLTP - Constants'!$B$3*('NEFZ + EPA + WLTP - Start Value'!$B$5*'NEFZ + EPA + WLTP - Start Value'!$B$4)*E116/3600,0)</f>
        <v>0</v>
      </c>
    </row>
    <row r="117" ht="20.35" customHeight="1">
      <c r="A117" s="15">
        <v>114</v>
      </c>
      <c r="B117" s="136">
        <v>0</v>
      </c>
      <c r="C117" s="95">
        <f>B117/3.6</f>
        <v>0</v>
      </c>
      <c r="D117" s="95">
        <f>(C117+C116)/2</f>
        <v>0</v>
      </c>
      <c r="E117" s="95">
        <f>(D117*(A117-A116))</f>
        <v>0</v>
      </c>
      <c r="F117" s="95">
        <f>(0.5*((C117^2)-(C116^2))*'NEFZ + EPA + WLTP - Start Value'!$B$3)/3600</f>
        <v>0</v>
      </c>
      <c r="G117" s="95">
        <f>E117*'NEFZ + EPA + WLTP - Start Value'!$B$3*'NEFZ + EPA + WLTP - Start Value'!$B$6*'NEFZ + EPA + WLTP - Constants'!$B$4/3600</f>
        <v>0</v>
      </c>
      <c r="H117" s="95">
        <f>IF(E117&gt;0,(((C116)^3+(C117)^3)/2/D117)*0.5*'NEFZ + EPA + WLTP - Constants'!$B$3*('NEFZ + EPA + WLTP - Start Value'!$B$5*'NEFZ + EPA + WLTP - Start Value'!$B$4)*E117/3600,0)</f>
        <v>0</v>
      </c>
    </row>
    <row r="118" ht="20.35" customHeight="1">
      <c r="A118" s="15">
        <v>115</v>
      </c>
      <c r="B118" s="136">
        <v>0</v>
      </c>
      <c r="C118" s="95">
        <f>B118/3.6</f>
        <v>0</v>
      </c>
      <c r="D118" s="95">
        <f>(C118+C117)/2</f>
        <v>0</v>
      </c>
      <c r="E118" s="95">
        <f>(D118*(A118-A117))</f>
        <v>0</v>
      </c>
      <c r="F118" s="95">
        <f>(0.5*((C118^2)-(C117^2))*'NEFZ + EPA + WLTP - Start Value'!$B$3)/3600</f>
        <v>0</v>
      </c>
      <c r="G118" s="95">
        <f>E118*'NEFZ + EPA + WLTP - Start Value'!$B$3*'NEFZ + EPA + WLTP - Start Value'!$B$6*'NEFZ + EPA + WLTP - Constants'!$B$4/3600</f>
        <v>0</v>
      </c>
      <c r="H118" s="95">
        <f>IF(E118&gt;0,(((C117)^3+(C118)^3)/2/D118)*0.5*'NEFZ + EPA + WLTP - Constants'!$B$3*('NEFZ + EPA + WLTP - Start Value'!$B$5*'NEFZ + EPA + WLTP - Start Value'!$B$4)*E118/3600,0)</f>
        <v>0</v>
      </c>
    </row>
    <row r="119" ht="20.35" customHeight="1">
      <c r="A119" s="15">
        <v>116</v>
      </c>
      <c r="B119" s="136">
        <v>0</v>
      </c>
      <c r="C119" s="95">
        <f>B119/3.6</f>
        <v>0</v>
      </c>
      <c r="D119" s="95">
        <f>(C119+C118)/2</f>
        <v>0</v>
      </c>
      <c r="E119" s="95">
        <f>(D119*(A119-A118))</f>
        <v>0</v>
      </c>
      <c r="F119" s="95">
        <f>(0.5*((C119^2)-(C118^2))*'NEFZ + EPA + WLTP - Start Value'!$B$3)/3600</f>
        <v>0</v>
      </c>
      <c r="G119" s="95">
        <f>E119*'NEFZ + EPA + WLTP - Start Value'!$B$3*'NEFZ + EPA + WLTP - Start Value'!$B$6*'NEFZ + EPA + WLTP - Constants'!$B$4/3600</f>
        <v>0</v>
      </c>
      <c r="H119" s="95">
        <f>IF(E119&gt;0,(((C118)^3+(C119)^3)/2/D119)*0.5*'NEFZ + EPA + WLTP - Constants'!$B$3*('NEFZ + EPA + WLTP - Start Value'!$B$5*'NEFZ + EPA + WLTP - Start Value'!$B$4)*E119/3600,0)</f>
        <v>0</v>
      </c>
    </row>
    <row r="120" ht="20.35" customHeight="1">
      <c r="A120" s="15">
        <v>117</v>
      </c>
      <c r="B120" s="136">
        <v>0</v>
      </c>
      <c r="C120" s="95">
        <f>B120/3.6</f>
        <v>0</v>
      </c>
      <c r="D120" s="95">
        <f>(C120+C119)/2</f>
        <v>0</v>
      </c>
      <c r="E120" s="95">
        <f>(D120*(A120-A119))</f>
        <v>0</v>
      </c>
      <c r="F120" s="95">
        <f>(0.5*((C120^2)-(C119^2))*'NEFZ + EPA + WLTP - Start Value'!$B$3)/3600</f>
        <v>0</v>
      </c>
      <c r="G120" s="95">
        <f>E120*'NEFZ + EPA + WLTP - Start Value'!$B$3*'NEFZ + EPA + WLTP - Start Value'!$B$6*'NEFZ + EPA + WLTP - Constants'!$B$4/3600</f>
        <v>0</v>
      </c>
      <c r="H120" s="95">
        <f>IF(E120&gt;0,(((C119)^3+(C120)^3)/2/D120)*0.5*'NEFZ + EPA + WLTP - Constants'!$B$3*('NEFZ + EPA + WLTP - Start Value'!$B$5*'NEFZ + EPA + WLTP - Start Value'!$B$4)*E120/3600,0)</f>
        <v>0</v>
      </c>
    </row>
    <row r="121" ht="20.35" customHeight="1">
      <c r="A121" s="15">
        <v>118</v>
      </c>
      <c r="B121" s="136">
        <v>0</v>
      </c>
      <c r="C121" s="95">
        <f>B121/3.6</f>
        <v>0</v>
      </c>
      <c r="D121" s="95">
        <f>(C121+C120)/2</f>
        <v>0</v>
      </c>
      <c r="E121" s="95">
        <f>(D121*(A121-A120))</f>
        <v>0</v>
      </c>
      <c r="F121" s="95">
        <f>(0.5*((C121^2)-(C120^2))*'NEFZ + EPA + WLTP - Start Value'!$B$3)/3600</f>
        <v>0</v>
      </c>
      <c r="G121" s="95">
        <f>E121*'NEFZ + EPA + WLTP - Start Value'!$B$3*'NEFZ + EPA + WLTP - Start Value'!$B$6*'NEFZ + EPA + WLTP - Constants'!$B$4/3600</f>
        <v>0</v>
      </c>
      <c r="H121" s="95">
        <f>IF(E121&gt;0,(((C120)^3+(C121)^3)/2/D121)*0.5*'NEFZ + EPA + WLTP - Constants'!$B$3*('NEFZ + EPA + WLTP - Start Value'!$B$5*'NEFZ + EPA + WLTP - Start Value'!$B$4)*E121/3600,0)</f>
        <v>0</v>
      </c>
    </row>
    <row r="122" ht="20.35" customHeight="1">
      <c r="A122" s="15">
        <v>119</v>
      </c>
      <c r="B122" s="136">
        <v>0</v>
      </c>
      <c r="C122" s="95">
        <f>B122/3.6</f>
        <v>0</v>
      </c>
      <c r="D122" s="95">
        <f>(C122+C121)/2</f>
        <v>0</v>
      </c>
      <c r="E122" s="95">
        <f>(D122*(A122-A121))</f>
        <v>0</v>
      </c>
      <c r="F122" s="95">
        <f>(0.5*((C122^2)-(C121^2))*'NEFZ + EPA + WLTP - Start Value'!$B$3)/3600</f>
        <v>0</v>
      </c>
      <c r="G122" s="95">
        <f>E122*'NEFZ + EPA + WLTP - Start Value'!$B$3*'NEFZ + EPA + WLTP - Start Value'!$B$6*'NEFZ + EPA + WLTP - Constants'!$B$4/3600</f>
        <v>0</v>
      </c>
      <c r="H122" s="95">
        <f>IF(E122&gt;0,(((C121)^3+(C122)^3)/2/D122)*0.5*'NEFZ + EPA + WLTP - Constants'!$B$3*('NEFZ + EPA + WLTP - Start Value'!$B$5*'NEFZ + EPA + WLTP - Start Value'!$B$4)*E122/3600,0)</f>
        <v>0</v>
      </c>
    </row>
    <row r="123" ht="20.35" customHeight="1">
      <c r="A123" s="15">
        <v>120</v>
      </c>
      <c r="B123" s="136">
        <v>0</v>
      </c>
      <c r="C123" s="95">
        <f>B123/3.6</f>
        <v>0</v>
      </c>
      <c r="D123" s="95">
        <f>(C123+C122)/2</f>
        <v>0</v>
      </c>
      <c r="E123" s="95">
        <f>(D123*(A123-A122))</f>
        <v>0</v>
      </c>
      <c r="F123" s="95">
        <f>(0.5*((C123^2)-(C122^2))*'NEFZ + EPA + WLTP - Start Value'!$B$3)/3600</f>
        <v>0</v>
      </c>
      <c r="G123" s="95">
        <f>E123*'NEFZ + EPA + WLTP - Start Value'!$B$3*'NEFZ + EPA + WLTP - Start Value'!$B$6*'NEFZ + EPA + WLTP - Constants'!$B$4/3600</f>
        <v>0</v>
      </c>
      <c r="H123" s="95">
        <f>IF(E123&gt;0,(((C122)^3+(C123)^3)/2/D123)*0.5*'NEFZ + EPA + WLTP - Constants'!$B$3*('NEFZ + EPA + WLTP - Start Value'!$B$5*'NEFZ + EPA + WLTP - Start Value'!$B$4)*E123/3600,0)</f>
        <v>0</v>
      </c>
    </row>
    <row r="124" ht="20.35" customHeight="1">
      <c r="A124" s="15">
        <v>121</v>
      </c>
      <c r="B124" s="136">
        <v>0</v>
      </c>
      <c r="C124" s="95">
        <f>B124/3.6</f>
        <v>0</v>
      </c>
      <c r="D124" s="95">
        <f>(C124+C123)/2</f>
        <v>0</v>
      </c>
      <c r="E124" s="95">
        <f>(D124*(A124-A123))</f>
        <v>0</v>
      </c>
      <c r="F124" s="95">
        <f>(0.5*((C124^2)-(C123^2))*'NEFZ + EPA + WLTP - Start Value'!$B$3)/3600</f>
        <v>0</v>
      </c>
      <c r="G124" s="95">
        <f>E124*'NEFZ + EPA + WLTP - Start Value'!$B$3*'NEFZ + EPA + WLTP - Start Value'!$B$6*'NEFZ + EPA + WLTP - Constants'!$B$4/3600</f>
        <v>0</v>
      </c>
      <c r="H124" s="95">
        <f>IF(E124&gt;0,(((C123)^3+(C124)^3)/2/D124)*0.5*'NEFZ + EPA + WLTP - Constants'!$B$3*('NEFZ + EPA + WLTP - Start Value'!$B$5*'NEFZ + EPA + WLTP - Start Value'!$B$4)*E124/3600,0)</f>
        <v>0</v>
      </c>
    </row>
    <row r="125" ht="20.35" customHeight="1">
      <c r="A125" s="15">
        <v>122</v>
      </c>
      <c r="B125" s="136">
        <v>0</v>
      </c>
      <c r="C125" s="95">
        <f>B125/3.6</f>
        <v>0</v>
      </c>
      <c r="D125" s="95">
        <f>(C125+C124)/2</f>
        <v>0</v>
      </c>
      <c r="E125" s="95">
        <f>(D125*(A125-A124))</f>
        <v>0</v>
      </c>
      <c r="F125" s="95">
        <f>(0.5*((C125^2)-(C124^2))*'NEFZ + EPA + WLTP - Start Value'!$B$3)/3600</f>
        <v>0</v>
      </c>
      <c r="G125" s="95">
        <f>E125*'NEFZ + EPA + WLTP - Start Value'!$B$3*'NEFZ + EPA + WLTP - Start Value'!$B$6*'NEFZ + EPA + WLTP - Constants'!$B$4/3600</f>
        <v>0</v>
      </c>
      <c r="H125" s="95">
        <f>IF(E125&gt;0,(((C124)^3+(C125)^3)/2/D125)*0.5*'NEFZ + EPA + WLTP - Constants'!$B$3*('NEFZ + EPA + WLTP - Start Value'!$B$5*'NEFZ + EPA + WLTP - Start Value'!$B$4)*E125/3600,0)</f>
        <v>0</v>
      </c>
    </row>
    <row r="126" ht="20.35" customHeight="1">
      <c r="A126" s="15">
        <v>123</v>
      </c>
      <c r="B126" s="136">
        <v>0</v>
      </c>
      <c r="C126" s="95">
        <f>B126/3.6</f>
        <v>0</v>
      </c>
      <c r="D126" s="95">
        <f>(C126+C125)/2</f>
        <v>0</v>
      </c>
      <c r="E126" s="95">
        <f>(D126*(A126-A125))</f>
        <v>0</v>
      </c>
      <c r="F126" s="95">
        <f>(0.5*((C126^2)-(C125^2))*'NEFZ + EPA + WLTP - Start Value'!$B$3)/3600</f>
        <v>0</v>
      </c>
      <c r="G126" s="95">
        <f>E126*'NEFZ + EPA + WLTP - Start Value'!$B$3*'NEFZ + EPA + WLTP - Start Value'!$B$6*'NEFZ + EPA + WLTP - Constants'!$B$4/3600</f>
        <v>0</v>
      </c>
      <c r="H126" s="95">
        <f>IF(E126&gt;0,(((C125)^3+(C126)^3)/2/D126)*0.5*'NEFZ + EPA + WLTP - Constants'!$B$3*('NEFZ + EPA + WLTP - Start Value'!$B$5*'NEFZ + EPA + WLTP - Start Value'!$B$4)*E126/3600,0)</f>
        <v>0</v>
      </c>
    </row>
    <row r="127" ht="20.35" customHeight="1">
      <c r="A127" s="15">
        <v>124</v>
      </c>
      <c r="B127" s="136">
        <v>0</v>
      </c>
      <c r="C127" s="95">
        <f>B127/3.6</f>
        <v>0</v>
      </c>
      <c r="D127" s="95">
        <f>(C127+C126)/2</f>
        <v>0</v>
      </c>
      <c r="E127" s="95">
        <f>(D127*(A127-A126))</f>
        <v>0</v>
      </c>
      <c r="F127" s="95">
        <f>(0.5*((C127^2)-(C126^2))*'NEFZ + EPA + WLTP - Start Value'!$B$3)/3600</f>
        <v>0</v>
      </c>
      <c r="G127" s="95">
        <f>E127*'NEFZ + EPA + WLTP - Start Value'!$B$3*'NEFZ + EPA + WLTP - Start Value'!$B$6*'NEFZ + EPA + WLTP - Constants'!$B$4/3600</f>
        <v>0</v>
      </c>
      <c r="H127" s="95">
        <f>IF(E127&gt;0,(((C126)^3+(C127)^3)/2/D127)*0.5*'NEFZ + EPA + WLTP - Constants'!$B$3*('NEFZ + EPA + WLTP - Start Value'!$B$5*'NEFZ + EPA + WLTP - Start Value'!$B$4)*E127/3600,0)</f>
        <v>0</v>
      </c>
    </row>
    <row r="128" ht="20.35" customHeight="1">
      <c r="A128" s="15">
        <v>125</v>
      </c>
      <c r="B128" s="136">
        <v>0</v>
      </c>
      <c r="C128" s="95">
        <f>B128/3.6</f>
        <v>0</v>
      </c>
      <c r="D128" s="95">
        <f>(C128+C127)/2</f>
        <v>0</v>
      </c>
      <c r="E128" s="95">
        <f>(D128*(A128-A127))</f>
        <v>0</v>
      </c>
      <c r="F128" s="95">
        <f>(0.5*((C128^2)-(C127^2))*'NEFZ + EPA + WLTP - Start Value'!$B$3)/3600</f>
        <v>0</v>
      </c>
      <c r="G128" s="95">
        <f>E128*'NEFZ + EPA + WLTP - Start Value'!$B$3*'NEFZ + EPA + WLTP - Start Value'!$B$6*'NEFZ + EPA + WLTP - Constants'!$B$4/3600</f>
        <v>0</v>
      </c>
      <c r="H128" s="95">
        <f>IF(E128&gt;0,(((C127)^3+(C128)^3)/2/D128)*0.5*'NEFZ + EPA + WLTP - Constants'!$B$3*('NEFZ + EPA + WLTP - Start Value'!$B$5*'NEFZ + EPA + WLTP - Start Value'!$B$4)*E128/3600,0)</f>
        <v>0</v>
      </c>
    </row>
    <row r="129" ht="20.35" customHeight="1">
      <c r="A129" s="15">
        <v>126</v>
      </c>
      <c r="B129" s="136">
        <v>0</v>
      </c>
      <c r="C129" s="95">
        <f>B129/3.6</f>
        <v>0</v>
      </c>
      <c r="D129" s="95">
        <f>(C129+C128)/2</f>
        <v>0</v>
      </c>
      <c r="E129" s="95">
        <f>(D129*(A129-A128))</f>
        <v>0</v>
      </c>
      <c r="F129" s="95">
        <f>(0.5*((C129^2)-(C128^2))*'NEFZ + EPA + WLTP - Start Value'!$B$3)/3600</f>
        <v>0</v>
      </c>
      <c r="G129" s="95">
        <f>E129*'NEFZ + EPA + WLTP - Start Value'!$B$3*'NEFZ + EPA + WLTP - Start Value'!$B$6*'NEFZ + EPA + WLTP - Constants'!$B$4/3600</f>
        <v>0</v>
      </c>
      <c r="H129" s="95">
        <f>IF(E129&gt;0,(((C128)^3+(C129)^3)/2/D129)*0.5*'NEFZ + EPA + WLTP - Constants'!$B$3*('NEFZ + EPA + WLTP - Start Value'!$B$5*'NEFZ + EPA + WLTP - Start Value'!$B$4)*E129/3600,0)</f>
        <v>0</v>
      </c>
    </row>
    <row r="130" ht="20.35" customHeight="1">
      <c r="A130" s="15">
        <v>127</v>
      </c>
      <c r="B130" s="136">
        <v>0</v>
      </c>
      <c r="C130" s="95">
        <f>B130/3.6</f>
        <v>0</v>
      </c>
      <c r="D130" s="95">
        <f>(C130+C129)/2</f>
        <v>0</v>
      </c>
      <c r="E130" s="95">
        <f>(D130*(A130-A129))</f>
        <v>0</v>
      </c>
      <c r="F130" s="95">
        <f>(0.5*((C130^2)-(C129^2))*'NEFZ + EPA + WLTP - Start Value'!$B$3)/3600</f>
        <v>0</v>
      </c>
      <c r="G130" s="95">
        <f>E130*'NEFZ + EPA + WLTP - Start Value'!$B$3*'NEFZ + EPA + WLTP - Start Value'!$B$6*'NEFZ + EPA + WLTP - Constants'!$B$4/3600</f>
        <v>0</v>
      </c>
      <c r="H130" s="95">
        <f>IF(E130&gt;0,(((C129)^3+(C130)^3)/2/D130)*0.5*'NEFZ + EPA + WLTP - Constants'!$B$3*('NEFZ + EPA + WLTP - Start Value'!$B$5*'NEFZ + EPA + WLTP - Start Value'!$B$4)*E130/3600,0)</f>
        <v>0</v>
      </c>
    </row>
    <row r="131" ht="20.35" customHeight="1">
      <c r="A131" s="15">
        <v>128</v>
      </c>
      <c r="B131" s="136">
        <v>0</v>
      </c>
      <c r="C131" s="95">
        <f>B131/3.6</f>
        <v>0</v>
      </c>
      <c r="D131" s="95">
        <f>(C131+C130)/2</f>
        <v>0</v>
      </c>
      <c r="E131" s="95">
        <f>(D131*(A131-A130))</f>
        <v>0</v>
      </c>
      <c r="F131" s="95">
        <f>(0.5*((C131^2)-(C130^2))*'NEFZ + EPA + WLTP - Start Value'!$B$3)/3600</f>
        <v>0</v>
      </c>
      <c r="G131" s="95">
        <f>E131*'NEFZ + EPA + WLTP - Start Value'!$B$3*'NEFZ + EPA + WLTP - Start Value'!$B$6*'NEFZ + EPA + WLTP - Constants'!$B$4/3600</f>
        <v>0</v>
      </c>
      <c r="H131" s="95">
        <f>IF(E131&gt;0,(((C130)^3+(C131)^3)/2/D131)*0.5*'NEFZ + EPA + WLTP - Constants'!$B$3*('NEFZ + EPA + WLTP - Start Value'!$B$5*'NEFZ + EPA + WLTP - Start Value'!$B$4)*E131/3600,0)</f>
        <v>0</v>
      </c>
    </row>
    <row r="132" ht="20.35" customHeight="1">
      <c r="A132" s="15">
        <v>129</v>
      </c>
      <c r="B132" s="136">
        <v>0</v>
      </c>
      <c r="C132" s="95">
        <f>B132/3.6</f>
        <v>0</v>
      </c>
      <c r="D132" s="95">
        <f>(C132+C131)/2</f>
        <v>0</v>
      </c>
      <c r="E132" s="95">
        <f>(D132*(A132-A131))</f>
        <v>0</v>
      </c>
      <c r="F132" s="95">
        <f>(0.5*((C132^2)-(C131^2))*'NEFZ + EPA + WLTP - Start Value'!$B$3)/3600</f>
        <v>0</v>
      </c>
      <c r="G132" s="95">
        <f>E132*'NEFZ + EPA + WLTP - Start Value'!$B$3*'NEFZ + EPA + WLTP - Start Value'!$B$6*'NEFZ + EPA + WLTP - Constants'!$B$4/3600</f>
        <v>0</v>
      </c>
      <c r="H132" s="95">
        <f>IF(E132&gt;0,(((C131)^3+(C132)^3)/2/D132)*0.5*'NEFZ + EPA + WLTP - Constants'!$B$3*('NEFZ + EPA + WLTP - Start Value'!$B$5*'NEFZ + EPA + WLTP - Start Value'!$B$4)*E132/3600,0)</f>
        <v>0</v>
      </c>
    </row>
    <row r="133" ht="20.35" customHeight="1">
      <c r="A133" s="15">
        <v>130</v>
      </c>
      <c r="B133" s="136">
        <v>0</v>
      </c>
      <c r="C133" s="95">
        <f>B133/3.6</f>
        <v>0</v>
      </c>
      <c r="D133" s="95">
        <f>(C133+C132)/2</f>
        <v>0</v>
      </c>
      <c r="E133" s="95">
        <f>(D133*(A133-A132))</f>
        <v>0</v>
      </c>
      <c r="F133" s="95">
        <f>(0.5*((C133^2)-(C132^2))*'NEFZ + EPA + WLTP - Start Value'!$B$3)/3600</f>
        <v>0</v>
      </c>
      <c r="G133" s="95">
        <f>E133*'NEFZ + EPA + WLTP - Start Value'!$B$3*'NEFZ + EPA + WLTP - Start Value'!$B$6*'NEFZ + EPA + WLTP - Constants'!$B$4/3600</f>
        <v>0</v>
      </c>
      <c r="H133" s="95">
        <f>IF(E133&gt;0,(((C132)^3+(C133)^3)/2/D133)*0.5*'NEFZ + EPA + WLTP - Constants'!$B$3*('NEFZ + EPA + WLTP - Start Value'!$B$5*'NEFZ + EPA + WLTP - Start Value'!$B$4)*E133/3600,0)</f>
        <v>0</v>
      </c>
    </row>
    <row r="134" ht="20.35" customHeight="1">
      <c r="A134" s="15">
        <v>131</v>
      </c>
      <c r="B134" s="136">
        <v>0</v>
      </c>
      <c r="C134" s="95">
        <f>B134/3.6</f>
        <v>0</v>
      </c>
      <c r="D134" s="95">
        <f>(C134+C133)/2</f>
        <v>0</v>
      </c>
      <c r="E134" s="95">
        <f>(D134*(A134-A133))</f>
        <v>0</v>
      </c>
      <c r="F134" s="95">
        <f>(0.5*((C134^2)-(C133^2))*'NEFZ + EPA + WLTP - Start Value'!$B$3)/3600</f>
        <v>0</v>
      </c>
      <c r="G134" s="95">
        <f>E134*'NEFZ + EPA + WLTP - Start Value'!$B$3*'NEFZ + EPA + WLTP - Start Value'!$B$6*'NEFZ + EPA + WLTP - Constants'!$B$4/3600</f>
        <v>0</v>
      </c>
      <c r="H134" s="95">
        <f>IF(E134&gt;0,(((C133)^3+(C134)^3)/2/D134)*0.5*'NEFZ + EPA + WLTP - Constants'!$B$3*('NEFZ + EPA + WLTP - Start Value'!$B$5*'NEFZ + EPA + WLTP - Start Value'!$B$4)*E134/3600,0)</f>
        <v>0</v>
      </c>
    </row>
    <row r="135" ht="20.35" customHeight="1">
      <c r="A135" s="15">
        <v>132</v>
      </c>
      <c r="B135" s="136">
        <v>0</v>
      </c>
      <c r="C135" s="95">
        <f>B135/3.6</f>
        <v>0</v>
      </c>
      <c r="D135" s="95">
        <f>(C135+C134)/2</f>
        <v>0</v>
      </c>
      <c r="E135" s="95">
        <f>(D135*(A135-A134))</f>
        <v>0</v>
      </c>
      <c r="F135" s="95">
        <f>(0.5*((C135^2)-(C134^2))*'NEFZ + EPA + WLTP - Start Value'!$B$3)/3600</f>
        <v>0</v>
      </c>
      <c r="G135" s="95">
        <f>E135*'NEFZ + EPA + WLTP - Start Value'!$B$3*'NEFZ + EPA + WLTP - Start Value'!$B$6*'NEFZ + EPA + WLTP - Constants'!$B$4/3600</f>
        <v>0</v>
      </c>
      <c r="H135" s="95">
        <f>IF(E135&gt;0,(((C134)^3+(C135)^3)/2/D135)*0.5*'NEFZ + EPA + WLTP - Constants'!$B$3*('NEFZ + EPA + WLTP - Start Value'!$B$5*'NEFZ + EPA + WLTP - Start Value'!$B$4)*E135/3600,0)</f>
        <v>0</v>
      </c>
    </row>
    <row r="136" ht="20.35" customHeight="1">
      <c r="A136" s="15">
        <v>133</v>
      </c>
      <c r="B136" s="136">
        <v>0</v>
      </c>
      <c r="C136" s="95">
        <f>B136/3.6</f>
        <v>0</v>
      </c>
      <c r="D136" s="95">
        <f>(C136+C135)/2</f>
        <v>0</v>
      </c>
      <c r="E136" s="95">
        <f>(D136*(A136-A135))</f>
        <v>0</v>
      </c>
      <c r="F136" s="95">
        <f>(0.5*((C136^2)-(C135^2))*'NEFZ + EPA + WLTP - Start Value'!$B$3)/3600</f>
        <v>0</v>
      </c>
      <c r="G136" s="95">
        <f>E136*'NEFZ + EPA + WLTP - Start Value'!$B$3*'NEFZ + EPA + WLTP - Start Value'!$B$6*'NEFZ + EPA + WLTP - Constants'!$B$4/3600</f>
        <v>0</v>
      </c>
      <c r="H136" s="95">
        <f>IF(E136&gt;0,(((C135)^3+(C136)^3)/2/D136)*0.5*'NEFZ + EPA + WLTP - Constants'!$B$3*('NEFZ + EPA + WLTP - Start Value'!$B$5*'NEFZ + EPA + WLTP - Start Value'!$B$4)*E136/3600,0)</f>
        <v>0</v>
      </c>
    </row>
    <row r="137" ht="20.35" customHeight="1">
      <c r="A137" s="15">
        <v>134</v>
      </c>
      <c r="B137" s="136">
        <v>0</v>
      </c>
      <c r="C137" s="95">
        <f>B137/3.6</f>
        <v>0</v>
      </c>
      <c r="D137" s="95">
        <f>(C137+C136)/2</f>
        <v>0</v>
      </c>
      <c r="E137" s="95">
        <f>(D137*(A137-A136))</f>
        <v>0</v>
      </c>
      <c r="F137" s="95">
        <f>(0.5*((C137^2)-(C136^2))*'NEFZ + EPA + WLTP - Start Value'!$B$3)/3600</f>
        <v>0</v>
      </c>
      <c r="G137" s="95">
        <f>E137*'NEFZ + EPA + WLTP - Start Value'!$B$3*'NEFZ + EPA + WLTP - Start Value'!$B$6*'NEFZ + EPA + WLTP - Constants'!$B$4/3600</f>
        <v>0</v>
      </c>
      <c r="H137" s="95">
        <f>IF(E137&gt;0,(((C136)^3+(C137)^3)/2/D137)*0.5*'NEFZ + EPA + WLTP - Constants'!$B$3*('NEFZ + EPA + WLTP - Start Value'!$B$5*'NEFZ + EPA + WLTP - Start Value'!$B$4)*E137/3600,0)</f>
        <v>0</v>
      </c>
    </row>
    <row r="138" ht="20.35" customHeight="1">
      <c r="A138" s="15">
        <v>135</v>
      </c>
      <c r="B138" s="136">
        <v>0</v>
      </c>
      <c r="C138" s="95">
        <f>B138/3.6</f>
        <v>0</v>
      </c>
      <c r="D138" s="95">
        <f>(C138+C137)/2</f>
        <v>0</v>
      </c>
      <c r="E138" s="95">
        <f>(D138*(A138-A137))</f>
        <v>0</v>
      </c>
      <c r="F138" s="95">
        <f>(0.5*((C138^2)-(C137^2))*'NEFZ + EPA + WLTP - Start Value'!$B$3)/3600</f>
        <v>0</v>
      </c>
      <c r="G138" s="95">
        <f>E138*'NEFZ + EPA + WLTP - Start Value'!$B$3*'NEFZ + EPA + WLTP - Start Value'!$B$6*'NEFZ + EPA + WLTP - Constants'!$B$4/3600</f>
        <v>0</v>
      </c>
      <c r="H138" s="95">
        <f>IF(E138&gt;0,(((C137)^3+(C138)^3)/2/D138)*0.5*'NEFZ + EPA + WLTP - Constants'!$B$3*('NEFZ + EPA + WLTP - Start Value'!$B$5*'NEFZ + EPA + WLTP - Start Value'!$B$4)*E138/3600,0)</f>
        <v>0</v>
      </c>
    </row>
    <row r="139" ht="20.35" customHeight="1">
      <c r="A139" s="15">
        <v>136</v>
      </c>
      <c r="B139" s="136">
        <v>0</v>
      </c>
      <c r="C139" s="95">
        <f>B139/3.6</f>
        <v>0</v>
      </c>
      <c r="D139" s="95">
        <f>(C139+C138)/2</f>
        <v>0</v>
      </c>
      <c r="E139" s="95">
        <f>(D139*(A139-A138))</f>
        <v>0</v>
      </c>
      <c r="F139" s="95">
        <f>(0.5*((C139^2)-(C138^2))*'NEFZ + EPA + WLTP - Start Value'!$B$3)/3600</f>
        <v>0</v>
      </c>
      <c r="G139" s="95">
        <f>E139*'NEFZ + EPA + WLTP - Start Value'!$B$3*'NEFZ + EPA + WLTP - Start Value'!$B$6*'NEFZ + EPA + WLTP - Constants'!$B$4/3600</f>
        <v>0</v>
      </c>
      <c r="H139" s="95">
        <f>IF(E139&gt;0,(((C138)^3+(C139)^3)/2/D139)*0.5*'NEFZ + EPA + WLTP - Constants'!$B$3*('NEFZ + EPA + WLTP - Start Value'!$B$5*'NEFZ + EPA + WLTP - Start Value'!$B$4)*E139/3600,0)</f>
        <v>0</v>
      </c>
    </row>
    <row r="140" ht="20.35" customHeight="1">
      <c r="A140" s="15">
        <v>137</v>
      </c>
      <c r="B140" s="136">
        <v>0</v>
      </c>
      <c r="C140" s="95">
        <f>B140/3.6</f>
        <v>0</v>
      </c>
      <c r="D140" s="95">
        <f>(C140+C139)/2</f>
        <v>0</v>
      </c>
      <c r="E140" s="95">
        <f>(D140*(A140-A139))</f>
        <v>0</v>
      </c>
      <c r="F140" s="95">
        <f>(0.5*((C140^2)-(C139^2))*'NEFZ + EPA + WLTP - Start Value'!$B$3)/3600</f>
        <v>0</v>
      </c>
      <c r="G140" s="95">
        <f>E140*'NEFZ + EPA + WLTP - Start Value'!$B$3*'NEFZ + EPA + WLTP - Start Value'!$B$6*'NEFZ + EPA + WLTP - Constants'!$B$4/3600</f>
        <v>0</v>
      </c>
      <c r="H140" s="95">
        <f>IF(E140&gt;0,(((C139)^3+(C140)^3)/2/D140)*0.5*'NEFZ + EPA + WLTP - Constants'!$B$3*('NEFZ + EPA + WLTP - Start Value'!$B$5*'NEFZ + EPA + WLTP - Start Value'!$B$4)*E140/3600,0)</f>
        <v>0</v>
      </c>
    </row>
    <row r="141" ht="20.35" customHeight="1">
      <c r="A141" s="15">
        <v>138</v>
      </c>
      <c r="B141" s="136">
        <v>0.2</v>
      </c>
      <c r="C141" s="95">
        <f>B141/3.6</f>
        <v>0.05555555555555556</v>
      </c>
      <c r="D141" s="95">
        <f>(C141+C140)/2</f>
        <v>0.02777777777777778</v>
      </c>
      <c r="E141" s="95">
        <f>(D141*(A141-A140))</f>
        <v>0.02777777777777778</v>
      </c>
      <c r="F141" s="95">
        <f>(0.5*((C141^2)-(C140^2))*'NEFZ + EPA + WLTP - Start Value'!$B$3)/3600</f>
        <v>0.0006708676268861455</v>
      </c>
      <c r="G141" s="95">
        <f>E141*'NEFZ + EPA + WLTP - Start Value'!$B$3*'NEFZ + EPA + WLTP - Start Value'!$B$6*'NEFZ + EPA + WLTP - Constants'!$B$4/3600</f>
        <v>0.0009476944444444447</v>
      </c>
      <c r="H141" s="95">
        <f>IF(E141&gt;0,(((C140)^3+(C141)^3)/2/D141)*0.5*'NEFZ + EPA + WLTP - Constants'!$B$3*('NEFZ + EPA + WLTP - Start Value'!$B$5*'NEFZ + EPA + WLTP - Start Value'!$B$4)*E141/3600,0)</f>
        <v>1.084533607681756e-08</v>
      </c>
    </row>
    <row r="142" ht="20.35" customHeight="1">
      <c r="A142" s="15">
        <v>139</v>
      </c>
      <c r="B142" s="136">
        <v>1.9</v>
      </c>
      <c r="C142" s="95">
        <f>B142/3.6</f>
        <v>0.5277777777777778</v>
      </c>
      <c r="D142" s="95">
        <f>(C142+C141)/2</f>
        <v>0.2916666666666667</v>
      </c>
      <c r="E142" s="95">
        <f>(D142*(A142-A141))</f>
        <v>0.2916666666666667</v>
      </c>
      <c r="F142" s="95">
        <f>(0.5*((C142^2)-(C141^2))*'NEFZ + EPA + WLTP - Start Value'!$B$3)/3600</f>
        <v>0.05987493569958848</v>
      </c>
      <c r="G142" s="95">
        <f>E142*'NEFZ + EPA + WLTP - Start Value'!$B$3*'NEFZ + EPA + WLTP - Start Value'!$B$6*'NEFZ + EPA + WLTP - Constants'!$B$4/3600</f>
        <v>0.009950791666666667</v>
      </c>
      <c r="H142" s="95">
        <f>IF(E142&gt;0,(((C141)^3+(C142)^3)/2/D142)*0.5*'NEFZ + EPA + WLTP - Constants'!$B$3*('NEFZ + EPA + WLTP - Start Value'!$B$5*'NEFZ + EPA + WLTP - Start Value'!$B$4)*E142/3600,0)</f>
        <v>9.309365354938272e-06</v>
      </c>
    </row>
    <row r="143" ht="20.35" customHeight="1">
      <c r="A143" s="15">
        <v>140</v>
      </c>
      <c r="B143" s="136">
        <v>6.1</v>
      </c>
      <c r="C143" s="95">
        <f>B143/3.6</f>
        <v>1.694444444444444</v>
      </c>
      <c r="D143" s="95">
        <f>(C143+C142)/2</f>
        <v>1.111111111111111</v>
      </c>
      <c r="E143" s="95">
        <f>(D143*(A143-A142))</f>
        <v>1.111111111111111</v>
      </c>
      <c r="F143" s="95">
        <f>(0.5*((C143^2)-(C142^2))*'NEFZ + EPA + WLTP - Start Value'!$B$3)/3600</f>
        <v>0.563528806584362</v>
      </c>
      <c r="G143" s="95">
        <f>E143*'NEFZ + EPA + WLTP - Start Value'!$B$3*'NEFZ + EPA + WLTP - Start Value'!$B$6*'NEFZ + EPA + WLTP - Constants'!$B$4/3600</f>
        <v>0.03790777777777778</v>
      </c>
      <c r="H143" s="95">
        <f>IF(E143&gt;0,(((C142)^3+(C143)^3)/2/D143)*0.5*'NEFZ + EPA + WLTP - Constants'!$B$3*('NEFZ + EPA + WLTP - Start Value'!$B$5*'NEFZ + EPA + WLTP - Start Value'!$B$4)*E143/3600,0)</f>
        <v>0.0003170091735253771</v>
      </c>
    </row>
    <row r="144" ht="20.35" customHeight="1">
      <c r="A144" s="15">
        <v>141</v>
      </c>
      <c r="B144" s="136">
        <v>11.7</v>
      </c>
      <c r="C144" s="95">
        <f>B144/3.6</f>
        <v>3.25</v>
      </c>
      <c r="D144" s="95">
        <f>(C144+C143)/2</f>
        <v>2.472222222222222</v>
      </c>
      <c r="E144" s="95">
        <f>(D144*(A144-A143))</f>
        <v>2.472222222222222</v>
      </c>
      <c r="F144" s="95">
        <f>(0.5*((C144^2)-(C143^2))*'NEFZ + EPA + WLTP - Start Value'!$B$3)/3600</f>
        <v>1.671802126200274</v>
      </c>
      <c r="G144" s="95">
        <f>E144*'NEFZ + EPA + WLTP - Start Value'!$B$3*'NEFZ + EPA + WLTP - Start Value'!$B$6*'NEFZ + EPA + WLTP - Constants'!$B$4/3600</f>
        <v>0.08434480555555555</v>
      </c>
      <c r="H144" s="95">
        <f>IF(E144&gt;0,(((C143)^3+(C144)^3)/2/D144)*0.5*'NEFZ + EPA + WLTP - Constants'!$B$3*('NEFZ + EPA + WLTP - Start Value'!$B$5*'NEFZ + EPA + WLTP - Start Value'!$B$4)*E144/3600,0)</f>
        <v>0.002478964559756514</v>
      </c>
    </row>
    <row r="145" ht="20.35" customHeight="1">
      <c r="A145" s="15">
        <v>142</v>
      </c>
      <c r="B145" s="136">
        <v>16.4</v>
      </c>
      <c r="C145" s="95">
        <f>B145/3.6</f>
        <v>4.555555555555555</v>
      </c>
      <c r="D145" s="95">
        <f>(C145+C144)/2</f>
        <v>3.902777777777778</v>
      </c>
      <c r="E145" s="95">
        <f>(D145*(A145-A144))</f>
        <v>3.902777777777778</v>
      </c>
      <c r="F145" s="95">
        <f>(0.5*((C145^2)-(C144^2))*'NEFZ + EPA + WLTP - Start Value'!$B$3)/3600</f>
        <v>2.215037187071331</v>
      </c>
      <c r="G145" s="95">
        <f>E145*'NEFZ + EPA + WLTP - Start Value'!$B$3*'NEFZ + EPA + WLTP - Start Value'!$B$6*'NEFZ + EPA + WLTP - Constants'!$B$4/3600</f>
        <v>0.1331510694444444</v>
      </c>
      <c r="H145" s="95">
        <f>IF(E145&gt;0,(((C144)^3+(C145)^3)/2/D145)*0.5*'NEFZ + EPA + WLTP - Constants'!$B$3*('NEFZ + EPA + WLTP - Start Value'!$B$5*'NEFZ + EPA + WLTP - Start Value'!$B$4)*E145/3600,0)</f>
        <v>0.008151025168252743</v>
      </c>
    </row>
    <row r="146" ht="20.35" customHeight="1">
      <c r="A146" s="15">
        <v>143</v>
      </c>
      <c r="B146" s="136">
        <v>18.9</v>
      </c>
      <c r="C146" s="95">
        <f>B146/3.6</f>
        <v>5.249999999999999</v>
      </c>
      <c r="D146" s="95">
        <f>(C146+C145)/2</f>
        <v>4.902777777777777</v>
      </c>
      <c r="E146" s="95">
        <f>(D146*(A146-A145))</f>
        <v>4.902777777777777</v>
      </c>
      <c r="F146" s="95">
        <f>(0.5*((C146^2)-(C145^2))*'NEFZ + EPA + WLTP - Start Value'!$B$3)/3600</f>
        <v>1.480101701817556</v>
      </c>
      <c r="G146" s="95">
        <f>E146*'NEFZ + EPA + WLTP - Start Value'!$B$3*'NEFZ + EPA + WLTP - Start Value'!$B$6*'NEFZ + EPA + WLTP - Constants'!$B$4/3600</f>
        <v>0.1672680694444444</v>
      </c>
      <c r="H146" s="95">
        <f>IF(E146&gt;0,(((C145)^3+(C146)^3)/2/D146)*0.5*'NEFZ + EPA + WLTP - Constants'!$B$3*('NEFZ + EPA + WLTP - Start Value'!$B$5*'NEFZ + EPA + WLTP - Start Value'!$B$4)*E146/3600,0)</f>
        <v>0.01513224391825273</v>
      </c>
    </row>
    <row r="147" ht="20.35" customHeight="1">
      <c r="A147" s="15">
        <v>144</v>
      </c>
      <c r="B147" s="136">
        <v>19.9</v>
      </c>
      <c r="C147" s="95">
        <f>B147/3.6</f>
        <v>5.527777777777778</v>
      </c>
      <c r="D147" s="95">
        <f>(C147+C146)/2</f>
        <v>5.388888888888888</v>
      </c>
      <c r="E147" s="95">
        <f>(D147*(A147-A146))</f>
        <v>5.388888888888888</v>
      </c>
      <c r="F147" s="95">
        <f>(0.5*((C147^2)-(C146^2))*'NEFZ + EPA + WLTP - Start Value'!$B$3)/3600</f>
        <v>0.6507415980795631</v>
      </c>
      <c r="G147" s="95">
        <f>E147*'NEFZ + EPA + WLTP - Start Value'!$B$3*'NEFZ + EPA + WLTP - Start Value'!$B$6*'NEFZ + EPA + WLTP - Constants'!$B$4/3600</f>
        <v>0.1838527222222222</v>
      </c>
      <c r="H147" s="95">
        <f>IF(E147&gt;0,(((C146)^3+(C147)^3)/2/D147)*0.5*'NEFZ + EPA + WLTP - Constants'!$B$3*('NEFZ + EPA + WLTP - Start Value'!$B$5*'NEFZ + EPA + WLTP - Start Value'!$B$4)*E147/3600,0)</f>
        <v>0.01983594073645404</v>
      </c>
    </row>
    <row r="148" ht="20.35" customHeight="1">
      <c r="A148" s="15">
        <v>145</v>
      </c>
      <c r="B148" s="136">
        <v>20.8</v>
      </c>
      <c r="C148" s="95">
        <f>B148/3.6</f>
        <v>5.777777777777778</v>
      </c>
      <c r="D148" s="95">
        <f>(C148+C147)/2</f>
        <v>5.652777777777778</v>
      </c>
      <c r="E148" s="95">
        <f>(D148*(A148-A147))</f>
        <v>5.652777777777778</v>
      </c>
      <c r="F148" s="95">
        <f>(0.5*((C148^2)-(C147^2))*'NEFZ + EPA + WLTP - Start Value'!$B$3)/3600</f>
        <v>0.6143470293209877</v>
      </c>
      <c r="G148" s="95">
        <f>E148*'NEFZ + EPA + WLTP - Start Value'!$B$3*'NEFZ + EPA + WLTP - Start Value'!$B$6*'NEFZ + EPA + WLTP - Constants'!$B$4/3600</f>
        <v>0.1928558194444444</v>
      </c>
      <c r="H148" s="95">
        <f>IF(E148&gt;0,(((C147)^3+(C148)^3)/2/D148)*0.5*'NEFZ + EPA + WLTP - Constants'!$B$3*('NEFZ + EPA + WLTP - Start Value'!$B$5*'NEFZ + EPA + WLTP - Start Value'!$B$4)*E148/3600,0)</f>
        <v>0.02288299620091735</v>
      </c>
    </row>
    <row r="149" ht="20.35" customHeight="1">
      <c r="A149" s="15">
        <v>146</v>
      </c>
      <c r="B149" s="136">
        <v>22.8</v>
      </c>
      <c r="C149" s="95">
        <f>B149/3.6</f>
        <v>6.333333333333333</v>
      </c>
      <c r="D149" s="95">
        <f>(C149+C148)/2</f>
        <v>6.055555555555555</v>
      </c>
      <c r="E149" s="95">
        <f>(D149*(A149-A148))</f>
        <v>6.055555555555555</v>
      </c>
      <c r="F149" s="95">
        <f>(0.5*((C149^2)-(C148^2))*'NEFZ + EPA + WLTP - Start Value'!$B$3)/3600</f>
        <v>1.462491426611796</v>
      </c>
      <c r="G149" s="95">
        <f>E149*'NEFZ + EPA + WLTP - Start Value'!$B$3*'NEFZ + EPA + WLTP - Start Value'!$B$6*'NEFZ + EPA + WLTP - Constants'!$B$4/3600</f>
        <v>0.2065973888888889</v>
      </c>
      <c r="H149" s="95">
        <f>IF(E149&gt;0,(((C148)^3+(C149)^3)/2/D149)*0.5*'NEFZ + EPA + WLTP - Constants'!$B$3*('NEFZ + EPA + WLTP - Start Value'!$B$5*'NEFZ + EPA + WLTP - Start Value'!$B$4)*E149/3600,0)</f>
        <v>0.0282673707133059</v>
      </c>
    </row>
    <row r="150" ht="20.35" customHeight="1">
      <c r="A150" s="15">
        <v>147</v>
      </c>
      <c r="B150" s="136">
        <v>25.4</v>
      </c>
      <c r="C150" s="95">
        <f>B150/3.6</f>
        <v>7.055555555555555</v>
      </c>
      <c r="D150" s="95">
        <f>(C150+C149)/2</f>
        <v>6.694444444444445</v>
      </c>
      <c r="E150" s="95">
        <f>(D150*(A150-A149))</f>
        <v>6.694444444444445</v>
      </c>
      <c r="F150" s="95">
        <f>(0.5*((C150^2)-(C149^2))*'NEFZ + EPA + WLTP - Start Value'!$B$3)/3600</f>
        <v>2.101828275034293</v>
      </c>
      <c r="G150" s="95">
        <f>E150*'NEFZ + EPA + WLTP - Start Value'!$B$3*'NEFZ + EPA + WLTP - Start Value'!$B$6*'NEFZ + EPA + WLTP - Constants'!$B$4/3600</f>
        <v>0.2283943611111111</v>
      </c>
      <c r="H150" s="95">
        <f>IF(E150&gt;0,(((C149)^3+(C150)^3)/2/D150)*0.5*'NEFZ + EPA + WLTP - Constants'!$B$3*('NEFZ + EPA + WLTP - Start Value'!$B$5*'NEFZ + EPA + WLTP - Start Value'!$B$4)*E150/3600,0)</f>
        <v>0.03828324464163237</v>
      </c>
    </row>
    <row r="151" ht="20.35" customHeight="1">
      <c r="A151" s="15">
        <v>148</v>
      </c>
      <c r="B151" s="136">
        <v>27.7</v>
      </c>
      <c r="C151" s="95">
        <f>B151/3.6</f>
        <v>7.694444444444444</v>
      </c>
      <c r="D151" s="95">
        <f>(C151+C150)/2</f>
        <v>7.375</v>
      </c>
      <c r="E151" s="95">
        <f>(D151*(A151-A150))</f>
        <v>7.375</v>
      </c>
      <c r="F151" s="95">
        <f>(0.5*((C151^2)-(C150^2))*'NEFZ + EPA + WLTP - Start Value'!$B$3)/3600</f>
        <v>2.048326581790123</v>
      </c>
      <c r="G151" s="95">
        <f>E151*'NEFZ + EPA + WLTP - Start Value'!$B$3*'NEFZ + EPA + WLTP - Start Value'!$B$6*'NEFZ + EPA + WLTP - Constants'!$B$4/3600</f>
        <v>0.2516128750000001</v>
      </c>
      <c r="H151" s="95">
        <f>IF(E151&gt;0,(((C150)^3+(C151)^3)/2/D151)*0.5*'NEFZ + EPA + WLTP - Constants'!$B$3*('NEFZ + EPA + WLTP - Start Value'!$B$5*'NEFZ + EPA + WLTP - Start Value'!$B$4)*E151/3600,0)</f>
        <v>0.05102865784143517</v>
      </c>
    </row>
    <row r="152" ht="20.35" customHeight="1">
      <c r="A152" s="15">
        <v>149</v>
      </c>
      <c r="B152" s="136">
        <v>29.2</v>
      </c>
      <c r="C152" s="95">
        <f>B152/3.6</f>
        <v>8.111111111111111</v>
      </c>
      <c r="D152" s="95">
        <f>(C152+C151)/2</f>
        <v>7.902777777777777</v>
      </c>
      <c r="E152" s="95">
        <f>(D152*(A152-A151))</f>
        <v>7.902777777777777</v>
      </c>
      <c r="F152" s="95">
        <f>(0.5*((C152^2)-(C151^2))*'NEFZ + EPA + WLTP - Start Value'!$B$3)/3600</f>
        <v>1.431463798868312</v>
      </c>
      <c r="G152" s="95">
        <f>E152*'NEFZ + EPA + WLTP - Start Value'!$B$3*'NEFZ + EPA + WLTP - Start Value'!$B$6*'NEFZ + EPA + WLTP - Constants'!$B$4/3600</f>
        <v>0.2696190694444444</v>
      </c>
      <c r="H152" s="95">
        <f>IF(E152&gt;0,(((C151)^3+(C152)^3)/2/D152)*0.5*'NEFZ + EPA + WLTP - Constants'!$B$3*('NEFZ + EPA + WLTP - Start Value'!$B$5*'NEFZ + EPA + WLTP - Start Value'!$B$4)*E152/3600,0)</f>
        <v>0.06256541662915809</v>
      </c>
    </row>
    <row r="153" ht="20.35" customHeight="1">
      <c r="A153" s="15">
        <v>150</v>
      </c>
      <c r="B153" s="136">
        <v>29.8</v>
      </c>
      <c r="C153" s="95">
        <f>B153/3.6</f>
        <v>8.277777777777779</v>
      </c>
      <c r="D153" s="95">
        <f>(C153+C152)/2</f>
        <v>8.194444444444445</v>
      </c>
      <c r="E153" s="95">
        <f>(D153*(A153-A152))</f>
        <v>8.194444444444445</v>
      </c>
      <c r="F153" s="95">
        <f>(0.5*((C153^2)-(C152^2))*'NEFZ + EPA + WLTP - Start Value'!$B$3)/3600</f>
        <v>0.5937178497942447</v>
      </c>
      <c r="G153" s="95">
        <f>E153*'NEFZ + EPA + WLTP - Start Value'!$B$3*'NEFZ + EPA + WLTP - Start Value'!$B$6*'NEFZ + EPA + WLTP - Constants'!$B$4/3600</f>
        <v>0.2795698611111112</v>
      </c>
      <c r="H153" s="95">
        <f>IF(E153&gt;0,(((C152)^3+(C153)^3)/2/D153)*0.5*'NEFZ + EPA + WLTP - Constants'!$B$3*('NEFZ + EPA + WLTP - Start Value'!$B$5*'NEFZ + EPA + WLTP - Start Value'!$B$4)*E153/3600,0)</f>
        <v>0.06962797946673527</v>
      </c>
    </row>
    <row r="154" ht="20.35" customHeight="1">
      <c r="A154" s="15">
        <v>151</v>
      </c>
      <c r="B154" s="136">
        <v>29.4</v>
      </c>
      <c r="C154" s="95">
        <f>B154/3.6</f>
        <v>8.166666666666666</v>
      </c>
      <c r="D154" s="95">
        <f>(C154+C153)/2</f>
        <v>8.222222222222221</v>
      </c>
      <c r="E154" s="95">
        <f>(D154*(A154-A153))</f>
        <v>8.222222222222221</v>
      </c>
      <c r="F154" s="95">
        <f>(0.5*((C154^2)-(C153^2))*'NEFZ + EPA + WLTP - Start Value'!$B$3)/3600</f>
        <v>-0.3971536351166052</v>
      </c>
      <c r="G154" s="95">
        <f>E154*'NEFZ + EPA + WLTP - Start Value'!$B$3*'NEFZ + EPA + WLTP - Start Value'!$B$6*'NEFZ + EPA + WLTP - Constants'!$B$4/3600</f>
        <v>0.2805175555555556</v>
      </c>
      <c r="H154" s="95">
        <f>IF(E154&gt;0,(((C153)^3+(C154)^3)/2/D154)*0.5*'NEFZ + EPA + WLTP - Constants'!$B$3*('NEFZ + EPA + WLTP - Start Value'!$B$5*'NEFZ + EPA + WLTP - Start Value'!$B$4)*E154/3600,0)</f>
        <v>0.07032627812071332</v>
      </c>
    </row>
    <row r="155" ht="20.35" customHeight="1">
      <c r="A155" s="15">
        <v>152</v>
      </c>
      <c r="B155" s="136">
        <v>27.2</v>
      </c>
      <c r="C155" s="95">
        <f>B155/3.6</f>
        <v>7.555555555555555</v>
      </c>
      <c r="D155" s="95">
        <f>(C155+C154)/2</f>
        <v>7.861111111111111</v>
      </c>
      <c r="E155" s="95">
        <f>(D155*(A155-A154))</f>
        <v>7.861111111111111</v>
      </c>
      <c r="F155" s="95">
        <f>(0.5*((C155^2)-(C154^2))*'NEFZ + EPA + WLTP - Start Value'!$B$3)/3600</f>
        <v>-2.088410922496568</v>
      </c>
      <c r="G155" s="95">
        <f>E155*'NEFZ + EPA + WLTP - Start Value'!$B$3*'NEFZ + EPA + WLTP - Start Value'!$B$6*'NEFZ + EPA + WLTP - Constants'!$B$4/3600</f>
        <v>0.2681975277777778</v>
      </c>
      <c r="H155" s="95">
        <f>IF(E155&gt;0,(((C154)^3+(C155)^3)/2/D155)*0.5*'NEFZ + EPA + WLTP - Constants'!$B$3*('NEFZ + EPA + WLTP - Start Value'!$B$5*'NEFZ + EPA + WLTP - Start Value'!$B$4)*E155/3600,0)</f>
        <v>0.0617314251971879</v>
      </c>
    </row>
    <row r="156" ht="20.35" customHeight="1">
      <c r="A156" s="15">
        <v>153</v>
      </c>
      <c r="B156" s="136">
        <v>22.6</v>
      </c>
      <c r="C156" s="95">
        <f>B156/3.6</f>
        <v>6.277777777777778</v>
      </c>
      <c r="D156" s="95">
        <f>(C156+C155)/2</f>
        <v>6.916666666666666</v>
      </c>
      <c r="E156" s="95">
        <f>(D156*(A156-A155))</f>
        <v>6.916666666666666</v>
      </c>
      <c r="F156" s="95">
        <f>(0.5*((C156^2)-(C155^2))*'NEFZ + EPA + WLTP - Start Value'!$B$3)/3600</f>
        <v>-3.842058899176954</v>
      </c>
      <c r="G156" s="95">
        <f>E156*'NEFZ + EPA + WLTP - Start Value'!$B$3*'NEFZ + EPA + WLTP - Start Value'!$B$6*'NEFZ + EPA + WLTP - Constants'!$B$4/3600</f>
        <v>0.2359759166666667</v>
      </c>
      <c r="H156" s="95">
        <f>IF(E156&gt;0,(((C155)^3+(C156)^3)/2/D156)*0.5*'NEFZ + EPA + WLTP - Constants'!$B$3*('NEFZ + EPA + WLTP - Start Value'!$B$5*'NEFZ + EPA + WLTP - Start Value'!$B$4)*E156/3600,0)</f>
        <v>0.042929668595679</v>
      </c>
    </row>
    <row r="157" ht="20.35" customHeight="1">
      <c r="A157" s="15">
        <v>154</v>
      </c>
      <c r="B157" s="136">
        <v>17.3</v>
      </c>
      <c r="C157" s="95">
        <f>B157/3.6</f>
        <v>4.805555555555555</v>
      </c>
      <c r="D157" s="95">
        <f>(C157+C156)/2</f>
        <v>5.541666666666666</v>
      </c>
      <c r="E157" s="95">
        <f>(D157*(A157-A156))</f>
        <v>5.541666666666666</v>
      </c>
      <c r="F157" s="95">
        <f>(0.5*((C157^2)-(C156^2))*'NEFZ + EPA + WLTP - Start Value'!$B$3)/3600</f>
        <v>-3.54670942644033</v>
      </c>
      <c r="G157" s="95">
        <f>E157*'NEFZ + EPA + WLTP - Start Value'!$B$3*'NEFZ + EPA + WLTP - Start Value'!$B$6*'NEFZ + EPA + WLTP - Constants'!$B$4/3600</f>
        <v>0.1890650416666667</v>
      </c>
      <c r="H157" s="95">
        <f>IF(E157&gt;0,(((C156)^3+(C157)^3)/2/D157)*0.5*'NEFZ + EPA + WLTP - Constants'!$B$3*('NEFZ + EPA + WLTP - Start Value'!$B$5*'NEFZ + EPA + WLTP - Start Value'!$B$4)*E157/3600,0)</f>
        <v>0.02266796301118826</v>
      </c>
    </row>
    <row r="158" ht="20.35" customHeight="1">
      <c r="A158" s="15">
        <v>155</v>
      </c>
      <c r="B158" s="136">
        <v>13.3</v>
      </c>
      <c r="C158" s="95">
        <f>B158/3.6</f>
        <v>3.694444444444445</v>
      </c>
      <c r="D158" s="95">
        <f>(C158+C157)/2</f>
        <v>4.25</v>
      </c>
      <c r="E158" s="95">
        <f>(D158*(A158-A157))</f>
        <v>4.25</v>
      </c>
      <c r="F158" s="95">
        <f>(0.5*((C158^2)-(C157^2))*'NEFZ + EPA + WLTP - Start Value'!$B$3)/3600</f>
        <v>-2.052854938271604</v>
      </c>
      <c r="G158" s="95">
        <f>E158*'NEFZ + EPA + WLTP - Start Value'!$B$3*'NEFZ + EPA + WLTP - Start Value'!$B$6*'NEFZ + EPA + WLTP - Constants'!$B$4/3600</f>
        <v>0.14499725</v>
      </c>
      <c r="H158" s="95">
        <f>IF(E158&gt;0,(((C157)^3+(C158)^3)/2/D158)*0.5*'NEFZ + EPA + WLTP - Constants'!$B$3*('NEFZ + EPA + WLTP - Start Value'!$B$5*'NEFZ + EPA + WLTP - Start Value'!$B$4)*E158/3600,0)</f>
        <v>0.01020865248842593</v>
      </c>
    </row>
    <row r="159" ht="20.35" customHeight="1">
      <c r="A159" s="15">
        <v>156</v>
      </c>
      <c r="B159" s="136">
        <v>12</v>
      </c>
      <c r="C159" s="95">
        <f>B159/3.6</f>
        <v>3.333333333333333</v>
      </c>
      <c r="D159" s="95">
        <f>(C159+C158)/2</f>
        <v>3.513888888888889</v>
      </c>
      <c r="E159" s="95">
        <f>(D159*(A159-A158))</f>
        <v>3.513888888888889</v>
      </c>
      <c r="F159" s="95">
        <f>(0.5*((C159^2)-(C158^2))*'NEFZ + EPA + WLTP - Start Value'!$B$3)/3600</f>
        <v>-0.5516209062071338</v>
      </c>
      <c r="G159" s="95">
        <f>E159*'NEFZ + EPA + WLTP - Start Value'!$B$3*'NEFZ + EPA + WLTP - Start Value'!$B$6*'NEFZ + EPA + WLTP - Constants'!$B$4/3600</f>
        <v>0.1198833472222222</v>
      </c>
      <c r="H159" s="95">
        <f>IF(E159&gt;0,(((C158)^3+(C159)^3)/2/D159)*0.5*'NEFZ + EPA + WLTP - Constants'!$B$3*('NEFZ + EPA + WLTP - Start Value'!$B$5*'NEFZ + EPA + WLTP - Start Value'!$B$4)*E159/3600,0)</f>
        <v>0.00553198495906207</v>
      </c>
    </row>
    <row r="160" ht="20.35" customHeight="1">
      <c r="A160" s="15">
        <v>157</v>
      </c>
      <c r="B160" s="136">
        <v>12.6</v>
      </c>
      <c r="C160" s="95">
        <f>B160/3.6</f>
        <v>3.5</v>
      </c>
      <c r="D160" s="95">
        <f>(C160+C159)/2</f>
        <v>3.416666666666667</v>
      </c>
      <c r="E160" s="95">
        <f>(D160*(A160-A159))</f>
        <v>3.416666666666667</v>
      </c>
      <c r="F160" s="95">
        <f>(0.5*((C160^2)-(C159^2))*'NEFZ + EPA + WLTP - Start Value'!$B$3)/3600</f>
        <v>0.2475501543209881</v>
      </c>
      <c r="G160" s="95">
        <f>E160*'NEFZ + EPA + WLTP - Start Value'!$B$3*'NEFZ + EPA + WLTP - Start Value'!$B$6*'NEFZ + EPA + WLTP - Constants'!$B$4/3600</f>
        <v>0.1165664166666667</v>
      </c>
      <c r="H160" s="95">
        <f>IF(E160&gt;0,(((C159)^3+(C160)^3)/2/D160)*0.5*'NEFZ + EPA + WLTP - Constants'!$B$3*('NEFZ + EPA + WLTP - Start Value'!$B$5*'NEFZ + EPA + WLTP - Start Value'!$B$4)*E160/3600,0)</f>
        <v>0.005054436342592592</v>
      </c>
    </row>
    <row r="161" ht="20.35" customHeight="1">
      <c r="A161" s="15">
        <v>158</v>
      </c>
      <c r="B161" s="136">
        <v>14.1</v>
      </c>
      <c r="C161" s="95">
        <f>B161/3.6</f>
        <v>3.916666666666667</v>
      </c>
      <c r="D161" s="95">
        <f>(C161+C160)/2</f>
        <v>3.708333333333333</v>
      </c>
      <c r="E161" s="95">
        <f>(D161*(A161-A160))</f>
        <v>3.708333333333333</v>
      </c>
      <c r="F161" s="95">
        <f>(0.5*((C161^2)-(C160^2))*'NEFZ + EPA + WLTP - Start Value'!$B$3)/3600</f>
        <v>0.6717062114197528</v>
      </c>
      <c r="G161" s="95">
        <f>E161*'NEFZ + EPA + WLTP - Start Value'!$B$3*'NEFZ + EPA + WLTP - Start Value'!$B$6*'NEFZ + EPA + WLTP - Constants'!$B$4/3600</f>
        <v>0.1265172083333333</v>
      </c>
      <c r="H161" s="95">
        <f>IF(E161&gt;0,(((C160)^3+(C161)^3)/2/D161)*0.5*'NEFZ + EPA + WLTP - Constants'!$B$3*('NEFZ + EPA + WLTP - Start Value'!$B$5*'NEFZ + EPA + WLTP - Start Value'!$B$4)*E161/3600,0)</f>
        <v>0.006512077980324073</v>
      </c>
    </row>
    <row r="162" ht="20.35" customHeight="1">
      <c r="A162" s="15">
        <v>159</v>
      </c>
      <c r="B162" s="136">
        <v>17.2</v>
      </c>
      <c r="C162" s="95">
        <f>B162/3.6</f>
        <v>4.777777777777778</v>
      </c>
      <c r="D162" s="95">
        <f>(C162+C161)/2</f>
        <v>4.347222222222222</v>
      </c>
      <c r="E162" s="95">
        <f>(D162*(A162-A161))</f>
        <v>4.347222222222222</v>
      </c>
      <c r="F162" s="95">
        <f>(0.5*((C162^2)-(C161^2))*'NEFZ + EPA + WLTP - Start Value'!$B$3)/3600</f>
        <v>1.627357145919067</v>
      </c>
      <c r="G162" s="95">
        <f>E162*'NEFZ + EPA + WLTP - Start Value'!$B$3*'NEFZ + EPA + WLTP - Start Value'!$B$6*'NEFZ + EPA + WLTP - Constants'!$B$4/3600</f>
        <v>0.1483141805555556</v>
      </c>
      <c r="H162" s="95">
        <f>IF(E162&gt;0,(((C161)^3+(C162)^3)/2/D162)*0.5*'NEFZ + EPA + WLTP - Constants'!$B$3*('NEFZ + EPA + WLTP - Start Value'!$B$5*'NEFZ + EPA + WLTP - Start Value'!$B$4)*E162/3600,0)</f>
        <v>0.01069847531400034</v>
      </c>
    </row>
    <row r="163" ht="20.35" customHeight="1">
      <c r="A163" s="15">
        <v>160</v>
      </c>
      <c r="B163" s="136">
        <v>20.1</v>
      </c>
      <c r="C163" s="95">
        <f>B163/3.6</f>
        <v>5.583333333333334</v>
      </c>
      <c r="D163" s="95">
        <f>(C163+C162)/2</f>
        <v>5.180555555555555</v>
      </c>
      <c r="E163" s="95">
        <f>(D163*(A163-A162))</f>
        <v>5.180555555555555</v>
      </c>
      <c r="F163" s="95">
        <f>(0.5*((C163^2)-(C162^2))*'NEFZ + EPA + WLTP - Start Value'!$B$3)/3600</f>
        <v>1.814193780006861</v>
      </c>
      <c r="G163" s="95">
        <f>E163*'NEFZ + EPA + WLTP - Start Value'!$B$3*'NEFZ + EPA + WLTP - Start Value'!$B$6*'NEFZ + EPA + WLTP - Constants'!$B$4/3600</f>
        <v>0.1767450138888889</v>
      </c>
      <c r="H163" s="95">
        <f>IF(E163&gt;0,(((C162)^3+(C163)^3)/2/D163)*0.5*'NEFZ + EPA + WLTP - Constants'!$B$3*('NEFZ + EPA + WLTP - Start Value'!$B$5*'NEFZ + EPA + WLTP - Start Value'!$B$4)*E163/3600,0)</f>
        <v>0.01790707195751886</v>
      </c>
    </row>
    <row r="164" ht="20.35" customHeight="1">
      <c r="A164" s="15">
        <v>161</v>
      </c>
      <c r="B164" s="136">
        <v>23.4</v>
      </c>
      <c r="C164" s="95">
        <f>B164/3.6</f>
        <v>6.499999999999999</v>
      </c>
      <c r="D164" s="95">
        <f>(C164+C163)/2</f>
        <v>6.041666666666666</v>
      </c>
      <c r="E164" s="95">
        <f>(D164*(A164-A163))</f>
        <v>6.041666666666666</v>
      </c>
      <c r="F164" s="95">
        <f>(0.5*((C164^2)-(C163^2))*'NEFZ + EPA + WLTP - Start Value'!$B$3)/3600</f>
        <v>2.407576195987649</v>
      </c>
      <c r="G164" s="95">
        <f>E164*'NEFZ + EPA + WLTP - Start Value'!$B$3*'NEFZ + EPA + WLTP - Start Value'!$B$6*'NEFZ + EPA + WLTP - Constants'!$B$4/3600</f>
        <v>0.2061235416666666</v>
      </c>
      <c r="H164" s="95">
        <f>IF(E164&gt;0,(((C163)^3+(C164)^3)/2/D164)*0.5*'NEFZ + EPA + WLTP - Constants'!$B$3*('NEFZ + EPA + WLTP - Start Value'!$B$5*'NEFZ + EPA + WLTP - Start Value'!$B$4)*E164/3600,0)</f>
        <v>0.02837886212384259</v>
      </c>
    </row>
    <row r="165" ht="20.35" customHeight="1">
      <c r="A165" s="15">
        <v>162</v>
      </c>
      <c r="B165" s="136">
        <v>25.5</v>
      </c>
      <c r="C165" s="95">
        <f>B165/3.6</f>
        <v>7.083333333333333</v>
      </c>
      <c r="D165" s="95">
        <f>(C165+C164)/2</f>
        <v>6.791666666666666</v>
      </c>
      <c r="E165" s="95">
        <f>(D165*(A165-A164))</f>
        <v>6.791666666666666</v>
      </c>
      <c r="F165" s="95">
        <f>(0.5*((C165^2)-(C164^2))*'NEFZ + EPA + WLTP - Start Value'!$B$3)/3600</f>
        <v>1.722284915123459</v>
      </c>
      <c r="G165" s="95">
        <f>E165*'NEFZ + EPA + WLTP - Start Value'!$B$3*'NEFZ + EPA + WLTP - Start Value'!$B$6*'NEFZ + EPA + WLTP - Constants'!$B$4/3600</f>
        <v>0.2317112916666667</v>
      </c>
      <c r="H165" s="95">
        <f>IF(E165&gt;0,(((C164)^3+(C165)^3)/2/D165)*0.5*'NEFZ + EPA + WLTP - Constants'!$B$3*('NEFZ + EPA + WLTP - Start Value'!$B$5*'NEFZ + EPA + WLTP - Start Value'!$B$4)*E165/3600,0)</f>
        <v>0.03984885431134259</v>
      </c>
    </row>
    <row r="166" ht="20.35" customHeight="1">
      <c r="A166" s="15">
        <v>163</v>
      </c>
      <c r="B166" s="136">
        <v>27.6</v>
      </c>
      <c r="C166" s="95">
        <f>B166/3.6</f>
        <v>7.666666666666667</v>
      </c>
      <c r="D166" s="95">
        <f>(C166+C165)/2</f>
        <v>7.375</v>
      </c>
      <c r="E166" s="95">
        <f>(D166*(A166-A165))</f>
        <v>7.375</v>
      </c>
      <c r="F166" s="95">
        <f>(0.5*((C166^2)-(C165^2))*'NEFZ + EPA + WLTP - Start Value'!$B$3)/3600</f>
        <v>1.870211226851854</v>
      </c>
      <c r="G166" s="95">
        <f>E166*'NEFZ + EPA + WLTP - Start Value'!$B$3*'NEFZ + EPA + WLTP - Start Value'!$B$6*'NEFZ + EPA + WLTP - Constants'!$B$4/3600</f>
        <v>0.2516128750000001</v>
      </c>
      <c r="H166" s="95">
        <f>IF(E166&gt;0,(((C165)^3+(C166)^3)/2/D166)*0.5*'NEFZ + EPA + WLTP - Constants'!$B$3*('NEFZ + EPA + WLTP - Start Value'!$B$5*'NEFZ + EPA + WLTP - Start Value'!$B$4)*E166/3600,0)</f>
        <v>0.05098114713541667</v>
      </c>
    </row>
    <row r="167" ht="20.35" customHeight="1">
      <c r="A167" s="15">
        <v>164</v>
      </c>
      <c r="B167" s="136">
        <v>29.5</v>
      </c>
      <c r="C167" s="95">
        <f>B167/3.6</f>
        <v>8.194444444444445</v>
      </c>
      <c r="D167" s="95">
        <f>(C167+C166)/2</f>
        <v>7.930555555555555</v>
      </c>
      <c r="E167" s="95">
        <f>(D167*(A167-A166))</f>
        <v>7.930555555555555</v>
      </c>
      <c r="F167" s="95">
        <f>(0.5*((C167^2)-(C166^2))*'NEFZ + EPA + WLTP - Start Value'!$B$3)/3600</f>
        <v>1.819560721021946</v>
      </c>
      <c r="G167" s="95">
        <f>E167*'NEFZ + EPA + WLTP - Start Value'!$B$3*'NEFZ + EPA + WLTP - Start Value'!$B$6*'NEFZ + EPA + WLTP - Constants'!$B$4/3600</f>
        <v>0.2705667638888889</v>
      </c>
      <c r="H167" s="95">
        <f>IF(E167&gt;0,(((C166)^3+(C167)^3)/2/D167)*0.5*'NEFZ + EPA + WLTP - Constants'!$B$3*('NEFZ + EPA + WLTP - Start Value'!$B$5*'NEFZ + EPA + WLTP - Start Value'!$B$4)*E167/3600,0)</f>
        <v>0.06330551591971023</v>
      </c>
    </row>
    <row r="168" ht="20.35" customHeight="1">
      <c r="A168" s="15">
        <v>165</v>
      </c>
      <c r="B168" s="136">
        <v>31.1</v>
      </c>
      <c r="C168" s="95">
        <f>B168/3.6</f>
        <v>8.638888888888889</v>
      </c>
      <c r="D168" s="95">
        <f>(C168+C167)/2</f>
        <v>8.416666666666668</v>
      </c>
      <c r="E168" s="95">
        <f>(D168*(A168-A167))</f>
        <v>8.416666666666668</v>
      </c>
      <c r="F168" s="95">
        <f>(0.5*((C168^2)-(C167^2))*'NEFZ + EPA + WLTP - Start Value'!$B$3)/3600</f>
        <v>1.62618312757202</v>
      </c>
      <c r="G168" s="95">
        <f>E168*'NEFZ + EPA + WLTP - Start Value'!$B$3*'NEFZ + EPA + WLTP - Start Value'!$B$6*'NEFZ + EPA + WLTP - Constants'!$B$4/3600</f>
        <v>0.2871514166666668</v>
      </c>
      <c r="H168" s="95">
        <f>IF(E168&gt;0,(((C167)^3+(C168)^3)/2/D168)*0.5*'NEFZ + EPA + WLTP - Constants'!$B$3*('NEFZ + EPA + WLTP - Start Value'!$B$5*'NEFZ + EPA + WLTP - Start Value'!$B$4)*E168/3600,0)</f>
        <v>0.07558196865354941</v>
      </c>
    </row>
    <row r="169" ht="20.35" customHeight="1">
      <c r="A169" s="15">
        <v>166</v>
      </c>
      <c r="B169" s="136">
        <v>32.1</v>
      </c>
      <c r="C169" s="95">
        <f>B169/3.6</f>
        <v>8.916666666666666</v>
      </c>
      <c r="D169" s="95">
        <f>(C169+C168)/2</f>
        <v>8.777777777777779</v>
      </c>
      <c r="E169" s="95">
        <f>(D169*(A169-A168))</f>
        <v>8.777777777777779</v>
      </c>
      <c r="F169" s="95">
        <f>(0.5*((C169^2)-(C168^2))*'NEFZ + EPA + WLTP - Start Value'!$B$3)/3600</f>
        <v>1.059970850480104</v>
      </c>
      <c r="G169" s="95">
        <f>E169*'NEFZ + EPA + WLTP - Start Value'!$B$3*'NEFZ + EPA + WLTP - Start Value'!$B$6*'NEFZ + EPA + WLTP - Constants'!$B$4/3600</f>
        <v>0.2994714444444445</v>
      </c>
      <c r="H169" s="95">
        <f>IF(E169&gt;0,(((C168)^3+(C169)^3)/2/D169)*0.5*'NEFZ + EPA + WLTP - Constants'!$B$3*('NEFZ + EPA + WLTP - Start Value'!$B$5*'NEFZ + EPA + WLTP - Start Value'!$B$4)*E169/3600,0)</f>
        <v>0.08561903707990398</v>
      </c>
    </row>
    <row r="170" ht="20.35" customHeight="1">
      <c r="A170" s="15">
        <v>167</v>
      </c>
      <c r="B170" s="136">
        <v>33.2</v>
      </c>
      <c r="C170" s="95">
        <f>B170/3.6</f>
        <v>9.222222222222223</v>
      </c>
      <c r="D170" s="95">
        <f>(C170+C169)/2</f>
        <v>9.069444444444445</v>
      </c>
      <c r="E170" s="95">
        <f>(D170*(A170-A169))</f>
        <v>9.069444444444445</v>
      </c>
      <c r="F170" s="95">
        <f>(0.5*((C170^2)-(C169^2))*'NEFZ + EPA + WLTP - Start Value'!$B$3)/3600</f>
        <v>1.204710540980805</v>
      </c>
      <c r="G170" s="95">
        <f>E170*'NEFZ + EPA + WLTP - Start Value'!$B$3*'NEFZ + EPA + WLTP - Start Value'!$B$6*'NEFZ + EPA + WLTP - Constants'!$B$4/3600</f>
        <v>0.3094222361111111</v>
      </c>
      <c r="H170" s="95">
        <f>IF(E170&gt;0,(((C169)^3+(C170)^3)/2/D170)*0.5*'NEFZ + EPA + WLTP - Constants'!$B$3*('NEFZ + EPA + WLTP - Start Value'!$B$5*'NEFZ + EPA + WLTP - Start Value'!$B$4)*E170/3600,0)</f>
        <v>0.09445003770683298</v>
      </c>
    </row>
    <row r="171" ht="20.35" customHeight="1">
      <c r="A171" s="15">
        <v>168</v>
      </c>
      <c r="B171" s="136">
        <v>35.2</v>
      </c>
      <c r="C171" s="95">
        <f>B171/3.6</f>
        <v>9.777777777777779</v>
      </c>
      <c r="D171" s="95">
        <f>(C171+C170)/2</f>
        <v>9.5</v>
      </c>
      <c r="E171" s="95">
        <f>(D171*(A171-A170))</f>
        <v>9.5</v>
      </c>
      <c r="F171" s="95">
        <f>(0.5*((C171^2)-(C170^2))*'NEFZ + EPA + WLTP - Start Value'!$B$3)/3600</f>
        <v>2.294367283950614</v>
      </c>
      <c r="G171" s="95">
        <f>E171*'NEFZ + EPA + WLTP - Start Value'!$B$3*'NEFZ + EPA + WLTP - Start Value'!$B$6*'NEFZ + EPA + WLTP - Constants'!$B$4/3600</f>
        <v>0.3241115</v>
      </c>
      <c r="H171" s="95">
        <f>IF(E171&gt;0,(((C170)^3+(C171)^3)/2/D171)*0.5*'NEFZ + EPA + WLTP - Constants'!$B$3*('NEFZ + EPA + WLTP - Start Value'!$B$5*'NEFZ + EPA + WLTP - Start Value'!$B$4)*E171/3600,0)</f>
        <v>0.1087361203703704</v>
      </c>
    </row>
    <row r="172" ht="20.35" customHeight="1">
      <c r="A172" s="15">
        <v>169</v>
      </c>
      <c r="B172" s="136">
        <v>37.2</v>
      </c>
      <c r="C172" s="95">
        <f>B172/3.6</f>
        <v>10.33333333333333</v>
      </c>
      <c r="D172" s="95">
        <f>(C172+C171)/2</f>
        <v>10.05555555555556</v>
      </c>
      <c r="E172" s="95">
        <f>(D172*(A172-A171))</f>
        <v>10.05555555555556</v>
      </c>
      <c r="F172" s="95">
        <f>(0.5*((C172^2)-(C171^2))*'NEFZ + EPA + WLTP - Start Value'!$B$3)/3600</f>
        <v>2.428540809327846</v>
      </c>
      <c r="G172" s="95">
        <f>E172*'NEFZ + EPA + WLTP - Start Value'!$B$3*'NEFZ + EPA + WLTP - Start Value'!$B$6*'NEFZ + EPA + WLTP - Constants'!$B$4/3600</f>
        <v>0.3430653888888889</v>
      </c>
      <c r="H172" s="95">
        <f>IF(E172&gt;0,(((C171)^3+(C172)^3)/2/D172)*0.5*'NEFZ + EPA + WLTP - Constants'!$B$3*('NEFZ + EPA + WLTP - Start Value'!$B$5*'NEFZ + EPA + WLTP - Start Value'!$B$4)*E172/3600,0)</f>
        <v>0.1289145188614541</v>
      </c>
    </row>
    <row r="173" ht="20.35" customHeight="1">
      <c r="A173" s="15">
        <v>170</v>
      </c>
      <c r="B173" s="136">
        <v>38</v>
      </c>
      <c r="C173" s="95">
        <f>B173/3.6</f>
        <v>10.55555555555556</v>
      </c>
      <c r="D173" s="95">
        <f>(C173+C172)/2</f>
        <v>10.44444444444444</v>
      </c>
      <c r="E173" s="95">
        <f>(D173*(A173-A172))</f>
        <v>10.44444444444444</v>
      </c>
      <c r="F173" s="95">
        <f>(0.5*((C173^2)-(C172^2))*'NEFZ + EPA + WLTP - Start Value'!$B$3)/3600</f>
        <v>1.008984910836759</v>
      </c>
      <c r="G173" s="95">
        <f>E173*'NEFZ + EPA + WLTP - Start Value'!$B$3*'NEFZ + EPA + WLTP - Start Value'!$B$6*'NEFZ + EPA + WLTP - Constants'!$B$4/3600</f>
        <v>0.3563331111111112</v>
      </c>
      <c r="H173" s="95">
        <f>IF(E173&gt;0,(((C172)^3+(C173)^3)/2/D173)*0.5*'NEFZ + EPA + WLTP - Constants'!$B$3*('NEFZ + EPA + WLTP - Start Value'!$B$5*'NEFZ + EPA + WLTP - Start Value'!$B$4)*E173/3600,0)</f>
        <v>0.1441763360768176</v>
      </c>
    </row>
    <row r="174" ht="20.35" customHeight="1">
      <c r="A174" s="15">
        <v>171</v>
      </c>
      <c r="B174" s="136">
        <v>37.4</v>
      </c>
      <c r="C174" s="95">
        <f>B174/3.6</f>
        <v>10.38888888888889</v>
      </c>
      <c r="D174" s="95">
        <f>(C174+C173)/2</f>
        <v>10.47222222222222</v>
      </c>
      <c r="E174" s="95">
        <f>(D174*(A174-A173))</f>
        <v>10.47222222222222</v>
      </c>
      <c r="F174" s="95">
        <f>(0.5*((C174^2)-(C173^2))*'NEFZ + EPA + WLTP - Start Value'!$B$3)/3600</f>
        <v>-0.7587512860082349</v>
      </c>
      <c r="G174" s="95">
        <f>E174*'NEFZ + EPA + WLTP - Start Value'!$B$3*'NEFZ + EPA + WLTP - Start Value'!$B$6*'NEFZ + EPA + WLTP - Constants'!$B$4/3600</f>
        <v>0.3572808055555556</v>
      </c>
      <c r="H174" s="95">
        <f>IF(E174&gt;0,(((C173)^3+(C174)^3)/2/D174)*0.5*'NEFZ + EPA + WLTP - Constants'!$B$3*('NEFZ + EPA + WLTP - Start Value'!$B$5*'NEFZ + EPA + WLTP - Start Value'!$B$4)*E174/3600,0)</f>
        <v>0.1453080143604252</v>
      </c>
    </row>
    <row r="175" ht="20.35" customHeight="1">
      <c r="A175" s="15">
        <v>172</v>
      </c>
      <c r="B175" s="136">
        <v>35.1</v>
      </c>
      <c r="C175" s="95">
        <f>B175/3.6</f>
        <v>9.75</v>
      </c>
      <c r="D175" s="95">
        <f>(C175+C174)/2</f>
        <v>10.06944444444444</v>
      </c>
      <c r="E175" s="95">
        <f>(D175*(A175-A174))</f>
        <v>10.06944444444444</v>
      </c>
      <c r="F175" s="95">
        <f>(0.5*((C175^2)-(C174^2))*'NEFZ + EPA + WLTP - Start Value'!$B$3)/3600</f>
        <v>-2.796679419581613</v>
      </c>
      <c r="G175" s="95">
        <f>E175*'NEFZ + EPA + WLTP - Start Value'!$B$3*'NEFZ + EPA + WLTP - Start Value'!$B$6*'NEFZ + EPA + WLTP - Constants'!$B$4/3600</f>
        <v>0.343539236111111</v>
      </c>
      <c r="H175" s="95">
        <f>IF(E175&gt;0,(((C174)^3+(C175)^3)/2/D175)*0.5*'NEFZ + EPA + WLTP - Constants'!$B$3*('NEFZ + EPA + WLTP - Start Value'!$B$5*'NEFZ + EPA + WLTP - Start Value'!$B$4)*E175/3600,0)</f>
        <v>0.1295437096782836</v>
      </c>
    </row>
    <row r="176" ht="20.35" customHeight="1">
      <c r="A176" s="15">
        <v>173</v>
      </c>
      <c r="B176" s="136">
        <v>31</v>
      </c>
      <c r="C176" s="95">
        <f>B176/3.6</f>
        <v>8.611111111111111</v>
      </c>
      <c r="D176" s="95">
        <f>(C176+C175)/2</f>
        <v>9.180555555555555</v>
      </c>
      <c r="E176" s="95">
        <f>(D176*(A176-A175))</f>
        <v>9.180555555555555</v>
      </c>
      <c r="F176" s="95">
        <f>(0.5*((C176^2)-(C175^2))*'NEFZ + EPA + WLTP - Start Value'!$B$3)/3600</f>
        <v>-4.545295889060358</v>
      </c>
      <c r="G176" s="95">
        <f>E176*'NEFZ + EPA + WLTP - Start Value'!$B$3*'NEFZ + EPA + WLTP - Start Value'!$B$6*'NEFZ + EPA + WLTP - Constants'!$B$4/3600</f>
        <v>0.3132130138888889</v>
      </c>
      <c r="H176" s="95">
        <f>IF(E176&gt;0,(((C175)^3+(C176)^3)/2/D176)*0.5*'NEFZ + EPA + WLTP - Constants'!$B$3*('NEFZ + EPA + WLTP - Start Value'!$B$5*'NEFZ + EPA + WLTP - Start Value'!$B$4)*E176/3600,0)</f>
        <v>0.09901053135180896</v>
      </c>
    </row>
    <row r="177" ht="20.35" customHeight="1">
      <c r="A177" s="15">
        <v>174</v>
      </c>
      <c r="B177" s="136">
        <v>27.1</v>
      </c>
      <c r="C177" s="95">
        <f>B177/3.6</f>
        <v>7.527777777777778</v>
      </c>
      <c r="D177" s="95">
        <f>(C177+C176)/2</f>
        <v>8.069444444444445</v>
      </c>
      <c r="E177" s="95">
        <f>(D177*(A177-A176))</f>
        <v>8.069444444444445</v>
      </c>
      <c r="F177" s="95">
        <f>(0.5*((C177^2)-(C176^2))*'NEFZ + EPA + WLTP - Start Value'!$B$3)/3600</f>
        <v>-3.800297389403291</v>
      </c>
      <c r="G177" s="95">
        <f>E177*'NEFZ + EPA + WLTP - Start Value'!$B$3*'NEFZ + EPA + WLTP - Start Value'!$B$6*'NEFZ + EPA + WLTP - Constants'!$B$4/3600</f>
        <v>0.2753052361111111</v>
      </c>
      <c r="H177" s="95">
        <f>IF(E177&gt;0,(((C176)^3+(C177)^3)/2/D177)*0.5*'NEFZ + EPA + WLTP - Constants'!$B$3*('NEFZ + EPA + WLTP - Start Value'!$B$5*'NEFZ + EPA + WLTP - Start Value'!$B$4)*E177/3600,0)</f>
        <v>0.06736785345400376</v>
      </c>
    </row>
    <row r="178" ht="20.35" customHeight="1">
      <c r="A178" s="15">
        <v>175</v>
      </c>
      <c r="B178" s="136">
        <v>25.3</v>
      </c>
      <c r="C178" s="95">
        <f>B178/3.6</f>
        <v>7.027777777777778</v>
      </c>
      <c r="D178" s="95">
        <f>(C178+C177)/2</f>
        <v>7.277777777777778</v>
      </c>
      <c r="E178" s="95">
        <f>(D178*(A178-A177))</f>
        <v>7.277777777777778</v>
      </c>
      <c r="F178" s="95">
        <f>(0.5*((C178^2)-(C177^2))*'NEFZ + EPA + WLTP - Start Value'!$B$3)/3600</f>
        <v>-1.581905864197531</v>
      </c>
      <c r="G178" s="95">
        <f>E178*'NEFZ + EPA + WLTP - Start Value'!$B$3*'NEFZ + EPA + WLTP - Start Value'!$B$6*'NEFZ + EPA + WLTP - Constants'!$B$4/3600</f>
        <v>0.2482959444444445</v>
      </c>
      <c r="H178" s="95">
        <f>IF(E178&gt;0,(((C177)^3+(C178)^3)/2/D178)*0.5*'NEFZ + EPA + WLTP - Constants'!$B$3*('NEFZ + EPA + WLTP - Start Value'!$B$5*'NEFZ + EPA + WLTP - Start Value'!$B$4)*E178/3600,0)</f>
        <v>0.04893522464420439</v>
      </c>
    </row>
    <row r="179" ht="20.35" customHeight="1">
      <c r="A179" s="15">
        <v>176</v>
      </c>
      <c r="B179" s="136">
        <v>25.1</v>
      </c>
      <c r="C179" s="95">
        <f>B179/3.6</f>
        <v>6.972222222222222</v>
      </c>
      <c r="D179" s="95">
        <f>(C179+C178)/2</f>
        <v>7</v>
      </c>
      <c r="E179" s="95">
        <f>(D179*(A179-A178))</f>
        <v>7</v>
      </c>
      <c r="F179" s="95">
        <f>(0.5*((C179^2)-(C178^2))*'NEFZ + EPA + WLTP - Start Value'!$B$3)/3600</f>
        <v>-0.1690586419753073</v>
      </c>
      <c r="G179" s="95">
        <f>E179*'NEFZ + EPA + WLTP - Start Value'!$B$3*'NEFZ + EPA + WLTP - Start Value'!$B$6*'NEFZ + EPA + WLTP - Constants'!$B$4/3600</f>
        <v>0.238819</v>
      </c>
      <c r="H179" s="95">
        <f>IF(E179&gt;0,(((C178)^3+(C179)^3)/2/D179)*0.5*'NEFZ + EPA + WLTP - Constants'!$B$3*('NEFZ + EPA + WLTP - Start Value'!$B$5*'NEFZ + EPA + WLTP - Start Value'!$B$4)*E179/3600,0)</f>
        <v>0.04339154976851852</v>
      </c>
    </row>
    <row r="180" ht="20.35" customHeight="1">
      <c r="A180" s="15">
        <v>177</v>
      </c>
      <c r="B180" s="136">
        <v>25.9</v>
      </c>
      <c r="C180" s="95">
        <f>B180/3.6</f>
        <v>7.194444444444444</v>
      </c>
      <c r="D180" s="95">
        <f>(C180+C179)/2</f>
        <v>7.083333333333333</v>
      </c>
      <c r="E180" s="95">
        <f>(D180*(A180-A179))</f>
        <v>7.083333333333333</v>
      </c>
      <c r="F180" s="95">
        <f>(0.5*((C180^2)-(C179^2))*'NEFZ + EPA + WLTP - Start Value'!$B$3)/3600</f>
        <v>0.6842849794238646</v>
      </c>
      <c r="G180" s="95">
        <f>E180*'NEFZ + EPA + WLTP - Start Value'!$B$3*'NEFZ + EPA + WLTP - Start Value'!$B$6*'NEFZ + EPA + WLTP - Constants'!$B$4/3600</f>
        <v>0.2416620833333334</v>
      </c>
      <c r="H180" s="95">
        <f>IF(E180&gt;0,(((C179)^3+(C180)^3)/2/D180)*0.5*'NEFZ + EPA + WLTP - Constants'!$B$3*('NEFZ + EPA + WLTP - Start Value'!$B$5*'NEFZ + EPA + WLTP - Start Value'!$B$4)*E180/3600,0)</f>
        <v>0.04499083285108024</v>
      </c>
    </row>
    <row r="181" ht="20.35" customHeight="1">
      <c r="A181" s="15">
        <v>178</v>
      </c>
      <c r="B181" s="136">
        <v>27.8</v>
      </c>
      <c r="C181" s="95">
        <f>B181/3.6</f>
        <v>7.722222222222222</v>
      </c>
      <c r="D181" s="95">
        <f>(C181+C180)/2</f>
        <v>7.458333333333333</v>
      </c>
      <c r="E181" s="95">
        <f>(D181*(A181-A180))</f>
        <v>7.458333333333333</v>
      </c>
      <c r="F181" s="95">
        <f>(0.5*((C181^2)-(C180^2))*'NEFZ + EPA + WLTP - Start Value'!$B$3)/3600</f>
        <v>1.711215599279838</v>
      </c>
      <c r="G181" s="95">
        <f>E181*'NEFZ + EPA + WLTP - Start Value'!$B$3*'NEFZ + EPA + WLTP - Start Value'!$B$6*'NEFZ + EPA + WLTP - Constants'!$B$4/3600</f>
        <v>0.2544559583333333</v>
      </c>
      <c r="H181" s="95">
        <f>IF(E181&gt;0,(((C180)^3+(C181)^3)/2/D181)*0.5*'NEFZ + EPA + WLTP - Constants'!$B$3*('NEFZ + EPA + WLTP - Start Value'!$B$5*'NEFZ + EPA + WLTP - Start Value'!$B$4)*E181/3600,0)</f>
        <v>0.05267977078510801</v>
      </c>
    </row>
    <row r="182" ht="20.35" customHeight="1">
      <c r="A182" s="15">
        <v>179</v>
      </c>
      <c r="B182" s="136">
        <v>29.2</v>
      </c>
      <c r="C182" s="95">
        <f>B182/3.6</f>
        <v>8.111111111111111</v>
      </c>
      <c r="D182" s="95">
        <f>(C182+C181)/2</f>
        <v>7.916666666666666</v>
      </c>
      <c r="E182" s="95">
        <f>(D182*(A182-A181))</f>
        <v>7.916666666666666</v>
      </c>
      <c r="F182" s="95">
        <f>(0.5*((C182^2)-(C181^2))*'NEFZ + EPA + WLTP - Start Value'!$B$3)/3600</f>
        <v>1.338380915637858</v>
      </c>
      <c r="G182" s="95">
        <f>E182*'NEFZ + EPA + WLTP - Start Value'!$B$3*'NEFZ + EPA + WLTP - Start Value'!$B$6*'NEFZ + EPA + WLTP - Constants'!$B$4/3600</f>
        <v>0.2700929166666666</v>
      </c>
      <c r="H182" s="95">
        <f>IF(E182&gt;0,(((C181)^3+(C182)^3)/2/D182)*0.5*'NEFZ + EPA + WLTP - Constants'!$B$3*('NEFZ + EPA + WLTP - Start Value'!$B$5*'NEFZ + EPA + WLTP - Start Value'!$B$4)*E182/3600,0)</f>
        <v>0.06287860146604939</v>
      </c>
    </row>
    <row r="183" ht="20.35" customHeight="1">
      <c r="A183" s="15">
        <v>180</v>
      </c>
      <c r="B183" s="136">
        <v>29.6</v>
      </c>
      <c r="C183" s="95">
        <f>B183/3.6</f>
        <v>8.222222222222223</v>
      </c>
      <c r="D183" s="95">
        <f>(C183+C182)/2</f>
        <v>8.166666666666668</v>
      </c>
      <c r="E183" s="95">
        <f>(D183*(A183-A182))</f>
        <v>8.166666666666668</v>
      </c>
      <c r="F183" s="95">
        <f>(0.5*((C183^2)-(C182^2))*'NEFZ + EPA + WLTP - Start Value'!$B$3)/3600</f>
        <v>0.3944701646090585</v>
      </c>
      <c r="G183" s="95">
        <f>E183*'NEFZ + EPA + WLTP - Start Value'!$B$3*'NEFZ + EPA + WLTP - Start Value'!$B$6*'NEFZ + EPA + WLTP - Constants'!$B$4/3600</f>
        <v>0.2786221666666667</v>
      </c>
      <c r="H183" s="95">
        <f>IF(E183&gt;0,(((C182)^3+(C183)^3)/2/D183)*0.5*'NEFZ + EPA + WLTP - Constants'!$B$3*('NEFZ + EPA + WLTP - Start Value'!$B$5*'NEFZ + EPA + WLTP - Start Value'!$B$4)*E183/3600,0)</f>
        <v>0.06891048456790125</v>
      </c>
    </row>
    <row r="184" ht="20.35" customHeight="1">
      <c r="A184" s="15">
        <v>181</v>
      </c>
      <c r="B184" s="136">
        <v>29.5</v>
      </c>
      <c r="C184" s="95">
        <f>B184/3.6</f>
        <v>8.194444444444445</v>
      </c>
      <c r="D184" s="95">
        <f>(C184+C183)/2</f>
        <v>8.208333333333334</v>
      </c>
      <c r="E184" s="95">
        <f>(D184*(A184-A183))</f>
        <v>8.208333333333334</v>
      </c>
      <c r="F184" s="95">
        <f>(0.5*((C184^2)-(C183^2))*'NEFZ + EPA + WLTP - Start Value'!$B$3)/3600</f>
        <v>-0.09912069187243118</v>
      </c>
      <c r="G184" s="95">
        <f>E184*'NEFZ + EPA + WLTP - Start Value'!$B$3*'NEFZ + EPA + WLTP - Start Value'!$B$6*'NEFZ + EPA + WLTP - Constants'!$B$4/3600</f>
        <v>0.2800437083333334</v>
      </c>
      <c r="H184" s="95">
        <f>IF(E184&gt;0,(((C183)^3+(C184)^3)/2/D184)*0.5*'NEFZ + EPA + WLTP - Constants'!$B$3*('NEFZ + EPA + WLTP - Start Value'!$B$5*'NEFZ + EPA + WLTP - Start Value'!$B$4)*E184/3600,0)</f>
        <v>0.0699615155767747</v>
      </c>
    </row>
    <row r="185" ht="20.35" customHeight="1">
      <c r="A185" s="15">
        <v>182</v>
      </c>
      <c r="B185" s="136">
        <v>29.2</v>
      </c>
      <c r="C185" s="95">
        <f>B185/3.6</f>
        <v>8.111111111111111</v>
      </c>
      <c r="D185" s="95">
        <f>(C185+C184)/2</f>
        <v>8.152777777777779</v>
      </c>
      <c r="E185" s="95">
        <f>(D185*(A185-A184))</f>
        <v>8.152777777777779</v>
      </c>
      <c r="F185" s="95">
        <f>(0.5*((C185^2)-(C184^2))*'NEFZ + EPA + WLTP - Start Value'!$B$3)/3600</f>
        <v>-0.2953494727366274</v>
      </c>
      <c r="G185" s="95">
        <f>E185*'NEFZ + EPA + WLTP - Start Value'!$B$3*'NEFZ + EPA + WLTP - Start Value'!$B$6*'NEFZ + EPA + WLTP - Constants'!$B$4/3600</f>
        <v>0.2781483194444445</v>
      </c>
      <c r="H185" s="95">
        <f>IF(E185&gt;0,(((C184)^3+(C185)^3)/2/D185)*0.5*'NEFZ + EPA + WLTP - Constants'!$B$3*('NEFZ + EPA + WLTP - Start Value'!$B$5*'NEFZ + EPA + WLTP - Start Value'!$B$4)*E185/3600,0)</f>
        <v>0.06855535268239885</v>
      </c>
    </row>
    <row r="186" ht="20.35" customHeight="1">
      <c r="A186" s="15">
        <v>183</v>
      </c>
      <c r="B186" s="136">
        <v>28.3</v>
      </c>
      <c r="C186" s="95">
        <f>B186/3.6</f>
        <v>7.861111111111111</v>
      </c>
      <c r="D186" s="95">
        <f>(C186+C185)/2</f>
        <v>7.986111111111111</v>
      </c>
      <c r="E186" s="95">
        <f>(D186*(A186-A185))</f>
        <v>7.986111111111111</v>
      </c>
      <c r="F186" s="95">
        <f>(0.5*((C186^2)-(C185^2))*'NEFZ + EPA + WLTP - Start Value'!$B$3)/3600</f>
        <v>-0.8679349922839494</v>
      </c>
      <c r="G186" s="95">
        <f>E186*'NEFZ + EPA + WLTP - Start Value'!$B$3*'NEFZ + EPA + WLTP - Start Value'!$B$6*'NEFZ + EPA + WLTP - Constants'!$B$4/3600</f>
        <v>0.2724621527777778</v>
      </c>
      <c r="H186" s="95">
        <f>IF(E186&gt;0,(((C185)^3+(C186)^3)/2/D186)*0.5*'NEFZ + EPA + WLTP - Constants'!$B$3*('NEFZ + EPA + WLTP - Start Value'!$B$5*'NEFZ + EPA + WLTP - Start Value'!$B$4)*E186/3600,0)</f>
        <v>0.06447860711912722</v>
      </c>
    </row>
    <row r="187" ht="20.35" customHeight="1">
      <c r="A187" s="15">
        <v>184</v>
      </c>
      <c r="B187" s="136">
        <v>26.1</v>
      </c>
      <c r="C187" s="95">
        <f>B187/3.6</f>
        <v>7.25</v>
      </c>
      <c r="D187" s="95">
        <f>(C187+C186)/2</f>
        <v>7.555555555555555</v>
      </c>
      <c r="E187" s="95">
        <f>(D187*(A187-A186))</f>
        <v>7.555555555555555</v>
      </c>
      <c r="F187" s="95">
        <f>(0.5*((C187^2)-(C186^2))*'NEFZ + EPA + WLTP - Start Value'!$B$3)/3600</f>
        <v>-2.007235939643346</v>
      </c>
      <c r="G187" s="95">
        <f>E187*'NEFZ + EPA + WLTP - Start Value'!$B$3*'NEFZ + EPA + WLTP - Start Value'!$B$6*'NEFZ + EPA + WLTP - Constants'!$B$4/3600</f>
        <v>0.2577728888888889</v>
      </c>
      <c r="H187" s="95">
        <f>IF(E187&gt;0,(((C186)^3+(C187)^3)/2/D187)*0.5*'NEFZ + EPA + WLTP - Constants'!$B$3*('NEFZ + EPA + WLTP - Start Value'!$B$5*'NEFZ + EPA + WLTP - Start Value'!$B$4)*E187/3600,0)</f>
        <v>0.05482963768861453</v>
      </c>
    </row>
    <row r="188" ht="20.35" customHeight="1">
      <c r="A188" s="15">
        <v>185</v>
      </c>
      <c r="B188" s="136">
        <v>23.6</v>
      </c>
      <c r="C188" s="95">
        <f>B188/3.6</f>
        <v>6.555555555555555</v>
      </c>
      <c r="D188" s="95">
        <f>(C188+C187)/2</f>
        <v>6.902777777777778</v>
      </c>
      <c r="E188" s="95">
        <f>(D188*(A188-A187))</f>
        <v>6.902777777777778</v>
      </c>
      <c r="F188" s="95">
        <f>(0.5*((C188^2)-(C187^2))*'NEFZ + EPA + WLTP - Start Value'!$B$3)/3600</f>
        <v>-2.08388256601509</v>
      </c>
      <c r="G188" s="95">
        <f>E188*'NEFZ + EPA + WLTP - Start Value'!$B$3*'NEFZ + EPA + WLTP - Start Value'!$B$6*'NEFZ + EPA + WLTP - Constants'!$B$4/3600</f>
        <v>0.2355020694444445</v>
      </c>
      <c r="H188" s="95">
        <f>IF(E188&gt;0,(((C187)^3+(C188)^3)/2/D188)*0.5*'NEFZ + EPA + WLTP - Constants'!$B$3*('NEFZ + EPA + WLTP - Start Value'!$B$5*'NEFZ + EPA + WLTP - Start Value'!$B$4)*E188/3600,0)</f>
        <v>0.0419224256312157</v>
      </c>
    </row>
    <row r="189" ht="20.35" customHeight="1">
      <c r="A189" s="15">
        <v>186</v>
      </c>
      <c r="B189" s="136">
        <v>21</v>
      </c>
      <c r="C189" s="95">
        <f>B189/3.6</f>
        <v>5.833333333333333</v>
      </c>
      <c r="D189" s="95">
        <f>(C189+C188)/2</f>
        <v>6.194444444444445</v>
      </c>
      <c r="E189" s="95">
        <f>(D189*(A189-A188))</f>
        <v>6.194444444444445</v>
      </c>
      <c r="F189" s="95">
        <f>(0.5*((C189^2)-(C188^2))*'NEFZ + EPA + WLTP - Start Value'!$B$3)/3600</f>
        <v>-1.944845250342936</v>
      </c>
      <c r="G189" s="95">
        <f>E189*'NEFZ + EPA + WLTP - Start Value'!$B$3*'NEFZ + EPA + WLTP - Start Value'!$B$6*'NEFZ + EPA + WLTP - Constants'!$B$4/3600</f>
        <v>0.2113358611111112</v>
      </c>
      <c r="H189" s="95">
        <f>IF(E189&gt;0,(((C188)^3+(C189)^3)/2/D189)*0.5*'NEFZ + EPA + WLTP - Constants'!$B$3*('NEFZ + EPA + WLTP - Start Value'!$B$5*'NEFZ + EPA + WLTP - Start Value'!$B$4)*E189/3600,0)</f>
        <v>0.03037406640089163</v>
      </c>
    </row>
    <row r="190" ht="20.35" customHeight="1">
      <c r="A190" s="15">
        <v>187</v>
      </c>
      <c r="B190" s="136">
        <v>18.9</v>
      </c>
      <c r="C190" s="95">
        <f>B190/3.6</f>
        <v>5.249999999999999</v>
      </c>
      <c r="D190" s="95">
        <f>(C190+C189)/2</f>
        <v>5.541666666666666</v>
      </c>
      <c r="E190" s="95">
        <f>(D190*(A190-A189))</f>
        <v>5.541666666666666</v>
      </c>
      <c r="F190" s="95">
        <f>(0.5*((C190^2)-(C189^2))*'NEFZ + EPA + WLTP - Start Value'!$B$3)/3600</f>
        <v>-1.405299961419754</v>
      </c>
      <c r="G190" s="95">
        <f>E190*'NEFZ + EPA + WLTP - Start Value'!$B$3*'NEFZ + EPA + WLTP - Start Value'!$B$6*'NEFZ + EPA + WLTP - Constants'!$B$4/3600</f>
        <v>0.1890650416666667</v>
      </c>
      <c r="H190" s="95">
        <f>IF(E190&gt;0,(((C189)^3+(C190)^3)/2/D190)*0.5*'NEFZ + EPA + WLTP - Constants'!$B$3*('NEFZ + EPA + WLTP - Start Value'!$B$5*'NEFZ + EPA + WLTP - Start Value'!$B$4)*E190/3600,0)</f>
        <v>0.02170730483217592</v>
      </c>
    </row>
    <row r="191" ht="20.35" customHeight="1">
      <c r="A191" s="15">
        <v>188</v>
      </c>
      <c r="B191" s="136">
        <v>17.1</v>
      </c>
      <c r="C191" s="95">
        <f>B191/3.6</f>
        <v>4.75</v>
      </c>
      <c r="D191" s="95">
        <f>(C191+C190)/2</f>
        <v>5</v>
      </c>
      <c r="E191" s="95">
        <f>(D191*(A191-A190))</f>
        <v>5</v>
      </c>
      <c r="F191" s="95">
        <f>(0.5*((C191^2)-(C190^2))*'NEFZ + EPA + WLTP - Start Value'!$B$3)/3600</f>
        <v>-1.086805555555553</v>
      </c>
      <c r="G191" s="95">
        <f>E191*'NEFZ + EPA + WLTP - Start Value'!$B$3*'NEFZ + EPA + WLTP - Start Value'!$B$6*'NEFZ + EPA + WLTP - Constants'!$B$4/3600</f>
        <v>0.170585</v>
      </c>
      <c r="H191" s="95">
        <f>IF(E191&gt;0,(((C190)^3+(C191)^3)/2/D191)*0.5*'NEFZ + EPA + WLTP - Constants'!$B$3*('NEFZ + EPA + WLTP - Start Value'!$B$5*'NEFZ + EPA + WLTP - Start Value'!$B$4)*E191/3600,0)</f>
        <v>0.01593109374999999</v>
      </c>
    </row>
    <row r="192" ht="20.35" customHeight="1">
      <c r="A192" s="15">
        <v>189</v>
      </c>
      <c r="B192" s="136">
        <v>15.7</v>
      </c>
      <c r="C192" s="95">
        <f>B192/3.6</f>
        <v>4.361111111111111</v>
      </c>
      <c r="D192" s="95">
        <f>(C192+C191)/2</f>
        <v>4.555555555555555</v>
      </c>
      <c r="E192" s="95">
        <f>(D192*(A192-A191))</f>
        <v>4.555555555555555</v>
      </c>
      <c r="F192" s="95">
        <f>(0.5*((C192^2)-(C191^2))*'NEFZ + EPA + WLTP - Start Value'!$B$3)/3600</f>
        <v>-0.7701560356652954</v>
      </c>
      <c r="G192" s="95">
        <f>E192*'NEFZ + EPA + WLTP - Start Value'!$B$3*'NEFZ + EPA + WLTP - Start Value'!$B$6*'NEFZ + EPA + WLTP - Constants'!$B$4/3600</f>
        <v>0.1554218888888889</v>
      </c>
      <c r="H192" s="95">
        <f>IF(E192&gt;0,(((C191)^3+(C192)^3)/2/D192)*0.5*'NEFZ + EPA + WLTP - Constants'!$B$3*('NEFZ + EPA + WLTP - Start Value'!$B$5*'NEFZ + EPA + WLTP - Start Value'!$B$4)*E192/3600,0)</f>
        <v>0.01202490736454047</v>
      </c>
    </row>
    <row r="193" ht="20.35" customHeight="1">
      <c r="A193" s="15">
        <v>190</v>
      </c>
      <c r="B193" s="136">
        <v>14.5</v>
      </c>
      <c r="C193" s="95">
        <f>B193/3.6</f>
        <v>4.027777777777778</v>
      </c>
      <c r="D193" s="95">
        <f>(C193+C192)/2</f>
        <v>4.194444444444445</v>
      </c>
      <c r="E193" s="95">
        <f>(D193*(A193-A192))</f>
        <v>4.194444444444445</v>
      </c>
      <c r="F193" s="95">
        <f>(0.5*((C193^2)-(C192^2))*'NEFZ + EPA + WLTP - Start Value'!$B$3)/3600</f>
        <v>-0.6078060699588472</v>
      </c>
      <c r="G193" s="95">
        <f>E193*'NEFZ + EPA + WLTP - Start Value'!$B$3*'NEFZ + EPA + WLTP - Start Value'!$B$6*'NEFZ + EPA + WLTP - Constants'!$B$4/3600</f>
        <v>0.1431018611111111</v>
      </c>
      <c r="H193" s="95">
        <f>IF(E193&gt;0,(((C192)^3+(C193)^3)/2/D193)*0.5*'NEFZ + EPA + WLTP - Constants'!$B$3*('NEFZ + EPA + WLTP - Start Value'!$B$5*'NEFZ + EPA + WLTP - Start Value'!$B$4)*E193/3600,0)</f>
        <v>0.009379206607938955</v>
      </c>
    </row>
    <row r="194" ht="20.35" customHeight="1">
      <c r="A194" s="15">
        <v>191</v>
      </c>
      <c r="B194" s="136">
        <v>13.7</v>
      </c>
      <c r="C194" s="95">
        <f>B194/3.6</f>
        <v>3.805555555555555</v>
      </c>
      <c r="D194" s="95">
        <f>(C194+C193)/2</f>
        <v>3.916666666666667</v>
      </c>
      <c r="E194" s="95">
        <f>(D194*(A194-A193))</f>
        <v>3.916666666666667</v>
      </c>
      <c r="F194" s="95">
        <f>(0.5*((C194^2)-(C193^2))*'NEFZ + EPA + WLTP - Start Value'!$B$3)/3600</f>
        <v>-0.3783693415637864</v>
      </c>
      <c r="G194" s="95">
        <f>E194*'NEFZ + EPA + WLTP - Start Value'!$B$3*'NEFZ + EPA + WLTP - Start Value'!$B$6*'NEFZ + EPA + WLTP - Constants'!$B$4/3600</f>
        <v>0.1336249166666666</v>
      </c>
      <c r="H194" s="95">
        <f>IF(E194&gt;0,(((C193)^3+(C194)^3)/2/D194)*0.5*'NEFZ + EPA + WLTP - Constants'!$B$3*('NEFZ + EPA + WLTP - Start Value'!$B$5*'NEFZ + EPA + WLTP - Start Value'!$B$4)*E194/3600,0)</f>
        <v>0.007618818769290121</v>
      </c>
    </row>
    <row r="195" ht="20.35" customHeight="1">
      <c r="A195" s="15">
        <v>192</v>
      </c>
      <c r="B195" s="136">
        <v>12.9</v>
      </c>
      <c r="C195" s="95">
        <f>B195/3.6</f>
        <v>3.583333333333333</v>
      </c>
      <c r="D195" s="95">
        <f>(C195+C194)/2</f>
        <v>3.694444444444445</v>
      </c>
      <c r="E195" s="95">
        <f>(D195*(A195-A194))</f>
        <v>3.694444444444445</v>
      </c>
      <c r="F195" s="95">
        <f>(0.5*((C195^2)-(C194^2))*'NEFZ + EPA + WLTP - Start Value'!$B$3)/3600</f>
        <v>-0.3569015775034288</v>
      </c>
      <c r="G195" s="95">
        <f>E195*'NEFZ + EPA + WLTP - Start Value'!$B$3*'NEFZ + EPA + WLTP - Start Value'!$B$6*'NEFZ + EPA + WLTP - Constants'!$B$4/3600</f>
        <v>0.1260433611111111</v>
      </c>
      <c r="H195" s="95">
        <f>IF(E195&gt;0,(((C194)^3+(C195)^3)/2/D195)*0.5*'NEFZ + EPA + WLTP - Constants'!$B$3*('NEFZ + EPA + WLTP - Start Value'!$B$5*'NEFZ + EPA + WLTP - Start Value'!$B$4)*E195/3600,0)</f>
        <v>0.006396093889317558</v>
      </c>
    </row>
    <row r="196" ht="20.35" customHeight="1">
      <c r="A196" s="15">
        <v>193</v>
      </c>
      <c r="B196" s="136">
        <v>12.5</v>
      </c>
      <c r="C196" s="95">
        <f>B196/3.6</f>
        <v>3.472222222222222</v>
      </c>
      <c r="D196" s="95">
        <f>(C196+C195)/2</f>
        <v>3.527777777777778</v>
      </c>
      <c r="E196" s="95">
        <f>(D196*(A196-A195))</f>
        <v>3.527777777777778</v>
      </c>
      <c r="F196" s="95">
        <f>(0.5*((C196^2)-(C195^2))*'NEFZ + EPA + WLTP - Start Value'!$B$3)/3600</f>
        <v>-0.170400377229081</v>
      </c>
      <c r="G196" s="95">
        <f>E196*'NEFZ + EPA + WLTP - Start Value'!$B$3*'NEFZ + EPA + WLTP - Start Value'!$B$6*'NEFZ + EPA + WLTP - Constants'!$B$4/3600</f>
        <v>0.1203571944444444</v>
      </c>
      <c r="H196" s="95">
        <f>IF(E196&gt;0,(((C195)^3+(C196)^3)/2/D196)*0.5*'NEFZ + EPA + WLTP - Constants'!$B$3*('NEFZ + EPA + WLTP - Start Value'!$B$5*'NEFZ + EPA + WLTP - Start Value'!$B$4)*E196/3600,0)</f>
        <v>0.005557982585305213</v>
      </c>
    </row>
    <row r="197" ht="20.35" customHeight="1">
      <c r="A197" s="15">
        <v>194</v>
      </c>
      <c r="B197" s="136">
        <v>12.2</v>
      </c>
      <c r="C197" s="95">
        <f>B197/3.6</f>
        <v>3.388888888888888</v>
      </c>
      <c r="D197" s="95">
        <f>(C197+C196)/2</f>
        <v>3.430555555555555</v>
      </c>
      <c r="E197" s="95">
        <f>(D197*(A197-A196))</f>
        <v>3.430555555555555</v>
      </c>
      <c r="F197" s="95">
        <f>(0.5*((C197^2)-(C196^2))*'NEFZ + EPA + WLTP - Start Value'!$B$3)/3600</f>
        <v>-0.1242782278806593</v>
      </c>
      <c r="G197" s="95">
        <f>E197*'NEFZ + EPA + WLTP - Start Value'!$B$3*'NEFZ + EPA + WLTP - Start Value'!$B$6*'NEFZ + EPA + WLTP - Constants'!$B$4/3600</f>
        <v>0.1170402638888889</v>
      </c>
      <c r="H197" s="95">
        <f>IF(E197&gt;0,(((C196)^3+(C197)^3)/2/D197)*0.5*'NEFZ + EPA + WLTP - Constants'!$B$3*('NEFZ + EPA + WLTP - Start Value'!$B$5*'NEFZ + EPA + WLTP - Start Value'!$B$4)*E197/3600,0)</f>
        <v>0.005109472356181411</v>
      </c>
    </row>
    <row r="198" ht="20.35" customHeight="1">
      <c r="A198" s="15">
        <v>195</v>
      </c>
      <c r="B198" s="136">
        <v>12</v>
      </c>
      <c r="C198" s="95">
        <f>B198/3.6</f>
        <v>3.333333333333333</v>
      </c>
      <c r="D198" s="95">
        <f>(C198+C197)/2</f>
        <v>3.361111111111111</v>
      </c>
      <c r="E198" s="95">
        <f>(D198*(A198-A197))</f>
        <v>3.361111111111111</v>
      </c>
      <c r="F198" s="95">
        <f>(0.5*((C198^2)-(C197^2))*'NEFZ + EPA + WLTP - Start Value'!$B$3)/3600</f>
        <v>-0.08117498285322333</v>
      </c>
      <c r="G198" s="95">
        <f>E198*'NEFZ + EPA + WLTP - Start Value'!$B$3*'NEFZ + EPA + WLTP - Start Value'!$B$6*'NEFZ + EPA + WLTP - Constants'!$B$4/3600</f>
        <v>0.1146710277777778</v>
      </c>
      <c r="H198" s="95">
        <f>IF(E198&gt;0,(((C197)^3+(C198)^3)/2/D198)*0.5*'NEFZ + EPA + WLTP - Constants'!$B$3*('NEFZ + EPA + WLTP - Start Value'!$B$5*'NEFZ + EPA + WLTP - Start Value'!$B$4)*E198/3600,0)</f>
        <v>0.004804277820644716</v>
      </c>
    </row>
    <row r="199" ht="20.35" customHeight="1">
      <c r="A199" s="15">
        <v>196</v>
      </c>
      <c r="B199" s="136">
        <v>12</v>
      </c>
      <c r="C199" s="95">
        <f>B199/3.6</f>
        <v>3.333333333333333</v>
      </c>
      <c r="D199" s="95">
        <f>(C199+C198)/2</f>
        <v>3.333333333333333</v>
      </c>
      <c r="E199" s="95">
        <f>(D199*(A199-A198))</f>
        <v>3.333333333333333</v>
      </c>
      <c r="F199" s="95">
        <f>(0.5*((C199^2)-(C198^2))*'NEFZ + EPA + WLTP - Start Value'!$B$3)/3600</f>
        <v>0</v>
      </c>
      <c r="G199" s="95">
        <f>E199*'NEFZ + EPA + WLTP - Start Value'!$B$3*'NEFZ + EPA + WLTP - Start Value'!$B$6*'NEFZ + EPA + WLTP - Constants'!$B$4/3600</f>
        <v>0.1137233333333333</v>
      </c>
      <c r="H199" s="95">
        <f>IF(E199&gt;0,(((C198)^3+(C199)^3)/2/D199)*0.5*'NEFZ + EPA + WLTP - Constants'!$B$3*('NEFZ + EPA + WLTP - Start Value'!$B$5*'NEFZ + EPA + WLTP - Start Value'!$B$4)*E199/3600,0)</f>
        <v>0.004685185185185184</v>
      </c>
    </row>
    <row r="200" ht="20.35" customHeight="1">
      <c r="A200" s="15">
        <v>197</v>
      </c>
      <c r="B200" s="136">
        <v>12</v>
      </c>
      <c r="C200" s="95">
        <f>B200/3.6</f>
        <v>3.333333333333333</v>
      </c>
      <c r="D200" s="95">
        <f>(C200+C199)/2</f>
        <v>3.333333333333333</v>
      </c>
      <c r="E200" s="95">
        <f>(D200*(A200-A199))</f>
        <v>3.333333333333333</v>
      </c>
      <c r="F200" s="95">
        <f>(0.5*((C200^2)-(C199^2))*'NEFZ + EPA + WLTP - Start Value'!$B$3)/3600</f>
        <v>0</v>
      </c>
      <c r="G200" s="95">
        <f>E200*'NEFZ + EPA + WLTP - Start Value'!$B$3*'NEFZ + EPA + WLTP - Start Value'!$B$6*'NEFZ + EPA + WLTP - Constants'!$B$4/3600</f>
        <v>0.1137233333333333</v>
      </c>
      <c r="H200" s="95">
        <f>IF(E200&gt;0,(((C199)^3+(C200)^3)/2/D200)*0.5*'NEFZ + EPA + WLTP - Constants'!$B$3*('NEFZ + EPA + WLTP - Start Value'!$B$5*'NEFZ + EPA + WLTP - Start Value'!$B$4)*E200/3600,0)</f>
        <v>0.004685185185185184</v>
      </c>
    </row>
    <row r="201" ht="20.35" customHeight="1">
      <c r="A201" s="15">
        <v>198</v>
      </c>
      <c r="B201" s="136">
        <v>12</v>
      </c>
      <c r="C201" s="95">
        <f>B201/3.6</f>
        <v>3.333333333333333</v>
      </c>
      <c r="D201" s="95">
        <f>(C201+C200)/2</f>
        <v>3.333333333333333</v>
      </c>
      <c r="E201" s="95">
        <f>(D201*(A201-A200))</f>
        <v>3.333333333333333</v>
      </c>
      <c r="F201" s="95">
        <f>(0.5*((C201^2)-(C200^2))*'NEFZ + EPA + WLTP - Start Value'!$B$3)/3600</f>
        <v>0</v>
      </c>
      <c r="G201" s="95">
        <f>E201*'NEFZ + EPA + WLTP - Start Value'!$B$3*'NEFZ + EPA + WLTP - Start Value'!$B$6*'NEFZ + EPA + WLTP - Constants'!$B$4/3600</f>
        <v>0.1137233333333333</v>
      </c>
      <c r="H201" s="95">
        <f>IF(E201&gt;0,(((C200)^3+(C201)^3)/2/D201)*0.5*'NEFZ + EPA + WLTP - Constants'!$B$3*('NEFZ + EPA + WLTP - Start Value'!$B$5*'NEFZ + EPA + WLTP - Start Value'!$B$4)*E201/3600,0)</f>
        <v>0.004685185185185184</v>
      </c>
    </row>
    <row r="202" ht="20.35" customHeight="1">
      <c r="A202" s="15">
        <v>199</v>
      </c>
      <c r="B202" s="136">
        <v>12.5</v>
      </c>
      <c r="C202" s="95">
        <f>B202/3.6</f>
        <v>3.472222222222222</v>
      </c>
      <c r="D202" s="95">
        <f>(C202+C201)/2</f>
        <v>3.402777777777778</v>
      </c>
      <c r="E202" s="95">
        <f>(D202*(A202-A201))</f>
        <v>3.402777777777778</v>
      </c>
      <c r="F202" s="95">
        <f>(0.5*((C202^2)-(C201^2))*'NEFZ + EPA + WLTP - Start Value'!$B$3)/3600</f>
        <v>0.2054532107338826</v>
      </c>
      <c r="G202" s="95">
        <f>E202*'NEFZ + EPA + WLTP - Start Value'!$B$3*'NEFZ + EPA + WLTP - Start Value'!$B$6*'NEFZ + EPA + WLTP - Constants'!$B$4/3600</f>
        <v>0.1160925694444444</v>
      </c>
      <c r="H202" s="95">
        <f>IF(E202&gt;0,(((C201)^3+(C202)^3)/2/D202)*0.5*'NEFZ + EPA + WLTP - Constants'!$B$3*('NEFZ + EPA + WLTP - Start Value'!$B$5*'NEFZ + EPA + WLTP - Start Value'!$B$4)*E202/3600,0)</f>
        <v>0.004990379720721879</v>
      </c>
    </row>
    <row r="203" ht="20.35" customHeight="1">
      <c r="A203" s="15">
        <v>200</v>
      </c>
      <c r="B203" s="136">
        <v>13</v>
      </c>
      <c r="C203" s="95">
        <f>B203/3.6</f>
        <v>3.611111111111111</v>
      </c>
      <c r="D203" s="95">
        <f>(C203+C202)/2</f>
        <v>3.541666666666667</v>
      </c>
      <c r="E203" s="95">
        <f>(D203*(A203-A202))</f>
        <v>3.541666666666667</v>
      </c>
      <c r="F203" s="95">
        <f>(0.5*((C203^2)-(C202^2))*'NEFZ + EPA + WLTP - Start Value'!$B$3)/3600</f>
        <v>0.2138390560699588</v>
      </c>
      <c r="G203" s="95">
        <f>E203*'NEFZ + EPA + WLTP - Start Value'!$B$3*'NEFZ + EPA + WLTP - Start Value'!$B$6*'NEFZ + EPA + WLTP - Constants'!$B$4/3600</f>
        <v>0.1208310416666667</v>
      </c>
      <c r="H203" s="95">
        <f>IF(E203&gt;0,(((C202)^3+(C203)^3)/2/D203)*0.5*'NEFZ + EPA + WLTP - Constants'!$B$3*('NEFZ + EPA + WLTP - Start Value'!$B$5*'NEFZ + EPA + WLTP - Start Value'!$B$4)*E203/3600,0)</f>
        <v>0.005626187548225308</v>
      </c>
    </row>
    <row r="204" ht="20.35" customHeight="1">
      <c r="A204" s="15">
        <v>201</v>
      </c>
      <c r="B204" s="136">
        <v>14</v>
      </c>
      <c r="C204" s="95">
        <f>B204/3.6</f>
        <v>3.888888888888889</v>
      </c>
      <c r="D204" s="95">
        <f>(C204+C203)/2</f>
        <v>3.75</v>
      </c>
      <c r="E204" s="95">
        <f>(D204*(A204-A203))</f>
        <v>3.75</v>
      </c>
      <c r="F204" s="95">
        <f>(0.5*((C204^2)-(C203^2))*'NEFZ + EPA + WLTP - Start Value'!$B$3)/3600</f>
        <v>0.4528356481481479</v>
      </c>
      <c r="G204" s="95">
        <f>E204*'NEFZ + EPA + WLTP - Start Value'!$B$3*'NEFZ + EPA + WLTP - Start Value'!$B$6*'NEFZ + EPA + WLTP - Constants'!$B$4/3600</f>
        <v>0.12793875</v>
      </c>
      <c r="H204" s="95">
        <f>IF(E204&gt;0,(((C203)^3+(C204)^3)/2/D204)*0.5*'NEFZ + EPA + WLTP - Constants'!$B$3*('NEFZ + EPA + WLTP - Start Value'!$B$5*'NEFZ + EPA + WLTP - Start Value'!$B$4)*E204/3600,0)</f>
        <v>0.006698350694444443</v>
      </c>
    </row>
    <row r="205" ht="20.35" customHeight="1">
      <c r="A205" s="15">
        <v>202</v>
      </c>
      <c r="B205" s="136">
        <v>15</v>
      </c>
      <c r="C205" s="95">
        <f>B205/3.6</f>
        <v>4.166666666666667</v>
      </c>
      <c r="D205" s="95">
        <f>(C205+C204)/2</f>
        <v>4.027777777777778</v>
      </c>
      <c r="E205" s="95">
        <f>(D205*(A205-A204))</f>
        <v>4.027777777777778</v>
      </c>
      <c r="F205" s="95">
        <f>(0.5*((C205^2)-(C204^2))*'NEFZ + EPA + WLTP - Start Value'!$B$3)/3600</f>
        <v>0.4863790294924564</v>
      </c>
      <c r="G205" s="95">
        <f>E205*'NEFZ + EPA + WLTP - Start Value'!$B$3*'NEFZ + EPA + WLTP - Start Value'!$B$6*'NEFZ + EPA + WLTP - Constants'!$B$4/3600</f>
        <v>0.1374156944444445</v>
      </c>
      <c r="H205" s="95">
        <f>IF(E205&gt;0,(((C204)^3+(C205)^3)/2/D205)*0.5*'NEFZ + EPA + WLTP - Constants'!$B$3*('NEFZ + EPA + WLTP - Start Value'!$B$5*'NEFZ + EPA + WLTP - Start Value'!$B$4)*E205/3600,0)</f>
        <v>0.008295326431755829</v>
      </c>
    </row>
    <row r="206" ht="20.35" customHeight="1">
      <c r="A206" s="15">
        <v>203</v>
      </c>
      <c r="B206" s="136">
        <v>16.5</v>
      </c>
      <c r="C206" s="95">
        <f>B206/3.6</f>
        <v>4.583333333333333</v>
      </c>
      <c r="D206" s="95">
        <f>(C206+C205)/2</f>
        <v>4.375</v>
      </c>
      <c r="E206" s="95">
        <f>(D206*(A206-A205))</f>
        <v>4.375</v>
      </c>
      <c r="F206" s="95">
        <f>(0.5*((C206^2)-(C205^2))*'NEFZ + EPA + WLTP - Start Value'!$B$3)/3600</f>
        <v>0.7924623842592583</v>
      </c>
      <c r="G206" s="95">
        <f>E206*'NEFZ + EPA + WLTP - Start Value'!$B$3*'NEFZ + EPA + WLTP - Start Value'!$B$6*'NEFZ + EPA + WLTP - Constants'!$B$4/3600</f>
        <v>0.149261875</v>
      </c>
      <c r="H206" s="95">
        <f>IF(E206&gt;0,(((C205)^3+(C206)^3)/2/D206)*0.5*'NEFZ + EPA + WLTP - Constants'!$B$3*('NEFZ + EPA + WLTP - Start Value'!$B$5*'NEFZ + EPA + WLTP - Start Value'!$B$4)*E206/3600,0)</f>
        <v>0.01066520182291667</v>
      </c>
    </row>
    <row r="207" ht="20.35" customHeight="1">
      <c r="A207" s="15">
        <v>204</v>
      </c>
      <c r="B207" s="136">
        <v>19</v>
      </c>
      <c r="C207" s="95">
        <f>B207/3.6</f>
        <v>5.277777777777778</v>
      </c>
      <c r="D207" s="95">
        <f>(C207+C206)/2</f>
        <v>4.930555555555555</v>
      </c>
      <c r="E207" s="95">
        <f>(D207*(A207-A206))</f>
        <v>4.930555555555555</v>
      </c>
      <c r="F207" s="95">
        <f>(0.5*((C207^2)-(C206^2))*'NEFZ + EPA + WLTP - Start Value'!$B$3)/3600</f>
        <v>1.488487547153635</v>
      </c>
      <c r="G207" s="95">
        <f>E207*'NEFZ + EPA + WLTP - Start Value'!$B$3*'NEFZ + EPA + WLTP - Start Value'!$B$6*'NEFZ + EPA + WLTP - Constants'!$B$4/3600</f>
        <v>0.1682157638888889</v>
      </c>
      <c r="H207" s="95">
        <f>IF(E207&gt;0,(((C206)^3+(C207)^3)/2/D207)*0.5*'NEFZ + EPA + WLTP - Constants'!$B$3*('NEFZ + EPA + WLTP - Start Value'!$B$5*'NEFZ + EPA + WLTP - Start Value'!$B$4)*E207/3600,0)</f>
        <v>0.01538834568437071</v>
      </c>
    </row>
    <row r="208" ht="20.35" customHeight="1">
      <c r="A208" s="15">
        <v>205</v>
      </c>
      <c r="B208" s="136">
        <v>21.2</v>
      </c>
      <c r="C208" s="95">
        <f>B208/3.6</f>
        <v>5.888888888888888</v>
      </c>
      <c r="D208" s="95">
        <f>(C208+C207)/2</f>
        <v>5.583333333333333</v>
      </c>
      <c r="E208" s="95">
        <f>(D208*(A208-A207))</f>
        <v>5.583333333333333</v>
      </c>
      <c r="F208" s="95">
        <f>(0.5*((C208^2)-(C207^2))*'NEFZ + EPA + WLTP - Start Value'!$B$3)/3600</f>
        <v>1.483288323045266</v>
      </c>
      <c r="G208" s="95">
        <f>E208*'NEFZ + EPA + WLTP - Start Value'!$B$3*'NEFZ + EPA + WLTP - Start Value'!$B$6*'NEFZ + EPA + WLTP - Constants'!$B$4/3600</f>
        <v>0.1904865833333333</v>
      </c>
      <c r="H208" s="95">
        <f>IF(E208&gt;0,(((C207)^3+(C208)^3)/2/D208)*0.5*'NEFZ + EPA + WLTP - Constants'!$B$3*('NEFZ + EPA + WLTP - Start Value'!$B$5*'NEFZ + EPA + WLTP - Start Value'!$B$4)*E208/3600,0)</f>
        <v>0.02221548881172839</v>
      </c>
    </row>
    <row r="209" ht="20.35" customHeight="1">
      <c r="A209" s="15">
        <v>206</v>
      </c>
      <c r="B209" s="136">
        <v>23.8</v>
      </c>
      <c r="C209" s="95">
        <f>B209/3.6</f>
        <v>6.611111111111111</v>
      </c>
      <c r="D209" s="95">
        <f>(C209+C208)/2</f>
        <v>6.25</v>
      </c>
      <c r="E209" s="95">
        <f>(D209*(A209-A208))</f>
        <v>6.25</v>
      </c>
      <c r="F209" s="95">
        <f>(0.5*((C209^2)-(C208^2))*'NEFZ + EPA + WLTP - Start Value'!$B$3)/3600</f>
        <v>1.962287808641975</v>
      </c>
      <c r="G209" s="95">
        <f>E209*'NEFZ + EPA + WLTP - Start Value'!$B$3*'NEFZ + EPA + WLTP - Start Value'!$B$6*'NEFZ + EPA + WLTP - Constants'!$B$4/3600</f>
        <v>0.21323125</v>
      </c>
      <c r="H209" s="95">
        <f>IF(E209&gt;0,(((C208)^3+(C209)^3)/2/D209)*0.5*'NEFZ + EPA + WLTP - Constants'!$B$3*('NEFZ + EPA + WLTP - Start Value'!$B$5*'NEFZ + EPA + WLTP - Start Value'!$B$4)*E209/3600,0)</f>
        <v>0.03119308449074073</v>
      </c>
    </row>
    <row r="210" ht="20.35" customHeight="1">
      <c r="A210" s="15">
        <v>207</v>
      </c>
      <c r="B210" s="136">
        <v>26.9</v>
      </c>
      <c r="C210" s="95">
        <f>B210/3.6</f>
        <v>7.472222222222221</v>
      </c>
      <c r="D210" s="95">
        <f>(C210+C209)/2</f>
        <v>7.041666666666666</v>
      </c>
      <c r="E210" s="95">
        <f>(D210*(A210-A209))</f>
        <v>7.041666666666666</v>
      </c>
      <c r="F210" s="95">
        <f>(0.5*((C210^2)-(C209^2))*'NEFZ + EPA + WLTP - Start Value'!$B$3)/3600</f>
        <v>2.636006622942385</v>
      </c>
      <c r="G210" s="95">
        <f>E210*'NEFZ + EPA + WLTP - Start Value'!$B$3*'NEFZ + EPA + WLTP - Start Value'!$B$6*'NEFZ + EPA + WLTP - Constants'!$B$4/3600</f>
        <v>0.2402405416666667</v>
      </c>
      <c r="H210" s="95">
        <f>IF(E210&gt;0,(((C209)^3+(C210)^3)/2/D210)*0.5*'NEFZ + EPA + WLTP - Constants'!$B$3*('NEFZ + EPA + WLTP - Start Value'!$B$5*'NEFZ + EPA + WLTP - Start Value'!$B$4)*E210/3600,0)</f>
        <v>0.04466432180748456</v>
      </c>
    </row>
    <row r="211" ht="20.35" customHeight="1">
      <c r="A211" s="15">
        <v>208</v>
      </c>
      <c r="B211" s="136">
        <v>29.6</v>
      </c>
      <c r="C211" s="95">
        <f>B211/3.6</f>
        <v>8.222222222222223</v>
      </c>
      <c r="D211" s="95">
        <f>(C211+C210)/2</f>
        <v>7.847222222222222</v>
      </c>
      <c r="E211" s="95">
        <f>(D211*(A211-A210))</f>
        <v>7.847222222222222</v>
      </c>
      <c r="F211" s="95">
        <f>(0.5*((C211^2)-(C210^2))*'NEFZ + EPA + WLTP - Start Value'!$B$3)/3600</f>
        <v>2.558521412037042</v>
      </c>
      <c r="G211" s="95">
        <f>E211*'NEFZ + EPA + WLTP - Start Value'!$B$3*'NEFZ + EPA + WLTP - Start Value'!$B$6*'NEFZ + EPA + WLTP - Constants'!$B$4/3600</f>
        <v>0.2677236805555556</v>
      </c>
      <c r="H211" s="95">
        <f>IF(E211&gt;0,(((C210)^3+(C211)^3)/2/D211)*0.5*'NEFZ + EPA + WLTP - Constants'!$B$3*('NEFZ + EPA + WLTP - Start Value'!$B$5*'NEFZ + EPA + WLTP - Start Value'!$B$4)*E211/3600,0)</f>
        <v>0.06154652984074931</v>
      </c>
    </row>
    <row r="212" ht="20.35" customHeight="1">
      <c r="A212" s="15">
        <v>209</v>
      </c>
      <c r="B212" s="136">
        <v>32</v>
      </c>
      <c r="C212" s="95">
        <f>B212/3.6</f>
        <v>8.888888888888889</v>
      </c>
      <c r="D212" s="95">
        <f>(C212+C211)/2</f>
        <v>8.555555555555557</v>
      </c>
      <c r="E212" s="95">
        <f>(D212*(A212-A211))</f>
        <v>8.555555555555557</v>
      </c>
      <c r="F212" s="95">
        <f>(0.5*((C212^2)-(C211^2))*'NEFZ + EPA + WLTP - Start Value'!$B$3)/3600</f>
        <v>2.479526748971193</v>
      </c>
      <c r="G212" s="95">
        <f>E212*'NEFZ + EPA + WLTP - Start Value'!$B$3*'NEFZ + EPA + WLTP - Start Value'!$B$6*'NEFZ + EPA + WLTP - Constants'!$B$4/3600</f>
        <v>0.2918898888888889</v>
      </c>
      <c r="H212" s="95">
        <f>IF(E212&gt;0,(((C211)^3+(C212)^3)/2/D212)*0.5*'NEFZ + EPA + WLTP - Constants'!$B$3*('NEFZ + EPA + WLTP - Start Value'!$B$5*'NEFZ + EPA + WLTP - Start Value'!$B$4)*E212/3600,0)</f>
        <v>0.07958082030178329</v>
      </c>
    </row>
    <row r="213" ht="20.35" customHeight="1">
      <c r="A213" s="15">
        <v>210</v>
      </c>
      <c r="B213" s="136">
        <v>35.2</v>
      </c>
      <c r="C213" s="95">
        <f>B213/3.6</f>
        <v>9.777777777777779</v>
      </c>
      <c r="D213" s="95">
        <f>(C213+C212)/2</f>
        <v>9.333333333333334</v>
      </c>
      <c r="E213" s="95">
        <f>(D213*(A213-A212))</f>
        <v>9.333333333333334</v>
      </c>
      <c r="F213" s="95">
        <f>(0.5*((C213^2)-(C212^2))*'NEFZ + EPA + WLTP - Start Value'!$B$3)/3600</f>
        <v>3.606584362139918</v>
      </c>
      <c r="G213" s="95">
        <f>E213*'NEFZ + EPA + WLTP - Start Value'!$B$3*'NEFZ + EPA + WLTP - Start Value'!$B$6*'NEFZ + EPA + WLTP - Constants'!$B$4/3600</f>
        <v>0.3184253333333333</v>
      </c>
      <c r="H213" s="95">
        <f>IF(E213&gt;0,(((C212)^3+(C213)^3)/2/D213)*0.5*'NEFZ + EPA + WLTP - Constants'!$B$3*('NEFZ + EPA + WLTP - Start Value'!$B$5*'NEFZ + EPA + WLTP - Start Value'!$B$4)*E213/3600,0)</f>
        <v>0.1035488395061729</v>
      </c>
    </row>
    <row r="214" ht="20.35" customHeight="1">
      <c r="A214" s="15">
        <v>211</v>
      </c>
      <c r="B214" s="136">
        <v>37.5</v>
      </c>
      <c r="C214" s="95">
        <f>B214/3.6</f>
        <v>10.41666666666667</v>
      </c>
      <c r="D214" s="95">
        <f>(C214+C213)/2</f>
        <v>10.09722222222222</v>
      </c>
      <c r="E214" s="95">
        <f>(D214*(A214-A213))</f>
        <v>10.09722222222222</v>
      </c>
      <c r="F214" s="95">
        <f>(0.5*((C214^2)-(C213^2))*'NEFZ + EPA + WLTP - Start Value'!$B$3)/3600</f>
        <v>2.804394397290803</v>
      </c>
      <c r="G214" s="95">
        <f>E214*'NEFZ + EPA + WLTP - Start Value'!$B$3*'NEFZ + EPA + WLTP - Start Value'!$B$6*'NEFZ + EPA + WLTP - Constants'!$B$4/3600</f>
        <v>0.3444869305555556</v>
      </c>
      <c r="H214" s="95">
        <f>IF(E214&gt;0,(((C213)^3+(C214)^3)/2/D214)*0.5*'NEFZ + EPA + WLTP - Constants'!$B$3*('NEFZ + EPA + WLTP - Start Value'!$B$5*'NEFZ + EPA + WLTP - Start Value'!$B$4)*E214/3600,0)</f>
        <v>0.1306165953950189</v>
      </c>
    </row>
    <row r="215" ht="20.35" customHeight="1">
      <c r="A215" s="15">
        <v>212</v>
      </c>
      <c r="B215" s="136">
        <v>39.2</v>
      </c>
      <c r="C215" s="95">
        <f>B215/3.6</f>
        <v>10.88888888888889</v>
      </c>
      <c r="D215" s="95">
        <f>(C215+C214)/2</f>
        <v>10.65277777777778</v>
      </c>
      <c r="E215" s="95">
        <f>(D215*(A215-A214))</f>
        <v>10.65277777777778</v>
      </c>
      <c r="F215" s="95">
        <f>(0.5*((C215^2)-(C214^2))*'NEFZ + EPA + WLTP - Start Value'!$B$3)/3600</f>
        <v>2.186860746742119</v>
      </c>
      <c r="G215" s="95">
        <f>E215*'NEFZ + EPA + WLTP - Start Value'!$B$3*'NEFZ + EPA + WLTP - Start Value'!$B$6*'NEFZ + EPA + WLTP - Constants'!$B$4/3600</f>
        <v>0.3634408194444445</v>
      </c>
      <c r="H215" s="95">
        <f>IF(E215&gt;0,(((C214)^3+(C215)^3)/2/D215)*0.5*'NEFZ + EPA + WLTP - Constants'!$B$3*('NEFZ + EPA + WLTP - Start Value'!$B$5*'NEFZ + EPA + WLTP - Start Value'!$B$4)*E215/3600,0)</f>
        <v>0.1531506008819873</v>
      </c>
    </row>
    <row r="216" ht="20.35" customHeight="1">
      <c r="A216" s="15">
        <v>213</v>
      </c>
      <c r="B216" s="136">
        <v>40.5</v>
      </c>
      <c r="C216" s="95">
        <f>B216/3.6</f>
        <v>11.25</v>
      </c>
      <c r="D216" s="95">
        <f>(C216+C215)/2</f>
        <v>11.06944444444444</v>
      </c>
      <c r="E216" s="95">
        <f>(D216*(A216-A215))</f>
        <v>11.06944444444444</v>
      </c>
      <c r="F216" s="95">
        <f>(0.5*((C216^2)-(C215^2))*'NEFZ + EPA + WLTP - Start Value'!$B$3)/3600</f>
        <v>1.737714870541835</v>
      </c>
      <c r="G216" s="95">
        <f>E216*'NEFZ + EPA + WLTP - Start Value'!$B$3*'NEFZ + EPA + WLTP - Start Value'!$B$6*'NEFZ + EPA + WLTP - Constants'!$B$4/3600</f>
        <v>0.3776562361111112</v>
      </c>
      <c r="H216" s="95">
        <f>IF(E216&gt;0,(((C215)^3+(C216)^3)/2/D216)*0.5*'NEFZ + EPA + WLTP - Constants'!$B$3*('NEFZ + EPA + WLTP - Start Value'!$B$5*'NEFZ + EPA + WLTP - Start Value'!$B$4)*E216/3600,0)</f>
        <v>0.1717174773287465</v>
      </c>
    </row>
    <row r="217" ht="20.35" customHeight="1">
      <c r="A217" s="15">
        <v>214</v>
      </c>
      <c r="B217" s="136">
        <v>41.6</v>
      </c>
      <c r="C217" s="95">
        <f>B217/3.6</f>
        <v>11.55555555555556</v>
      </c>
      <c r="D217" s="95">
        <f>(C217+C216)/2</f>
        <v>11.40277777777778</v>
      </c>
      <c r="E217" s="95">
        <f>(D217*(A217-A216))</f>
        <v>11.40277777777778</v>
      </c>
      <c r="F217" s="95">
        <f>(0.5*((C217^2)-(C216^2))*'NEFZ + EPA + WLTP - Start Value'!$B$3)/3600</f>
        <v>1.514651384602194</v>
      </c>
      <c r="G217" s="95">
        <f>E217*'NEFZ + EPA + WLTP - Start Value'!$B$3*'NEFZ + EPA + WLTP - Start Value'!$B$6*'NEFZ + EPA + WLTP - Constants'!$B$4/3600</f>
        <v>0.3890285694444445</v>
      </c>
      <c r="H217" s="95">
        <f>IF(E217&gt;0,(((C216)^3+(C217)^3)/2/D217)*0.5*'NEFZ + EPA + WLTP - Constants'!$B$3*('NEFZ + EPA + WLTP - Start Value'!$B$5*'NEFZ + EPA + WLTP - Start Value'!$B$4)*E217/3600,0)</f>
        <v>0.1876533538719564</v>
      </c>
    </row>
    <row r="218" ht="20.35" customHeight="1">
      <c r="A218" s="15">
        <v>215</v>
      </c>
      <c r="B218" s="136">
        <v>43.1</v>
      </c>
      <c r="C218" s="95">
        <f>B218/3.6</f>
        <v>11.97222222222222</v>
      </c>
      <c r="D218" s="95">
        <f>(C218+C217)/2</f>
        <v>11.76388888888889</v>
      </c>
      <c r="E218" s="95">
        <f>(D218*(A218-A217))</f>
        <v>11.76388888888889</v>
      </c>
      <c r="F218" s="95">
        <f>(0.5*((C218^2)-(C217^2))*'NEFZ + EPA + WLTP - Start Value'!$B$3)/3600</f>
        <v>2.130843299897124</v>
      </c>
      <c r="G218" s="95">
        <f>E218*'NEFZ + EPA + WLTP - Start Value'!$B$3*'NEFZ + EPA + WLTP - Start Value'!$B$6*'NEFZ + EPA + WLTP - Constants'!$B$4/3600</f>
        <v>0.4013485972222223</v>
      </c>
      <c r="H218" s="95">
        <f>IF(E218&gt;0,(((C217)^3+(C218)^3)/2/D218)*0.5*'NEFZ + EPA + WLTP - Constants'!$B$3*('NEFZ + EPA + WLTP - Start Value'!$B$5*'NEFZ + EPA + WLTP - Start Value'!$B$4)*E218/3600,0)</f>
        <v>0.2061349805544839</v>
      </c>
    </row>
    <row r="219" ht="20.35" customHeight="1">
      <c r="A219" s="15">
        <v>216</v>
      </c>
      <c r="B219" s="136">
        <v>45</v>
      </c>
      <c r="C219" s="95">
        <f>B219/3.6</f>
        <v>12.5</v>
      </c>
      <c r="D219" s="95">
        <f>(C219+C218)/2</f>
        <v>12.23611111111111</v>
      </c>
      <c r="E219" s="95">
        <f>(D219*(A219-A218))</f>
        <v>12.23611111111111</v>
      </c>
      <c r="F219" s="95">
        <f>(0.5*((C219^2)-(C218^2))*'NEFZ + EPA + WLTP - Start Value'!$B$3)/3600</f>
        <v>2.807413301611793</v>
      </c>
      <c r="G219" s="95">
        <f>E219*'NEFZ + EPA + WLTP - Start Value'!$B$3*'NEFZ + EPA + WLTP - Start Value'!$B$6*'NEFZ + EPA + WLTP - Constants'!$B$4/3600</f>
        <v>0.4174594027777778</v>
      </c>
      <c r="H219" s="95">
        <f>IF(E219&gt;0,(((C218)^3+(C219)^3)/2/D219)*0.5*'NEFZ + EPA + WLTP - Constants'!$B$3*('NEFZ + EPA + WLTP - Start Value'!$B$5*'NEFZ + EPA + WLTP - Start Value'!$B$4)*E219/3600,0)</f>
        <v>0.2320739118387775</v>
      </c>
    </row>
    <row r="220" ht="20.35" customHeight="1">
      <c r="A220" s="15">
        <v>217</v>
      </c>
      <c r="B220" s="136">
        <v>47.1</v>
      </c>
      <c r="C220" s="95">
        <f>B220/3.6</f>
        <v>13.08333333333333</v>
      </c>
      <c r="D220" s="95">
        <f>(C220+C219)/2</f>
        <v>12.79166666666667</v>
      </c>
      <c r="E220" s="95">
        <f>(D220*(A220-A219))</f>
        <v>12.79166666666667</v>
      </c>
      <c r="F220" s="95">
        <f>(0.5*((C220^2)-(C219^2))*'NEFZ + EPA + WLTP - Start Value'!$B$3)/3600</f>
        <v>3.243812692901235</v>
      </c>
      <c r="G220" s="95">
        <f>E220*'NEFZ + EPA + WLTP - Start Value'!$B$3*'NEFZ + EPA + WLTP - Start Value'!$B$6*'NEFZ + EPA + WLTP - Constants'!$B$4/3600</f>
        <v>0.4364132916666668</v>
      </c>
      <c r="H220" s="95">
        <f>IF(E220&gt;0,(((C219)^3+(C220)^3)/2/D220)*0.5*'NEFZ + EPA + WLTP - Constants'!$B$3*('NEFZ + EPA + WLTP - Start Value'!$B$5*'NEFZ + EPA + WLTP - Start Value'!$B$4)*E220/3600,0)</f>
        <v>0.2651848855613426</v>
      </c>
    </row>
    <row r="221" ht="20.35" customHeight="1">
      <c r="A221" s="15">
        <v>218</v>
      </c>
      <c r="B221" s="136">
        <v>49</v>
      </c>
      <c r="C221" s="95">
        <f>B221/3.6</f>
        <v>13.61111111111111</v>
      </c>
      <c r="D221" s="95">
        <f>(C221+C220)/2</f>
        <v>13.34722222222222</v>
      </c>
      <c r="E221" s="95">
        <f>(D221*(A221-A220))</f>
        <v>13.34722222222222</v>
      </c>
      <c r="F221" s="95">
        <f>(0.5*((C221^2)-(C220^2))*'NEFZ + EPA + WLTP - Start Value'!$B$3)/3600</f>
        <v>3.062342999828528</v>
      </c>
      <c r="G221" s="95">
        <f>E221*'NEFZ + EPA + WLTP - Start Value'!$B$3*'NEFZ + EPA + WLTP - Start Value'!$B$6*'NEFZ + EPA + WLTP - Constants'!$B$4/3600</f>
        <v>0.4553671805555556</v>
      </c>
      <c r="H221" s="95">
        <f>IF(E221&gt;0,(((C220)^3+(C221)^3)/2/D221)*0.5*'NEFZ + EPA + WLTP - Constants'!$B$3*('NEFZ + EPA + WLTP - Start Value'!$B$5*'NEFZ + EPA + WLTP - Start Value'!$B$4)*E221/3600,0)</f>
        <v>0.3011425973240312</v>
      </c>
    </row>
    <row r="222" ht="20.35" customHeight="1">
      <c r="A222" s="15">
        <v>219</v>
      </c>
      <c r="B222" s="136">
        <v>50.6</v>
      </c>
      <c r="C222" s="95">
        <f>B222/3.6</f>
        <v>14.05555555555556</v>
      </c>
      <c r="D222" s="95">
        <f>(C222+C221)/2</f>
        <v>13.83333333333333</v>
      </c>
      <c r="E222" s="95">
        <f>(D222*(A222-A221))</f>
        <v>13.83333333333333</v>
      </c>
      <c r="F222" s="95">
        <f>(0.5*((C222^2)-(C221^2))*'NEFZ + EPA + WLTP - Start Value'!$B$3)/3600</f>
        <v>2.672736625514405</v>
      </c>
      <c r="G222" s="95">
        <f>E222*'NEFZ + EPA + WLTP - Start Value'!$B$3*'NEFZ + EPA + WLTP - Start Value'!$B$6*'NEFZ + EPA + WLTP - Constants'!$B$4/3600</f>
        <v>0.4719518333333333</v>
      </c>
      <c r="H222" s="95">
        <f>IF(E222&gt;0,(((C221)^3+(C222)^3)/2/D222)*0.5*'NEFZ + EPA + WLTP - Constants'!$B$3*('NEFZ + EPA + WLTP - Start Value'!$B$5*'NEFZ + EPA + WLTP - Start Value'!$B$4)*E222/3600,0)</f>
        <v>0.3351252445987655</v>
      </c>
    </row>
    <row r="223" ht="20.35" customHeight="1">
      <c r="A223" s="15">
        <v>220</v>
      </c>
      <c r="B223" s="136">
        <v>51.8</v>
      </c>
      <c r="C223" s="95">
        <f>B223/3.6</f>
        <v>14.38888888888889</v>
      </c>
      <c r="D223" s="95">
        <f>(C223+C222)/2</f>
        <v>14.22222222222222</v>
      </c>
      <c r="E223" s="95">
        <f>(D223*(A223-A222))</f>
        <v>14.22222222222222</v>
      </c>
      <c r="F223" s="95">
        <f>(0.5*((C223^2)-(C222^2))*'NEFZ + EPA + WLTP - Start Value'!$B$3)/3600</f>
        <v>2.060905349794229</v>
      </c>
      <c r="G223" s="95">
        <f>E223*'NEFZ + EPA + WLTP - Start Value'!$B$3*'NEFZ + EPA + WLTP - Start Value'!$B$6*'NEFZ + EPA + WLTP - Constants'!$B$4/3600</f>
        <v>0.4852195555555556</v>
      </c>
      <c r="H223" s="95">
        <f>IF(E223&gt;0,(((C222)^3+(C223)^3)/2/D223)*0.5*'NEFZ + EPA + WLTP - Constants'!$B$3*('NEFZ + EPA + WLTP - Start Value'!$B$5*'NEFZ + EPA + WLTP - Start Value'!$B$4)*E223/3600,0)</f>
        <v>0.3640590178326474</v>
      </c>
    </row>
    <row r="224" ht="20.35" customHeight="1">
      <c r="A224" s="15">
        <v>221</v>
      </c>
      <c r="B224" s="136">
        <v>52.7</v>
      </c>
      <c r="C224" s="95">
        <f>B224/3.6</f>
        <v>14.63888888888889</v>
      </c>
      <c r="D224" s="95">
        <f>(C224+C223)/2</f>
        <v>14.51388888888889</v>
      </c>
      <c r="E224" s="95">
        <f>(D224*(A224-A223))</f>
        <v>14.51388888888889</v>
      </c>
      <c r="F224" s="95">
        <f>(0.5*((C224^2)-(C223^2))*'NEFZ + EPA + WLTP - Start Value'!$B$3)/3600</f>
        <v>1.577377507716064</v>
      </c>
      <c r="G224" s="95">
        <f>E224*'NEFZ + EPA + WLTP - Start Value'!$B$3*'NEFZ + EPA + WLTP - Start Value'!$B$6*'NEFZ + EPA + WLTP - Constants'!$B$4/3600</f>
        <v>0.4951703472222223</v>
      </c>
      <c r="H224" s="95">
        <f>IF(E224&gt;0,(((C223)^3+(C224)^3)/2/D224)*0.5*'NEFZ + EPA + WLTP - Constants'!$B$3*('NEFZ + EPA + WLTP - Start Value'!$B$5*'NEFZ + EPA + WLTP - Start Value'!$B$4)*E224/3600,0)</f>
        <v>0.3868463798600394</v>
      </c>
    </row>
    <row r="225" ht="20.35" customHeight="1">
      <c r="A225" s="15">
        <v>222</v>
      </c>
      <c r="B225" s="136">
        <v>53.1</v>
      </c>
      <c r="C225" s="95">
        <f>B225/3.6</f>
        <v>14.75</v>
      </c>
      <c r="D225" s="95">
        <f>(C225+C224)/2</f>
        <v>14.69444444444444</v>
      </c>
      <c r="E225" s="95">
        <f>(D225*(A225-A224))</f>
        <v>14.69444444444444</v>
      </c>
      <c r="F225" s="95">
        <f>(0.5*((C225^2)-(C224^2))*'NEFZ + EPA + WLTP - Start Value'!$B$3)/3600</f>
        <v>0.7097779492455383</v>
      </c>
      <c r="G225" s="95">
        <f>E225*'NEFZ + EPA + WLTP - Start Value'!$B$3*'NEFZ + EPA + WLTP - Start Value'!$B$6*'NEFZ + EPA + WLTP - Constants'!$B$4/3600</f>
        <v>0.5013303611111111</v>
      </c>
      <c r="H225" s="95">
        <f>IF(E225&gt;0,(((C224)^3+(C225)^3)/2/D225)*0.5*'NEFZ + EPA + WLTP - Constants'!$B$3*('NEFZ + EPA + WLTP - Start Value'!$B$5*'NEFZ + EPA + WLTP - Start Value'!$B$4)*E225/3600,0)</f>
        <v>0.4013919534572187</v>
      </c>
    </row>
    <row r="226" ht="20.35" customHeight="1">
      <c r="A226" s="15">
        <v>223</v>
      </c>
      <c r="B226" s="136">
        <v>53.5</v>
      </c>
      <c r="C226" s="95">
        <f>B226/3.6</f>
        <v>14.86111111111111</v>
      </c>
      <c r="D226" s="95">
        <f>(C226+C225)/2</f>
        <v>14.80555555555556</v>
      </c>
      <c r="E226" s="95">
        <f>(D226*(A226-A225))</f>
        <v>14.80555555555556</v>
      </c>
      <c r="F226" s="95">
        <f>(0.5*((C226^2)-(C225^2))*'NEFZ + EPA + WLTP - Start Value'!$B$3)/3600</f>
        <v>0.7151448902606256</v>
      </c>
      <c r="G226" s="95">
        <f>E226*'NEFZ + EPA + WLTP - Start Value'!$B$3*'NEFZ + EPA + WLTP - Start Value'!$B$6*'NEFZ + EPA + WLTP - Constants'!$B$4/3600</f>
        <v>0.505121138888889</v>
      </c>
      <c r="H226" s="95">
        <f>IF(E226&gt;0,(((C225)^3+(C226)^3)/2/D226)*0.5*'NEFZ + EPA + WLTP - Constants'!$B$3*('NEFZ + EPA + WLTP - Start Value'!$B$5*'NEFZ + EPA + WLTP - Start Value'!$B$4)*E226/3600,0)</f>
        <v>0.4105660123992627</v>
      </c>
    </row>
    <row r="227" ht="20.35" customHeight="1">
      <c r="A227" s="15">
        <v>224</v>
      </c>
      <c r="B227" s="136">
        <v>53.8</v>
      </c>
      <c r="C227" s="95">
        <f>B227/3.6</f>
        <v>14.94444444444444</v>
      </c>
      <c r="D227" s="95">
        <f>(C227+C226)/2</f>
        <v>14.90277777777778</v>
      </c>
      <c r="E227" s="95">
        <f>(D227*(A227-A226))</f>
        <v>14.90277777777778</v>
      </c>
      <c r="F227" s="95">
        <f>(0.5*((C227^2)-(C226^2))*'NEFZ + EPA + WLTP - Start Value'!$B$3)/3600</f>
        <v>0.5398807227366211</v>
      </c>
      <c r="G227" s="95">
        <f>E227*'NEFZ + EPA + WLTP - Start Value'!$B$3*'NEFZ + EPA + WLTP - Start Value'!$B$6*'NEFZ + EPA + WLTP - Constants'!$B$4/3600</f>
        <v>0.5084380694444444</v>
      </c>
      <c r="H227" s="95">
        <f>IF(E227&gt;0,(((C226)^3+(C227)^3)/2/D227)*0.5*'NEFZ + EPA + WLTP - Constants'!$B$3*('NEFZ + EPA + WLTP - Start Value'!$B$5*'NEFZ + EPA + WLTP - Start Value'!$B$4)*E227/3600,0)</f>
        <v>0.4186994464323988</v>
      </c>
    </row>
    <row r="228" ht="20.35" customHeight="1">
      <c r="A228" s="15">
        <v>225</v>
      </c>
      <c r="B228" s="136">
        <v>54.2</v>
      </c>
      <c r="C228" s="95">
        <f>B228/3.6</f>
        <v>15.05555555555556</v>
      </c>
      <c r="D228" s="95">
        <f>(C228+C227)/2</f>
        <v>15</v>
      </c>
      <c r="E228" s="95">
        <f>(D228*(A228-A227))</f>
        <v>15</v>
      </c>
      <c r="F228" s="95">
        <f>(0.5*((C228^2)-(C227^2))*'NEFZ + EPA + WLTP - Start Value'!$B$3)/3600</f>
        <v>0.7245370370370453</v>
      </c>
      <c r="G228" s="95">
        <f>E228*'NEFZ + EPA + WLTP - Start Value'!$B$3*'NEFZ + EPA + WLTP - Start Value'!$B$6*'NEFZ + EPA + WLTP - Constants'!$B$4/3600</f>
        <v>0.5117550000000001</v>
      </c>
      <c r="H228" s="95">
        <f>IF(E228&gt;0,(((C227)^3+(C228)^3)/2/D228)*0.5*'NEFZ + EPA + WLTP - Constants'!$B$3*('NEFZ + EPA + WLTP - Start Value'!$B$5*'NEFZ + EPA + WLTP - Start Value'!$B$4)*E228/3600,0)</f>
        <v>0.4269550694444444</v>
      </c>
    </row>
    <row r="229" ht="20.35" customHeight="1">
      <c r="A229" s="15">
        <v>226</v>
      </c>
      <c r="B229" s="136">
        <v>54.8</v>
      </c>
      <c r="C229" s="95">
        <f>B229/3.6</f>
        <v>15.22222222222222</v>
      </c>
      <c r="D229" s="95">
        <f>(C229+C228)/2</f>
        <v>15.13888888888889</v>
      </c>
      <c r="E229" s="95">
        <f>(D229*(A229-A228))</f>
        <v>15.13888888888889</v>
      </c>
      <c r="F229" s="95">
        <f>(0.5*((C229^2)-(C228^2))*'NEFZ + EPA + WLTP - Start Value'!$B$3)/3600</f>
        <v>1.096868569958843</v>
      </c>
      <c r="G229" s="95">
        <f>E229*'NEFZ + EPA + WLTP - Start Value'!$B$3*'NEFZ + EPA + WLTP - Start Value'!$B$6*'NEFZ + EPA + WLTP - Constants'!$B$4/3600</f>
        <v>0.5164934722222223</v>
      </c>
      <c r="H229" s="95">
        <f>IF(E229&gt;0,(((C228)^3+(C229)^3)/2/D229)*0.5*'NEFZ + EPA + WLTP - Constants'!$B$3*('NEFZ + EPA + WLTP - Start Value'!$B$5*'NEFZ + EPA + WLTP - Start Value'!$B$4)*E229/3600,0)</f>
        <v>0.4389469202246228</v>
      </c>
    </row>
    <row r="230" ht="20.35" customHeight="1">
      <c r="A230" s="15">
        <v>227</v>
      </c>
      <c r="B230" s="136">
        <v>55.3</v>
      </c>
      <c r="C230" s="95">
        <f>B230/3.6</f>
        <v>15.36111111111111</v>
      </c>
      <c r="D230" s="95">
        <f>(C230+C229)/2</f>
        <v>15.29166666666667</v>
      </c>
      <c r="E230" s="95">
        <f>(D230*(A230-A229))</f>
        <v>15.29166666666667</v>
      </c>
      <c r="F230" s="95">
        <f>(0.5*((C230^2)-(C229^2))*'NEFZ + EPA + WLTP - Start Value'!$B$3)/3600</f>
        <v>0.9232815715020587</v>
      </c>
      <c r="G230" s="95">
        <f>E230*'NEFZ + EPA + WLTP - Start Value'!$B$3*'NEFZ + EPA + WLTP - Start Value'!$B$6*'NEFZ + EPA + WLTP - Constants'!$B$4/3600</f>
        <v>0.5217057916666666</v>
      </c>
      <c r="H230" s="95">
        <f>IF(E230&gt;0,(((C229)^3+(C230)^3)/2/D230)*0.5*'NEFZ + EPA + WLTP - Constants'!$B$3*('NEFZ + EPA + WLTP - Start Value'!$B$5*'NEFZ + EPA + WLTP - Start Value'!$B$4)*E230/3600,0)</f>
        <v>0.4523575700713734</v>
      </c>
    </row>
    <row r="231" ht="20.35" customHeight="1">
      <c r="A231" s="15">
        <v>228</v>
      </c>
      <c r="B231" s="136">
        <v>55.8</v>
      </c>
      <c r="C231" s="95">
        <f>B231/3.6</f>
        <v>15.5</v>
      </c>
      <c r="D231" s="95">
        <f>(C231+C230)/2</f>
        <v>15.43055555555555</v>
      </c>
      <c r="E231" s="95">
        <f>(D231*(A231-A230))</f>
        <v>15.43055555555555</v>
      </c>
      <c r="F231" s="95">
        <f>(0.5*((C231^2)-(C230^2))*'NEFZ + EPA + WLTP - Start Value'!$B$3)/3600</f>
        <v>0.9316674168381267</v>
      </c>
      <c r="G231" s="95">
        <f>E231*'NEFZ + EPA + WLTP - Start Value'!$B$3*'NEFZ + EPA + WLTP - Start Value'!$B$6*'NEFZ + EPA + WLTP - Constants'!$B$4/3600</f>
        <v>0.5264442638888889</v>
      </c>
      <c r="H231" s="95">
        <f>IF(E231&gt;0,(((C230)^3+(C231)^3)/2/D231)*0.5*'NEFZ + EPA + WLTP - Constants'!$B$3*('NEFZ + EPA + WLTP - Start Value'!$B$5*'NEFZ + EPA + WLTP - Start Value'!$B$4)*E231/3600,0)</f>
        <v>0.4647951641643089</v>
      </c>
    </row>
    <row r="232" ht="20.35" customHeight="1">
      <c r="A232" s="15">
        <v>229</v>
      </c>
      <c r="B232" s="136">
        <v>56.2</v>
      </c>
      <c r="C232" s="95">
        <f>B232/3.6</f>
        <v>15.61111111111111</v>
      </c>
      <c r="D232" s="95">
        <f>(C232+C231)/2</f>
        <v>15.55555555555555</v>
      </c>
      <c r="E232" s="95">
        <f>(D232*(A232-A231))</f>
        <v>15.55555555555555</v>
      </c>
      <c r="F232" s="95">
        <f>(0.5*((C232^2)-(C231^2))*'NEFZ + EPA + WLTP - Start Value'!$B$3)/3600</f>
        <v>0.7513717421124939</v>
      </c>
      <c r="G232" s="95">
        <f>E232*'NEFZ + EPA + WLTP - Start Value'!$B$3*'NEFZ + EPA + WLTP - Start Value'!$B$6*'NEFZ + EPA + WLTP - Constants'!$B$4/3600</f>
        <v>0.5307088888888889</v>
      </c>
      <c r="H232" s="95">
        <f>IF(E232&gt;0,(((C231)^3+(C232)^3)/2/D232)*0.5*'NEFZ + EPA + WLTP - Constants'!$B$3*('NEFZ + EPA + WLTP - Start Value'!$B$5*'NEFZ + EPA + WLTP - Start Value'!$B$4)*E232/3600,0)</f>
        <v>0.476171855281207</v>
      </c>
    </row>
    <row r="233" ht="20.35" customHeight="1">
      <c r="A233" s="15">
        <v>230</v>
      </c>
      <c r="B233" s="136">
        <v>56.5</v>
      </c>
      <c r="C233" s="95">
        <f>B233/3.6</f>
        <v>15.69444444444444</v>
      </c>
      <c r="D233" s="95">
        <f>(C233+C232)/2</f>
        <v>15.65277777777778</v>
      </c>
      <c r="E233" s="95">
        <f>(D233*(A233-A232))</f>
        <v>15.65277777777778</v>
      </c>
      <c r="F233" s="95">
        <f>(0.5*((C233^2)-(C232^2))*'NEFZ + EPA + WLTP - Start Value'!$B$3)/3600</f>
        <v>0.5670508616255162</v>
      </c>
      <c r="G233" s="95">
        <f>E233*'NEFZ + EPA + WLTP - Start Value'!$B$3*'NEFZ + EPA + WLTP - Start Value'!$B$6*'NEFZ + EPA + WLTP - Constants'!$B$4/3600</f>
        <v>0.5340258194444445</v>
      </c>
      <c r="H233" s="95">
        <f>IF(E233&gt;0,(((C232)^3+(C233)^3)/2/D233)*0.5*'NEFZ + EPA + WLTP - Constants'!$B$3*('NEFZ + EPA + WLTP - Start Value'!$B$5*'NEFZ + EPA + WLTP - Start Value'!$B$4)*E233/3600,0)</f>
        <v>0.4851477441754544</v>
      </c>
    </row>
    <row r="234" ht="20.35" customHeight="1">
      <c r="A234" s="15">
        <v>231</v>
      </c>
      <c r="B234" s="136">
        <v>56.5</v>
      </c>
      <c r="C234" s="95">
        <f>B234/3.6</f>
        <v>15.69444444444444</v>
      </c>
      <c r="D234" s="95">
        <f>(C234+C233)/2</f>
        <v>15.69444444444444</v>
      </c>
      <c r="E234" s="95">
        <f>(D234*(A234-A233))</f>
        <v>15.69444444444444</v>
      </c>
      <c r="F234" s="95">
        <f>(0.5*((C234^2)-(C233^2))*'NEFZ + EPA + WLTP - Start Value'!$B$3)/3600</f>
        <v>0</v>
      </c>
      <c r="G234" s="95">
        <f>E234*'NEFZ + EPA + WLTP - Start Value'!$B$3*'NEFZ + EPA + WLTP - Start Value'!$B$6*'NEFZ + EPA + WLTP - Constants'!$B$4/3600</f>
        <v>0.5354473611111111</v>
      </c>
      <c r="H234" s="95">
        <f>IF(E234&gt;0,(((C233)^3+(C234)^3)/2/D234)*0.5*'NEFZ + EPA + WLTP - Constants'!$B$3*('NEFZ + EPA + WLTP - Start Value'!$B$5*'NEFZ + EPA + WLTP - Start Value'!$B$4)*E234/3600,0)</f>
        <v>0.4890219652884945</v>
      </c>
    </row>
    <row r="235" ht="20.35" customHeight="1">
      <c r="A235" s="15">
        <v>232</v>
      </c>
      <c r="B235" s="136">
        <v>56.2</v>
      </c>
      <c r="C235" s="95">
        <f>B235/3.6</f>
        <v>15.61111111111111</v>
      </c>
      <c r="D235" s="95">
        <f>(C235+C234)/2</f>
        <v>15.65277777777778</v>
      </c>
      <c r="E235" s="95">
        <f>(D235*(A235-A234))</f>
        <v>15.65277777777778</v>
      </c>
      <c r="F235" s="95">
        <f>(0.5*((C235^2)-(C234^2))*'NEFZ + EPA + WLTP - Start Value'!$B$3)/3600</f>
        <v>-0.5670508616255162</v>
      </c>
      <c r="G235" s="95">
        <f>E235*'NEFZ + EPA + WLTP - Start Value'!$B$3*'NEFZ + EPA + WLTP - Start Value'!$B$6*'NEFZ + EPA + WLTP - Constants'!$B$4/3600</f>
        <v>0.5340258194444445</v>
      </c>
      <c r="H235" s="95">
        <f>IF(E235&gt;0,(((C234)^3+(C235)^3)/2/D235)*0.5*'NEFZ + EPA + WLTP - Constants'!$B$3*('NEFZ + EPA + WLTP - Start Value'!$B$5*'NEFZ + EPA + WLTP - Start Value'!$B$4)*E235/3600,0)</f>
        <v>0.4851477441754544</v>
      </c>
    </row>
    <row r="236" ht="20.35" customHeight="1">
      <c r="A236" s="15">
        <v>233</v>
      </c>
      <c r="B236" s="136">
        <v>54.9</v>
      </c>
      <c r="C236" s="95">
        <f>B236/3.6</f>
        <v>15.25</v>
      </c>
      <c r="D236" s="95">
        <f>(C236+C235)/2</f>
        <v>15.43055555555556</v>
      </c>
      <c r="E236" s="95">
        <f>(D236*(A236-A235))</f>
        <v>15.43055555555556</v>
      </c>
      <c r="F236" s="95">
        <f>(0.5*((C236^2)-(C235^2))*'NEFZ + EPA + WLTP - Start Value'!$B$3)/3600</f>
        <v>-2.422335283779148</v>
      </c>
      <c r="G236" s="95">
        <f>E236*'NEFZ + EPA + WLTP - Start Value'!$B$3*'NEFZ + EPA + WLTP - Start Value'!$B$6*'NEFZ + EPA + WLTP - Constants'!$B$4/3600</f>
        <v>0.5264442638888889</v>
      </c>
      <c r="H236" s="95">
        <f>IF(E236&gt;0,(((C235)^3+(C236)^3)/2/D236)*0.5*'NEFZ + EPA + WLTP - Constants'!$B$3*('NEFZ + EPA + WLTP - Start Value'!$B$5*'NEFZ + EPA + WLTP - Start Value'!$B$4)*E236/3600,0)</f>
        <v>0.464957827937457</v>
      </c>
    </row>
    <row r="237" ht="20.35" customHeight="1">
      <c r="A237" s="15">
        <v>234</v>
      </c>
      <c r="B237" s="136">
        <v>52.9</v>
      </c>
      <c r="C237" s="95">
        <f>B237/3.6</f>
        <v>14.69444444444444</v>
      </c>
      <c r="D237" s="95">
        <f>(C237+C236)/2</f>
        <v>14.97222222222222</v>
      </c>
      <c r="E237" s="95">
        <f>(D237*(A237-A236))</f>
        <v>14.97222222222222</v>
      </c>
      <c r="F237" s="95">
        <f>(0.5*((C237^2)-(C236^2))*'NEFZ + EPA + WLTP - Start Value'!$B$3)/3600</f>
        <v>-3.615976508916335</v>
      </c>
      <c r="G237" s="95">
        <f>E237*'NEFZ + EPA + WLTP - Start Value'!$B$3*'NEFZ + EPA + WLTP - Start Value'!$B$6*'NEFZ + EPA + WLTP - Constants'!$B$4/3600</f>
        <v>0.5108073055555555</v>
      </c>
      <c r="H237" s="95">
        <f>IF(E237&gt;0,(((C236)^3+(C237)^3)/2/D237)*0.5*'NEFZ + EPA + WLTP - Constants'!$B$3*('NEFZ + EPA + WLTP - Start Value'!$B$5*'NEFZ + EPA + WLTP - Start Value'!$B$4)*E237/3600,0)</f>
        <v>0.4250084373606824</v>
      </c>
    </row>
    <row r="238" ht="20.35" customHeight="1">
      <c r="A238" s="15">
        <v>235</v>
      </c>
      <c r="B238" s="136">
        <v>51</v>
      </c>
      <c r="C238" s="95">
        <f>B238/3.6</f>
        <v>14.16666666666667</v>
      </c>
      <c r="D238" s="95">
        <f>(C238+C237)/2</f>
        <v>14.43055555555555</v>
      </c>
      <c r="E238" s="95">
        <f>(D238*(A238-A237))</f>
        <v>14.43055555555555</v>
      </c>
      <c r="F238" s="95">
        <f>(0.5*((C238^2)-(C237^2))*'NEFZ + EPA + WLTP - Start Value'!$B$3)/3600</f>
        <v>-3.310899455589841</v>
      </c>
      <c r="G238" s="95">
        <f>E238*'NEFZ + EPA + WLTP - Start Value'!$B$3*'NEFZ + EPA + WLTP - Start Value'!$B$6*'NEFZ + EPA + WLTP - Constants'!$B$4/3600</f>
        <v>0.4923272638888888</v>
      </c>
      <c r="H238" s="95">
        <f>IF(E238&gt;0,(((C237)^3+(C238)^3)/2/D238)*0.5*'NEFZ + EPA + WLTP - Constants'!$B$3*('NEFZ + EPA + WLTP - Start Value'!$B$5*'NEFZ + EPA + WLTP - Start Value'!$B$4)*E238/3600,0)</f>
        <v>0.3805179554451731</v>
      </c>
    </row>
    <row r="239" ht="20.35" customHeight="1">
      <c r="A239" s="15">
        <v>236</v>
      </c>
      <c r="B239" s="136">
        <v>49.8</v>
      </c>
      <c r="C239" s="95">
        <f>B239/3.6</f>
        <v>13.83333333333333</v>
      </c>
      <c r="D239" s="95">
        <f>(C239+C238)/2</f>
        <v>14</v>
      </c>
      <c r="E239" s="95">
        <f>(D239*(A239-A238))</f>
        <v>14</v>
      </c>
      <c r="F239" s="95">
        <f>(0.5*((C239^2)-(C238^2))*'NEFZ + EPA + WLTP - Start Value'!$B$3)/3600</f>
        <v>-2.028703703703706</v>
      </c>
      <c r="G239" s="95">
        <f>E239*'NEFZ + EPA + WLTP - Start Value'!$B$3*'NEFZ + EPA + WLTP - Start Value'!$B$6*'NEFZ + EPA + WLTP - Constants'!$B$4/3600</f>
        <v>0.477638</v>
      </c>
      <c r="H239" s="95">
        <f>IF(E239&gt;0,(((C238)^3+(C239)^3)/2/D239)*0.5*'NEFZ + EPA + WLTP - Constants'!$B$3*('NEFZ + EPA + WLTP - Start Value'!$B$5*'NEFZ + EPA + WLTP - Start Value'!$B$4)*E239/3600,0)</f>
        <v>0.3472635833333332</v>
      </c>
    </row>
    <row r="240" ht="20.35" customHeight="1">
      <c r="A240" s="15">
        <v>237</v>
      </c>
      <c r="B240" s="136">
        <v>49.2</v>
      </c>
      <c r="C240" s="95">
        <f>B240/3.6</f>
        <v>13.66666666666667</v>
      </c>
      <c r="D240" s="95">
        <f>(C240+C239)/2</f>
        <v>13.75</v>
      </c>
      <c r="E240" s="95">
        <f>(D240*(A240-A239))</f>
        <v>13.75</v>
      </c>
      <c r="F240" s="95">
        <f>(0.5*((C240^2)-(C239^2))*'NEFZ + EPA + WLTP - Start Value'!$B$3)/3600</f>
        <v>-0.9962384259259156</v>
      </c>
      <c r="G240" s="95">
        <f>E240*'NEFZ + EPA + WLTP - Start Value'!$B$3*'NEFZ + EPA + WLTP - Start Value'!$B$6*'NEFZ + EPA + WLTP - Constants'!$B$4/3600</f>
        <v>0.46910875</v>
      </c>
      <c r="H240" s="95">
        <f>IF(E240&gt;0,(((C239)^3+(C240)^3)/2/D240)*0.5*'NEFZ + EPA + WLTP - Constants'!$B$3*('NEFZ + EPA + WLTP - Start Value'!$B$5*'NEFZ + EPA + WLTP - Start Value'!$B$4)*E240/3600,0)</f>
        <v>0.3288868229166667</v>
      </c>
    </row>
    <row r="241" ht="20.35" customHeight="1">
      <c r="A241" s="15">
        <v>238</v>
      </c>
      <c r="B241" s="136">
        <v>48.4</v>
      </c>
      <c r="C241" s="95">
        <f>B241/3.6</f>
        <v>13.44444444444444</v>
      </c>
      <c r="D241" s="95">
        <f>(C241+C240)/2</f>
        <v>13.55555555555556</v>
      </c>
      <c r="E241" s="95">
        <f>(D241*(A241-A240))</f>
        <v>13.55555555555556</v>
      </c>
      <c r="F241" s="95">
        <f>(0.5*((C241^2)-(C240^2))*'NEFZ + EPA + WLTP - Start Value'!$B$3)/3600</f>
        <v>-1.309533607681772</v>
      </c>
      <c r="G241" s="95">
        <f>E241*'NEFZ + EPA + WLTP - Start Value'!$B$3*'NEFZ + EPA + WLTP - Start Value'!$B$6*'NEFZ + EPA + WLTP - Constants'!$B$4/3600</f>
        <v>0.4624748888888889</v>
      </c>
      <c r="H241" s="95">
        <f>IF(E241&gt;0,(((C240)^3+(C241)^3)/2/D241)*0.5*'NEFZ + EPA + WLTP - Constants'!$B$3*('NEFZ + EPA + WLTP - Start Value'!$B$5*'NEFZ + EPA + WLTP - Start Value'!$B$4)*E241/3600,0)</f>
        <v>0.315159219478738</v>
      </c>
    </row>
    <row r="242" ht="20.35" customHeight="1">
      <c r="A242" s="15">
        <v>239</v>
      </c>
      <c r="B242" s="136">
        <v>46.9</v>
      </c>
      <c r="C242" s="95">
        <f>B242/3.6</f>
        <v>13.02777777777778</v>
      </c>
      <c r="D242" s="95">
        <f>(C242+C241)/2</f>
        <v>13.23611111111111</v>
      </c>
      <c r="E242" s="95">
        <f>(D242*(A242-A241))</f>
        <v>13.23611111111111</v>
      </c>
      <c r="F242" s="95">
        <f>(0.5*((C242^2)-(C241^2))*'NEFZ + EPA + WLTP - Start Value'!$B$3)/3600</f>
        <v>-2.397513181584353</v>
      </c>
      <c r="G242" s="95">
        <f>E242*'NEFZ + EPA + WLTP - Start Value'!$B$3*'NEFZ + EPA + WLTP - Start Value'!$B$6*'NEFZ + EPA + WLTP - Constants'!$B$4/3600</f>
        <v>0.4515764027777778</v>
      </c>
      <c r="H242" s="95">
        <f>IF(E242&gt;0,(((C241)^3+(C242)^3)/2/D242)*0.5*'NEFZ + EPA + WLTP - Constants'!$B$3*('NEFZ + EPA + WLTP - Start Value'!$B$5*'NEFZ + EPA + WLTP - Start Value'!$B$4)*E242/3600,0)</f>
        <v>0.2935583209501457</v>
      </c>
    </row>
    <row r="243" ht="20.35" customHeight="1">
      <c r="A243" s="15">
        <v>240</v>
      </c>
      <c r="B243" s="136">
        <v>44.3</v>
      </c>
      <c r="C243" s="95">
        <f>B243/3.6</f>
        <v>12.30555555555555</v>
      </c>
      <c r="D243" s="95">
        <f>(C243+C242)/2</f>
        <v>12.66666666666666</v>
      </c>
      <c r="E243" s="95">
        <f>(D243*(A243-A242))</f>
        <v>12.66666666666666</v>
      </c>
      <c r="F243" s="95">
        <f>(0.5*((C243^2)-(C242^2))*'NEFZ + EPA + WLTP - Start Value'!$B$3)/3600</f>
        <v>-3.976903292181078</v>
      </c>
      <c r="G243" s="95">
        <f>E243*'NEFZ + EPA + WLTP - Start Value'!$B$3*'NEFZ + EPA + WLTP - Start Value'!$B$6*'NEFZ + EPA + WLTP - Constants'!$B$4/3600</f>
        <v>0.4321486666666666</v>
      </c>
      <c r="H243" s="95">
        <f>IF(E243&gt;0,(((C242)^3+(C243)^3)/2/D243)*0.5*'NEFZ + EPA + WLTP - Constants'!$B$3*('NEFZ + EPA + WLTP - Start Value'!$B$5*'NEFZ + EPA + WLTP - Start Value'!$B$4)*E243/3600,0)</f>
        <v>0.2577123202160493</v>
      </c>
    </row>
    <row r="244" ht="20.35" customHeight="1">
      <c r="A244" s="15">
        <v>241</v>
      </c>
      <c r="B244" s="136">
        <v>41.5</v>
      </c>
      <c r="C244" s="95">
        <f>B244/3.6</f>
        <v>11.52777777777778</v>
      </c>
      <c r="D244" s="95">
        <f>(C244+C243)/2</f>
        <v>11.91666666666666</v>
      </c>
      <c r="E244" s="95">
        <f>(D244*(A244-A243))</f>
        <v>11.91666666666666</v>
      </c>
      <c r="F244" s="95">
        <f>(0.5*((C244^2)-(C243^2))*'NEFZ + EPA + WLTP - Start Value'!$B$3)/3600</f>
        <v>-4.029230967078183</v>
      </c>
      <c r="G244" s="95">
        <f>E244*'NEFZ + EPA + WLTP - Start Value'!$B$3*'NEFZ + EPA + WLTP - Start Value'!$B$6*'NEFZ + EPA + WLTP - Constants'!$B$4/3600</f>
        <v>0.4065609166666665</v>
      </c>
      <c r="H244" s="95">
        <f>IF(E244&gt;0,(((C243)^3+(C244)^3)/2/D244)*0.5*'NEFZ + EPA + WLTP - Constants'!$B$3*('NEFZ + EPA + WLTP - Start Value'!$B$5*'NEFZ + EPA + WLTP - Start Value'!$B$4)*E244/3600,0)</f>
        <v>0.2147534912229938</v>
      </c>
    </row>
    <row r="245" ht="20.35" customHeight="1">
      <c r="A245" s="15">
        <v>242</v>
      </c>
      <c r="B245" s="136">
        <v>39.5</v>
      </c>
      <c r="C245" s="95">
        <f>B245/3.6</f>
        <v>10.97222222222222</v>
      </c>
      <c r="D245" s="95">
        <f>(C245+C244)/2</f>
        <v>11.25</v>
      </c>
      <c r="E245" s="95">
        <f>(D245*(A245-A244))</f>
        <v>11.25</v>
      </c>
      <c r="F245" s="95">
        <f>(0.5*((C245^2)-(C244^2))*'NEFZ + EPA + WLTP - Start Value'!$B$3)/3600</f>
        <v>-2.717013888888889</v>
      </c>
      <c r="G245" s="95">
        <f>E245*'NEFZ + EPA + WLTP - Start Value'!$B$3*'NEFZ + EPA + WLTP - Start Value'!$B$6*'NEFZ + EPA + WLTP - Constants'!$B$4/3600</f>
        <v>0.38381625</v>
      </c>
      <c r="H245" s="95">
        <f>IF(E245&gt;0,(((C244)^3+(C245)^3)/2/D245)*0.5*'NEFZ + EPA + WLTP - Constants'!$B$3*('NEFZ + EPA + WLTP - Start Value'!$B$5*'NEFZ + EPA + WLTP - Start Value'!$B$4)*E245/3600,0)</f>
        <v>0.1804436848958333</v>
      </c>
    </row>
    <row r="246" ht="20.35" customHeight="1">
      <c r="A246" s="15">
        <v>243</v>
      </c>
      <c r="B246" s="136">
        <v>37</v>
      </c>
      <c r="C246" s="95">
        <f>B246/3.6</f>
        <v>10.27777777777778</v>
      </c>
      <c r="D246" s="95">
        <f>(C246+C245)/2</f>
        <v>10.625</v>
      </c>
      <c r="E246" s="95">
        <f>(D246*(A246-A245))</f>
        <v>10.625</v>
      </c>
      <c r="F246" s="95">
        <f>(0.5*((C246^2)-(C245^2))*'NEFZ + EPA + WLTP - Start Value'!$B$3)/3600</f>
        <v>-3.207585841049382</v>
      </c>
      <c r="G246" s="95">
        <f>E246*'NEFZ + EPA + WLTP - Start Value'!$B$3*'NEFZ + EPA + WLTP - Start Value'!$B$6*'NEFZ + EPA + WLTP - Constants'!$B$4/3600</f>
        <v>0.362493125</v>
      </c>
      <c r="H246" s="95">
        <f>IF(E246&gt;0,(((C245)^3+(C246)^3)/2/D246)*0.5*'NEFZ + EPA + WLTP - Constants'!$B$3*('NEFZ + EPA + WLTP - Start Value'!$B$5*'NEFZ + EPA + WLTP - Start Value'!$B$4)*E246/3600,0)</f>
        <v>0.152218189380787</v>
      </c>
    </row>
    <row r="247" ht="20.35" customHeight="1">
      <c r="A247" s="15">
        <v>244</v>
      </c>
      <c r="B247" s="136">
        <v>34.6</v>
      </c>
      <c r="C247" s="95">
        <f>B247/3.6</f>
        <v>9.611111111111111</v>
      </c>
      <c r="D247" s="95">
        <f>(C247+C246)/2</f>
        <v>9.944444444444443</v>
      </c>
      <c r="E247" s="95">
        <f>(D247*(A247-A246))</f>
        <v>9.944444444444443</v>
      </c>
      <c r="F247" s="95">
        <f>(0.5*((C247^2)-(C246^2))*'NEFZ + EPA + WLTP - Start Value'!$B$3)/3600</f>
        <v>-2.882047325102876</v>
      </c>
      <c r="G247" s="95">
        <f>E247*'NEFZ + EPA + WLTP - Start Value'!$B$3*'NEFZ + EPA + WLTP - Start Value'!$B$6*'NEFZ + EPA + WLTP - Constants'!$B$4/3600</f>
        <v>0.3392746111111111</v>
      </c>
      <c r="H247" s="95">
        <f>IF(E247&gt;0,(((C246)^3+(C247)^3)/2/D247)*0.5*'NEFZ + EPA + WLTP - Constants'!$B$3*('NEFZ + EPA + WLTP - Start Value'!$B$5*'NEFZ + EPA + WLTP - Start Value'!$B$4)*E247/3600,0)</f>
        <v>0.1248226820130315</v>
      </c>
    </row>
    <row r="248" ht="20.35" customHeight="1">
      <c r="A248" s="15">
        <v>245</v>
      </c>
      <c r="B248" s="136">
        <v>32.3</v>
      </c>
      <c r="C248" s="95">
        <f>B248/3.6</f>
        <v>8.972222222222221</v>
      </c>
      <c r="D248" s="95">
        <f>(C248+C247)/2</f>
        <v>9.291666666666666</v>
      </c>
      <c r="E248" s="95">
        <f>(D248*(A248-A247))</f>
        <v>9.291666666666666</v>
      </c>
      <c r="F248" s="95">
        <f>(0.5*((C248^2)-(C247^2))*'NEFZ + EPA + WLTP - Start Value'!$B$3)/3600</f>
        <v>-2.580660043724284</v>
      </c>
      <c r="G248" s="95">
        <f>E248*'NEFZ + EPA + WLTP - Start Value'!$B$3*'NEFZ + EPA + WLTP - Start Value'!$B$6*'NEFZ + EPA + WLTP - Constants'!$B$4/3600</f>
        <v>0.3170037916666666</v>
      </c>
      <c r="H248" s="95">
        <f>IF(E248&gt;0,(((C247)^3+(C248)^3)/2/D248)*0.5*'NEFZ + EPA + WLTP - Constants'!$B$3*('NEFZ + EPA + WLTP - Start Value'!$B$5*'NEFZ + EPA + WLTP - Start Value'!$B$4)*E248/3600,0)</f>
        <v>0.1018377098283179</v>
      </c>
    </row>
    <row r="249" ht="20.35" customHeight="1">
      <c r="A249" s="15">
        <v>246</v>
      </c>
      <c r="B249" s="136">
        <v>29</v>
      </c>
      <c r="C249" s="95">
        <f>B249/3.6</f>
        <v>8.055555555555555</v>
      </c>
      <c r="D249" s="95">
        <f>(C249+C248)/2</f>
        <v>8.513888888888889</v>
      </c>
      <c r="E249" s="95">
        <f>(D249*(A249-A248))</f>
        <v>8.513888888888889</v>
      </c>
      <c r="F249" s="95">
        <f>(0.5*((C249^2)-(C248^2))*'NEFZ + EPA + WLTP - Start Value'!$B$3)/3600</f>
        <v>-3.392745306069954</v>
      </c>
      <c r="G249" s="95">
        <f>E249*'NEFZ + EPA + WLTP - Start Value'!$B$3*'NEFZ + EPA + WLTP - Start Value'!$B$6*'NEFZ + EPA + WLTP - Constants'!$B$4/3600</f>
        <v>0.2904683472222223</v>
      </c>
      <c r="H249" s="95">
        <f>IF(E249&gt;0,(((C248)^3+(C249)^3)/2/D249)*0.5*'NEFZ + EPA + WLTP - Constants'!$B$3*('NEFZ + EPA + WLTP - Start Value'!$B$5*'NEFZ + EPA + WLTP - Start Value'!$B$4)*E249/3600,0)</f>
        <v>0.07874699154985423</v>
      </c>
    </row>
    <row r="250" ht="20.35" customHeight="1">
      <c r="A250" s="15">
        <v>247</v>
      </c>
      <c r="B250" s="136">
        <v>25.1</v>
      </c>
      <c r="C250" s="95">
        <f>B250/3.6</f>
        <v>6.972222222222222</v>
      </c>
      <c r="D250" s="95">
        <f>(C250+C249)/2</f>
        <v>7.513888888888889</v>
      </c>
      <c r="E250" s="95">
        <f>(D250*(A250-A249))</f>
        <v>7.513888888888889</v>
      </c>
      <c r="F250" s="95">
        <f>(0.5*((C250^2)-(C249^2))*'NEFZ + EPA + WLTP - Start Value'!$B$3)/3600</f>
        <v>-3.538659014917695</v>
      </c>
      <c r="G250" s="95">
        <f>E250*'NEFZ + EPA + WLTP - Start Value'!$B$3*'NEFZ + EPA + WLTP - Start Value'!$B$6*'NEFZ + EPA + WLTP - Constants'!$B$4/3600</f>
        <v>0.2563513472222222</v>
      </c>
      <c r="H250" s="95">
        <f>IF(E250&gt;0,(((C249)^3+(C250)^3)/2/D250)*0.5*'NEFZ + EPA + WLTP - Constants'!$B$3*('NEFZ + EPA + WLTP - Start Value'!$B$5*'NEFZ + EPA + WLTP - Start Value'!$B$4)*E250/3600,0)</f>
        <v>0.05450086539244683</v>
      </c>
    </row>
    <row r="251" ht="20.35" customHeight="1">
      <c r="A251" s="15">
        <v>248</v>
      </c>
      <c r="B251" s="136">
        <v>22.2</v>
      </c>
      <c r="C251" s="95">
        <f>B251/3.6</f>
        <v>6.166666666666666</v>
      </c>
      <c r="D251" s="95">
        <f>(C251+C250)/2</f>
        <v>6.569444444444445</v>
      </c>
      <c r="E251" s="95">
        <f>(D251*(A251-A250))</f>
        <v>6.569444444444445</v>
      </c>
      <c r="F251" s="95">
        <f>(0.5*((C251^2)-(C250^2))*'NEFZ + EPA + WLTP - Start Value'!$B$3)/3600</f>
        <v>-2.300572809499316</v>
      </c>
      <c r="G251" s="95">
        <f>E251*'NEFZ + EPA + WLTP - Start Value'!$B$3*'NEFZ + EPA + WLTP - Start Value'!$B$6*'NEFZ + EPA + WLTP - Constants'!$B$4/3600</f>
        <v>0.2241297361111111</v>
      </c>
      <c r="H251" s="95">
        <f>IF(E251&gt;0,(((C250)^3+(C251)^3)/2/D251)*0.5*'NEFZ + EPA + WLTP - Constants'!$B$3*('NEFZ + EPA + WLTP - Start Value'!$B$5*'NEFZ + EPA + WLTP - Start Value'!$B$4)*E251/3600,0)</f>
        <v>0.03626992051933298</v>
      </c>
    </row>
    <row r="252" ht="20.35" customHeight="1">
      <c r="A252" s="15">
        <v>249</v>
      </c>
      <c r="B252" s="136">
        <v>20.9</v>
      </c>
      <c r="C252" s="95">
        <f>B252/3.6</f>
        <v>5.805555555555555</v>
      </c>
      <c r="D252" s="95">
        <f>(C252+C251)/2</f>
        <v>5.986111111111111</v>
      </c>
      <c r="E252" s="95">
        <f>(D252*(A252-A251))</f>
        <v>5.986111111111111</v>
      </c>
      <c r="F252" s="95">
        <f>(0.5*((C252^2)-(C251^2))*'NEFZ + EPA + WLTP - Start Value'!$B$3)/3600</f>
        <v>-0.939717828360767</v>
      </c>
      <c r="G252" s="95">
        <f>E252*'NEFZ + EPA + WLTP - Start Value'!$B$3*'NEFZ + EPA + WLTP - Start Value'!$B$6*'NEFZ + EPA + WLTP - Constants'!$B$4/3600</f>
        <v>0.2042281527777778</v>
      </c>
      <c r="H252" s="95">
        <f>IF(E252&gt;0,(((C251)^3+(C252)^3)/2/D252)*0.5*'NEFZ + EPA + WLTP - Constants'!$B$3*('NEFZ + EPA + WLTP - Start Value'!$B$5*'NEFZ + EPA + WLTP - Start Value'!$B$4)*E252/3600,0)</f>
        <v>0.02720874796917866</v>
      </c>
    </row>
    <row r="253" ht="20.35" customHeight="1">
      <c r="A253" s="15">
        <v>250</v>
      </c>
      <c r="B253" s="136">
        <v>20.4</v>
      </c>
      <c r="C253" s="95">
        <f>B253/3.6</f>
        <v>5.666666666666666</v>
      </c>
      <c r="D253" s="95">
        <f>(C253+C252)/2</f>
        <v>5.736111111111111</v>
      </c>
      <c r="E253" s="95">
        <f>(D253*(A253-A252))</f>
        <v>5.736111111111111</v>
      </c>
      <c r="F253" s="95">
        <f>(0.5*((C253^2)-(C252^2))*'NEFZ + EPA + WLTP - Start Value'!$B$3)/3600</f>
        <v>-0.3463354123799733</v>
      </c>
      <c r="G253" s="95">
        <f>E253*'NEFZ + EPA + WLTP - Start Value'!$B$3*'NEFZ + EPA + WLTP - Start Value'!$B$6*'NEFZ + EPA + WLTP - Constants'!$B$4/3600</f>
        <v>0.1956989027777778</v>
      </c>
      <c r="H253" s="95">
        <f>IF(E253&gt;0,(((C252)^3+(C253)^3)/2/D253)*0.5*'NEFZ + EPA + WLTP - Constants'!$B$3*('NEFZ + EPA + WLTP - Start Value'!$B$5*'NEFZ + EPA + WLTP - Start Value'!$B$4)*E253/3600,0)</f>
        <v>0.023885487552512</v>
      </c>
    </row>
    <row r="254" ht="20.35" customHeight="1">
      <c r="A254" s="15">
        <v>251</v>
      </c>
      <c r="B254" s="136">
        <v>19.5</v>
      </c>
      <c r="C254" s="95">
        <f>B254/3.6</f>
        <v>5.416666666666667</v>
      </c>
      <c r="D254" s="95">
        <f>(C254+C253)/2</f>
        <v>5.541666666666666</v>
      </c>
      <c r="E254" s="95">
        <f>(D254*(A254-A253))</f>
        <v>5.541666666666666</v>
      </c>
      <c r="F254" s="95">
        <f>(0.5*((C254^2)-(C253^2))*'NEFZ + EPA + WLTP - Start Value'!$B$3)/3600</f>
        <v>-0.6022714120370352</v>
      </c>
      <c r="G254" s="95">
        <f>E254*'NEFZ + EPA + WLTP - Start Value'!$B$3*'NEFZ + EPA + WLTP - Start Value'!$B$6*'NEFZ + EPA + WLTP - Constants'!$B$4/3600</f>
        <v>0.1890650416666667</v>
      </c>
      <c r="H254" s="95">
        <f>IF(E254&gt;0,(((C253)^3+(C254)^3)/2/D254)*0.5*'NEFZ + EPA + WLTP - Constants'!$B$3*('NEFZ + EPA + WLTP - Start Value'!$B$5*'NEFZ + EPA + WLTP - Start Value'!$B$4)*E254/3600,0)</f>
        <v>0.02156125882523148</v>
      </c>
    </row>
    <row r="255" ht="20.35" customHeight="1">
      <c r="A255" s="15">
        <v>252</v>
      </c>
      <c r="B255" s="136">
        <v>18.4</v>
      </c>
      <c r="C255" s="95">
        <f>B255/3.6</f>
        <v>5.111111111111111</v>
      </c>
      <c r="D255" s="95">
        <f>(C255+C254)/2</f>
        <v>5.263888888888889</v>
      </c>
      <c r="E255" s="95">
        <f>(D255*(A255-A254))</f>
        <v>5.263888888888889</v>
      </c>
      <c r="F255" s="95">
        <f>(0.5*((C255^2)-(C254^2))*'NEFZ + EPA + WLTP - Start Value'!$B$3)/3600</f>
        <v>-0.6992117841220871</v>
      </c>
      <c r="G255" s="95">
        <f>E255*'NEFZ + EPA + WLTP - Start Value'!$B$3*'NEFZ + EPA + WLTP - Start Value'!$B$6*'NEFZ + EPA + WLTP - Constants'!$B$4/3600</f>
        <v>0.1795880972222222</v>
      </c>
      <c r="H255" s="95">
        <f>IF(E255&gt;0,(((C254)^3+(C255)^3)/2/D255)*0.5*'NEFZ + EPA + WLTP - Constants'!$B$3*('NEFZ + EPA + WLTP - Start Value'!$B$5*'NEFZ + EPA + WLTP - Start Value'!$B$4)*E255/3600,0)</f>
        <v>0.01849723447680899</v>
      </c>
    </row>
    <row r="256" ht="20.35" customHeight="1">
      <c r="A256" s="15">
        <v>253</v>
      </c>
      <c r="B256" s="136">
        <v>17.8</v>
      </c>
      <c r="C256" s="95">
        <f>B256/3.6</f>
        <v>4.944444444444445</v>
      </c>
      <c r="D256" s="95">
        <f>(C256+C255)/2</f>
        <v>5.027777777777778</v>
      </c>
      <c r="E256" s="95">
        <f>(D256*(A256-A255))</f>
        <v>5.027777777777778</v>
      </c>
      <c r="F256" s="95">
        <f>(0.5*((C256^2)-(C255^2))*'NEFZ + EPA + WLTP - Start Value'!$B$3)/3600</f>
        <v>-0.3642811213991757</v>
      </c>
      <c r="G256" s="95">
        <f>E256*'NEFZ + EPA + WLTP - Start Value'!$B$3*'NEFZ + EPA + WLTP - Start Value'!$B$6*'NEFZ + EPA + WLTP - Constants'!$B$4/3600</f>
        <v>0.1715326944444444</v>
      </c>
      <c r="H256" s="95">
        <f>IF(E256&gt;0,(((C255)^3+(C256)^3)/2/D256)*0.5*'NEFZ + EPA + WLTP - Constants'!$B$3*('NEFZ + EPA + WLTP - Start Value'!$B$5*'NEFZ + EPA + WLTP - Start Value'!$B$4)*E256/3600,0)</f>
        <v>0.0160907587877229</v>
      </c>
    </row>
    <row r="257" ht="20.35" customHeight="1">
      <c r="A257" s="15">
        <v>254</v>
      </c>
      <c r="B257" s="136">
        <v>17.8</v>
      </c>
      <c r="C257" s="95">
        <f>B257/3.6</f>
        <v>4.944444444444445</v>
      </c>
      <c r="D257" s="95">
        <f>(C257+C256)/2</f>
        <v>4.944444444444445</v>
      </c>
      <c r="E257" s="95">
        <f>(D257*(A257-A256))</f>
        <v>4.944444444444445</v>
      </c>
      <c r="F257" s="95">
        <f>(0.5*((C257^2)-(C256^2))*'NEFZ + EPA + WLTP - Start Value'!$B$3)/3600</f>
        <v>0</v>
      </c>
      <c r="G257" s="95">
        <f>E257*'NEFZ + EPA + WLTP - Start Value'!$B$3*'NEFZ + EPA + WLTP - Start Value'!$B$6*'NEFZ + EPA + WLTP - Constants'!$B$4/3600</f>
        <v>0.1686896111111111</v>
      </c>
      <c r="H257" s="95">
        <f>IF(E257&gt;0,(((C256)^3+(C257)^3)/2/D257)*0.5*'NEFZ + EPA + WLTP - Constants'!$B$3*('NEFZ + EPA + WLTP - Start Value'!$B$5*'NEFZ + EPA + WLTP - Start Value'!$B$4)*E257/3600,0)</f>
        <v>0.01529125145747599</v>
      </c>
    </row>
    <row r="258" ht="20.35" customHeight="1">
      <c r="A258" s="15">
        <v>255</v>
      </c>
      <c r="B258" s="136">
        <v>17.4</v>
      </c>
      <c r="C258" s="95">
        <f>B258/3.6</f>
        <v>4.833333333333333</v>
      </c>
      <c r="D258" s="95">
        <f>(C258+C257)/2</f>
        <v>4.888888888888889</v>
      </c>
      <c r="E258" s="95">
        <f>(D258*(A258-A257))</f>
        <v>4.888888888888889</v>
      </c>
      <c r="F258" s="95">
        <f>(0.5*((C258^2)-(C257^2))*'NEFZ + EPA + WLTP - Start Value'!$B$3)/3600</f>
        <v>-0.2361454046639242</v>
      </c>
      <c r="G258" s="95">
        <f>E258*'NEFZ + EPA + WLTP - Start Value'!$B$3*'NEFZ + EPA + WLTP - Start Value'!$B$6*'NEFZ + EPA + WLTP - Constants'!$B$4/3600</f>
        <v>0.1667942222222223</v>
      </c>
      <c r="H258" s="95">
        <f>IF(E258&gt;0,(((C257)^3+(C258)^3)/2/D258)*0.5*'NEFZ + EPA + WLTP - Constants'!$B$3*('NEFZ + EPA + WLTP - Start Value'!$B$5*'NEFZ + EPA + WLTP - Start Value'!$B$4)*E258/3600,0)</f>
        <v>0.01478731207133059</v>
      </c>
    </row>
    <row r="259" ht="20.35" customHeight="1">
      <c r="A259" s="15">
        <v>256</v>
      </c>
      <c r="B259" s="136">
        <v>15.7</v>
      </c>
      <c r="C259" s="95">
        <f>B259/3.6</f>
        <v>4.361111111111111</v>
      </c>
      <c r="D259" s="95">
        <f>(C259+C258)/2</f>
        <v>4.597222222222221</v>
      </c>
      <c r="E259" s="95">
        <f>(D259*(A259-A258))</f>
        <v>4.597222222222221</v>
      </c>
      <c r="F259" s="95">
        <f>(0.5*((C259^2)-(C258^2))*'NEFZ + EPA + WLTP - Start Value'!$B$3)/3600</f>
        <v>-0.9437430341220847</v>
      </c>
      <c r="G259" s="95">
        <f>E259*'NEFZ + EPA + WLTP - Start Value'!$B$3*'NEFZ + EPA + WLTP - Start Value'!$B$6*'NEFZ + EPA + WLTP - Constants'!$B$4/3600</f>
        <v>0.1568434305555556</v>
      </c>
      <c r="H259" s="95">
        <f>IF(E259&gt;0,(((C258)^3+(C259)^3)/2/D259)*0.5*'NEFZ + EPA + WLTP - Constants'!$B$3*('NEFZ + EPA + WLTP - Start Value'!$B$5*'NEFZ + EPA + WLTP - Start Value'!$B$4)*E259/3600,0)</f>
        <v>0.01238797261338305</v>
      </c>
    </row>
    <row r="260" ht="20.35" customHeight="1">
      <c r="A260" s="15">
        <v>257</v>
      </c>
      <c r="B260" s="136">
        <v>14.5</v>
      </c>
      <c r="C260" s="95">
        <f>B260/3.6</f>
        <v>4.027777777777778</v>
      </c>
      <c r="D260" s="95">
        <f>(C260+C259)/2</f>
        <v>4.194444444444445</v>
      </c>
      <c r="E260" s="95">
        <f>(D260*(A260-A259))</f>
        <v>4.194444444444445</v>
      </c>
      <c r="F260" s="95">
        <f>(0.5*((C260^2)-(C259^2))*'NEFZ + EPA + WLTP - Start Value'!$B$3)/3600</f>
        <v>-0.6078060699588472</v>
      </c>
      <c r="G260" s="95">
        <f>E260*'NEFZ + EPA + WLTP - Start Value'!$B$3*'NEFZ + EPA + WLTP - Start Value'!$B$6*'NEFZ + EPA + WLTP - Constants'!$B$4/3600</f>
        <v>0.1431018611111111</v>
      </c>
      <c r="H260" s="95">
        <f>IF(E260&gt;0,(((C259)^3+(C260)^3)/2/D260)*0.5*'NEFZ + EPA + WLTP - Constants'!$B$3*('NEFZ + EPA + WLTP - Start Value'!$B$5*'NEFZ + EPA + WLTP - Start Value'!$B$4)*E260/3600,0)</f>
        <v>0.009379206607938955</v>
      </c>
    </row>
    <row r="261" ht="20.35" customHeight="1">
      <c r="A261" s="15">
        <v>258</v>
      </c>
      <c r="B261" s="136">
        <v>15.4</v>
      </c>
      <c r="C261" s="95">
        <f>B261/3.6</f>
        <v>4.277777777777778</v>
      </c>
      <c r="D261" s="95">
        <f>(C261+C260)/2</f>
        <v>4.152777777777778</v>
      </c>
      <c r="E261" s="95">
        <f>(D261*(A261-A260))</f>
        <v>4.152777777777778</v>
      </c>
      <c r="F261" s="95">
        <f>(0.5*((C261^2)-(C260^2))*'NEFZ + EPA + WLTP - Start Value'!$B$3)/3600</f>
        <v>0.4513261959876544</v>
      </c>
      <c r="G261" s="95">
        <f>E261*'NEFZ + EPA + WLTP - Start Value'!$B$3*'NEFZ + EPA + WLTP - Start Value'!$B$6*'NEFZ + EPA + WLTP - Constants'!$B$4/3600</f>
        <v>0.1416803194444445</v>
      </c>
      <c r="H261" s="95">
        <f>IF(E261&gt;0,(((C260)^3+(C261)^3)/2/D261)*0.5*'NEFZ + EPA + WLTP - Constants'!$B$3*('NEFZ + EPA + WLTP - Start Value'!$B$5*'NEFZ + EPA + WLTP - Start Value'!$B$4)*E261/3600,0)</f>
        <v>0.009084174152306243</v>
      </c>
    </row>
    <row r="262" ht="20.35" customHeight="1">
      <c r="A262" s="15">
        <v>259</v>
      </c>
      <c r="B262" s="136">
        <v>17.9</v>
      </c>
      <c r="C262" s="95">
        <f>B262/3.6</f>
        <v>4.972222222222221</v>
      </c>
      <c r="D262" s="95">
        <f>(C262+C261)/2</f>
        <v>4.625</v>
      </c>
      <c r="E262" s="95">
        <f>(D262*(A262-A261))</f>
        <v>4.625</v>
      </c>
      <c r="F262" s="95">
        <f>(0.5*((C262^2)-(C261^2))*'NEFZ + EPA + WLTP - Start Value'!$B$3)/3600</f>
        <v>1.396243248456789</v>
      </c>
      <c r="G262" s="95">
        <f>E262*'NEFZ + EPA + WLTP - Start Value'!$B$3*'NEFZ + EPA + WLTP - Start Value'!$B$6*'NEFZ + EPA + WLTP - Constants'!$B$4/3600</f>
        <v>0.157791125</v>
      </c>
      <c r="H262" s="95">
        <f>IF(E262&gt;0,(((C261)^3+(C262)^3)/2/D262)*0.5*'NEFZ + EPA + WLTP - Constants'!$B$3*('NEFZ + EPA + WLTP - Start Value'!$B$5*'NEFZ + EPA + WLTP - Start Value'!$B$4)*E262/3600,0)</f>
        <v>0.01272646368634259</v>
      </c>
    </row>
    <row r="263" ht="20.35" customHeight="1">
      <c r="A263" s="15">
        <v>260</v>
      </c>
      <c r="B263" s="136">
        <v>20.6</v>
      </c>
      <c r="C263" s="95">
        <f>B263/3.6</f>
        <v>5.722222222222222</v>
      </c>
      <c r="D263" s="95">
        <f>(C263+C262)/2</f>
        <v>5.347222222222221</v>
      </c>
      <c r="E263" s="95">
        <f>(D263*(A263-A262))</f>
        <v>5.347222222222221</v>
      </c>
      <c r="F263" s="95">
        <f>(0.5*((C263^2)-(C262^2))*'NEFZ + EPA + WLTP - Start Value'!$B$3)/3600</f>
        <v>1.743417245370372</v>
      </c>
      <c r="G263" s="95">
        <f>E263*'NEFZ + EPA + WLTP - Start Value'!$B$3*'NEFZ + EPA + WLTP - Start Value'!$B$6*'NEFZ + EPA + WLTP - Constants'!$B$4/3600</f>
        <v>0.1824311805555555</v>
      </c>
      <c r="H263" s="95">
        <f>IF(E263&gt;0,(((C262)^3+(C263)^3)/2/D263)*0.5*'NEFZ + EPA + WLTP - Constants'!$B$3*('NEFZ + EPA + WLTP - Start Value'!$B$5*'NEFZ + EPA + WLTP - Start Value'!$B$4)*E263/3600,0)</f>
        <v>0.01962620142639746</v>
      </c>
    </row>
    <row r="264" ht="20.35" customHeight="1">
      <c r="A264" s="15">
        <v>261</v>
      </c>
      <c r="B264" s="136">
        <v>23.2</v>
      </c>
      <c r="C264" s="95">
        <f>B264/3.6</f>
        <v>6.444444444444444</v>
      </c>
      <c r="D264" s="95">
        <f>(C264+C263)/2</f>
        <v>6.083333333333333</v>
      </c>
      <c r="E264" s="95">
        <f>(D264*(A264-A263))</f>
        <v>6.083333333333333</v>
      </c>
      <c r="F264" s="95">
        <f>(0.5*((C264^2)-(C263^2))*'NEFZ + EPA + WLTP - Start Value'!$B$3)/3600</f>
        <v>1.909960133744853</v>
      </c>
      <c r="G264" s="95">
        <f>E264*'NEFZ + EPA + WLTP - Start Value'!$B$3*'NEFZ + EPA + WLTP - Start Value'!$B$6*'NEFZ + EPA + WLTP - Constants'!$B$4/3600</f>
        <v>0.2075450833333333</v>
      </c>
      <c r="H264" s="95">
        <f>IF(E264&gt;0,(((C263)^3+(C264)^3)/2/D264)*0.5*'NEFZ + EPA + WLTP - Constants'!$B$3*('NEFZ + EPA + WLTP - Start Value'!$B$5*'NEFZ + EPA + WLTP - Start Value'!$B$4)*E264/3600,0)</f>
        <v>0.02877943325617283</v>
      </c>
    </row>
    <row r="265" ht="20.35" customHeight="1">
      <c r="A265" s="15">
        <v>262</v>
      </c>
      <c r="B265" s="136">
        <v>25.7</v>
      </c>
      <c r="C265" s="95">
        <f>B265/3.6</f>
        <v>7.138888888888888</v>
      </c>
      <c r="D265" s="95">
        <f>(C265+C264)/2</f>
        <v>6.791666666666666</v>
      </c>
      <c r="E265" s="95">
        <f>(D265*(A265-A264))</f>
        <v>6.791666666666666</v>
      </c>
      <c r="F265" s="95">
        <f>(0.5*((C265^2)-(C264^2))*'NEFZ + EPA + WLTP - Start Value'!$B$3)/3600</f>
        <v>2.050339184670783</v>
      </c>
      <c r="G265" s="95">
        <f>E265*'NEFZ + EPA + WLTP - Start Value'!$B$3*'NEFZ + EPA + WLTP - Start Value'!$B$6*'NEFZ + EPA + WLTP - Constants'!$B$4/3600</f>
        <v>0.2317112916666667</v>
      </c>
      <c r="H265" s="95">
        <f>IF(E265&gt;0,(((C264)^3+(C265)^3)/2/D265)*0.5*'NEFZ + EPA + WLTP - Constants'!$B$3*('NEFZ + EPA + WLTP - Start Value'!$B$5*'NEFZ + EPA + WLTP - Start Value'!$B$4)*E265/3600,0)</f>
        <v>0.03994033743248455</v>
      </c>
    </row>
    <row r="266" ht="20.35" customHeight="1">
      <c r="A266" s="15">
        <v>263</v>
      </c>
      <c r="B266" s="136">
        <v>28.7</v>
      </c>
      <c r="C266" s="95">
        <f>B266/3.6</f>
        <v>7.972222222222221</v>
      </c>
      <c r="D266" s="95">
        <f>(C266+C265)/2</f>
        <v>7.555555555555555</v>
      </c>
      <c r="E266" s="95">
        <f>(D266*(A266-A265))</f>
        <v>7.555555555555555</v>
      </c>
      <c r="F266" s="95">
        <f>(0.5*((C266^2)-(C265^2))*'NEFZ + EPA + WLTP - Start Value'!$B$3)/3600</f>
        <v>2.737139917695472</v>
      </c>
      <c r="G266" s="95">
        <f>E266*'NEFZ + EPA + WLTP - Start Value'!$B$3*'NEFZ + EPA + WLTP - Start Value'!$B$6*'NEFZ + EPA + WLTP - Constants'!$B$4/3600</f>
        <v>0.2577728888888889</v>
      </c>
      <c r="H266" s="95">
        <f>IF(E266&gt;0,(((C265)^3+(C266)^3)/2/D266)*0.5*'NEFZ + EPA + WLTP - Constants'!$B$3*('NEFZ + EPA + WLTP - Start Value'!$B$5*'NEFZ + EPA + WLTP - Start Value'!$B$4)*E266/3600,0)</f>
        <v>0.05505973233882028</v>
      </c>
    </row>
    <row r="267" ht="20.35" customHeight="1">
      <c r="A267" s="15">
        <v>264</v>
      </c>
      <c r="B267" s="136">
        <v>32.5</v>
      </c>
      <c r="C267" s="95">
        <f>B267/3.6</f>
        <v>9.027777777777777</v>
      </c>
      <c r="D267" s="95">
        <f>(C267+C266)/2</f>
        <v>8.5</v>
      </c>
      <c r="E267" s="95">
        <f>(D267*(A267-A266))</f>
        <v>8.5</v>
      </c>
      <c r="F267" s="95">
        <f>(0.5*((C267^2)-(C266^2))*'NEFZ + EPA + WLTP - Start Value'!$B$3)/3600</f>
        <v>3.900424382716047</v>
      </c>
      <c r="G267" s="95">
        <f>E267*'NEFZ + EPA + WLTP - Start Value'!$B$3*'NEFZ + EPA + WLTP - Start Value'!$B$6*'NEFZ + EPA + WLTP - Constants'!$B$4/3600</f>
        <v>0.2899945</v>
      </c>
      <c r="H267" s="95">
        <f>IF(E267&gt;0,(((C266)^3+(C267)^3)/2/D267)*0.5*'NEFZ + EPA + WLTP - Constants'!$B$3*('NEFZ + EPA + WLTP - Start Value'!$B$5*'NEFZ + EPA + WLTP - Start Value'!$B$4)*E267/3600,0)</f>
        <v>0.0785853431712963</v>
      </c>
    </row>
    <row r="268" ht="20.35" customHeight="1">
      <c r="A268" s="15">
        <v>265</v>
      </c>
      <c r="B268" s="136">
        <v>36.1</v>
      </c>
      <c r="C268" s="95">
        <f>B268/3.6</f>
        <v>10.02777777777778</v>
      </c>
      <c r="D268" s="95">
        <f>(C268+C267)/2</f>
        <v>9.527777777777779</v>
      </c>
      <c r="E268" s="95">
        <f>(D268*(A268-A267))</f>
        <v>9.527777777777779</v>
      </c>
      <c r="F268" s="95">
        <f>(0.5*((C268^2)-(C267^2))*'NEFZ + EPA + WLTP - Start Value'!$B$3)/3600</f>
        <v>4.141936728395068</v>
      </c>
      <c r="G268" s="95">
        <f>E268*'NEFZ + EPA + WLTP - Start Value'!$B$3*'NEFZ + EPA + WLTP - Start Value'!$B$6*'NEFZ + EPA + WLTP - Constants'!$B$4/3600</f>
        <v>0.3250591944444444</v>
      </c>
      <c r="H268" s="95">
        <f>IF(E268&gt;0,(((C267)^3+(C268)^3)/2/D268)*0.5*'NEFZ + EPA + WLTP - Constants'!$B$3*('NEFZ + EPA + WLTP - Start Value'!$B$5*'NEFZ + EPA + WLTP - Start Value'!$B$4)*E268/3600,0)</f>
        <v>0.1103160553733711</v>
      </c>
    </row>
    <row r="269" ht="20.35" customHeight="1">
      <c r="A269" s="15">
        <v>266</v>
      </c>
      <c r="B269" s="136">
        <v>39</v>
      </c>
      <c r="C269" s="95">
        <f>B269/3.6</f>
        <v>10.83333333333333</v>
      </c>
      <c r="D269" s="95">
        <f>(C269+C268)/2</f>
        <v>10.43055555555556</v>
      </c>
      <c r="E269" s="95">
        <f>(D269*(A269-A268))</f>
        <v>10.43055555555556</v>
      </c>
      <c r="F269" s="95">
        <f>(0.5*((C269^2)-(C268^2))*'NEFZ + EPA + WLTP - Start Value'!$B$3)/3600</f>
        <v>3.652706511488342</v>
      </c>
      <c r="G269" s="95">
        <f>E269*'NEFZ + EPA + WLTP - Start Value'!$B$3*'NEFZ + EPA + WLTP - Start Value'!$B$6*'NEFZ + EPA + WLTP - Constants'!$B$4/3600</f>
        <v>0.3558592638888889</v>
      </c>
      <c r="H269" s="95">
        <f>IF(E269&gt;0,(((C268)^3+(C269)^3)/2/D269)*0.5*'NEFZ + EPA + WLTP - Constants'!$B$3*('NEFZ + EPA + WLTP - Start Value'!$B$5*'NEFZ + EPA + WLTP - Start Value'!$B$4)*E269/3600,0)</f>
        <v>0.1441953601519633</v>
      </c>
    </row>
    <row r="270" ht="20.35" customHeight="1">
      <c r="A270" s="15">
        <v>267</v>
      </c>
      <c r="B270" s="136">
        <v>40.8</v>
      </c>
      <c r="C270" s="95">
        <f>B270/3.6</f>
        <v>11.33333333333333</v>
      </c>
      <c r="D270" s="95">
        <f>(C270+C269)/2</f>
        <v>11.08333333333333</v>
      </c>
      <c r="E270" s="95">
        <f>(D270*(A270-A269))</f>
        <v>11.08333333333333</v>
      </c>
      <c r="F270" s="95">
        <f>(0.5*((C270^2)-(C269^2))*'NEFZ + EPA + WLTP - Start Value'!$B$3)/3600</f>
        <v>2.409085648148141</v>
      </c>
      <c r="G270" s="95">
        <f>E270*'NEFZ + EPA + WLTP - Start Value'!$B$3*'NEFZ + EPA + WLTP - Start Value'!$B$6*'NEFZ + EPA + WLTP - Constants'!$B$4/3600</f>
        <v>0.3781300833333333</v>
      </c>
      <c r="H270" s="95">
        <f>IF(E270&gt;0,(((C269)^3+(C270)^3)/2/D270)*0.5*'NEFZ + EPA + WLTP - Constants'!$B$3*('NEFZ + EPA + WLTP - Start Value'!$B$5*'NEFZ + EPA + WLTP - Start Value'!$B$4)*E270/3600,0)</f>
        <v>0.1724900706018518</v>
      </c>
    </row>
    <row r="271" ht="20.35" customHeight="1">
      <c r="A271" s="15">
        <v>268</v>
      </c>
      <c r="B271" s="136">
        <v>42.9</v>
      </c>
      <c r="C271" s="95">
        <f>B271/3.6</f>
        <v>11.91666666666667</v>
      </c>
      <c r="D271" s="95">
        <f>(C271+C270)/2</f>
        <v>11.625</v>
      </c>
      <c r="E271" s="95">
        <f>(D271*(A271-A270))</f>
        <v>11.625</v>
      </c>
      <c r="F271" s="95">
        <f>(0.5*((C271^2)-(C270^2))*'NEFZ + EPA + WLTP - Start Value'!$B$3)/3600</f>
        <v>2.947960069444445</v>
      </c>
      <c r="G271" s="95">
        <f>E271*'NEFZ + EPA + WLTP - Start Value'!$B$3*'NEFZ + EPA + WLTP - Start Value'!$B$6*'NEFZ + EPA + WLTP - Constants'!$B$4/3600</f>
        <v>0.3966101250000001</v>
      </c>
      <c r="H271" s="95">
        <f>IF(E271&gt;0,(((C270)^3+(C271)^3)/2/D271)*0.5*'NEFZ + EPA + WLTP - Constants'!$B$3*('NEFZ + EPA + WLTP - Start Value'!$B$5*'NEFZ + EPA + WLTP - Start Value'!$B$4)*E271/3600,0)</f>
        <v>0.1991080351562499</v>
      </c>
    </row>
    <row r="272" ht="20.35" customHeight="1">
      <c r="A272" s="15">
        <v>269</v>
      </c>
      <c r="B272" s="136">
        <v>44.4</v>
      </c>
      <c r="C272" s="95">
        <f>B272/3.6</f>
        <v>12.33333333333333</v>
      </c>
      <c r="D272" s="95">
        <f>(C272+C271)/2</f>
        <v>12.125</v>
      </c>
      <c r="E272" s="95">
        <f>(D272*(A272-A271))</f>
        <v>12.125</v>
      </c>
      <c r="F272" s="95">
        <f>(0.5*((C272^2)-(C271^2))*'NEFZ + EPA + WLTP - Start Value'!$B$3)/3600</f>
        <v>2.196252893518516</v>
      </c>
      <c r="G272" s="95">
        <f>E272*'NEFZ + EPA + WLTP - Start Value'!$B$3*'NEFZ + EPA + WLTP - Start Value'!$B$6*'NEFZ + EPA + WLTP - Constants'!$B$4/3600</f>
        <v>0.4136686250000001</v>
      </c>
      <c r="H272" s="95">
        <f>IF(E272&gt;0,(((C271)^3+(C272)^3)/2/D272)*0.5*'NEFZ + EPA + WLTP - Constants'!$B$3*('NEFZ + EPA + WLTP - Start Value'!$B$5*'NEFZ + EPA + WLTP - Start Value'!$B$4)*E272/3600,0)</f>
        <v>0.2256941184895833</v>
      </c>
    </row>
    <row r="273" ht="20.35" customHeight="1">
      <c r="A273" s="15">
        <v>270</v>
      </c>
      <c r="B273" s="136">
        <v>45.9</v>
      </c>
      <c r="C273" s="95">
        <f>B273/3.6</f>
        <v>12.75</v>
      </c>
      <c r="D273" s="95">
        <f>(C273+C272)/2</f>
        <v>12.54166666666667</v>
      </c>
      <c r="E273" s="95">
        <f>(D273*(A273-A272))</f>
        <v>12.54166666666667</v>
      </c>
      <c r="F273" s="95">
        <f>(0.5*((C273^2)-(C272^2))*'NEFZ + EPA + WLTP - Start Value'!$B$3)/3600</f>
        <v>2.271725501543215</v>
      </c>
      <c r="G273" s="95">
        <f>E273*'NEFZ + EPA + WLTP - Start Value'!$B$3*'NEFZ + EPA + WLTP - Start Value'!$B$6*'NEFZ + EPA + WLTP - Constants'!$B$4/3600</f>
        <v>0.4278840416666666</v>
      </c>
      <c r="H273" s="95">
        <f>IF(E273&gt;0,(((C272)^3+(C273)^3)/2/D273)*0.5*'NEFZ + EPA + WLTP - Constants'!$B$3*('NEFZ + EPA + WLTP - Start Value'!$B$5*'NEFZ + EPA + WLTP - Start Value'!$B$4)*E273/3600,0)</f>
        <v>0.2497558386863425</v>
      </c>
    </row>
    <row r="274" ht="20.35" customHeight="1">
      <c r="A274" s="15">
        <v>271</v>
      </c>
      <c r="B274" s="136">
        <v>46</v>
      </c>
      <c r="C274" s="95">
        <f>B274/3.6</f>
        <v>12.77777777777778</v>
      </c>
      <c r="D274" s="95">
        <f>(C274+C273)/2</f>
        <v>12.76388888888889</v>
      </c>
      <c r="E274" s="95">
        <f>(D274*(A274-A273))</f>
        <v>12.76388888888889</v>
      </c>
      <c r="F274" s="95">
        <f>(0.5*((C274^2)-(C273^2))*'NEFZ + EPA + WLTP - Start Value'!$B$3)/3600</f>
        <v>0.1541318372770895</v>
      </c>
      <c r="G274" s="95">
        <f>E274*'NEFZ + EPA + WLTP - Start Value'!$B$3*'NEFZ + EPA + WLTP - Start Value'!$B$6*'NEFZ + EPA + WLTP - Constants'!$B$4/3600</f>
        <v>0.4354655972222223</v>
      </c>
      <c r="H274" s="95">
        <f>IF(E274&gt;0,(((C273)^3+(C274)^3)/2/D274)*0.5*'NEFZ + EPA + WLTP - Constants'!$B$3*('NEFZ + EPA + WLTP - Start Value'!$B$5*'NEFZ + EPA + WLTP - Start Value'!$B$4)*E274/3600,0)</f>
        <v>0.2630517001403893</v>
      </c>
    </row>
    <row r="275" ht="20.35" customHeight="1">
      <c r="A275" s="15">
        <v>272</v>
      </c>
      <c r="B275" s="136">
        <v>45.6</v>
      </c>
      <c r="C275" s="95">
        <f>B275/3.6</f>
        <v>12.66666666666667</v>
      </c>
      <c r="D275" s="95">
        <f>(C275+C274)/2</f>
        <v>12.72222222222222</v>
      </c>
      <c r="E275" s="95">
        <f>(D275*(A275-A274))</f>
        <v>12.72222222222222</v>
      </c>
      <c r="F275" s="95">
        <f>(0.5*((C275^2)-(C274^2))*'NEFZ + EPA + WLTP - Start Value'!$B$3)/3600</f>
        <v>-0.6145147462277102</v>
      </c>
      <c r="G275" s="95">
        <f>E275*'NEFZ + EPA + WLTP - Start Value'!$B$3*'NEFZ + EPA + WLTP - Start Value'!$B$6*'NEFZ + EPA + WLTP - Constants'!$B$4/3600</f>
        <v>0.4340440555555556</v>
      </c>
      <c r="H275" s="95">
        <f>IF(E275&gt;0,(((C274)^3+(C275)^3)/2/D275)*0.5*'NEFZ + EPA + WLTP - Constants'!$B$3*('NEFZ + EPA + WLTP - Start Value'!$B$5*'NEFZ + EPA + WLTP - Start Value'!$B$4)*E275/3600,0)</f>
        <v>0.2604979447873799</v>
      </c>
    </row>
    <row r="276" ht="20.35" customHeight="1">
      <c r="A276" s="15">
        <v>273</v>
      </c>
      <c r="B276" s="136">
        <v>45.3</v>
      </c>
      <c r="C276" s="95">
        <f>B276/3.6</f>
        <v>12.58333333333333</v>
      </c>
      <c r="D276" s="95">
        <f>(C276+C275)/2</f>
        <v>12.625</v>
      </c>
      <c r="E276" s="95">
        <f>(D276*(A276-A275))</f>
        <v>12.625</v>
      </c>
      <c r="F276" s="95">
        <f>(0.5*((C276^2)-(C275^2))*'NEFZ + EPA + WLTP - Start Value'!$B$3)/3600</f>
        <v>-0.4573640046296338</v>
      </c>
      <c r="G276" s="95">
        <f>E276*'NEFZ + EPA + WLTP - Start Value'!$B$3*'NEFZ + EPA + WLTP - Start Value'!$B$6*'NEFZ + EPA + WLTP - Constants'!$B$4/3600</f>
        <v>0.430727125</v>
      </c>
      <c r="H276" s="95">
        <f>IF(E276&gt;0,(((C275)^3+(C276)^3)/2/D276)*0.5*'NEFZ + EPA + WLTP - Constants'!$B$3*('NEFZ + EPA + WLTP - Start Value'!$B$5*'NEFZ + EPA + WLTP - Start Value'!$B$4)*E276/3600,0)</f>
        <v>0.2545651080729167</v>
      </c>
    </row>
    <row r="277" ht="20.35" customHeight="1">
      <c r="A277" s="15">
        <v>274</v>
      </c>
      <c r="B277" s="136">
        <v>43.7</v>
      </c>
      <c r="C277" s="95">
        <f>B277/3.6</f>
        <v>12.13888888888889</v>
      </c>
      <c r="D277" s="95">
        <f>(C277+C276)/2</f>
        <v>12.36111111111111</v>
      </c>
      <c r="E277" s="95">
        <f>(D277*(A277-A276))</f>
        <v>12.36111111111111</v>
      </c>
      <c r="F277" s="95">
        <f>(0.5*((C277^2)-(C276^2))*'NEFZ + EPA + WLTP - Start Value'!$B$3)/3600</f>
        <v>-2.388288751714669</v>
      </c>
      <c r="G277" s="95">
        <f>E277*'NEFZ + EPA + WLTP - Start Value'!$B$3*'NEFZ + EPA + WLTP - Start Value'!$B$6*'NEFZ + EPA + WLTP - Constants'!$B$4/3600</f>
        <v>0.4217240277777777</v>
      </c>
      <c r="H277" s="95">
        <f>IF(E277&gt;0,(((C276)^3+(C277)^3)/2/D277)*0.5*'NEFZ + EPA + WLTP - Constants'!$B$3*('NEFZ + EPA + WLTP - Start Value'!$B$5*'NEFZ + EPA + WLTP - Start Value'!$B$4)*E277/3600,0)</f>
        <v>0.2391574604016632</v>
      </c>
    </row>
    <row r="278" ht="20.35" customHeight="1">
      <c r="A278" s="15">
        <v>275</v>
      </c>
      <c r="B278" s="136">
        <v>40.8</v>
      </c>
      <c r="C278" s="95">
        <f>B278/3.6</f>
        <v>11.33333333333333</v>
      </c>
      <c r="D278" s="95">
        <f>(C278+C277)/2</f>
        <v>11.73611111111111</v>
      </c>
      <c r="E278" s="95">
        <f>(D278*(A278-A277))</f>
        <v>11.73611111111111</v>
      </c>
      <c r="F278" s="95">
        <f>(0.5*((C278^2)-(C277^2))*'NEFZ + EPA + WLTP - Start Value'!$B$3)/3600</f>
        <v>-4.109902799211253</v>
      </c>
      <c r="G278" s="95">
        <f>E278*'NEFZ + EPA + WLTP - Start Value'!$B$3*'NEFZ + EPA + WLTP - Start Value'!$B$6*'NEFZ + EPA + WLTP - Constants'!$B$4/3600</f>
        <v>0.4004009027777778</v>
      </c>
      <c r="H278" s="95">
        <f>IF(E278&gt;0,(((C277)^3+(C278)^3)/2/D278)*0.5*'NEFZ + EPA + WLTP - Constants'!$B$3*('NEFZ + EPA + WLTP - Start Value'!$B$5*'NEFZ + EPA + WLTP - Start Value'!$B$4)*E278/3600,0)</f>
        <v>0.2052083523287465</v>
      </c>
    </row>
    <row r="279" ht="20.35" customHeight="1">
      <c r="A279" s="15">
        <v>276</v>
      </c>
      <c r="B279" s="136">
        <v>38</v>
      </c>
      <c r="C279" s="95">
        <f>B279/3.6</f>
        <v>10.55555555555556</v>
      </c>
      <c r="D279" s="95">
        <f>(C279+C278)/2</f>
        <v>10.94444444444444</v>
      </c>
      <c r="E279" s="95">
        <f>(D279*(A279-A278))</f>
        <v>10.94444444444444</v>
      </c>
      <c r="F279" s="95">
        <f>(0.5*((C279^2)-(C278^2))*'NEFZ + EPA + WLTP - Start Value'!$B$3)/3600</f>
        <v>-3.700505829903976</v>
      </c>
      <c r="G279" s="95">
        <f>E279*'NEFZ + EPA + WLTP - Start Value'!$B$3*'NEFZ + EPA + WLTP - Start Value'!$B$6*'NEFZ + EPA + WLTP - Constants'!$B$4/3600</f>
        <v>0.3733916111111111</v>
      </c>
      <c r="H279" s="95">
        <f>IF(E279&gt;0,(((C278)^3+(C279)^3)/2/D279)*0.5*'NEFZ + EPA + WLTP - Constants'!$B$3*('NEFZ + EPA + WLTP - Start Value'!$B$5*'NEFZ + EPA + WLTP - Start Value'!$B$4)*E279/3600,0)</f>
        <v>0.1664614194101508</v>
      </c>
    </row>
    <row r="280" ht="20.35" customHeight="1">
      <c r="A280" s="15">
        <v>277</v>
      </c>
      <c r="B280" s="136">
        <v>34.4</v>
      </c>
      <c r="C280" s="95">
        <f>B280/3.6</f>
        <v>9.555555555555555</v>
      </c>
      <c r="D280" s="95">
        <f>(C280+C279)/2</f>
        <v>10.05555555555556</v>
      </c>
      <c r="E280" s="95">
        <f>(D280*(A280-A279))</f>
        <v>10.05555555555556</v>
      </c>
      <c r="F280" s="95">
        <f>(0.5*((C280^2)-(C279^2))*'NEFZ + EPA + WLTP - Start Value'!$B$3)/3600</f>
        <v>-4.371373456790124</v>
      </c>
      <c r="G280" s="95">
        <f>E280*'NEFZ + EPA + WLTP - Start Value'!$B$3*'NEFZ + EPA + WLTP - Start Value'!$B$6*'NEFZ + EPA + WLTP - Constants'!$B$4/3600</f>
        <v>0.3430653888888889</v>
      </c>
      <c r="H280" s="95">
        <f>IF(E280&gt;0,(((C279)^3+(C280)^3)/2/D280)*0.5*'NEFZ + EPA + WLTP - Constants'!$B$3*('NEFZ + EPA + WLTP - Start Value'!$B$5*'NEFZ + EPA + WLTP - Start Value'!$B$4)*E280/3600,0)</f>
        <v>0.1295740888203018</v>
      </c>
    </row>
    <row r="281" ht="20.35" customHeight="1">
      <c r="A281" s="15">
        <v>278</v>
      </c>
      <c r="B281" s="136">
        <v>30.9</v>
      </c>
      <c r="C281" s="95">
        <f>B281/3.6</f>
        <v>8.583333333333332</v>
      </c>
      <c r="D281" s="95">
        <f>(C281+C280)/2</f>
        <v>9.069444444444443</v>
      </c>
      <c r="E281" s="95">
        <f>(D281*(A281-A280))</f>
        <v>9.069444444444443</v>
      </c>
      <c r="F281" s="95">
        <f>(0.5*((C281^2)-(C280^2))*'NEFZ + EPA + WLTP - Start Value'!$B$3)/3600</f>
        <v>-3.833169903120716</v>
      </c>
      <c r="G281" s="95">
        <f>E281*'NEFZ + EPA + WLTP - Start Value'!$B$3*'NEFZ + EPA + WLTP - Start Value'!$B$6*'NEFZ + EPA + WLTP - Constants'!$B$4/3600</f>
        <v>0.3094222361111111</v>
      </c>
      <c r="H281" s="95">
        <f>IF(E281&gt;0,(((C280)^3+(C281)^3)/2/D281)*0.5*'NEFZ + EPA + WLTP - Constants'!$B$3*('NEFZ + EPA + WLTP - Start Value'!$B$5*'NEFZ + EPA + WLTP - Start Value'!$B$4)*E281/3600,0)</f>
        <v>0.09518302516825271</v>
      </c>
    </row>
    <row r="282" ht="20.35" customHeight="1">
      <c r="A282" s="15">
        <v>279</v>
      </c>
      <c r="B282" s="136">
        <v>25.5</v>
      </c>
      <c r="C282" s="95">
        <f>B282/3.6</f>
        <v>7.083333333333333</v>
      </c>
      <c r="D282" s="95">
        <f>(C282+C281)/2</f>
        <v>7.833333333333332</v>
      </c>
      <c r="E282" s="95">
        <f>(D282*(A282-A281))</f>
        <v>7.833333333333332</v>
      </c>
      <c r="F282" s="95">
        <f>(0.5*((C282^2)-(C281^2))*'NEFZ + EPA + WLTP - Start Value'!$B$3)/3600</f>
        <v>-5.107986111111106</v>
      </c>
      <c r="G282" s="95">
        <f>E282*'NEFZ + EPA + WLTP - Start Value'!$B$3*'NEFZ + EPA + WLTP - Start Value'!$B$6*'NEFZ + EPA + WLTP - Constants'!$B$4/3600</f>
        <v>0.2672498333333333</v>
      </c>
      <c r="H282" s="95">
        <f>IF(E282&gt;0,(((C281)^3+(C282)^3)/2/D282)*0.5*'NEFZ + EPA + WLTP - Constants'!$B$3*('NEFZ + EPA + WLTP - Start Value'!$B$5*'NEFZ + EPA + WLTP - Start Value'!$B$4)*E282/3600,0)</f>
        <v>0.06247591956018515</v>
      </c>
    </row>
    <row r="283" ht="20.35" customHeight="1">
      <c r="A283" s="15">
        <v>280</v>
      </c>
      <c r="B283" s="136">
        <v>21.4</v>
      </c>
      <c r="C283" s="95">
        <f>B283/3.6</f>
        <v>5.944444444444444</v>
      </c>
      <c r="D283" s="95">
        <f>(C283+C282)/2</f>
        <v>6.513888888888888</v>
      </c>
      <c r="E283" s="95">
        <f>(D283*(A283-A282))</f>
        <v>6.513888888888888</v>
      </c>
      <c r="F283" s="95">
        <f>(0.5*((C283^2)-(C282^2))*'NEFZ + EPA + WLTP - Start Value'!$B$3)/3600</f>
        <v>-3.225028399348424</v>
      </c>
      <c r="G283" s="95">
        <f>E283*'NEFZ + EPA + WLTP - Start Value'!$B$3*'NEFZ + EPA + WLTP - Start Value'!$B$6*'NEFZ + EPA + WLTP - Constants'!$B$4/3600</f>
        <v>0.2222343472222222</v>
      </c>
      <c r="H283" s="95">
        <f>IF(E283&gt;0,(((C282)^3+(C283)^3)/2/D283)*0.5*'NEFZ + EPA + WLTP - Constants'!$B$3*('NEFZ + EPA + WLTP - Start Value'!$B$5*'NEFZ + EPA + WLTP - Start Value'!$B$4)*E283/3600,0)</f>
        <v>0.0357648261048954</v>
      </c>
    </row>
    <row r="284" ht="20.35" customHeight="1">
      <c r="A284" s="15">
        <v>281</v>
      </c>
      <c r="B284" s="136">
        <v>20.2</v>
      </c>
      <c r="C284" s="95">
        <f>B284/3.6</f>
        <v>5.611111111111111</v>
      </c>
      <c r="D284" s="95">
        <f>(C284+C283)/2</f>
        <v>5.777777777777777</v>
      </c>
      <c r="E284" s="95">
        <f>(D284*(A284-A283))</f>
        <v>5.777777777777777</v>
      </c>
      <c r="F284" s="95">
        <f>(0.5*((C284^2)-(C283^2))*'NEFZ + EPA + WLTP - Start Value'!$B$3)/3600</f>
        <v>-0.8372427983539086</v>
      </c>
      <c r="G284" s="95">
        <f>E284*'NEFZ + EPA + WLTP - Start Value'!$B$3*'NEFZ + EPA + WLTP - Start Value'!$B$6*'NEFZ + EPA + WLTP - Constants'!$B$4/3600</f>
        <v>0.1971204444444444</v>
      </c>
      <c r="H284" s="95">
        <f>IF(E284&gt;0,(((C283)^3+(C284)^3)/2/D284)*0.5*'NEFZ + EPA + WLTP - Constants'!$B$3*('NEFZ + EPA + WLTP - Start Value'!$B$5*'NEFZ + EPA + WLTP - Start Value'!$B$4)*E284/3600,0)</f>
        <v>0.02445996364883402</v>
      </c>
    </row>
    <row r="285" ht="20.35" customHeight="1">
      <c r="A285" s="15">
        <v>282</v>
      </c>
      <c r="B285" s="136">
        <v>22.9</v>
      </c>
      <c r="C285" s="95">
        <f>B285/3.6</f>
        <v>6.361111111111111</v>
      </c>
      <c r="D285" s="95">
        <f>(C285+C284)/2</f>
        <v>5.986111111111111</v>
      </c>
      <c r="E285" s="95">
        <f>(D285*(A285-A284))</f>
        <v>5.986111111111111</v>
      </c>
      <c r="F285" s="95">
        <f>(0.5*((C285^2)-(C284^2))*'NEFZ + EPA + WLTP - Start Value'!$B$3)/3600</f>
        <v>1.951721643518518</v>
      </c>
      <c r="G285" s="95">
        <f>E285*'NEFZ + EPA + WLTP - Start Value'!$B$3*'NEFZ + EPA + WLTP - Start Value'!$B$6*'NEFZ + EPA + WLTP - Constants'!$B$4/3600</f>
        <v>0.2042281527777778</v>
      </c>
      <c r="H285" s="95">
        <f>IF(E285&gt;0,(((C284)^3+(C285)^3)/2/D285)*0.5*'NEFZ + EPA + WLTP - Constants'!$B$3*('NEFZ + EPA + WLTP - Start Value'!$B$5*'NEFZ + EPA + WLTP - Start Value'!$B$4)*E285/3600,0)</f>
        <v>0.02745415081125685</v>
      </c>
    </row>
    <row r="286" ht="20.35" customHeight="1">
      <c r="A286" s="15">
        <v>283</v>
      </c>
      <c r="B286" s="136">
        <v>26.6</v>
      </c>
      <c r="C286" s="95">
        <f>B286/3.6</f>
        <v>7.388888888888889</v>
      </c>
      <c r="D286" s="95">
        <f>(C286+C285)/2</f>
        <v>6.875</v>
      </c>
      <c r="E286" s="95">
        <f>(D286*(A286-A285))</f>
        <v>6.875</v>
      </c>
      <c r="F286" s="95">
        <f>(0.5*((C286^2)-(C285^2))*'NEFZ + EPA + WLTP - Start Value'!$B$3)/3600</f>
        <v>3.071735146604941</v>
      </c>
      <c r="G286" s="95">
        <f>E286*'NEFZ + EPA + WLTP - Start Value'!$B$3*'NEFZ + EPA + WLTP - Start Value'!$B$6*'NEFZ + EPA + WLTP - Constants'!$B$4/3600</f>
        <v>0.234554375</v>
      </c>
      <c r="H286" s="95">
        <f>IF(E286&gt;0,(((C285)^3+(C286)^3)/2/D286)*0.5*'NEFZ + EPA + WLTP - Constants'!$B$3*('NEFZ + EPA + WLTP - Start Value'!$B$5*'NEFZ + EPA + WLTP - Start Value'!$B$4)*E286/3600,0)</f>
        <v>0.04179532913773149</v>
      </c>
    </row>
    <row r="287" ht="20.35" customHeight="1">
      <c r="A287" s="15">
        <v>284</v>
      </c>
      <c r="B287" s="136">
        <v>30.2</v>
      </c>
      <c r="C287" s="95">
        <f>B287/3.6</f>
        <v>8.388888888888889</v>
      </c>
      <c r="D287" s="95">
        <f>(C287+C286)/2</f>
        <v>7.888888888888889</v>
      </c>
      <c r="E287" s="95">
        <f>(D287*(A287-A286))</f>
        <v>7.888888888888889</v>
      </c>
      <c r="F287" s="95">
        <f>(0.5*((C287^2)-(C286^2))*'NEFZ + EPA + WLTP - Start Value'!$B$3)/3600</f>
        <v>3.429475308641977</v>
      </c>
      <c r="G287" s="95">
        <f>E287*'NEFZ + EPA + WLTP - Start Value'!$B$3*'NEFZ + EPA + WLTP - Start Value'!$B$6*'NEFZ + EPA + WLTP - Constants'!$B$4/3600</f>
        <v>0.2691452222222223</v>
      </c>
      <c r="H287" s="95">
        <f>IF(E287&gt;0,(((C286)^3+(C287)^3)/2/D287)*0.5*'NEFZ + EPA + WLTP - Constants'!$B$3*('NEFZ + EPA + WLTP - Start Value'!$B$5*'NEFZ + EPA + WLTP - Start Value'!$B$4)*E287/3600,0)</f>
        <v>0.06285509962277093</v>
      </c>
    </row>
    <row r="288" ht="20.35" customHeight="1">
      <c r="A288" s="15">
        <v>285</v>
      </c>
      <c r="B288" s="136">
        <v>34.1</v>
      </c>
      <c r="C288" s="95">
        <f>B288/3.6</f>
        <v>9.472222222222223</v>
      </c>
      <c r="D288" s="95">
        <f>(C288+C287)/2</f>
        <v>8.930555555555557</v>
      </c>
      <c r="E288" s="95">
        <f>(D288*(A288-A287))</f>
        <v>8.930555555555557</v>
      </c>
      <c r="F288" s="95">
        <f>(0.5*((C288^2)-(C287^2))*'NEFZ + EPA + WLTP - Start Value'!$B$3)/3600</f>
        <v>4.205836869855967</v>
      </c>
      <c r="G288" s="95">
        <f>E288*'NEFZ + EPA + WLTP - Start Value'!$B$3*'NEFZ + EPA + WLTP - Start Value'!$B$6*'NEFZ + EPA + WLTP - Constants'!$B$4/3600</f>
        <v>0.304683763888889</v>
      </c>
      <c r="H288" s="95">
        <f>IF(E288&gt;0,(((C287)^3+(C288)^3)/2/D288)*0.5*'NEFZ + EPA + WLTP - Constants'!$B$3*('NEFZ + EPA + WLTP - Start Value'!$B$5*'NEFZ + EPA + WLTP - Start Value'!$B$4)*E288/3600,0)</f>
        <v>0.09109462629136661</v>
      </c>
    </row>
    <row r="289" ht="20.35" customHeight="1">
      <c r="A289" s="15">
        <v>286</v>
      </c>
      <c r="B289" s="136">
        <v>37.4</v>
      </c>
      <c r="C289" s="95">
        <f>B289/3.6</f>
        <v>10.38888888888889</v>
      </c>
      <c r="D289" s="95">
        <f>(C289+C288)/2</f>
        <v>9.930555555555555</v>
      </c>
      <c r="E289" s="95">
        <f>(D289*(A289-A288))</f>
        <v>9.930555555555555</v>
      </c>
      <c r="F289" s="95">
        <f>(0.5*((C289^2)-(C288^2))*'NEFZ + EPA + WLTP - Start Value'!$B$3)/3600</f>
        <v>3.957280414094641</v>
      </c>
      <c r="G289" s="95">
        <f>E289*'NEFZ + EPA + WLTP - Start Value'!$B$3*'NEFZ + EPA + WLTP - Start Value'!$B$6*'NEFZ + EPA + WLTP - Constants'!$B$4/3600</f>
        <v>0.3388007638888889</v>
      </c>
      <c r="H289" s="95">
        <f>IF(E289&gt;0,(((C288)^3+(C289)^3)/2/D289)*0.5*'NEFZ + EPA + WLTP - Constants'!$B$3*('NEFZ + EPA + WLTP - Start Value'!$B$5*'NEFZ + EPA + WLTP - Start Value'!$B$4)*E289/3600,0)</f>
        <v>0.1246745198098851</v>
      </c>
    </row>
    <row r="290" ht="20.35" customHeight="1">
      <c r="A290" s="15">
        <v>287</v>
      </c>
      <c r="B290" s="136">
        <v>40.7</v>
      </c>
      <c r="C290" s="95">
        <f>B290/3.6</f>
        <v>11.30555555555556</v>
      </c>
      <c r="D290" s="95">
        <f>(C290+C289)/2</f>
        <v>10.84722222222222</v>
      </c>
      <c r="E290" s="95">
        <f>(D290*(A290-A289))</f>
        <v>10.84722222222222</v>
      </c>
      <c r="F290" s="95">
        <f>(0.5*((C290^2)-(C289^2))*'NEFZ + EPA + WLTP - Start Value'!$B$3)/3600</f>
        <v>4.322567836934163</v>
      </c>
      <c r="G290" s="95">
        <f>E290*'NEFZ + EPA + WLTP - Start Value'!$B$3*'NEFZ + EPA + WLTP - Start Value'!$B$6*'NEFZ + EPA + WLTP - Constants'!$B$4/3600</f>
        <v>0.3700746805555555</v>
      </c>
      <c r="H290" s="95">
        <f>IF(E290&gt;0,(((C289)^3+(C290)^3)/2/D290)*0.5*'NEFZ + EPA + WLTP - Constants'!$B$3*('NEFZ + EPA + WLTP - Start Value'!$B$5*'NEFZ + EPA + WLTP - Start Value'!$B$4)*E290/3600,0)</f>
        <v>0.1623177621902863</v>
      </c>
    </row>
    <row r="291" ht="20.35" customHeight="1">
      <c r="A291" s="15">
        <v>288</v>
      </c>
      <c r="B291" s="136">
        <v>44</v>
      </c>
      <c r="C291" s="95">
        <f>B291/3.6</f>
        <v>12.22222222222222</v>
      </c>
      <c r="D291" s="95">
        <f>(C291+C290)/2</f>
        <v>11.76388888888889</v>
      </c>
      <c r="E291" s="95">
        <f>(D291*(A291-A290))</f>
        <v>11.76388888888889</v>
      </c>
      <c r="F291" s="95">
        <f>(0.5*((C291^2)-(C290^2))*'NEFZ + EPA + WLTP - Start Value'!$B$3)/3600</f>
        <v>4.687855259773659</v>
      </c>
      <c r="G291" s="95">
        <f>E291*'NEFZ + EPA + WLTP - Start Value'!$B$3*'NEFZ + EPA + WLTP - Start Value'!$B$6*'NEFZ + EPA + WLTP - Constants'!$B$4/3600</f>
        <v>0.4013485972222223</v>
      </c>
      <c r="H291" s="95">
        <f>IF(E291&gt;0,(((C290)^3+(C291)^3)/2/D291)*0.5*'NEFZ + EPA + WLTP - Constants'!$B$3*('NEFZ + EPA + WLTP - Start Value'!$B$5*'NEFZ + EPA + WLTP - Start Value'!$B$4)*E291/3600,0)</f>
        <v>0.2068790465267061</v>
      </c>
    </row>
    <row r="292" ht="20.35" customHeight="1">
      <c r="A292" s="15">
        <v>289</v>
      </c>
      <c r="B292" s="136">
        <v>47.3</v>
      </c>
      <c r="C292" s="95">
        <f>B292/3.6</f>
        <v>13.13888888888889</v>
      </c>
      <c r="D292" s="95">
        <f>(C292+C291)/2</f>
        <v>12.68055555555555</v>
      </c>
      <c r="E292" s="95">
        <f>(D292*(A292-A291))</f>
        <v>12.68055555555555</v>
      </c>
      <c r="F292" s="95">
        <f>(0.5*((C292^2)-(C291^2))*'NEFZ + EPA + WLTP - Start Value'!$B$3)/3600</f>
        <v>5.053142682613164</v>
      </c>
      <c r="G292" s="95">
        <f>E292*'NEFZ + EPA + WLTP - Start Value'!$B$3*'NEFZ + EPA + WLTP - Start Value'!$B$6*'NEFZ + EPA + WLTP - Constants'!$B$4/3600</f>
        <v>0.4326225138888888</v>
      </c>
      <c r="H292" s="95">
        <f>IF(E292&gt;0,(((C291)^3+(C292)^3)/2/D292)*0.5*'NEFZ + EPA + WLTP - Constants'!$B$3*('NEFZ + EPA + WLTP - Start Value'!$B$5*'NEFZ + EPA + WLTP - Start Value'!$B$4)*E292/3600,0)</f>
        <v>0.2589429960830332</v>
      </c>
    </row>
    <row r="293" ht="20.35" customHeight="1">
      <c r="A293" s="15">
        <v>290</v>
      </c>
      <c r="B293" s="136">
        <v>49.2</v>
      </c>
      <c r="C293" s="95">
        <f>B293/3.6</f>
        <v>13.66666666666667</v>
      </c>
      <c r="D293" s="95">
        <f>(C293+C292)/2</f>
        <v>13.40277777777778</v>
      </c>
      <c r="E293" s="95">
        <f>(D293*(A293-A292))</f>
        <v>13.40277777777778</v>
      </c>
      <c r="F293" s="95">
        <f>(0.5*((C293^2)-(C292^2))*'NEFZ + EPA + WLTP - Start Value'!$B$3)/3600</f>
        <v>3.07508948473938</v>
      </c>
      <c r="G293" s="95">
        <f>E293*'NEFZ + EPA + WLTP - Start Value'!$B$3*'NEFZ + EPA + WLTP - Start Value'!$B$6*'NEFZ + EPA + WLTP - Constants'!$B$4/3600</f>
        <v>0.4572625694444444</v>
      </c>
      <c r="H293" s="95">
        <f>IF(E293&gt;0,(((C292)^3+(C293)^3)/2/D293)*0.5*'NEFZ + EPA + WLTP - Constants'!$B$3*('NEFZ + EPA + WLTP - Start Value'!$B$5*'NEFZ + EPA + WLTP - Start Value'!$B$4)*E293/3600,0)</f>
        <v>0.3049156816111539</v>
      </c>
    </row>
    <row r="294" ht="20.35" customHeight="1">
      <c r="A294" s="15">
        <v>291</v>
      </c>
      <c r="B294" s="136">
        <v>49.8</v>
      </c>
      <c r="C294" s="95">
        <f>B294/3.6</f>
        <v>13.83333333333333</v>
      </c>
      <c r="D294" s="95">
        <f>(C294+C293)/2</f>
        <v>13.75</v>
      </c>
      <c r="E294" s="95">
        <f>(D294*(A294-A293))</f>
        <v>13.75</v>
      </c>
      <c r="F294" s="95">
        <f>(0.5*((C294^2)-(C293^2))*'NEFZ + EPA + WLTP - Start Value'!$B$3)/3600</f>
        <v>0.9962384259259156</v>
      </c>
      <c r="G294" s="95">
        <f>E294*'NEFZ + EPA + WLTP - Start Value'!$B$3*'NEFZ + EPA + WLTP - Start Value'!$B$6*'NEFZ + EPA + WLTP - Constants'!$B$4/3600</f>
        <v>0.46910875</v>
      </c>
      <c r="H294" s="95">
        <f>IF(E294&gt;0,(((C293)^3+(C294)^3)/2/D294)*0.5*'NEFZ + EPA + WLTP - Constants'!$B$3*('NEFZ + EPA + WLTP - Start Value'!$B$5*'NEFZ + EPA + WLTP - Start Value'!$B$4)*E294/3600,0)</f>
        <v>0.3288868229166667</v>
      </c>
    </row>
    <row r="295" ht="20.35" customHeight="1">
      <c r="A295" s="15">
        <v>292</v>
      </c>
      <c r="B295" s="136">
        <v>49.2</v>
      </c>
      <c r="C295" s="95">
        <f>B295/3.6</f>
        <v>13.66666666666667</v>
      </c>
      <c r="D295" s="95">
        <f>(C295+C294)/2</f>
        <v>13.75</v>
      </c>
      <c r="E295" s="95">
        <f>(D295*(A295-A294))</f>
        <v>13.75</v>
      </c>
      <c r="F295" s="95">
        <f>(0.5*((C295^2)-(C294^2))*'NEFZ + EPA + WLTP - Start Value'!$B$3)/3600</f>
        <v>-0.9962384259259156</v>
      </c>
      <c r="G295" s="95">
        <f>E295*'NEFZ + EPA + WLTP - Start Value'!$B$3*'NEFZ + EPA + WLTP - Start Value'!$B$6*'NEFZ + EPA + WLTP - Constants'!$B$4/3600</f>
        <v>0.46910875</v>
      </c>
      <c r="H295" s="95">
        <f>IF(E295&gt;0,(((C294)^3+(C295)^3)/2/D295)*0.5*'NEFZ + EPA + WLTP - Constants'!$B$3*('NEFZ + EPA + WLTP - Start Value'!$B$5*'NEFZ + EPA + WLTP - Start Value'!$B$4)*E295/3600,0)</f>
        <v>0.3288868229166667</v>
      </c>
    </row>
    <row r="296" ht="20.35" customHeight="1">
      <c r="A296" s="15">
        <v>293</v>
      </c>
      <c r="B296" s="136">
        <v>48.1</v>
      </c>
      <c r="C296" s="95">
        <f>B296/3.6</f>
        <v>13.36111111111111</v>
      </c>
      <c r="D296" s="95">
        <f>(C296+C295)/2</f>
        <v>13.51388888888889</v>
      </c>
      <c r="E296" s="95">
        <f>(D296*(A296-A295))</f>
        <v>13.51388888888889</v>
      </c>
      <c r="F296" s="95">
        <f>(0.5*((C296^2)-(C295^2))*'NEFZ + EPA + WLTP - Start Value'!$B$3)/3600</f>
        <v>-1.79507405264061</v>
      </c>
      <c r="G296" s="95">
        <f>E296*'NEFZ + EPA + WLTP - Start Value'!$B$3*'NEFZ + EPA + WLTP - Start Value'!$B$6*'NEFZ + EPA + WLTP - Constants'!$B$4/3600</f>
        <v>0.4610533472222224</v>
      </c>
      <c r="H296" s="95">
        <f>IF(E296&gt;0,(((C295)^3+(C296)^3)/2/D296)*0.5*'NEFZ + EPA + WLTP - Constants'!$B$3*('NEFZ + EPA + WLTP - Start Value'!$B$5*'NEFZ + EPA + WLTP - Start Value'!$B$4)*E296/3600,0)</f>
        <v>0.3123187405531979</v>
      </c>
    </row>
    <row r="297" ht="20.35" customHeight="1">
      <c r="A297" s="15">
        <v>294</v>
      </c>
      <c r="B297" s="136">
        <v>47.3</v>
      </c>
      <c r="C297" s="95">
        <f>B297/3.6</f>
        <v>13.13888888888889</v>
      </c>
      <c r="D297" s="95">
        <f>(C297+C296)/2</f>
        <v>13.25</v>
      </c>
      <c r="E297" s="95">
        <f>(D297*(A297-A296))</f>
        <v>13.25</v>
      </c>
      <c r="F297" s="95">
        <f>(0.5*((C297^2)-(C296^2))*'NEFZ + EPA + WLTP - Start Value'!$B$3)/3600</f>
        <v>-1.280015432098771</v>
      </c>
      <c r="G297" s="95">
        <f>E297*'NEFZ + EPA + WLTP - Start Value'!$B$3*'NEFZ + EPA + WLTP - Start Value'!$B$6*'NEFZ + EPA + WLTP - Constants'!$B$4/3600</f>
        <v>0.4520502500000001</v>
      </c>
      <c r="H297" s="95">
        <f>IF(E297&gt;0,(((C296)^3+(C297)^3)/2/D297)*0.5*'NEFZ + EPA + WLTP - Constants'!$B$3*('NEFZ + EPA + WLTP - Start Value'!$B$5*'NEFZ + EPA + WLTP - Start Value'!$B$4)*E297/3600,0)</f>
        <v>0.2943267740162036</v>
      </c>
    </row>
    <row r="298" ht="20.35" customHeight="1">
      <c r="A298" s="15">
        <v>295</v>
      </c>
      <c r="B298" s="136">
        <v>46.8</v>
      </c>
      <c r="C298" s="95">
        <f>B298/3.6</f>
        <v>13</v>
      </c>
      <c r="D298" s="95">
        <f>(C298+C297)/2</f>
        <v>13.06944444444444</v>
      </c>
      <c r="E298" s="95">
        <f>(D298*(A298-A297))</f>
        <v>13.06944444444444</v>
      </c>
      <c r="F298" s="95">
        <f>(0.5*((C298^2)-(C297^2))*'NEFZ + EPA + WLTP - Start Value'!$B$3)/3600</f>
        <v>-0.7891080461248341</v>
      </c>
      <c r="G298" s="95">
        <f>E298*'NEFZ + EPA + WLTP - Start Value'!$B$3*'NEFZ + EPA + WLTP - Start Value'!$B$6*'NEFZ + EPA + WLTP - Constants'!$B$4/3600</f>
        <v>0.4458902361111111</v>
      </c>
      <c r="H298" s="95">
        <f>IF(E298&gt;0,(((C297)^3+(C298)^3)/2/D298)*0.5*'NEFZ + EPA + WLTP - Constants'!$B$3*('NEFZ + EPA + WLTP - Start Value'!$B$5*'NEFZ + EPA + WLTP - Start Value'!$B$4)*E298/3600,0)</f>
        <v>0.2824221075370798</v>
      </c>
    </row>
    <row r="299" ht="20.35" customHeight="1">
      <c r="A299" s="15">
        <v>296</v>
      </c>
      <c r="B299" s="136">
        <v>46.7</v>
      </c>
      <c r="C299" s="95">
        <f>B299/3.6</f>
        <v>12.97222222222222</v>
      </c>
      <c r="D299" s="95">
        <f>(C299+C298)/2</f>
        <v>12.98611111111111</v>
      </c>
      <c r="E299" s="95">
        <f>(D299*(A299-A298))</f>
        <v>12.98611111111111</v>
      </c>
      <c r="F299" s="95">
        <f>(0.5*((C299^2)-(C298^2))*'NEFZ + EPA + WLTP - Start Value'!$B$3)/3600</f>
        <v>-0.1568153077846177</v>
      </c>
      <c r="G299" s="95">
        <f>E299*'NEFZ + EPA + WLTP - Start Value'!$B$3*'NEFZ + EPA + WLTP - Start Value'!$B$6*'NEFZ + EPA + WLTP - Constants'!$B$4/3600</f>
        <v>0.4430471527777778</v>
      </c>
      <c r="H299" s="95">
        <f>IF(E299&gt;0,(((C298)^3+(C299)^3)/2/D299)*0.5*'NEFZ + EPA + WLTP - Constants'!$B$3*('NEFZ + EPA + WLTP - Start Value'!$B$5*'NEFZ + EPA + WLTP - Start Value'!$B$4)*E299/3600,0)</f>
        <v>0.2770316311674811</v>
      </c>
    </row>
    <row r="300" ht="20.35" customHeight="1">
      <c r="A300" s="15">
        <v>297</v>
      </c>
      <c r="B300" s="136">
        <v>46.8</v>
      </c>
      <c r="C300" s="95">
        <f>B300/3.6</f>
        <v>13</v>
      </c>
      <c r="D300" s="95">
        <f>(C300+C299)/2</f>
        <v>12.98611111111111</v>
      </c>
      <c r="E300" s="95">
        <f>(D300*(A300-A299))</f>
        <v>12.98611111111111</v>
      </c>
      <c r="F300" s="95">
        <f>(0.5*((C300^2)-(C299^2))*'NEFZ + EPA + WLTP - Start Value'!$B$3)/3600</f>
        <v>0.1568153077846177</v>
      </c>
      <c r="G300" s="95">
        <f>E300*'NEFZ + EPA + WLTP - Start Value'!$B$3*'NEFZ + EPA + WLTP - Start Value'!$B$6*'NEFZ + EPA + WLTP - Constants'!$B$4/3600</f>
        <v>0.4430471527777778</v>
      </c>
      <c r="H300" s="95">
        <f>IF(E300&gt;0,(((C299)^3+(C300)^3)/2/D300)*0.5*'NEFZ + EPA + WLTP - Constants'!$B$3*('NEFZ + EPA + WLTP - Start Value'!$B$5*'NEFZ + EPA + WLTP - Start Value'!$B$4)*E300/3600,0)</f>
        <v>0.2770316311674811</v>
      </c>
    </row>
    <row r="301" ht="20.35" customHeight="1">
      <c r="A301" s="15">
        <v>298</v>
      </c>
      <c r="B301" s="136">
        <v>47.1</v>
      </c>
      <c r="C301" s="95">
        <f>B301/3.6</f>
        <v>13.08333333333333</v>
      </c>
      <c r="D301" s="95">
        <f>(C301+C300)/2</f>
        <v>13.04166666666667</v>
      </c>
      <c r="E301" s="95">
        <f>(D301*(A301-A300))</f>
        <v>13.04166666666667</v>
      </c>
      <c r="F301" s="95">
        <f>(0.5*((C301^2)-(C300^2))*'NEFZ + EPA + WLTP - Start Value'!$B$3)/3600</f>
        <v>0.472458526234581</v>
      </c>
      <c r="G301" s="95">
        <f>E301*'NEFZ + EPA + WLTP - Start Value'!$B$3*'NEFZ + EPA + WLTP - Start Value'!$B$6*'NEFZ + EPA + WLTP - Constants'!$B$4/3600</f>
        <v>0.4449425416666666</v>
      </c>
      <c r="H301" s="95">
        <f>IF(E301&gt;0,(((C300)^3+(C301)^3)/2/D301)*0.5*'NEFZ + EPA + WLTP - Constants'!$B$3*('NEFZ + EPA + WLTP - Start Value'!$B$5*'NEFZ + EPA + WLTP - Start Value'!$B$4)*E301/3600,0)</f>
        <v>0.2806099793113425</v>
      </c>
    </row>
    <row r="302" ht="20.35" customHeight="1">
      <c r="A302" s="15">
        <v>299</v>
      </c>
      <c r="B302" s="136">
        <v>47.3</v>
      </c>
      <c r="C302" s="95">
        <f>B302/3.6</f>
        <v>13.13888888888889</v>
      </c>
      <c r="D302" s="95">
        <f>(C302+C301)/2</f>
        <v>13.11111111111111</v>
      </c>
      <c r="E302" s="95">
        <f>(D302*(A302-A301))</f>
        <v>13.11111111111111</v>
      </c>
      <c r="F302" s="95">
        <f>(0.5*((C302^2)-(C301^2))*'NEFZ + EPA + WLTP - Start Value'!$B$3)/3600</f>
        <v>0.3166495198902531</v>
      </c>
      <c r="G302" s="95">
        <f>E302*'NEFZ + EPA + WLTP - Start Value'!$B$3*'NEFZ + EPA + WLTP - Start Value'!$B$6*'NEFZ + EPA + WLTP - Constants'!$B$4/3600</f>
        <v>0.4473117777777778</v>
      </c>
      <c r="H302" s="95">
        <f>IF(E302&gt;0,(((C301)^3+(C302)^3)/2/D302)*0.5*'NEFZ + EPA + WLTP - Constants'!$B$3*('NEFZ + EPA + WLTP - Start Value'!$B$5*'NEFZ + EPA + WLTP - Start Value'!$B$4)*E302/3600,0)</f>
        <v>0.2851115868484225</v>
      </c>
    </row>
    <row r="303" ht="20.35" customHeight="1">
      <c r="A303" s="15">
        <v>300</v>
      </c>
      <c r="B303" s="136">
        <v>47.3</v>
      </c>
      <c r="C303" s="95">
        <f>B303/3.6</f>
        <v>13.13888888888889</v>
      </c>
      <c r="D303" s="95">
        <f>(C303+C302)/2</f>
        <v>13.13888888888889</v>
      </c>
      <c r="E303" s="95">
        <f>(D303*(A303-A302))</f>
        <v>13.13888888888889</v>
      </c>
      <c r="F303" s="95">
        <f>(0.5*((C303^2)-(C302^2))*'NEFZ + EPA + WLTP - Start Value'!$B$3)/3600</f>
        <v>0</v>
      </c>
      <c r="G303" s="95">
        <f>E303*'NEFZ + EPA + WLTP - Start Value'!$B$3*'NEFZ + EPA + WLTP - Start Value'!$B$6*'NEFZ + EPA + WLTP - Constants'!$B$4/3600</f>
        <v>0.4482594722222222</v>
      </c>
      <c r="H303" s="95">
        <f>IF(E303&gt;0,(((C302)^3+(C303)^3)/2/D303)*0.5*'NEFZ + EPA + WLTP - Constants'!$B$3*('NEFZ + EPA + WLTP - Start Value'!$B$5*'NEFZ + EPA + WLTP - Start Value'!$B$4)*E303/3600,0)</f>
        <v>0.2869237150741596</v>
      </c>
    </row>
    <row r="304" ht="20.35" customHeight="1">
      <c r="A304" s="15">
        <v>301</v>
      </c>
      <c r="B304" s="136">
        <v>47.1</v>
      </c>
      <c r="C304" s="95">
        <f>B304/3.6</f>
        <v>13.08333333333333</v>
      </c>
      <c r="D304" s="95">
        <f>(C304+C303)/2</f>
        <v>13.11111111111111</v>
      </c>
      <c r="E304" s="95">
        <f>(D304*(A304-A303))</f>
        <v>13.11111111111111</v>
      </c>
      <c r="F304" s="95">
        <f>(0.5*((C304^2)-(C303^2))*'NEFZ + EPA + WLTP - Start Value'!$B$3)/3600</f>
        <v>-0.3166495198902531</v>
      </c>
      <c r="G304" s="95">
        <f>E304*'NEFZ + EPA + WLTP - Start Value'!$B$3*'NEFZ + EPA + WLTP - Start Value'!$B$6*'NEFZ + EPA + WLTP - Constants'!$B$4/3600</f>
        <v>0.4473117777777778</v>
      </c>
      <c r="H304" s="95">
        <f>IF(E304&gt;0,(((C303)^3+(C304)^3)/2/D304)*0.5*'NEFZ + EPA + WLTP - Constants'!$B$3*('NEFZ + EPA + WLTP - Start Value'!$B$5*'NEFZ + EPA + WLTP - Start Value'!$B$4)*E304/3600,0)</f>
        <v>0.2851115868484225</v>
      </c>
    </row>
    <row r="305" ht="20.35" customHeight="1">
      <c r="A305" s="15">
        <v>302</v>
      </c>
      <c r="B305" s="136">
        <v>46.6</v>
      </c>
      <c r="C305" s="95">
        <f>B305/3.6</f>
        <v>12.94444444444444</v>
      </c>
      <c r="D305" s="95">
        <f>(C305+C304)/2</f>
        <v>13.01388888888889</v>
      </c>
      <c r="E305" s="95">
        <f>(D305*(A305-A304))</f>
        <v>13.01388888888889</v>
      </c>
      <c r="F305" s="95">
        <f>(0.5*((C305^2)-(C304^2))*'NEFZ + EPA + WLTP - Start Value'!$B$3)/3600</f>
        <v>-0.7857537079903946</v>
      </c>
      <c r="G305" s="95">
        <f>E305*'NEFZ + EPA + WLTP - Start Value'!$B$3*'NEFZ + EPA + WLTP - Start Value'!$B$6*'NEFZ + EPA + WLTP - Constants'!$B$4/3600</f>
        <v>0.4439948472222223</v>
      </c>
      <c r="H305" s="95">
        <f>IF(E305&gt;0,(((C304)^3+(C305)^3)/2/D305)*0.5*'NEFZ + EPA + WLTP - Constants'!$B$3*('NEFZ + EPA + WLTP - Start Value'!$B$5*'NEFZ + EPA + WLTP - Start Value'!$B$4)*E305/3600,0)</f>
        <v>0.2788360402252658</v>
      </c>
    </row>
    <row r="306" ht="20.35" customHeight="1">
      <c r="A306" s="15">
        <v>303</v>
      </c>
      <c r="B306" s="136">
        <v>45.8</v>
      </c>
      <c r="C306" s="95">
        <f>B306/3.6</f>
        <v>12.72222222222222</v>
      </c>
      <c r="D306" s="95">
        <f>(C306+C305)/2</f>
        <v>12.83333333333333</v>
      </c>
      <c r="E306" s="95">
        <f>(D306*(A306-A305))</f>
        <v>12.83333333333333</v>
      </c>
      <c r="F306" s="95">
        <f>(0.5*((C306^2)-(C305^2))*'NEFZ + EPA + WLTP - Start Value'!$B$3)/3600</f>
        <v>-1.239763374485607</v>
      </c>
      <c r="G306" s="95">
        <f>E306*'NEFZ + EPA + WLTP - Start Value'!$B$3*'NEFZ + EPA + WLTP - Start Value'!$B$6*'NEFZ + EPA + WLTP - Constants'!$B$4/3600</f>
        <v>0.4378348333333333</v>
      </c>
      <c r="H306" s="95">
        <f>IF(E306&gt;0,(((C305)^3+(C306)^3)/2/D306)*0.5*'NEFZ + EPA + WLTP - Constants'!$B$3*('NEFZ + EPA + WLTP - Start Value'!$B$5*'NEFZ + EPA + WLTP - Start Value'!$B$4)*E306/3600,0)</f>
        <v>0.2674278325617284</v>
      </c>
    </row>
    <row r="307" ht="20.35" customHeight="1">
      <c r="A307" s="15">
        <v>304</v>
      </c>
      <c r="B307" s="136">
        <v>44.8</v>
      </c>
      <c r="C307" s="95">
        <f>B307/3.6</f>
        <v>12.44444444444444</v>
      </c>
      <c r="D307" s="95">
        <f>(C307+C306)/2</f>
        <v>12.58333333333333</v>
      </c>
      <c r="E307" s="95">
        <f>(D307*(A307-A306))</f>
        <v>12.58333333333333</v>
      </c>
      <c r="F307" s="95">
        <f>(0.5*((C307^2)-(C306^2))*'NEFZ + EPA + WLTP - Start Value'!$B$3)/3600</f>
        <v>-1.519515174897124</v>
      </c>
      <c r="G307" s="95">
        <f>E307*'NEFZ + EPA + WLTP - Start Value'!$B$3*'NEFZ + EPA + WLTP - Start Value'!$B$6*'NEFZ + EPA + WLTP - Constants'!$B$4/3600</f>
        <v>0.4293055833333334</v>
      </c>
      <c r="H307" s="95">
        <f>IF(E307&gt;0,(((C306)^3+(C307)^3)/2/D307)*0.5*'NEFZ + EPA + WLTP - Constants'!$B$3*('NEFZ + EPA + WLTP - Start Value'!$B$5*'NEFZ + EPA + WLTP - Start Value'!$B$4)*E307/3600,0)</f>
        <v>0.2521368522376543</v>
      </c>
    </row>
    <row r="308" ht="20.35" customHeight="1">
      <c r="A308" s="15">
        <v>305</v>
      </c>
      <c r="B308" s="136">
        <v>43.3</v>
      </c>
      <c r="C308" s="95">
        <f>B308/3.6</f>
        <v>12.02777777777778</v>
      </c>
      <c r="D308" s="95">
        <f>(C308+C307)/2</f>
        <v>12.23611111111111</v>
      </c>
      <c r="E308" s="95">
        <f>(D308*(A308-A307))</f>
        <v>12.23611111111111</v>
      </c>
      <c r="F308" s="95">
        <f>(0.5*((C308^2)-(C307^2))*'NEFZ + EPA + WLTP - Start Value'!$B$3)/3600</f>
        <v>-2.216378922325098</v>
      </c>
      <c r="G308" s="95">
        <f>E308*'NEFZ + EPA + WLTP - Start Value'!$B$3*'NEFZ + EPA + WLTP - Start Value'!$B$6*'NEFZ + EPA + WLTP - Constants'!$B$4/3600</f>
        <v>0.4174594027777778</v>
      </c>
      <c r="H308" s="95">
        <f>IF(E308&gt;0,(((C307)^3+(C308)^3)/2/D308)*0.5*'NEFZ + EPA + WLTP - Constants'!$B$3*('NEFZ + EPA + WLTP - Start Value'!$B$5*'NEFZ + EPA + WLTP - Start Value'!$B$4)*E308/3600,0)</f>
        <v>0.2319520888899605</v>
      </c>
    </row>
    <row r="309" ht="20.35" customHeight="1">
      <c r="A309" s="15">
        <v>306</v>
      </c>
      <c r="B309" s="136">
        <v>41.8</v>
      </c>
      <c r="C309" s="95">
        <f>B309/3.6</f>
        <v>11.61111111111111</v>
      </c>
      <c r="D309" s="95">
        <f>(C309+C308)/2</f>
        <v>11.81944444444444</v>
      </c>
      <c r="E309" s="95">
        <f>(D309*(A309-A308))</f>
        <v>11.81944444444444</v>
      </c>
      <c r="F309" s="95">
        <f>(0.5*((C309^2)-(C308^2))*'NEFZ + EPA + WLTP - Start Value'!$B$3)/3600</f>
        <v>-2.140906314300405</v>
      </c>
      <c r="G309" s="95">
        <f>E309*'NEFZ + EPA + WLTP - Start Value'!$B$3*'NEFZ + EPA + WLTP - Start Value'!$B$6*'NEFZ + EPA + WLTP - Constants'!$B$4/3600</f>
        <v>0.4032439861111112</v>
      </c>
      <c r="H309" s="95">
        <f>IF(E309&gt;0,(((C308)^3+(C309)^3)/2/D309)*0.5*'NEFZ + EPA + WLTP - Constants'!$B$3*('NEFZ + EPA + WLTP - Start Value'!$B$5*'NEFZ + EPA + WLTP - Start Value'!$B$4)*E309/3600,0)</f>
        <v>0.2090673994609482</v>
      </c>
    </row>
    <row r="310" ht="20.35" customHeight="1">
      <c r="A310" s="15">
        <v>307</v>
      </c>
      <c r="B310" s="136">
        <v>40.8</v>
      </c>
      <c r="C310" s="95">
        <f>B310/3.6</f>
        <v>11.33333333333333</v>
      </c>
      <c r="D310" s="95">
        <f>(C310+C309)/2</f>
        <v>11.47222222222222</v>
      </c>
      <c r="E310" s="95">
        <f>(D310*(A310-A309))</f>
        <v>11.47222222222222</v>
      </c>
      <c r="F310" s="95">
        <f>(0.5*((C310^2)-(C309^2))*'NEFZ + EPA + WLTP - Start Value'!$B$3)/3600</f>
        <v>-1.385341649519893</v>
      </c>
      <c r="G310" s="95">
        <f>E310*'NEFZ + EPA + WLTP - Start Value'!$B$3*'NEFZ + EPA + WLTP - Start Value'!$B$6*'NEFZ + EPA + WLTP - Constants'!$B$4/3600</f>
        <v>0.3913978055555556</v>
      </c>
      <c r="H310" s="95">
        <f>IF(E310&gt;0,(((C309)^3+(C310)^3)/2/D310)*0.5*'NEFZ + EPA + WLTP - Constants'!$B$3*('NEFZ + EPA + WLTP - Start Value'!$B$5*'NEFZ + EPA + WLTP - Start Value'!$B$4)*E310/3600,0)</f>
        <v>0.191083900420096</v>
      </c>
    </row>
    <row r="311" ht="20.35" customHeight="1">
      <c r="A311" s="15">
        <v>308</v>
      </c>
      <c r="B311" s="136">
        <v>40.3</v>
      </c>
      <c r="C311" s="95">
        <f>B311/3.6</f>
        <v>11.19444444444444</v>
      </c>
      <c r="D311" s="95">
        <f>(C311+C310)/2</f>
        <v>11.26388888888889</v>
      </c>
      <c r="E311" s="95">
        <f>(D311*(A311-A310))</f>
        <v>11.26388888888889</v>
      </c>
      <c r="F311" s="95">
        <f>(0.5*((C311^2)-(C310^2))*'NEFZ + EPA + WLTP - Start Value'!$B$3)/3600</f>
        <v>-0.6800920567558352</v>
      </c>
      <c r="G311" s="95">
        <f>E311*'NEFZ + EPA + WLTP - Start Value'!$B$3*'NEFZ + EPA + WLTP - Start Value'!$B$6*'NEFZ + EPA + WLTP - Constants'!$B$4/3600</f>
        <v>0.3842900972222222</v>
      </c>
      <c r="H311" s="95">
        <f>IF(E311&gt;0,(((C310)^3+(C311)^3)/2/D311)*0.5*'NEFZ + EPA + WLTP - Constants'!$B$3*('NEFZ + EPA + WLTP - Start Value'!$B$5*'NEFZ + EPA + WLTP - Start Value'!$B$4)*E311/3600,0)</f>
        <v>0.1808027861743398</v>
      </c>
    </row>
    <row r="312" ht="20.35" customHeight="1">
      <c r="A312" s="15">
        <v>309</v>
      </c>
      <c r="B312" s="136">
        <v>40.1</v>
      </c>
      <c r="C312" s="95">
        <f>B312/3.6</f>
        <v>11.13888888888889</v>
      </c>
      <c r="D312" s="95">
        <f>(C312+C311)/2</f>
        <v>11.16666666666667</v>
      </c>
      <c r="E312" s="95">
        <f>(D312*(A312-A311))</f>
        <v>11.16666666666667</v>
      </c>
      <c r="F312" s="95">
        <f>(0.5*((C312^2)-(C311^2))*'NEFZ + EPA + WLTP - Start Value'!$B$3)/3600</f>
        <v>-0.2696887860082195</v>
      </c>
      <c r="G312" s="95">
        <f>E312*'NEFZ + EPA + WLTP - Start Value'!$B$3*'NEFZ + EPA + WLTP - Start Value'!$B$6*'NEFZ + EPA + WLTP - Constants'!$B$4/3600</f>
        <v>0.3809731666666667</v>
      </c>
      <c r="H312" s="95">
        <f>IF(E312&gt;0,(((C311)^3+(C312)^3)/2/D312)*0.5*'NEFZ + EPA + WLTP - Constants'!$B$3*('NEFZ + EPA + WLTP - Start Value'!$B$5*'NEFZ + EPA + WLTP - Start Value'!$B$4)*E312/3600,0)</f>
        <v>0.1761445638503086</v>
      </c>
    </row>
    <row r="313" ht="20.35" customHeight="1">
      <c r="A313" s="15">
        <v>310</v>
      </c>
      <c r="B313" s="136">
        <v>39.7</v>
      </c>
      <c r="C313" s="95">
        <f>B313/3.6</f>
        <v>11.02777777777778</v>
      </c>
      <c r="D313" s="95">
        <f>(C313+C312)/2</f>
        <v>11.08333333333333</v>
      </c>
      <c r="E313" s="95">
        <f>(D313*(A313-A312))</f>
        <v>11.08333333333333</v>
      </c>
      <c r="F313" s="95">
        <f>(0.5*((C313^2)-(C312^2))*'NEFZ + EPA + WLTP - Start Value'!$B$3)/3600</f>
        <v>-0.5353523662551438</v>
      </c>
      <c r="G313" s="95">
        <f>E313*'NEFZ + EPA + WLTP - Start Value'!$B$3*'NEFZ + EPA + WLTP - Start Value'!$B$6*'NEFZ + EPA + WLTP - Constants'!$B$4/3600</f>
        <v>0.3781300833333334</v>
      </c>
      <c r="H313" s="95">
        <f>IF(E313&gt;0,(((C312)^3+(C313)^3)/2/D313)*0.5*'NEFZ + EPA + WLTP - Constants'!$B$3*('NEFZ + EPA + WLTP - Start Value'!$B$5*'NEFZ + EPA + WLTP - Start Value'!$B$4)*E313/3600,0)</f>
        <v>0.1722401696566358</v>
      </c>
    </row>
    <row r="314" ht="20.35" customHeight="1">
      <c r="A314" s="15">
        <v>311</v>
      </c>
      <c r="B314" s="136">
        <v>39.2</v>
      </c>
      <c r="C314" s="95">
        <f>B314/3.6</f>
        <v>10.88888888888889</v>
      </c>
      <c r="D314" s="95">
        <f>(C314+C313)/2</f>
        <v>10.95833333333333</v>
      </c>
      <c r="E314" s="95">
        <f>(D314*(A314-A313))</f>
        <v>10.95833333333333</v>
      </c>
      <c r="F314" s="95">
        <f>(0.5*((C314^2)-(C313^2))*'NEFZ + EPA + WLTP - Start Value'!$B$3)/3600</f>
        <v>-0.6616431970164608</v>
      </c>
      <c r="G314" s="95">
        <f>E314*'NEFZ + EPA + WLTP - Start Value'!$B$3*'NEFZ + EPA + WLTP - Start Value'!$B$6*'NEFZ + EPA + WLTP - Constants'!$B$4/3600</f>
        <v>0.3738654583333334</v>
      </c>
      <c r="H314" s="95">
        <f>IF(E314&gt;0,(((C313)^3+(C314)^3)/2/D314)*0.5*'NEFZ + EPA + WLTP - Constants'!$B$3*('NEFZ + EPA + WLTP - Start Value'!$B$5*'NEFZ + EPA + WLTP - Start Value'!$B$4)*E314/3600,0)</f>
        <v>0.1664854811439043</v>
      </c>
    </row>
    <row r="315" ht="20.35" customHeight="1">
      <c r="A315" s="15">
        <v>312</v>
      </c>
      <c r="B315" s="136">
        <v>38.5</v>
      </c>
      <c r="C315" s="95">
        <f>B315/3.6</f>
        <v>10.69444444444444</v>
      </c>
      <c r="D315" s="95">
        <f>(C315+C314)/2</f>
        <v>10.79166666666667</v>
      </c>
      <c r="E315" s="95">
        <f>(D315*(A315-A314))</f>
        <v>10.79166666666667</v>
      </c>
      <c r="F315" s="95">
        <f>(0.5*((C315^2)-(C314^2))*'NEFZ + EPA + WLTP - Start Value'!$B$3)/3600</f>
        <v>-0.9122122556584379</v>
      </c>
      <c r="G315" s="95">
        <f>E315*'NEFZ + EPA + WLTP - Start Value'!$B$3*'NEFZ + EPA + WLTP - Start Value'!$B$6*'NEFZ + EPA + WLTP - Constants'!$B$4/3600</f>
        <v>0.3681792916666667</v>
      </c>
      <c r="H315" s="95">
        <f>IF(E315&gt;0,(((C314)^3+(C315)^3)/2/D315)*0.5*'NEFZ + EPA + WLTP - Constants'!$B$3*('NEFZ + EPA + WLTP - Start Value'!$B$5*'NEFZ + EPA + WLTP - Start Value'!$B$4)*E315/3600,0)</f>
        <v>0.1590236892843364</v>
      </c>
    </row>
    <row r="316" ht="20.35" customHeight="1">
      <c r="A316" s="15">
        <v>313</v>
      </c>
      <c r="B316" s="136">
        <v>37.4</v>
      </c>
      <c r="C316" s="95">
        <f>B316/3.6</f>
        <v>10.38888888888889</v>
      </c>
      <c r="D316" s="95">
        <f>(C316+C315)/2</f>
        <v>10.54166666666667</v>
      </c>
      <c r="E316" s="95">
        <f>(D316*(A316-A315))</f>
        <v>10.54166666666667</v>
      </c>
      <c r="F316" s="95">
        <f>(0.5*((C316^2)-(C315^2))*'NEFZ + EPA + WLTP - Start Value'!$B$3)/3600</f>
        <v>-1.400268454218114</v>
      </c>
      <c r="G316" s="95">
        <f>E316*'NEFZ + EPA + WLTP - Start Value'!$B$3*'NEFZ + EPA + WLTP - Start Value'!$B$6*'NEFZ + EPA + WLTP - Constants'!$B$4/3600</f>
        <v>0.3596500416666666</v>
      </c>
      <c r="H316" s="95">
        <f>IF(E316&gt;0,(((C315)^3+(C316)^3)/2/D316)*0.5*'NEFZ + EPA + WLTP - Constants'!$B$3*('NEFZ + EPA + WLTP - Start Value'!$B$5*'NEFZ + EPA + WLTP - Start Value'!$B$4)*E316/3600,0)</f>
        <v>0.1482831950713734</v>
      </c>
    </row>
    <row r="317" ht="20.35" customHeight="1">
      <c r="A317" s="15">
        <v>314</v>
      </c>
      <c r="B317" s="136">
        <v>36</v>
      </c>
      <c r="C317" s="95">
        <f>B317/3.6</f>
        <v>10</v>
      </c>
      <c r="D317" s="95">
        <f>(C317+C316)/2</f>
        <v>10.19444444444444</v>
      </c>
      <c r="E317" s="95">
        <f>(D317*(A317-A316))</f>
        <v>10.19444444444444</v>
      </c>
      <c r="F317" s="95">
        <f>(0.5*((C317^2)-(C316^2))*'NEFZ + EPA + WLTP - Start Value'!$B$3)/3600</f>
        <v>-1.723458933470501</v>
      </c>
      <c r="G317" s="95">
        <f>E317*'NEFZ + EPA + WLTP - Start Value'!$B$3*'NEFZ + EPA + WLTP - Start Value'!$B$6*'NEFZ + EPA + WLTP - Constants'!$B$4/3600</f>
        <v>0.3478038611111111</v>
      </c>
      <c r="H317" s="95">
        <f>IF(E317&gt;0,(((C316)^3+(C317)^3)/2/D317)*0.5*'NEFZ + EPA + WLTP - Constants'!$B$3*('NEFZ + EPA + WLTP - Start Value'!$B$5*'NEFZ + EPA + WLTP - Start Value'!$B$4)*E317/3600,0)</f>
        <v>0.1341698542095336</v>
      </c>
    </row>
    <row r="318" ht="20.35" customHeight="1">
      <c r="A318" s="15">
        <v>315</v>
      </c>
      <c r="B318" s="136">
        <v>34.4</v>
      </c>
      <c r="C318" s="95">
        <f>B318/3.6</f>
        <v>9.555555555555555</v>
      </c>
      <c r="D318" s="95">
        <f>(C318+C317)/2</f>
        <v>9.777777777777779</v>
      </c>
      <c r="E318" s="95">
        <f>(D318*(A318-A317))</f>
        <v>9.777777777777779</v>
      </c>
      <c r="F318" s="95">
        <f>(0.5*((C318^2)-(C317^2))*'NEFZ + EPA + WLTP - Start Value'!$B$3)/3600</f>
        <v>-1.889163237311388</v>
      </c>
      <c r="G318" s="95">
        <f>E318*'NEFZ + EPA + WLTP - Start Value'!$B$3*'NEFZ + EPA + WLTP - Start Value'!$B$6*'NEFZ + EPA + WLTP - Constants'!$B$4/3600</f>
        <v>0.3335884444444445</v>
      </c>
      <c r="H318" s="95">
        <f>IF(E318&gt;0,(((C317)^3+(C318)^3)/2/D318)*0.5*'NEFZ + EPA + WLTP - Constants'!$B$3*('NEFZ + EPA + WLTP - Start Value'!$B$5*'NEFZ + EPA + WLTP - Start Value'!$B$4)*E318/3600,0)</f>
        <v>0.1184359286694101</v>
      </c>
    </row>
    <row r="319" ht="20.35" customHeight="1">
      <c r="A319" s="15">
        <v>316</v>
      </c>
      <c r="B319" s="136">
        <v>33</v>
      </c>
      <c r="C319" s="95">
        <f>B319/3.6</f>
        <v>9.166666666666666</v>
      </c>
      <c r="D319" s="95">
        <f>(C319+C318)/2</f>
        <v>9.361111111111111</v>
      </c>
      <c r="E319" s="95">
        <f>(D319*(A319-A318))</f>
        <v>9.361111111111111</v>
      </c>
      <c r="F319" s="95">
        <f>(0.5*((C319^2)-(C318^2))*'NEFZ + EPA + WLTP - Start Value'!$B$3)/3600</f>
        <v>-1.582576731824416</v>
      </c>
      <c r="G319" s="95">
        <f>E319*'NEFZ + EPA + WLTP - Start Value'!$B$3*'NEFZ + EPA + WLTP - Start Value'!$B$6*'NEFZ + EPA + WLTP - Constants'!$B$4/3600</f>
        <v>0.3193730277777778</v>
      </c>
      <c r="H319" s="95">
        <f>IF(E319&gt;0,(((C318)^3+(C319)^3)/2/D319)*0.5*'NEFZ + EPA + WLTP - Constants'!$B$3*('NEFZ + EPA + WLTP - Start Value'!$B$5*'NEFZ + EPA + WLTP - Start Value'!$B$4)*E319/3600,0)</f>
        <v>0.1039045339934842</v>
      </c>
    </row>
    <row r="320" ht="20.35" customHeight="1">
      <c r="A320" s="15">
        <v>317</v>
      </c>
      <c r="B320" s="136">
        <v>31.7</v>
      </c>
      <c r="C320" s="95">
        <f>B320/3.6</f>
        <v>8.805555555555555</v>
      </c>
      <c r="D320" s="95">
        <f>(C320+C319)/2</f>
        <v>8.986111111111111</v>
      </c>
      <c r="E320" s="95">
        <f>(D320*(A320-A319))</f>
        <v>8.986111111111111</v>
      </c>
      <c r="F320" s="95">
        <f>(0.5*((C320^2)-(C319^2))*'NEFZ + EPA + WLTP - Start Value'!$B$3)/3600</f>
        <v>-1.410666902434842</v>
      </c>
      <c r="G320" s="95">
        <f>E320*'NEFZ + EPA + WLTP - Start Value'!$B$3*'NEFZ + EPA + WLTP - Start Value'!$B$6*'NEFZ + EPA + WLTP - Constants'!$B$4/3600</f>
        <v>0.3065791527777778</v>
      </c>
      <c r="H320" s="95">
        <f>IF(E320&gt;0,(((C319)^3+(C320)^3)/2/D320)*0.5*'NEFZ + EPA + WLTP - Constants'!$B$3*('NEFZ + EPA + WLTP - Start Value'!$B$5*'NEFZ + EPA + WLTP - Start Value'!$B$4)*E320/3600,0)</f>
        <v>0.09190339553862312</v>
      </c>
    </row>
    <row r="321" ht="20.35" customHeight="1">
      <c r="A321" s="15">
        <v>318</v>
      </c>
      <c r="B321" s="136">
        <v>30</v>
      </c>
      <c r="C321" s="95">
        <f>B321/3.6</f>
        <v>8.333333333333334</v>
      </c>
      <c r="D321" s="95">
        <f>(C321+C320)/2</f>
        <v>8.569444444444445</v>
      </c>
      <c r="E321" s="95">
        <f>(D321*(A321-A320))</f>
        <v>8.569444444444445</v>
      </c>
      <c r="F321" s="95">
        <f>(0.5*((C321^2)-(C320^2))*'NEFZ + EPA + WLTP - Start Value'!$B$3)/3600</f>
        <v>-1.759182634602191</v>
      </c>
      <c r="G321" s="95">
        <f>E321*'NEFZ + EPA + WLTP - Start Value'!$B$3*'NEFZ + EPA + WLTP - Start Value'!$B$6*'NEFZ + EPA + WLTP - Constants'!$B$4/3600</f>
        <v>0.2923637361111112</v>
      </c>
      <c r="H321" s="95">
        <f>IF(E321&gt;0,(((C320)^3+(C321)^3)/2/D321)*0.5*'NEFZ + EPA + WLTP - Constants'!$B$3*('NEFZ + EPA + WLTP - Start Value'!$B$5*'NEFZ + EPA + WLTP - Start Value'!$B$4)*E321/3600,0)</f>
        <v>0.07978779947380829</v>
      </c>
    </row>
    <row r="322" ht="20.35" customHeight="1">
      <c r="A322" s="15">
        <v>319</v>
      </c>
      <c r="B322" s="136">
        <v>28</v>
      </c>
      <c r="C322" s="95">
        <f>B322/3.6</f>
        <v>7.777777777777778</v>
      </c>
      <c r="D322" s="95">
        <f>(C322+C321)/2</f>
        <v>8.055555555555555</v>
      </c>
      <c r="E322" s="95">
        <f>(D322*(A322-A321))</f>
        <v>8.055555555555555</v>
      </c>
      <c r="F322" s="95">
        <f>(0.5*((C322^2)-(C321^2))*'NEFZ + EPA + WLTP - Start Value'!$B$3)/3600</f>
        <v>-1.945516117969825</v>
      </c>
      <c r="G322" s="95">
        <f>E322*'NEFZ + EPA + WLTP - Start Value'!$B$3*'NEFZ + EPA + WLTP - Start Value'!$B$6*'NEFZ + EPA + WLTP - Constants'!$B$4/3600</f>
        <v>0.2748313888888889</v>
      </c>
      <c r="H322" s="95">
        <f>IF(E322&gt;0,(((C321)^3+(C322)^3)/2/D322)*0.5*'NEFZ + EPA + WLTP - Constants'!$B$3*('NEFZ + EPA + WLTP - Start Value'!$B$5*'NEFZ + EPA + WLTP - Start Value'!$B$4)*E322/3600,0)</f>
        <v>0.06636261145404664</v>
      </c>
    </row>
    <row r="323" ht="20.35" customHeight="1">
      <c r="A323" s="15">
        <v>320</v>
      </c>
      <c r="B323" s="136">
        <v>26.1</v>
      </c>
      <c r="C323" s="95">
        <f>B323/3.6</f>
        <v>7.25</v>
      </c>
      <c r="D323" s="95">
        <f>(C323+C322)/2</f>
        <v>7.513888888888889</v>
      </c>
      <c r="E323" s="95">
        <f>(D323*(A323-A322))</f>
        <v>7.513888888888889</v>
      </c>
      <c r="F323" s="95">
        <f>(0.5*((C323^2)-(C322^2))*'NEFZ + EPA + WLTP - Start Value'!$B$3)/3600</f>
        <v>-1.723962084190671</v>
      </c>
      <c r="G323" s="95">
        <f>E323*'NEFZ + EPA + WLTP - Start Value'!$B$3*'NEFZ + EPA + WLTP - Start Value'!$B$6*'NEFZ + EPA + WLTP - Constants'!$B$4/3600</f>
        <v>0.2563513472222222</v>
      </c>
      <c r="H323" s="95">
        <f>IF(E323&gt;0,(((C322)^3+(C323)^3)/2/D323)*0.5*'NEFZ + EPA + WLTP - Constants'!$B$3*('NEFZ + EPA + WLTP - Start Value'!$B$5*'NEFZ + EPA + WLTP - Start Value'!$B$4)*E323/3600,0)</f>
        <v>0.05386279360103738</v>
      </c>
    </row>
    <row r="324" ht="20.35" customHeight="1">
      <c r="A324" s="15">
        <v>321</v>
      </c>
      <c r="B324" s="136">
        <v>25.6</v>
      </c>
      <c r="C324" s="95">
        <f>B324/3.6</f>
        <v>7.111111111111112</v>
      </c>
      <c r="D324" s="95">
        <f>(C324+C323)/2</f>
        <v>7.180555555555555</v>
      </c>
      <c r="E324" s="95">
        <f>(D324*(A324-A323))</f>
        <v>7.180555555555555</v>
      </c>
      <c r="F324" s="95">
        <f>(0.5*((C324^2)-(C323^2))*'NEFZ + EPA + WLTP - Start Value'!$B$3)/3600</f>
        <v>-0.4335482038751705</v>
      </c>
      <c r="G324" s="95">
        <f>E324*'NEFZ + EPA + WLTP - Start Value'!$B$3*'NEFZ + EPA + WLTP - Start Value'!$B$6*'NEFZ + EPA + WLTP - Constants'!$B$4/3600</f>
        <v>0.2449790138888889</v>
      </c>
      <c r="H324" s="95">
        <f>IF(E324&gt;0,(((C323)^3+(C324)^3)/2/D324)*0.5*'NEFZ + EPA + WLTP - Constants'!$B$3*('NEFZ + EPA + WLTP - Start Value'!$B$5*'NEFZ + EPA + WLTP - Start Value'!$B$4)*E324/3600,0)</f>
        <v>0.04684750965042009</v>
      </c>
    </row>
    <row r="325" ht="20.35" customHeight="1">
      <c r="A325" s="15">
        <v>322</v>
      </c>
      <c r="B325" s="136">
        <v>24.9</v>
      </c>
      <c r="C325" s="95">
        <f>B325/3.6</f>
        <v>6.916666666666666</v>
      </c>
      <c r="D325" s="95">
        <f>(C325+C324)/2</f>
        <v>7.013888888888889</v>
      </c>
      <c r="E325" s="95">
        <f>(D325*(A325-A324))</f>
        <v>7.013888888888889</v>
      </c>
      <c r="F325" s="95">
        <f>(0.5*((C325^2)-(C324^2))*'NEFZ + EPA + WLTP - Start Value'!$B$3)/3600</f>
        <v>-0.5928792652606333</v>
      </c>
      <c r="G325" s="95">
        <f>E325*'NEFZ + EPA + WLTP - Start Value'!$B$3*'NEFZ + EPA + WLTP - Start Value'!$B$6*'NEFZ + EPA + WLTP - Constants'!$B$4/3600</f>
        <v>0.2392928472222222</v>
      </c>
      <c r="H325" s="95">
        <f>IF(E325&gt;0,(((C324)^3+(C325)^3)/2/D325)*0.5*'NEFZ + EPA + WLTP - Constants'!$B$3*('NEFZ + EPA + WLTP - Start Value'!$B$5*'NEFZ + EPA + WLTP - Start Value'!$B$4)*E325/3600,0)</f>
        <v>0.04367344309949416</v>
      </c>
    </row>
    <row r="326" ht="20.35" customHeight="1">
      <c r="A326" s="15">
        <v>323</v>
      </c>
      <c r="B326" s="136">
        <v>24.9</v>
      </c>
      <c r="C326" s="95">
        <f>B326/3.6</f>
        <v>6.916666666666666</v>
      </c>
      <c r="D326" s="95">
        <f>(C326+C325)/2</f>
        <v>6.916666666666666</v>
      </c>
      <c r="E326" s="95">
        <f>(D326*(A326-A325))</f>
        <v>6.916666666666666</v>
      </c>
      <c r="F326" s="95">
        <f>(0.5*((C326^2)-(C325^2))*'NEFZ + EPA + WLTP - Start Value'!$B$3)/3600</f>
        <v>0</v>
      </c>
      <c r="G326" s="95">
        <f>E326*'NEFZ + EPA + WLTP - Start Value'!$B$3*'NEFZ + EPA + WLTP - Start Value'!$B$6*'NEFZ + EPA + WLTP - Constants'!$B$4/3600</f>
        <v>0.2359759166666667</v>
      </c>
      <c r="H326" s="95">
        <f>IF(E326&gt;0,(((C325)^3+(C326)^3)/2/D326)*0.5*'NEFZ + EPA + WLTP - Constants'!$B$3*('NEFZ + EPA + WLTP - Start Value'!$B$5*'NEFZ + EPA + WLTP - Start Value'!$B$4)*E326/3600,0)</f>
        <v>0.04185824971064813</v>
      </c>
    </row>
    <row r="327" ht="20.35" customHeight="1">
      <c r="A327" s="15">
        <v>324</v>
      </c>
      <c r="B327" s="136">
        <v>24.3</v>
      </c>
      <c r="C327" s="95">
        <f>B327/3.6</f>
        <v>6.75</v>
      </c>
      <c r="D327" s="95">
        <f>(C327+C326)/2</f>
        <v>6.833333333333333</v>
      </c>
      <c r="E327" s="95">
        <f>(D327*(A327-A326))</f>
        <v>6.833333333333333</v>
      </c>
      <c r="F327" s="95">
        <f>(0.5*((C327^2)-(C326^2))*'NEFZ + EPA + WLTP - Start Value'!$B$3)/3600</f>
        <v>-0.4951003086419739</v>
      </c>
      <c r="G327" s="95">
        <f>E327*'NEFZ + EPA + WLTP - Start Value'!$B$3*'NEFZ + EPA + WLTP - Start Value'!$B$6*'NEFZ + EPA + WLTP - Constants'!$B$4/3600</f>
        <v>0.2331328333333333</v>
      </c>
      <c r="H327" s="95">
        <f>IF(E327&gt;0,(((C326)^3+(C327)^3)/2/D327)*0.5*'NEFZ + EPA + WLTP - Constants'!$B$3*('NEFZ + EPA + WLTP - Start Value'!$B$5*'NEFZ + EPA + WLTP - Start Value'!$B$4)*E327/3600,0)</f>
        <v>0.04038146469907406</v>
      </c>
    </row>
    <row r="328" ht="20.35" customHeight="1">
      <c r="A328" s="15">
        <v>325</v>
      </c>
      <c r="B328" s="136">
        <v>23.9</v>
      </c>
      <c r="C328" s="95">
        <f>B328/3.6</f>
        <v>6.638888888888888</v>
      </c>
      <c r="D328" s="95">
        <f>(C328+C327)/2</f>
        <v>6.694444444444445</v>
      </c>
      <c r="E328" s="95">
        <f>(D328*(A328-A327))</f>
        <v>6.694444444444445</v>
      </c>
      <c r="F328" s="95">
        <f>(0.5*((C328^2)-(C327^2))*'NEFZ + EPA + WLTP - Start Value'!$B$3)/3600</f>
        <v>-0.323358196159123</v>
      </c>
      <c r="G328" s="95">
        <f>E328*'NEFZ + EPA + WLTP - Start Value'!$B$3*'NEFZ + EPA + WLTP - Start Value'!$B$6*'NEFZ + EPA + WLTP - Constants'!$B$4/3600</f>
        <v>0.2283943611111111</v>
      </c>
      <c r="H328" s="95">
        <f>IF(E328&gt;0,(((C327)^3+(C328)^3)/2/D328)*0.5*'NEFZ + EPA + WLTP - Constants'!$B$3*('NEFZ + EPA + WLTP - Start Value'!$B$5*'NEFZ + EPA + WLTP - Start Value'!$B$4)*E328/3600,0)</f>
        <v>0.03795979604981138</v>
      </c>
    </row>
    <row r="329" ht="20.35" customHeight="1">
      <c r="A329" s="15">
        <v>326</v>
      </c>
      <c r="B329" s="136">
        <v>23.9</v>
      </c>
      <c r="C329" s="95">
        <f>B329/3.6</f>
        <v>6.638888888888888</v>
      </c>
      <c r="D329" s="95">
        <f>(C329+C328)/2</f>
        <v>6.638888888888888</v>
      </c>
      <c r="E329" s="95">
        <f>(D329*(A329-A328))</f>
        <v>6.638888888888888</v>
      </c>
      <c r="F329" s="95">
        <f>(0.5*((C329^2)-(C328^2))*'NEFZ + EPA + WLTP - Start Value'!$B$3)/3600</f>
        <v>0</v>
      </c>
      <c r="G329" s="95">
        <f>E329*'NEFZ + EPA + WLTP - Start Value'!$B$3*'NEFZ + EPA + WLTP - Start Value'!$B$6*'NEFZ + EPA + WLTP - Constants'!$B$4/3600</f>
        <v>0.2264989722222222</v>
      </c>
      <c r="H329" s="95">
        <f>IF(E329&gt;0,(((C328)^3+(C329)^3)/2/D329)*0.5*'NEFZ + EPA + WLTP - Constants'!$B$3*('NEFZ + EPA + WLTP - Start Value'!$B$5*'NEFZ + EPA + WLTP - Start Value'!$B$4)*E329/3600,0)</f>
        <v>0.03701491241212276</v>
      </c>
    </row>
    <row r="330" ht="20.35" customHeight="1">
      <c r="A330" s="15">
        <v>327</v>
      </c>
      <c r="B330" s="136">
        <v>23.6</v>
      </c>
      <c r="C330" s="95">
        <f>B330/3.6</f>
        <v>6.555555555555555</v>
      </c>
      <c r="D330" s="95">
        <f>(C330+C329)/2</f>
        <v>6.597222222222221</v>
      </c>
      <c r="E330" s="95">
        <f>(D330*(A330-A329))</f>
        <v>6.597222222222221</v>
      </c>
      <c r="F330" s="95">
        <f>(0.5*((C330^2)-(C329^2))*'NEFZ + EPA + WLTP - Start Value'!$B$3)/3600</f>
        <v>-0.2389965920781895</v>
      </c>
      <c r="G330" s="95">
        <f>E330*'NEFZ + EPA + WLTP - Start Value'!$B$3*'NEFZ + EPA + WLTP - Start Value'!$B$6*'NEFZ + EPA + WLTP - Constants'!$B$4/3600</f>
        <v>0.2250774305555555</v>
      </c>
      <c r="H330" s="95">
        <f>IF(E330&gt;0,(((C329)^3+(C330)^3)/2/D330)*0.5*'NEFZ + EPA + WLTP - Constants'!$B$3*('NEFZ + EPA + WLTP - Start Value'!$B$5*'NEFZ + EPA + WLTP - Start Value'!$B$4)*E330/3600,0)</f>
        <v>0.03632669043102709</v>
      </c>
    </row>
    <row r="331" ht="20.35" customHeight="1">
      <c r="A331" s="15">
        <v>328</v>
      </c>
      <c r="B331" s="136">
        <v>23.3</v>
      </c>
      <c r="C331" s="95">
        <f>B331/3.6</f>
        <v>6.472222222222222</v>
      </c>
      <c r="D331" s="95">
        <f>(C331+C330)/2</f>
        <v>6.513888888888889</v>
      </c>
      <c r="E331" s="95">
        <f>(D331*(A331-A330))</f>
        <v>6.513888888888889</v>
      </c>
      <c r="F331" s="95">
        <f>(0.5*((C331^2)-(C330^2))*'NEFZ + EPA + WLTP - Start Value'!$B$3)/3600</f>
        <v>-0.2359776877571995</v>
      </c>
      <c r="G331" s="95">
        <f>E331*'NEFZ + EPA + WLTP - Start Value'!$B$3*'NEFZ + EPA + WLTP - Start Value'!$B$6*'NEFZ + EPA + WLTP - Constants'!$B$4/3600</f>
        <v>0.2222343472222222</v>
      </c>
      <c r="H331" s="95">
        <f>IF(E331&gt;0,(((C330)^3+(C331)^3)/2/D331)*0.5*'NEFZ + EPA + WLTP - Constants'!$B$3*('NEFZ + EPA + WLTP - Start Value'!$B$5*'NEFZ + EPA + WLTP - Start Value'!$B$4)*E331/3600,0)</f>
        <v>0.0349675230892061</v>
      </c>
    </row>
    <row r="332" ht="20.35" customHeight="1">
      <c r="A332" s="15">
        <v>329</v>
      </c>
      <c r="B332" s="136">
        <v>20.5</v>
      </c>
      <c r="C332" s="95">
        <f>B332/3.6</f>
        <v>5.694444444444445</v>
      </c>
      <c r="D332" s="95">
        <f>(C332+C331)/2</f>
        <v>6.083333333333334</v>
      </c>
      <c r="E332" s="95">
        <f>(D332*(A332-A331))</f>
        <v>6.083333333333334</v>
      </c>
      <c r="F332" s="95">
        <f>(0.5*((C332^2)-(C331^2))*'NEFZ + EPA + WLTP - Start Value'!$B$3)/3600</f>
        <v>-2.056880144032922</v>
      </c>
      <c r="G332" s="95">
        <f>E332*'NEFZ + EPA + WLTP - Start Value'!$B$3*'NEFZ + EPA + WLTP - Start Value'!$B$6*'NEFZ + EPA + WLTP - Constants'!$B$4/3600</f>
        <v>0.2075450833333334</v>
      </c>
      <c r="H332" s="95">
        <f>IF(E332&gt;0,(((C331)^3+(C332)^3)/2/D332)*0.5*'NEFZ + EPA + WLTP - Constants'!$B$3*('NEFZ + EPA + WLTP - Start Value'!$B$5*'NEFZ + EPA + WLTP - Start Value'!$B$4)*E332/3600,0)</f>
        <v>0.02882752961033952</v>
      </c>
    </row>
    <row r="333" ht="20.35" customHeight="1">
      <c r="A333" s="15">
        <v>330</v>
      </c>
      <c r="B333" s="136">
        <v>17.5</v>
      </c>
      <c r="C333" s="95">
        <f>B333/3.6</f>
        <v>4.861111111111111</v>
      </c>
      <c r="D333" s="95">
        <f>(C333+C332)/2</f>
        <v>5.277777777777778</v>
      </c>
      <c r="E333" s="95">
        <f>(D333*(A333-A332))</f>
        <v>5.277777777777778</v>
      </c>
      <c r="F333" s="95">
        <f>(0.5*((C333^2)-(C332^2))*'NEFZ + EPA + WLTP - Start Value'!$B$3)/3600</f>
        <v>-1.911972736625516</v>
      </c>
      <c r="G333" s="95">
        <f>E333*'NEFZ + EPA + WLTP - Start Value'!$B$3*'NEFZ + EPA + WLTP - Start Value'!$B$6*'NEFZ + EPA + WLTP - Constants'!$B$4/3600</f>
        <v>0.1800619444444445</v>
      </c>
      <c r="H333" s="95">
        <f>IF(E333&gt;0,(((C332)^3+(C333)^3)/2/D333)*0.5*'NEFZ + EPA + WLTP - Constants'!$B$3*('NEFZ + EPA + WLTP - Start Value'!$B$5*'NEFZ + EPA + WLTP - Start Value'!$B$4)*E333/3600,0)</f>
        <v>0.01894476862568587</v>
      </c>
    </row>
    <row r="334" ht="20.35" customHeight="1">
      <c r="A334" s="15">
        <v>331</v>
      </c>
      <c r="B334" s="136">
        <v>16.9</v>
      </c>
      <c r="C334" s="95">
        <f>B334/3.6</f>
        <v>4.694444444444444</v>
      </c>
      <c r="D334" s="95">
        <f>(C334+C333)/2</f>
        <v>4.777777777777777</v>
      </c>
      <c r="E334" s="95">
        <f>(D334*(A334-A333))</f>
        <v>4.777777777777777</v>
      </c>
      <c r="F334" s="95">
        <f>(0.5*((C334^2)-(C333^2))*'NEFZ + EPA + WLTP - Start Value'!$B$3)/3600</f>
        <v>-0.3461676954732516</v>
      </c>
      <c r="G334" s="95">
        <f>E334*'NEFZ + EPA + WLTP - Start Value'!$B$3*'NEFZ + EPA + WLTP - Start Value'!$B$6*'NEFZ + EPA + WLTP - Constants'!$B$4/3600</f>
        <v>0.1630034444444444</v>
      </c>
      <c r="H334" s="95">
        <f>IF(E334&gt;0,(((C333)^3+(C334)^3)/2/D334)*0.5*'NEFZ + EPA + WLTP - Constants'!$B$3*('NEFZ + EPA + WLTP - Start Value'!$B$5*'NEFZ + EPA + WLTP - Start Value'!$B$4)*E334/3600,0)</f>
        <v>0.01380907360253772</v>
      </c>
    </row>
    <row r="335" ht="20.35" customHeight="1">
      <c r="A335" s="15">
        <v>332</v>
      </c>
      <c r="B335" s="136">
        <v>16.7</v>
      </c>
      <c r="C335" s="95">
        <f>B335/3.6</f>
        <v>4.638888888888888</v>
      </c>
      <c r="D335" s="95">
        <f>(C335+C334)/2</f>
        <v>4.666666666666666</v>
      </c>
      <c r="E335" s="95">
        <f>(D335*(A335-A334))</f>
        <v>4.666666666666666</v>
      </c>
      <c r="F335" s="95">
        <f>(0.5*((C335^2)-(C334^2))*'NEFZ + EPA + WLTP - Start Value'!$B$3)/3600</f>
        <v>-0.1127057613168725</v>
      </c>
      <c r="G335" s="95">
        <f>E335*'NEFZ + EPA + WLTP - Start Value'!$B$3*'NEFZ + EPA + WLTP - Start Value'!$B$6*'NEFZ + EPA + WLTP - Constants'!$B$4/3600</f>
        <v>0.1592126666666666</v>
      </c>
      <c r="H335" s="95">
        <f>IF(E335&gt;0,(((C334)^3+(C335)^3)/2/D335)*0.5*'NEFZ + EPA + WLTP - Constants'!$B$3*('NEFZ + EPA + WLTP - Start Value'!$B$5*'NEFZ + EPA + WLTP - Start Value'!$B$4)*E335/3600,0)</f>
        <v>0.01285751466049382</v>
      </c>
    </row>
    <row r="336" ht="20.35" customHeight="1">
      <c r="A336" s="15">
        <v>333</v>
      </c>
      <c r="B336" s="136">
        <v>15.9</v>
      </c>
      <c r="C336" s="95">
        <f>B336/3.6</f>
        <v>4.416666666666667</v>
      </c>
      <c r="D336" s="95">
        <f>(C336+C335)/2</f>
        <v>4.527777777777778</v>
      </c>
      <c r="E336" s="95">
        <f>(D336*(A336-A335))</f>
        <v>4.527777777777778</v>
      </c>
      <c r="F336" s="95">
        <f>(0.5*((C336^2)-(C335^2))*'NEFZ + EPA + WLTP - Start Value'!$B$3)/3600</f>
        <v>-0.4374056927297651</v>
      </c>
      <c r="G336" s="95">
        <f>E336*'NEFZ + EPA + WLTP - Start Value'!$B$3*'NEFZ + EPA + WLTP - Start Value'!$B$6*'NEFZ + EPA + WLTP - Constants'!$B$4/3600</f>
        <v>0.1544741944444444</v>
      </c>
      <c r="H336" s="95">
        <f>IF(E336&gt;0,(((C335)^3+(C336)^3)/2/D336)*0.5*'NEFZ + EPA + WLTP - Constants'!$B$3*('NEFZ + EPA + WLTP - Start Value'!$B$5*'NEFZ + EPA + WLTP - Start Value'!$B$4)*E336/3600,0)</f>
        <v>0.01176331514703361</v>
      </c>
    </row>
    <row r="337" ht="20.35" customHeight="1">
      <c r="A337" s="15">
        <v>334</v>
      </c>
      <c r="B337" s="136">
        <v>15.6</v>
      </c>
      <c r="C337" s="95">
        <f>B337/3.6</f>
        <v>4.333333333333333</v>
      </c>
      <c r="D337" s="95">
        <f>(C337+C336)/2</f>
        <v>4.375</v>
      </c>
      <c r="E337" s="95">
        <f>(D337*(A337-A336))</f>
        <v>4.375</v>
      </c>
      <c r="F337" s="95">
        <f>(0.5*((C337^2)-(C336^2))*'NEFZ + EPA + WLTP - Start Value'!$B$3)/3600</f>
        <v>-0.1584924768518529</v>
      </c>
      <c r="G337" s="95">
        <f>E337*'NEFZ + EPA + WLTP - Start Value'!$B$3*'NEFZ + EPA + WLTP - Start Value'!$B$6*'NEFZ + EPA + WLTP - Constants'!$B$4/3600</f>
        <v>0.149261875</v>
      </c>
      <c r="H337" s="95">
        <f>IF(E337&gt;0,(((C336)^3+(C337)^3)/2/D337)*0.5*'NEFZ + EPA + WLTP - Constants'!$B$3*('NEFZ + EPA + WLTP - Start Value'!$B$5*'NEFZ + EPA + WLTP - Start Value'!$B$4)*E337/3600,0)</f>
        <v>0.01059602213541667</v>
      </c>
    </row>
    <row r="338" ht="20.35" customHeight="1">
      <c r="A338" s="15">
        <v>335</v>
      </c>
      <c r="B338" s="136">
        <v>15</v>
      </c>
      <c r="C338" s="95">
        <f>B338/3.6</f>
        <v>4.166666666666667</v>
      </c>
      <c r="D338" s="95">
        <f>(C338+C337)/2</f>
        <v>4.25</v>
      </c>
      <c r="E338" s="95">
        <f>(D338*(A338-A337))</f>
        <v>4.25</v>
      </c>
      <c r="F338" s="95">
        <f>(0.5*((C338^2)-(C337^2))*'NEFZ + EPA + WLTP - Start Value'!$B$3)/3600</f>
        <v>-0.3079282407407394</v>
      </c>
      <c r="G338" s="95">
        <f>E338*'NEFZ + EPA + WLTP - Start Value'!$B$3*'NEFZ + EPA + WLTP - Start Value'!$B$6*'NEFZ + EPA + WLTP - Constants'!$B$4/3600</f>
        <v>0.14499725</v>
      </c>
      <c r="H338" s="95">
        <f>IF(E338&gt;0,(((C337)^3+(C338)^3)/2/D338)*0.5*'NEFZ + EPA + WLTP - Constants'!$B$3*('NEFZ + EPA + WLTP - Start Value'!$B$5*'NEFZ + EPA + WLTP - Start Value'!$B$4)*E338/3600,0)</f>
        <v>0.009722052083333333</v>
      </c>
    </row>
    <row r="339" ht="20.35" customHeight="1">
      <c r="A339" s="15">
        <v>336</v>
      </c>
      <c r="B339" s="136">
        <v>14.5</v>
      </c>
      <c r="C339" s="95">
        <f>B339/3.6</f>
        <v>4.027777777777778</v>
      </c>
      <c r="D339" s="95">
        <f>(C339+C338)/2</f>
        <v>4.097222222222222</v>
      </c>
      <c r="E339" s="95">
        <f>(D339*(A339-A338))</f>
        <v>4.097222222222222</v>
      </c>
      <c r="F339" s="95">
        <f>(0.5*((C339^2)-(C338^2))*'NEFZ + EPA + WLTP - Start Value'!$B$3)/3600</f>
        <v>-0.2473824374142668</v>
      </c>
      <c r="G339" s="95">
        <f>E339*'NEFZ + EPA + WLTP - Start Value'!$B$3*'NEFZ + EPA + WLTP - Start Value'!$B$6*'NEFZ + EPA + WLTP - Constants'!$B$4/3600</f>
        <v>0.1397849305555556</v>
      </c>
      <c r="H339" s="95">
        <f>IF(E339&gt;0,(((C338)^3+(C339)^3)/2/D339)*0.5*'NEFZ + EPA + WLTP - Constants'!$B$3*('NEFZ + EPA + WLTP - Start Value'!$B$5*'NEFZ + EPA + WLTP - Start Value'!$B$4)*E339/3600,0)</f>
        <v>0.008708296494555897</v>
      </c>
    </row>
    <row r="340" ht="20.35" customHeight="1">
      <c r="A340" s="15">
        <v>337</v>
      </c>
      <c r="B340" s="136">
        <v>14.3</v>
      </c>
      <c r="C340" s="95">
        <f>B340/3.6</f>
        <v>3.972222222222222</v>
      </c>
      <c r="D340" s="95">
        <f>(C340+C339)/2</f>
        <v>4</v>
      </c>
      <c r="E340" s="95">
        <f>(D340*(A340-A339))</f>
        <v>4</v>
      </c>
      <c r="F340" s="95">
        <f>(0.5*((C340^2)-(C339^2))*'NEFZ + EPA + WLTP - Start Value'!$B$3)/3600</f>
        <v>-0.09660493827160459</v>
      </c>
      <c r="G340" s="95">
        <f>E340*'NEFZ + EPA + WLTP - Start Value'!$B$3*'NEFZ + EPA + WLTP - Start Value'!$B$6*'NEFZ + EPA + WLTP - Constants'!$B$4/3600</f>
        <v>0.136468</v>
      </c>
      <c r="H340" s="95">
        <f>IF(E340&gt;0,(((C339)^3+(C340)^3)/2/D340)*0.5*'NEFZ + EPA + WLTP - Constants'!$B$3*('NEFZ + EPA + WLTP - Start Value'!$B$5*'NEFZ + EPA + WLTP - Start Value'!$B$4)*E340/3600,0)</f>
        <v>0.008097171296296295</v>
      </c>
    </row>
    <row r="341" ht="20.35" customHeight="1">
      <c r="A341" s="15">
        <v>338</v>
      </c>
      <c r="B341" s="136">
        <v>14.5</v>
      </c>
      <c r="C341" s="95">
        <f>B341/3.6</f>
        <v>4.027777777777778</v>
      </c>
      <c r="D341" s="95">
        <f>(C341+C340)/2</f>
        <v>4</v>
      </c>
      <c r="E341" s="95">
        <f>(D341*(A341-A340))</f>
        <v>4</v>
      </c>
      <c r="F341" s="95">
        <f>(0.5*((C341^2)-(C340^2))*'NEFZ + EPA + WLTP - Start Value'!$B$3)/3600</f>
        <v>0.09660493827160459</v>
      </c>
      <c r="G341" s="95">
        <f>E341*'NEFZ + EPA + WLTP - Start Value'!$B$3*'NEFZ + EPA + WLTP - Start Value'!$B$6*'NEFZ + EPA + WLTP - Constants'!$B$4/3600</f>
        <v>0.136468</v>
      </c>
      <c r="H341" s="95">
        <f>IF(E341&gt;0,(((C340)^3+(C341)^3)/2/D341)*0.5*'NEFZ + EPA + WLTP - Constants'!$B$3*('NEFZ + EPA + WLTP - Start Value'!$B$5*'NEFZ + EPA + WLTP - Start Value'!$B$4)*E341/3600,0)</f>
        <v>0.008097171296296295</v>
      </c>
    </row>
    <row r="342" ht="20.35" customHeight="1">
      <c r="A342" s="15">
        <v>339</v>
      </c>
      <c r="B342" s="136">
        <v>15.4</v>
      </c>
      <c r="C342" s="95">
        <f>B342/3.6</f>
        <v>4.277777777777778</v>
      </c>
      <c r="D342" s="95">
        <f>(C342+C341)/2</f>
        <v>4.152777777777778</v>
      </c>
      <c r="E342" s="95">
        <f>(D342*(A342-A341))</f>
        <v>4.152777777777778</v>
      </c>
      <c r="F342" s="95">
        <f>(0.5*((C342^2)-(C341^2))*'NEFZ + EPA + WLTP - Start Value'!$B$3)/3600</f>
        <v>0.4513261959876544</v>
      </c>
      <c r="G342" s="95">
        <f>E342*'NEFZ + EPA + WLTP - Start Value'!$B$3*'NEFZ + EPA + WLTP - Start Value'!$B$6*'NEFZ + EPA + WLTP - Constants'!$B$4/3600</f>
        <v>0.1416803194444445</v>
      </c>
      <c r="H342" s="95">
        <f>IF(E342&gt;0,(((C341)^3+(C342)^3)/2/D342)*0.5*'NEFZ + EPA + WLTP - Constants'!$B$3*('NEFZ + EPA + WLTP - Start Value'!$B$5*'NEFZ + EPA + WLTP - Start Value'!$B$4)*E342/3600,0)</f>
        <v>0.009084174152306243</v>
      </c>
    </row>
    <row r="343" ht="20.35" customHeight="1">
      <c r="A343" s="15">
        <v>340</v>
      </c>
      <c r="B343" s="136">
        <v>17.8</v>
      </c>
      <c r="C343" s="95">
        <f>B343/3.6</f>
        <v>4.944444444444445</v>
      </c>
      <c r="D343" s="95">
        <f>(C343+C342)/2</f>
        <v>4.611111111111111</v>
      </c>
      <c r="E343" s="95">
        <f>(D343*(A343-A342))</f>
        <v>4.611111111111111</v>
      </c>
      <c r="F343" s="95">
        <f>(0.5*((C343^2)-(C342^2))*'NEFZ + EPA + WLTP - Start Value'!$B$3)/3600</f>
        <v>1.336368312757202</v>
      </c>
      <c r="G343" s="95">
        <f>E343*'NEFZ + EPA + WLTP - Start Value'!$B$3*'NEFZ + EPA + WLTP - Start Value'!$B$6*'NEFZ + EPA + WLTP - Constants'!$B$4/3600</f>
        <v>0.1573172777777778</v>
      </c>
      <c r="H343" s="95">
        <f>IF(E343&gt;0,(((C342)^3+(C343)^3)/2/D343)*0.5*'NEFZ + EPA + WLTP - Constants'!$B$3*('NEFZ + EPA + WLTP - Start Value'!$B$5*'NEFZ + EPA + WLTP - Start Value'!$B$4)*E343/3600,0)</f>
        <v>0.01259687954389575</v>
      </c>
    </row>
    <row r="344" ht="20.35" customHeight="1">
      <c r="A344" s="15">
        <v>341</v>
      </c>
      <c r="B344" s="136">
        <v>21.1</v>
      </c>
      <c r="C344" s="95">
        <f>B344/3.6</f>
        <v>5.861111111111112</v>
      </c>
      <c r="D344" s="95">
        <f>(C344+C343)/2</f>
        <v>5.402777777777779</v>
      </c>
      <c r="E344" s="95">
        <f>(D344*(A344-A343))</f>
        <v>5.402777777777779</v>
      </c>
      <c r="F344" s="95">
        <f>(0.5*((C344^2)-(C343^2))*'NEFZ + EPA + WLTP - Start Value'!$B$3)/3600</f>
        <v>2.152981931584363</v>
      </c>
      <c r="G344" s="95">
        <f>E344*'NEFZ + EPA + WLTP - Start Value'!$B$3*'NEFZ + EPA + WLTP - Start Value'!$B$6*'NEFZ + EPA + WLTP - Constants'!$B$4/3600</f>
        <v>0.1843265694444445</v>
      </c>
      <c r="H344" s="95">
        <f>IF(E344&gt;0,(((C343)^3+(C344)^3)/2/D344)*0.5*'NEFZ + EPA + WLTP - Constants'!$B$3*('NEFZ + EPA + WLTP - Start Value'!$B$5*'NEFZ + EPA + WLTP - Start Value'!$B$4)*E344/3600,0)</f>
        <v>0.02038066807591736</v>
      </c>
    </row>
    <row r="345" ht="20.35" customHeight="1">
      <c r="A345" s="15">
        <v>342</v>
      </c>
      <c r="B345" s="136">
        <v>24.1</v>
      </c>
      <c r="C345" s="95">
        <f>B345/3.6</f>
        <v>6.694444444444445</v>
      </c>
      <c r="D345" s="95">
        <f>(C345+C344)/2</f>
        <v>6.277777777777779</v>
      </c>
      <c r="E345" s="95">
        <f>(D345*(A345-A344))</f>
        <v>6.277777777777779</v>
      </c>
      <c r="F345" s="95">
        <f>(0.5*((C345^2)-(C344^2))*'NEFZ + EPA + WLTP - Start Value'!$B$3)/3600</f>
        <v>2.274241255144033</v>
      </c>
      <c r="G345" s="95">
        <f>E345*'NEFZ + EPA + WLTP - Start Value'!$B$3*'NEFZ + EPA + WLTP - Start Value'!$B$6*'NEFZ + EPA + WLTP - Constants'!$B$4/3600</f>
        <v>0.2141789444444445</v>
      </c>
      <c r="H345" s="95">
        <f>IF(E345&gt;0,(((C344)^3+(C345)^3)/2/D345)*0.5*'NEFZ + EPA + WLTP - Constants'!$B$3*('NEFZ + EPA + WLTP - Start Value'!$B$5*'NEFZ + EPA + WLTP - Start Value'!$B$4)*E345/3600,0)</f>
        <v>0.03171101978309328</v>
      </c>
    </row>
    <row r="346" ht="20.35" customHeight="1">
      <c r="A346" s="15">
        <v>343</v>
      </c>
      <c r="B346" s="136">
        <v>25</v>
      </c>
      <c r="C346" s="95">
        <f>B346/3.6</f>
        <v>6.944444444444445</v>
      </c>
      <c r="D346" s="95">
        <f>(C346+C345)/2</f>
        <v>6.819444444444445</v>
      </c>
      <c r="E346" s="95">
        <f>(D346*(A346-A345))</f>
        <v>6.819444444444445</v>
      </c>
      <c r="F346" s="95">
        <f>(0.5*((C346^2)-(C345^2))*'NEFZ + EPA + WLTP - Start Value'!$B$3)/3600</f>
        <v>0.741141010802469</v>
      </c>
      <c r="G346" s="95">
        <f>E346*'NEFZ + EPA + WLTP - Start Value'!$B$3*'NEFZ + EPA + WLTP - Start Value'!$B$6*'NEFZ + EPA + WLTP - Constants'!$B$4/3600</f>
        <v>0.2326589861111112</v>
      </c>
      <c r="H346" s="95">
        <f>IF(E346&gt;0,(((C345)^3+(C346)^3)/2/D346)*0.5*'NEFZ + EPA + WLTP - Constants'!$B$3*('NEFZ + EPA + WLTP - Start Value'!$B$5*'NEFZ + EPA + WLTP - Start Value'!$B$4)*E346/3600,0)</f>
        <v>0.04015827446094822</v>
      </c>
    </row>
    <row r="347" ht="20.35" customHeight="1">
      <c r="A347" s="15">
        <v>344</v>
      </c>
      <c r="B347" s="136">
        <v>25.3</v>
      </c>
      <c r="C347" s="95">
        <f>B347/3.6</f>
        <v>7.027777777777778</v>
      </c>
      <c r="D347" s="95">
        <f>(C347+C346)/2</f>
        <v>6.986111111111111</v>
      </c>
      <c r="E347" s="95">
        <f>(D347*(A347-A346))</f>
        <v>6.986111111111111</v>
      </c>
      <c r="F347" s="95">
        <f>(0.5*((C347^2)-(C346^2))*'NEFZ + EPA + WLTP - Start Value'!$B$3)/3600</f>
        <v>0.2530848122427974</v>
      </c>
      <c r="G347" s="95">
        <f>E347*'NEFZ + EPA + WLTP - Start Value'!$B$3*'NEFZ + EPA + WLTP - Start Value'!$B$6*'NEFZ + EPA + WLTP - Constants'!$B$4/3600</f>
        <v>0.2383451527777778</v>
      </c>
      <c r="H347" s="95">
        <f>IF(E347&gt;0,(((C346)^3+(C347)^3)/2/D347)*0.5*'NEFZ + EPA + WLTP - Constants'!$B$3*('NEFZ + EPA + WLTP - Start Value'!$B$5*'NEFZ + EPA + WLTP - Start Value'!$B$4)*E347/3600,0)</f>
        <v>0.04313634409829389</v>
      </c>
    </row>
    <row r="348" ht="20.35" customHeight="1">
      <c r="A348" s="15">
        <v>345</v>
      </c>
      <c r="B348" s="136">
        <v>25.5</v>
      </c>
      <c r="C348" s="95">
        <f>B348/3.6</f>
        <v>7.083333333333333</v>
      </c>
      <c r="D348" s="95">
        <f>(C348+C347)/2</f>
        <v>7.055555555555555</v>
      </c>
      <c r="E348" s="95">
        <f>(D348*(A348-A347))</f>
        <v>7.055555555555555</v>
      </c>
      <c r="F348" s="95">
        <f>(0.5*((C348^2)-(C347^2))*'NEFZ + EPA + WLTP - Start Value'!$B$3)/3600</f>
        <v>0.1704003772290806</v>
      </c>
      <c r="G348" s="95">
        <f>E348*'NEFZ + EPA + WLTP - Start Value'!$B$3*'NEFZ + EPA + WLTP - Start Value'!$B$6*'NEFZ + EPA + WLTP - Constants'!$B$4/3600</f>
        <v>0.2407143888888889</v>
      </c>
      <c r="H348" s="95">
        <f>IF(E348&gt;0,(((C347)^3+(C348)^3)/2/D348)*0.5*'NEFZ + EPA + WLTP - Constants'!$B$3*('NEFZ + EPA + WLTP - Start Value'!$B$5*'NEFZ + EPA + WLTP - Start Value'!$B$4)*E348/3600,0)</f>
        <v>0.0444328701346022</v>
      </c>
    </row>
    <row r="349" ht="20.35" customHeight="1">
      <c r="A349" s="15">
        <v>346</v>
      </c>
      <c r="B349" s="136">
        <v>26.4</v>
      </c>
      <c r="C349" s="95">
        <f>B349/3.6</f>
        <v>7.333333333333333</v>
      </c>
      <c r="D349" s="95">
        <f>(C349+C348)/2</f>
        <v>7.208333333333333</v>
      </c>
      <c r="E349" s="95">
        <f>(D349*(A349-A348))</f>
        <v>7.208333333333333</v>
      </c>
      <c r="F349" s="95">
        <f>(0.5*((C349^2)-(C348^2))*'NEFZ + EPA + WLTP - Start Value'!$B$3)/3600</f>
        <v>0.7834056712962958</v>
      </c>
      <c r="G349" s="95">
        <f>E349*'NEFZ + EPA + WLTP - Start Value'!$B$3*'NEFZ + EPA + WLTP - Start Value'!$B$6*'NEFZ + EPA + WLTP - Constants'!$B$4/3600</f>
        <v>0.2459267083333334</v>
      </c>
      <c r="H349" s="95">
        <f>IF(E349&gt;0,(((C348)^3+(C349)^3)/2/D349)*0.5*'NEFZ + EPA + WLTP - Constants'!$B$3*('NEFZ + EPA + WLTP - Start Value'!$B$5*'NEFZ + EPA + WLTP - Start Value'!$B$4)*E349/3600,0)</f>
        <v>0.04742274898726852</v>
      </c>
    </row>
    <row r="350" ht="20.35" customHeight="1">
      <c r="A350" s="15">
        <v>347</v>
      </c>
      <c r="B350" s="136">
        <v>26.6</v>
      </c>
      <c r="C350" s="95">
        <f>B350/3.6</f>
        <v>7.388888888888889</v>
      </c>
      <c r="D350" s="95">
        <f>(C350+C349)/2</f>
        <v>7.361111111111111</v>
      </c>
      <c r="E350" s="95">
        <f>(D350*(A350-A349))</f>
        <v>7.361111111111111</v>
      </c>
      <c r="F350" s="95">
        <f>(0.5*((C350^2)-(C349^2))*'NEFZ + EPA + WLTP - Start Value'!$B$3)/3600</f>
        <v>0.177779921124831</v>
      </c>
      <c r="G350" s="95">
        <f>E350*'NEFZ + EPA + WLTP - Start Value'!$B$3*'NEFZ + EPA + WLTP - Start Value'!$B$6*'NEFZ + EPA + WLTP - Constants'!$B$4/3600</f>
        <v>0.2511390277777778</v>
      </c>
      <c r="H350" s="95">
        <f>IF(E350&gt;0,(((C349)^3+(C350)^3)/2/D350)*0.5*'NEFZ + EPA + WLTP - Constants'!$B$3*('NEFZ + EPA + WLTP - Start Value'!$B$5*'NEFZ + EPA + WLTP - Start Value'!$B$4)*E350/3600,0)</f>
        <v>0.05045906485768175</v>
      </c>
    </row>
    <row r="351" ht="20.35" customHeight="1">
      <c r="A351" s="15">
        <v>348</v>
      </c>
      <c r="B351" s="136">
        <v>27.1</v>
      </c>
      <c r="C351" s="95">
        <f>B351/3.6</f>
        <v>7.527777777777778</v>
      </c>
      <c r="D351" s="95">
        <f>(C351+C350)/2</f>
        <v>7.458333333333334</v>
      </c>
      <c r="E351" s="95">
        <f>(D351*(A351-A350))</f>
        <v>7.458333333333334</v>
      </c>
      <c r="F351" s="95">
        <f>(0.5*((C351^2)-(C350^2))*'NEFZ + EPA + WLTP - Start Value'!$B$3)/3600</f>
        <v>0.4503198945473236</v>
      </c>
      <c r="G351" s="95">
        <f>E351*'NEFZ + EPA + WLTP - Start Value'!$B$3*'NEFZ + EPA + WLTP - Start Value'!$B$6*'NEFZ + EPA + WLTP - Constants'!$B$4/3600</f>
        <v>0.2544559583333334</v>
      </c>
      <c r="H351" s="95">
        <f>IF(E351&gt;0,(((C350)^3+(C351)^3)/2/D351)*0.5*'NEFZ + EPA + WLTP - Constants'!$B$3*('NEFZ + EPA + WLTP - Start Value'!$B$5*'NEFZ + EPA + WLTP - Start Value'!$B$4)*E351/3600,0)</f>
        <v>0.05249631650270061</v>
      </c>
    </row>
    <row r="352" ht="20.35" customHeight="1">
      <c r="A352" s="15">
        <v>349</v>
      </c>
      <c r="B352" s="136">
        <v>27.7</v>
      </c>
      <c r="C352" s="95">
        <f>B352/3.6</f>
        <v>7.694444444444444</v>
      </c>
      <c r="D352" s="95">
        <f>(C352+C351)/2</f>
        <v>7.611111111111111</v>
      </c>
      <c r="E352" s="95">
        <f>(D352*(A352-A351))</f>
        <v>7.611111111111111</v>
      </c>
      <c r="F352" s="95">
        <f>(0.5*((C352^2)-(C351^2))*'NEFZ + EPA + WLTP - Start Value'!$B$3)/3600</f>
        <v>0.5514531893004102</v>
      </c>
      <c r="G352" s="95">
        <f>E352*'NEFZ + EPA + WLTP - Start Value'!$B$3*'NEFZ + EPA + WLTP - Start Value'!$B$6*'NEFZ + EPA + WLTP - Constants'!$B$4/3600</f>
        <v>0.2596682777777778</v>
      </c>
      <c r="H352" s="95">
        <f>IF(E352&gt;0,(((C351)^3+(C352)^3)/2/D352)*0.5*'NEFZ + EPA + WLTP - Constants'!$B$3*('NEFZ + EPA + WLTP - Start Value'!$B$5*'NEFZ + EPA + WLTP - Start Value'!$B$4)*E352/3600,0)</f>
        <v>0.05579443336334017</v>
      </c>
    </row>
    <row r="353" ht="20.35" customHeight="1">
      <c r="A353" s="15">
        <v>350</v>
      </c>
      <c r="B353" s="136">
        <v>28.1</v>
      </c>
      <c r="C353" s="95">
        <f>B353/3.6</f>
        <v>7.805555555555555</v>
      </c>
      <c r="D353" s="95">
        <f>(C353+C352)/2</f>
        <v>7.75</v>
      </c>
      <c r="E353" s="95">
        <f>(D353*(A353-A352))</f>
        <v>7.75</v>
      </c>
      <c r="F353" s="95">
        <f>(0.5*((C353^2)-(C352^2))*'NEFZ + EPA + WLTP - Start Value'!$B$3)/3600</f>
        <v>0.3743441358024706</v>
      </c>
      <c r="G353" s="95">
        <f>E353*'NEFZ + EPA + WLTP - Start Value'!$B$3*'NEFZ + EPA + WLTP - Start Value'!$B$6*'NEFZ + EPA + WLTP - Constants'!$B$4/3600</f>
        <v>0.26440675</v>
      </c>
      <c r="H353" s="95">
        <f>IF(E353&gt;0,(((C352)^3+(C353)^3)/2/D353)*0.5*'NEFZ + EPA + WLTP - Constants'!$B$3*('NEFZ + EPA + WLTP - Start Value'!$B$5*'NEFZ + EPA + WLTP - Start Value'!$B$4)*E353/3600,0)</f>
        <v>0.05889285098379628</v>
      </c>
    </row>
    <row r="354" ht="20.35" customHeight="1">
      <c r="A354" s="15">
        <v>351</v>
      </c>
      <c r="B354" s="136">
        <v>28.2</v>
      </c>
      <c r="C354" s="95">
        <f>B354/3.6</f>
        <v>7.833333333333333</v>
      </c>
      <c r="D354" s="95">
        <f>(C354+C353)/2</f>
        <v>7.819444444444445</v>
      </c>
      <c r="E354" s="95">
        <f>(D354*(A354-A353))</f>
        <v>7.819444444444445</v>
      </c>
      <c r="F354" s="95">
        <f>(0.5*((C354^2)-(C353^2))*'NEFZ + EPA + WLTP - Start Value'!$B$3)/3600</f>
        <v>0.09442461848422443</v>
      </c>
      <c r="G354" s="95">
        <f>E354*'NEFZ + EPA + WLTP - Start Value'!$B$3*'NEFZ + EPA + WLTP - Start Value'!$B$6*'NEFZ + EPA + WLTP - Constants'!$B$4/3600</f>
        <v>0.2667759861111111</v>
      </c>
      <c r="H354" s="95">
        <f>IF(E354&gt;0,(((C353)^3+(C354)^3)/2/D354)*0.5*'NEFZ + EPA + WLTP - Constants'!$B$3*('NEFZ + EPA + WLTP - Start Value'!$B$5*'NEFZ + EPA + WLTP - Start Value'!$B$4)*E354/3600,0)</f>
        <v>0.06048146903399347</v>
      </c>
    </row>
    <row r="355" ht="20.35" customHeight="1">
      <c r="A355" s="15">
        <v>352</v>
      </c>
      <c r="B355" s="136">
        <v>28.1</v>
      </c>
      <c r="C355" s="95">
        <f>B355/3.6</f>
        <v>7.805555555555555</v>
      </c>
      <c r="D355" s="95">
        <f>(C355+C354)/2</f>
        <v>7.819444444444445</v>
      </c>
      <c r="E355" s="95">
        <f>(D355*(A355-A354))</f>
        <v>7.819444444444445</v>
      </c>
      <c r="F355" s="95">
        <f>(0.5*((C355^2)-(C354^2))*'NEFZ + EPA + WLTP - Start Value'!$B$3)/3600</f>
        <v>-0.09442461848422443</v>
      </c>
      <c r="G355" s="95">
        <f>E355*'NEFZ + EPA + WLTP - Start Value'!$B$3*'NEFZ + EPA + WLTP - Start Value'!$B$6*'NEFZ + EPA + WLTP - Constants'!$B$4/3600</f>
        <v>0.2667759861111111</v>
      </c>
      <c r="H355" s="95">
        <f>IF(E355&gt;0,(((C354)^3+(C355)^3)/2/D355)*0.5*'NEFZ + EPA + WLTP - Constants'!$B$3*('NEFZ + EPA + WLTP - Start Value'!$B$5*'NEFZ + EPA + WLTP - Start Value'!$B$4)*E355/3600,0)</f>
        <v>0.06048146903399347</v>
      </c>
    </row>
    <row r="356" ht="20.35" customHeight="1">
      <c r="A356" s="15">
        <v>353</v>
      </c>
      <c r="B356" s="136">
        <v>28</v>
      </c>
      <c r="C356" s="95">
        <f>B356/3.6</f>
        <v>7.777777777777778</v>
      </c>
      <c r="D356" s="95">
        <f>(C356+C355)/2</f>
        <v>7.791666666666666</v>
      </c>
      <c r="E356" s="95">
        <f>(D356*(A356-A355))</f>
        <v>7.791666666666666</v>
      </c>
      <c r="F356" s="95">
        <f>(0.5*((C356^2)-(C355^2))*'NEFZ + EPA + WLTP - Start Value'!$B$3)/3600</f>
        <v>-0.09408918467078264</v>
      </c>
      <c r="G356" s="95">
        <f>E356*'NEFZ + EPA + WLTP - Start Value'!$B$3*'NEFZ + EPA + WLTP - Start Value'!$B$6*'NEFZ + EPA + WLTP - Constants'!$B$4/3600</f>
        <v>0.2658282916666667</v>
      </c>
      <c r="H356" s="95">
        <f>IF(E356&gt;0,(((C355)^3+(C356)^3)/2/D356)*0.5*'NEFZ + EPA + WLTP - Constants'!$B$3*('NEFZ + EPA + WLTP - Start Value'!$B$5*'NEFZ + EPA + WLTP - Start Value'!$B$4)*E356/3600,0)</f>
        <v>0.05983919738618827</v>
      </c>
    </row>
    <row r="357" ht="20.35" customHeight="1">
      <c r="A357" s="15">
        <v>354</v>
      </c>
      <c r="B357" s="136">
        <v>27.9</v>
      </c>
      <c r="C357" s="95">
        <f>B357/3.6</f>
        <v>7.749999999999999</v>
      </c>
      <c r="D357" s="95">
        <f>(C357+C356)/2</f>
        <v>7.763888888888888</v>
      </c>
      <c r="E357" s="95">
        <f>(D357*(A357-A356))</f>
        <v>7.763888888888888</v>
      </c>
      <c r="F357" s="95">
        <f>(0.5*((C357^2)-(C356^2))*'NEFZ + EPA + WLTP - Start Value'!$B$3)/3600</f>
        <v>-0.09375375085734083</v>
      </c>
      <c r="G357" s="95">
        <f>E357*'NEFZ + EPA + WLTP - Start Value'!$B$3*'NEFZ + EPA + WLTP - Start Value'!$B$6*'NEFZ + EPA + WLTP - Constants'!$B$4/3600</f>
        <v>0.2648805972222222</v>
      </c>
      <c r="H357" s="95">
        <f>IF(E357&gt;0,(((C356)^3+(C357)^3)/2/D357)*0.5*'NEFZ + EPA + WLTP - Constants'!$B$3*('NEFZ + EPA + WLTP - Start Value'!$B$5*'NEFZ + EPA + WLTP - Start Value'!$B$4)*E357/3600,0)</f>
        <v>0.05920148891353738</v>
      </c>
    </row>
    <row r="358" ht="20.35" customHeight="1">
      <c r="A358" s="15">
        <v>355</v>
      </c>
      <c r="B358" s="136">
        <v>27.9</v>
      </c>
      <c r="C358" s="95">
        <f>B358/3.6</f>
        <v>7.749999999999999</v>
      </c>
      <c r="D358" s="95">
        <f>(C358+C357)/2</f>
        <v>7.749999999999999</v>
      </c>
      <c r="E358" s="95">
        <f>(D358*(A358-A357))</f>
        <v>7.749999999999999</v>
      </c>
      <c r="F358" s="95">
        <f>(0.5*((C358^2)-(C357^2))*'NEFZ + EPA + WLTP - Start Value'!$B$3)/3600</f>
        <v>0</v>
      </c>
      <c r="G358" s="95">
        <f>E358*'NEFZ + EPA + WLTP - Start Value'!$B$3*'NEFZ + EPA + WLTP - Start Value'!$B$6*'NEFZ + EPA + WLTP - Constants'!$B$4/3600</f>
        <v>0.26440675</v>
      </c>
      <c r="H358" s="95">
        <f>IF(E358&gt;0,(((C357)^3+(C358)^3)/2/D358)*0.5*'NEFZ + EPA + WLTP - Constants'!$B$3*('NEFZ + EPA + WLTP - Start Value'!$B$5*'NEFZ + EPA + WLTP - Start Value'!$B$4)*E358/3600,0)</f>
        <v>0.05888377343749997</v>
      </c>
    </row>
    <row r="359" ht="20.35" customHeight="1">
      <c r="A359" s="15">
        <v>356</v>
      </c>
      <c r="B359" s="136">
        <v>28.1</v>
      </c>
      <c r="C359" s="95">
        <f>B359/3.6</f>
        <v>7.805555555555555</v>
      </c>
      <c r="D359" s="95">
        <f>(C359+C358)/2</f>
        <v>7.777777777777777</v>
      </c>
      <c r="E359" s="95">
        <f>(D359*(A359-A358))</f>
        <v>7.777777777777777</v>
      </c>
      <c r="F359" s="95">
        <f>(0.5*((C359^2)-(C358^2))*'NEFZ + EPA + WLTP - Start Value'!$B$3)/3600</f>
        <v>0.1878429355281235</v>
      </c>
      <c r="G359" s="95">
        <f>E359*'NEFZ + EPA + WLTP - Start Value'!$B$3*'NEFZ + EPA + WLTP - Start Value'!$B$6*'NEFZ + EPA + WLTP - Constants'!$B$4/3600</f>
        <v>0.2653544444444444</v>
      </c>
      <c r="H359" s="95">
        <f>IF(E359&gt;0,(((C358)^3+(C359)^3)/2/D359)*0.5*'NEFZ + EPA + WLTP - Constants'!$B$3*('NEFZ + EPA + WLTP - Start Value'!$B$5*'NEFZ + EPA + WLTP - Start Value'!$B$4)*E359/3600,0)</f>
        <v>0.05952148191015088</v>
      </c>
    </row>
    <row r="360" ht="20.35" customHeight="1">
      <c r="A360" s="15">
        <v>357</v>
      </c>
      <c r="B360" s="136">
        <v>28.2</v>
      </c>
      <c r="C360" s="95">
        <f>B360/3.6</f>
        <v>7.833333333333333</v>
      </c>
      <c r="D360" s="95">
        <f>(C360+C359)/2</f>
        <v>7.819444444444445</v>
      </c>
      <c r="E360" s="95">
        <f>(D360*(A360-A359))</f>
        <v>7.819444444444445</v>
      </c>
      <c r="F360" s="95">
        <f>(0.5*((C360^2)-(C359^2))*'NEFZ + EPA + WLTP - Start Value'!$B$3)/3600</f>
        <v>0.09442461848422443</v>
      </c>
      <c r="G360" s="95">
        <f>E360*'NEFZ + EPA + WLTP - Start Value'!$B$3*'NEFZ + EPA + WLTP - Start Value'!$B$6*'NEFZ + EPA + WLTP - Constants'!$B$4/3600</f>
        <v>0.2667759861111111</v>
      </c>
      <c r="H360" s="95">
        <f>IF(E360&gt;0,(((C359)^3+(C360)^3)/2/D360)*0.5*'NEFZ + EPA + WLTP - Constants'!$B$3*('NEFZ + EPA + WLTP - Start Value'!$B$5*'NEFZ + EPA + WLTP - Start Value'!$B$4)*E360/3600,0)</f>
        <v>0.06048146903399347</v>
      </c>
    </row>
    <row r="361" ht="20.35" customHeight="1">
      <c r="A361" s="15">
        <v>358</v>
      </c>
      <c r="B361" s="136">
        <v>28</v>
      </c>
      <c r="C361" s="95">
        <f>B361/3.6</f>
        <v>7.777777777777778</v>
      </c>
      <c r="D361" s="95">
        <f>(C361+C360)/2</f>
        <v>7.805555555555555</v>
      </c>
      <c r="E361" s="95">
        <f>(D361*(A361-A360))</f>
        <v>7.805555555555555</v>
      </c>
      <c r="F361" s="95">
        <f>(0.5*((C361^2)-(C360^2))*'NEFZ + EPA + WLTP - Start Value'!$B$3)/3600</f>
        <v>-0.188513803155007</v>
      </c>
      <c r="G361" s="95">
        <f>E361*'NEFZ + EPA + WLTP - Start Value'!$B$3*'NEFZ + EPA + WLTP - Start Value'!$B$6*'NEFZ + EPA + WLTP - Constants'!$B$4/3600</f>
        <v>0.2663021388888889</v>
      </c>
      <c r="H361" s="95">
        <f>IF(E361&gt;0,(((C360)^3+(C361)^3)/2/D361)*0.5*'NEFZ + EPA + WLTP - Constants'!$B$3*('NEFZ + EPA + WLTP - Start Value'!$B$5*'NEFZ + EPA + WLTP - Start Value'!$B$4)*E361/3600,0)</f>
        <v>0.06016147603737996</v>
      </c>
    </row>
    <row r="362" ht="20.35" customHeight="1">
      <c r="A362" s="15">
        <v>359</v>
      </c>
      <c r="B362" s="136">
        <v>26.9</v>
      </c>
      <c r="C362" s="95">
        <f>B362/3.6</f>
        <v>7.472222222222221</v>
      </c>
      <c r="D362" s="95">
        <f>(C362+C361)/2</f>
        <v>7.625</v>
      </c>
      <c r="E362" s="95">
        <f>(D362*(A362-A361))</f>
        <v>7.625</v>
      </c>
      <c r="F362" s="95">
        <f>(0.5*((C362^2)-(C361^2))*'NEFZ + EPA + WLTP - Start Value'!$B$3)/3600</f>
        <v>-1.012842399691359</v>
      </c>
      <c r="G362" s="95">
        <f>E362*'NEFZ + EPA + WLTP - Start Value'!$B$3*'NEFZ + EPA + WLTP - Start Value'!$B$6*'NEFZ + EPA + WLTP - Constants'!$B$4/3600</f>
        <v>0.260142125</v>
      </c>
      <c r="H362" s="95">
        <f>IF(E362&gt;0,(((C361)^3+(C362)^3)/2/D362)*0.5*'NEFZ + EPA + WLTP - Constants'!$B$3*('NEFZ + EPA + WLTP - Start Value'!$B$5*'NEFZ + EPA + WLTP - Start Value'!$B$4)*E362/3600,0)</f>
        <v>0.05614780830439813</v>
      </c>
    </row>
    <row r="363" ht="20.35" customHeight="1">
      <c r="A363" s="15">
        <v>360</v>
      </c>
      <c r="B363" s="136">
        <v>25</v>
      </c>
      <c r="C363" s="95">
        <f>B363/3.6</f>
        <v>6.944444444444445</v>
      </c>
      <c r="D363" s="95">
        <f>(C363+C362)/2</f>
        <v>7.208333333333333</v>
      </c>
      <c r="E363" s="95">
        <f>(D363*(A363-A362))</f>
        <v>7.208333333333333</v>
      </c>
      <c r="F363" s="95">
        <f>(0.5*((C363^2)-(C362^2))*'NEFZ + EPA + WLTP - Start Value'!$B$3)/3600</f>
        <v>-1.653856417181067</v>
      </c>
      <c r="G363" s="95">
        <f>E363*'NEFZ + EPA + WLTP - Start Value'!$B$3*'NEFZ + EPA + WLTP - Start Value'!$B$6*'NEFZ + EPA + WLTP - Constants'!$B$4/3600</f>
        <v>0.2459267083333334</v>
      </c>
      <c r="H363" s="95">
        <f>IF(E363&gt;0,(((C362)^3+(C363)^3)/2/D363)*0.5*'NEFZ + EPA + WLTP - Constants'!$B$3*('NEFZ + EPA + WLTP - Start Value'!$B$5*'NEFZ + EPA + WLTP - Start Value'!$B$4)*E363/3600,0)</f>
        <v>0.04757050313464505</v>
      </c>
    </row>
    <row r="364" ht="20.35" customHeight="1">
      <c r="A364" s="15">
        <v>361</v>
      </c>
      <c r="B364" s="136">
        <v>23.2</v>
      </c>
      <c r="C364" s="95">
        <f>B364/3.6</f>
        <v>6.444444444444444</v>
      </c>
      <c r="D364" s="95">
        <f>(C364+C363)/2</f>
        <v>6.694444444444445</v>
      </c>
      <c r="E364" s="95">
        <f>(D364*(A364-A363))</f>
        <v>6.694444444444445</v>
      </c>
      <c r="F364" s="95">
        <f>(0.5*((C364^2)-(C363^2))*'NEFZ + EPA + WLTP - Start Value'!$B$3)/3600</f>
        <v>-1.455111882716052</v>
      </c>
      <c r="G364" s="95">
        <f>E364*'NEFZ + EPA + WLTP - Start Value'!$B$3*'NEFZ + EPA + WLTP - Start Value'!$B$6*'NEFZ + EPA + WLTP - Constants'!$B$4/3600</f>
        <v>0.2283943611111111</v>
      </c>
      <c r="H364" s="95">
        <f>IF(E364&gt;0,(((C363)^3+(C364)^3)/2/D364)*0.5*'NEFZ + EPA + WLTP - Constants'!$B$3*('NEFZ + EPA + WLTP - Start Value'!$B$5*'NEFZ + EPA + WLTP - Start Value'!$B$4)*E364/3600,0)</f>
        <v>0.0381107387259945</v>
      </c>
    </row>
    <row r="365" ht="20.35" customHeight="1">
      <c r="A365" s="15">
        <v>362</v>
      </c>
      <c r="B365" s="136">
        <v>21.9</v>
      </c>
      <c r="C365" s="95">
        <f>B365/3.6</f>
        <v>6.083333333333333</v>
      </c>
      <c r="D365" s="95">
        <f>(C365+C364)/2</f>
        <v>6.263888888888888</v>
      </c>
      <c r="E365" s="95">
        <f>(D365*(A365-A364))</f>
        <v>6.263888888888888</v>
      </c>
      <c r="F365" s="95">
        <f>(0.5*((C365^2)-(C364^2))*'NEFZ + EPA + WLTP - Start Value'!$B$3)/3600</f>
        <v>-0.9833242241083656</v>
      </c>
      <c r="G365" s="95">
        <f>E365*'NEFZ + EPA + WLTP - Start Value'!$B$3*'NEFZ + EPA + WLTP - Start Value'!$B$6*'NEFZ + EPA + WLTP - Constants'!$B$4/3600</f>
        <v>0.2137050972222222</v>
      </c>
      <c r="H365" s="95">
        <f>IF(E365&gt;0,(((C364)^3+(C365)^3)/2/D365)*0.5*'NEFZ + EPA + WLTP - Constants'!$B$3*('NEFZ + EPA + WLTP - Start Value'!$B$5*'NEFZ + EPA + WLTP - Start Value'!$B$4)*E365/3600,0)</f>
        <v>0.03116763455396946</v>
      </c>
    </row>
    <row r="366" ht="20.35" customHeight="1">
      <c r="A366" s="15">
        <v>363</v>
      </c>
      <c r="B366" s="136">
        <v>21.1</v>
      </c>
      <c r="C366" s="95">
        <f>B366/3.6</f>
        <v>5.861111111111112</v>
      </c>
      <c r="D366" s="95">
        <f>(C366+C365)/2</f>
        <v>5.972222222222222</v>
      </c>
      <c r="E366" s="95">
        <f>(D366*(A366-A365))</f>
        <v>5.972222222222222</v>
      </c>
      <c r="F366" s="95">
        <f>(0.5*((C366^2)-(C365^2))*'NEFZ + EPA + WLTP - Start Value'!$B$3)/3600</f>
        <v>-0.5769461591220839</v>
      </c>
      <c r="G366" s="95">
        <f>E366*'NEFZ + EPA + WLTP - Start Value'!$B$3*'NEFZ + EPA + WLTP - Start Value'!$B$6*'NEFZ + EPA + WLTP - Constants'!$B$4/3600</f>
        <v>0.2037543055555556</v>
      </c>
      <c r="H366" s="95">
        <f>IF(E366&gt;0,(((C365)^3+(C366)^3)/2/D366)*0.5*'NEFZ + EPA + WLTP - Constants'!$B$3*('NEFZ + EPA + WLTP - Start Value'!$B$5*'NEFZ + EPA + WLTP - Start Value'!$B$4)*E366/3600,0)</f>
        <v>0.02697423520018861</v>
      </c>
    </row>
    <row r="367" ht="20.35" customHeight="1">
      <c r="A367" s="15">
        <v>364</v>
      </c>
      <c r="B367" s="136">
        <v>20.7</v>
      </c>
      <c r="C367" s="95">
        <f>B367/3.6</f>
        <v>5.75</v>
      </c>
      <c r="D367" s="95">
        <f>(C367+C366)/2</f>
        <v>5.805555555555555</v>
      </c>
      <c r="E367" s="95">
        <f>(D367*(A367-A366))</f>
        <v>5.805555555555555</v>
      </c>
      <c r="F367" s="95">
        <f>(0.5*((C367^2)-(C366^2))*'NEFZ + EPA + WLTP - Start Value'!$B$3)/3600</f>
        <v>-0.2804226680384095</v>
      </c>
      <c r="G367" s="95">
        <f>E367*'NEFZ + EPA + WLTP - Start Value'!$B$3*'NEFZ + EPA + WLTP - Start Value'!$B$6*'NEFZ + EPA + WLTP - Constants'!$B$4/3600</f>
        <v>0.1980681388888889</v>
      </c>
      <c r="H367" s="95">
        <f>IF(E367&gt;0,(((C366)^3+(C367)^3)/2/D367)*0.5*'NEFZ + EPA + WLTP - Constants'!$B$3*('NEFZ + EPA + WLTP - Start Value'!$B$5*'NEFZ + EPA + WLTP - Start Value'!$B$4)*E367/3600,0)</f>
        <v>0.02475946031592936</v>
      </c>
    </row>
    <row r="368" ht="20.35" customHeight="1">
      <c r="A368" s="15">
        <v>365</v>
      </c>
      <c r="B368" s="136">
        <v>20.7</v>
      </c>
      <c r="C368" s="95">
        <f>B368/3.6</f>
        <v>5.75</v>
      </c>
      <c r="D368" s="95">
        <f>(C368+C367)/2</f>
        <v>5.75</v>
      </c>
      <c r="E368" s="95">
        <f>(D368*(A368-A367))</f>
        <v>5.75</v>
      </c>
      <c r="F368" s="95">
        <f>(0.5*((C368^2)-(C367^2))*'NEFZ + EPA + WLTP - Start Value'!$B$3)/3600</f>
        <v>0</v>
      </c>
      <c r="G368" s="95">
        <f>E368*'NEFZ + EPA + WLTP - Start Value'!$B$3*'NEFZ + EPA + WLTP - Start Value'!$B$6*'NEFZ + EPA + WLTP - Constants'!$B$4/3600</f>
        <v>0.19617275</v>
      </c>
      <c r="H368" s="95">
        <f>IF(E368&gt;0,(((C367)^3+(C368)^3)/2/D368)*0.5*'NEFZ + EPA + WLTP - Constants'!$B$3*('NEFZ + EPA + WLTP - Start Value'!$B$5*'NEFZ + EPA + WLTP - Start Value'!$B$4)*E368/3600,0)</f>
        <v>0.0240488359375</v>
      </c>
    </row>
    <row r="369" ht="20.35" customHeight="1">
      <c r="A369" s="15">
        <v>366</v>
      </c>
      <c r="B369" s="136">
        <v>20.8</v>
      </c>
      <c r="C369" s="95">
        <f>B369/3.6</f>
        <v>5.777777777777778</v>
      </c>
      <c r="D369" s="95">
        <f>(C369+C368)/2</f>
        <v>5.763888888888889</v>
      </c>
      <c r="E369" s="95">
        <f>(D369*(A369-A368))</f>
        <v>5.763888888888889</v>
      </c>
      <c r="F369" s="95">
        <f>(0.5*((C369^2)-(C368^2))*'NEFZ + EPA + WLTP - Start Value'!$B$3)/3600</f>
        <v>0.06960251628943738</v>
      </c>
      <c r="G369" s="95">
        <f>E369*'NEFZ + EPA + WLTP - Start Value'!$B$3*'NEFZ + EPA + WLTP - Start Value'!$B$6*'NEFZ + EPA + WLTP - Constants'!$B$4/3600</f>
        <v>0.1966465972222222</v>
      </c>
      <c r="H369" s="95">
        <f>IF(E369&gt;0,(((C368)^3+(C369)^3)/2/D369)*0.5*'NEFZ + EPA + WLTP - Constants'!$B$3*('NEFZ + EPA + WLTP - Start Value'!$B$5*'NEFZ + EPA + WLTP - Start Value'!$B$4)*E369/3600,0)</f>
        <v>0.02422394608946331</v>
      </c>
    </row>
    <row r="370" ht="20.35" customHeight="1">
      <c r="A370" s="15">
        <v>367</v>
      </c>
      <c r="B370" s="136">
        <v>21.2</v>
      </c>
      <c r="C370" s="95">
        <f>B370/3.6</f>
        <v>5.888888888888888</v>
      </c>
      <c r="D370" s="95">
        <f>(C370+C369)/2</f>
        <v>5.833333333333333</v>
      </c>
      <c r="E370" s="95">
        <f>(D370*(A370-A369))</f>
        <v>5.833333333333333</v>
      </c>
      <c r="F370" s="95">
        <f>(0.5*((C370^2)-(C369^2))*'NEFZ + EPA + WLTP - Start Value'!$B$3)/3600</f>
        <v>0.2817644032921798</v>
      </c>
      <c r="G370" s="95">
        <f>E370*'NEFZ + EPA + WLTP - Start Value'!$B$3*'NEFZ + EPA + WLTP - Start Value'!$B$6*'NEFZ + EPA + WLTP - Constants'!$B$4/3600</f>
        <v>0.1990158333333333</v>
      </c>
      <c r="H370" s="95">
        <f>IF(E370&gt;0,(((C369)^3+(C370)^3)/2/D370)*0.5*'NEFZ + EPA + WLTP - Constants'!$B$3*('NEFZ + EPA + WLTP - Start Value'!$B$5*'NEFZ + EPA + WLTP - Start Value'!$B$4)*E370/3600,0)</f>
        <v>0.02511649691358024</v>
      </c>
    </row>
    <row r="371" ht="20.35" customHeight="1">
      <c r="A371" s="15">
        <v>368</v>
      </c>
      <c r="B371" s="136">
        <v>22.1</v>
      </c>
      <c r="C371" s="95">
        <f>B371/3.6</f>
        <v>6.138888888888889</v>
      </c>
      <c r="D371" s="95">
        <f>(C371+C370)/2</f>
        <v>6.013888888888889</v>
      </c>
      <c r="E371" s="95">
        <f>(D371*(A371-A370))</f>
        <v>6.013888888888889</v>
      </c>
      <c r="F371" s="95">
        <f>(0.5*((C371^2)-(C370^2))*'NEFZ + EPA + WLTP - Start Value'!$B$3)/3600</f>
        <v>0.6535927854938299</v>
      </c>
      <c r="G371" s="95">
        <f>E371*'NEFZ + EPA + WLTP - Start Value'!$B$3*'NEFZ + EPA + WLTP - Start Value'!$B$6*'NEFZ + EPA + WLTP - Constants'!$B$4/3600</f>
        <v>0.2051758472222222</v>
      </c>
      <c r="H371" s="95">
        <f>IF(E371&gt;0,(((C370)^3+(C371)^3)/2/D371)*0.5*'NEFZ + EPA + WLTP - Constants'!$B$3*('NEFZ + EPA + WLTP - Start Value'!$B$5*'NEFZ + EPA + WLTP - Start Value'!$B$4)*E371/3600,0)</f>
        <v>0.0275498500567987</v>
      </c>
    </row>
    <row r="372" ht="20.35" customHeight="1">
      <c r="A372" s="15">
        <v>369</v>
      </c>
      <c r="B372" s="136">
        <v>23.5</v>
      </c>
      <c r="C372" s="95">
        <f>B372/3.6</f>
        <v>6.527777777777778</v>
      </c>
      <c r="D372" s="95">
        <f>(C372+C371)/2</f>
        <v>6.333333333333334</v>
      </c>
      <c r="E372" s="95">
        <f>(D372*(A372-A371))</f>
        <v>6.333333333333334</v>
      </c>
      <c r="F372" s="95">
        <f>(0.5*((C372^2)-(C371^2))*'NEFZ + EPA + WLTP - Start Value'!$B$3)/3600</f>
        <v>1.070704732510286</v>
      </c>
      <c r="G372" s="95">
        <f>E372*'NEFZ + EPA + WLTP - Start Value'!$B$3*'NEFZ + EPA + WLTP - Start Value'!$B$6*'NEFZ + EPA + WLTP - Constants'!$B$4/3600</f>
        <v>0.2160743333333334</v>
      </c>
      <c r="H372" s="95">
        <f>IF(E372&gt;0,(((C371)^3+(C372)^3)/2/D372)*0.5*'NEFZ + EPA + WLTP - Constants'!$B$3*('NEFZ + EPA + WLTP - Start Value'!$B$5*'NEFZ + EPA + WLTP - Start Value'!$B$4)*E372/3600,0)</f>
        <v>0.03222655825617284</v>
      </c>
    </row>
    <row r="373" ht="20.35" customHeight="1">
      <c r="A373" s="15">
        <v>370</v>
      </c>
      <c r="B373" s="136">
        <v>24.3</v>
      </c>
      <c r="C373" s="95">
        <f>B373/3.6</f>
        <v>6.75</v>
      </c>
      <c r="D373" s="95">
        <f>(C373+C372)/2</f>
        <v>6.638888888888889</v>
      </c>
      <c r="E373" s="95">
        <f>(D373*(A373-A372))</f>
        <v>6.638888888888889</v>
      </c>
      <c r="F373" s="95">
        <f>(0.5*((C373^2)-(C372^2))*'NEFZ + EPA + WLTP - Start Value'!$B$3)/3600</f>
        <v>0.6413494513031558</v>
      </c>
      <c r="G373" s="95">
        <f>E373*'NEFZ + EPA + WLTP - Start Value'!$B$3*'NEFZ + EPA + WLTP - Start Value'!$B$6*'NEFZ + EPA + WLTP - Constants'!$B$4/3600</f>
        <v>0.2264989722222222</v>
      </c>
      <c r="H373" s="95">
        <f>IF(E373&gt;0,(((C372)^3+(C373)^3)/2/D373)*0.5*'NEFZ + EPA + WLTP - Constants'!$B$3*('NEFZ + EPA + WLTP - Start Value'!$B$5*'NEFZ + EPA + WLTP - Start Value'!$B$4)*E373/3600,0)</f>
        <v>0.03704601683599108</v>
      </c>
    </row>
    <row r="374" ht="20.35" customHeight="1">
      <c r="A374" s="15">
        <v>371</v>
      </c>
      <c r="B374" s="136">
        <v>24.5</v>
      </c>
      <c r="C374" s="95">
        <f>B374/3.6</f>
        <v>6.805555555555555</v>
      </c>
      <c r="D374" s="95">
        <f>(C374+C373)/2</f>
        <v>6.777777777777778</v>
      </c>
      <c r="E374" s="95">
        <f>(D374*(A374-A373))</f>
        <v>6.777777777777778</v>
      </c>
      <c r="F374" s="95">
        <f>(0.5*((C374^2)-(C373^2))*'NEFZ + EPA + WLTP - Start Value'!$B$3)/3600</f>
        <v>0.1636917009602185</v>
      </c>
      <c r="G374" s="95">
        <f>E374*'NEFZ + EPA + WLTP - Start Value'!$B$3*'NEFZ + EPA + WLTP - Start Value'!$B$6*'NEFZ + EPA + WLTP - Constants'!$B$4/3600</f>
        <v>0.2312374444444445</v>
      </c>
      <c r="H374" s="95">
        <f>IF(E374&gt;0,(((C373)^3+(C374)^3)/2/D374)*0.5*'NEFZ + EPA + WLTP - Constants'!$B$3*('NEFZ + EPA + WLTP - Start Value'!$B$5*'NEFZ + EPA + WLTP - Start Value'!$B$4)*E374/3600,0)</f>
        <v>0.03938894834533607</v>
      </c>
    </row>
    <row r="375" ht="20.35" customHeight="1">
      <c r="A375" s="15">
        <v>372</v>
      </c>
      <c r="B375" s="136">
        <v>23.8</v>
      </c>
      <c r="C375" s="95">
        <f>B375/3.6</f>
        <v>6.611111111111111</v>
      </c>
      <c r="D375" s="95">
        <f>(C375+C374)/2</f>
        <v>6.708333333333333</v>
      </c>
      <c r="E375" s="95">
        <f>(D375*(A375-A374))</f>
        <v>6.708333333333333</v>
      </c>
      <c r="F375" s="95">
        <f>(0.5*((C375^2)-(C374^2))*'NEFZ + EPA + WLTP - Start Value'!$B$3)/3600</f>
        <v>-0.5670508616255147</v>
      </c>
      <c r="G375" s="95">
        <f>E375*'NEFZ + EPA + WLTP - Start Value'!$B$3*'NEFZ + EPA + WLTP - Start Value'!$B$6*'NEFZ + EPA + WLTP - Constants'!$B$4/3600</f>
        <v>0.2288682083333334</v>
      </c>
      <c r="H375" s="95">
        <f>IF(E375&gt;0,(((C374)^3+(C375)^3)/2/D375)*0.5*'NEFZ + EPA + WLTP - Constants'!$B$3*('NEFZ + EPA + WLTP - Start Value'!$B$5*'NEFZ + EPA + WLTP - Start Value'!$B$4)*E375/3600,0)</f>
        <v>0.03821272419945988</v>
      </c>
    </row>
    <row r="376" ht="20.35" customHeight="1">
      <c r="A376" s="15">
        <v>373</v>
      </c>
      <c r="B376" s="136">
        <v>21.3</v>
      </c>
      <c r="C376" s="95">
        <f>B376/3.6</f>
        <v>5.916666666666667</v>
      </c>
      <c r="D376" s="95">
        <f>(C376+C375)/2</f>
        <v>6.263888888888889</v>
      </c>
      <c r="E376" s="95">
        <f>(D376*(A376-A375))</f>
        <v>6.263888888888889</v>
      </c>
      <c r="F376" s="95">
        <f>(0.5*((C376^2)-(C375^2))*'NEFZ + EPA + WLTP - Start Value'!$B$3)/3600</f>
        <v>-1.89100812328532</v>
      </c>
      <c r="G376" s="95">
        <f>E376*'NEFZ + EPA + WLTP - Start Value'!$B$3*'NEFZ + EPA + WLTP - Start Value'!$B$6*'NEFZ + EPA + WLTP - Constants'!$B$4/3600</f>
        <v>0.2137050972222223</v>
      </c>
      <c r="H376" s="95">
        <f>IF(E376&gt;0,(((C375)^3+(C376)^3)/2/D376)*0.5*'NEFZ + EPA + WLTP - Constants'!$B$3*('NEFZ + EPA + WLTP - Start Value'!$B$5*'NEFZ + EPA + WLTP - Start Value'!$B$4)*E376/3600,0)</f>
        <v>0.03137673534486454</v>
      </c>
    </row>
    <row r="377" ht="20.35" customHeight="1">
      <c r="A377" s="15">
        <v>374</v>
      </c>
      <c r="B377" s="136">
        <v>17.7</v>
      </c>
      <c r="C377" s="95">
        <f>B377/3.6</f>
        <v>4.916666666666666</v>
      </c>
      <c r="D377" s="95">
        <f>(C377+C376)/2</f>
        <v>5.416666666666666</v>
      </c>
      <c r="E377" s="95">
        <f>(D377*(A377-A376))</f>
        <v>5.416666666666666</v>
      </c>
      <c r="F377" s="95">
        <f>(0.5*((C377^2)-(C376^2))*'NEFZ + EPA + WLTP - Start Value'!$B$3)/3600</f>
        <v>-2.354745370370373</v>
      </c>
      <c r="G377" s="95">
        <f>E377*'NEFZ + EPA + WLTP - Start Value'!$B$3*'NEFZ + EPA + WLTP - Start Value'!$B$6*'NEFZ + EPA + WLTP - Constants'!$B$4/3600</f>
        <v>0.1848004166666667</v>
      </c>
      <c r="H377" s="95">
        <f>IF(E377&gt;0,(((C376)^3+(C377)^3)/2/D377)*0.5*'NEFZ + EPA + WLTP - Constants'!$B$3*('NEFZ + EPA + WLTP - Start Value'!$B$5*'NEFZ + EPA + WLTP - Start Value'!$B$4)*E377/3600,0)</f>
        <v>0.02061810908564815</v>
      </c>
    </row>
    <row r="378" ht="20.35" customHeight="1">
      <c r="A378" s="15">
        <v>375</v>
      </c>
      <c r="B378" s="136">
        <v>14.4</v>
      </c>
      <c r="C378" s="95">
        <f>B378/3.6</f>
        <v>4</v>
      </c>
      <c r="D378" s="95">
        <f>(C378+C377)/2</f>
        <v>4.458333333333333</v>
      </c>
      <c r="E378" s="95">
        <f>(D378*(A378-A377))</f>
        <v>4.458333333333333</v>
      </c>
      <c r="F378" s="95">
        <f>(0.5*((C378^2)-(C377^2))*'NEFZ + EPA + WLTP - Start Value'!$B$3)/3600</f>
        <v>-1.776625192901233</v>
      </c>
      <c r="G378" s="95">
        <f>E378*'NEFZ + EPA + WLTP - Start Value'!$B$3*'NEFZ + EPA + WLTP - Start Value'!$B$6*'NEFZ + EPA + WLTP - Constants'!$B$4/3600</f>
        <v>0.1521049583333333</v>
      </c>
      <c r="H378" s="95">
        <f>IF(E378&gt;0,(((C377)^3+(C378)^3)/2/D378)*0.5*'NEFZ + EPA + WLTP - Constants'!$B$3*('NEFZ + EPA + WLTP - Start Value'!$B$5*'NEFZ + EPA + WLTP - Start Value'!$B$4)*E378/3600,0)</f>
        <v>0.01156548943865741</v>
      </c>
    </row>
    <row r="379" ht="20.35" customHeight="1">
      <c r="A379" s="15">
        <v>376</v>
      </c>
      <c r="B379" s="136">
        <v>11.9</v>
      </c>
      <c r="C379" s="95">
        <f>B379/3.6</f>
        <v>3.305555555555555</v>
      </c>
      <c r="D379" s="95">
        <f>(C379+C378)/2</f>
        <v>3.652777777777778</v>
      </c>
      <c r="E379" s="95">
        <f>(D379*(A379-A378))</f>
        <v>3.652777777777778</v>
      </c>
      <c r="F379" s="95">
        <f>(0.5*((C379^2)-(C378^2))*'NEFZ + EPA + WLTP - Start Value'!$B$3)/3600</f>
        <v>-1.102738661694102</v>
      </c>
      <c r="G379" s="95">
        <f>E379*'NEFZ + EPA + WLTP - Start Value'!$B$3*'NEFZ + EPA + WLTP - Start Value'!$B$6*'NEFZ + EPA + WLTP - Constants'!$B$4/3600</f>
        <v>0.1246218194444444</v>
      </c>
      <c r="H379" s="95">
        <f>IF(E379&gt;0,(((C378)^3+(C379)^3)/2/D379)*0.5*'NEFZ + EPA + WLTP - Constants'!$B$3*('NEFZ + EPA + WLTP - Start Value'!$B$5*'NEFZ + EPA + WLTP - Start Value'!$B$4)*E379/3600,0)</f>
        <v>0.006332514462234224</v>
      </c>
    </row>
    <row r="380" ht="20.35" customHeight="1">
      <c r="A380" s="15">
        <v>377</v>
      </c>
      <c r="B380" s="136">
        <v>10.2</v>
      </c>
      <c r="C380" s="95">
        <f>B380/3.6</f>
        <v>2.833333333333333</v>
      </c>
      <c r="D380" s="95">
        <f>(C380+C379)/2</f>
        <v>3.069444444444444</v>
      </c>
      <c r="E380" s="95">
        <f>(D380*(A380-A379))</f>
        <v>3.069444444444444</v>
      </c>
      <c r="F380" s="95">
        <f>(0.5*((C380^2)-(C379^2))*'NEFZ + EPA + WLTP - Start Value'!$B$3)/3600</f>
        <v>-0.6301124185528119</v>
      </c>
      <c r="G380" s="95">
        <f>E380*'NEFZ + EPA + WLTP - Start Value'!$B$3*'NEFZ + EPA + WLTP - Start Value'!$B$6*'NEFZ + EPA + WLTP - Constants'!$B$4/3600</f>
        <v>0.1047202361111111</v>
      </c>
      <c r="H380" s="95">
        <f>IF(E380&gt;0,(((C379)^3+(C380)^3)/2/D380)*0.5*'NEFZ + EPA + WLTP - Constants'!$B$3*('NEFZ + EPA + WLTP - Start Value'!$B$5*'NEFZ + EPA + WLTP - Start Value'!$B$4)*E380/3600,0)</f>
        <v>0.003723159138160151</v>
      </c>
    </row>
    <row r="381" ht="20.35" customHeight="1">
      <c r="A381" s="15">
        <v>378</v>
      </c>
      <c r="B381" s="136">
        <v>8.9</v>
      </c>
      <c r="C381" s="95">
        <f>B381/3.6</f>
        <v>2.472222222222222</v>
      </c>
      <c r="D381" s="95">
        <f>(C381+C380)/2</f>
        <v>2.652777777777778</v>
      </c>
      <c r="E381" s="95">
        <f>(D381*(A381-A380))</f>
        <v>2.652777777777778</v>
      </c>
      <c r="F381" s="95">
        <f>(0.5*((C381^2)-(C380^2))*'NEFZ + EPA + WLTP - Start Value'!$B$3)/3600</f>
        <v>-0.4164410793895745</v>
      </c>
      <c r="G381" s="95">
        <f>E381*'NEFZ + EPA + WLTP - Start Value'!$B$3*'NEFZ + EPA + WLTP - Start Value'!$B$6*'NEFZ + EPA + WLTP - Constants'!$B$4/3600</f>
        <v>0.09050481944444444</v>
      </c>
      <c r="H381" s="95">
        <f>IF(E381&gt;0,(((C380)^3+(C381)^3)/2/D381)*0.5*'NEFZ + EPA + WLTP - Constants'!$B$3*('NEFZ + EPA + WLTP - Start Value'!$B$5*'NEFZ + EPA + WLTP - Start Value'!$B$4)*E381/3600,0)</f>
        <v>0.002394347892018175</v>
      </c>
    </row>
    <row r="382" ht="20.35" customHeight="1">
      <c r="A382" s="15">
        <v>379</v>
      </c>
      <c r="B382" s="136">
        <v>8</v>
      </c>
      <c r="C382" s="95">
        <f>B382/3.6</f>
        <v>2.222222222222222</v>
      </c>
      <c r="D382" s="95">
        <f>(C382+C381)/2</f>
        <v>2.347222222222222</v>
      </c>
      <c r="E382" s="95">
        <f>(D382*(A382-A381))</f>
        <v>2.347222222222222</v>
      </c>
      <c r="F382" s="95">
        <f>(0.5*((C382^2)-(C381^2))*'NEFZ + EPA + WLTP - Start Value'!$B$3)/3600</f>
        <v>-0.2550974151234567</v>
      </c>
      <c r="G382" s="95">
        <f>E382*'NEFZ + EPA + WLTP - Start Value'!$B$3*'NEFZ + EPA + WLTP - Start Value'!$B$6*'NEFZ + EPA + WLTP - Constants'!$B$4/3600</f>
        <v>0.08008018055555556</v>
      </c>
      <c r="H382" s="95">
        <f>IF(E382&gt;0,(((C381)^3+(C382)^3)/2/D382)*0.5*'NEFZ + EPA + WLTP - Constants'!$B$3*('NEFZ + EPA + WLTP - Start Value'!$B$5*'NEFZ + EPA + WLTP - Start Value'!$B$4)*E382/3600,0)</f>
        <v>0.001649804725008574</v>
      </c>
    </row>
    <row r="383" ht="20.35" customHeight="1">
      <c r="A383" s="15">
        <v>380</v>
      </c>
      <c r="B383" s="136">
        <v>7.2</v>
      </c>
      <c r="C383" s="95">
        <f>B383/3.6</f>
        <v>2</v>
      </c>
      <c r="D383" s="95">
        <f>(C383+C382)/2</f>
        <v>2.111111111111111</v>
      </c>
      <c r="E383" s="95">
        <f>(D383*(A383-A382))</f>
        <v>2.111111111111111</v>
      </c>
      <c r="F383" s="95">
        <f>(0.5*((C383^2)-(C382^2))*'NEFZ + EPA + WLTP - Start Value'!$B$3)/3600</f>
        <v>-0.2039437585733883</v>
      </c>
      <c r="G383" s="95">
        <f>E383*'NEFZ + EPA + WLTP - Start Value'!$B$3*'NEFZ + EPA + WLTP - Start Value'!$B$6*'NEFZ + EPA + WLTP - Constants'!$B$4/3600</f>
        <v>0.0720247777777778</v>
      </c>
      <c r="H383" s="95">
        <f>IF(E383&gt;0,(((C382)^3+(C383)^3)/2/D383)*0.5*'NEFZ + EPA + WLTP - Constants'!$B$3*('NEFZ + EPA + WLTP - Start Value'!$B$5*'NEFZ + EPA + WLTP - Start Value'!$B$4)*E383/3600,0)</f>
        <v>0.001200101508916324</v>
      </c>
    </row>
    <row r="384" ht="20.35" customHeight="1">
      <c r="A384" s="15">
        <v>381</v>
      </c>
      <c r="B384" s="136">
        <v>6.1</v>
      </c>
      <c r="C384" s="95">
        <f>B384/3.6</f>
        <v>1.694444444444444</v>
      </c>
      <c r="D384" s="95">
        <f>(C384+C383)/2</f>
        <v>1.847222222222222</v>
      </c>
      <c r="E384" s="95">
        <f>(D384*(A384-A383))</f>
        <v>1.847222222222222</v>
      </c>
      <c r="F384" s="95">
        <f>(0.5*((C384^2)-(C383^2))*'NEFZ + EPA + WLTP - Start Value'!$B$3)/3600</f>
        <v>-0.2453698345336079</v>
      </c>
      <c r="G384" s="95">
        <f>E384*'NEFZ + EPA + WLTP - Start Value'!$B$3*'NEFZ + EPA + WLTP - Start Value'!$B$6*'NEFZ + EPA + WLTP - Constants'!$B$4/3600</f>
        <v>0.06302168055555554</v>
      </c>
      <c r="H384" s="95">
        <f>IF(E384&gt;0,(((C383)^3+(C384)^3)/2/D384)*0.5*'NEFZ + EPA + WLTP - Constants'!$B$3*('NEFZ + EPA + WLTP - Start Value'!$B$5*'NEFZ + EPA + WLTP - Start Value'!$B$4)*E384/3600,0)</f>
        <v>0.0008137106535065155</v>
      </c>
    </row>
    <row r="385" ht="20.35" customHeight="1">
      <c r="A385" s="15">
        <v>382</v>
      </c>
      <c r="B385" s="136">
        <v>4.9</v>
      </c>
      <c r="C385" s="95">
        <f>B385/3.6</f>
        <v>1.361111111111111</v>
      </c>
      <c r="D385" s="95">
        <f>(C385+C384)/2</f>
        <v>1.527777777777778</v>
      </c>
      <c r="E385" s="95">
        <f>(D385*(A385-A384))</f>
        <v>1.527777777777778</v>
      </c>
      <c r="F385" s="95">
        <f>(0.5*((C385^2)-(C384^2))*'NEFZ + EPA + WLTP - Start Value'!$B$3)/3600</f>
        <v>-0.2213863168724278</v>
      </c>
      <c r="G385" s="95">
        <f>E385*'NEFZ + EPA + WLTP - Start Value'!$B$3*'NEFZ + EPA + WLTP - Start Value'!$B$6*'NEFZ + EPA + WLTP - Constants'!$B$4/3600</f>
        <v>0.05212319444444444</v>
      </c>
      <c r="H385" s="95">
        <f>IF(E385&gt;0,(((C384)^3+(C385)^3)/2/D385)*0.5*'NEFZ + EPA + WLTP - Constants'!$B$3*('NEFZ + EPA + WLTP - Start Value'!$B$5*'NEFZ + EPA + WLTP - Start Value'!$B$4)*E385/3600,0)</f>
        <v>0.0004672035215192043</v>
      </c>
    </row>
    <row r="386" ht="20.35" customHeight="1">
      <c r="A386" s="15">
        <v>383</v>
      </c>
      <c r="B386" s="136">
        <v>3.7</v>
      </c>
      <c r="C386" s="95">
        <f>B386/3.6</f>
        <v>1.027777777777778</v>
      </c>
      <c r="D386" s="95">
        <f>(C386+C385)/2</f>
        <v>1.194444444444445</v>
      </c>
      <c r="E386" s="95">
        <f>(D386*(A386-A385))</f>
        <v>1.194444444444445</v>
      </c>
      <c r="F386" s="95">
        <f>(0.5*((C386^2)-(C385^2))*'NEFZ + EPA + WLTP - Start Value'!$B$3)/3600</f>
        <v>-0.1730838477366255</v>
      </c>
      <c r="G386" s="95">
        <f>E386*'NEFZ + EPA + WLTP - Start Value'!$B$3*'NEFZ + EPA + WLTP - Start Value'!$B$6*'NEFZ + EPA + WLTP - Constants'!$B$4/3600</f>
        <v>0.04075086111111112</v>
      </c>
      <c r="H386" s="95">
        <f>IF(E386&gt;0,(((C385)^3+(C386)^3)/2/D386)*0.5*'NEFZ + EPA + WLTP - Constants'!$B$3*('NEFZ + EPA + WLTP - Start Value'!$B$5*'NEFZ + EPA + WLTP - Start Value'!$B$4)*E386/3600,0)</f>
        <v>0.0002281614690500686</v>
      </c>
    </row>
    <row r="387" ht="20.35" customHeight="1">
      <c r="A387" s="15">
        <v>384</v>
      </c>
      <c r="B387" s="136">
        <v>2.3</v>
      </c>
      <c r="C387" s="95">
        <f>B387/3.6</f>
        <v>0.6388888888888888</v>
      </c>
      <c r="D387" s="95">
        <f>(C387+C386)/2</f>
        <v>0.8333333333333334</v>
      </c>
      <c r="E387" s="95">
        <f>(D387*(A387-A386))</f>
        <v>0.8333333333333334</v>
      </c>
      <c r="F387" s="95">
        <f>(0.5*((C387^2)-(C386^2))*'NEFZ + EPA + WLTP - Start Value'!$B$3)/3600</f>
        <v>-0.1408822016460906</v>
      </c>
      <c r="G387" s="95">
        <f>E387*'NEFZ + EPA + WLTP - Start Value'!$B$3*'NEFZ + EPA + WLTP - Start Value'!$B$6*'NEFZ + EPA + WLTP - Constants'!$B$4/3600</f>
        <v>0.02843083333333334</v>
      </c>
      <c r="H387" s="95">
        <f>IF(E387&gt;0,(((C386)^3+(C387)^3)/2/D387)*0.5*'NEFZ + EPA + WLTP - Constants'!$B$3*('NEFZ + EPA + WLTP - Start Value'!$B$5*'NEFZ + EPA + WLTP - Start Value'!$B$4)*E387/3600,0)</f>
        <v>8.516300154320989e-05</v>
      </c>
    </row>
    <row r="388" ht="20.35" customHeight="1">
      <c r="A388" s="15">
        <v>385</v>
      </c>
      <c r="B388" s="136">
        <v>0.9</v>
      </c>
      <c r="C388" s="95">
        <f>B388/3.6</f>
        <v>0.25</v>
      </c>
      <c r="D388" s="95">
        <f>(C388+C387)/2</f>
        <v>0.4444444444444444</v>
      </c>
      <c r="E388" s="95">
        <f>(D388*(A388-A387))</f>
        <v>0.4444444444444444</v>
      </c>
      <c r="F388" s="95">
        <f>(0.5*((C388^2)-(C387^2))*'NEFZ + EPA + WLTP - Start Value'!$B$3)/3600</f>
        <v>-0.07513717421124827</v>
      </c>
      <c r="G388" s="95">
        <f>E388*'NEFZ + EPA + WLTP - Start Value'!$B$3*'NEFZ + EPA + WLTP - Start Value'!$B$6*'NEFZ + EPA + WLTP - Constants'!$B$4/3600</f>
        <v>0.01516311111111111</v>
      </c>
      <c r="H388" s="95">
        <f>IF(E388&gt;0,(((C387)^3+(C388)^3)/2/D388)*0.5*'NEFZ + EPA + WLTP - Constants'!$B$3*('NEFZ + EPA + WLTP - Start Value'!$B$5*'NEFZ + EPA + WLTP - Start Value'!$B$4)*E388/3600,0)</f>
        <v>1.74826817558299e-05</v>
      </c>
    </row>
    <row r="389" ht="20.35" customHeight="1">
      <c r="A389" s="15">
        <v>386</v>
      </c>
      <c r="B389" s="136">
        <v>0</v>
      </c>
      <c r="C389" s="95">
        <f>B389/3.6</f>
        <v>0</v>
      </c>
      <c r="D389" s="95">
        <f>(C389+C388)/2</f>
        <v>0.125</v>
      </c>
      <c r="E389" s="95">
        <f>(D389*(A389-A388))</f>
        <v>0.125</v>
      </c>
      <c r="F389" s="95">
        <f>(0.5*((C389^2)-(C388^2))*'NEFZ + EPA + WLTP - Start Value'!$B$3)/3600</f>
        <v>-0.01358506944444444</v>
      </c>
      <c r="G389" s="95">
        <f>E389*'NEFZ + EPA + WLTP - Start Value'!$B$3*'NEFZ + EPA + WLTP - Start Value'!$B$6*'NEFZ + EPA + WLTP - Constants'!$B$4/3600</f>
        <v>0.004264625</v>
      </c>
      <c r="H389" s="95">
        <f>IF(E389&gt;0,(((C388)^3+(C389)^3)/2/D389)*0.5*'NEFZ + EPA + WLTP - Constants'!$B$3*('NEFZ + EPA + WLTP - Start Value'!$B$5*'NEFZ + EPA + WLTP - Start Value'!$B$4)*E389/3600,0)</f>
        <v>9.882812499999999e-07</v>
      </c>
    </row>
    <row r="390" ht="20.35" customHeight="1">
      <c r="A390" s="15">
        <v>387</v>
      </c>
      <c r="B390" s="136">
        <v>0</v>
      </c>
      <c r="C390" s="95">
        <f>B390/3.6</f>
        <v>0</v>
      </c>
      <c r="D390" s="95">
        <f>(C390+C389)/2</f>
        <v>0</v>
      </c>
      <c r="E390" s="95">
        <f>(D390*(A390-A389))</f>
        <v>0</v>
      </c>
      <c r="F390" s="95">
        <f>(0.5*((C390^2)-(C389^2))*'NEFZ + EPA + WLTP - Start Value'!$B$3)/3600</f>
        <v>0</v>
      </c>
      <c r="G390" s="95">
        <f>E390*'NEFZ + EPA + WLTP - Start Value'!$B$3*'NEFZ + EPA + WLTP - Start Value'!$B$6*'NEFZ + EPA + WLTP - Constants'!$B$4/3600</f>
        <v>0</v>
      </c>
      <c r="H390" s="95">
        <f>IF(E390&gt;0,(((C389)^3+(C390)^3)/2/D390)*0.5*'NEFZ + EPA + WLTP - Constants'!$B$3*('NEFZ + EPA + WLTP - Start Value'!$B$5*'NEFZ + EPA + WLTP - Start Value'!$B$4)*E390/3600,0)</f>
        <v>0</v>
      </c>
    </row>
    <row r="391" ht="20.35" customHeight="1">
      <c r="A391" s="15">
        <v>388</v>
      </c>
      <c r="B391" s="136">
        <v>0</v>
      </c>
      <c r="C391" s="95">
        <f>B391/3.6</f>
        <v>0</v>
      </c>
      <c r="D391" s="95">
        <f>(C391+C390)/2</f>
        <v>0</v>
      </c>
      <c r="E391" s="95">
        <f>(D391*(A391-A390))</f>
        <v>0</v>
      </c>
      <c r="F391" s="95">
        <f>(0.5*((C391^2)-(C390^2))*'NEFZ + EPA + WLTP - Start Value'!$B$3)/3600</f>
        <v>0</v>
      </c>
      <c r="G391" s="95">
        <f>E391*'NEFZ + EPA + WLTP - Start Value'!$B$3*'NEFZ + EPA + WLTP - Start Value'!$B$6*'NEFZ + EPA + WLTP - Constants'!$B$4/3600</f>
        <v>0</v>
      </c>
      <c r="H391" s="95">
        <f>IF(E391&gt;0,(((C390)^3+(C391)^3)/2/D391)*0.5*'NEFZ + EPA + WLTP - Constants'!$B$3*('NEFZ + EPA + WLTP - Start Value'!$B$5*'NEFZ + EPA + WLTP - Start Value'!$B$4)*E391/3600,0)</f>
        <v>0</v>
      </c>
    </row>
    <row r="392" ht="20.35" customHeight="1">
      <c r="A392" s="15">
        <v>389</v>
      </c>
      <c r="B392" s="136">
        <v>0</v>
      </c>
      <c r="C392" s="95">
        <f>B392/3.6</f>
        <v>0</v>
      </c>
      <c r="D392" s="95">
        <f>(C392+C391)/2</f>
        <v>0</v>
      </c>
      <c r="E392" s="95">
        <f>(D392*(A392-A391))</f>
        <v>0</v>
      </c>
      <c r="F392" s="95">
        <f>(0.5*((C392^2)-(C391^2))*'NEFZ + EPA + WLTP - Start Value'!$B$3)/3600</f>
        <v>0</v>
      </c>
      <c r="G392" s="95">
        <f>E392*'NEFZ + EPA + WLTP - Start Value'!$B$3*'NEFZ + EPA + WLTP - Start Value'!$B$6*'NEFZ + EPA + WLTP - Constants'!$B$4/3600</f>
        <v>0</v>
      </c>
      <c r="H392" s="95">
        <f>IF(E392&gt;0,(((C391)^3+(C392)^3)/2/D392)*0.5*'NEFZ + EPA + WLTP - Constants'!$B$3*('NEFZ + EPA + WLTP - Start Value'!$B$5*'NEFZ + EPA + WLTP - Start Value'!$B$4)*E392/3600,0)</f>
        <v>0</v>
      </c>
    </row>
    <row r="393" ht="20.35" customHeight="1">
      <c r="A393" s="15">
        <v>390</v>
      </c>
      <c r="B393" s="136">
        <v>0</v>
      </c>
      <c r="C393" s="95">
        <f>B393/3.6</f>
        <v>0</v>
      </c>
      <c r="D393" s="95">
        <f>(C393+C392)/2</f>
        <v>0</v>
      </c>
      <c r="E393" s="95">
        <f>(D393*(A393-A392))</f>
        <v>0</v>
      </c>
      <c r="F393" s="95">
        <f>(0.5*((C393^2)-(C392^2))*'NEFZ + EPA + WLTP - Start Value'!$B$3)/3600</f>
        <v>0</v>
      </c>
      <c r="G393" s="95">
        <f>E393*'NEFZ + EPA + WLTP - Start Value'!$B$3*'NEFZ + EPA + WLTP - Start Value'!$B$6*'NEFZ + EPA + WLTP - Constants'!$B$4/3600</f>
        <v>0</v>
      </c>
      <c r="H393" s="95">
        <f>IF(E393&gt;0,(((C392)^3+(C393)^3)/2/D393)*0.5*'NEFZ + EPA + WLTP - Constants'!$B$3*('NEFZ + EPA + WLTP - Start Value'!$B$5*'NEFZ + EPA + WLTP - Start Value'!$B$4)*E393/3600,0)</f>
        <v>0</v>
      </c>
    </row>
    <row r="394" ht="20.35" customHeight="1">
      <c r="A394" s="15">
        <v>391</v>
      </c>
      <c r="B394" s="136">
        <v>0</v>
      </c>
      <c r="C394" s="95">
        <f>B394/3.6</f>
        <v>0</v>
      </c>
      <c r="D394" s="95">
        <f>(C394+C393)/2</f>
        <v>0</v>
      </c>
      <c r="E394" s="95">
        <f>(D394*(A394-A393))</f>
        <v>0</v>
      </c>
      <c r="F394" s="95">
        <f>(0.5*((C394^2)-(C393^2))*'NEFZ + EPA + WLTP - Start Value'!$B$3)/3600</f>
        <v>0</v>
      </c>
      <c r="G394" s="95">
        <f>E394*'NEFZ + EPA + WLTP - Start Value'!$B$3*'NEFZ + EPA + WLTP - Start Value'!$B$6*'NEFZ + EPA + WLTP - Constants'!$B$4/3600</f>
        <v>0</v>
      </c>
      <c r="H394" s="95">
        <f>IF(E394&gt;0,(((C393)^3+(C394)^3)/2/D394)*0.5*'NEFZ + EPA + WLTP - Constants'!$B$3*('NEFZ + EPA + WLTP - Start Value'!$B$5*'NEFZ + EPA + WLTP - Start Value'!$B$4)*E394/3600,0)</f>
        <v>0</v>
      </c>
    </row>
    <row r="395" ht="20.35" customHeight="1">
      <c r="A395" s="15">
        <v>392</v>
      </c>
      <c r="B395" s="136">
        <v>0.5</v>
      </c>
      <c r="C395" s="95">
        <f>B395/3.6</f>
        <v>0.1388888888888889</v>
      </c>
      <c r="D395" s="95">
        <f>(C395+C394)/2</f>
        <v>0.06944444444444445</v>
      </c>
      <c r="E395" s="95">
        <f>(D395*(A395-A394))</f>
        <v>0.06944444444444445</v>
      </c>
      <c r="F395" s="95">
        <f>(0.5*((C395^2)-(C394^2))*'NEFZ + EPA + WLTP - Start Value'!$B$3)/3600</f>
        <v>0.004192922668038409</v>
      </c>
      <c r="G395" s="95">
        <f>E395*'NEFZ + EPA + WLTP - Start Value'!$B$3*'NEFZ + EPA + WLTP - Start Value'!$B$6*'NEFZ + EPA + WLTP - Constants'!$B$4/3600</f>
        <v>0.002369236111111111</v>
      </c>
      <c r="H395" s="95">
        <f>IF(E395&gt;0,(((C394)^3+(C395)^3)/2/D395)*0.5*'NEFZ + EPA + WLTP - Constants'!$B$3*('NEFZ + EPA + WLTP - Start Value'!$B$5*'NEFZ + EPA + WLTP - Start Value'!$B$4)*E395/3600,0)</f>
        <v>1.694583762002744e-07</v>
      </c>
    </row>
    <row r="396" ht="20.35" customHeight="1">
      <c r="A396" s="15">
        <v>393</v>
      </c>
      <c r="B396" s="136">
        <v>2.1</v>
      </c>
      <c r="C396" s="95">
        <f>B396/3.6</f>
        <v>0.5833333333333334</v>
      </c>
      <c r="D396" s="95">
        <f>(C396+C395)/2</f>
        <v>0.3611111111111112</v>
      </c>
      <c r="E396" s="95">
        <f>(D396*(A396-A395))</f>
        <v>0.3611111111111112</v>
      </c>
      <c r="F396" s="95">
        <f>(0.5*((C396^2)-(C395^2))*'NEFZ + EPA + WLTP - Start Value'!$B$3)/3600</f>
        <v>0.06977023319615915</v>
      </c>
      <c r="G396" s="95">
        <f>E396*'NEFZ + EPA + WLTP - Start Value'!$B$3*'NEFZ + EPA + WLTP - Start Value'!$B$6*'NEFZ + EPA + WLTP - Constants'!$B$4/3600</f>
        <v>0.01232002777777778</v>
      </c>
      <c r="H396" s="95">
        <f>IF(E396&gt;0,(((C395)^3+(C396)^3)/2/D396)*0.5*'NEFZ + EPA + WLTP - Constants'!$B$3*('NEFZ + EPA + WLTP - Start Value'!$B$5*'NEFZ + EPA + WLTP - Start Value'!$B$4)*E396/3600,0)</f>
        <v>1.27242905521262e-05</v>
      </c>
    </row>
    <row r="397" ht="20.35" customHeight="1">
      <c r="A397" s="15">
        <v>394</v>
      </c>
      <c r="B397" s="136">
        <v>4.8</v>
      </c>
      <c r="C397" s="95">
        <f>B397/3.6</f>
        <v>1.333333333333333</v>
      </c>
      <c r="D397" s="95">
        <f>(C397+C396)/2</f>
        <v>0.9583333333333333</v>
      </c>
      <c r="E397" s="95">
        <f>(D397*(A397-A396))</f>
        <v>0.9583333333333333</v>
      </c>
      <c r="F397" s="95">
        <f>(0.5*((C397^2)-(C396^2))*'NEFZ + EPA + WLTP - Start Value'!$B$3)/3600</f>
        <v>0.3124565972222221</v>
      </c>
      <c r="G397" s="95">
        <f>E397*'NEFZ + EPA + WLTP - Start Value'!$B$3*'NEFZ + EPA + WLTP - Start Value'!$B$6*'NEFZ + EPA + WLTP - Constants'!$B$4/3600</f>
        <v>0.03269545833333334</v>
      </c>
      <c r="H397" s="95">
        <f>IF(E397&gt;0,(((C396)^3+(C397)^3)/2/D397)*0.5*'NEFZ + EPA + WLTP - Constants'!$B$3*('NEFZ + EPA + WLTP - Start Value'!$B$5*'NEFZ + EPA + WLTP - Start Value'!$B$4)*E397/3600,0)</f>
        <v>0.0001624807581018518</v>
      </c>
    </row>
    <row r="398" ht="20.35" customHeight="1">
      <c r="A398" s="15">
        <v>395</v>
      </c>
      <c r="B398" s="136">
        <v>8.300000000000001</v>
      </c>
      <c r="C398" s="95">
        <f>B398/3.6</f>
        <v>2.305555555555556</v>
      </c>
      <c r="D398" s="95">
        <f>(C398+C397)/2</f>
        <v>1.819444444444445</v>
      </c>
      <c r="E398" s="95">
        <f>(D398*(A398-A397))</f>
        <v>1.819444444444445</v>
      </c>
      <c r="F398" s="95">
        <f>(0.5*((C398^2)-(C397^2))*'NEFZ + EPA + WLTP - Start Value'!$B$3)/3600</f>
        <v>0.7689820173182446</v>
      </c>
      <c r="G398" s="95">
        <f>E398*'NEFZ + EPA + WLTP - Start Value'!$B$3*'NEFZ + EPA + WLTP - Start Value'!$B$6*'NEFZ + EPA + WLTP - Constants'!$B$4/3600</f>
        <v>0.06207398611111112</v>
      </c>
      <c r="H398" s="95">
        <f>IF(E398&gt;0,(((C397)^3+(C398)^3)/2/D398)*0.5*'NEFZ + EPA + WLTP - Constants'!$B$3*('NEFZ + EPA + WLTP - Start Value'!$B$5*'NEFZ + EPA + WLTP - Start Value'!$B$4)*E398/3600,0)</f>
        <v>0.0009250786983453363</v>
      </c>
    </row>
    <row r="399" ht="20.35" customHeight="1">
      <c r="A399" s="15">
        <v>396</v>
      </c>
      <c r="B399" s="136">
        <v>12.3</v>
      </c>
      <c r="C399" s="95">
        <f>B399/3.6</f>
        <v>3.416666666666667</v>
      </c>
      <c r="D399" s="95">
        <f>(C399+C398)/2</f>
        <v>2.861111111111112</v>
      </c>
      <c r="E399" s="95">
        <f>(D399*(A399-A398))</f>
        <v>2.861111111111112</v>
      </c>
      <c r="F399" s="95">
        <f>(0.5*((C399^2)-(C398^2))*'NEFZ + EPA + WLTP - Start Value'!$B$3)/3600</f>
        <v>1.381987311385459</v>
      </c>
      <c r="G399" s="95">
        <f>E399*'NEFZ + EPA + WLTP - Start Value'!$B$3*'NEFZ + EPA + WLTP - Start Value'!$B$6*'NEFZ + EPA + WLTP - Constants'!$B$4/3600</f>
        <v>0.09761252777777779</v>
      </c>
      <c r="H399" s="95">
        <f>IF(E399&gt;0,(((C398)^3+(C399)^3)/2/D399)*0.5*'NEFZ + EPA + WLTP - Constants'!$B$3*('NEFZ + EPA + WLTP - Start Value'!$B$5*'NEFZ + EPA + WLTP - Start Value'!$B$4)*E399/3600,0)</f>
        <v>0.003297868773576819</v>
      </c>
    </row>
    <row r="400" ht="20.35" customHeight="1">
      <c r="A400" s="15">
        <v>397</v>
      </c>
      <c r="B400" s="136">
        <v>16.6</v>
      </c>
      <c r="C400" s="95">
        <f>B400/3.6</f>
        <v>4.611111111111112</v>
      </c>
      <c r="D400" s="95">
        <f>(C400+C399)/2</f>
        <v>4.013888888888889</v>
      </c>
      <c r="E400" s="95">
        <f>(D400*(A400-A399))</f>
        <v>4.013888888888889</v>
      </c>
      <c r="F400" s="95">
        <f>(0.5*((C400^2)-(C399^2))*'NEFZ + EPA + WLTP - Start Value'!$B$3)/3600</f>
        <v>2.084217999828533</v>
      </c>
      <c r="G400" s="95">
        <f>E400*'NEFZ + EPA + WLTP - Start Value'!$B$3*'NEFZ + EPA + WLTP - Start Value'!$B$6*'NEFZ + EPA + WLTP - Constants'!$B$4/3600</f>
        <v>0.1369418472222222</v>
      </c>
      <c r="H400" s="95">
        <f>IF(E400&gt;0,(((C399)^3+(C400)^3)/2/D400)*0.5*'NEFZ + EPA + WLTP - Constants'!$B$3*('NEFZ + EPA + WLTP - Start Value'!$B$5*'NEFZ + EPA + WLTP - Start Value'!$B$4)*E400/3600,0)</f>
        <v>0.008723938180512692</v>
      </c>
    </row>
    <row r="401" ht="20.35" customHeight="1">
      <c r="A401" s="15">
        <v>398</v>
      </c>
      <c r="B401" s="136">
        <v>20.9</v>
      </c>
      <c r="C401" s="95">
        <f>B401/3.6</f>
        <v>5.805555555555555</v>
      </c>
      <c r="D401" s="95">
        <f>(C401+C400)/2</f>
        <v>5.208333333333334</v>
      </c>
      <c r="E401" s="95">
        <f>(D401*(A401-A400))</f>
        <v>5.208333333333334</v>
      </c>
      <c r="F401" s="95">
        <f>(0.5*((C401^2)-(C400^2))*'NEFZ + EPA + WLTP - Start Value'!$B$3)/3600</f>
        <v>2.704435120884772</v>
      </c>
      <c r="G401" s="95">
        <f>E401*'NEFZ + EPA + WLTP - Start Value'!$B$3*'NEFZ + EPA + WLTP - Start Value'!$B$6*'NEFZ + EPA + WLTP - Constants'!$B$4/3600</f>
        <v>0.1776927083333334</v>
      </c>
      <c r="H401" s="95">
        <f>IF(E401&gt;0,(((C400)^3+(C401)^3)/2/D401)*0.5*'NEFZ + EPA + WLTP - Constants'!$B$3*('NEFZ + EPA + WLTP - Start Value'!$B$5*'NEFZ + EPA + WLTP - Start Value'!$B$4)*E401/3600,0)</f>
        <v>0.01857755232445988</v>
      </c>
    </row>
    <row r="402" ht="20.35" customHeight="1">
      <c r="A402" s="15">
        <v>399</v>
      </c>
      <c r="B402" s="136">
        <v>24.2</v>
      </c>
      <c r="C402" s="95">
        <f>B402/3.6</f>
        <v>6.722222222222221</v>
      </c>
      <c r="D402" s="95">
        <f>(C402+C401)/2</f>
        <v>6.263888888888888</v>
      </c>
      <c r="E402" s="95">
        <f>(D402*(A402-A401))</f>
        <v>6.263888888888888</v>
      </c>
      <c r="F402" s="95">
        <f>(0.5*((C402^2)-(C401^2))*'NEFZ + EPA + WLTP - Start Value'!$B$3)/3600</f>
        <v>2.496130722736623</v>
      </c>
      <c r="G402" s="95">
        <f>E402*'NEFZ + EPA + WLTP - Start Value'!$B$3*'NEFZ + EPA + WLTP - Start Value'!$B$6*'NEFZ + EPA + WLTP - Constants'!$B$4/3600</f>
        <v>0.2137050972222222</v>
      </c>
      <c r="H402" s="95">
        <f>IF(E402&gt;0,(((C401)^3+(C402)^3)/2/D402)*0.5*'NEFZ + EPA + WLTP - Constants'!$B$3*('NEFZ + EPA + WLTP - Start Value'!$B$5*'NEFZ + EPA + WLTP - Start Value'!$B$4)*E402/3600,0)</f>
        <v>0.03158950457068758</v>
      </c>
    </row>
    <row r="403" ht="20.35" customHeight="1">
      <c r="A403" s="15">
        <v>400</v>
      </c>
      <c r="B403" s="136">
        <v>25.6</v>
      </c>
      <c r="C403" s="95">
        <f>B403/3.6</f>
        <v>7.111111111111112</v>
      </c>
      <c r="D403" s="95">
        <f>(C403+C402)/2</f>
        <v>6.916666666666666</v>
      </c>
      <c r="E403" s="95">
        <f>(D403*(A403-A402))</f>
        <v>6.916666666666666</v>
      </c>
      <c r="F403" s="95">
        <f>(0.5*((C403^2)-(C402^2))*'NEFZ + EPA + WLTP - Start Value'!$B$3)/3600</f>
        <v>1.169322273662555</v>
      </c>
      <c r="G403" s="95">
        <f>E403*'NEFZ + EPA + WLTP - Start Value'!$B$3*'NEFZ + EPA + WLTP - Start Value'!$B$6*'NEFZ + EPA + WLTP - Constants'!$B$4/3600</f>
        <v>0.2359759166666667</v>
      </c>
      <c r="H403" s="95">
        <f>IF(E403&gt;0,(((C402)^3+(C403)^3)/2/D403)*0.5*'NEFZ + EPA + WLTP - Constants'!$B$3*('NEFZ + EPA + WLTP - Start Value'!$B$5*'NEFZ + EPA + WLTP - Start Value'!$B$4)*E403/3600,0)</f>
        <v>0.04195749266975309</v>
      </c>
    </row>
    <row r="404" ht="20.35" customHeight="1">
      <c r="A404" s="15">
        <v>401</v>
      </c>
      <c r="B404" s="136">
        <v>25.6</v>
      </c>
      <c r="C404" s="95">
        <f>B404/3.6</f>
        <v>7.111111111111112</v>
      </c>
      <c r="D404" s="95">
        <f>(C404+C403)/2</f>
        <v>7.111111111111112</v>
      </c>
      <c r="E404" s="95">
        <f>(D404*(A404-A403))</f>
        <v>7.111111111111112</v>
      </c>
      <c r="F404" s="95">
        <f>(0.5*((C404^2)-(C403^2))*'NEFZ + EPA + WLTP - Start Value'!$B$3)/3600</f>
        <v>0</v>
      </c>
      <c r="G404" s="95">
        <f>E404*'NEFZ + EPA + WLTP - Start Value'!$B$3*'NEFZ + EPA + WLTP - Start Value'!$B$6*'NEFZ + EPA + WLTP - Constants'!$B$4/3600</f>
        <v>0.2426097777777778</v>
      </c>
      <c r="H404" s="95">
        <f>IF(E404&gt;0,(((C403)^3+(C404)^3)/2/D404)*0.5*'NEFZ + EPA + WLTP - Constants'!$B$3*('NEFZ + EPA + WLTP - Start Value'!$B$5*'NEFZ + EPA + WLTP - Start Value'!$B$4)*E404/3600,0)</f>
        <v>0.0454886364883402</v>
      </c>
    </row>
    <row r="405" ht="20.35" customHeight="1">
      <c r="A405" s="15">
        <v>402</v>
      </c>
      <c r="B405" s="136">
        <v>24.9</v>
      </c>
      <c r="C405" s="95">
        <f>B405/3.6</f>
        <v>6.916666666666666</v>
      </c>
      <c r="D405" s="95">
        <f>(C405+C404)/2</f>
        <v>7.013888888888889</v>
      </c>
      <c r="E405" s="95">
        <f>(D405*(A405-A404))</f>
        <v>7.013888888888889</v>
      </c>
      <c r="F405" s="95">
        <f>(0.5*((C405^2)-(C404^2))*'NEFZ + EPA + WLTP - Start Value'!$B$3)/3600</f>
        <v>-0.5928792652606333</v>
      </c>
      <c r="G405" s="95">
        <f>E405*'NEFZ + EPA + WLTP - Start Value'!$B$3*'NEFZ + EPA + WLTP - Start Value'!$B$6*'NEFZ + EPA + WLTP - Constants'!$B$4/3600</f>
        <v>0.2392928472222222</v>
      </c>
      <c r="H405" s="95">
        <f>IF(E405&gt;0,(((C404)^3+(C405)^3)/2/D405)*0.5*'NEFZ + EPA + WLTP - Constants'!$B$3*('NEFZ + EPA + WLTP - Start Value'!$B$5*'NEFZ + EPA + WLTP - Start Value'!$B$4)*E405/3600,0)</f>
        <v>0.04367344309949416</v>
      </c>
    </row>
    <row r="406" ht="20.35" customHeight="1">
      <c r="A406" s="15">
        <v>403</v>
      </c>
      <c r="B406" s="136">
        <v>23.3</v>
      </c>
      <c r="C406" s="95">
        <f>B406/3.6</f>
        <v>6.472222222222222</v>
      </c>
      <c r="D406" s="95">
        <f>(C406+C405)/2</f>
        <v>6.694444444444445</v>
      </c>
      <c r="E406" s="95">
        <f>(D406*(A406-A405))</f>
        <v>6.694444444444445</v>
      </c>
      <c r="F406" s="95">
        <f>(0.5*((C406^2)-(C405^2))*'NEFZ + EPA + WLTP - Start Value'!$B$3)/3600</f>
        <v>-1.293432784636486</v>
      </c>
      <c r="G406" s="95">
        <f>E406*'NEFZ + EPA + WLTP - Start Value'!$B$3*'NEFZ + EPA + WLTP - Start Value'!$B$6*'NEFZ + EPA + WLTP - Constants'!$B$4/3600</f>
        <v>0.2283943611111111</v>
      </c>
      <c r="H406" s="95">
        <f>IF(E406&gt;0,(((C405)^3+(C406)^3)/2/D406)*0.5*'NEFZ + EPA + WLTP - Constants'!$B$3*('NEFZ + EPA + WLTP - Start Value'!$B$5*'NEFZ + EPA + WLTP - Start Value'!$B$4)*E406/3600,0)</f>
        <v>0.03807741371956446</v>
      </c>
    </row>
    <row r="407" ht="20.35" customHeight="1">
      <c r="A407" s="15">
        <v>404</v>
      </c>
      <c r="B407" s="136">
        <v>21.6</v>
      </c>
      <c r="C407" s="95">
        <f>B407/3.6</f>
        <v>6</v>
      </c>
      <c r="D407" s="95">
        <f>(C407+C406)/2</f>
        <v>6.236111111111111</v>
      </c>
      <c r="E407" s="95">
        <f>(D407*(A407-A406))</f>
        <v>6.236111111111111</v>
      </c>
      <c r="F407" s="95">
        <f>(0.5*((C407^2)-(C406^2))*'NEFZ + EPA + WLTP - Start Value'!$B$3)/3600</f>
        <v>-1.280183149005488</v>
      </c>
      <c r="G407" s="95">
        <f>E407*'NEFZ + EPA + WLTP - Start Value'!$B$3*'NEFZ + EPA + WLTP - Start Value'!$B$6*'NEFZ + EPA + WLTP - Constants'!$B$4/3600</f>
        <v>0.2127574027777778</v>
      </c>
      <c r="H407" s="95">
        <f>IF(E407&gt;0,(((C406)^3+(C407)^3)/2/D407)*0.5*'NEFZ + EPA + WLTP - Constants'!$B$3*('NEFZ + EPA + WLTP - Start Value'!$B$5*'NEFZ + EPA + WLTP - Start Value'!$B$4)*E407/3600,0)</f>
        <v>0.03081028886424039</v>
      </c>
    </row>
    <row r="408" ht="20.35" customHeight="1">
      <c r="A408" s="15">
        <v>405</v>
      </c>
      <c r="B408" s="136">
        <v>20.2</v>
      </c>
      <c r="C408" s="95">
        <f>B408/3.6</f>
        <v>5.611111111111111</v>
      </c>
      <c r="D408" s="95">
        <f>(C408+C407)/2</f>
        <v>5.805555555555555</v>
      </c>
      <c r="E408" s="95">
        <f>(D408*(A408-A407))</f>
        <v>5.805555555555555</v>
      </c>
      <c r="F408" s="95">
        <f>(0.5*((C408^2)-(C407^2))*'NEFZ + EPA + WLTP - Start Value'!$B$3)/3600</f>
        <v>-0.9814793381344319</v>
      </c>
      <c r="G408" s="95">
        <f>E408*'NEFZ + EPA + WLTP - Start Value'!$B$3*'NEFZ + EPA + WLTP - Start Value'!$B$6*'NEFZ + EPA + WLTP - Constants'!$B$4/3600</f>
        <v>0.1980681388888889</v>
      </c>
      <c r="H408" s="95">
        <f>IF(E408&gt;0,(((C407)^3+(C408)^3)/2/D408)*0.5*'NEFZ + EPA + WLTP - Constants'!$B$3*('NEFZ + EPA + WLTP - Start Value'!$B$5*'NEFZ + EPA + WLTP - Start Value'!$B$4)*E408/3600,0)</f>
        <v>0.0248359606052812</v>
      </c>
    </row>
    <row r="409" ht="20.35" customHeight="1">
      <c r="A409" s="15">
        <v>406</v>
      </c>
      <c r="B409" s="136">
        <v>18.7</v>
      </c>
      <c r="C409" s="95">
        <f>B409/3.6</f>
        <v>5.194444444444444</v>
      </c>
      <c r="D409" s="95">
        <f>(C409+C408)/2</f>
        <v>5.402777777777777</v>
      </c>
      <c r="E409" s="95">
        <f>(D409*(A409-A408))</f>
        <v>5.402777777777777</v>
      </c>
      <c r="F409" s="95">
        <f>(0.5*((C409^2)-(C408^2))*'NEFZ + EPA + WLTP - Start Value'!$B$3)/3600</f>
        <v>-0.978628150720165</v>
      </c>
      <c r="G409" s="95">
        <f>E409*'NEFZ + EPA + WLTP - Start Value'!$B$3*'NEFZ + EPA + WLTP - Start Value'!$B$6*'NEFZ + EPA + WLTP - Constants'!$B$4/3600</f>
        <v>0.1843265694444444</v>
      </c>
      <c r="H409" s="95">
        <f>IF(E409&gt;0,(((C408)^3+(C409)^3)/2/D409)*0.5*'NEFZ + EPA + WLTP - Constants'!$B$3*('NEFZ + EPA + WLTP - Start Value'!$B$5*'NEFZ + EPA + WLTP - Start Value'!$B$4)*E409/3600,0)</f>
        <v>0.0200389423814729</v>
      </c>
    </row>
    <row r="410" ht="20.35" customHeight="1">
      <c r="A410" s="15">
        <v>407</v>
      </c>
      <c r="B410" s="136">
        <v>17</v>
      </c>
      <c r="C410" s="95">
        <f>B410/3.6</f>
        <v>4.722222222222222</v>
      </c>
      <c r="D410" s="95">
        <f>(C410+C409)/2</f>
        <v>4.958333333333333</v>
      </c>
      <c r="E410" s="95">
        <f>(D410*(A410-A409))</f>
        <v>4.958333333333333</v>
      </c>
      <c r="F410" s="95">
        <f>(0.5*((C410^2)-(C409^2))*'NEFZ + EPA + WLTP - Start Value'!$B$3)/3600</f>
        <v>-1.017873906893003</v>
      </c>
      <c r="G410" s="95">
        <f>E410*'NEFZ + EPA + WLTP - Start Value'!$B$3*'NEFZ + EPA + WLTP - Start Value'!$B$6*'NEFZ + EPA + WLTP - Constants'!$B$4/3600</f>
        <v>0.1691634583333333</v>
      </c>
      <c r="H410" s="95">
        <f>IF(E410&gt;0,(((C409)^3+(C410)^3)/2/D410)*0.5*'NEFZ + EPA + WLTP - Constants'!$B$3*('NEFZ + EPA + WLTP - Start Value'!$B$5*'NEFZ + EPA + WLTP - Start Value'!$B$4)*E410/3600,0)</f>
        <v>0.01552537379436728</v>
      </c>
    </row>
    <row r="411" ht="20.35" customHeight="1">
      <c r="A411" s="15">
        <v>408</v>
      </c>
      <c r="B411" s="136">
        <v>15.3</v>
      </c>
      <c r="C411" s="95">
        <f>B411/3.6</f>
        <v>4.25</v>
      </c>
      <c r="D411" s="95">
        <f>(C411+C410)/2</f>
        <v>4.486111111111111</v>
      </c>
      <c r="E411" s="95">
        <f>(D411*(A411-A410))</f>
        <v>4.486111111111111</v>
      </c>
      <c r="F411" s="95">
        <f>(0.5*((C411^2)-(C410^2))*'NEFZ + EPA + WLTP - Start Value'!$B$3)/3600</f>
        <v>-0.9209335348079561</v>
      </c>
      <c r="G411" s="95">
        <f>E411*'NEFZ + EPA + WLTP - Start Value'!$B$3*'NEFZ + EPA + WLTP - Start Value'!$B$6*'NEFZ + EPA + WLTP - Constants'!$B$4/3600</f>
        <v>0.1530526527777778</v>
      </c>
      <c r="H411" s="95">
        <f>IF(E411&gt;0,(((C410)^3+(C411)^3)/2/D411)*0.5*'NEFZ + EPA + WLTP - Constants'!$B$3*('NEFZ + EPA + WLTP - Start Value'!$B$5*'NEFZ + EPA + WLTP - Start Value'!$B$4)*E411/3600,0)</f>
        <v>0.01151581779942558</v>
      </c>
    </row>
    <row r="412" ht="20.35" customHeight="1">
      <c r="A412" s="15">
        <v>409</v>
      </c>
      <c r="B412" s="136">
        <v>14.2</v>
      </c>
      <c r="C412" s="95">
        <f>B412/3.6</f>
        <v>3.944444444444444</v>
      </c>
      <c r="D412" s="95">
        <f>(C412+C411)/2</f>
        <v>4.097222222222222</v>
      </c>
      <c r="E412" s="95">
        <f>(D412*(A412-A411))</f>
        <v>4.097222222222222</v>
      </c>
      <c r="F412" s="95">
        <f>(0.5*((C412^2)-(C411^2))*'NEFZ + EPA + WLTP - Start Value'!$B$3)/3600</f>
        <v>-0.5442413623113858</v>
      </c>
      <c r="G412" s="95">
        <f>E412*'NEFZ + EPA + WLTP - Start Value'!$B$3*'NEFZ + EPA + WLTP - Start Value'!$B$6*'NEFZ + EPA + WLTP - Constants'!$B$4/3600</f>
        <v>0.1397849305555556</v>
      </c>
      <c r="H412" s="95">
        <f>IF(E412&gt;0,(((C411)^3+(C412)^3)/2/D412)*0.5*'NEFZ + EPA + WLTP - Constants'!$B$3*('NEFZ + EPA + WLTP - Start Value'!$B$5*'NEFZ + EPA + WLTP - Start Value'!$B$4)*E412/3600,0)</f>
        <v>0.008737090861839847</v>
      </c>
    </row>
    <row r="413" ht="20.35" customHeight="1">
      <c r="A413" s="15">
        <v>410</v>
      </c>
      <c r="B413" s="136">
        <v>13.9</v>
      </c>
      <c r="C413" s="95">
        <f>B413/3.6</f>
        <v>3.861111111111111</v>
      </c>
      <c r="D413" s="95">
        <f>(C413+C412)/2</f>
        <v>3.902777777777778</v>
      </c>
      <c r="E413" s="95">
        <f>(D413*(A413-A412))</f>
        <v>3.902777777777778</v>
      </c>
      <c r="F413" s="95">
        <f>(0.5*((C413^2)-(C412^2))*'NEFZ + EPA + WLTP - Start Value'!$B$3)/3600</f>
        <v>-0.1413853523662549</v>
      </c>
      <c r="G413" s="95">
        <f>E413*'NEFZ + EPA + WLTP - Start Value'!$B$3*'NEFZ + EPA + WLTP - Start Value'!$B$6*'NEFZ + EPA + WLTP - Constants'!$B$4/3600</f>
        <v>0.1331510694444444</v>
      </c>
      <c r="H413" s="95">
        <f>IF(E413&gt;0,(((C412)^3+(C413)^3)/2/D413)*0.5*'NEFZ + EPA + WLTP - Constants'!$B$3*('NEFZ + EPA + WLTP - Start Value'!$B$5*'NEFZ + EPA + WLTP - Start Value'!$B$4)*E413/3600,0)</f>
        <v>0.007522470159250685</v>
      </c>
    </row>
    <row r="414" ht="20.35" customHeight="1">
      <c r="A414" s="15">
        <v>411</v>
      </c>
      <c r="B414" s="136">
        <v>14</v>
      </c>
      <c r="C414" s="95">
        <f>B414/3.6</f>
        <v>3.888888888888889</v>
      </c>
      <c r="D414" s="95">
        <f>(C414+C413)/2</f>
        <v>3.875</v>
      </c>
      <c r="E414" s="95">
        <f>(D414*(A414-A413))</f>
        <v>3.875</v>
      </c>
      <c r="F414" s="95">
        <f>(0.5*((C414^2)-(C413^2))*'NEFZ + EPA + WLTP - Start Value'!$B$3)/3600</f>
        <v>0.04679301697530843</v>
      </c>
      <c r="G414" s="95">
        <f>E414*'NEFZ + EPA + WLTP - Start Value'!$B$3*'NEFZ + EPA + WLTP - Start Value'!$B$6*'NEFZ + EPA + WLTP - Constants'!$B$4/3600</f>
        <v>0.132203375</v>
      </c>
      <c r="H414" s="95">
        <f>IF(E414&gt;0,(((C413)^3+(C414)^3)/2/D414)*0.5*'NEFZ + EPA + WLTP - Constants'!$B$3*('NEFZ + EPA + WLTP - Start Value'!$B$5*'NEFZ + EPA + WLTP - Start Value'!$B$4)*E414/3600,0)</f>
        <v>0.007360755353009258</v>
      </c>
    </row>
    <row r="415" ht="20.35" customHeight="1">
      <c r="A415" s="15">
        <v>412</v>
      </c>
      <c r="B415" s="136">
        <v>14.2</v>
      </c>
      <c r="C415" s="95">
        <f>B415/3.6</f>
        <v>3.944444444444444</v>
      </c>
      <c r="D415" s="95">
        <f>(C415+C414)/2</f>
        <v>3.916666666666667</v>
      </c>
      <c r="E415" s="95">
        <f>(D415*(A415-A414))</f>
        <v>3.916666666666667</v>
      </c>
      <c r="F415" s="95">
        <f>(0.5*((C415^2)-(C414^2))*'NEFZ + EPA + WLTP - Start Value'!$B$3)/3600</f>
        <v>0.09459233539094648</v>
      </c>
      <c r="G415" s="95">
        <f>E415*'NEFZ + EPA + WLTP - Start Value'!$B$3*'NEFZ + EPA + WLTP - Start Value'!$B$6*'NEFZ + EPA + WLTP - Constants'!$B$4/3600</f>
        <v>0.1336249166666666</v>
      </c>
      <c r="H415" s="95">
        <f>IF(E415&gt;0,(((C414)^3+(C415)^3)/2/D415)*0.5*'NEFZ + EPA + WLTP - Constants'!$B$3*('NEFZ + EPA + WLTP - Start Value'!$B$5*'NEFZ + EPA + WLTP - Start Value'!$B$4)*E415/3600,0)</f>
        <v>0.007601615354938271</v>
      </c>
    </row>
    <row r="416" ht="20.35" customHeight="1">
      <c r="A416" s="15">
        <v>413</v>
      </c>
      <c r="B416" s="136">
        <v>14.5</v>
      </c>
      <c r="C416" s="95">
        <f>B416/3.6</f>
        <v>4.027777777777778</v>
      </c>
      <c r="D416" s="95">
        <f>(C416+C415)/2</f>
        <v>3.986111111111111</v>
      </c>
      <c r="E416" s="95">
        <f>(D416*(A416-A415))</f>
        <v>3.986111111111111</v>
      </c>
      <c r="F416" s="95">
        <f>(0.5*((C416^2)-(C415^2))*'NEFZ + EPA + WLTP - Start Value'!$B$3)/3600</f>
        <v>0.144404256687243</v>
      </c>
      <c r="G416" s="95">
        <f>E416*'NEFZ + EPA + WLTP - Start Value'!$B$3*'NEFZ + EPA + WLTP - Start Value'!$B$6*'NEFZ + EPA + WLTP - Constants'!$B$4/3600</f>
        <v>0.1359941527777778</v>
      </c>
      <c r="H416" s="95">
        <f>IF(E416&gt;0,(((C415)^3+(C416)^3)/2/D416)*0.5*'NEFZ + EPA + WLTP - Constants'!$B$3*('NEFZ + EPA + WLTP - Start Value'!$B$5*'NEFZ + EPA + WLTP - Start Value'!$B$4)*E416/3600,0)</f>
        <v>0.00801458541773834</v>
      </c>
    </row>
    <row r="417" ht="20.35" customHeight="1">
      <c r="A417" s="15">
        <v>414</v>
      </c>
      <c r="B417" s="136">
        <v>14.9</v>
      </c>
      <c r="C417" s="95">
        <f>B417/3.6</f>
        <v>4.138888888888889</v>
      </c>
      <c r="D417" s="95">
        <f>(C417+C416)/2</f>
        <v>4.083333333333334</v>
      </c>
      <c r="E417" s="95">
        <f>(D417*(A417-A416))</f>
        <v>4.083333333333334</v>
      </c>
      <c r="F417" s="95">
        <f>(0.5*((C417^2)-(C416^2))*'NEFZ + EPA + WLTP - Start Value'!$B$3)/3600</f>
        <v>0.1972350823045277</v>
      </c>
      <c r="G417" s="95">
        <f>E417*'NEFZ + EPA + WLTP - Start Value'!$B$3*'NEFZ + EPA + WLTP - Start Value'!$B$6*'NEFZ + EPA + WLTP - Constants'!$B$4/3600</f>
        <v>0.1393110833333334</v>
      </c>
      <c r="H417" s="95">
        <f>IF(E417&gt;0,(((C416)^3+(C417)^3)/2/D417)*0.5*'NEFZ + EPA + WLTP - Constants'!$B$3*('NEFZ + EPA + WLTP - Start Value'!$B$5*'NEFZ + EPA + WLTP - Start Value'!$B$4)*E417/3600,0)</f>
        <v>0.008617397665895062</v>
      </c>
    </row>
    <row r="418" ht="20.35" customHeight="1">
      <c r="A418" s="15">
        <v>415</v>
      </c>
      <c r="B418" s="136">
        <v>15.9</v>
      </c>
      <c r="C418" s="95">
        <f>B418/3.6</f>
        <v>4.416666666666667</v>
      </c>
      <c r="D418" s="95">
        <f>(C418+C417)/2</f>
        <v>4.277777777777779</v>
      </c>
      <c r="E418" s="95">
        <f>(D418*(A418-A417))</f>
        <v>4.277777777777779</v>
      </c>
      <c r="F418" s="95">
        <f>(0.5*((C418^2)-(C417^2))*'NEFZ + EPA + WLTP - Start Value'!$B$3)/3600</f>
        <v>0.5165680727023315</v>
      </c>
      <c r="G418" s="95">
        <f>E418*'NEFZ + EPA + WLTP - Start Value'!$B$3*'NEFZ + EPA + WLTP - Start Value'!$B$6*'NEFZ + EPA + WLTP - Constants'!$B$4/3600</f>
        <v>0.1459449444444445</v>
      </c>
      <c r="H418" s="95">
        <f>IF(E418&gt;0,(((C417)^3+(C418)^3)/2/D418)*0.5*'NEFZ + EPA + WLTP - Constants'!$B$3*('NEFZ + EPA + WLTP - Start Value'!$B$5*'NEFZ + EPA + WLTP - Start Value'!$B$4)*E418/3600,0)</f>
        <v>0.009933823538237317</v>
      </c>
    </row>
    <row r="419" ht="20.35" customHeight="1">
      <c r="A419" s="15">
        <v>416</v>
      </c>
      <c r="B419" s="136">
        <v>17.4</v>
      </c>
      <c r="C419" s="95">
        <f>B419/3.6</f>
        <v>4.833333333333333</v>
      </c>
      <c r="D419" s="95">
        <f>(C419+C418)/2</f>
        <v>4.625</v>
      </c>
      <c r="E419" s="95">
        <f>(D419*(A419-A418))</f>
        <v>4.625</v>
      </c>
      <c r="F419" s="95">
        <f>(0.5*((C419^2)-(C418^2))*'NEFZ + EPA + WLTP - Start Value'!$B$3)/3600</f>
        <v>0.8377459490740727</v>
      </c>
      <c r="G419" s="95">
        <f>E419*'NEFZ + EPA + WLTP - Start Value'!$B$3*'NEFZ + EPA + WLTP - Start Value'!$B$6*'NEFZ + EPA + WLTP - Constants'!$B$4/3600</f>
        <v>0.157791125</v>
      </c>
      <c r="H419" s="95">
        <f>IF(E419&gt;0,(((C418)^3+(C419)^3)/2/D419)*0.5*'NEFZ + EPA + WLTP - Constants'!$B$3*('NEFZ + EPA + WLTP - Start Value'!$B$5*'NEFZ + EPA + WLTP - Start Value'!$B$4)*E419/3600,0)</f>
        <v>0.01259103255208334</v>
      </c>
    </row>
    <row r="420" ht="20.35" customHeight="1">
      <c r="A420" s="15">
        <v>417</v>
      </c>
      <c r="B420" s="136">
        <v>18.7</v>
      </c>
      <c r="C420" s="95">
        <f>B420/3.6</f>
        <v>5.194444444444444</v>
      </c>
      <c r="D420" s="95">
        <f>(C420+C419)/2</f>
        <v>5.013888888888888</v>
      </c>
      <c r="E420" s="95">
        <f>(D420*(A420-A419))</f>
        <v>5.013888888888888</v>
      </c>
      <c r="F420" s="95">
        <f>(0.5*((C420^2)-(C419^2))*'NEFZ + EPA + WLTP - Start Value'!$B$3)/3600</f>
        <v>0.7870954432441694</v>
      </c>
      <c r="G420" s="95">
        <f>E420*'NEFZ + EPA + WLTP - Start Value'!$B$3*'NEFZ + EPA + WLTP - Start Value'!$B$6*'NEFZ + EPA + WLTP - Constants'!$B$4/3600</f>
        <v>0.1710588472222222</v>
      </c>
      <c r="H420" s="95">
        <f>IF(E420&gt;0,(((C419)^3+(C420)^3)/2/D420)*0.5*'NEFZ + EPA + WLTP - Constants'!$B$3*('NEFZ + EPA + WLTP - Start Value'!$B$5*'NEFZ + EPA + WLTP - Start Value'!$B$4)*E420/3600,0)</f>
        <v>0.01600666811878429</v>
      </c>
    </row>
    <row r="421" ht="20.35" customHeight="1">
      <c r="A421" s="15">
        <v>418</v>
      </c>
      <c r="B421" s="136">
        <v>19.1</v>
      </c>
      <c r="C421" s="95">
        <f>B421/3.6</f>
        <v>5.305555555555556</v>
      </c>
      <c r="D421" s="95">
        <f>(C421+C420)/2</f>
        <v>5.25</v>
      </c>
      <c r="E421" s="95">
        <f>(D421*(A421-A420))</f>
        <v>5.25</v>
      </c>
      <c r="F421" s="95">
        <f>(0.5*((C421^2)-(C420^2))*'NEFZ + EPA + WLTP - Start Value'!$B$3)/3600</f>
        <v>0.2535879629629663</v>
      </c>
      <c r="G421" s="95">
        <f>E421*'NEFZ + EPA + WLTP - Start Value'!$B$3*'NEFZ + EPA + WLTP - Start Value'!$B$6*'NEFZ + EPA + WLTP - Constants'!$B$4/3600</f>
        <v>0.17911425</v>
      </c>
      <c r="H421" s="95">
        <f>IF(E421&gt;0,(((C420)^3+(C421)^3)/2/D421)*0.5*'NEFZ + EPA + WLTP - Constants'!$B$3*('NEFZ + EPA + WLTP - Start Value'!$B$5*'NEFZ + EPA + WLTP - Start Value'!$B$4)*E421/3600,0)</f>
        <v>0.01831109461805555</v>
      </c>
    </row>
    <row r="422" ht="20.35" customHeight="1">
      <c r="A422" s="15">
        <v>419</v>
      </c>
      <c r="B422" s="136">
        <v>18.8</v>
      </c>
      <c r="C422" s="95">
        <f>B422/3.6</f>
        <v>5.222222222222222</v>
      </c>
      <c r="D422" s="95">
        <f>(C422+C421)/2</f>
        <v>5.263888888888889</v>
      </c>
      <c r="E422" s="95">
        <f>(D422*(A422-A421))</f>
        <v>5.263888888888889</v>
      </c>
      <c r="F422" s="95">
        <f>(0.5*((C422^2)-(C421^2))*'NEFZ + EPA + WLTP - Start Value'!$B$3)/3600</f>
        <v>-0.1906941229423888</v>
      </c>
      <c r="G422" s="95">
        <f>E422*'NEFZ + EPA + WLTP - Start Value'!$B$3*'NEFZ + EPA + WLTP - Start Value'!$B$6*'NEFZ + EPA + WLTP - Constants'!$B$4/3600</f>
        <v>0.1795880972222222</v>
      </c>
      <c r="H422" s="95">
        <f>IF(E422&gt;0,(((C421)^3+(C422)^3)/2/D422)*0.5*'NEFZ + EPA + WLTP - Constants'!$B$3*('NEFZ + EPA + WLTP - Start Value'!$B$5*'NEFZ + EPA + WLTP - Start Value'!$B$4)*E422/3600,0)</f>
        <v>0.01845407546189129</v>
      </c>
    </row>
    <row r="423" ht="20.35" customHeight="1">
      <c r="A423" s="15">
        <v>420</v>
      </c>
      <c r="B423" s="136">
        <v>17.6</v>
      </c>
      <c r="C423" s="95">
        <f>B423/3.6</f>
        <v>4.888888888888889</v>
      </c>
      <c r="D423" s="95">
        <f>(C423+C422)/2</f>
        <v>5.055555555555555</v>
      </c>
      <c r="E423" s="95">
        <f>(D423*(A423-A422))</f>
        <v>5.055555555555555</v>
      </c>
      <c r="F423" s="95">
        <f>(0.5*((C423^2)-(C422^2))*'NEFZ + EPA + WLTP - Start Value'!$B$3)/3600</f>
        <v>-0.7325874485596701</v>
      </c>
      <c r="G423" s="95">
        <f>E423*'NEFZ + EPA + WLTP - Start Value'!$B$3*'NEFZ + EPA + WLTP - Start Value'!$B$6*'NEFZ + EPA + WLTP - Constants'!$B$4/3600</f>
        <v>0.1724803888888889</v>
      </c>
      <c r="H423" s="95">
        <f>IF(E423&gt;0,(((C422)^3+(C423)^3)/2/D423)*0.5*'NEFZ + EPA + WLTP - Constants'!$B$3*('NEFZ + EPA + WLTP - Start Value'!$B$5*'NEFZ + EPA + WLTP - Start Value'!$B$4)*E423/3600,0)</f>
        <v>0.01639875548696845</v>
      </c>
    </row>
    <row r="424" ht="20.35" customHeight="1">
      <c r="A424" s="15">
        <v>421</v>
      </c>
      <c r="B424" s="136">
        <v>16.6</v>
      </c>
      <c r="C424" s="95">
        <f>B424/3.6</f>
        <v>4.611111111111112</v>
      </c>
      <c r="D424" s="95">
        <f>(C424+C423)/2</f>
        <v>4.75</v>
      </c>
      <c r="E424" s="95">
        <f>(D424*(A424-A423))</f>
        <v>4.75</v>
      </c>
      <c r="F424" s="95">
        <f>(0.5*((C424^2)-(C423^2))*'NEFZ + EPA + WLTP - Start Value'!$B$3)/3600</f>
        <v>-0.5735918209876536</v>
      </c>
      <c r="G424" s="95">
        <f>E424*'NEFZ + EPA + WLTP - Start Value'!$B$3*'NEFZ + EPA + WLTP - Start Value'!$B$6*'NEFZ + EPA + WLTP - Constants'!$B$4/3600</f>
        <v>0.16205575</v>
      </c>
      <c r="H424" s="95">
        <f>IF(E424&gt;0,(((C423)^3+(C424)^3)/2/D424)*0.5*'NEFZ + EPA + WLTP - Constants'!$B$3*('NEFZ + EPA + WLTP - Start Value'!$B$5*'NEFZ + EPA + WLTP - Start Value'!$B$4)*E424/3600,0)</f>
        <v>0.0135920150462963</v>
      </c>
    </row>
    <row r="425" ht="20.35" customHeight="1">
      <c r="A425" s="15">
        <v>422</v>
      </c>
      <c r="B425" s="136">
        <v>16.2</v>
      </c>
      <c r="C425" s="95">
        <f>B425/3.6</f>
        <v>4.5</v>
      </c>
      <c r="D425" s="95">
        <f>(C425+C424)/2</f>
        <v>4.555555555555555</v>
      </c>
      <c r="E425" s="95">
        <f>(D425*(A425-A424))</f>
        <v>4.555555555555555</v>
      </c>
      <c r="F425" s="95">
        <f>(0.5*((C425^2)-(C424^2))*'NEFZ + EPA + WLTP - Start Value'!$B$3)/3600</f>
        <v>-0.2200445816186571</v>
      </c>
      <c r="G425" s="95">
        <f>E425*'NEFZ + EPA + WLTP - Start Value'!$B$3*'NEFZ + EPA + WLTP - Start Value'!$B$6*'NEFZ + EPA + WLTP - Constants'!$B$4/3600</f>
        <v>0.1554218888888889</v>
      </c>
      <c r="H425" s="95">
        <f>IF(E425&gt;0,(((C424)^3+(C425)^3)/2/D425)*0.5*'NEFZ + EPA + WLTP - Constants'!$B$3*('NEFZ + EPA + WLTP - Start Value'!$B$5*'NEFZ + EPA + WLTP - Start Value'!$B$4)*E425/3600,0)</f>
        <v>0.01196487842935528</v>
      </c>
    </row>
    <row r="426" ht="20.35" customHeight="1">
      <c r="A426" s="15">
        <v>423</v>
      </c>
      <c r="B426" s="136">
        <v>16.4</v>
      </c>
      <c r="C426" s="95">
        <f>B426/3.6</f>
        <v>4.555555555555555</v>
      </c>
      <c r="D426" s="95">
        <f>(C426+C425)/2</f>
        <v>4.527777777777778</v>
      </c>
      <c r="E426" s="95">
        <f>(D426*(A426-A425))</f>
        <v>4.527777777777778</v>
      </c>
      <c r="F426" s="95">
        <f>(0.5*((C426^2)-(C425^2))*'NEFZ + EPA + WLTP - Start Value'!$B$3)/3600</f>
        <v>0.1093514231824415</v>
      </c>
      <c r="G426" s="95">
        <f>E426*'NEFZ + EPA + WLTP - Start Value'!$B$3*'NEFZ + EPA + WLTP - Start Value'!$B$6*'NEFZ + EPA + WLTP - Constants'!$B$4/3600</f>
        <v>0.1544741944444444</v>
      </c>
      <c r="H426" s="95">
        <f>IF(E426&gt;0,(((C425)^3+(C426)^3)/2/D426)*0.5*'NEFZ + EPA + WLTP - Constants'!$B$3*('NEFZ + EPA + WLTP - Start Value'!$B$5*'NEFZ + EPA + WLTP - Start Value'!$B$4)*E426/3600,0)</f>
        <v>0.01174342751200274</v>
      </c>
    </row>
    <row r="427" ht="20.35" customHeight="1">
      <c r="A427" s="15">
        <v>424</v>
      </c>
      <c r="B427" s="136">
        <v>17.2</v>
      </c>
      <c r="C427" s="95">
        <f>B427/3.6</f>
        <v>4.777777777777778</v>
      </c>
      <c r="D427" s="95">
        <f>(C427+C426)/2</f>
        <v>4.666666666666666</v>
      </c>
      <c r="E427" s="95">
        <f>(D427*(A427-A426))</f>
        <v>4.666666666666666</v>
      </c>
      <c r="F427" s="95">
        <f>(0.5*((C427^2)-(C426^2))*'NEFZ + EPA + WLTP - Start Value'!$B$3)/3600</f>
        <v>0.4508230452674894</v>
      </c>
      <c r="G427" s="95">
        <f>E427*'NEFZ + EPA + WLTP - Start Value'!$B$3*'NEFZ + EPA + WLTP - Start Value'!$B$6*'NEFZ + EPA + WLTP - Constants'!$B$4/3600</f>
        <v>0.1592126666666666</v>
      </c>
      <c r="H427" s="95">
        <f>IF(E427&gt;0,(((C426)^3+(C427)^3)/2/D427)*0.5*'NEFZ + EPA + WLTP - Constants'!$B$3*('NEFZ + EPA + WLTP - Start Value'!$B$5*'NEFZ + EPA + WLTP - Start Value'!$B$4)*E427/3600,0)</f>
        <v>0.01287801234567901</v>
      </c>
    </row>
    <row r="428" ht="20.35" customHeight="1">
      <c r="A428" s="15">
        <v>425</v>
      </c>
      <c r="B428" s="136">
        <v>19.1</v>
      </c>
      <c r="C428" s="95">
        <f>B428/3.6</f>
        <v>5.305555555555556</v>
      </c>
      <c r="D428" s="95">
        <f>(C428+C427)/2</f>
        <v>5.041666666666667</v>
      </c>
      <c r="E428" s="95">
        <f>(D428*(A428-A427))</f>
        <v>5.041666666666667</v>
      </c>
      <c r="F428" s="95">
        <f>(0.5*((C428^2)-(C427^2))*'NEFZ + EPA + WLTP - Start Value'!$B$3)/3600</f>
        <v>1.156743505658439</v>
      </c>
      <c r="G428" s="95">
        <f>E428*'NEFZ + EPA + WLTP - Start Value'!$B$3*'NEFZ + EPA + WLTP - Start Value'!$B$6*'NEFZ + EPA + WLTP - Constants'!$B$4/3600</f>
        <v>0.1720065416666667</v>
      </c>
      <c r="H428" s="95">
        <f>IF(E428&gt;0,(((C427)^3+(C428)^3)/2/D428)*0.5*'NEFZ + EPA + WLTP - Constants'!$B$3*('NEFZ + EPA + WLTP - Start Value'!$B$5*'NEFZ + EPA + WLTP - Start Value'!$B$4)*E428/3600,0)</f>
        <v>0.01634435392554013</v>
      </c>
    </row>
    <row r="429" ht="20.35" customHeight="1">
      <c r="A429" s="15">
        <v>426</v>
      </c>
      <c r="B429" s="136">
        <v>22.6</v>
      </c>
      <c r="C429" s="95">
        <f>B429/3.6</f>
        <v>6.277777777777778</v>
      </c>
      <c r="D429" s="95">
        <f>(C429+C428)/2</f>
        <v>5.791666666666667</v>
      </c>
      <c r="E429" s="95">
        <f>(D429*(A429-A428))</f>
        <v>5.791666666666667</v>
      </c>
      <c r="F429" s="95">
        <f>(0.5*((C429^2)-(C428^2))*'NEFZ + EPA + WLTP - Start Value'!$B$3)/3600</f>
        <v>2.447828253600821</v>
      </c>
      <c r="G429" s="95">
        <f>E429*'NEFZ + EPA + WLTP - Start Value'!$B$3*'NEFZ + EPA + WLTP - Start Value'!$B$6*'NEFZ + EPA + WLTP - Constants'!$B$4/3600</f>
        <v>0.1975942916666667</v>
      </c>
      <c r="H429" s="95">
        <f>IF(E429&gt;0,(((C428)^3+(C429)^3)/2/D429)*0.5*'NEFZ + EPA + WLTP - Constants'!$B$3*('NEFZ + EPA + WLTP - Start Value'!$B$5*'NEFZ + EPA + WLTP - Start Value'!$B$4)*E429/3600,0)</f>
        <v>0.02509481573109568</v>
      </c>
    </row>
    <row r="430" ht="20.35" customHeight="1">
      <c r="A430" s="15">
        <v>427</v>
      </c>
      <c r="B430" s="136">
        <v>27.4</v>
      </c>
      <c r="C430" s="95">
        <f>B430/3.6</f>
        <v>7.611111111111111</v>
      </c>
      <c r="D430" s="95">
        <f>(C430+C429)/2</f>
        <v>6.944444444444445</v>
      </c>
      <c r="E430" s="95">
        <f>(D430*(A430-A429))</f>
        <v>6.944444444444445</v>
      </c>
      <c r="F430" s="95">
        <f>(0.5*((C430^2)-(C429^2))*'NEFZ + EPA + WLTP - Start Value'!$B$3)/3600</f>
        <v>4.025205761316871</v>
      </c>
      <c r="G430" s="95">
        <f>E430*'NEFZ + EPA + WLTP - Start Value'!$B$3*'NEFZ + EPA + WLTP - Start Value'!$B$6*'NEFZ + EPA + WLTP - Constants'!$B$4/3600</f>
        <v>0.2369236111111112</v>
      </c>
      <c r="H430" s="95">
        <f>IF(E430&gt;0,(((C429)^3+(C430)^3)/2/D430)*0.5*'NEFZ + EPA + WLTP - Constants'!$B$3*('NEFZ + EPA + WLTP - Start Value'!$B$5*'NEFZ + EPA + WLTP - Start Value'!$B$4)*E430/3600,0)</f>
        <v>0.04353589034636487</v>
      </c>
    </row>
    <row r="431" ht="20.35" customHeight="1">
      <c r="A431" s="15">
        <v>428</v>
      </c>
      <c r="B431" s="136">
        <v>31.6</v>
      </c>
      <c r="C431" s="95">
        <f>B431/3.6</f>
        <v>8.777777777777779</v>
      </c>
      <c r="D431" s="95">
        <f>(C431+C430)/2</f>
        <v>8.194444444444445</v>
      </c>
      <c r="E431" s="95">
        <f>(D431*(A431-A430))</f>
        <v>8.194444444444445</v>
      </c>
      <c r="F431" s="95">
        <f>(0.5*((C431^2)-(C430^2))*'NEFZ + EPA + WLTP - Start Value'!$B$3)/3600</f>
        <v>4.156024948559675</v>
      </c>
      <c r="G431" s="95">
        <f>E431*'NEFZ + EPA + WLTP - Start Value'!$B$3*'NEFZ + EPA + WLTP - Start Value'!$B$6*'NEFZ + EPA + WLTP - Constants'!$B$4/3600</f>
        <v>0.2795698611111112</v>
      </c>
      <c r="H431" s="95">
        <f>IF(E431&gt;0,(((C430)^3+(C431)^3)/2/D431)*0.5*'NEFZ + EPA + WLTP - Constants'!$B$3*('NEFZ + EPA + WLTP - Start Value'!$B$5*'NEFZ + EPA + WLTP - Start Value'!$B$4)*E431/3600,0)</f>
        <v>0.07066457668895748</v>
      </c>
    </row>
    <row r="432" ht="20.35" customHeight="1">
      <c r="A432" s="15">
        <v>429</v>
      </c>
      <c r="B432" s="136">
        <v>33.4</v>
      </c>
      <c r="C432" s="95">
        <f>B432/3.6</f>
        <v>9.277777777777777</v>
      </c>
      <c r="D432" s="95">
        <f>(C432+C431)/2</f>
        <v>9.027777777777779</v>
      </c>
      <c r="E432" s="95">
        <f>(D432*(A432-A431))</f>
        <v>9.027777777777779</v>
      </c>
      <c r="F432" s="95">
        <f>(0.5*((C432^2)-(C431^2))*'NEFZ + EPA + WLTP - Start Value'!$B$3)/3600</f>
        <v>1.962287808641968</v>
      </c>
      <c r="G432" s="95">
        <f>E432*'NEFZ + EPA + WLTP - Start Value'!$B$3*'NEFZ + EPA + WLTP - Start Value'!$B$6*'NEFZ + EPA + WLTP - Constants'!$B$4/3600</f>
        <v>0.3080006944444445</v>
      </c>
      <c r="H432" s="95">
        <f>IF(E432&gt;0,(((C431)^3+(C432)^3)/2/D432)*0.5*'NEFZ + EPA + WLTP - Constants'!$B$3*('NEFZ + EPA + WLTP - Start Value'!$B$5*'NEFZ + EPA + WLTP - Start Value'!$B$4)*E432/3600,0)</f>
        <v>0.09328914073216737</v>
      </c>
    </row>
    <row r="433" ht="20.35" customHeight="1">
      <c r="A433" s="15">
        <v>430</v>
      </c>
      <c r="B433" s="136">
        <v>33.5</v>
      </c>
      <c r="C433" s="95">
        <f>B433/3.6</f>
        <v>9.305555555555555</v>
      </c>
      <c r="D433" s="95">
        <f>(C433+C432)/2</f>
        <v>9.291666666666666</v>
      </c>
      <c r="E433" s="95">
        <f>(D433*(A433-A432))</f>
        <v>9.291666666666666</v>
      </c>
      <c r="F433" s="95">
        <f>(0.5*((C433^2)-(C432^2))*'NEFZ + EPA + WLTP - Start Value'!$B$3)/3600</f>
        <v>0.1122026105967122</v>
      </c>
      <c r="G433" s="95">
        <f>E433*'NEFZ + EPA + WLTP - Start Value'!$B$3*'NEFZ + EPA + WLTP - Start Value'!$B$6*'NEFZ + EPA + WLTP - Constants'!$B$4/3600</f>
        <v>0.3170037916666666</v>
      </c>
      <c r="H433" s="95">
        <f>IF(E433&gt;0,(((C432)^3+(C433)^3)/2/D433)*0.5*'NEFZ + EPA + WLTP - Constants'!$B$3*('NEFZ + EPA + WLTP - Start Value'!$B$5*'NEFZ + EPA + WLTP - Start Value'!$B$4)*E433/3600,0)</f>
        <v>0.101478561101466</v>
      </c>
    </row>
    <row r="434" ht="20.35" customHeight="1">
      <c r="A434" s="15">
        <v>431</v>
      </c>
      <c r="B434" s="136">
        <v>32.8</v>
      </c>
      <c r="C434" s="95">
        <f>B434/3.6</f>
        <v>9.111111111111111</v>
      </c>
      <c r="D434" s="95">
        <f>(C434+C433)/2</f>
        <v>9.208333333333332</v>
      </c>
      <c r="E434" s="95">
        <f>(D434*(A434-A433))</f>
        <v>9.208333333333332</v>
      </c>
      <c r="F434" s="95">
        <f>(0.5*((C434^2)-(C433^2))*'NEFZ + EPA + WLTP - Start Value'!$B$3)/3600</f>
        <v>-0.7783741640946503</v>
      </c>
      <c r="G434" s="95">
        <f>E434*'NEFZ + EPA + WLTP - Start Value'!$B$3*'NEFZ + EPA + WLTP - Start Value'!$B$6*'NEFZ + EPA + WLTP - Constants'!$B$4/3600</f>
        <v>0.3141607083333333</v>
      </c>
      <c r="H434" s="95">
        <f>IF(E434&gt;0,(((C433)^3+(C434)^3)/2/D434)*0.5*'NEFZ + EPA + WLTP - Constants'!$B$3*('NEFZ + EPA + WLTP - Start Value'!$B$5*'NEFZ + EPA + WLTP - Start Value'!$B$4)*E434/3600,0)</f>
        <v>0.09880497969714505</v>
      </c>
    </row>
    <row r="435" ht="20.35" customHeight="1">
      <c r="A435" s="15">
        <v>432</v>
      </c>
      <c r="B435" s="136">
        <v>31.9</v>
      </c>
      <c r="C435" s="95">
        <f>B435/3.6</f>
        <v>8.861111111111111</v>
      </c>
      <c r="D435" s="95">
        <f>(C435+C434)/2</f>
        <v>8.986111111111111</v>
      </c>
      <c r="E435" s="95">
        <f>(D435*(A435-A434))</f>
        <v>8.986111111111111</v>
      </c>
      <c r="F435" s="95">
        <f>(0.5*((C435^2)-(C434^2))*'NEFZ + EPA + WLTP - Start Value'!$B$3)/3600</f>
        <v>-0.9766155478395065</v>
      </c>
      <c r="G435" s="95">
        <f>E435*'NEFZ + EPA + WLTP - Start Value'!$B$3*'NEFZ + EPA + WLTP - Start Value'!$B$6*'NEFZ + EPA + WLTP - Constants'!$B$4/3600</f>
        <v>0.3065791527777778</v>
      </c>
      <c r="H435" s="95">
        <f>IF(E435&gt;0,(((C434)^3+(C435)^3)/2/D435)*0.5*'NEFZ + EPA + WLTP - Constants'!$B$3*('NEFZ + EPA + WLTP - Start Value'!$B$5*'NEFZ + EPA + WLTP - Start Value'!$B$4)*E435/3600,0)</f>
        <v>0.09184550584597907</v>
      </c>
    </row>
    <row r="436" ht="20.35" customHeight="1">
      <c r="A436" s="15">
        <v>433</v>
      </c>
      <c r="B436" s="136">
        <v>31.3</v>
      </c>
      <c r="C436" s="95">
        <f>B436/3.6</f>
        <v>8.694444444444445</v>
      </c>
      <c r="D436" s="95">
        <f>(C436+C435)/2</f>
        <v>8.777777777777779</v>
      </c>
      <c r="E436" s="95">
        <f>(D436*(A436-A435))</f>
        <v>8.777777777777779</v>
      </c>
      <c r="F436" s="95">
        <f>(0.5*((C436^2)-(C435^2))*'NEFZ + EPA + WLTP - Start Value'!$B$3)/3600</f>
        <v>-0.6359825102880623</v>
      </c>
      <c r="G436" s="95">
        <f>E436*'NEFZ + EPA + WLTP - Start Value'!$B$3*'NEFZ + EPA + WLTP - Start Value'!$B$6*'NEFZ + EPA + WLTP - Constants'!$B$4/3600</f>
        <v>0.2994714444444445</v>
      </c>
      <c r="H436" s="95">
        <f>IF(E436&gt;0,(((C435)^3+(C436)^3)/2/D436)*0.5*'NEFZ + EPA + WLTP - Constants'!$B$3*('NEFZ + EPA + WLTP - Start Value'!$B$5*'NEFZ + EPA + WLTP - Start Value'!$B$4)*E436/3600,0)</f>
        <v>0.08557791156550067</v>
      </c>
    </row>
    <row r="437" ht="20.35" customHeight="1">
      <c r="A437" s="15">
        <v>434</v>
      </c>
      <c r="B437" s="136">
        <v>31.1</v>
      </c>
      <c r="C437" s="95">
        <f>B437/3.6</f>
        <v>8.638888888888889</v>
      </c>
      <c r="D437" s="95">
        <f>(C437+C436)/2</f>
        <v>8.666666666666668</v>
      </c>
      <c r="E437" s="95">
        <f>(D437*(A437-A436))</f>
        <v>8.666666666666668</v>
      </c>
      <c r="F437" s="95">
        <f>(0.5*((C437^2)-(C436^2))*'NEFZ + EPA + WLTP - Start Value'!$B$3)/3600</f>
        <v>-0.2093106995884771</v>
      </c>
      <c r="G437" s="95">
        <f>E437*'NEFZ + EPA + WLTP - Start Value'!$B$3*'NEFZ + EPA + WLTP - Start Value'!$B$6*'NEFZ + EPA + WLTP - Constants'!$B$4/3600</f>
        <v>0.2956806666666667</v>
      </c>
      <c r="H437" s="95">
        <f>IF(E437&gt;0,(((C436)^3+(C437)^3)/2/D437)*0.5*'NEFZ + EPA + WLTP - Constants'!$B$3*('NEFZ + EPA + WLTP - Start Value'!$B$5*'NEFZ + EPA + WLTP - Start Value'!$B$4)*E437/3600,0)</f>
        <v>0.0823493526234568</v>
      </c>
    </row>
    <row r="438" ht="20.35" customHeight="1">
      <c r="A438" s="15">
        <v>435</v>
      </c>
      <c r="B438" s="136">
        <v>30.6</v>
      </c>
      <c r="C438" s="95">
        <f>B438/3.6</f>
        <v>8.5</v>
      </c>
      <c r="D438" s="95">
        <f>(C438+C437)/2</f>
        <v>8.569444444444445</v>
      </c>
      <c r="E438" s="95">
        <f>(D438*(A438-A437))</f>
        <v>8.569444444444445</v>
      </c>
      <c r="F438" s="95">
        <f>(0.5*((C438^2)-(C437^2))*'NEFZ + EPA + WLTP - Start Value'!$B$3)/3600</f>
        <v>-0.5174066572359421</v>
      </c>
      <c r="G438" s="95">
        <f>E438*'NEFZ + EPA + WLTP - Start Value'!$B$3*'NEFZ + EPA + WLTP - Start Value'!$B$6*'NEFZ + EPA + WLTP - Constants'!$B$4/3600</f>
        <v>0.2923637361111112</v>
      </c>
      <c r="H438" s="95">
        <f>IF(E438&gt;0,(((C437)^3+(C438)^3)/2/D438)*0.5*'NEFZ + EPA + WLTP - Constants'!$B$3*('NEFZ + EPA + WLTP - Start Value'!$B$5*'NEFZ + EPA + WLTP - Start Value'!$B$4)*E438/3600,0)</f>
        <v>0.07962218305791326</v>
      </c>
    </row>
    <row r="439" ht="20.35" customHeight="1">
      <c r="A439" s="15">
        <v>436</v>
      </c>
      <c r="B439" s="136">
        <v>29.2</v>
      </c>
      <c r="C439" s="95">
        <f>B439/3.6</f>
        <v>8.111111111111111</v>
      </c>
      <c r="D439" s="95">
        <f>(C439+C438)/2</f>
        <v>8.305555555555555</v>
      </c>
      <c r="E439" s="95">
        <f>(D439*(A439-A438))</f>
        <v>8.305555555555555</v>
      </c>
      <c r="F439" s="95">
        <f>(0.5*((C439^2)-(C438^2))*'NEFZ + EPA + WLTP - Start Value'!$B$3)/3600</f>
        <v>-1.404125943072705</v>
      </c>
      <c r="G439" s="95">
        <f>E439*'NEFZ + EPA + WLTP - Start Value'!$B$3*'NEFZ + EPA + WLTP - Start Value'!$B$6*'NEFZ + EPA + WLTP - Constants'!$B$4/3600</f>
        <v>0.2833606388888889</v>
      </c>
      <c r="H439" s="95">
        <f>IF(E439&gt;0,(((C438)^3+(C439)^3)/2/D439)*0.5*'NEFZ + EPA + WLTP - Constants'!$B$3*('NEFZ + EPA + WLTP - Start Value'!$B$5*'NEFZ + EPA + WLTP - Start Value'!$B$4)*E439/3600,0)</f>
        <v>0.07259556708676268</v>
      </c>
    </row>
    <row r="440" ht="20.35" customHeight="1">
      <c r="A440" s="15">
        <v>437</v>
      </c>
      <c r="B440" s="136">
        <v>26.7</v>
      </c>
      <c r="C440" s="95">
        <f>B440/3.6</f>
        <v>7.416666666666666</v>
      </c>
      <c r="D440" s="95">
        <f>(C440+C439)/2</f>
        <v>7.763888888888888</v>
      </c>
      <c r="E440" s="95">
        <f>(D440*(A440-A439))</f>
        <v>7.763888888888888</v>
      </c>
      <c r="F440" s="95">
        <f>(0.5*((C440^2)-(C439^2))*'NEFZ + EPA + WLTP - Start Value'!$B$3)/3600</f>
        <v>-2.34384377143347</v>
      </c>
      <c r="G440" s="95">
        <f>E440*'NEFZ + EPA + WLTP - Start Value'!$B$3*'NEFZ + EPA + WLTP - Start Value'!$B$6*'NEFZ + EPA + WLTP - Constants'!$B$4/3600</f>
        <v>0.2648805972222222</v>
      </c>
      <c r="H440" s="95">
        <f>IF(E440&gt;0,(((C439)^3+(C440)^3)/2/D440)*0.5*'NEFZ + EPA + WLTP - Constants'!$B$3*('NEFZ + EPA + WLTP - Start Value'!$B$5*'NEFZ + EPA + WLTP - Start Value'!$B$4)*E440/3600,0)</f>
        <v>0.05955614767125342</v>
      </c>
    </row>
    <row r="441" ht="20.35" customHeight="1">
      <c r="A441" s="15">
        <v>438</v>
      </c>
      <c r="B441" s="136">
        <v>23</v>
      </c>
      <c r="C441" s="95">
        <f>B441/3.6</f>
        <v>6.388888888888888</v>
      </c>
      <c r="D441" s="95">
        <f>(C441+C440)/2</f>
        <v>6.902777777777777</v>
      </c>
      <c r="E441" s="95">
        <f>(D441*(A441-A440))</f>
        <v>6.902777777777777</v>
      </c>
      <c r="F441" s="95">
        <f>(0.5*((C441^2)-(C440^2))*'NEFZ + EPA + WLTP - Start Value'!$B$3)/3600</f>
        <v>-3.084146197702331</v>
      </c>
      <c r="G441" s="95">
        <f>E441*'NEFZ + EPA + WLTP - Start Value'!$B$3*'NEFZ + EPA + WLTP - Start Value'!$B$6*'NEFZ + EPA + WLTP - Constants'!$B$4/3600</f>
        <v>0.2355020694444444</v>
      </c>
      <c r="H441" s="95">
        <f>IF(E441&gt;0,(((C440)^3+(C441)^3)/2/D441)*0.5*'NEFZ + EPA + WLTP - Constants'!$B$3*('NEFZ + EPA + WLTP - Start Value'!$B$5*'NEFZ + EPA + WLTP - Start Value'!$B$4)*E441/3600,0)</f>
        <v>0.04229838734032063</v>
      </c>
    </row>
    <row r="442" ht="20.35" customHeight="1">
      <c r="A442" s="15">
        <v>439</v>
      </c>
      <c r="B442" s="136">
        <v>18.2</v>
      </c>
      <c r="C442" s="95">
        <f>B442/3.6</f>
        <v>5.055555555555555</v>
      </c>
      <c r="D442" s="95">
        <f>(C442+C441)/2</f>
        <v>5.722222222222221</v>
      </c>
      <c r="E442" s="95">
        <f>(D442*(A442-A441))</f>
        <v>5.722222222222221</v>
      </c>
      <c r="F442" s="95">
        <f>(0.5*((C442^2)-(C441^2))*'NEFZ + EPA + WLTP - Start Value'!$B$3)/3600</f>
        <v>-3.316769547325103</v>
      </c>
      <c r="G442" s="95">
        <f>E442*'NEFZ + EPA + WLTP - Start Value'!$B$3*'NEFZ + EPA + WLTP - Start Value'!$B$6*'NEFZ + EPA + WLTP - Constants'!$B$4/3600</f>
        <v>0.1952250555555556</v>
      </c>
      <c r="H442" s="95">
        <f>IF(E442&gt;0,(((C441)^3+(C442)^3)/2/D442)*0.5*'NEFZ + EPA + WLTP - Constants'!$B$3*('NEFZ + EPA + WLTP - Start Value'!$B$5*'NEFZ + EPA + WLTP - Start Value'!$B$4)*E442/3600,0)</f>
        <v>0.02466713125857338</v>
      </c>
    </row>
    <row r="443" ht="20.35" customHeight="1">
      <c r="A443" s="15">
        <v>440</v>
      </c>
      <c r="B443" s="136">
        <v>12.9</v>
      </c>
      <c r="C443" s="95">
        <f>B443/3.6</f>
        <v>3.583333333333333</v>
      </c>
      <c r="D443" s="95">
        <f>(C443+C442)/2</f>
        <v>4.319444444444445</v>
      </c>
      <c r="E443" s="95">
        <f>(D443*(A443-A442))</f>
        <v>4.319444444444445</v>
      </c>
      <c r="F443" s="95">
        <f>(0.5*((C443^2)-(C442^2))*'NEFZ + EPA + WLTP - Start Value'!$B$3)/3600</f>
        <v>-2.764477773491083</v>
      </c>
      <c r="G443" s="95">
        <f>E443*'NEFZ + EPA + WLTP - Start Value'!$B$3*'NEFZ + EPA + WLTP - Start Value'!$B$6*'NEFZ + EPA + WLTP - Constants'!$B$4/3600</f>
        <v>0.1473664861111111</v>
      </c>
      <c r="H443" s="95">
        <f>IF(E443&gt;0,(((C442)^3+(C443)^3)/2/D443)*0.5*'NEFZ + EPA + WLTP - Constants'!$B$3*('NEFZ + EPA + WLTP - Start Value'!$B$5*'NEFZ + EPA + WLTP - Start Value'!$B$4)*E443/3600,0)</f>
        <v>0.01108292620991941</v>
      </c>
    </row>
    <row r="444" ht="20.35" customHeight="1">
      <c r="A444" s="15">
        <v>441</v>
      </c>
      <c r="B444" s="136">
        <v>7.7</v>
      </c>
      <c r="C444" s="95">
        <f>B444/3.6</f>
        <v>2.138888888888889</v>
      </c>
      <c r="D444" s="95">
        <f>(C444+C443)/2</f>
        <v>2.861111111111111</v>
      </c>
      <c r="E444" s="95">
        <f>(D444*(A444-A443))</f>
        <v>2.861111111111111</v>
      </c>
      <c r="F444" s="95">
        <f>(0.5*((C444^2)-(C443^2))*'NEFZ + EPA + WLTP - Start Value'!$B$3)/3600</f>
        <v>-1.796583504801098</v>
      </c>
      <c r="G444" s="95">
        <f>E444*'NEFZ + EPA + WLTP - Start Value'!$B$3*'NEFZ + EPA + WLTP - Start Value'!$B$6*'NEFZ + EPA + WLTP - Constants'!$B$4/3600</f>
        <v>0.09761252777777778</v>
      </c>
      <c r="H444" s="95">
        <f>IF(E444&gt;0,(((C443)^3+(C444)^3)/2/D444)*0.5*'NEFZ + EPA + WLTP - Constants'!$B$3*('NEFZ + EPA + WLTP - Start Value'!$B$5*'NEFZ + EPA + WLTP - Start Value'!$B$4)*E444/3600,0)</f>
        <v>0.003529102184070645</v>
      </c>
    </row>
    <row r="445" ht="20.35" customHeight="1">
      <c r="A445" s="15">
        <v>442</v>
      </c>
      <c r="B445" s="136">
        <v>3.8</v>
      </c>
      <c r="C445" s="95">
        <f>B445/3.6</f>
        <v>1.055555555555556</v>
      </c>
      <c r="D445" s="95">
        <f>(C445+C444)/2</f>
        <v>1.597222222222222</v>
      </c>
      <c r="E445" s="95">
        <f>(D445*(A445-A444))</f>
        <v>1.597222222222222</v>
      </c>
      <c r="F445" s="95">
        <f>(0.5*((C445^2)-(C444^2))*'NEFZ + EPA + WLTP - Start Value'!$B$3)/3600</f>
        <v>-0.7522103266460904</v>
      </c>
      <c r="G445" s="95">
        <f>E445*'NEFZ + EPA + WLTP - Start Value'!$B$3*'NEFZ + EPA + WLTP - Start Value'!$B$6*'NEFZ + EPA + WLTP - Constants'!$B$4/3600</f>
        <v>0.05449243055555557</v>
      </c>
      <c r="H445" s="95">
        <f>IF(E445&gt;0,(((C444)^3+(C445)^3)/2/D445)*0.5*'NEFZ + EPA + WLTP - Constants'!$B$3*('NEFZ + EPA + WLTP - Start Value'!$B$5*'NEFZ + EPA + WLTP - Start Value'!$B$4)*E445/3600,0)</f>
        <v>0.0006932948870456104</v>
      </c>
    </row>
    <row r="446" ht="20.35" customHeight="1">
      <c r="A446" s="15">
        <v>443</v>
      </c>
      <c r="B446" s="136">
        <v>1.3</v>
      </c>
      <c r="C446" s="95">
        <f>B446/3.6</f>
        <v>0.3611111111111111</v>
      </c>
      <c r="D446" s="95">
        <f>(C446+C445)/2</f>
        <v>0.7083333333333334</v>
      </c>
      <c r="E446" s="95">
        <f>(D446*(A446-A445))</f>
        <v>0.7083333333333334</v>
      </c>
      <c r="F446" s="95">
        <f>(0.5*((C446^2)-(C445^2))*'NEFZ + EPA + WLTP - Start Value'!$B$3)/3600</f>
        <v>-0.2138390560699589</v>
      </c>
      <c r="G446" s="95">
        <f>E446*'NEFZ + EPA + WLTP - Start Value'!$B$3*'NEFZ + EPA + WLTP - Start Value'!$B$6*'NEFZ + EPA + WLTP - Constants'!$B$4/3600</f>
        <v>0.02416620833333334</v>
      </c>
      <c r="H446" s="95">
        <f>IF(E446&gt;0,(((C445)^3+(C446)^3)/2/D446)*0.5*'NEFZ + EPA + WLTP - Constants'!$B$3*('NEFZ + EPA + WLTP - Start Value'!$B$5*'NEFZ + EPA + WLTP - Start Value'!$B$4)*E446/3600,0)</f>
        <v>7.736656057098765e-05</v>
      </c>
    </row>
    <row r="447" ht="20.35" customHeight="1">
      <c r="A447" s="15">
        <v>444</v>
      </c>
      <c r="B447" s="136">
        <v>0.2</v>
      </c>
      <c r="C447" s="95">
        <f>B447/3.6</f>
        <v>0.05555555555555556</v>
      </c>
      <c r="D447" s="95">
        <f>(C447+C446)/2</f>
        <v>0.2083333333333333</v>
      </c>
      <c r="E447" s="95">
        <f>(D447*(A447-A446))</f>
        <v>0.2083333333333333</v>
      </c>
      <c r="F447" s="95">
        <f>(0.5*((C447^2)-(C446^2))*'NEFZ + EPA + WLTP - Start Value'!$B$3)/3600</f>
        <v>-0.0276732896090535</v>
      </c>
      <c r="G447" s="95">
        <f>E447*'NEFZ + EPA + WLTP - Start Value'!$B$3*'NEFZ + EPA + WLTP - Start Value'!$B$6*'NEFZ + EPA + WLTP - Constants'!$B$4/3600</f>
        <v>0.007107708333333334</v>
      </c>
      <c r="H447" s="95">
        <f>IF(E447&gt;0,(((C446)^3+(C447)^3)/2/D447)*0.5*'NEFZ + EPA + WLTP - Constants'!$B$3*('NEFZ + EPA + WLTP - Start Value'!$B$5*'NEFZ + EPA + WLTP - Start Value'!$B$4)*E447/3600,0)</f>
        <v>2.989245756172839e-06</v>
      </c>
    </row>
    <row r="448" ht="20.35" customHeight="1">
      <c r="A448" s="15">
        <v>445</v>
      </c>
      <c r="B448" s="136">
        <v>0</v>
      </c>
      <c r="C448" s="95">
        <f>B448/3.6</f>
        <v>0</v>
      </c>
      <c r="D448" s="95">
        <f>(C448+C447)/2</f>
        <v>0.02777777777777778</v>
      </c>
      <c r="E448" s="95">
        <f>(D448*(A448-A447))</f>
        <v>0.02777777777777778</v>
      </c>
      <c r="F448" s="95">
        <f>(0.5*((C448^2)-(C447^2))*'NEFZ + EPA + WLTP - Start Value'!$B$3)/3600</f>
        <v>-0.0006708676268861455</v>
      </c>
      <c r="G448" s="95">
        <f>E448*'NEFZ + EPA + WLTP - Start Value'!$B$3*'NEFZ + EPA + WLTP - Start Value'!$B$6*'NEFZ + EPA + WLTP - Constants'!$B$4/3600</f>
        <v>0.0009476944444444447</v>
      </c>
      <c r="H448" s="95">
        <f>IF(E448&gt;0,(((C447)^3+(C448)^3)/2/D448)*0.5*'NEFZ + EPA + WLTP - Constants'!$B$3*('NEFZ + EPA + WLTP - Start Value'!$B$5*'NEFZ + EPA + WLTP - Start Value'!$B$4)*E448/3600,0)</f>
        <v>1.084533607681756e-08</v>
      </c>
    </row>
    <row r="449" ht="20.35" customHeight="1">
      <c r="A449" s="15">
        <v>446</v>
      </c>
      <c r="B449" s="136">
        <v>0</v>
      </c>
      <c r="C449" s="95">
        <f>B449/3.6</f>
        <v>0</v>
      </c>
      <c r="D449" s="95">
        <f>(C449+C448)/2</f>
        <v>0</v>
      </c>
      <c r="E449" s="95">
        <f>(D449*(A449-A448))</f>
        <v>0</v>
      </c>
      <c r="F449" s="95">
        <f>(0.5*((C449^2)-(C448^2))*'NEFZ + EPA + WLTP - Start Value'!$B$3)/3600</f>
        <v>0</v>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447</v>
      </c>
      <c r="B450" s="136">
        <v>0</v>
      </c>
      <c r="C450" s="95">
        <f>B450/3.6</f>
        <v>0</v>
      </c>
      <c r="D450" s="95">
        <f>(C450+C449)/2</f>
        <v>0</v>
      </c>
      <c r="E450" s="95">
        <f>(D450*(A450-A449))</f>
        <v>0</v>
      </c>
      <c r="F450" s="95">
        <f>(0.5*((C450^2)-(C449^2))*'NEFZ + EPA + WLTP - Start Value'!$B$3)/3600</f>
        <v>0</v>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448</v>
      </c>
      <c r="B451" s="136">
        <v>0</v>
      </c>
      <c r="C451" s="95">
        <f>B451/3.6</f>
        <v>0</v>
      </c>
      <c r="D451" s="95">
        <f>(C451+C450)/2</f>
        <v>0</v>
      </c>
      <c r="E451" s="95">
        <f>(D451*(A451-A450))</f>
        <v>0</v>
      </c>
      <c r="F451" s="95">
        <f>(0.5*((C451^2)-(C450^2))*'NEFZ + EPA + WLTP - Start Value'!$B$3)/3600</f>
        <v>0</v>
      </c>
      <c r="G451" s="95">
        <f>E451*'NEFZ + EPA + WLTP - Start Value'!$B$3*'NEFZ + EPA + WLTP - Start Value'!$B$6*'NEFZ + EPA + WLTP - Constants'!$B$4/3600</f>
        <v>0</v>
      </c>
      <c r="H451" s="95">
        <f>IF(E451&gt;0,(((C450)^3+(C451)^3)/2/D451)*0.5*'NEFZ + EPA + WLTP - Constants'!$B$3*('NEFZ + EPA + WLTP - Start Value'!$B$5*'NEFZ + EPA + WLTP - Start Value'!$B$4)*E451/3600,0)</f>
        <v>0</v>
      </c>
    </row>
    <row r="452" ht="20.35" customHeight="1">
      <c r="A452" s="15">
        <v>449</v>
      </c>
      <c r="B452" s="136">
        <v>0</v>
      </c>
      <c r="C452" s="95">
        <f>B452/3.6</f>
        <v>0</v>
      </c>
      <c r="D452" s="95">
        <f>(C452+C451)/2</f>
        <v>0</v>
      </c>
      <c r="E452" s="95">
        <f>(D452*(A452-A451))</f>
        <v>0</v>
      </c>
      <c r="F452" s="95">
        <f>(0.5*((C452^2)-(C451^2))*'NEFZ + EPA + WLTP - Start Value'!$B$3)/3600</f>
        <v>0</v>
      </c>
      <c r="G452" s="95">
        <f>E452*'NEFZ + EPA + WLTP - Start Value'!$B$3*'NEFZ + EPA + WLTP - Start Value'!$B$6*'NEFZ + EPA + WLTP - Constants'!$B$4/3600</f>
        <v>0</v>
      </c>
      <c r="H452" s="95">
        <f>IF(E452&gt;0,(((C451)^3+(C452)^3)/2/D452)*0.5*'NEFZ + EPA + WLTP - Constants'!$B$3*('NEFZ + EPA + WLTP - Start Value'!$B$5*'NEFZ + EPA + WLTP - Start Value'!$B$4)*E452/3600,0)</f>
        <v>0</v>
      </c>
    </row>
    <row r="453" ht="20.35" customHeight="1">
      <c r="A453" s="15">
        <v>450</v>
      </c>
      <c r="B453" s="136">
        <v>0</v>
      </c>
      <c r="C453" s="95">
        <f>B453/3.6</f>
        <v>0</v>
      </c>
      <c r="D453" s="95">
        <f>(C453+C452)/2</f>
        <v>0</v>
      </c>
      <c r="E453" s="95">
        <f>(D453*(A453-A452))</f>
        <v>0</v>
      </c>
      <c r="F453" s="95">
        <f>(0.5*((C453^2)-(C452^2))*'NEFZ + EPA + WLTP - Start Value'!$B$3)/3600</f>
        <v>0</v>
      </c>
      <c r="G453" s="95">
        <f>E453*'NEFZ + EPA + WLTP - Start Value'!$B$3*'NEFZ + EPA + WLTP - Start Value'!$B$6*'NEFZ + EPA + WLTP - Constants'!$B$4/3600</f>
        <v>0</v>
      </c>
      <c r="H453" s="95">
        <f>IF(E453&gt;0,(((C452)^3+(C453)^3)/2/D453)*0.5*'NEFZ + EPA + WLTP - Constants'!$B$3*('NEFZ + EPA + WLTP - Start Value'!$B$5*'NEFZ + EPA + WLTP - Start Value'!$B$4)*E453/3600,0)</f>
        <v>0</v>
      </c>
    </row>
    <row r="454" ht="20.35" customHeight="1">
      <c r="A454" s="15">
        <v>451</v>
      </c>
      <c r="B454" s="136">
        <v>0</v>
      </c>
      <c r="C454" s="95">
        <f>B454/3.6</f>
        <v>0</v>
      </c>
      <c r="D454" s="95">
        <f>(C454+C453)/2</f>
        <v>0</v>
      </c>
      <c r="E454" s="95">
        <f>(D454*(A454-A453))</f>
        <v>0</v>
      </c>
      <c r="F454" s="95">
        <f>(0.5*((C454^2)-(C453^2))*'NEFZ + EPA + WLTP - Start Value'!$B$3)/3600</f>
        <v>0</v>
      </c>
      <c r="G454" s="95">
        <f>E454*'NEFZ + EPA + WLTP - Start Value'!$B$3*'NEFZ + EPA + WLTP - Start Value'!$B$6*'NEFZ + EPA + WLTP - Constants'!$B$4/3600</f>
        <v>0</v>
      </c>
      <c r="H454" s="95">
        <f>IF(E454&gt;0,(((C453)^3+(C454)^3)/2/D454)*0.5*'NEFZ + EPA + WLTP - Constants'!$B$3*('NEFZ + EPA + WLTP - Start Value'!$B$5*'NEFZ + EPA + WLTP - Start Value'!$B$4)*E454/3600,0)</f>
        <v>0</v>
      </c>
    </row>
    <row r="455" ht="20.35" customHeight="1">
      <c r="A455" s="15">
        <v>452</v>
      </c>
      <c r="B455" s="136">
        <v>0</v>
      </c>
      <c r="C455" s="95">
        <f>B455/3.6</f>
        <v>0</v>
      </c>
      <c r="D455" s="95">
        <f>(C455+C454)/2</f>
        <v>0</v>
      </c>
      <c r="E455" s="95">
        <f>(D455*(A455-A454))</f>
        <v>0</v>
      </c>
      <c r="F455" s="95">
        <f>(0.5*((C455^2)-(C454^2))*'NEFZ + EPA + WLTP - Start Value'!$B$3)/3600</f>
        <v>0</v>
      </c>
      <c r="G455" s="95">
        <f>E455*'NEFZ + EPA + WLTP - Start Value'!$B$3*'NEFZ + EPA + WLTP - Start Value'!$B$6*'NEFZ + EPA + WLTP - Constants'!$B$4/3600</f>
        <v>0</v>
      </c>
      <c r="H455" s="95">
        <f>IF(E455&gt;0,(((C454)^3+(C455)^3)/2/D455)*0.5*'NEFZ + EPA + WLTP - Constants'!$B$3*('NEFZ + EPA + WLTP - Start Value'!$B$5*'NEFZ + EPA + WLTP - Start Value'!$B$4)*E455/3600,0)</f>
        <v>0</v>
      </c>
    </row>
    <row r="456" ht="20.35" customHeight="1">
      <c r="A456" s="15">
        <v>453</v>
      </c>
      <c r="B456" s="136">
        <v>0</v>
      </c>
      <c r="C456" s="95">
        <f>B456/3.6</f>
        <v>0</v>
      </c>
      <c r="D456" s="95">
        <f>(C456+C455)/2</f>
        <v>0</v>
      </c>
      <c r="E456" s="95">
        <f>(D456*(A456-A455))</f>
        <v>0</v>
      </c>
      <c r="F456" s="95">
        <f>(0.5*((C456^2)-(C455^2))*'NEFZ + EPA + WLTP - Start Value'!$B$3)/3600</f>
        <v>0</v>
      </c>
      <c r="G456" s="95">
        <f>E456*'NEFZ + EPA + WLTP - Start Value'!$B$3*'NEFZ + EPA + WLTP - Start Value'!$B$6*'NEFZ + EPA + WLTP - Constants'!$B$4/3600</f>
        <v>0</v>
      </c>
      <c r="H456" s="95">
        <f>IF(E456&gt;0,(((C455)^3+(C456)^3)/2/D456)*0.5*'NEFZ + EPA + WLTP - Constants'!$B$3*('NEFZ + EPA + WLTP - Start Value'!$B$5*'NEFZ + EPA + WLTP - Start Value'!$B$4)*E456/3600,0)</f>
        <v>0</v>
      </c>
    </row>
    <row r="457" ht="20.35" customHeight="1">
      <c r="A457" s="15">
        <v>454</v>
      </c>
      <c r="B457" s="136">
        <v>0</v>
      </c>
      <c r="C457" s="95">
        <f>B457/3.6</f>
        <v>0</v>
      </c>
      <c r="D457" s="95">
        <f>(C457+C456)/2</f>
        <v>0</v>
      </c>
      <c r="E457" s="95">
        <f>(D457*(A457-A456))</f>
        <v>0</v>
      </c>
      <c r="F457" s="95">
        <f>(0.5*((C457^2)-(C456^2))*'NEFZ + EPA + WLTP - Start Value'!$B$3)/3600</f>
        <v>0</v>
      </c>
      <c r="G457" s="95">
        <f>E457*'NEFZ + EPA + WLTP - Start Value'!$B$3*'NEFZ + EPA + WLTP - Start Value'!$B$6*'NEFZ + EPA + WLTP - Constants'!$B$4/3600</f>
        <v>0</v>
      </c>
      <c r="H457" s="95">
        <f>IF(E457&gt;0,(((C456)^3+(C457)^3)/2/D457)*0.5*'NEFZ + EPA + WLTP - Constants'!$B$3*('NEFZ + EPA + WLTP - Start Value'!$B$5*'NEFZ + EPA + WLTP - Start Value'!$B$4)*E457/3600,0)</f>
        <v>0</v>
      </c>
    </row>
    <row r="458" ht="20.35" customHeight="1">
      <c r="A458" s="15">
        <v>455</v>
      </c>
      <c r="B458" s="136">
        <v>0</v>
      </c>
      <c r="C458" s="95">
        <f>B458/3.6</f>
        <v>0</v>
      </c>
      <c r="D458" s="95">
        <f>(C458+C457)/2</f>
        <v>0</v>
      </c>
      <c r="E458" s="95">
        <f>(D458*(A458-A457))</f>
        <v>0</v>
      </c>
      <c r="F458" s="95">
        <f>(0.5*((C458^2)-(C457^2))*'NEFZ + EPA + WLTP - Start Value'!$B$3)/3600</f>
        <v>0</v>
      </c>
      <c r="G458" s="95">
        <f>E458*'NEFZ + EPA + WLTP - Start Value'!$B$3*'NEFZ + EPA + WLTP - Start Value'!$B$6*'NEFZ + EPA + WLTP - Constants'!$B$4/3600</f>
        <v>0</v>
      </c>
      <c r="H458" s="95">
        <f>IF(E458&gt;0,(((C457)^3+(C458)^3)/2/D458)*0.5*'NEFZ + EPA + WLTP - Constants'!$B$3*('NEFZ + EPA + WLTP - Start Value'!$B$5*'NEFZ + EPA + WLTP - Start Value'!$B$4)*E458/3600,0)</f>
        <v>0</v>
      </c>
    </row>
    <row r="459" ht="20.35" customHeight="1">
      <c r="A459" s="15">
        <v>456</v>
      </c>
      <c r="B459" s="136">
        <v>0</v>
      </c>
      <c r="C459" s="95">
        <f>B459/3.6</f>
        <v>0</v>
      </c>
      <c r="D459" s="95">
        <f>(C459+C458)/2</f>
        <v>0</v>
      </c>
      <c r="E459" s="95">
        <f>(D459*(A459-A458))</f>
        <v>0</v>
      </c>
      <c r="F459" s="95">
        <f>(0.5*((C459^2)-(C458^2))*'NEFZ + EPA + WLTP - Start Value'!$B$3)/3600</f>
        <v>0</v>
      </c>
      <c r="G459" s="95">
        <f>E459*'NEFZ + EPA + WLTP - Start Value'!$B$3*'NEFZ + EPA + WLTP - Start Value'!$B$6*'NEFZ + EPA + WLTP - Constants'!$B$4/3600</f>
        <v>0</v>
      </c>
      <c r="H459" s="95">
        <f>IF(E459&gt;0,(((C458)^3+(C459)^3)/2/D459)*0.5*'NEFZ + EPA + WLTP - Constants'!$B$3*('NEFZ + EPA + WLTP - Start Value'!$B$5*'NEFZ + EPA + WLTP - Start Value'!$B$4)*E459/3600,0)</f>
        <v>0</v>
      </c>
    </row>
    <row r="460" ht="20.35" customHeight="1">
      <c r="A460" s="15">
        <v>457</v>
      </c>
      <c r="B460" s="136">
        <v>0</v>
      </c>
      <c r="C460" s="95">
        <f>B460/3.6</f>
        <v>0</v>
      </c>
      <c r="D460" s="95">
        <f>(C460+C459)/2</f>
        <v>0</v>
      </c>
      <c r="E460" s="95">
        <f>(D460*(A460-A459))</f>
        <v>0</v>
      </c>
      <c r="F460" s="95">
        <f>(0.5*((C460^2)-(C459^2))*'NEFZ + EPA + WLTP - Start Value'!$B$3)/3600</f>
        <v>0</v>
      </c>
      <c r="G460" s="95">
        <f>E460*'NEFZ + EPA + WLTP - Start Value'!$B$3*'NEFZ + EPA + WLTP - Start Value'!$B$6*'NEFZ + EPA + WLTP - Constants'!$B$4/3600</f>
        <v>0</v>
      </c>
      <c r="H460" s="95">
        <f>IF(E460&gt;0,(((C459)^3+(C460)^3)/2/D460)*0.5*'NEFZ + EPA + WLTP - Constants'!$B$3*('NEFZ + EPA + WLTP - Start Value'!$B$5*'NEFZ + EPA + WLTP - Start Value'!$B$4)*E460/3600,0)</f>
        <v>0</v>
      </c>
    </row>
    <row r="461" ht="20.35" customHeight="1">
      <c r="A461" s="15">
        <v>458</v>
      </c>
      <c r="B461" s="136">
        <v>0</v>
      </c>
      <c r="C461" s="95">
        <f>B461/3.6</f>
        <v>0</v>
      </c>
      <c r="D461" s="95">
        <f>(C461+C460)/2</f>
        <v>0</v>
      </c>
      <c r="E461" s="95">
        <f>(D461*(A461-A460))</f>
        <v>0</v>
      </c>
      <c r="F461" s="95">
        <f>(0.5*((C461^2)-(C460^2))*'NEFZ + EPA + WLTP - Start Value'!$B$3)/3600</f>
        <v>0</v>
      </c>
      <c r="G461" s="95">
        <f>E461*'NEFZ + EPA + WLTP - Start Value'!$B$3*'NEFZ + EPA + WLTP - Start Value'!$B$6*'NEFZ + EPA + WLTP - Constants'!$B$4/3600</f>
        <v>0</v>
      </c>
      <c r="H461" s="95">
        <f>IF(E461&gt;0,(((C460)^3+(C461)^3)/2/D461)*0.5*'NEFZ + EPA + WLTP - Constants'!$B$3*('NEFZ + EPA + WLTP - Start Value'!$B$5*'NEFZ + EPA + WLTP - Start Value'!$B$4)*E461/3600,0)</f>
        <v>0</v>
      </c>
    </row>
    <row r="462" ht="20.35" customHeight="1">
      <c r="A462" s="15">
        <v>459</v>
      </c>
      <c r="B462" s="136">
        <v>0</v>
      </c>
      <c r="C462" s="95">
        <f>B462/3.6</f>
        <v>0</v>
      </c>
      <c r="D462" s="95">
        <f>(C462+C461)/2</f>
        <v>0</v>
      </c>
      <c r="E462" s="95">
        <f>(D462*(A462-A461))</f>
        <v>0</v>
      </c>
      <c r="F462" s="95">
        <f>(0.5*((C462^2)-(C461^2))*'NEFZ + EPA + WLTP - Start Value'!$B$3)/3600</f>
        <v>0</v>
      </c>
      <c r="G462" s="95">
        <f>E462*'NEFZ + EPA + WLTP - Start Value'!$B$3*'NEFZ + EPA + WLTP - Start Value'!$B$6*'NEFZ + EPA + WLTP - Constants'!$B$4/3600</f>
        <v>0</v>
      </c>
      <c r="H462" s="95">
        <f>IF(E462&gt;0,(((C461)^3+(C462)^3)/2/D462)*0.5*'NEFZ + EPA + WLTP - Constants'!$B$3*('NEFZ + EPA + WLTP - Start Value'!$B$5*'NEFZ + EPA + WLTP - Start Value'!$B$4)*E462/3600,0)</f>
        <v>0</v>
      </c>
    </row>
    <row r="463" ht="20.35" customHeight="1">
      <c r="A463" s="15">
        <v>460</v>
      </c>
      <c r="B463" s="136">
        <v>0</v>
      </c>
      <c r="C463" s="95">
        <f>B463/3.6</f>
        <v>0</v>
      </c>
      <c r="D463" s="95">
        <f>(C463+C462)/2</f>
        <v>0</v>
      </c>
      <c r="E463" s="95">
        <f>(D463*(A463-A462))</f>
        <v>0</v>
      </c>
      <c r="F463" s="95">
        <f>(0.5*((C463^2)-(C462^2))*'NEFZ + EPA + WLTP - Start Value'!$B$3)/3600</f>
        <v>0</v>
      </c>
      <c r="G463" s="95">
        <f>E463*'NEFZ + EPA + WLTP - Start Value'!$B$3*'NEFZ + EPA + WLTP - Start Value'!$B$6*'NEFZ + EPA + WLTP - Constants'!$B$4/3600</f>
        <v>0</v>
      </c>
      <c r="H463" s="95">
        <f>IF(E463&gt;0,(((C462)^3+(C463)^3)/2/D463)*0.5*'NEFZ + EPA + WLTP - Constants'!$B$3*('NEFZ + EPA + WLTP - Start Value'!$B$5*'NEFZ + EPA + WLTP - Start Value'!$B$4)*E463/3600,0)</f>
        <v>0</v>
      </c>
    </row>
    <row r="464" ht="20.35" customHeight="1">
      <c r="A464" s="15">
        <v>461</v>
      </c>
      <c r="B464" s="136">
        <v>0</v>
      </c>
      <c r="C464" s="95">
        <f>B464/3.6</f>
        <v>0</v>
      </c>
      <c r="D464" s="95">
        <f>(C464+C463)/2</f>
        <v>0</v>
      </c>
      <c r="E464" s="95">
        <f>(D464*(A464-A463))</f>
        <v>0</v>
      </c>
      <c r="F464" s="95">
        <f>(0.5*((C464^2)-(C463^2))*'NEFZ + EPA + WLTP - Start Value'!$B$3)/3600</f>
        <v>0</v>
      </c>
      <c r="G464" s="95">
        <f>E464*'NEFZ + EPA + WLTP - Start Value'!$B$3*'NEFZ + EPA + WLTP - Start Value'!$B$6*'NEFZ + EPA + WLTP - Constants'!$B$4/3600</f>
        <v>0</v>
      </c>
      <c r="H464" s="95">
        <f>IF(E464&gt;0,(((C463)^3+(C464)^3)/2/D464)*0.5*'NEFZ + EPA + WLTP - Constants'!$B$3*('NEFZ + EPA + WLTP - Start Value'!$B$5*'NEFZ + EPA + WLTP - Start Value'!$B$4)*E464/3600,0)</f>
        <v>0</v>
      </c>
    </row>
    <row r="465" ht="20.35" customHeight="1">
      <c r="A465" s="15">
        <v>462</v>
      </c>
      <c r="B465" s="136">
        <v>0</v>
      </c>
      <c r="C465" s="95">
        <f>B465/3.6</f>
        <v>0</v>
      </c>
      <c r="D465" s="95">
        <f>(C465+C464)/2</f>
        <v>0</v>
      </c>
      <c r="E465" s="95">
        <f>(D465*(A465-A464))</f>
        <v>0</v>
      </c>
      <c r="F465" s="95">
        <f>(0.5*((C465^2)-(C464^2))*'NEFZ + EPA + WLTP - Start Value'!$B$3)/3600</f>
        <v>0</v>
      </c>
      <c r="G465" s="95">
        <f>E465*'NEFZ + EPA + WLTP - Start Value'!$B$3*'NEFZ + EPA + WLTP - Start Value'!$B$6*'NEFZ + EPA + WLTP - Constants'!$B$4/3600</f>
        <v>0</v>
      </c>
      <c r="H465" s="95">
        <f>IF(E465&gt;0,(((C464)^3+(C465)^3)/2/D465)*0.5*'NEFZ + EPA + WLTP - Constants'!$B$3*('NEFZ + EPA + WLTP - Start Value'!$B$5*'NEFZ + EPA + WLTP - Start Value'!$B$4)*E465/3600,0)</f>
        <v>0</v>
      </c>
    </row>
    <row r="466" ht="20.35" customHeight="1">
      <c r="A466" s="15">
        <v>463</v>
      </c>
      <c r="B466" s="136">
        <v>0</v>
      </c>
      <c r="C466" s="95">
        <f>B466/3.6</f>
        <v>0</v>
      </c>
      <c r="D466" s="95">
        <f>(C466+C465)/2</f>
        <v>0</v>
      </c>
      <c r="E466" s="95">
        <f>(D466*(A466-A465))</f>
        <v>0</v>
      </c>
      <c r="F466" s="95">
        <f>(0.5*((C466^2)-(C465^2))*'NEFZ + EPA + WLTP - Start Value'!$B$3)/3600</f>
        <v>0</v>
      </c>
      <c r="G466" s="95">
        <f>E466*'NEFZ + EPA + WLTP - Start Value'!$B$3*'NEFZ + EPA + WLTP - Start Value'!$B$6*'NEFZ + EPA + WLTP - Constants'!$B$4/3600</f>
        <v>0</v>
      </c>
      <c r="H466" s="95">
        <f>IF(E466&gt;0,(((C465)^3+(C466)^3)/2/D466)*0.5*'NEFZ + EPA + WLTP - Constants'!$B$3*('NEFZ + EPA + WLTP - Start Value'!$B$5*'NEFZ + EPA + WLTP - Start Value'!$B$4)*E466/3600,0)</f>
        <v>0</v>
      </c>
    </row>
    <row r="467" ht="20.35" customHeight="1">
      <c r="A467" s="15">
        <v>464</v>
      </c>
      <c r="B467" s="136">
        <v>0</v>
      </c>
      <c r="C467" s="95">
        <f>B467/3.6</f>
        <v>0</v>
      </c>
      <c r="D467" s="95">
        <f>(C467+C466)/2</f>
        <v>0</v>
      </c>
      <c r="E467" s="95">
        <f>(D467*(A467-A466))</f>
        <v>0</v>
      </c>
      <c r="F467" s="95">
        <f>(0.5*((C467^2)-(C466^2))*'NEFZ + EPA + WLTP - Start Value'!$B$3)/3600</f>
        <v>0</v>
      </c>
      <c r="G467" s="95">
        <f>E467*'NEFZ + EPA + WLTP - Start Value'!$B$3*'NEFZ + EPA + WLTP - Start Value'!$B$6*'NEFZ + EPA + WLTP - Constants'!$B$4/3600</f>
        <v>0</v>
      </c>
      <c r="H467" s="95">
        <f>IF(E467&gt;0,(((C466)^3+(C467)^3)/2/D467)*0.5*'NEFZ + EPA + WLTP - Constants'!$B$3*('NEFZ + EPA + WLTP - Start Value'!$B$5*'NEFZ + EPA + WLTP - Start Value'!$B$4)*E467/3600,0)</f>
        <v>0</v>
      </c>
    </row>
    <row r="468" ht="20.35" customHeight="1">
      <c r="A468" s="15">
        <v>465</v>
      </c>
      <c r="B468" s="136">
        <v>0</v>
      </c>
      <c r="C468" s="95">
        <f>B468/3.6</f>
        <v>0</v>
      </c>
      <c r="D468" s="95">
        <f>(C468+C467)/2</f>
        <v>0</v>
      </c>
      <c r="E468" s="95">
        <f>(D468*(A468-A467))</f>
        <v>0</v>
      </c>
      <c r="F468" s="95">
        <f>(0.5*((C468^2)-(C467^2))*'NEFZ + EPA + WLTP - Start Value'!$B$3)/3600</f>
        <v>0</v>
      </c>
      <c r="G468" s="95">
        <f>E468*'NEFZ + EPA + WLTP - Start Value'!$B$3*'NEFZ + EPA + WLTP - Start Value'!$B$6*'NEFZ + EPA + WLTP - Constants'!$B$4/3600</f>
        <v>0</v>
      </c>
      <c r="H468" s="95">
        <f>IF(E468&gt;0,(((C467)^3+(C468)^3)/2/D468)*0.5*'NEFZ + EPA + WLTP - Constants'!$B$3*('NEFZ + EPA + WLTP - Start Value'!$B$5*'NEFZ + EPA + WLTP - Start Value'!$B$4)*E468/3600,0)</f>
        <v>0</v>
      </c>
    </row>
    <row r="469" ht="20.35" customHeight="1">
      <c r="A469" s="15">
        <v>466</v>
      </c>
      <c r="B469" s="136">
        <v>0</v>
      </c>
      <c r="C469" s="95">
        <f>B469/3.6</f>
        <v>0</v>
      </c>
      <c r="D469" s="95">
        <f>(C469+C468)/2</f>
        <v>0</v>
      </c>
      <c r="E469" s="95">
        <f>(D469*(A469-A468))</f>
        <v>0</v>
      </c>
      <c r="F469" s="95">
        <f>(0.5*((C469^2)-(C468^2))*'NEFZ + EPA + WLTP - Start Value'!$B$3)/3600</f>
        <v>0</v>
      </c>
      <c r="G469" s="95">
        <f>E469*'NEFZ + EPA + WLTP - Start Value'!$B$3*'NEFZ + EPA + WLTP - Start Value'!$B$6*'NEFZ + EPA + WLTP - Constants'!$B$4/3600</f>
        <v>0</v>
      </c>
      <c r="H469" s="95">
        <f>IF(E469&gt;0,(((C468)^3+(C469)^3)/2/D469)*0.5*'NEFZ + EPA + WLTP - Constants'!$B$3*('NEFZ + EPA + WLTP - Start Value'!$B$5*'NEFZ + EPA + WLTP - Start Value'!$B$4)*E469/3600,0)</f>
        <v>0</v>
      </c>
    </row>
    <row r="470" ht="20.35" customHeight="1">
      <c r="A470" s="15">
        <v>467</v>
      </c>
      <c r="B470" s="136">
        <v>0</v>
      </c>
      <c r="C470" s="95">
        <f>B470/3.6</f>
        <v>0</v>
      </c>
      <c r="D470" s="95">
        <f>(C470+C469)/2</f>
        <v>0</v>
      </c>
      <c r="E470" s="95">
        <f>(D470*(A470-A469))</f>
        <v>0</v>
      </c>
      <c r="F470" s="95">
        <f>(0.5*((C470^2)-(C469^2))*'NEFZ + EPA + WLTP - Start Value'!$B$3)/3600</f>
        <v>0</v>
      </c>
      <c r="G470" s="95">
        <f>E470*'NEFZ + EPA + WLTP - Start Value'!$B$3*'NEFZ + EPA + WLTP - Start Value'!$B$6*'NEFZ + EPA + WLTP - Constants'!$B$4/3600</f>
        <v>0</v>
      </c>
      <c r="H470" s="95">
        <f>IF(E470&gt;0,(((C469)^3+(C470)^3)/2/D470)*0.5*'NEFZ + EPA + WLTP - Constants'!$B$3*('NEFZ + EPA + WLTP - Start Value'!$B$5*'NEFZ + EPA + WLTP - Start Value'!$B$4)*E470/3600,0)</f>
        <v>0</v>
      </c>
    </row>
    <row r="471" ht="20.35" customHeight="1">
      <c r="A471" s="15">
        <v>468</v>
      </c>
      <c r="B471" s="136">
        <v>0</v>
      </c>
      <c r="C471" s="95">
        <f>B471/3.6</f>
        <v>0</v>
      </c>
      <c r="D471" s="95">
        <f>(C471+C470)/2</f>
        <v>0</v>
      </c>
      <c r="E471" s="95">
        <f>(D471*(A471-A470))</f>
        <v>0</v>
      </c>
      <c r="F471" s="95">
        <f>(0.5*((C471^2)-(C470^2))*'NEFZ + EPA + WLTP - Start Value'!$B$3)/3600</f>
        <v>0</v>
      </c>
      <c r="G471" s="95">
        <f>E471*'NEFZ + EPA + WLTP - Start Value'!$B$3*'NEFZ + EPA + WLTP - Start Value'!$B$6*'NEFZ + EPA + WLTP - Constants'!$B$4/3600</f>
        <v>0</v>
      </c>
      <c r="H471" s="95">
        <f>IF(E471&gt;0,(((C470)^3+(C471)^3)/2/D471)*0.5*'NEFZ + EPA + WLTP - Constants'!$B$3*('NEFZ + EPA + WLTP - Start Value'!$B$5*'NEFZ + EPA + WLTP - Start Value'!$B$4)*E471/3600,0)</f>
        <v>0</v>
      </c>
    </row>
    <row r="472" ht="20.35" customHeight="1">
      <c r="A472" s="15">
        <v>469</v>
      </c>
      <c r="B472" s="136">
        <v>0</v>
      </c>
      <c r="C472" s="95">
        <f>B472/3.6</f>
        <v>0</v>
      </c>
      <c r="D472" s="95">
        <f>(C472+C471)/2</f>
        <v>0</v>
      </c>
      <c r="E472" s="95">
        <f>(D472*(A472-A471))</f>
        <v>0</v>
      </c>
      <c r="F472" s="95">
        <f>(0.5*((C472^2)-(C471^2))*'NEFZ + EPA + WLTP - Start Value'!$B$3)/3600</f>
        <v>0</v>
      </c>
      <c r="G472" s="95">
        <f>E472*'NEFZ + EPA + WLTP - Start Value'!$B$3*'NEFZ + EPA + WLTP - Start Value'!$B$6*'NEFZ + EPA + WLTP - Constants'!$B$4/3600</f>
        <v>0</v>
      </c>
      <c r="H472" s="95">
        <f>IF(E472&gt;0,(((C471)^3+(C472)^3)/2/D472)*0.5*'NEFZ + EPA + WLTP - Constants'!$B$3*('NEFZ + EPA + WLTP - Start Value'!$B$5*'NEFZ + EPA + WLTP - Start Value'!$B$4)*E472/3600,0)</f>
        <v>0</v>
      </c>
    </row>
    <row r="473" ht="20.35" customHeight="1">
      <c r="A473" s="15">
        <v>470</v>
      </c>
      <c r="B473" s="136">
        <v>0</v>
      </c>
      <c r="C473" s="95">
        <f>B473/3.6</f>
        <v>0</v>
      </c>
      <c r="D473" s="95">
        <f>(C473+C472)/2</f>
        <v>0</v>
      </c>
      <c r="E473" s="95">
        <f>(D473*(A473-A472))</f>
        <v>0</v>
      </c>
      <c r="F473" s="95">
        <f>(0.5*((C473^2)-(C472^2))*'NEFZ + EPA + WLTP - Start Value'!$B$3)/3600</f>
        <v>0</v>
      </c>
      <c r="G473" s="95">
        <f>E473*'NEFZ + EPA + WLTP - Start Value'!$B$3*'NEFZ + EPA + WLTP - Start Value'!$B$6*'NEFZ + EPA + WLTP - Constants'!$B$4/3600</f>
        <v>0</v>
      </c>
      <c r="H473" s="95">
        <f>IF(E473&gt;0,(((C472)^3+(C473)^3)/2/D473)*0.5*'NEFZ + EPA + WLTP - Constants'!$B$3*('NEFZ + EPA + WLTP - Start Value'!$B$5*'NEFZ + EPA + WLTP - Start Value'!$B$4)*E473/3600,0)</f>
        <v>0</v>
      </c>
    </row>
    <row r="474" ht="20.35" customHeight="1">
      <c r="A474" s="15">
        <v>471</v>
      </c>
      <c r="B474" s="136">
        <v>0</v>
      </c>
      <c r="C474" s="95">
        <f>B474/3.6</f>
        <v>0</v>
      </c>
      <c r="D474" s="95">
        <f>(C474+C473)/2</f>
        <v>0</v>
      </c>
      <c r="E474" s="95">
        <f>(D474*(A474-A473))</f>
        <v>0</v>
      </c>
      <c r="F474" s="95">
        <f>(0.5*((C474^2)-(C473^2))*'NEFZ + EPA + WLTP - Start Value'!$B$3)/3600</f>
        <v>0</v>
      </c>
      <c r="G474" s="95">
        <f>E474*'NEFZ + EPA + WLTP - Start Value'!$B$3*'NEFZ + EPA + WLTP - Start Value'!$B$6*'NEFZ + EPA + WLTP - Constants'!$B$4/3600</f>
        <v>0</v>
      </c>
      <c r="H474" s="95">
        <f>IF(E474&gt;0,(((C473)^3+(C474)^3)/2/D474)*0.5*'NEFZ + EPA + WLTP - Constants'!$B$3*('NEFZ + EPA + WLTP - Start Value'!$B$5*'NEFZ + EPA + WLTP - Start Value'!$B$4)*E474/3600,0)</f>
        <v>0</v>
      </c>
    </row>
    <row r="475" ht="20.35" customHeight="1">
      <c r="A475" s="15">
        <v>472</v>
      </c>
      <c r="B475" s="136">
        <v>0</v>
      </c>
      <c r="C475" s="95">
        <f>B475/3.6</f>
        <v>0</v>
      </c>
      <c r="D475" s="95">
        <f>(C475+C474)/2</f>
        <v>0</v>
      </c>
      <c r="E475" s="95">
        <f>(D475*(A475-A474))</f>
        <v>0</v>
      </c>
      <c r="F475" s="95">
        <f>(0.5*((C475^2)-(C474^2))*'NEFZ + EPA + WLTP - Start Value'!$B$3)/3600</f>
        <v>0</v>
      </c>
      <c r="G475" s="95">
        <f>E475*'NEFZ + EPA + WLTP - Start Value'!$B$3*'NEFZ + EPA + WLTP - Start Value'!$B$6*'NEFZ + EPA + WLTP - Constants'!$B$4/3600</f>
        <v>0</v>
      </c>
      <c r="H475" s="95">
        <f>IF(E475&gt;0,(((C474)^3+(C475)^3)/2/D475)*0.5*'NEFZ + EPA + WLTP - Constants'!$B$3*('NEFZ + EPA + WLTP - Start Value'!$B$5*'NEFZ + EPA + WLTP - Start Value'!$B$4)*E475/3600,0)</f>
        <v>0</v>
      </c>
    </row>
    <row r="476" ht="20.35" customHeight="1">
      <c r="A476" s="15">
        <v>473</v>
      </c>
      <c r="B476" s="136">
        <v>0</v>
      </c>
      <c r="C476" s="95">
        <f>B476/3.6</f>
        <v>0</v>
      </c>
      <c r="D476" s="95">
        <f>(C476+C475)/2</f>
        <v>0</v>
      </c>
      <c r="E476" s="95">
        <f>(D476*(A476-A475))</f>
        <v>0</v>
      </c>
      <c r="F476" s="95">
        <f>(0.5*((C476^2)-(C475^2))*'NEFZ + EPA + WLTP - Start Value'!$B$3)/3600</f>
        <v>0</v>
      </c>
      <c r="G476" s="95">
        <f>E476*'NEFZ + EPA + WLTP - Start Value'!$B$3*'NEFZ + EPA + WLTP - Start Value'!$B$6*'NEFZ + EPA + WLTP - Constants'!$B$4/3600</f>
        <v>0</v>
      </c>
      <c r="H476" s="95">
        <f>IF(E476&gt;0,(((C475)^3+(C476)^3)/2/D476)*0.5*'NEFZ + EPA + WLTP - Constants'!$B$3*('NEFZ + EPA + WLTP - Start Value'!$B$5*'NEFZ + EPA + WLTP - Start Value'!$B$4)*E476/3600,0)</f>
        <v>0</v>
      </c>
    </row>
    <row r="477" ht="20.35" customHeight="1">
      <c r="A477" s="15">
        <v>474</v>
      </c>
      <c r="B477" s="136">
        <v>0</v>
      </c>
      <c r="C477" s="95">
        <f>B477/3.6</f>
        <v>0</v>
      </c>
      <c r="D477" s="95">
        <f>(C477+C476)/2</f>
        <v>0</v>
      </c>
      <c r="E477" s="95">
        <f>(D477*(A477-A476))</f>
        <v>0</v>
      </c>
      <c r="F477" s="95">
        <f>(0.5*((C477^2)-(C476^2))*'NEFZ + EPA + WLTP - Start Value'!$B$3)/3600</f>
        <v>0</v>
      </c>
      <c r="G477" s="95">
        <f>E477*'NEFZ + EPA + WLTP - Start Value'!$B$3*'NEFZ + EPA + WLTP - Start Value'!$B$6*'NEFZ + EPA + WLTP - Constants'!$B$4/3600</f>
        <v>0</v>
      </c>
      <c r="H477" s="95">
        <f>IF(E477&gt;0,(((C476)^3+(C477)^3)/2/D477)*0.5*'NEFZ + EPA + WLTP - Constants'!$B$3*('NEFZ + EPA + WLTP - Start Value'!$B$5*'NEFZ + EPA + WLTP - Start Value'!$B$4)*E477/3600,0)</f>
        <v>0</v>
      </c>
    </row>
    <row r="478" ht="20.35" customHeight="1">
      <c r="A478" s="15">
        <v>475</v>
      </c>
      <c r="B478" s="136">
        <v>0</v>
      </c>
      <c r="C478" s="95">
        <f>B478/3.6</f>
        <v>0</v>
      </c>
      <c r="D478" s="95">
        <f>(C478+C477)/2</f>
        <v>0</v>
      </c>
      <c r="E478" s="95">
        <f>(D478*(A478-A477))</f>
        <v>0</v>
      </c>
      <c r="F478" s="95">
        <f>(0.5*((C478^2)-(C477^2))*'NEFZ + EPA + WLTP - Start Value'!$B$3)/3600</f>
        <v>0</v>
      </c>
      <c r="G478" s="95">
        <f>E478*'NEFZ + EPA + WLTP - Start Value'!$B$3*'NEFZ + EPA + WLTP - Start Value'!$B$6*'NEFZ + EPA + WLTP - Constants'!$B$4/3600</f>
        <v>0</v>
      </c>
      <c r="H478" s="95">
        <f>IF(E478&gt;0,(((C477)^3+(C478)^3)/2/D478)*0.5*'NEFZ + EPA + WLTP - Constants'!$B$3*('NEFZ + EPA + WLTP - Start Value'!$B$5*'NEFZ + EPA + WLTP - Start Value'!$B$4)*E478/3600,0)</f>
        <v>0</v>
      </c>
    </row>
    <row r="479" ht="20.35" customHeight="1">
      <c r="A479" s="15">
        <v>476</v>
      </c>
      <c r="B479" s="136">
        <v>0</v>
      </c>
      <c r="C479" s="95">
        <f>B479/3.6</f>
        <v>0</v>
      </c>
      <c r="D479" s="95">
        <f>(C479+C478)/2</f>
        <v>0</v>
      </c>
      <c r="E479" s="95">
        <f>(D479*(A479-A478))</f>
        <v>0</v>
      </c>
      <c r="F479" s="95">
        <f>(0.5*((C479^2)-(C478^2))*'NEFZ + EPA + WLTP - Start Value'!$B$3)/3600</f>
        <v>0</v>
      </c>
      <c r="G479" s="95">
        <f>E479*'NEFZ + EPA + WLTP - Start Value'!$B$3*'NEFZ + EPA + WLTP - Start Value'!$B$6*'NEFZ + EPA + WLTP - Constants'!$B$4/3600</f>
        <v>0</v>
      </c>
      <c r="H479" s="95">
        <f>IF(E479&gt;0,(((C478)^3+(C479)^3)/2/D479)*0.5*'NEFZ + EPA + WLTP - Constants'!$B$3*('NEFZ + EPA + WLTP - Start Value'!$B$5*'NEFZ + EPA + WLTP - Start Value'!$B$4)*E479/3600,0)</f>
        <v>0</v>
      </c>
    </row>
    <row r="480" ht="20.35" customHeight="1">
      <c r="A480" s="15">
        <v>477</v>
      </c>
      <c r="B480" s="136">
        <v>0</v>
      </c>
      <c r="C480" s="95">
        <f>B480/3.6</f>
        <v>0</v>
      </c>
      <c r="D480" s="95">
        <f>(C480+C479)/2</f>
        <v>0</v>
      </c>
      <c r="E480" s="95">
        <f>(D480*(A480-A479))</f>
        <v>0</v>
      </c>
      <c r="F480" s="95">
        <f>(0.5*((C480^2)-(C479^2))*'NEFZ + EPA + WLTP - Start Value'!$B$3)/3600</f>
        <v>0</v>
      </c>
      <c r="G480" s="95">
        <f>E480*'NEFZ + EPA + WLTP - Start Value'!$B$3*'NEFZ + EPA + WLTP - Start Value'!$B$6*'NEFZ + EPA + WLTP - Constants'!$B$4/3600</f>
        <v>0</v>
      </c>
      <c r="H480" s="95">
        <f>IF(E480&gt;0,(((C479)^3+(C480)^3)/2/D480)*0.5*'NEFZ + EPA + WLTP - Constants'!$B$3*('NEFZ + EPA + WLTP - Start Value'!$B$5*'NEFZ + EPA + WLTP - Start Value'!$B$4)*E480/3600,0)</f>
        <v>0</v>
      </c>
    </row>
    <row r="481" ht="20.35" customHeight="1">
      <c r="A481" s="15">
        <v>478</v>
      </c>
      <c r="B481" s="136">
        <v>0</v>
      </c>
      <c r="C481" s="95">
        <f>B481/3.6</f>
        <v>0</v>
      </c>
      <c r="D481" s="95">
        <f>(C481+C480)/2</f>
        <v>0</v>
      </c>
      <c r="E481" s="95">
        <f>(D481*(A481-A480))</f>
        <v>0</v>
      </c>
      <c r="F481" s="95">
        <f>(0.5*((C481^2)-(C480^2))*'NEFZ + EPA + WLTP - Start Value'!$B$3)/3600</f>
        <v>0</v>
      </c>
      <c r="G481" s="95">
        <f>E481*'NEFZ + EPA + WLTP - Start Value'!$B$3*'NEFZ + EPA + WLTP - Start Value'!$B$6*'NEFZ + EPA + WLTP - Constants'!$B$4/3600</f>
        <v>0</v>
      </c>
      <c r="H481" s="95">
        <f>IF(E481&gt;0,(((C480)^3+(C481)^3)/2/D481)*0.5*'NEFZ + EPA + WLTP - Constants'!$B$3*('NEFZ + EPA + WLTP - Start Value'!$B$5*'NEFZ + EPA + WLTP - Start Value'!$B$4)*E481/3600,0)</f>
        <v>0</v>
      </c>
    </row>
    <row r="482" ht="20.35" customHeight="1">
      <c r="A482" s="15">
        <v>479</v>
      </c>
      <c r="B482" s="136">
        <v>0</v>
      </c>
      <c r="C482" s="95">
        <f>B482/3.6</f>
        <v>0</v>
      </c>
      <c r="D482" s="95">
        <f>(C482+C481)/2</f>
        <v>0</v>
      </c>
      <c r="E482" s="95">
        <f>(D482*(A482-A481))</f>
        <v>0</v>
      </c>
      <c r="F482" s="95">
        <f>(0.5*((C482^2)-(C481^2))*'NEFZ + EPA + WLTP - Start Value'!$B$3)/3600</f>
        <v>0</v>
      </c>
      <c r="G482" s="95">
        <f>E482*'NEFZ + EPA + WLTP - Start Value'!$B$3*'NEFZ + EPA + WLTP - Start Value'!$B$6*'NEFZ + EPA + WLTP - Constants'!$B$4/3600</f>
        <v>0</v>
      </c>
      <c r="H482" s="95">
        <f>IF(E482&gt;0,(((C481)^3+(C482)^3)/2/D482)*0.5*'NEFZ + EPA + WLTP - Constants'!$B$3*('NEFZ + EPA + WLTP - Start Value'!$B$5*'NEFZ + EPA + WLTP - Start Value'!$B$4)*E482/3600,0)</f>
        <v>0</v>
      </c>
    </row>
    <row r="483" ht="20.35" customHeight="1">
      <c r="A483" s="15">
        <v>480</v>
      </c>
      <c r="B483" s="136">
        <v>0</v>
      </c>
      <c r="C483" s="95">
        <f>B483/3.6</f>
        <v>0</v>
      </c>
      <c r="D483" s="95">
        <f>(C483+C482)/2</f>
        <v>0</v>
      </c>
      <c r="E483" s="95">
        <f>(D483*(A483-A482))</f>
        <v>0</v>
      </c>
      <c r="F483" s="95">
        <f>(0.5*((C483^2)-(C482^2))*'NEFZ + EPA + WLTP - Start Value'!$B$3)/3600</f>
        <v>0</v>
      </c>
      <c r="G483" s="95">
        <f>E483*'NEFZ + EPA + WLTP - Start Value'!$B$3*'NEFZ + EPA + WLTP - Start Value'!$B$6*'NEFZ + EPA + WLTP - Constants'!$B$4/3600</f>
        <v>0</v>
      </c>
      <c r="H483" s="95">
        <f>IF(E483&gt;0,(((C482)^3+(C483)^3)/2/D483)*0.5*'NEFZ + EPA + WLTP - Constants'!$B$3*('NEFZ + EPA + WLTP - Start Value'!$B$5*'NEFZ + EPA + WLTP - Start Value'!$B$4)*E483/3600,0)</f>
        <v>0</v>
      </c>
    </row>
    <row r="484" ht="20.35" customHeight="1">
      <c r="A484" s="15">
        <v>481</v>
      </c>
      <c r="B484" s="136">
        <v>0</v>
      </c>
      <c r="C484" s="95">
        <f>B484/3.6</f>
        <v>0</v>
      </c>
      <c r="D484" s="95">
        <f>(C484+C483)/2</f>
        <v>0</v>
      </c>
      <c r="E484" s="95">
        <f>(D484*(A484-A483))</f>
        <v>0</v>
      </c>
      <c r="F484" s="95">
        <f>(0.5*((C484^2)-(C483^2))*'NEFZ + EPA + WLTP - Start Value'!$B$3)/3600</f>
        <v>0</v>
      </c>
      <c r="G484" s="95">
        <f>E484*'NEFZ + EPA + WLTP - Start Value'!$B$3*'NEFZ + EPA + WLTP - Start Value'!$B$6*'NEFZ + EPA + WLTP - Constants'!$B$4/3600</f>
        <v>0</v>
      </c>
      <c r="H484" s="95">
        <f>IF(E484&gt;0,(((C483)^3+(C484)^3)/2/D484)*0.5*'NEFZ + EPA + WLTP - Constants'!$B$3*('NEFZ + EPA + WLTP - Start Value'!$B$5*'NEFZ + EPA + WLTP - Start Value'!$B$4)*E484/3600,0)</f>
        <v>0</v>
      </c>
    </row>
    <row r="485" ht="20.35" customHeight="1">
      <c r="A485" s="15">
        <v>482</v>
      </c>
      <c r="B485" s="136">
        <v>0</v>
      </c>
      <c r="C485" s="95">
        <f>B485/3.6</f>
        <v>0</v>
      </c>
      <c r="D485" s="95">
        <f>(C485+C484)/2</f>
        <v>0</v>
      </c>
      <c r="E485" s="95">
        <f>(D485*(A485-A484))</f>
        <v>0</v>
      </c>
      <c r="F485" s="95">
        <f>(0.5*((C485^2)-(C484^2))*'NEFZ + EPA + WLTP - Start Value'!$B$3)/3600</f>
        <v>0</v>
      </c>
      <c r="G485" s="95">
        <f>E485*'NEFZ + EPA + WLTP - Start Value'!$B$3*'NEFZ + EPA + WLTP - Start Value'!$B$6*'NEFZ + EPA + WLTP - Constants'!$B$4/3600</f>
        <v>0</v>
      </c>
      <c r="H485" s="95">
        <f>IF(E485&gt;0,(((C484)^3+(C485)^3)/2/D485)*0.5*'NEFZ + EPA + WLTP - Constants'!$B$3*('NEFZ + EPA + WLTP - Start Value'!$B$5*'NEFZ + EPA + WLTP - Start Value'!$B$4)*E485/3600,0)</f>
        <v>0</v>
      </c>
    </row>
    <row r="486" ht="20.35" customHeight="1">
      <c r="A486" s="15">
        <v>483</v>
      </c>
      <c r="B486" s="136">
        <v>0</v>
      </c>
      <c r="C486" s="95">
        <f>B486/3.6</f>
        <v>0</v>
      </c>
      <c r="D486" s="95">
        <f>(C486+C485)/2</f>
        <v>0</v>
      </c>
      <c r="E486" s="95">
        <f>(D486*(A486-A485))</f>
        <v>0</v>
      </c>
      <c r="F486" s="95">
        <f>(0.5*((C486^2)-(C485^2))*'NEFZ + EPA + WLTP - Start Value'!$B$3)/3600</f>
        <v>0</v>
      </c>
      <c r="G486" s="95">
        <f>E486*'NEFZ + EPA + WLTP - Start Value'!$B$3*'NEFZ + EPA + WLTP - Start Value'!$B$6*'NEFZ + EPA + WLTP - Constants'!$B$4/3600</f>
        <v>0</v>
      </c>
      <c r="H486" s="95">
        <f>IF(E486&gt;0,(((C485)^3+(C486)^3)/2/D486)*0.5*'NEFZ + EPA + WLTP - Constants'!$B$3*('NEFZ + EPA + WLTP - Start Value'!$B$5*'NEFZ + EPA + WLTP - Start Value'!$B$4)*E486/3600,0)</f>
        <v>0</v>
      </c>
    </row>
    <row r="487" ht="20.35" customHeight="1">
      <c r="A487" s="15">
        <v>484</v>
      </c>
      <c r="B487" s="136">
        <v>0</v>
      </c>
      <c r="C487" s="95">
        <f>B487/3.6</f>
        <v>0</v>
      </c>
      <c r="D487" s="95">
        <f>(C487+C486)/2</f>
        <v>0</v>
      </c>
      <c r="E487" s="95">
        <f>(D487*(A487-A486))</f>
        <v>0</v>
      </c>
      <c r="F487" s="95">
        <f>(0.5*((C487^2)-(C486^2))*'NEFZ + EPA + WLTP - Start Value'!$B$3)/3600</f>
        <v>0</v>
      </c>
      <c r="G487" s="95">
        <f>E487*'NEFZ + EPA + WLTP - Start Value'!$B$3*'NEFZ + EPA + WLTP - Start Value'!$B$6*'NEFZ + EPA + WLTP - Constants'!$B$4/3600</f>
        <v>0</v>
      </c>
      <c r="H487" s="95">
        <f>IF(E487&gt;0,(((C486)^3+(C487)^3)/2/D487)*0.5*'NEFZ + EPA + WLTP - Constants'!$B$3*('NEFZ + EPA + WLTP - Start Value'!$B$5*'NEFZ + EPA + WLTP - Start Value'!$B$4)*E487/3600,0)</f>
        <v>0</v>
      </c>
    </row>
    <row r="488" ht="20.35" customHeight="1">
      <c r="A488" s="15">
        <v>485</v>
      </c>
      <c r="B488" s="136">
        <v>0</v>
      </c>
      <c r="C488" s="95">
        <f>B488/3.6</f>
        <v>0</v>
      </c>
      <c r="D488" s="95">
        <f>(C488+C487)/2</f>
        <v>0</v>
      </c>
      <c r="E488" s="95">
        <f>(D488*(A488-A487))</f>
        <v>0</v>
      </c>
      <c r="F488" s="95">
        <f>(0.5*((C488^2)-(C487^2))*'NEFZ + EPA + WLTP - Start Value'!$B$3)/3600</f>
        <v>0</v>
      </c>
      <c r="G488" s="95">
        <f>E488*'NEFZ + EPA + WLTP - Start Value'!$B$3*'NEFZ + EPA + WLTP - Start Value'!$B$6*'NEFZ + EPA + WLTP - Constants'!$B$4/3600</f>
        <v>0</v>
      </c>
      <c r="H488" s="95">
        <f>IF(E488&gt;0,(((C487)^3+(C488)^3)/2/D488)*0.5*'NEFZ + EPA + WLTP - Constants'!$B$3*('NEFZ + EPA + WLTP - Start Value'!$B$5*'NEFZ + EPA + WLTP - Start Value'!$B$4)*E488/3600,0)</f>
        <v>0</v>
      </c>
    </row>
    <row r="489" ht="20.35" customHeight="1">
      <c r="A489" s="15">
        <v>486</v>
      </c>
      <c r="B489" s="136">
        <v>0</v>
      </c>
      <c r="C489" s="95">
        <f>B489/3.6</f>
        <v>0</v>
      </c>
      <c r="D489" s="95">
        <f>(C489+C488)/2</f>
        <v>0</v>
      </c>
      <c r="E489" s="95">
        <f>(D489*(A489-A488))</f>
        <v>0</v>
      </c>
      <c r="F489" s="95">
        <f>(0.5*((C489^2)-(C488^2))*'NEFZ + EPA + WLTP - Start Value'!$B$3)/3600</f>
        <v>0</v>
      </c>
      <c r="G489" s="95">
        <f>E489*'NEFZ + EPA + WLTP - Start Value'!$B$3*'NEFZ + EPA + WLTP - Start Value'!$B$6*'NEFZ + EPA + WLTP - Constants'!$B$4/3600</f>
        <v>0</v>
      </c>
      <c r="H489" s="95">
        <f>IF(E489&gt;0,(((C488)^3+(C489)^3)/2/D489)*0.5*'NEFZ + EPA + WLTP - Constants'!$B$3*('NEFZ + EPA + WLTP - Start Value'!$B$5*'NEFZ + EPA + WLTP - Start Value'!$B$4)*E489/3600,0)</f>
        <v>0</v>
      </c>
    </row>
    <row r="490" ht="20.35" customHeight="1">
      <c r="A490" s="15">
        <v>487</v>
      </c>
      <c r="B490" s="136">
        <v>0</v>
      </c>
      <c r="C490" s="95">
        <f>B490/3.6</f>
        <v>0</v>
      </c>
      <c r="D490" s="95">
        <f>(C490+C489)/2</f>
        <v>0</v>
      </c>
      <c r="E490" s="95">
        <f>(D490*(A490-A489))</f>
        <v>0</v>
      </c>
      <c r="F490" s="95">
        <f>(0.5*((C490^2)-(C489^2))*'NEFZ + EPA + WLTP - Start Value'!$B$3)/3600</f>
        <v>0</v>
      </c>
      <c r="G490" s="95">
        <f>E490*'NEFZ + EPA + WLTP - Start Value'!$B$3*'NEFZ + EPA + WLTP - Start Value'!$B$6*'NEFZ + EPA + WLTP - Constants'!$B$4/3600</f>
        <v>0</v>
      </c>
      <c r="H490" s="95">
        <f>IF(E490&gt;0,(((C489)^3+(C490)^3)/2/D490)*0.5*'NEFZ + EPA + WLTP - Constants'!$B$3*('NEFZ + EPA + WLTP - Start Value'!$B$5*'NEFZ + EPA + WLTP - Start Value'!$B$4)*E490/3600,0)</f>
        <v>0</v>
      </c>
    </row>
    <row r="491" ht="20.35" customHeight="1">
      <c r="A491" s="15">
        <v>488</v>
      </c>
      <c r="B491" s="136">
        <v>0</v>
      </c>
      <c r="C491" s="95">
        <f>B491/3.6</f>
        <v>0</v>
      </c>
      <c r="D491" s="95">
        <f>(C491+C490)/2</f>
        <v>0</v>
      </c>
      <c r="E491" s="95">
        <f>(D491*(A491-A490))</f>
        <v>0</v>
      </c>
      <c r="F491" s="95">
        <f>(0.5*((C491^2)-(C490^2))*'NEFZ + EPA + WLTP - Start Value'!$B$3)/3600</f>
        <v>0</v>
      </c>
      <c r="G491" s="95">
        <f>E491*'NEFZ + EPA + WLTP - Start Value'!$B$3*'NEFZ + EPA + WLTP - Start Value'!$B$6*'NEFZ + EPA + WLTP - Constants'!$B$4/3600</f>
        <v>0</v>
      </c>
      <c r="H491" s="95">
        <f>IF(E491&gt;0,(((C490)^3+(C491)^3)/2/D491)*0.5*'NEFZ + EPA + WLTP - Constants'!$B$3*('NEFZ + EPA + WLTP - Start Value'!$B$5*'NEFZ + EPA + WLTP - Start Value'!$B$4)*E491/3600,0)</f>
        <v>0</v>
      </c>
    </row>
    <row r="492" ht="20.35" customHeight="1">
      <c r="A492" s="15">
        <v>489</v>
      </c>
      <c r="B492" s="136">
        <v>0</v>
      </c>
      <c r="C492" s="95">
        <f>B492/3.6</f>
        <v>0</v>
      </c>
      <c r="D492" s="95">
        <f>(C492+C491)/2</f>
        <v>0</v>
      </c>
      <c r="E492" s="95">
        <f>(D492*(A492-A491))</f>
        <v>0</v>
      </c>
      <c r="F492" s="95">
        <f>(0.5*((C492^2)-(C491^2))*'NEFZ + EPA + WLTP - Start Value'!$B$3)/3600</f>
        <v>0</v>
      </c>
      <c r="G492" s="95">
        <f>E492*'NEFZ + EPA + WLTP - Start Value'!$B$3*'NEFZ + EPA + WLTP - Start Value'!$B$6*'NEFZ + EPA + WLTP - Constants'!$B$4/3600</f>
        <v>0</v>
      </c>
      <c r="H492" s="95">
        <f>IF(E492&gt;0,(((C491)^3+(C492)^3)/2/D492)*0.5*'NEFZ + EPA + WLTP - Constants'!$B$3*('NEFZ + EPA + WLTP - Start Value'!$B$5*'NEFZ + EPA + WLTP - Start Value'!$B$4)*E492/3600,0)</f>
        <v>0</v>
      </c>
    </row>
    <row r="493" ht="20.35" customHeight="1">
      <c r="A493" s="15">
        <v>490</v>
      </c>
      <c r="B493" s="136">
        <v>0</v>
      </c>
      <c r="C493" s="95">
        <f>B493/3.6</f>
        <v>0</v>
      </c>
      <c r="D493" s="95">
        <f>(C493+C492)/2</f>
        <v>0</v>
      </c>
      <c r="E493" s="95">
        <f>(D493*(A493-A492))</f>
        <v>0</v>
      </c>
      <c r="F493" s="95">
        <f>(0.5*((C493^2)-(C492^2))*'NEFZ + EPA + WLTP - Start Value'!$B$3)/3600</f>
        <v>0</v>
      </c>
      <c r="G493" s="95">
        <f>E493*'NEFZ + EPA + WLTP - Start Value'!$B$3*'NEFZ + EPA + WLTP - Start Value'!$B$6*'NEFZ + EPA + WLTP - Constants'!$B$4/3600</f>
        <v>0</v>
      </c>
      <c r="H493" s="95">
        <f>IF(E493&gt;0,(((C492)^3+(C493)^3)/2/D493)*0.5*'NEFZ + EPA + WLTP - Constants'!$B$3*('NEFZ + EPA + WLTP - Start Value'!$B$5*'NEFZ + EPA + WLTP - Start Value'!$B$4)*E493/3600,0)</f>
        <v>0</v>
      </c>
    </row>
    <row r="494" ht="20.35" customHeight="1">
      <c r="A494" s="15">
        <v>491</v>
      </c>
      <c r="B494" s="136">
        <v>0</v>
      </c>
      <c r="C494" s="95">
        <f>B494/3.6</f>
        <v>0</v>
      </c>
      <c r="D494" s="95">
        <f>(C494+C493)/2</f>
        <v>0</v>
      </c>
      <c r="E494" s="95">
        <f>(D494*(A494-A493))</f>
        <v>0</v>
      </c>
      <c r="F494" s="95">
        <f>(0.5*((C494^2)-(C493^2))*'NEFZ + EPA + WLTP - Start Value'!$B$3)/3600</f>
        <v>0</v>
      </c>
      <c r="G494" s="95">
        <f>E494*'NEFZ + EPA + WLTP - Start Value'!$B$3*'NEFZ + EPA + WLTP - Start Value'!$B$6*'NEFZ + EPA + WLTP - Constants'!$B$4/3600</f>
        <v>0</v>
      </c>
      <c r="H494" s="95">
        <f>IF(E494&gt;0,(((C493)^3+(C494)^3)/2/D494)*0.5*'NEFZ + EPA + WLTP - Constants'!$B$3*('NEFZ + EPA + WLTP - Start Value'!$B$5*'NEFZ + EPA + WLTP - Start Value'!$B$4)*E494/3600,0)</f>
        <v>0</v>
      </c>
    </row>
    <row r="495" ht="20.35" customHeight="1">
      <c r="A495" s="15">
        <v>492</v>
      </c>
      <c r="B495" s="136">
        <v>0</v>
      </c>
      <c r="C495" s="95">
        <f>B495/3.6</f>
        <v>0</v>
      </c>
      <c r="D495" s="95">
        <f>(C495+C494)/2</f>
        <v>0</v>
      </c>
      <c r="E495" s="95">
        <f>(D495*(A495-A494))</f>
        <v>0</v>
      </c>
      <c r="F495" s="95">
        <f>(0.5*((C495^2)-(C494^2))*'NEFZ + EPA + WLTP - Start Value'!$B$3)/3600</f>
        <v>0</v>
      </c>
      <c r="G495" s="95">
        <f>E495*'NEFZ + EPA + WLTP - Start Value'!$B$3*'NEFZ + EPA + WLTP - Start Value'!$B$6*'NEFZ + EPA + WLTP - Constants'!$B$4/3600</f>
        <v>0</v>
      </c>
      <c r="H495" s="95">
        <f>IF(E495&gt;0,(((C494)^3+(C495)^3)/2/D495)*0.5*'NEFZ + EPA + WLTP - Constants'!$B$3*('NEFZ + EPA + WLTP - Start Value'!$B$5*'NEFZ + EPA + WLTP - Start Value'!$B$4)*E495/3600,0)</f>
        <v>0</v>
      </c>
    </row>
    <row r="496" ht="20.35" customHeight="1">
      <c r="A496" s="15">
        <v>493</v>
      </c>
      <c r="B496" s="136">
        <v>0</v>
      </c>
      <c r="C496" s="95">
        <f>B496/3.6</f>
        <v>0</v>
      </c>
      <c r="D496" s="95">
        <f>(C496+C495)/2</f>
        <v>0</v>
      </c>
      <c r="E496" s="95">
        <f>(D496*(A496-A495))</f>
        <v>0</v>
      </c>
      <c r="F496" s="95">
        <f>(0.5*((C496^2)-(C495^2))*'NEFZ + EPA + WLTP - Start Value'!$B$3)/3600</f>
        <v>0</v>
      </c>
      <c r="G496" s="95">
        <f>E496*'NEFZ + EPA + WLTP - Start Value'!$B$3*'NEFZ + EPA + WLTP - Start Value'!$B$6*'NEFZ + EPA + WLTP - Constants'!$B$4/3600</f>
        <v>0</v>
      </c>
      <c r="H496" s="95">
        <f>IF(E496&gt;0,(((C495)^3+(C496)^3)/2/D496)*0.5*'NEFZ + EPA + WLTP - Constants'!$B$3*('NEFZ + EPA + WLTP - Start Value'!$B$5*'NEFZ + EPA + WLTP - Start Value'!$B$4)*E496/3600,0)</f>
        <v>0</v>
      </c>
    </row>
    <row r="497" ht="20.35" customHeight="1">
      <c r="A497" s="15">
        <v>494</v>
      </c>
      <c r="B497" s="136">
        <v>0</v>
      </c>
      <c r="C497" s="95">
        <f>B497/3.6</f>
        <v>0</v>
      </c>
      <c r="D497" s="95">
        <f>(C497+C496)/2</f>
        <v>0</v>
      </c>
      <c r="E497" s="95">
        <f>(D497*(A497-A496))</f>
        <v>0</v>
      </c>
      <c r="F497" s="95">
        <f>(0.5*((C497^2)-(C496^2))*'NEFZ + EPA + WLTP - Start Value'!$B$3)/3600</f>
        <v>0</v>
      </c>
      <c r="G497" s="95">
        <f>E497*'NEFZ + EPA + WLTP - Start Value'!$B$3*'NEFZ + EPA + WLTP - Start Value'!$B$6*'NEFZ + EPA + WLTP - Constants'!$B$4/3600</f>
        <v>0</v>
      </c>
      <c r="H497" s="95">
        <f>IF(E497&gt;0,(((C496)^3+(C497)^3)/2/D497)*0.5*'NEFZ + EPA + WLTP - Constants'!$B$3*('NEFZ + EPA + WLTP - Start Value'!$B$5*'NEFZ + EPA + WLTP - Start Value'!$B$4)*E497/3600,0)</f>
        <v>0</v>
      </c>
    </row>
    <row r="498" ht="20.35" customHeight="1">
      <c r="A498" s="15">
        <v>495</v>
      </c>
      <c r="B498" s="136">
        <v>0</v>
      </c>
      <c r="C498" s="95">
        <f>B498/3.6</f>
        <v>0</v>
      </c>
      <c r="D498" s="95">
        <f>(C498+C497)/2</f>
        <v>0</v>
      </c>
      <c r="E498" s="95">
        <f>(D498*(A498-A497))</f>
        <v>0</v>
      </c>
      <c r="F498" s="95">
        <f>(0.5*((C498^2)-(C497^2))*'NEFZ + EPA + WLTP - Start Value'!$B$3)/3600</f>
        <v>0</v>
      </c>
      <c r="G498" s="95">
        <f>E498*'NEFZ + EPA + WLTP - Start Value'!$B$3*'NEFZ + EPA + WLTP - Start Value'!$B$6*'NEFZ + EPA + WLTP - Constants'!$B$4/3600</f>
        <v>0</v>
      </c>
      <c r="H498" s="95">
        <f>IF(E498&gt;0,(((C497)^3+(C498)^3)/2/D498)*0.5*'NEFZ + EPA + WLTP - Constants'!$B$3*('NEFZ + EPA + WLTP - Start Value'!$B$5*'NEFZ + EPA + WLTP - Start Value'!$B$4)*E498/3600,0)</f>
        <v>0</v>
      </c>
    </row>
    <row r="499" ht="20.35" customHeight="1">
      <c r="A499" s="15">
        <v>496</v>
      </c>
      <c r="B499" s="136">
        <v>0</v>
      </c>
      <c r="C499" s="95">
        <f>B499/3.6</f>
        <v>0</v>
      </c>
      <c r="D499" s="95">
        <f>(C499+C498)/2</f>
        <v>0</v>
      </c>
      <c r="E499" s="95">
        <f>(D499*(A499-A498))</f>
        <v>0</v>
      </c>
      <c r="F499" s="95">
        <f>(0.5*((C499^2)-(C498^2))*'NEFZ + EPA + WLTP - Start Value'!$B$3)/3600</f>
        <v>0</v>
      </c>
      <c r="G499" s="95">
        <f>E499*'NEFZ + EPA + WLTP - Start Value'!$B$3*'NEFZ + EPA + WLTP - Start Value'!$B$6*'NEFZ + EPA + WLTP - Constants'!$B$4/3600</f>
        <v>0</v>
      </c>
      <c r="H499" s="95">
        <f>IF(E499&gt;0,(((C498)^3+(C499)^3)/2/D499)*0.5*'NEFZ + EPA + WLTP - Constants'!$B$3*('NEFZ + EPA + WLTP - Start Value'!$B$5*'NEFZ + EPA + WLTP - Start Value'!$B$4)*E499/3600,0)</f>
        <v>0</v>
      </c>
    </row>
    <row r="500" ht="20.35" customHeight="1">
      <c r="A500" s="15">
        <v>497</v>
      </c>
      <c r="B500" s="136">
        <v>0</v>
      </c>
      <c r="C500" s="95">
        <f>B500/3.6</f>
        <v>0</v>
      </c>
      <c r="D500" s="95">
        <f>(C500+C499)/2</f>
        <v>0</v>
      </c>
      <c r="E500" s="95">
        <f>(D500*(A500-A499))</f>
        <v>0</v>
      </c>
      <c r="F500" s="95">
        <f>(0.5*((C500^2)-(C499^2))*'NEFZ + EPA + WLTP - Start Value'!$B$3)/3600</f>
        <v>0</v>
      </c>
      <c r="G500" s="95">
        <f>E500*'NEFZ + EPA + WLTP - Start Value'!$B$3*'NEFZ + EPA + WLTP - Start Value'!$B$6*'NEFZ + EPA + WLTP - Constants'!$B$4/3600</f>
        <v>0</v>
      </c>
      <c r="H500" s="95">
        <f>IF(E500&gt;0,(((C499)^3+(C500)^3)/2/D500)*0.5*'NEFZ + EPA + WLTP - Constants'!$B$3*('NEFZ + EPA + WLTP - Start Value'!$B$5*'NEFZ + EPA + WLTP - Start Value'!$B$4)*E500/3600,0)</f>
        <v>0</v>
      </c>
    </row>
    <row r="501" ht="20.35" customHeight="1">
      <c r="A501" s="15">
        <v>498</v>
      </c>
      <c r="B501" s="136">
        <v>0</v>
      </c>
      <c r="C501" s="95">
        <f>B501/3.6</f>
        <v>0</v>
      </c>
      <c r="D501" s="95">
        <f>(C501+C500)/2</f>
        <v>0</v>
      </c>
      <c r="E501" s="95">
        <f>(D501*(A501-A500))</f>
        <v>0</v>
      </c>
      <c r="F501" s="95">
        <f>(0.5*((C501^2)-(C500^2))*'NEFZ + EPA + WLTP - Start Value'!$B$3)/3600</f>
        <v>0</v>
      </c>
      <c r="G501" s="95">
        <f>E501*'NEFZ + EPA + WLTP - Start Value'!$B$3*'NEFZ + EPA + WLTP - Start Value'!$B$6*'NEFZ + EPA + WLTP - Constants'!$B$4/3600</f>
        <v>0</v>
      </c>
      <c r="H501" s="95">
        <f>IF(E501&gt;0,(((C500)^3+(C501)^3)/2/D501)*0.5*'NEFZ + EPA + WLTP - Constants'!$B$3*('NEFZ + EPA + WLTP - Start Value'!$B$5*'NEFZ + EPA + WLTP - Start Value'!$B$4)*E501/3600,0)</f>
        <v>0</v>
      </c>
    </row>
    <row r="502" ht="20.35" customHeight="1">
      <c r="A502" s="15">
        <v>499</v>
      </c>
      <c r="B502" s="136">
        <v>0</v>
      </c>
      <c r="C502" s="95">
        <f>B502/3.6</f>
        <v>0</v>
      </c>
      <c r="D502" s="95">
        <f>(C502+C501)/2</f>
        <v>0</v>
      </c>
      <c r="E502" s="95">
        <f>(D502*(A502-A501))</f>
        <v>0</v>
      </c>
      <c r="F502" s="95">
        <f>(0.5*((C502^2)-(C501^2))*'NEFZ + EPA + WLTP - Start Value'!$B$3)/3600</f>
        <v>0</v>
      </c>
      <c r="G502" s="95">
        <f>E502*'NEFZ + EPA + WLTP - Start Value'!$B$3*'NEFZ + EPA + WLTP - Start Value'!$B$6*'NEFZ + EPA + WLTP - Constants'!$B$4/3600</f>
        <v>0</v>
      </c>
      <c r="H502" s="95">
        <f>IF(E502&gt;0,(((C501)^3+(C502)^3)/2/D502)*0.5*'NEFZ + EPA + WLTP - Constants'!$B$3*('NEFZ + EPA + WLTP - Start Value'!$B$5*'NEFZ + EPA + WLTP - Start Value'!$B$4)*E502/3600,0)</f>
        <v>0</v>
      </c>
    </row>
    <row r="503" ht="20.35" customHeight="1">
      <c r="A503" s="15">
        <v>500</v>
      </c>
      <c r="B503" s="136">
        <v>0</v>
      </c>
      <c r="C503" s="95">
        <f>B503/3.6</f>
        <v>0</v>
      </c>
      <c r="D503" s="95">
        <f>(C503+C502)/2</f>
        <v>0</v>
      </c>
      <c r="E503" s="95">
        <f>(D503*(A503-A502))</f>
        <v>0</v>
      </c>
      <c r="F503" s="95">
        <f>(0.5*((C503^2)-(C502^2))*'NEFZ + EPA + WLTP - Start Value'!$B$3)/3600</f>
        <v>0</v>
      </c>
      <c r="G503" s="95">
        <f>E503*'NEFZ + EPA + WLTP - Start Value'!$B$3*'NEFZ + EPA + WLTP - Start Value'!$B$6*'NEFZ + EPA + WLTP - Constants'!$B$4/3600</f>
        <v>0</v>
      </c>
      <c r="H503" s="95">
        <f>IF(E503&gt;0,(((C502)^3+(C503)^3)/2/D503)*0.5*'NEFZ + EPA + WLTP - Constants'!$B$3*('NEFZ + EPA + WLTP - Start Value'!$B$5*'NEFZ + EPA + WLTP - Start Value'!$B$4)*E503/3600,0)</f>
        <v>0</v>
      </c>
    </row>
    <row r="504" ht="20.35" customHeight="1">
      <c r="A504" s="15">
        <v>501</v>
      </c>
      <c r="B504" s="136">
        <v>0</v>
      </c>
      <c r="C504" s="95">
        <f>B504/3.6</f>
        <v>0</v>
      </c>
      <c r="D504" s="95">
        <f>(C504+C503)/2</f>
        <v>0</v>
      </c>
      <c r="E504" s="95">
        <f>(D504*(A504-A503))</f>
        <v>0</v>
      </c>
      <c r="F504" s="95">
        <f>(0.5*((C504^2)-(C503^2))*'NEFZ + EPA + WLTP - Start Value'!$B$3)/3600</f>
        <v>0</v>
      </c>
      <c r="G504" s="95">
        <f>E504*'NEFZ + EPA + WLTP - Start Value'!$B$3*'NEFZ + EPA + WLTP - Start Value'!$B$6*'NEFZ + EPA + WLTP - Constants'!$B$4/3600</f>
        <v>0</v>
      </c>
      <c r="H504" s="95">
        <f>IF(E504&gt;0,(((C503)^3+(C504)^3)/2/D504)*0.5*'NEFZ + EPA + WLTP - Constants'!$B$3*('NEFZ + EPA + WLTP - Start Value'!$B$5*'NEFZ + EPA + WLTP - Start Value'!$B$4)*E504/3600,0)</f>
        <v>0</v>
      </c>
    </row>
    <row r="505" ht="20.35" customHeight="1">
      <c r="A505" s="15">
        <v>502</v>
      </c>
      <c r="B505" s="136">
        <v>0</v>
      </c>
      <c r="C505" s="95">
        <f>B505/3.6</f>
        <v>0</v>
      </c>
      <c r="D505" s="95">
        <f>(C505+C504)/2</f>
        <v>0</v>
      </c>
      <c r="E505" s="95">
        <f>(D505*(A505-A504))</f>
        <v>0</v>
      </c>
      <c r="F505" s="95">
        <f>(0.5*((C505^2)-(C504^2))*'NEFZ + EPA + WLTP - Start Value'!$B$3)/3600</f>
        <v>0</v>
      </c>
      <c r="G505" s="95">
        <f>E505*'NEFZ + EPA + WLTP - Start Value'!$B$3*'NEFZ + EPA + WLTP - Start Value'!$B$6*'NEFZ + EPA + WLTP - Constants'!$B$4/3600</f>
        <v>0</v>
      </c>
      <c r="H505" s="95">
        <f>IF(E505&gt;0,(((C504)^3+(C505)^3)/2/D505)*0.5*'NEFZ + EPA + WLTP - Constants'!$B$3*('NEFZ + EPA + WLTP - Start Value'!$B$5*'NEFZ + EPA + WLTP - Start Value'!$B$4)*E505/3600,0)</f>
        <v>0</v>
      </c>
    </row>
    <row r="506" ht="20.35" customHeight="1">
      <c r="A506" s="15">
        <v>503</v>
      </c>
      <c r="B506" s="136">
        <v>0</v>
      </c>
      <c r="C506" s="95">
        <f>B506/3.6</f>
        <v>0</v>
      </c>
      <c r="D506" s="95">
        <f>(C506+C505)/2</f>
        <v>0</v>
      </c>
      <c r="E506" s="95">
        <f>(D506*(A506-A505))</f>
        <v>0</v>
      </c>
      <c r="F506" s="95">
        <f>(0.5*((C506^2)-(C505^2))*'NEFZ + EPA + WLTP - Start Value'!$B$3)/3600</f>
        <v>0</v>
      </c>
      <c r="G506" s="95">
        <f>E506*'NEFZ + EPA + WLTP - Start Value'!$B$3*'NEFZ + EPA + WLTP - Start Value'!$B$6*'NEFZ + EPA + WLTP - Constants'!$B$4/3600</f>
        <v>0</v>
      </c>
      <c r="H506" s="95">
        <f>IF(E506&gt;0,(((C505)^3+(C506)^3)/2/D506)*0.5*'NEFZ + EPA + WLTP - Constants'!$B$3*('NEFZ + EPA + WLTP - Start Value'!$B$5*'NEFZ + EPA + WLTP - Start Value'!$B$4)*E506/3600,0)</f>
        <v>0</v>
      </c>
    </row>
    <row r="507" ht="20.35" customHeight="1">
      <c r="A507" s="15">
        <v>504</v>
      </c>
      <c r="B507" s="136">
        <v>0</v>
      </c>
      <c r="C507" s="95">
        <f>B507/3.6</f>
        <v>0</v>
      </c>
      <c r="D507" s="95">
        <f>(C507+C506)/2</f>
        <v>0</v>
      </c>
      <c r="E507" s="95">
        <f>(D507*(A507-A506))</f>
        <v>0</v>
      </c>
      <c r="F507" s="95">
        <f>(0.5*((C507^2)-(C506^2))*'NEFZ + EPA + WLTP - Start Value'!$B$3)/3600</f>
        <v>0</v>
      </c>
      <c r="G507" s="95">
        <f>E507*'NEFZ + EPA + WLTP - Start Value'!$B$3*'NEFZ + EPA + WLTP - Start Value'!$B$6*'NEFZ + EPA + WLTP - Constants'!$B$4/3600</f>
        <v>0</v>
      </c>
      <c r="H507" s="95">
        <f>IF(E507&gt;0,(((C506)^3+(C507)^3)/2/D507)*0.5*'NEFZ + EPA + WLTP - Constants'!$B$3*('NEFZ + EPA + WLTP - Start Value'!$B$5*'NEFZ + EPA + WLTP - Start Value'!$B$4)*E507/3600,0)</f>
        <v>0</v>
      </c>
    </row>
    <row r="508" ht="20.35" customHeight="1">
      <c r="A508" s="15">
        <v>505</v>
      </c>
      <c r="B508" s="136">
        <v>0</v>
      </c>
      <c r="C508" s="95">
        <f>B508/3.6</f>
        <v>0</v>
      </c>
      <c r="D508" s="95">
        <f>(C508+C507)/2</f>
        <v>0</v>
      </c>
      <c r="E508" s="95">
        <f>(D508*(A508-A507))</f>
        <v>0</v>
      </c>
      <c r="F508" s="95">
        <f>(0.5*((C508^2)-(C507^2))*'NEFZ + EPA + WLTP - Start Value'!$B$3)/3600</f>
        <v>0</v>
      </c>
      <c r="G508" s="95">
        <f>E508*'NEFZ + EPA + WLTP - Start Value'!$B$3*'NEFZ + EPA + WLTP - Start Value'!$B$6*'NEFZ + EPA + WLTP - Constants'!$B$4/3600</f>
        <v>0</v>
      </c>
      <c r="H508" s="95">
        <f>IF(E508&gt;0,(((C507)^3+(C508)^3)/2/D508)*0.5*'NEFZ + EPA + WLTP - Constants'!$B$3*('NEFZ + EPA + WLTP - Start Value'!$B$5*'NEFZ + EPA + WLTP - Start Value'!$B$4)*E508/3600,0)</f>
        <v>0</v>
      </c>
    </row>
    <row r="509" ht="20.35" customHeight="1">
      <c r="A509" s="15">
        <v>506</v>
      </c>
      <c r="B509" s="136">
        <v>0</v>
      </c>
      <c r="C509" s="95">
        <f>B509/3.6</f>
        <v>0</v>
      </c>
      <c r="D509" s="95">
        <f>(C509+C508)/2</f>
        <v>0</v>
      </c>
      <c r="E509" s="95">
        <f>(D509*(A509-A508))</f>
        <v>0</v>
      </c>
      <c r="F509" s="95">
        <f>(0.5*((C509^2)-(C508^2))*'NEFZ + EPA + WLTP - Start Value'!$B$3)/3600</f>
        <v>0</v>
      </c>
      <c r="G509" s="95">
        <f>E509*'NEFZ + EPA + WLTP - Start Value'!$B$3*'NEFZ + EPA + WLTP - Start Value'!$B$6*'NEFZ + EPA + WLTP - Constants'!$B$4/3600</f>
        <v>0</v>
      </c>
      <c r="H509" s="95">
        <f>IF(E509&gt;0,(((C508)^3+(C509)^3)/2/D509)*0.5*'NEFZ + EPA + WLTP - Constants'!$B$3*('NEFZ + EPA + WLTP - Start Value'!$B$5*'NEFZ + EPA + WLTP - Start Value'!$B$4)*E509/3600,0)</f>
        <v>0</v>
      </c>
    </row>
    <row r="510" ht="20.35" customHeight="1">
      <c r="A510" s="15">
        <v>507</v>
      </c>
      <c r="B510" s="136">
        <v>0</v>
      </c>
      <c r="C510" s="95">
        <f>B510/3.6</f>
        <v>0</v>
      </c>
      <c r="D510" s="95">
        <f>(C510+C509)/2</f>
        <v>0</v>
      </c>
      <c r="E510" s="95">
        <f>(D510*(A510-A509))</f>
        <v>0</v>
      </c>
      <c r="F510" s="95">
        <f>(0.5*((C510^2)-(C509^2))*'NEFZ + EPA + WLTP - Start Value'!$B$3)/3600</f>
        <v>0</v>
      </c>
      <c r="G510" s="95">
        <f>E510*'NEFZ + EPA + WLTP - Start Value'!$B$3*'NEFZ + EPA + WLTP - Start Value'!$B$6*'NEFZ + EPA + WLTP - Constants'!$B$4/3600</f>
        <v>0</v>
      </c>
      <c r="H510" s="95">
        <f>IF(E510&gt;0,(((C509)^3+(C510)^3)/2/D510)*0.5*'NEFZ + EPA + WLTP - Constants'!$B$3*('NEFZ + EPA + WLTP - Start Value'!$B$5*'NEFZ + EPA + WLTP - Start Value'!$B$4)*E510/3600,0)</f>
        <v>0</v>
      </c>
    </row>
    <row r="511" ht="20.35" customHeight="1">
      <c r="A511" s="15">
        <v>508</v>
      </c>
      <c r="B511" s="136">
        <v>0</v>
      </c>
      <c r="C511" s="95">
        <f>B511/3.6</f>
        <v>0</v>
      </c>
      <c r="D511" s="95">
        <f>(C511+C510)/2</f>
        <v>0</v>
      </c>
      <c r="E511" s="95">
        <f>(D511*(A511-A510))</f>
        <v>0</v>
      </c>
      <c r="F511" s="95">
        <f>(0.5*((C511^2)-(C510^2))*'NEFZ + EPA + WLTP - Start Value'!$B$3)/3600</f>
        <v>0</v>
      </c>
      <c r="G511" s="95">
        <f>E511*'NEFZ + EPA + WLTP - Start Value'!$B$3*'NEFZ + EPA + WLTP - Start Value'!$B$6*'NEFZ + EPA + WLTP - Constants'!$B$4/3600</f>
        <v>0</v>
      </c>
      <c r="H511" s="95">
        <f>IF(E511&gt;0,(((C510)^3+(C511)^3)/2/D511)*0.5*'NEFZ + EPA + WLTP - Constants'!$B$3*('NEFZ + EPA + WLTP - Start Value'!$B$5*'NEFZ + EPA + WLTP - Start Value'!$B$4)*E511/3600,0)</f>
        <v>0</v>
      </c>
    </row>
    <row r="512" ht="20.35" customHeight="1">
      <c r="A512" s="15">
        <v>509</v>
      </c>
      <c r="B512" s="136">
        <v>0</v>
      </c>
      <c r="C512" s="95">
        <f>B512/3.6</f>
        <v>0</v>
      </c>
      <c r="D512" s="95">
        <f>(C512+C511)/2</f>
        <v>0</v>
      </c>
      <c r="E512" s="95">
        <f>(D512*(A512-A511))</f>
        <v>0</v>
      </c>
      <c r="F512" s="95">
        <f>(0.5*((C512^2)-(C511^2))*'NEFZ + EPA + WLTP - Start Value'!$B$3)/3600</f>
        <v>0</v>
      </c>
      <c r="G512" s="95">
        <f>E512*'NEFZ + EPA + WLTP - Start Value'!$B$3*'NEFZ + EPA + WLTP - Start Value'!$B$6*'NEFZ + EPA + WLTP - Constants'!$B$4/3600</f>
        <v>0</v>
      </c>
      <c r="H512" s="95">
        <f>IF(E512&gt;0,(((C511)^3+(C512)^3)/2/D512)*0.5*'NEFZ + EPA + WLTP - Constants'!$B$3*('NEFZ + EPA + WLTP - Start Value'!$B$5*'NEFZ + EPA + WLTP - Start Value'!$B$4)*E512/3600,0)</f>
        <v>0</v>
      </c>
    </row>
    <row r="513" ht="20.35" customHeight="1">
      <c r="A513" s="15">
        <v>510</v>
      </c>
      <c r="B513" s="136">
        <v>0</v>
      </c>
      <c r="C513" s="95">
        <f>B513/3.6</f>
        <v>0</v>
      </c>
      <c r="D513" s="95">
        <f>(C513+C512)/2</f>
        <v>0</v>
      </c>
      <c r="E513" s="95">
        <f>(D513*(A513-A512))</f>
        <v>0</v>
      </c>
      <c r="F513" s="95">
        <f>(0.5*((C513^2)-(C512^2))*'NEFZ + EPA + WLTP - Start Value'!$B$3)/3600</f>
        <v>0</v>
      </c>
      <c r="G513" s="95">
        <f>E513*'NEFZ + EPA + WLTP - Start Value'!$B$3*'NEFZ + EPA + WLTP - Start Value'!$B$6*'NEFZ + EPA + WLTP - Constants'!$B$4/3600</f>
        <v>0</v>
      </c>
      <c r="H513" s="95">
        <f>IF(E513&gt;0,(((C512)^3+(C513)^3)/2/D513)*0.5*'NEFZ + EPA + WLTP - Constants'!$B$3*('NEFZ + EPA + WLTP - Start Value'!$B$5*'NEFZ + EPA + WLTP - Start Value'!$B$4)*E513/3600,0)</f>
        <v>0</v>
      </c>
    </row>
    <row r="514" ht="20.35" customHeight="1">
      <c r="A514" s="15">
        <v>511</v>
      </c>
      <c r="B514" s="136">
        <v>0</v>
      </c>
      <c r="C514" s="95">
        <f>B514/3.6</f>
        <v>0</v>
      </c>
      <c r="D514" s="95">
        <f>(C514+C513)/2</f>
        <v>0</v>
      </c>
      <c r="E514" s="95">
        <f>(D514*(A514-A513))</f>
        <v>0</v>
      </c>
      <c r="F514" s="95">
        <f>(0.5*((C514^2)-(C513^2))*'NEFZ + EPA + WLTP - Start Value'!$B$3)/3600</f>
        <v>0</v>
      </c>
      <c r="G514" s="95">
        <f>E514*'NEFZ + EPA + WLTP - Start Value'!$B$3*'NEFZ + EPA + WLTP - Start Value'!$B$6*'NEFZ + EPA + WLTP - Constants'!$B$4/3600</f>
        <v>0</v>
      </c>
      <c r="H514" s="95">
        <f>IF(E514&gt;0,(((C513)^3+(C514)^3)/2/D514)*0.5*'NEFZ + EPA + WLTP - Constants'!$B$3*('NEFZ + EPA + WLTP - Start Value'!$B$5*'NEFZ + EPA + WLTP - Start Value'!$B$4)*E514/3600,0)</f>
        <v>0</v>
      </c>
    </row>
    <row r="515" ht="20.35" customHeight="1">
      <c r="A515" s="15">
        <v>512</v>
      </c>
      <c r="B515" s="136">
        <v>0.5</v>
      </c>
      <c r="C515" s="95">
        <f>B515/3.6</f>
        <v>0.1388888888888889</v>
      </c>
      <c r="D515" s="95">
        <f>(C515+C514)/2</f>
        <v>0.06944444444444445</v>
      </c>
      <c r="E515" s="95">
        <f>(D515*(A515-A514))</f>
        <v>0.06944444444444445</v>
      </c>
      <c r="F515" s="95">
        <f>(0.5*((C515^2)-(C514^2))*'NEFZ + EPA + WLTP - Start Value'!$B$3)/3600</f>
        <v>0.004192922668038409</v>
      </c>
      <c r="G515" s="95">
        <f>E515*'NEFZ + EPA + WLTP - Start Value'!$B$3*'NEFZ + EPA + WLTP - Start Value'!$B$6*'NEFZ + EPA + WLTP - Constants'!$B$4/3600</f>
        <v>0.002369236111111111</v>
      </c>
      <c r="H515" s="95">
        <f>IF(E515&gt;0,(((C514)^3+(C515)^3)/2/D515)*0.5*'NEFZ + EPA + WLTP - Constants'!$B$3*('NEFZ + EPA + WLTP - Start Value'!$B$5*'NEFZ + EPA + WLTP - Start Value'!$B$4)*E515/3600,0)</f>
        <v>1.694583762002744e-07</v>
      </c>
    </row>
    <row r="516" ht="20.35" customHeight="1">
      <c r="A516" s="15">
        <v>513</v>
      </c>
      <c r="B516" s="136">
        <v>2.5</v>
      </c>
      <c r="C516" s="95">
        <f>B516/3.6</f>
        <v>0.6944444444444444</v>
      </c>
      <c r="D516" s="95">
        <f>(C516+C515)/2</f>
        <v>0.4166666666666666</v>
      </c>
      <c r="E516" s="95">
        <f>(D516*(A516-A515))</f>
        <v>0.4166666666666666</v>
      </c>
      <c r="F516" s="95">
        <f>(0.5*((C516^2)-(C515^2))*'NEFZ + EPA + WLTP - Start Value'!$B$3)/3600</f>
        <v>0.1006301440329218</v>
      </c>
      <c r="G516" s="95">
        <f>E516*'NEFZ + EPA + WLTP - Start Value'!$B$3*'NEFZ + EPA + WLTP - Start Value'!$B$6*'NEFZ + EPA + WLTP - Constants'!$B$4/3600</f>
        <v>0.01421541666666666</v>
      </c>
      <c r="H516" s="95">
        <f>IF(E516&gt;0,(((C515)^3+(C516)^3)/2/D516)*0.5*'NEFZ + EPA + WLTP - Constants'!$B$3*('NEFZ + EPA + WLTP - Start Value'!$B$5*'NEFZ + EPA + WLTP - Start Value'!$B$4)*E516/3600,0)</f>
        <v>2.135175540123457e-05</v>
      </c>
    </row>
    <row r="517" ht="20.35" customHeight="1">
      <c r="A517" s="15">
        <v>514</v>
      </c>
      <c r="B517" s="136">
        <v>6.6</v>
      </c>
      <c r="C517" s="95">
        <f>B517/3.6</f>
        <v>1.833333333333333</v>
      </c>
      <c r="D517" s="95">
        <f>(C517+C516)/2</f>
        <v>1.263888888888889</v>
      </c>
      <c r="E517" s="95">
        <f>(D517*(A517-A516))</f>
        <v>1.263888888888889</v>
      </c>
      <c r="F517" s="95">
        <f>(0.5*((C517^2)-(C516^2))*'NEFZ + EPA + WLTP - Start Value'!$B$3)/3600</f>
        <v>0.625751778978052</v>
      </c>
      <c r="G517" s="95">
        <f>E517*'NEFZ + EPA + WLTP - Start Value'!$B$3*'NEFZ + EPA + WLTP - Start Value'!$B$6*'NEFZ + EPA + WLTP - Constants'!$B$4/3600</f>
        <v>0.04312009722222223</v>
      </c>
      <c r="H517" s="95">
        <f>IF(E517&gt;0,(((C516)^3+(C517)^3)/2/D517)*0.5*'NEFZ + EPA + WLTP - Constants'!$B$3*('NEFZ + EPA + WLTP - Start Value'!$B$5*'NEFZ + EPA + WLTP - Start Value'!$B$4)*E517/3600,0)</f>
        <v>0.0004109311396176269</v>
      </c>
    </row>
    <row r="518" ht="20.35" customHeight="1">
      <c r="A518" s="15">
        <v>515</v>
      </c>
      <c r="B518" s="136">
        <v>11.8</v>
      </c>
      <c r="C518" s="95">
        <f>B518/3.6</f>
        <v>3.277777777777778</v>
      </c>
      <c r="D518" s="95">
        <f>(C518+C517)/2</f>
        <v>2.555555555555555</v>
      </c>
      <c r="E518" s="95">
        <f>(D518*(A518-A517))</f>
        <v>2.555555555555555</v>
      </c>
      <c r="F518" s="95">
        <f>(0.5*((C518^2)-(C517^2))*'NEFZ + EPA + WLTP - Start Value'!$B$3)/3600</f>
        <v>1.60471536351166</v>
      </c>
      <c r="G518" s="95">
        <f>E518*'NEFZ + EPA + WLTP - Start Value'!$B$3*'NEFZ + EPA + WLTP - Start Value'!$B$6*'NEFZ + EPA + WLTP - Constants'!$B$4/3600</f>
        <v>0.08718788888888888</v>
      </c>
      <c r="H518" s="95">
        <f>IF(E518&gt;0,(((C517)^3+(C518)^3)/2/D518)*0.5*'NEFZ + EPA + WLTP - Constants'!$B$3*('NEFZ + EPA + WLTP - Start Value'!$B$5*'NEFZ + EPA + WLTP - Start Value'!$B$4)*E518/3600,0)</f>
        <v>0.002617153120713307</v>
      </c>
    </row>
    <row r="519" ht="20.35" customHeight="1">
      <c r="A519" s="15">
        <v>516</v>
      </c>
      <c r="B519" s="136">
        <v>16.8</v>
      </c>
      <c r="C519" s="95">
        <f>B519/3.6</f>
        <v>4.666666666666667</v>
      </c>
      <c r="D519" s="95">
        <f>(C519+C518)/2</f>
        <v>3.972222222222222</v>
      </c>
      <c r="E519" s="95">
        <f>(D519*(A519-A518))</f>
        <v>3.972222222222222</v>
      </c>
      <c r="F519" s="95">
        <f>(0.5*((C519^2)-(C518^2))*'NEFZ + EPA + WLTP - Start Value'!$B$3)/3600</f>
        <v>2.398351766117971</v>
      </c>
      <c r="G519" s="95">
        <f>E519*'NEFZ + EPA + WLTP - Start Value'!$B$3*'NEFZ + EPA + WLTP - Start Value'!$B$6*'NEFZ + EPA + WLTP - Constants'!$B$4/3600</f>
        <v>0.1355203055555556</v>
      </c>
      <c r="H519" s="95">
        <f>IF(E519&gt;0,(((C518)^3+(C519)^3)/2/D519)*0.5*'NEFZ + EPA + WLTP - Constants'!$B$3*('NEFZ + EPA + WLTP - Start Value'!$B$5*'NEFZ + EPA + WLTP - Start Value'!$B$4)*E519/3600,0)</f>
        <v>0.008655478352194788</v>
      </c>
    </row>
    <row r="520" ht="20.35" customHeight="1">
      <c r="A520" s="15">
        <v>517</v>
      </c>
      <c r="B520" s="136">
        <v>20.5</v>
      </c>
      <c r="C520" s="95">
        <f>B520/3.6</f>
        <v>5.694444444444445</v>
      </c>
      <c r="D520" s="95">
        <f>(C520+C519)/2</f>
        <v>5.180555555555555</v>
      </c>
      <c r="E520" s="95">
        <f>(D520*(A520-A519))</f>
        <v>5.180555555555555</v>
      </c>
      <c r="F520" s="95">
        <f>(0.5*((C520^2)-(C519^2))*'NEFZ + EPA + WLTP - Start Value'!$B$3)/3600</f>
        <v>2.314661029663923</v>
      </c>
      <c r="G520" s="95">
        <f>E520*'NEFZ + EPA + WLTP - Start Value'!$B$3*'NEFZ + EPA + WLTP - Start Value'!$B$6*'NEFZ + EPA + WLTP - Constants'!$B$4/3600</f>
        <v>0.1767450138888889</v>
      </c>
      <c r="H520" s="95">
        <f>IF(E520&gt;0,(((C519)^3+(C520)^3)/2/D520)*0.5*'NEFZ + EPA + WLTP - Constants'!$B$3*('NEFZ + EPA + WLTP - Start Value'!$B$5*'NEFZ + EPA + WLTP - Start Value'!$B$4)*E520/3600,0)</f>
        <v>0.01810731482017319</v>
      </c>
    </row>
    <row r="521" ht="20.35" customHeight="1">
      <c r="A521" s="15">
        <v>518</v>
      </c>
      <c r="B521" s="136">
        <v>21.9</v>
      </c>
      <c r="C521" s="95">
        <f>B521/3.6</f>
        <v>6.083333333333333</v>
      </c>
      <c r="D521" s="95">
        <f>(C521+C520)/2</f>
        <v>5.888888888888889</v>
      </c>
      <c r="E521" s="95">
        <f>(D521*(A521-A520))</f>
        <v>5.888888888888889</v>
      </c>
      <c r="F521" s="95">
        <f>(0.5*((C521^2)-(C520^2))*'NEFZ + EPA + WLTP - Start Value'!$B$3)/3600</f>
        <v>0.9955675582990383</v>
      </c>
      <c r="G521" s="95">
        <f>E521*'NEFZ + EPA + WLTP - Start Value'!$B$3*'NEFZ + EPA + WLTP - Start Value'!$B$6*'NEFZ + EPA + WLTP - Constants'!$B$4/3600</f>
        <v>0.2009112222222222</v>
      </c>
      <c r="H521" s="95">
        <f>IF(E521&gt;0,(((C520)^3+(C521)^3)/2/D521)*0.5*'NEFZ + EPA + WLTP - Constants'!$B$3*('NEFZ + EPA + WLTP - Start Value'!$B$5*'NEFZ + EPA + WLTP - Start Value'!$B$4)*E521/3600,0)</f>
        <v>0.02591843359910836</v>
      </c>
    </row>
    <row r="522" ht="20.35" customHeight="1">
      <c r="A522" s="15">
        <v>519</v>
      </c>
      <c r="B522" s="136">
        <v>21.9</v>
      </c>
      <c r="C522" s="95">
        <f>B522/3.6</f>
        <v>6.083333333333333</v>
      </c>
      <c r="D522" s="95">
        <f>(C522+C521)/2</f>
        <v>6.083333333333333</v>
      </c>
      <c r="E522" s="95">
        <f>(D522*(A522-A521))</f>
        <v>6.083333333333333</v>
      </c>
      <c r="F522" s="95">
        <f>(0.5*((C522^2)-(C521^2))*'NEFZ + EPA + WLTP - Start Value'!$B$3)/3600</f>
        <v>0</v>
      </c>
      <c r="G522" s="95">
        <f>E522*'NEFZ + EPA + WLTP - Start Value'!$B$3*'NEFZ + EPA + WLTP - Start Value'!$B$6*'NEFZ + EPA + WLTP - Constants'!$B$4/3600</f>
        <v>0.2075450833333333</v>
      </c>
      <c r="H522" s="95">
        <f>IF(E522&gt;0,(((C521)^3+(C522)^3)/2/D522)*0.5*'NEFZ + EPA + WLTP - Constants'!$B$3*('NEFZ + EPA + WLTP - Start Value'!$B$5*'NEFZ + EPA + WLTP - Start Value'!$B$4)*E522/3600,0)</f>
        <v>0.02847838570601852</v>
      </c>
    </row>
    <row r="523" ht="20.35" customHeight="1">
      <c r="A523" s="15">
        <v>520</v>
      </c>
      <c r="B523" s="136">
        <v>21.3</v>
      </c>
      <c r="C523" s="95">
        <f>B523/3.6</f>
        <v>5.916666666666667</v>
      </c>
      <c r="D523" s="95">
        <f>(C523+C522)/2</f>
        <v>6</v>
      </c>
      <c r="E523" s="95">
        <f>(D523*(A523-A522))</f>
        <v>6</v>
      </c>
      <c r="F523" s="95">
        <f>(0.5*((C523^2)-(C522^2))*'NEFZ + EPA + WLTP - Start Value'!$B$3)/3600</f>
        <v>-0.4347222222222207</v>
      </c>
      <c r="G523" s="95">
        <f>E523*'NEFZ + EPA + WLTP - Start Value'!$B$3*'NEFZ + EPA + WLTP - Start Value'!$B$6*'NEFZ + EPA + WLTP - Constants'!$B$4/3600</f>
        <v>0.204702</v>
      </c>
      <c r="H523" s="95">
        <f>IF(E523&gt;0,(((C522)^3+(C523)^3)/2/D523)*0.5*'NEFZ + EPA + WLTP - Constants'!$B$3*('NEFZ + EPA + WLTP - Start Value'!$B$5*'NEFZ + EPA + WLTP - Start Value'!$B$4)*E523/3600,0)</f>
        <v>0.0273398125</v>
      </c>
    </row>
    <row r="524" ht="20.35" customHeight="1">
      <c r="A524" s="15">
        <v>521</v>
      </c>
      <c r="B524" s="136">
        <v>20.3</v>
      </c>
      <c r="C524" s="95">
        <f>B524/3.6</f>
        <v>5.638888888888889</v>
      </c>
      <c r="D524" s="95">
        <f>(C524+C523)/2</f>
        <v>5.777777777777779</v>
      </c>
      <c r="E524" s="95">
        <f>(D524*(A524-A523))</f>
        <v>5.777777777777779</v>
      </c>
      <c r="F524" s="95">
        <f>(0.5*((C524^2)-(C523^2))*'NEFZ + EPA + WLTP - Start Value'!$B$3)/3600</f>
        <v>-0.6977023319615913</v>
      </c>
      <c r="G524" s="95">
        <f>E524*'NEFZ + EPA + WLTP - Start Value'!$B$3*'NEFZ + EPA + WLTP - Start Value'!$B$6*'NEFZ + EPA + WLTP - Constants'!$B$4/3600</f>
        <v>0.1971204444444445</v>
      </c>
      <c r="H524" s="95">
        <f>IF(E524&gt;0,(((C523)^3+(C524)^3)/2/D524)*0.5*'NEFZ + EPA + WLTP - Constants'!$B$3*('NEFZ + EPA + WLTP - Start Value'!$B$5*'NEFZ + EPA + WLTP - Start Value'!$B$4)*E524/3600,0)</f>
        <v>0.02444135305212621</v>
      </c>
    </row>
    <row r="525" ht="20.35" customHeight="1">
      <c r="A525" s="15">
        <v>522</v>
      </c>
      <c r="B525" s="136">
        <v>19.2</v>
      </c>
      <c r="C525" s="95">
        <f>B525/3.6</f>
        <v>5.333333333333333</v>
      </c>
      <c r="D525" s="95">
        <f>(C525+C524)/2</f>
        <v>5.486111111111111</v>
      </c>
      <c r="E525" s="95">
        <f>(D525*(A525-A524))</f>
        <v>5.486111111111111</v>
      </c>
      <c r="F525" s="95">
        <f>(0.5*((C525^2)-(C524^2))*'NEFZ + EPA + WLTP - Start Value'!$B$3)/3600</f>
        <v>-0.7287299597050769</v>
      </c>
      <c r="G525" s="95">
        <f>E525*'NEFZ + EPA + WLTP - Start Value'!$B$3*'NEFZ + EPA + WLTP - Start Value'!$B$6*'NEFZ + EPA + WLTP - Constants'!$B$4/3600</f>
        <v>0.1871696527777778</v>
      </c>
      <c r="H525" s="95">
        <f>IF(E525&gt;0,(((C524)^3+(C525)^3)/2/D525)*0.5*'NEFZ + EPA + WLTP - Constants'!$B$3*('NEFZ + EPA + WLTP - Start Value'!$B$5*'NEFZ + EPA + WLTP - Start Value'!$B$4)*E525/3600,0)</f>
        <v>0.02093599266439472</v>
      </c>
    </row>
    <row r="526" ht="20.35" customHeight="1">
      <c r="A526" s="15">
        <v>523</v>
      </c>
      <c r="B526" s="136">
        <v>17.8</v>
      </c>
      <c r="C526" s="95">
        <f>B526/3.6</f>
        <v>4.944444444444445</v>
      </c>
      <c r="D526" s="95">
        <f>(C526+C525)/2</f>
        <v>5.138888888888889</v>
      </c>
      <c r="E526" s="95">
        <f>(D526*(A526-A525))</f>
        <v>5.138888888888889</v>
      </c>
      <c r="F526" s="95">
        <f>(0.5*((C526^2)-(C525^2))*'NEFZ + EPA + WLTP - Start Value'!$B$3)/3600</f>
        <v>-0.8687735768175577</v>
      </c>
      <c r="G526" s="95">
        <f>E526*'NEFZ + EPA + WLTP - Start Value'!$B$3*'NEFZ + EPA + WLTP - Start Value'!$B$6*'NEFZ + EPA + WLTP - Constants'!$B$4/3600</f>
        <v>0.1753234722222222</v>
      </c>
      <c r="H526" s="95">
        <f>IF(E526&gt;0,(((C525)^3+(C526)^3)/2/D526)*0.5*'NEFZ + EPA + WLTP - Constants'!$B$3*('NEFZ + EPA + WLTP - Start Value'!$B$5*'NEFZ + EPA + WLTP - Start Value'!$B$4)*E526/3600,0)</f>
        <v>0.01724088498799725</v>
      </c>
    </row>
    <row r="527" ht="20.35" customHeight="1">
      <c r="A527" s="15">
        <v>524</v>
      </c>
      <c r="B527" s="136">
        <v>15.5</v>
      </c>
      <c r="C527" s="95">
        <f>B527/3.6</f>
        <v>4.305555555555555</v>
      </c>
      <c r="D527" s="95">
        <f>(C527+C526)/2</f>
        <v>4.625</v>
      </c>
      <c r="E527" s="95">
        <f>(D527*(A527-A526))</f>
        <v>4.625</v>
      </c>
      <c r="F527" s="95">
        <f>(0.5*((C527^2)-(C526^2))*'NEFZ + EPA + WLTP - Start Value'!$B$3)/3600</f>
        <v>-1.284543788580248</v>
      </c>
      <c r="G527" s="95">
        <f>E527*'NEFZ + EPA + WLTP - Start Value'!$B$3*'NEFZ + EPA + WLTP - Start Value'!$B$6*'NEFZ + EPA + WLTP - Constants'!$B$4/3600</f>
        <v>0.157791125</v>
      </c>
      <c r="H527" s="95">
        <f>IF(E527&gt;0,(((C526)^3+(C527)^3)/2/D527)*0.5*'NEFZ + EPA + WLTP - Constants'!$B$3*('NEFZ + EPA + WLTP - Start Value'!$B$5*'NEFZ + EPA + WLTP - Start Value'!$B$4)*E527/3600,0)</f>
        <v>0.01269396021412037</v>
      </c>
    </row>
    <row r="528" ht="20.35" customHeight="1">
      <c r="A528" s="15">
        <v>525</v>
      </c>
      <c r="B528" s="136">
        <v>11.9</v>
      </c>
      <c r="C528" s="95">
        <f>B528/3.6</f>
        <v>3.305555555555555</v>
      </c>
      <c r="D528" s="95">
        <f>(C528+C527)/2</f>
        <v>3.805555555555555</v>
      </c>
      <c r="E528" s="95">
        <f>(D528*(A528-A527))</f>
        <v>3.805555555555555</v>
      </c>
      <c r="F528" s="95">
        <f>(0.5*((C528^2)-(C527^2))*'NEFZ + EPA + WLTP - Start Value'!$B$3)/3600</f>
        <v>-1.654359567901235</v>
      </c>
      <c r="G528" s="95">
        <f>E528*'NEFZ + EPA + WLTP - Start Value'!$B$3*'NEFZ + EPA + WLTP - Start Value'!$B$6*'NEFZ + EPA + WLTP - Constants'!$B$4/3600</f>
        <v>0.1298341388888889</v>
      </c>
      <c r="H528" s="95">
        <f>IF(E528&gt;0,(((C527)^3+(C528)^3)/2/D528)*0.5*'NEFZ + EPA + WLTP - Constants'!$B$3*('NEFZ + EPA + WLTP - Start Value'!$B$5*'NEFZ + EPA + WLTP - Start Value'!$B$4)*E528/3600,0)</f>
        <v>0.007332848947616597</v>
      </c>
    </row>
    <row r="529" ht="20.35" customHeight="1">
      <c r="A529" s="15">
        <v>526</v>
      </c>
      <c r="B529" s="136">
        <v>7.6</v>
      </c>
      <c r="C529" s="95">
        <f>B529/3.6</f>
        <v>2.111111111111111</v>
      </c>
      <c r="D529" s="95">
        <f>(C529+C528)/2</f>
        <v>2.708333333333333</v>
      </c>
      <c r="E529" s="95">
        <f>(D529*(A529-A528))</f>
        <v>2.708333333333333</v>
      </c>
      <c r="F529" s="95">
        <f>(0.5*((C529^2)-(C528^2))*'NEFZ + EPA + WLTP - Start Value'!$B$3)/3600</f>
        <v>-1.406306262860082</v>
      </c>
      <c r="G529" s="95">
        <f>E529*'NEFZ + EPA + WLTP - Start Value'!$B$3*'NEFZ + EPA + WLTP - Start Value'!$B$6*'NEFZ + EPA + WLTP - Constants'!$B$4/3600</f>
        <v>0.09240020833333334</v>
      </c>
      <c r="H529" s="95">
        <f>IF(E529&gt;0,(((C528)^3+(C529)^3)/2/D529)*0.5*'NEFZ + EPA + WLTP - Constants'!$B$3*('NEFZ + EPA + WLTP - Start Value'!$B$5*'NEFZ + EPA + WLTP - Start Value'!$B$4)*E529/3600,0)</f>
        <v>0.002879619743441358</v>
      </c>
    </row>
    <row r="530" ht="20.35" customHeight="1">
      <c r="A530" s="15">
        <v>527</v>
      </c>
      <c r="B530" s="136">
        <v>4</v>
      </c>
      <c r="C530" s="95">
        <f>B530/3.6</f>
        <v>1.111111111111111</v>
      </c>
      <c r="D530" s="95">
        <f>(C530+C529)/2</f>
        <v>1.611111111111111</v>
      </c>
      <c r="E530" s="95">
        <f>(D530*(A530-A529))</f>
        <v>1.611111111111111</v>
      </c>
      <c r="F530" s="95">
        <f>(0.5*((C530^2)-(C529^2))*'NEFZ + EPA + WLTP - Start Value'!$B$3)/3600</f>
        <v>-0.7003858024691358</v>
      </c>
      <c r="G530" s="95">
        <f>E530*'NEFZ + EPA + WLTP - Start Value'!$B$3*'NEFZ + EPA + WLTP - Start Value'!$B$6*'NEFZ + EPA + WLTP - Constants'!$B$4/3600</f>
        <v>0.05496627777777779</v>
      </c>
      <c r="H530" s="95">
        <f>IF(E530&gt;0,(((C529)^3+(C530)^3)/2/D530)*0.5*'NEFZ + EPA + WLTP - Constants'!$B$3*('NEFZ + EPA + WLTP - Start Value'!$B$5*'NEFZ + EPA + WLTP - Start Value'!$B$4)*E530/3600,0)</f>
        <v>0.0006818679698216734</v>
      </c>
    </row>
    <row r="531" ht="20.35" customHeight="1">
      <c r="A531" s="15">
        <v>528</v>
      </c>
      <c r="B531" s="136">
        <v>2</v>
      </c>
      <c r="C531" s="95">
        <f>B531/3.6</f>
        <v>0.5555555555555556</v>
      </c>
      <c r="D531" s="95">
        <f>(C531+C530)/2</f>
        <v>0.8333333333333334</v>
      </c>
      <c r="E531" s="95">
        <f>(D531*(A531-A530))</f>
        <v>0.8333333333333334</v>
      </c>
      <c r="F531" s="95">
        <f>(0.5*((C531^2)-(C530^2))*'NEFZ + EPA + WLTP - Start Value'!$B$3)/3600</f>
        <v>-0.2012602880658437</v>
      </c>
      <c r="G531" s="95">
        <f>E531*'NEFZ + EPA + WLTP - Start Value'!$B$3*'NEFZ + EPA + WLTP - Start Value'!$B$6*'NEFZ + EPA + WLTP - Constants'!$B$4/3600</f>
        <v>0.02843083333333334</v>
      </c>
      <c r="H531" s="95">
        <f>IF(E531&gt;0,(((C530)^3+(C531)^3)/2/D531)*0.5*'NEFZ + EPA + WLTP - Constants'!$B$3*('NEFZ + EPA + WLTP - Start Value'!$B$5*'NEFZ + EPA + WLTP - Start Value'!$B$4)*E531/3600,0)</f>
        <v>9.760802469135803e-05</v>
      </c>
    </row>
    <row r="532" ht="20.35" customHeight="1">
      <c r="A532" s="15">
        <v>529</v>
      </c>
      <c r="B532" s="136">
        <v>1</v>
      </c>
      <c r="C532" s="95">
        <f>B532/3.6</f>
        <v>0.2777777777777778</v>
      </c>
      <c r="D532" s="95">
        <f>(C532+C531)/2</f>
        <v>0.4166666666666667</v>
      </c>
      <c r="E532" s="95">
        <f>(D532*(A532-A531))</f>
        <v>0.4166666666666667</v>
      </c>
      <c r="F532" s="95">
        <f>(0.5*((C532^2)-(C531^2))*'NEFZ + EPA + WLTP - Start Value'!$B$3)/3600</f>
        <v>-0.05031507201646092</v>
      </c>
      <c r="G532" s="95">
        <f>E532*'NEFZ + EPA + WLTP - Start Value'!$B$3*'NEFZ + EPA + WLTP - Start Value'!$B$6*'NEFZ + EPA + WLTP - Constants'!$B$4/3600</f>
        <v>0.01421541666666667</v>
      </c>
      <c r="H532" s="95">
        <f>IF(E532&gt;0,(((C531)^3+(C532)^3)/2/D532)*0.5*'NEFZ + EPA + WLTP - Constants'!$B$3*('NEFZ + EPA + WLTP - Start Value'!$B$5*'NEFZ + EPA + WLTP - Start Value'!$B$4)*E532/3600,0)</f>
        <v>1.220100308641975e-05</v>
      </c>
    </row>
    <row r="533" ht="20.35" customHeight="1">
      <c r="A533" s="15">
        <v>530</v>
      </c>
      <c r="B533" s="136">
        <v>0</v>
      </c>
      <c r="C533" s="95">
        <f>B533/3.6</f>
        <v>0</v>
      </c>
      <c r="D533" s="95">
        <f>(C533+C532)/2</f>
        <v>0.1388888888888889</v>
      </c>
      <c r="E533" s="95">
        <f>(D533*(A533-A532))</f>
        <v>0.1388888888888889</v>
      </c>
      <c r="F533" s="95">
        <f>(0.5*((C533^2)-(C532^2))*'NEFZ + EPA + WLTP - Start Value'!$B$3)/3600</f>
        <v>-0.01677169067215364</v>
      </c>
      <c r="G533" s="95">
        <f>E533*'NEFZ + EPA + WLTP - Start Value'!$B$3*'NEFZ + EPA + WLTP - Start Value'!$B$6*'NEFZ + EPA + WLTP - Constants'!$B$4/3600</f>
        <v>0.004738472222222223</v>
      </c>
      <c r="H533" s="95">
        <f>IF(E533&gt;0,(((C532)^3+(C533)^3)/2/D533)*0.5*'NEFZ + EPA + WLTP - Constants'!$B$3*('NEFZ + EPA + WLTP - Start Value'!$B$5*'NEFZ + EPA + WLTP - Start Value'!$B$4)*E533/3600,0)</f>
        <v>1.355667009602195e-06</v>
      </c>
    </row>
    <row r="534" ht="20.35" customHeight="1">
      <c r="A534" s="15">
        <v>531</v>
      </c>
      <c r="B534" s="136">
        <v>0</v>
      </c>
      <c r="C534" s="95">
        <f>B534/3.6</f>
        <v>0</v>
      </c>
      <c r="D534" s="95">
        <f>(C534+C533)/2</f>
        <v>0</v>
      </c>
      <c r="E534" s="95">
        <f>(D534*(A534-A533))</f>
        <v>0</v>
      </c>
      <c r="F534" s="95">
        <f>(0.5*((C534^2)-(C533^2))*'NEFZ + EPA + WLTP - Start Value'!$B$3)/3600</f>
        <v>0</v>
      </c>
      <c r="G534" s="95">
        <f>E534*'NEFZ + EPA + WLTP - Start Value'!$B$3*'NEFZ + EPA + WLTP - Start Value'!$B$6*'NEFZ + EPA + WLTP - Constants'!$B$4/3600</f>
        <v>0</v>
      </c>
      <c r="H534" s="95">
        <f>IF(E534&gt;0,(((C533)^3+(C534)^3)/2/D534)*0.5*'NEFZ + EPA + WLTP - Constants'!$B$3*('NEFZ + EPA + WLTP - Start Value'!$B$5*'NEFZ + EPA + WLTP - Start Value'!$B$4)*E534/3600,0)</f>
        <v>0</v>
      </c>
    </row>
    <row r="535" ht="20.35" customHeight="1">
      <c r="A535" s="15">
        <v>532</v>
      </c>
      <c r="B535" s="136">
        <v>0</v>
      </c>
      <c r="C535" s="95">
        <f>B535/3.6</f>
        <v>0</v>
      </c>
      <c r="D535" s="95">
        <f>(C535+C534)/2</f>
        <v>0</v>
      </c>
      <c r="E535" s="95">
        <f>(D535*(A535-A534))</f>
        <v>0</v>
      </c>
      <c r="F535" s="95">
        <f>(0.5*((C535^2)-(C534^2))*'NEFZ + EPA + WLTP - Start Value'!$B$3)/3600</f>
        <v>0</v>
      </c>
      <c r="G535" s="95">
        <f>E535*'NEFZ + EPA + WLTP - Start Value'!$B$3*'NEFZ + EPA + WLTP - Start Value'!$B$6*'NEFZ + EPA + WLTP - Constants'!$B$4/3600</f>
        <v>0</v>
      </c>
      <c r="H535" s="95">
        <f>IF(E535&gt;0,(((C534)^3+(C535)^3)/2/D535)*0.5*'NEFZ + EPA + WLTP - Constants'!$B$3*('NEFZ + EPA + WLTP - Start Value'!$B$5*'NEFZ + EPA + WLTP - Start Value'!$B$4)*E535/3600,0)</f>
        <v>0</v>
      </c>
    </row>
    <row r="536" ht="20.35" customHeight="1">
      <c r="A536" s="15">
        <v>533</v>
      </c>
      <c r="B536" s="136">
        <v>0.2</v>
      </c>
      <c r="C536" s="95">
        <f>B536/3.6</f>
        <v>0.05555555555555556</v>
      </c>
      <c r="D536" s="95">
        <f>(C536+C535)/2</f>
        <v>0.02777777777777778</v>
      </c>
      <c r="E536" s="95">
        <f>(D536*(A536-A535))</f>
        <v>0.02777777777777778</v>
      </c>
      <c r="F536" s="95">
        <f>(0.5*((C536^2)-(C535^2))*'NEFZ + EPA + WLTP - Start Value'!$B$3)/3600</f>
        <v>0.0006708676268861455</v>
      </c>
      <c r="G536" s="95">
        <f>E536*'NEFZ + EPA + WLTP - Start Value'!$B$3*'NEFZ + EPA + WLTP - Start Value'!$B$6*'NEFZ + EPA + WLTP - Constants'!$B$4/3600</f>
        <v>0.0009476944444444447</v>
      </c>
      <c r="H536" s="95">
        <f>IF(E536&gt;0,(((C535)^3+(C536)^3)/2/D536)*0.5*'NEFZ + EPA + WLTP - Constants'!$B$3*('NEFZ + EPA + WLTP - Start Value'!$B$5*'NEFZ + EPA + WLTP - Start Value'!$B$4)*E536/3600,0)</f>
        <v>1.084533607681756e-08</v>
      </c>
    </row>
    <row r="537" ht="20.35" customHeight="1">
      <c r="A537" s="15">
        <v>534</v>
      </c>
      <c r="B537" s="136">
        <v>1.2</v>
      </c>
      <c r="C537" s="95">
        <f>B537/3.6</f>
        <v>0.3333333333333333</v>
      </c>
      <c r="D537" s="95">
        <f>(C537+C536)/2</f>
        <v>0.1944444444444444</v>
      </c>
      <c r="E537" s="95">
        <f>(D537*(A537-A536))</f>
        <v>0.1944444444444444</v>
      </c>
      <c r="F537" s="95">
        <f>(0.5*((C537^2)-(C536^2))*'NEFZ + EPA + WLTP - Start Value'!$B$3)/3600</f>
        <v>0.02348036694101509</v>
      </c>
      <c r="G537" s="95">
        <f>E537*'NEFZ + EPA + WLTP - Start Value'!$B$3*'NEFZ + EPA + WLTP - Start Value'!$B$6*'NEFZ + EPA + WLTP - Constants'!$B$4/3600</f>
        <v>0.006633861111111111</v>
      </c>
      <c r="H537" s="95">
        <f>IF(E537&gt;0,(((C536)^3+(C537)^3)/2/D537)*0.5*'NEFZ + EPA + WLTP - Constants'!$B$3*('NEFZ + EPA + WLTP - Start Value'!$B$5*'NEFZ + EPA + WLTP - Start Value'!$B$4)*E537/3600,0)</f>
        <v>2.35343792866941e-06</v>
      </c>
    </row>
    <row r="538" ht="20.35" customHeight="1">
      <c r="A538" s="15">
        <v>535</v>
      </c>
      <c r="B538" s="136">
        <v>3.2</v>
      </c>
      <c r="C538" s="95">
        <f>B538/3.6</f>
        <v>0.888888888888889</v>
      </c>
      <c r="D538" s="95">
        <f>(C538+C537)/2</f>
        <v>0.6111111111111112</v>
      </c>
      <c r="E538" s="95">
        <f>(D538*(A538-A537))</f>
        <v>0.6111111111111112</v>
      </c>
      <c r="F538" s="95">
        <f>(0.5*((C538^2)-(C537^2))*'NEFZ + EPA + WLTP - Start Value'!$B$3)/3600</f>
        <v>0.147590877914952</v>
      </c>
      <c r="G538" s="95">
        <f>E538*'NEFZ + EPA + WLTP - Start Value'!$B$3*'NEFZ + EPA + WLTP - Start Value'!$B$6*'NEFZ + EPA + WLTP - Constants'!$B$4/3600</f>
        <v>0.02084927777777778</v>
      </c>
      <c r="H538" s="95">
        <f>IF(E538&gt;0,(((C537)^3+(C538)^3)/2/D538)*0.5*'NEFZ + EPA + WLTP - Constants'!$B$3*('NEFZ + EPA + WLTP - Start Value'!$B$5*'NEFZ + EPA + WLTP - Start Value'!$B$4)*E538/3600,0)</f>
        <v>4.676508916323732e-05</v>
      </c>
    </row>
    <row r="539" ht="20.35" customHeight="1">
      <c r="A539" s="15">
        <v>536</v>
      </c>
      <c r="B539" s="136">
        <v>5.2</v>
      </c>
      <c r="C539" s="95">
        <f>B539/3.6</f>
        <v>1.444444444444444</v>
      </c>
      <c r="D539" s="95">
        <f>(C539+C538)/2</f>
        <v>1.166666666666667</v>
      </c>
      <c r="E539" s="95">
        <f>(D539*(A539-A538))</f>
        <v>1.166666666666667</v>
      </c>
      <c r="F539" s="95">
        <f>(0.5*((C539^2)-(C538^2))*'NEFZ + EPA + WLTP - Start Value'!$B$3)/3600</f>
        <v>0.2817644032921811</v>
      </c>
      <c r="G539" s="95">
        <f>E539*'NEFZ + EPA + WLTP - Start Value'!$B$3*'NEFZ + EPA + WLTP - Start Value'!$B$6*'NEFZ + EPA + WLTP - Constants'!$B$4/3600</f>
        <v>0.03980316666666667</v>
      </c>
      <c r="H539" s="95">
        <f>IF(E539&gt;0,(((C538)^3+(C539)^3)/2/D539)*0.5*'NEFZ + EPA + WLTP - Constants'!$B$3*('NEFZ + EPA + WLTP - Start Value'!$B$5*'NEFZ + EPA + WLTP - Start Value'!$B$4)*E539/3600,0)</f>
        <v>0.0002350401234567901</v>
      </c>
    </row>
    <row r="540" ht="20.35" customHeight="1">
      <c r="A540" s="15">
        <v>537</v>
      </c>
      <c r="B540" s="136">
        <v>8.199999999999999</v>
      </c>
      <c r="C540" s="95">
        <f>B540/3.6</f>
        <v>2.277777777777778</v>
      </c>
      <c r="D540" s="95">
        <f>(C540+C539)/2</f>
        <v>1.861111111111111</v>
      </c>
      <c r="E540" s="95">
        <f>(D540*(A540-A539))</f>
        <v>1.861111111111111</v>
      </c>
      <c r="F540" s="95">
        <f>(0.5*((C540^2)-(C539^2))*'NEFZ + EPA + WLTP - Start Value'!$B$3)/3600</f>
        <v>0.6742219650205761</v>
      </c>
      <c r="G540" s="95">
        <f>E540*'NEFZ + EPA + WLTP - Start Value'!$B$3*'NEFZ + EPA + WLTP - Start Value'!$B$6*'NEFZ + EPA + WLTP - Constants'!$B$4/3600</f>
        <v>0.06349552777777778</v>
      </c>
      <c r="H540" s="95">
        <f>IF(E540&gt;0,(((C539)^3+(C540)^3)/2/D540)*0.5*'NEFZ + EPA + WLTP - Constants'!$B$3*('NEFZ + EPA + WLTP - Start Value'!$B$5*'NEFZ + EPA + WLTP - Start Value'!$B$4)*E540/3600,0)</f>
        <v>0.0009380890346364883</v>
      </c>
    </row>
    <row r="541" ht="20.35" customHeight="1">
      <c r="A541" s="15">
        <v>538</v>
      </c>
      <c r="B541" s="136">
        <v>13</v>
      </c>
      <c r="C541" s="95">
        <f>B541/3.6</f>
        <v>3.611111111111111</v>
      </c>
      <c r="D541" s="95">
        <f>(C541+C540)/2</f>
        <v>2.944444444444445</v>
      </c>
      <c r="E541" s="95">
        <f>(D541*(A541-A540))</f>
        <v>2.944444444444445</v>
      </c>
      <c r="F541" s="95">
        <f>(0.5*((C541^2)-(C540^2))*'NEFZ + EPA + WLTP - Start Value'!$B$3)/3600</f>
        <v>1.706687242798354</v>
      </c>
      <c r="G541" s="95">
        <f>E541*'NEFZ + EPA + WLTP - Start Value'!$B$3*'NEFZ + EPA + WLTP - Start Value'!$B$6*'NEFZ + EPA + WLTP - Constants'!$B$4/3600</f>
        <v>0.1004556111111111</v>
      </c>
      <c r="H541" s="95">
        <f>IF(E541&gt;0,(((C540)^3+(C541)^3)/2/D541)*0.5*'NEFZ + EPA + WLTP - Constants'!$B$3*('NEFZ + EPA + WLTP - Start Value'!$B$5*'NEFZ + EPA + WLTP - Start Value'!$B$4)*E541/3600,0)</f>
        <v>0.003725871827846364</v>
      </c>
    </row>
    <row r="542" ht="20.35" customHeight="1">
      <c r="A542" s="15">
        <v>539</v>
      </c>
      <c r="B542" s="136">
        <v>18.8</v>
      </c>
      <c r="C542" s="95">
        <f>B542/3.6</f>
        <v>5.222222222222222</v>
      </c>
      <c r="D542" s="95">
        <f>(C542+C541)/2</f>
        <v>4.416666666666667</v>
      </c>
      <c r="E542" s="95">
        <f>(D542*(A542-A541))</f>
        <v>4.416666666666667</v>
      </c>
      <c r="F542" s="95">
        <f>(0.5*((C542^2)-(C541^2))*'NEFZ + EPA + WLTP - Start Value'!$B$3)/3600</f>
        <v>3.093370627572016</v>
      </c>
      <c r="G542" s="95">
        <f>E542*'NEFZ + EPA + WLTP - Start Value'!$B$3*'NEFZ + EPA + WLTP - Start Value'!$B$6*'NEFZ + EPA + WLTP - Constants'!$B$4/3600</f>
        <v>0.1506834166666667</v>
      </c>
      <c r="H542" s="95">
        <f>IF(E542&gt;0,(((C541)^3+(C542)^3)/2/D542)*0.5*'NEFZ + EPA + WLTP - Constants'!$B$3*('NEFZ + EPA + WLTP - Start Value'!$B$5*'NEFZ + EPA + WLTP - Start Value'!$B$4)*E542/3600,0)</f>
        <v>0.01198636304012346</v>
      </c>
    </row>
    <row r="543" ht="20.35" customHeight="1">
      <c r="A543" s="15">
        <v>540</v>
      </c>
      <c r="B543" s="136">
        <v>23.1</v>
      </c>
      <c r="C543" s="95">
        <f>B543/3.6</f>
        <v>6.416666666666667</v>
      </c>
      <c r="D543" s="95">
        <f>(C543+C542)/2</f>
        <v>5.819444444444445</v>
      </c>
      <c r="E543" s="95">
        <f>(D543*(A543-A542))</f>
        <v>5.819444444444445</v>
      </c>
      <c r="F543" s="95">
        <f>(0.5*((C543^2)-(C542^2))*'NEFZ + EPA + WLTP - Start Value'!$B$3)/3600</f>
        <v>3.021755508401922</v>
      </c>
      <c r="G543" s="95">
        <f>E543*'NEFZ + EPA + WLTP - Start Value'!$B$3*'NEFZ + EPA + WLTP - Start Value'!$B$6*'NEFZ + EPA + WLTP - Constants'!$B$4/3600</f>
        <v>0.1985419861111111</v>
      </c>
      <c r="H543" s="95">
        <f>IF(E543&gt;0,(((C542)^3+(C543)^3)/2/D543)*0.5*'NEFZ + EPA + WLTP - Constants'!$B$3*('NEFZ + EPA + WLTP - Start Value'!$B$5*'NEFZ + EPA + WLTP - Start Value'!$B$4)*E543/3600,0)</f>
        <v>0.02571844424618485</v>
      </c>
    </row>
    <row r="544" ht="20.35" customHeight="1">
      <c r="A544" s="15">
        <v>541</v>
      </c>
      <c r="B544" s="136">
        <v>24.5</v>
      </c>
      <c r="C544" s="95">
        <f>B544/3.6</f>
        <v>6.805555555555555</v>
      </c>
      <c r="D544" s="95">
        <f>(C544+C543)/2</f>
        <v>6.611111111111111</v>
      </c>
      <c r="E544" s="95">
        <f>(D544*(A544-A543))</f>
        <v>6.611111111111111</v>
      </c>
      <c r="F544" s="95">
        <f>(0.5*((C544^2)-(C543^2))*'NEFZ + EPA + WLTP - Start Value'!$B$3)/3600</f>
        <v>1.117665466392316</v>
      </c>
      <c r="G544" s="95">
        <f>E544*'NEFZ + EPA + WLTP - Start Value'!$B$3*'NEFZ + EPA + WLTP - Start Value'!$B$6*'NEFZ + EPA + WLTP - Constants'!$B$4/3600</f>
        <v>0.2255512777777778</v>
      </c>
      <c r="H544" s="95">
        <f>IF(E544&gt;0,(((C543)^3+(C544)^3)/2/D544)*0.5*'NEFZ + EPA + WLTP - Constants'!$B$3*('NEFZ + EPA + WLTP - Start Value'!$B$5*'NEFZ + EPA + WLTP - Start Value'!$B$4)*E544/3600,0)</f>
        <v>0.03664709012774348</v>
      </c>
    </row>
    <row r="545" ht="20.35" customHeight="1">
      <c r="A545" s="15">
        <v>542</v>
      </c>
      <c r="B545" s="136">
        <v>24.5</v>
      </c>
      <c r="C545" s="95">
        <f>B545/3.6</f>
        <v>6.805555555555555</v>
      </c>
      <c r="D545" s="95">
        <f>(C545+C544)/2</f>
        <v>6.805555555555555</v>
      </c>
      <c r="E545" s="95">
        <f>(D545*(A545-A544))</f>
        <v>6.805555555555555</v>
      </c>
      <c r="F545" s="95">
        <f>(0.5*((C545^2)-(C544^2))*'NEFZ + EPA + WLTP - Start Value'!$B$3)/3600</f>
        <v>0</v>
      </c>
      <c r="G545" s="95">
        <f>E545*'NEFZ + EPA + WLTP - Start Value'!$B$3*'NEFZ + EPA + WLTP - Start Value'!$B$6*'NEFZ + EPA + WLTP - Constants'!$B$4/3600</f>
        <v>0.2321851388888889</v>
      </c>
      <c r="H545" s="95">
        <f>IF(E545&gt;0,(((C544)^3+(C545)^3)/2/D545)*0.5*'NEFZ + EPA + WLTP - Constants'!$B$3*('NEFZ + EPA + WLTP - Start Value'!$B$5*'NEFZ + EPA + WLTP - Start Value'!$B$4)*E545/3600,0)</f>
        <v>0.03987321700317215</v>
      </c>
    </row>
    <row r="546" ht="20.35" customHeight="1">
      <c r="A546" s="15">
        <v>543</v>
      </c>
      <c r="B546" s="136">
        <v>24.3</v>
      </c>
      <c r="C546" s="95">
        <f>B546/3.6</f>
        <v>6.75</v>
      </c>
      <c r="D546" s="95">
        <f>(C546+C545)/2</f>
        <v>6.777777777777778</v>
      </c>
      <c r="E546" s="95">
        <f>(D546*(A546-A545))</f>
        <v>6.777777777777778</v>
      </c>
      <c r="F546" s="95">
        <f>(0.5*((C546^2)-(C545^2))*'NEFZ + EPA + WLTP - Start Value'!$B$3)/3600</f>
        <v>-0.1636917009602185</v>
      </c>
      <c r="G546" s="95">
        <f>E546*'NEFZ + EPA + WLTP - Start Value'!$B$3*'NEFZ + EPA + WLTP - Start Value'!$B$6*'NEFZ + EPA + WLTP - Constants'!$B$4/3600</f>
        <v>0.2312374444444445</v>
      </c>
      <c r="H546" s="95">
        <f>IF(E546&gt;0,(((C545)^3+(C546)^3)/2/D546)*0.5*'NEFZ + EPA + WLTP - Constants'!$B$3*('NEFZ + EPA + WLTP - Start Value'!$B$5*'NEFZ + EPA + WLTP - Start Value'!$B$4)*E546/3600,0)</f>
        <v>0.03938894834533607</v>
      </c>
    </row>
    <row r="547" ht="20.35" customHeight="1">
      <c r="A547" s="15">
        <v>544</v>
      </c>
      <c r="B547" s="136">
        <v>23.6</v>
      </c>
      <c r="C547" s="95">
        <f>B547/3.6</f>
        <v>6.555555555555555</v>
      </c>
      <c r="D547" s="95">
        <f>(C547+C546)/2</f>
        <v>6.652777777777778</v>
      </c>
      <c r="E547" s="95">
        <f>(D547*(A547-A546))</f>
        <v>6.652777777777778</v>
      </c>
      <c r="F547" s="95">
        <f>(0.5*((C547^2)-(C546^2))*'NEFZ + EPA + WLTP - Start Value'!$B$3)/3600</f>
        <v>-0.5623547882373126</v>
      </c>
      <c r="G547" s="95">
        <f>E547*'NEFZ + EPA + WLTP - Start Value'!$B$3*'NEFZ + EPA + WLTP - Start Value'!$B$6*'NEFZ + EPA + WLTP - Constants'!$B$4/3600</f>
        <v>0.2269728194444445</v>
      </c>
      <c r="H547" s="95">
        <f>IF(E547&gt;0,(((C546)^3+(C547)^3)/2/D547)*0.5*'NEFZ + EPA + WLTP - Constants'!$B$3*('NEFZ + EPA + WLTP - Start Value'!$B$5*'NEFZ + EPA + WLTP - Start Value'!$B$4)*E547/3600,0)</f>
        <v>0.03727157406871571</v>
      </c>
    </row>
    <row r="548" ht="20.35" customHeight="1">
      <c r="A548" s="15">
        <v>545</v>
      </c>
      <c r="B548" s="136">
        <v>22.3</v>
      </c>
      <c r="C548" s="95">
        <f>B548/3.6</f>
        <v>6.194444444444445</v>
      </c>
      <c r="D548" s="95">
        <f>(C548+C547)/2</f>
        <v>6.375</v>
      </c>
      <c r="E548" s="95">
        <f>(D548*(A548-A547))</f>
        <v>6.375</v>
      </c>
      <c r="F548" s="95">
        <f>(0.5*((C548^2)-(C547^2))*'NEFZ + EPA + WLTP - Start Value'!$B$3)/3600</f>
        <v>-1.000766782407405</v>
      </c>
      <c r="G548" s="95">
        <f>E548*'NEFZ + EPA + WLTP - Start Value'!$B$3*'NEFZ + EPA + WLTP - Start Value'!$B$6*'NEFZ + EPA + WLTP - Constants'!$B$4/3600</f>
        <v>0.217495875</v>
      </c>
      <c r="H548" s="95">
        <f>IF(E548&gt;0,(((C547)^3+(C548)^3)/2/D548)*0.5*'NEFZ + EPA + WLTP - Constants'!$B$3*('NEFZ + EPA + WLTP - Start Value'!$B$5*'NEFZ + EPA + WLTP - Start Value'!$B$4)*E548/3600,0)</f>
        <v>0.03285299435763889</v>
      </c>
    </row>
    <row r="549" ht="20.35" customHeight="1">
      <c r="A549" s="15">
        <v>546</v>
      </c>
      <c r="B549" s="136">
        <v>20.1</v>
      </c>
      <c r="C549" s="95">
        <f>B549/3.6</f>
        <v>5.583333333333334</v>
      </c>
      <c r="D549" s="95">
        <f>(C549+C548)/2</f>
        <v>5.888888888888889</v>
      </c>
      <c r="E549" s="95">
        <f>(D549*(A549-A548))</f>
        <v>5.888888888888889</v>
      </c>
      <c r="F549" s="95">
        <f>(0.5*((C549^2)-(C548^2))*'NEFZ + EPA + WLTP - Start Value'!$B$3)/3600</f>
        <v>-1.56446330589849</v>
      </c>
      <c r="G549" s="95">
        <f>E549*'NEFZ + EPA + WLTP - Start Value'!$B$3*'NEFZ + EPA + WLTP - Start Value'!$B$6*'NEFZ + EPA + WLTP - Constants'!$B$4/3600</f>
        <v>0.2009112222222222</v>
      </c>
      <c r="H549" s="95">
        <f>IF(E549&gt;0,(((C548)^3+(C549)^3)/2/D549)*0.5*'NEFZ + EPA + WLTP - Constants'!$B$3*('NEFZ + EPA + WLTP - Start Value'!$B$5*'NEFZ + EPA + WLTP - Start Value'!$B$4)*E549/3600,0)</f>
        <v>0.02604259100651578</v>
      </c>
    </row>
    <row r="550" ht="20.35" customHeight="1">
      <c r="A550" s="15">
        <v>547</v>
      </c>
      <c r="B550" s="136">
        <v>18.5</v>
      </c>
      <c r="C550" s="95">
        <f>B550/3.6</f>
        <v>5.138888888888888</v>
      </c>
      <c r="D550" s="95">
        <f>(C550+C549)/2</f>
        <v>5.361111111111111</v>
      </c>
      <c r="E550" s="95">
        <f>(D550*(A550-A549))</f>
        <v>5.361111111111111</v>
      </c>
      <c r="F550" s="95">
        <f>(0.5*((C550^2)-(C549^2))*'NEFZ + EPA + WLTP - Start Value'!$B$3)/3600</f>
        <v>-1.035819615912211</v>
      </c>
      <c r="G550" s="95">
        <f>E550*'NEFZ + EPA + WLTP - Start Value'!$B$3*'NEFZ + EPA + WLTP - Start Value'!$B$6*'NEFZ + EPA + WLTP - Constants'!$B$4/3600</f>
        <v>0.1829050277777778</v>
      </c>
      <c r="H550" s="95">
        <f>IF(E550&gt;0,(((C549)^3+(C550)^3)/2/D550)*0.5*'NEFZ + EPA + WLTP - Constants'!$B$3*('NEFZ + EPA + WLTP - Start Value'!$B$5*'NEFZ + EPA + WLTP - Start Value'!$B$4)*E550/3600,0)</f>
        <v>0.01959240600351509</v>
      </c>
    </row>
    <row r="551" ht="20.35" customHeight="1">
      <c r="A551" s="15">
        <v>548</v>
      </c>
      <c r="B551" s="136">
        <v>17.2</v>
      </c>
      <c r="C551" s="95">
        <f>B551/3.6</f>
        <v>4.777777777777778</v>
      </c>
      <c r="D551" s="95">
        <f>(C551+C550)/2</f>
        <v>4.958333333333333</v>
      </c>
      <c r="E551" s="95">
        <f>(D551*(A551-A550))</f>
        <v>4.958333333333333</v>
      </c>
      <c r="F551" s="95">
        <f>(0.5*((C551^2)-(C550^2))*'NEFZ + EPA + WLTP - Start Value'!$B$3)/3600</f>
        <v>-0.7783741640946494</v>
      </c>
      <c r="G551" s="95">
        <f>E551*'NEFZ + EPA + WLTP - Start Value'!$B$3*'NEFZ + EPA + WLTP - Start Value'!$B$6*'NEFZ + EPA + WLTP - Constants'!$B$4/3600</f>
        <v>0.1691634583333333</v>
      </c>
      <c r="H551" s="95">
        <f>IF(E551&gt;0,(((C550)^3+(C551)^3)/2/D551)*0.5*'NEFZ + EPA + WLTP - Constants'!$B$3*('NEFZ + EPA + WLTP - Start Value'!$B$5*'NEFZ + EPA + WLTP - Start Value'!$B$4)*E551/3600,0)</f>
        <v>0.01548181621334876</v>
      </c>
    </row>
    <row r="552" ht="20.35" customHeight="1">
      <c r="A552" s="15">
        <v>549</v>
      </c>
      <c r="B552" s="136">
        <v>16.3</v>
      </c>
      <c r="C552" s="95">
        <f>B552/3.6</f>
        <v>4.527777777777778</v>
      </c>
      <c r="D552" s="95">
        <f>(C552+C551)/2</f>
        <v>4.652777777777778</v>
      </c>
      <c r="E552" s="95">
        <f>(D552*(A552-A551))</f>
        <v>4.652777777777778</v>
      </c>
      <c r="F552" s="95">
        <f>(0.5*((C552^2)-(C551^2))*'NEFZ + EPA + WLTP - Start Value'!$B$3)/3600</f>
        <v>-0.5056664737654314</v>
      </c>
      <c r="G552" s="95">
        <f>E552*'NEFZ + EPA + WLTP - Start Value'!$B$3*'NEFZ + EPA + WLTP - Start Value'!$B$6*'NEFZ + EPA + WLTP - Constants'!$B$4/3600</f>
        <v>0.1587388194444444</v>
      </c>
      <c r="H552" s="95">
        <f>IF(E552&gt;0,(((C551)^3+(C552)^3)/2/D552)*0.5*'NEFZ + EPA + WLTP - Constants'!$B$3*('NEFZ + EPA + WLTP - Start Value'!$B$5*'NEFZ + EPA + WLTP - Start Value'!$B$4)*E552/3600,0)</f>
        <v>0.01276929191850994</v>
      </c>
    </row>
    <row r="553" ht="20.35" customHeight="1">
      <c r="A553" s="15">
        <v>550</v>
      </c>
      <c r="B553" s="136">
        <v>15.4</v>
      </c>
      <c r="C553" s="95">
        <f>B553/3.6</f>
        <v>4.277777777777778</v>
      </c>
      <c r="D553" s="95">
        <f>(C553+C552)/2</f>
        <v>4.402777777777778</v>
      </c>
      <c r="E553" s="95">
        <f>(D553*(A553-A552))</f>
        <v>4.402777777777778</v>
      </c>
      <c r="F553" s="95">
        <f>(0.5*((C553^2)-(C552^2))*'NEFZ + EPA + WLTP - Start Value'!$B$3)/3600</f>
        <v>-0.4784963348765433</v>
      </c>
      <c r="G553" s="95">
        <f>E553*'NEFZ + EPA + WLTP - Start Value'!$B$3*'NEFZ + EPA + WLTP - Start Value'!$B$6*'NEFZ + EPA + WLTP - Constants'!$B$4/3600</f>
        <v>0.1502095694444444</v>
      </c>
      <c r="H553" s="95">
        <f>IF(E553&gt;0,(((C552)^3+(C553)^3)/2/D553)*0.5*'NEFZ + EPA + WLTP - Constants'!$B$3*('NEFZ + EPA + WLTP - Start Value'!$B$5*'NEFZ + EPA + WLTP - Start Value'!$B$4)*E553/3600,0)</f>
        <v>0.01082230464999142</v>
      </c>
    </row>
    <row r="554" ht="20.35" customHeight="1">
      <c r="A554" s="15">
        <v>551</v>
      </c>
      <c r="B554" s="136">
        <v>14.7</v>
      </c>
      <c r="C554" s="95">
        <f>B554/3.6</f>
        <v>4.083333333333333</v>
      </c>
      <c r="D554" s="95">
        <f>(C554+C553)/2</f>
        <v>4.180555555555555</v>
      </c>
      <c r="E554" s="95">
        <f>(D554*(A554-A553))</f>
        <v>4.180555555555555</v>
      </c>
      <c r="F554" s="95">
        <f>(0.5*((C554^2)-(C553^2))*'NEFZ + EPA + WLTP - Start Value'!$B$3)/3600</f>
        <v>-0.353379522462278</v>
      </c>
      <c r="G554" s="95">
        <f>E554*'NEFZ + EPA + WLTP - Start Value'!$B$3*'NEFZ + EPA + WLTP - Start Value'!$B$6*'NEFZ + EPA + WLTP - Constants'!$B$4/3600</f>
        <v>0.1426280138888889</v>
      </c>
      <c r="H554" s="95">
        <f>IF(E554&gt;0,(((C553)^3+(C554)^3)/2/D554)*0.5*'NEFZ + EPA + WLTP - Constants'!$B$3*('NEFZ + EPA + WLTP - Start Value'!$B$5*'NEFZ + EPA + WLTP - Start Value'!$B$4)*E554/3600,0)</f>
        <v>0.009257561251500344</v>
      </c>
    </row>
    <row r="555" ht="20.35" customHeight="1">
      <c r="A555" s="15">
        <v>552</v>
      </c>
      <c r="B555" s="136">
        <v>14.3</v>
      </c>
      <c r="C555" s="95">
        <f>B555/3.6</f>
        <v>3.972222222222222</v>
      </c>
      <c r="D555" s="95">
        <f>(C555+C554)/2</f>
        <v>4.027777777777778</v>
      </c>
      <c r="E555" s="95">
        <f>(D555*(A555-A554))</f>
        <v>4.027777777777778</v>
      </c>
      <c r="F555" s="95">
        <f>(0.5*((C555^2)-(C554^2))*'NEFZ + EPA + WLTP - Start Value'!$B$3)/3600</f>
        <v>-0.194551611796981</v>
      </c>
      <c r="G555" s="95">
        <f>E555*'NEFZ + EPA + WLTP - Start Value'!$B$3*'NEFZ + EPA + WLTP - Start Value'!$B$6*'NEFZ + EPA + WLTP - Constants'!$B$4/3600</f>
        <v>0.1374156944444445</v>
      </c>
      <c r="H555" s="95">
        <f>IF(E555&gt;0,(((C554)^3+(C555)^3)/2/D555)*0.5*'NEFZ + EPA + WLTP - Constants'!$B$3*('NEFZ + EPA + WLTP - Start Value'!$B$5*'NEFZ + EPA + WLTP - Start Value'!$B$4)*E555/3600,0)</f>
        <v>0.008270558395490396</v>
      </c>
    </row>
    <row r="556" ht="20.35" customHeight="1">
      <c r="A556" s="15">
        <v>553</v>
      </c>
      <c r="B556" s="136">
        <v>13.7</v>
      </c>
      <c r="C556" s="95">
        <f>B556/3.6</f>
        <v>3.805555555555555</v>
      </c>
      <c r="D556" s="95">
        <f>(C556+C555)/2</f>
        <v>3.888888888888889</v>
      </c>
      <c r="E556" s="95">
        <f>(D556*(A556-A555))</f>
        <v>3.888888888888889</v>
      </c>
      <c r="F556" s="95">
        <f>(0.5*((C556^2)-(C555^2))*'NEFZ + EPA + WLTP - Start Value'!$B$3)/3600</f>
        <v>-0.2817644032921817</v>
      </c>
      <c r="G556" s="95">
        <f>E556*'NEFZ + EPA + WLTP - Start Value'!$B$3*'NEFZ + EPA + WLTP - Start Value'!$B$6*'NEFZ + EPA + WLTP - Constants'!$B$4/3600</f>
        <v>0.1326772222222222</v>
      </c>
      <c r="H556" s="95">
        <f>IF(E556&gt;0,(((C555)^3+(C556)^3)/2/D556)*0.5*'NEFZ + EPA + WLTP - Constants'!$B$3*('NEFZ + EPA + WLTP - Start Value'!$B$5*'NEFZ + EPA + WLTP - Start Value'!$B$4)*E556/3600,0)</f>
        <v>0.007450149391289437</v>
      </c>
    </row>
    <row r="557" ht="20.35" customHeight="1">
      <c r="A557" s="15">
        <v>554</v>
      </c>
      <c r="B557" s="136">
        <v>13.3</v>
      </c>
      <c r="C557" s="95">
        <f>B557/3.6</f>
        <v>3.694444444444445</v>
      </c>
      <c r="D557" s="95">
        <f>(C557+C556)/2</f>
        <v>3.75</v>
      </c>
      <c r="E557" s="95">
        <f>(D557*(A557-A556))</f>
        <v>3.75</v>
      </c>
      <c r="F557" s="95">
        <f>(0.5*((C557^2)-(C556^2))*'NEFZ + EPA + WLTP - Start Value'!$B$3)/3600</f>
        <v>-0.1811342592592586</v>
      </c>
      <c r="G557" s="95">
        <f>E557*'NEFZ + EPA + WLTP - Start Value'!$B$3*'NEFZ + EPA + WLTP - Start Value'!$B$6*'NEFZ + EPA + WLTP - Constants'!$B$4/3600</f>
        <v>0.12793875</v>
      </c>
      <c r="H557" s="95">
        <f>IF(E557&gt;0,(((C556)^3+(C557)^3)/2/D557)*0.5*'NEFZ + EPA + WLTP - Constants'!$B$3*('NEFZ + EPA + WLTP - Start Value'!$B$5*'NEFZ + EPA + WLTP - Start Value'!$B$4)*E557/3600,0)</f>
        <v>0.006675290798611111</v>
      </c>
    </row>
    <row r="558" ht="20.35" customHeight="1">
      <c r="A558" s="15">
        <v>555</v>
      </c>
      <c r="B558" s="136">
        <v>13.1</v>
      </c>
      <c r="C558" s="95">
        <f>B558/3.6</f>
        <v>3.638888888888889</v>
      </c>
      <c r="D558" s="95">
        <f>(C558+C557)/2</f>
        <v>3.666666666666667</v>
      </c>
      <c r="E558" s="95">
        <f>(D558*(A558-A557))</f>
        <v>3.666666666666667</v>
      </c>
      <c r="F558" s="95">
        <f>(0.5*((C558^2)-(C557^2))*'NEFZ + EPA + WLTP - Start Value'!$B$3)/3600</f>
        <v>-0.08855452674897141</v>
      </c>
      <c r="G558" s="95">
        <f>E558*'NEFZ + EPA + WLTP - Start Value'!$B$3*'NEFZ + EPA + WLTP - Start Value'!$B$6*'NEFZ + EPA + WLTP - Constants'!$B$4/3600</f>
        <v>0.1250956666666667</v>
      </c>
      <c r="H558" s="95">
        <f>IF(E558&gt;0,(((C557)^3+(C558)^3)/2/D558)*0.5*'NEFZ + EPA + WLTP - Constants'!$B$3*('NEFZ + EPA + WLTP - Start Value'!$B$5*'NEFZ + EPA + WLTP - Start Value'!$B$4)*E558/3600,0)</f>
        <v>0.006237055169753087</v>
      </c>
    </row>
    <row r="559" ht="20.35" customHeight="1">
      <c r="A559" s="15">
        <v>556</v>
      </c>
      <c r="B559" s="136">
        <v>13.1</v>
      </c>
      <c r="C559" s="95">
        <f>B559/3.6</f>
        <v>3.638888888888889</v>
      </c>
      <c r="D559" s="95">
        <f>(C559+C558)/2</f>
        <v>3.638888888888889</v>
      </c>
      <c r="E559" s="95">
        <f>(D559*(A559-A558))</f>
        <v>3.638888888888889</v>
      </c>
      <c r="F559" s="95">
        <f>(0.5*((C559^2)-(C558^2))*'NEFZ + EPA + WLTP - Start Value'!$B$3)/3600</f>
        <v>0</v>
      </c>
      <c r="G559" s="95">
        <f>E559*'NEFZ + EPA + WLTP - Start Value'!$B$3*'NEFZ + EPA + WLTP - Start Value'!$B$6*'NEFZ + EPA + WLTP - Constants'!$B$4/3600</f>
        <v>0.1241479722222222</v>
      </c>
      <c r="H559" s="95">
        <f>IF(E559&gt;0,(((C558)^3+(C559)^3)/2/D559)*0.5*'NEFZ + EPA + WLTP - Constants'!$B$3*('NEFZ + EPA + WLTP - Start Value'!$B$5*'NEFZ + EPA + WLTP - Start Value'!$B$4)*E559/3600,0)</f>
        <v>0.006095325606567214</v>
      </c>
    </row>
    <row r="560" ht="20.35" customHeight="1">
      <c r="A560" s="15">
        <v>557</v>
      </c>
      <c r="B560" s="136">
        <v>13.3</v>
      </c>
      <c r="C560" s="95">
        <f>B560/3.6</f>
        <v>3.694444444444445</v>
      </c>
      <c r="D560" s="95">
        <f>(C560+C559)/2</f>
        <v>3.666666666666667</v>
      </c>
      <c r="E560" s="95">
        <f>(D560*(A560-A559))</f>
        <v>3.666666666666667</v>
      </c>
      <c r="F560" s="95">
        <f>(0.5*((C560^2)-(C559^2))*'NEFZ + EPA + WLTP - Start Value'!$B$3)/3600</f>
        <v>0.08855452674897141</v>
      </c>
      <c r="G560" s="95">
        <f>E560*'NEFZ + EPA + WLTP - Start Value'!$B$3*'NEFZ + EPA + WLTP - Start Value'!$B$6*'NEFZ + EPA + WLTP - Constants'!$B$4/3600</f>
        <v>0.1250956666666667</v>
      </c>
      <c r="H560" s="95">
        <f>IF(E560&gt;0,(((C559)^3+(C560)^3)/2/D560)*0.5*'NEFZ + EPA + WLTP - Constants'!$B$3*('NEFZ + EPA + WLTP - Start Value'!$B$5*'NEFZ + EPA + WLTP - Start Value'!$B$4)*E560/3600,0)</f>
        <v>0.006237055169753087</v>
      </c>
    </row>
    <row r="561" ht="20.35" customHeight="1">
      <c r="A561" s="15">
        <v>558</v>
      </c>
      <c r="B561" s="136">
        <v>13.8</v>
      </c>
      <c r="C561" s="95">
        <f>B561/3.6</f>
        <v>3.833333333333333</v>
      </c>
      <c r="D561" s="95">
        <f>(C561+C560)/2</f>
        <v>3.763888888888889</v>
      </c>
      <c r="E561" s="95">
        <f>(D561*(A561-A560))</f>
        <v>3.763888888888889</v>
      </c>
      <c r="F561" s="95">
        <f>(0.5*((C561^2)-(C560^2))*'NEFZ + EPA + WLTP - Start Value'!$B$3)/3600</f>
        <v>0.2272564086076819</v>
      </c>
      <c r="G561" s="95">
        <f>E561*'NEFZ + EPA + WLTP - Start Value'!$B$3*'NEFZ + EPA + WLTP - Start Value'!$B$6*'NEFZ + EPA + WLTP - Constants'!$B$4/3600</f>
        <v>0.1284125972222222</v>
      </c>
      <c r="H561" s="95">
        <f>IF(E561&gt;0,(((C560)^3+(C561)^3)/2/D561)*0.5*'NEFZ + EPA + WLTP - Constants'!$B$3*('NEFZ + EPA + WLTP - Start Value'!$B$5*'NEFZ + EPA + WLTP - Start Value'!$B$4)*E561/3600,0)</f>
        <v>0.006752182875728738</v>
      </c>
    </row>
    <row r="562" ht="20.35" customHeight="1">
      <c r="A562" s="15">
        <v>559</v>
      </c>
      <c r="B562" s="136">
        <v>14.5</v>
      </c>
      <c r="C562" s="95">
        <f>B562/3.6</f>
        <v>4.027777777777778</v>
      </c>
      <c r="D562" s="95">
        <f>(C562+C561)/2</f>
        <v>3.930555555555555</v>
      </c>
      <c r="E562" s="95">
        <f>(D562*(A562-A561))</f>
        <v>3.930555555555555</v>
      </c>
      <c r="F562" s="95">
        <f>(0.5*((C562^2)-(C561^2))*'NEFZ + EPA + WLTP - Start Value'!$B$3)/3600</f>
        <v>0.332247192215363</v>
      </c>
      <c r="G562" s="95">
        <f>E562*'NEFZ + EPA + WLTP - Start Value'!$B$3*'NEFZ + EPA + WLTP - Start Value'!$B$6*'NEFZ + EPA + WLTP - Constants'!$B$4/3600</f>
        <v>0.1340987638888889</v>
      </c>
      <c r="H562" s="95">
        <f>IF(E562&gt;0,(((C561)^3+(C562)^3)/2/D562)*0.5*'NEFZ + EPA + WLTP - Constants'!$B$3*('NEFZ + EPA + WLTP - Start Value'!$B$5*'NEFZ + EPA + WLTP - Start Value'!$B$4)*E562/3600,0)</f>
        <v>0.00769571084640775</v>
      </c>
    </row>
    <row r="563" ht="20.35" customHeight="1">
      <c r="A563" s="15">
        <v>560</v>
      </c>
      <c r="B563" s="136">
        <v>16.5</v>
      </c>
      <c r="C563" s="95">
        <f>B563/3.6</f>
        <v>4.583333333333333</v>
      </c>
      <c r="D563" s="95">
        <f>(C563+C562)/2</f>
        <v>4.305555555555555</v>
      </c>
      <c r="E563" s="95">
        <f>(D563*(A563-A562))</f>
        <v>4.305555555555555</v>
      </c>
      <c r="F563" s="95">
        <f>(0.5*((C563^2)-(C562^2))*'NEFZ + EPA + WLTP - Start Value'!$B$3)/3600</f>
        <v>1.039844821673525</v>
      </c>
      <c r="G563" s="95">
        <f>E563*'NEFZ + EPA + WLTP - Start Value'!$B$3*'NEFZ + EPA + WLTP - Start Value'!$B$6*'NEFZ + EPA + WLTP - Constants'!$B$4/3600</f>
        <v>0.1468926388888889</v>
      </c>
      <c r="H563" s="95">
        <f>IF(E563&gt;0,(((C562)^3+(C563)^3)/2/D563)*0.5*'NEFZ + EPA + WLTP - Constants'!$B$3*('NEFZ + EPA + WLTP - Start Value'!$B$5*'NEFZ + EPA + WLTP - Start Value'!$B$4)*E563/3600,0)</f>
        <v>0.01022274600265775</v>
      </c>
    </row>
    <row r="564" ht="20.35" customHeight="1">
      <c r="A564" s="15">
        <v>561</v>
      </c>
      <c r="B564" s="136">
        <v>17</v>
      </c>
      <c r="C564" s="95">
        <f>B564/3.6</f>
        <v>4.722222222222222</v>
      </c>
      <c r="D564" s="95">
        <f>(C564+C563)/2</f>
        <v>4.652777777777778</v>
      </c>
      <c r="E564" s="95">
        <f>(D564*(A564-A563))</f>
        <v>4.652777777777778</v>
      </c>
      <c r="F564" s="95">
        <f>(0.5*((C564^2)-(C563^2))*'NEFZ + EPA + WLTP - Start Value'!$B$3)/3600</f>
        <v>0.2809258187585738</v>
      </c>
      <c r="G564" s="95">
        <f>E564*'NEFZ + EPA + WLTP - Start Value'!$B$3*'NEFZ + EPA + WLTP - Start Value'!$B$6*'NEFZ + EPA + WLTP - Constants'!$B$4/3600</f>
        <v>0.1587388194444444</v>
      </c>
      <c r="H564" s="95">
        <f>IF(E564&gt;0,(((C563)^3+(C564)^3)/2/D564)*0.5*'NEFZ + EPA + WLTP - Constants'!$B$3*('NEFZ + EPA + WLTP - Start Value'!$B$5*'NEFZ + EPA + WLTP - Start Value'!$B$4)*E564/3600,0)</f>
        <v>0.01275021768368484</v>
      </c>
    </row>
    <row r="565" ht="20.35" customHeight="1">
      <c r="A565" s="15">
        <v>562</v>
      </c>
      <c r="B565" s="136">
        <v>17</v>
      </c>
      <c r="C565" s="95">
        <f>B565/3.6</f>
        <v>4.722222222222222</v>
      </c>
      <c r="D565" s="95">
        <f>(C565+C564)/2</f>
        <v>4.722222222222222</v>
      </c>
      <c r="E565" s="95">
        <f>(D565*(A565-A564))</f>
        <v>4.722222222222222</v>
      </c>
      <c r="F565" s="95">
        <f>(0.5*((C565^2)-(C564^2))*'NEFZ + EPA + WLTP - Start Value'!$B$3)/3600</f>
        <v>0</v>
      </c>
      <c r="G565" s="95">
        <f>E565*'NEFZ + EPA + WLTP - Start Value'!$B$3*'NEFZ + EPA + WLTP - Start Value'!$B$6*'NEFZ + EPA + WLTP - Constants'!$B$4/3600</f>
        <v>0.1611080555555556</v>
      </c>
      <c r="H565" s="95">
        <f>IF(E565&gt;0,(((C564)^3+(C565)^3)/2/D565)*0.5*'NEFZ + EPA + WLTP - Constants'!$B$3*('NEFZ + EPA + WLTP - Start Value'!$B$5*'NEFZ + EPA + WLTP - Start Value'!$B$4)*E565/3600,0)</f>
        <v>0.01332078403635117</v>
      </c>
    </row>
    <row r="566" ht="20.35" customHeight="1">
      <c r="A566" s="15">
        <v>563</v>
      </c>
      <c r="B566" s="136">
        <v>17</v>
      </c>
      <c r="C566" s="95">
        <f>B566/3.6</f>
        <v>4.722222222222222</v>
      </c>
      <c r="D566" s="95">
        <f>(C566+C565)/2</f>
        <v>4.722222222222222</v>
      </c>
      <c r="E566" s="95">
        <f>(D566*(A566-A565))</f>
        <v>4.722222222222222</v>
      </c>
      <c r="F566" s="95">
        <f>(0.5*((C566^2)-(C565^2))*'NEFZ + EPA + WLTP - Start Value'!$B$3)/3600</f>
        <v>0</v>
      </c>
      <c r="G566" s="95">
        <f>E566*'NEFZ + EPA + WLTP - Start Value'!$B$3*'NEFZ + EPA + WLTP - Start Value'!$B$6*'NEFZ + EPA + WLTP - Constants'!$B$4/3600</f>
        <v>0.1611080555555556</v>
      </c>
      <c r="H566" s="95">
        <f>IF(E566&gt;0,(((C565)^3+(C566)^3)/2/D566)*0.5*'NEFZ + EPA + WLTP - Constants'!$B$3*('NEFZ + EPA + WLTP - Start Value'!$B$5*'NEFZ + EPA + WLTP - Start Value'!$B$4)*E566/3600,0)</f>
        <v>0.01332078403635117</v>
      </c>
    </row>
    <row r="567" ht="20.35" customHeight="1">
      <c r="A567" s="15">
        <v>564</v>
      </c>
      <c r="B567" s="136">
        <v>15.4</v>
      </c>
      <c r="C567" s="95">
        <f>B567/3.6</f>
        <v>4.277777777777778</v>
      </c>
      <c r="D567" s="95">
        <f>(C567+C566)/2</f>
        <v>4.5</v>
      </c>
      <c r="E567" s="95">
        <f>(D567*(A567-A566))</f>
        <v>4.5</v>
      </c>
      <c r="F567" s="95">
        <f>(0.5*((C567^2)-(C566^2))*'NEFZ + EPA + WLTP - Start Value'!$B$3)/3600</f>
        <v>-0.8694444444444445</v>
      </c>
      <c r="G567" s="95">
        <f>E567*'NEFZ + EPA + WLTP - Start Value'!$B$3*'NEFZ + EPA + WLTP - Start Value'!$B$6*'NEFZ + EPA + WLTP - Constants'!$B$4/3600</f>
        <v>0.1535265</v>
      </c>
      <c r="H567" s="95">
        <f>IF(E567&gt;0,(((C566)^3+(C567)^3)/2/D567)*0.5*'NEFZ + EPA + WLTP - Constants'!$B$3*('NEFZ + EPA + WLTP - Start Value'!$B$5*'NEFZ + EPA + WLTP - Start Value'!$B$4)*E567/3600,0)</f>
        <v>0.01161164583333333</v>
      </c>
    </row>
    <row r="568" ht="20.35" customHeight="1">
      <c r="A568" s="15">
        <v>565</v>
      </c>
      <c r="B568" s="136">
        <v>10.1</v>
      </c>
      <c r="C568" s="95">
        <f>B568/3.6</f>
        <v>2.805555555555555</v>
      </c>
      <c r="D568" s="95">
        <f>(C568+C567)/2</f>
        <v>3.541666666666667</v>
      </c>
      <c r="E568" s="95">
        <f>(D568*(A568-A567))</f>
        <v>3.541666666666667</v>
      </c>
      <c r="F568" s="95">
        <f>(0.5*((C568^2)-(C567^2))*'NEFZ + EPA + WLTP - Start Value'!$B$3)/3600</f>
        <v>-2.266693994341564</v>
      </c>
      <c r="G568" s="95">
        <f>E568*'NEFZ + EPA + WLTP - Start Value'!$B$3*'NEFZ + EPA + WLTP - Start Value'!$B$6*'NEFZ + EPA + WLTP - Constants'!$B$4/3600</f>
        <v>0.1208310416666667</v>
      </c>
      <c r="H568" s="95">
        <f>IF(E568&gt;0,(((C567)^3+(C568)^3)/2/D568)*0.5*'NEFZ + EPA + WLTP - Constants'!$B$3*('NEFZ + EPA + WLTP - Start Value'!$B$5*'NEFZ + EPA + WLTP - Start Value'!$B$4)*E568/3600,0)</f>
        <v>0.006347998890817899</v>
      </c>
    </row>
    <row r="569" ht="20.35" customHeight="1">
      <c r="A569" s="15">
        <v>566</v>
      </c>
      <c r="B569" s="136">
        <v>4.8</v>
      </c>
      <c r="C569" s="95">
        <f>B569/3.6</f>
        <v>1.333333333333333</v>
      </c>
      <c r="D569" s="95">
        <f>(C569+C568)/2</f>
        <v>2.069444444444444</v>
      </c>
      <c r="E569" s="95">
        <f>(D569*(A569-A568))</f>
        <v>2.069444444444444</v>
      </c>
      <c r="F569" s="95">
        <f>(0.5*((C569^2)-(C568^2))*'NEFZ + EPA + WLTP - Start Value'!$B$3)/3600</f>
        <v>-1.324460412379972</v>
      </c>
      <c r="G569" s="95">
        <f>E569*'NEFZ + EPA + WLTP - Start Value'!$B$3*'NEFZ + EPA + WLTP - Start Value'!$B$6*'NEFZ + EPA + WLTP - Constants'!$B$4/3600</f>
        <v>0.07060323611111111</v>
      </c>
      <c r="H569" s="95">
        <f>IF(E569&gt;0,(((C568)^3+(C569)^3)/2/D569)*0.5*'NEFZ + EPA + WLTP - Constants'!$B$3*('NEFZ + EPA + WLTP - Start Value'!$B$5*'NEFZ + EPA + WLTP - Start Value'!$B$4)*E569/3600,0)</f>
        <v>0.001546671001586076</v>
      </c>
    </row>
    <row r="570" ht="20.35" customHeight="1">
      <c r="A570" s="15">
        <v>567</v>
      </c>
      <c r="B570" s="136">
        <v>0</v>
      </c>
      <c r="C570" s="95">
        <f>B570/3.6</f>
        <v>0</v>
      </c>
      <c r="D570" s="95">
        <f>(C570+C569)/2</f>
        <v>0.6666666666666666</v>
      </c>
      <c r="E570" s="95">
        <f>(D570*(A570-A569))</f>
        <v>0.6666666666666666</v>
      </c>
      <c r="F570" s="95">
        <f>(0.5*((C570^2)-(C569^2))*'NEFZ + EPA + WLTP - Start Value'!$B$3)/3600</f>
        <v>-0.3864197530864197</v>
      </c>
      <c r="G570" s="95">
        <f>E570*'NEFZ + EPA + WLTP - Start Value'!$B$3*'NEFZ + EPA + WLTP - Start Value'!$B$6*'NEFZ + EPA + WLTP - Constants'!$B$4/3600</f>
        <v>0.02274466666666667</v>
      </c>
      <c r="H570" s="95">
        <f>IF(E570&gt;0,(((C569)^3+(C570)^3)/2/D570)*0.5*'NEFZ + EPA + WLTP - Constants'!$B$3*('NEFZ + EPA + WLTP - Start Value'!$B$5*'NEFZ + EPA + WLTP - Start Value'!$B$4)*E570/3600,0)</f>
        <v>0.0001499259259259259</v>
      </c>
    </row>
    <row r="571" ht="20.35" customHeight="1">
      <c r="A571" s="15">
        <v>568</v>
      </c>
      <c r="B571" s="136">
        <v>0</v>
      </c>
      <c r="C571" s="95">
        <f>B571/3.6</f>
        <v>0</v>
      </c>
      <c r="D571" s="95">
        <f>(C571+C570)/2</f>
        <v>0</v>
      </c>
      <c r="E571" s="95">
        <f>(D571*(A571-A570))</f>
        <v>0</v>
      </c>
      <c r="F571" s="95">
        <f>(0.5*((C571^2)-(C570^2))*'NEFZ + EPA + WLTP - Start Value'!$B$3)/3600</f>
        <v>0</v>
      </c>
      <c r="G571" s="95">
        <f>E571*'NEFZ + EPA + WLTP - Start Value'!$B$3*'NEFZ + EPA + WLTP - Start Value'!$B$6*'NEFZ + EPA + WLTP - Constants'!$B$4/3600</f>
        <v>0</v>
      </c>
      <c r="H571" s="95">
        <f>IF(E571&gt;0,(((C570)^3+(C571)^3)/2/D571)*0.5*'NEFZ + EPA + WLTP - Constants'!$B$3*('NEFZ + EPA + WLTP - Start Value'!$B$5*'NEFZ + EPA + WLTP - Start Value'!$B$4)*E571/3600,0)</f>
        <v>0</v>
      </c>
    </row>
    <row r="572" ht="20.35" customHeight="1">
      <c r="A572" s="15">
        <v>569</v>
      </c>
      <c r="B572" s="136">
        <v>0</v>
      </c>
      <c r="C572" s="95">
        <f>B572/3.6</f>
        <v>0</v>
      </c>
      <c r="D572" s="95">
        <f>(C572+C571)/2</f>
        <v>0</v>
      </c>
      <c r="E572" s="95">
        <f>(D572*(A572-A571))</f>
        <v>0</v>
      </c>
      <c r="F572" s="95">
        <f>(0.5*((C572^2)-(C571^2))*'NEFZ + EPA + WLTP - Start Value'!$B$3)/3600</f>
        <v>0</v>
      </c>
      <c r="G572" s="95">
        <f>E572*'NEFZ + EPA + WLTP - Start Value'!$B$3*'NEFZ + EPA + WLTP - Start Value'!$B$6*'NEFZ + EPA + WLTP - Constants'!$B$4/3600</f>
        <v>0</v>
      </c>
      <c r="H572" s="95">
        <f>IF(E572&gt;0,(((C571)^3+(C572)^3)/2/D572)*0.5*'NEFZ + EPA + WLTP - Constants'!$B$3*('NEFZ + EPA + WLTP - Start Value'!$B$5*'NEFZ + EPA + WLTP - Start Value'!$B$4)*E572/3600,0)</f>
        <v>0</v>
      </c>
    </row>
    <row r="573" ht="20.35" customHeight="1">
      <c r="A573" s="15">
        <v>570</v>
      </c>
      <c r="B573" s="136">
        <v>0</v>
      </c>
      <c r="C573" s="95">
        <f>B573/3.6</f>
        <v>0</v>
      </c>
      <c r="D573" s="95">
        <f>(C573+C572)/2</f>
        <v>0</v>
      </c>
      <c r="E573" s="95">
        <f>(D573*(A573-A572))</f>
        <v>0</v>
      </c>
      <c r="F573" s="95">
        <f>(0.5*((C573^2)-(C572^2))*'NEFZ + EPA + WLTP - Start Value'!$B$3)/3600</f>
        <v>0</v>
      </c>
      <c r="G573" s="95">
        <f>E573*'NEFZ + EPA + WLTP - Start Value'!$B$3*'NEFZ + EPA + WLTP - Start Value'!$B$6*'NEFZ + EPA + WLTP - Constants'!$B$4/3600</f>
        <v>0</v>
      </c>
      <c r="H573" s="95">
        <f>IF(E573&gt;0,(((C572)^3+(C573)^3)/2/D573)*0.5*'NEFZ + EPA + WLTP - Constants'!$B$3*('NEFZ + EPA + WLTP - Start Value'!$B$5*'NEFZ + EPA + WLTP - Start Value'!$B$4)*E573/3600,0)</f>
        <v>0</v>
      </c>
    </row>
    <row r="574" ht="20.35" customHeight="1">
      <c r="A574" s="15">
        <v>571</v>
      </c>
      <c r="B574" s="136">
        <v>0</v>
      </c>
      <c r="C574" s="95">
        <f>B574/3.6</f>
        <v>0</v>
      </c>
      <c r="D574" s="95">
        <f>(C574+C573)/2</f>
        <v>0</v>
      </c>
      <c r="E574" s="95">
        <f>(D574*(A574-A573))</f>
        <v>0</v>
      </c>
      <c r="F574" s="95">
        <f>(0.5*((C574^2)-(C573^2))*'NEFZ + EPA + WLTP - Start Value'!$B$3)/3600</f>
        <v>0</v>
      </c>
      <c r="G574" s="95">
        <f>E574*'NEFZ + EPA + WLTP - Start Value'!$B$3*'NEFZ + EPA + WLTP - Start Value'!$B$6*'NEFZ + EPA + WLTP - Constants'!$B$4/3600</f>
        <v>0</v>
      </c>
      <c r="H574" s="95">
        <f>IF(E574&gt;0,(((C573)^3+(C574)^3)/2/D574)*0.5*'NEFZ + EPA + WLTP - Constants'!$B$3*('NEFZ + EPA + WLTP - Start Value'!$B$5*'NEFZ + EPA + WLTP - Start Value'!$B$4)*E574/3600,0)</f>
        <v>0</v>
      </c>
    </row>
    <row r="575" ht="20.35" customHeight="1">
      <c r="A575" s="15">
        <v>572</v>
      </c>
      <c r="B575" s="136">
        <v>0</v>
      </c>
      <c r="C575" s="95">
        <f>B575/3.6</f>
        <v>0</v>
      </c>
      <c r="D575" s="95">
        <f>(C575+C574)/2</f>
        <v>0</v>
      </c>
      <c r="E575" s="95">
        <f>(D575*(A575-A574))</f>
        <v>0</v>
      </c>
      <c r="F575" s="95">
        <f>(0.5*((C575^2)-(C574^2))*'NEFZ + EPA + WLTP - Start Value'!$B$3)/3600</f>
        <v>0</v>
      </c>
      <c r="G575" s="95">
        <f>E575*'NEFZ + EPA + WLTP - Start Value'!$B$3*'NEFZ + EPA + WLTP - Start Value'!$B$6*'NEFZ + EPA + WLTP - Constants'!$B$4/3600</f>
        <v>0</v>
      </c>
      <c r="H575" s="95">
        <f>IF(E575&gt;0,(((C574)^3+(C575)^3)/2/D575)*0.5*'NEFZ + EPA + WLTP - Constants'!$B$3*('NEFZ + EPA + WLTP - Start Value'!$B$5*'NEFZ + EPA + WLTP - Start Value'!$B$4)*E575/3600,0)</f>
        <v>0</v>
      </c>
    </row>
    <row r="576" ht="20.35" customHeight="1">
      <c r="A576" s="15">
        <v>573</v>
      </c>
      <c r="B576" s="136">
        <v>0</v>
      </c>
      <c r="C576" s="95">
        <f>B576/3.6</f>
        <v>0</v>
      </c>
      <c r="D576" s="95">
        <f>(C576+C575)/2</f>
        <v>0</v>
      </c>
      <c r="E576" s="95">
        <f>(D576*(A576-A575))</f>
        <v>0</v>
      </c>
      <c r="F576" s="95">
        <f>(0.5*((C576^2)-(C575^2))*'NEFZ + EPA + WLTP - Start Value'!$B$3)/3600</f>
        <v>0</v>
      </c>
      <c r="G576" s="95">
        <f>E576*'NEFZ + EPA + WLTP - Start Value'!$B$3*'NEFZ + EPA + WLTP - Start Value'!$B$6*'NEFZ + EPA + WLTP - Constants'!$B$4/3600</f>
        <v>0</v>
      </c>
      <c r="H576" s="95">
        <f>IF(E576&gt;0,(((C575)^3+(C576)^3)/2/D576)*0.5*'NEFZ + EPA + WLTP - Constants'!$B$3*('NEFZ + EPA + WLTP - Start Value'!$B$5*'NEFZ + EPA + WLTP - Start Value'!$B$4)*E576/3600,0)</f>
        <v>0</v>
      </c>
    </row>
    <row r="577" ht="20.35" customHeight="1">
      <c r="A577" s="15">
        <v>574</v>
      </c>
      <c r="B577" s="136">
        <v>0</v>
      </c>
      <c r="C577" s="95">
        <f>B577/3.6</f>
        <v>0</v>
      </c>
      <c r="D577" s="95">
        <f>(C577+C576)/2</f>
        <v>0</v>
      </c>
      <c r="E577" s="95">
        <f>(D577*(A577-A576))</f>
        <v>0</v>
      </c>
      <c r="F577" s="95">
        <f>(0.5*((C577^2)-(C576^2))*'NEFZ + EPA + WLTP - Start Value'!$B$3)/3600</f>
        <v>0</v>
      </c>
      <c r="G577" s="95">
        <f>E577*'NEFZ + EPA + WLTP - Start Value'!$B$3*'NEFZ + EPA + WLTP - Start Value'!$B$6*'NEFZ + EPA + WLTP - Constants'!$B$4/3600</f>
        <v>0</v>
      </c>
      <c r="H577" s="95">
        <f>IF(E577&gt;0,(((C576)^3+(C577)^3)/2/D577)*0.5*'NEFZ + EPA + WLTP - Constants'!$B$3*('NEFZ + EPA + WLTP - Start Value'!$B$5*'NEFZ + EPA + WLTP - Start Value'!$B$4)*E577/3600,0)</f>
        <v>0</v>
      </c>
    </row>
    <row r="578" ht="20.35" customHeight="1">
      <c r="A578" s="15">
        <v>575</v>
      </c>
      <c r="B578" s="136">
        <v>0</v>
      </c>
      <c r="C578" s="95">
        <f>B578/3.6</f>
        <v>0</v>
      </c>
      <c r="D578" s="95">
        <f>(C578+C577)/2</f>
        <v>0</v>
      </c>
      <c r="E578" s="95">
        <f>(D578*(A578-A577))</f>
        <v>0</v>
      </c>
      <c r="F578" s="95">
        <f>(0.5*((C578^2)-(C577^2))*'NEFZ + EPA + WLTP - Start Value'!$B$3)/3600</f>
        <v>0</v>
      </c>
      <c r="G578" s="95">
        <f>E578*'NEFZ + EPA + WLTP - Start Value'!$B$3*'NEFZ + EPA + WLTP - Start Value'!$B$6*'NEFZ + EPA + WLTP - Constants'!$B$4/3600</f>
        <v>0</v>
      </c>
      <c r="H578" s="95">
        <f>IF(E578&gt;0,(((C577)^3+(C578)^3)/2/D578)*0.5*'NEFZ + EPA + WLTP - Constants'!$B$3*('NEFZ + EPA + WLTP - Start Value'!$B$5*'NEFZ + EPA + WLTP - Start Value'!$B$4)*E578/3600,0)</f>
        <v>0</v>
      </c>
    </row>
    <row r="579" ht="20.35" customHeight="1">
      <c r="A579" s="15">
        <v>576</v>
      </c>
      <c r="B579" s="136">
        <v>0</v>
      </c>
      <c r="C579" s="95">
        <f>B579/3.6</f>
        <v>0</v>
      </c>
      <c r="D579" s="95">
        <f>(C579+C578)/2</f>
        <v>0</v>
      </c>
      <c r="E579" s="95">
        <f>(D579*(A579-A578))</f>
        <v>0</v>
      </c>
      <c r="F579" s="95">
        <f>(0.5*((C579^2)-(C578^2))*'NEFZ + EPA + WLTP - Start Value'!$B$3)/3600</f>
        <v>0</v>
      </c>
      <c r="G579" s="95">
        <f>E579*'NEFZ + EPA + WLTP - Start Value'!$B$3*'NEFZ + EPA + WLTP - Start Value'!$B$6*'NEFZ + EPA + WLTP - Constants'!$B$4/3600</f>
        <v>0</v>
      </c>
      <c r="H579" s="95">
        <f>IF(E579&gt;0,(((C578)^3+(C579)^3)/2/D579)*0.5*'NEFZ + EPA + WLTP - Constants'!$B$3*('NEFZ + EPA + WLTP - Start Value'!$B$5*'NEFZ + EPA + WLTP - Start Value'!$B$4)*E579/3600,0)</f>
        <v>0</v>
      </c>
    </row>
    <row r="580" ht="20.35" customHeight="1">
      <c r="A580" s="15">
        <v>577</v>
      </c>
      <c r="B580" s="136">
        <v>0</v>
      </c>
      <c r="C580" s="95">
        <f>B580/3.6</f>
        <v>0</v>
      </c>
      <c r="D580" s="95">
        <f>(C580+C579)/2</f>
        <v>0</v>
      </c>
      <c r="E580" s="95">
        <f>(D580*(A580-A579))</f>
        <v>0</v>
      </c>
      <c r="F580" s="95">
        <f>(0.5*((C580^2)-(C579^2))*'NEFZ + EPA + WLTP - Start Value'!$B$3)/3600</f>
        <v>0</v>
      </c>
      <c r="G580" s="95">
        <f>E580*'NEFZ + EPA + WLTP - Start Value'!$B$3*'NEFZ + EPA + WLTP - Start Value'!$B$6*'NEFZ + EPA + WLTP - Constants'!$B$4/3600</f>
        <v>0</v>
      </c>
      <c r="H580" s="95">
        <f>IF(E580&gt;0,(((C579)^3+(C580)^3)/2/D580)*0.5*'NEFZ + EPA + WLTP - Constants'!$B$3*('NEFZ + EPA + WLTP - Start Value'!$B$5*'NEFZ + EPA + WLTP - Start Value'!$B$4)*E580/3600,0)</f>
        <v>0</v>
      </c>
    </row>
    <row r="581" ht="20.35" customHeight="1">
      <c r="A581" s="15">
        <v>578</v>
      </c>
      <c r="B581" s="136">
        <v>0</v>
      </c>
      <c r="C581" s="95">
        <f>B581/3.6</f>
        <v>0</v>
      </c>
      <c r="D581" s="95">
        <f>(C581+C580)/2</f>
        <v>0</v>
      </c>
      <c r="E581" s="95">
        <f>(D581*(A581-A580))</f>
        <v>0</v>
      </c>
      <c r="F581" s="95">
        <f>(0.5*((C581^2)-(C580^2))*'NEFZ + EPA + WLTP - Start Value'!$B$3)/3600</f>
        <v>0</v>
      </c>
      <c r="G581" s="95">
        <f>E581*'NEFZ + EPA + WLTP - Start Value'!$B$3*'NEFZ + EPA + WLTP - Start Value'!$B$6*'NEFZ + EPA + WLTP - Constants'!$B$4/3600</f>
        <v>0</v>
      </c>
      <c r="H581" s="95">
        <f>IF(E581&gt;0,(((C580)^3+(C581)^3)/2/D581)*0.5*'NEFZ + EPA + WLTP - Constants'!$B$3*('NEFZ + EPA + WLTP - Start Value'!$B$5*'NEFZ + EPA + WLTP - Start Value'!$B$4)*E581/3600,0)</f>
        <v>0</v>
      </c>
    </row>
    <row r="582" ht="20.35" customHeight="1">
      <c r="A582" s="15">
        <v>579</v>
      </c>
      <c r="B582" s="136">
        <v>0</v>
      </c>
      <c r="C582" s="95">
        <f>B582/3.6</f>
        <v>0</v>
      </c>
      <c r="D582" s="95">
        <f>(C582+C581)/2</f>
        <v>0</v>
      </c>
      <c r="E582" s="95">
        <f>(D582*(A582-A581))</f>
        <v>0</v>
      </c>
      <c r="F582" s="95">
        <f>(0.5*((C582^2)-(C581^2))*'NEFZ + EPA + WLTP - Start Value'!$B$3)/3600</f>
        <v>0</v>
      </c>
      <c r="G582" s="95">
        <f>E582*'NEFZ + EPA + WLTP - Start Value'!$B$3*'NEFZ + EPA + WLTP - Start Value'!$B$6*'NEFZ + EPA + WLTP - Constants'!$B$4/3600</f>
        <v>0</v>
      </c>
      <c r="H582" s="95">
        <f>IF(E582&gt;0,(((C581)^3+(C582)^3)/2/D582)*0.5*'NEFZ + EPA + WLTP - Constants'!$B$3*('NEFZ + EPA + WLTP - Start Value'!$B$5*'NEFZ + EPA + WLTP - Start Value'!$B$4)*E582/3600,0)</f>
        <v>0</v>
      </c>
    </row>
    <row r="583" ht="20.35" customHeight="1">
      <c r="A583" s="15">
        <v>580</v>
      </c>
      <c r="B583" s="136">
        <v>0</v>
      </c>
      <c r="C583" s="95">
        <f>B583/3.6</f>
        <v>0</v>
      </c>
      <c r="D583" s="95">
        <f>(C583+C582)/2</f>
        <v>0</v>
      </c>
      <c r="E583" s="95">
        <f>(D583*(A583-A582))</f>
        <v>0</v>
      </c>
      <c r="F583" s="95">
        <f>(0.5*((C583^2)-(C582^2))*'NEFZ + EPA + WLTP - Start Value'!$B$3)/3600</f>
        <v>0</v>
      </c>
      <c r="G583" s="95">
        <f>E583*'NEFZ + EPA + WLTP - Start Value'!$B$3*'NEFZ + EPA + WLTP - Start Value'!$B$6*'NEFZ + EPA + WLTP - Constants'!$B$4/3600</f>
        <v>0</v>
      </c>
      <c r="H583" s="95">
        <f>IF(E583&gt;0,(((C582)^3+(C583)^3)/2/D583)*0.5*'NEFZ + EPA + WLTP - Constants'!$B$3*('NEFZ + EPA + WLTP - Start Value'!$B$5*'NEFZ + EPA + WLTP - Start Value'!$B$4)*E583/3600,0)</f>
        <v>0</v>
      </c>
    </row>
    <row r="584" ht="20.35" customHeight="1">
      <c r="A584" s="15">
        <v>581</v>
      </c>
      <c r="B584" s="136">
        <v>0</v>
      </c>
      <c r="C584" s="95">
        <f>B584/3.6</f>
        <v>0</v>
      </c>
      <c r="D584" s="95">
        <f>(C584+C583)/2</f>
        <v>0</v>
      </c>
      <c r="E584" s="95">
        <f>(D584*(A584-A583))</f>
        <v>0</v>
      </c>
      <c r="F584" s="95">
        <f>(0.5*((C584^2)-(C583^2))*'NEFZ + EPA + WLTP - Start Value'!$B$3)/3600</f>
        <v>0</v>
      </c>
      <c r="G584" s="95">
        <f>E584*'NEFZ + EPA + WLTP - Start Value'!$B$3*'NEFZ + EPA + WLTP - Start Value'!$B$6*'NEFZ + EPA + WLTP - Constants'!$B$4/3600</f>
        <v>0</v>
      </c>
      <c r="H584" s="95">
        <f>IF(E584&gt;0,(((C583)^3+(C584)^3)/2/D584)*0.5*'NEFZ + EPA + WLTP - Constants'!$B$3*('NEFZ + EPA + WLTP - Start Value'!$B$5*'NEFZ + EPA + WLTP - Start Value'!$B$4)*E584/3600,0)</f>
        <v>0</v>
      </c>
    </row>
    <row r="585" ht="20.35" customHeight="1">
      <c r="A585" s="15">
        <v>582</v>
      </c>
      <c r="B585" s="136">
        <v>0</v>
      </c>
      <c r="C585" s="95">
        <f>B585/3.6</f>
        <v>0</v>
      </c>
      <c r="D585" s="95">
        <f>(C585+C584)/2</f>
        <v>0</v>
      </c>
      <c r="E585" s="95">
        <f>(D585*(A585-A584))</f>
        <v>0</v>
      </c>
      <c r="F585" s="95">
        <f>(0.5*((C585^2)-(C584^2))*'NEFZ + EPA + WLTP - Start Value'!$B$3)/3600</f>
        <v>0</v>
      </c>
      <c r="G585" s="95">
        <f>E585*'NEFZ + EPA + WLTP - Start Value'!$B$3*'NEFZ + EPA + WLTP - Start Value'!$B$6*'NEFZ + EPA + WLTP - Constants'!$B$4/3600</f>
        <v>0</v>
      </c>
      <c r="H585" s="95">
        <f>IF(E585&gt;0,(((C584)^3+(C585)^3)/2/D585)*0.5*'NEFZ + EPA + WLTP - Constants'!$B$3*('NEFZ + EPA + WLTP - Start Value'!$B$5*'NEFZ + EPA + WLTP - Start Value'!$B$4)*E585/3600,0)</f>
        <v>0</v>
      </c>
    </row>
    <row r="586" ht="20.35" customHeight="1">
      <c r="A586" s="15">
        <v>583</v>
      </c>
      <c r="B586" s="136">
        <v>0</v>
      </c>
      <c r="C586" s="95">
        <f>B586/3.6</f>
        <v>0</v>
      </c>
      <c r="D586" s="95">
        <f>(C586+C585)/2</f>
        <v>0</v>
      </c>
      <c r="E586" s="95">
        <f>(D586*(A586-A585))</f>
        <v>0</v>
      </c>
      <c r="F586" s="95">
        <f>(0.5*((C586^2)-(C585^2))*'NEFZ + EPA + WLTP - Start Value'!$B$3)/3600</f>
        <v>0</v>
      </c>
      <c r="G586" s="95">
        <f>E586*'NEFZ + EPA + WLTP - Start Value'!$B$3*'NEFZ + EPA + WLTP - Start Value'!$B$6*'NEFZ + EPA + WLTP - Constants'!$B$4/3600</f>
        <v>0</v>
      </c>
      <c r="H586" s="95">
        <f>IF(E586&gt;0,(((C585)^3+(C586)^3)/2/D586)*0.5*'NEFZ + EPA + WLTP - Constants'!$B$3*('NEFZ + EPA + WLTP - Start Value'!$B$5*'NEFZ + EPA + WLTP - Start Value'!$B$4)*E586/3600,0)</f>
        <v>0</v>
      </c>
    </row>
    <row r="587" ht="20.35" customHeight="1">
      <c r="A587" s="15">
        <v>584</v>
      </c>
      <c r="B587" s="136">
        <v>0</v>
      </c>
      <c r="C587" s="95">
        <f>B587/3.6</f>
        <v>0</v>
      </c>
      <c r="D587" s="95">
        <f>(C587+C586)/2</f>
        <v>0</v>
      </c>
      <c r="E587" s="95">
        <f>(D587*(A587-A586))</f>
        <v>0</v>
      </c>
      <c r="F587" s="95">
        <f>(0.5*((C587^2)-(C586^2))*'NEFZ + EPA + WLTP - Start Value'!$B$3)/3600</f>
        <v>0</v>
      </c>
      <c r="G587" s="95">
        <f>E587*'NEFZ + EPA + WLTP - Start Value'!$B$3*'NEFZ + EPA + WLTP - Start Value'!$B$6*'NEFZ + EPA + WLTP - Constants'!$B$4/3600</f>
        <v>0</v>
      </c>
      <c r="H587" s="95">
        <f>IF(E587&gt;0,(((C586)^3+(C587)^3)/2/D587)*0.5*'NEFZ + EPA + WLTP - Constants'!$B$3*('NEFZ + EPA + WLTP - Start Value'!$B$5*'NEFZ + EPA + WLTP - Start Value'!$B$4)*E587/3600,0)</f>
        <v>0</v>
      </c>
    </row>
    <row r="588" ht="20.35" customHeight="1">
      <c r="A588" s="15">
        <v>585</v>
      </c>
      <c r="B588" s="136">
        <v>0</v>
      </c>
      <c r="C588" s="95">
        <f>B588/3.6</f>
        <v>0</v>
      </c>
      <c r="D588" s="95">
        <f>(C588+C587)/2</f>
        <v>0</v>
      </c>
      <c r="E588" s="95">
        <f>(D588*(A588-A587))</f>
        <v>0</v>
      </c>
      <c r="F588" s="95">
        <f>(0.5*((C588^2)-(C587^2))*'NEFZ + EPA + WLTP - Start Value'!$B$3)/3600</f>
        <v>0</v>
      </c>
      <c r="G588" s="95">
        <f>E588*'NEFZ + EPA + WLTP - Start Value'!$B$3*'NEFZ + EPA + WLTP - Start Value'!$B$6*'NEFZ + EPA + WLTP - Constants'!$B$4/3600</f>
        <v>0</v>
      </c>
      <c r="H588" s="95">
        <f>IF(E588&gt;0,(((C587)^3+(C588)^3)/2/D588)*0.5*'NEFZ + EPA + WLTP - Constants'!$B$3*('NEFZ + EPA + WLTP - Start Value'!$B$5*'NEFZ + EPA + WLTP - Start Value'!$B$4)*E588/3600,0)</f>
        <v>0</v>
      </c>
    </row>
    <row r="589" ht="20.35" customHeight="1">
      <c r="A589" s="15">
        <v>586</v>
      </c>
      <c r="B589" s="136">
        <v>0</v>
      </c>
      <c r="C589" s="95">
        <f>B589/3.6</f>
        <v>0</v>
      </c>
      <c r="D589" s="95">
        <f>(C589+C588)/2</f>
        <v>0</v>
      </c>
      <c r="E589" s="95">
        <f>(D589*(A589-A588))</f>
        <v>0</v>
      </c>
      <c r="F589" s="95">
        <f>(0.5*((C589^2)-(C588^2))*'NEFZ + EPA + WLTP - Start Value'!$B$3)/3600</f>
        <v>0</v>
      </c>
      <c r="G589" s="95">
        <f>E589*'NEFZ + EPA + WLTP - Start Value'!$B$3*'NEFZ + EPA + WLTP - Start Value'!$B$6*'NEFZ + EPA + WLTP - Constants'!$B$4/3600</f>
        <v>0</v>
      </c>
      <c r="H589" s="95">
        <f>IF(E589&gt;0,(((C588)^3+(C589)^3)/2/D589)*0.5*'NEFZ + EPA + WLTP - Constants'!$B$3*('NEFZ + EPA + WLTP - Start Value'!$B$5*'NEFZ + EPA + WLTP - Start Value'!$B$4)*E589/3600,0)</f>
        <v>0</v>
      </c>
    </row>
    <row r="590" ht="20.35" customHeight="1">
      <c r="A590" s="15">
        <v>587</v>
      </c>
      <c r="B590" s="136">
        <v>0</v>
      </c>
      <c r="C590" s="95">
        <f>B590/3.6</f>
        <v>0</v>
      </c>
      <c r="D590" s="95">
        <f>(C590+C589)/2</f>
        <v>0</v>
      </c>
      <c r="E590" s="95">
        <f>(D590*(A590-A589))</f>
        <v>0</v>
      </c>
      <c r="F590" s="95">
        <f>(0.5*((C590^2)-(C589^2))*'NEFZ + EPA + WLTP - Start Value'!$B$3)/3600</f>
        <v>0</v>
      </c>
      <c r="G590" s="95">
        <f>E590*'NEFZ + EPA + WLTP - Start Value'!$B$3*'NEFZ + EPA + WLTP - Start Value'!$B$6*'NEFZ + EPA + WLTP - Constants'!$B$4/3600</f>
        <v>0</v>
      </c>
      <c r="H590" s="95">
        <f>IF(E590&gt;0,(((C589)^3+(C590)^3)/2/D590)*0.5*'NEFZ + EPA + WLTP - Constants'!$B$3*('NEFZ + EPA + WLTP - Start Value'!$B$5*'NEFZ + EPA + WLTP - Start Value'!$B$4)*E590/3600,0)</f>
        <v>0</v>
      </c>
    </row>
    <row r="591" ht="20.35" customHeight="1">
      <c r="A591" s="15">
        <v>588</v>
      </c>
      <c r="B591" s="136">
        <v>0</v>
      </c>
      <c r="C591" s="95">
        <f>B591/3.6</f>
        <v>0</v>
      </c>
      <c r="D591" s="95">
        <f>(C591+C590)/2</f>
        <v>0</v>
      </c>
      <c r="E591" s="95">
        <f>(D591*(A591-A590))</f>
        <v>0</v>
      </c>
      <c r="F591" s="95">
        <f>(0.5*((C591^2)-(C590^2))*'NEFZ + EPA + WLTP - Start Value'!$B$3)/3600</f>
        <v>0</v>
      </c>
      <c r="G591" s="95">
        <f>E591*'NEFZ + EPA + WLTP - Start Value'!$B$3*'NEFZ + EPA + WLTP - Start Value'!$B$6*'NEFZ + EPA + WLTP - Constants'!$B$4/3600</f>
        <v>0</v>
      </c>
      <c r="H591" s="95">
        <f>IF(E591&gt;0,(((C590)^3+(C591)^3)/2/D591)*0.5*'NEFZ + EPA + WLTP - Constants'!$B$3*('NEFZ + EPA + WLTP - Start Value'!$B$5*'NEFZ + EPA + WLTP - Start Value'!$B$4)*E591/3600,0)</f>
        <v>0</v>
      </c>
    </row>
    <row r="592" ht="20.35" customHeight="1">
      <c r="A592" s="15">
        <v>589</v>
      </c>
      <c r="B592" s="136">
        <v>0</v>
      </c>
      <c r="C592" s="95">
        <f>B592/3.6</f>
        <v>0</v>
      </c>
      <c r="D592" s="95">
        <f>(C592+C591)/2</f>
        <v>0</v>
      </c>
      <c r="E592" s="95">
        <f>(D592*(A592-A591))</f>
        <v>0</v>
      </c>
      <c r="F592" s="95">
        <f>(0.5*((C592^2)-(C591^2))*'NEFZ + EPA + WLTP - Start Value'!$B$3)/3600</f>
        <v>0</v>
      </c>
      <c r="G592" s="95">
        <f>E592*'NEFZ + EPA + WLTP - Start Value'!$B$3*'NEFZ + EPA + WLTP - Start Value'!$B$6*'NEFZ + EPA + WLTP - Constants'!$B$4/3600</f>
        <v>0</v>
      </c>
      <c r="H592" s="95">
        <f>IF(E592&gt;0,(((C591)^3+(C592)^3)/2/D592)*0.5*'NEFZ + EPA + WLTP - Constants'!$B$3*('NEFZ + EPA + WLTP - Start Value'!$B$5*'NEFZ + EPA + WLTP - Start Value'!$B$4)*E592/3600,0)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2:H435"/>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7" customWidth="1"/>
    <col min="2" max="2" width="6.5" style="137" customWidth="1"/>
    <col min="3" max="3" width="6.5" style="137" customWidth="1"/>
    <col min="4" max="4" width="6.5" style="137" customWidth="1"/>
    <col min="5" max="5" width="7.5" style="137" customWidth="1"/>
    <col min="6" max="6" width="8.07812" style="137" customWidth="1"/>
    <col min="7" max="7" width="6.5" style="137" customWidth="1"/>
    <col min="8" max="8" width="6.5" style="137" customWidth="1"/>
    <col min="9" max="256" width="16.3516" style="137" customWidth="1"/>
  </cols>
  <sheetData>
    <row r="1" ht="28" customHeight="1">
      <c r="A1" t="s" s="25">
        <v>180</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1">
        <v>1</v>
      </c>
      <c r="B3" s="135">
        <v>0</v>
      </c>
      <c r="C3" s="11">
        <v>0</v>
      </c>
      <c r="D3" s="11">
        <v>0</v>
      </c>
      <c r="E3" s="11">
        <v>0</v>
      </c>
      <c r="F3" s="11">
        <v>0</v>
      </c>
      <c r="G3" s="11">
        <v>0</v>
      </c>
      <c r="H3" s="11">
        <v>0</v>
      </c>
    </row>
    <row r="4" ht="20.35" customHeight="1">
      <c r="A4" s="15">
        <v>2</v>
      </c>
      <c r="B4" s="136">
        <v>0</v>
      </c>
      <c r="C4" s="95">
        <f>B4/3.6</f>
        <v>0</v>
      </c>
      <c r="D4" s="95">
        <f>(C4+C3)/2</f>
        <v>0</v>
      </c>
      <c r="E4" s="95">
        <f>(D4*(A4-A3))</f>
        <v>0</v>
      </c>
      <c r="F4" s="95">
        <f>(0.5*((C4^2)-(C3^2))*'NEFZ + EPA + WLTP - Start Value'!$B$3)/3600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15">
        <v>3</v>
      </c>
      <c r="B5" s="136">
        <v>0</v>
      </c>
      <c r="C5" s="95">
        <f>B5/3.6</f>
        <v>0</v>
      </c>
      <c r="D5" s="95">
        <f>(C5+C4)/2</f>
        <v>0</v>
      </c>
      <c r="E5" s="95">
        <f>(D5*(A5-A4))</f>
        <v>0</v>
      </c>
      <c r="F5" s="95">
        <f>(0.5*((C5^2)-(C4^2))*'NEFZ + EPA + WLTP - Start Value'!$B$3)/3600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15">
        <v>4</v>
      </c>
      <c r="B6" s="136">
        <v>0</v>
      </c>
      <c r="C6" s="95">
        <f>B6/3.6</f>
        <v>0</v>
      </c>
      <c r="D6" s="95">
        <f>(C6+C5)/2</f>
        <v>0</v>
      </c>
      <c r="E6" s="95">
        <f>(D6*(A6-A5))</f>
        <v>0</v>
      </c>
      <c r="F6" s="95">
        <f>(0.5*((C6^2)-(C5^2))*'NEFZ + EPA + WLTP - Start Value'!$B$3)/3600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15">
        <v>5</v>
      </c>
      <c r="B7" s="136">
        <v>0</v>
      </c>
      <c r="C7" s="95">
        <f>B7/3.6</f>
        <v>0</v>
      </c>
      <c r="D7" s="95">
        <f>(C7+C6)/2</f>
        <v>0</v>
      </c>
      <c r="E7" s="95">
        <f>(D7*(A7-A6))</f>
        <v>0</v>
      </c>
      <c r="F7" s="95">
        <f>(0.5*((C7^2)-(C6^2))*'NEFZ + EPA + WLTP - Start Value'!$B$3)/3600</f>
        <v>0</v>
      </c>
      <c r="G7" s="95">
        <f>E7*'NEFZ + EPA + WLTP - Start Value'!$B$3*'NEFZ + EPA + WLTP - Start Value'!$B$6*'NEFZ + EPA + WLTP - Constants'!$B$4/3600</f>
        <v>0</v>
      </c>
      <c r="H7" s="95">
        <f>IF(E7&gt;0,(((C6)^3+(C7)^3)/2/D7)*0.5*'NEFZ + EPA + WLTP - Constants'!$B$3*('NEFZ + EPA + WLTP - Start Value'!$B$5*'NEFZ + EPA + WLTP - Start Value'!$B$4)*E7/3600,0)</f>
        <v>0</v>
      </c>
    </row>
    <row r="8" ht="20.35" customHeight="1">
      <c r="A8" s="15">
        <v>6</v>
      </c>
      <c r="B8" s="136">
        <v>0</v>
      </c>
      <c r="C8" s="95">
        <f>B8/3.6</f>
        <v>0</v>
      </c>
      <c r="D8" s="95">
        <f>(C8+C7)/2</f>
        <v>0</v>
      </c>
      <c r="E8" s="95">
        <f>(D8*(A8-A7))</f>
        <v>0</v>
      </c>
      <c r="F8" s="95">
        <f>(0.5*((C8^2)-(C7^2))*'NEFZ + EPA + WLTP - Start Value'!$B$3)/3600</f>
        <v>0</v>
      </c>
      <c r="G8" s="95">
        <f>E8*'NEFZ + EPA + WLTP - Start Value'!$B$3*'NEFZ + EPA + WLTP - Start Value'!$B$6*'NEFZ + EPA + WLTP - Constants'!$B$4/3600</f>
        <v>0</v>
      </c>
      <c r="H8" s="95">
        <f>IF(E8&gt;0,(((C7)^3+(C8)^3)/2/D8)*0.5*'NEFZ + EPA + WLTP - Constants'!$B$3*('NEFZ + EPA + WLTP - Start Value'!$B$5*'NEFZ + EPA + WLTP - Start Value'!$B$4)*E8/3600,0)</f>
        <v>0</v>
      </c>
    </row>
    <row r="9" ht="20.35" customHeight="1">
      <c r="A9" s="15">
        <v>7</v>
      </c>
      <c r="B9" s="136">
        <v>0</v>
      </c>
      <c r="C9" s="95">
        <f>B9/3.6</f>
        <v>0</v>
      </c>
      <c r="D9" s="95">
        <f>(C9+C8)/2</f>
        <v>0</v>
      </c>
      <c r="E9" s="95">
        <f>(D9*(A9-A8))</f>
        <v>0</v>
      </c>
      <c r="F9" s="95">
        <f>(0.5*((C9^2)-(C8^2))*'NEFZ + EPA + WLTP - Start Value'!$B$3)/3600</f>
        <v>0</v>
      </c>
      <c r="G9" s="95">
        <f>E9*'NEFZ + EPA + WLTP - Start Value'!$B$3*'NEFZ + EPA + WLTP - Start Value'!$B$6*'NEFZ + EPA + WLTP - Constants'!$B$4/3600</f>
        <v>0</v>
      </c>
      <c r="H9" s="95">
        <f>IF(E9&gt;0,(((C8)^3+(C9)^3)/2/D9)*0.5*'NEFZ + EPA + WLTP - Constants'!$B$3*('NEFZ + EPA + WLTP - Start Value'!$B$5*'NEFZ + EPA + WLTP - Start Value'!$B$4)*E9/3600,0)</f>
        <v>0</v>
      </c>
    </row>
    <row r="10" ht="20.35" customHeight="1">
      <c r="A10" s="15">
        <v>8</v>
      </c>
      <c r="B10" s="136">
        <v>0</v>
      </c>
      <c r="C10" s="95">
        <f>B10/3.6</f>
        <v>0</v>
      </c>
      <c r="D10" s="95">
        <f>(C10+C9)/2</f>
        <v>0</v>
      </c>
      <c r="E10" s="95">
        <f>(D10*(A10-A9))</f>
        <v>0</v>
      </c>
      <c r="F10" s="95">
        <f>(0.5*((C10^2)-(C9^2))*'NEFZ + EPA + WLTP - Start Value'!$B$3)/3600</f>
        <v>0</v>
      </c>
      <c r="G10" s="95">
        <f>E10*'NEFZ + EPA + WLTP - Start Value'!$B$3*'NEFZ + EPA + WLTP - Start Value'!$B$6*'NEFZ + EPA + WLTP - Constants'!$B$4/3600</f>
        <v>0</v>
      </c>
      <c r="H10" s="95">
        <f>IF(E10&gt;0,(((C9)^3+(C10)^3)/2/D10)*0.5*'NEFZ + EPA + WLTP - Constants'!$B$3*('NEFZ + EPA + WLTP - Start Value'!$B$5*'NEFZ + EPA + WLTP - Start Value'!$B$4)*E10/3600,0)</f>
        <v>0</v>
      </c>
    </row>
    <row r="11" ht="20.35" customHeight="1">
      <c r="A11" s="15">
        <v>9</v>
      </c>
      <c r="B11" s="136">
        <v>0</v>
      </c>
      <c r="C11" s="95">
        <f>B11/3.6</f>
        <v>0</v>
      </c>
      <c r="D11" s="95">
        <f>(C11+C10)/2</f>
        <v>0</v>
      </c>
      <c r="E11" s="95">
        <f>(D11*(A11-A10))</f>
        <v>0</v>
      </c>
      <c r="F11" s="95">
        <f>(0.5*((C11^2)-(C10^2))*'NEFZ + EPA + WLTP - Start Value'!$B$3)/3600</f>
        <v>0</v>
      </c>
      <c r="G11" s="95">
        <f>E11*'NEFZ + EPA + WLTP - Start Value'!$B$3*'NEFZ + EPA + WLTP - Start Value'!$B$6*'NEFZ + EPA + WLTP - Constants'!$B$4/3600</f>
        <v>0</v>
      </c>
      <c r="H11" s="95">
        <f>IF(E11&gt;0,(((C10)^3+(C11)^3)/2/D11)*0.5*'NEFZ + EPA + WLTP - Constants'!$B$3*('NEFZ + EPA + WLTP - Start Value'!$B$5*'NEFZ + EPA + WLTP - Start Value'!$B$4)*E11/3600,0)</f>
        <v>0</v>
      </c>
    </row>
    <row r="12" ht="20.35" customHeight="1">
      <c r="A12" s="15">
        <v>10</v>
      </c>
      <c r="B12" s="136">
        <v>0</v>
      </c>
      <c r="C12" s="95">
        <f>B12/3.6</f>
        <v>0</v>
      </c>
      <c r="D12" s="95">
        <f>(C12+C11)/2</f>
        <v>0</v>
      </c>
      <c r="E12" s="95">
        <f>(D12*(A12-A11))</f>
        <v>0</v>
      </c>
      <c r="F12" s="95">
        <f>(0.5*((C12^2)-(C11^2))*'NEFZ + EPA + WLTP - Start Value'!$B$3)/3600</f>
        <v>0</v>
      </c>
      <c r="G12" s="95">
        <f>E12*'NEFZ + EPA + WLTP - Start Value'!$B$3*'NEFZ + EPA + WLTP - Start Value'!$B$6*'NEFZ + EPA + WLTP - Constants'!$B$4/3600</f>
        <v>0</v>
      </c>
      <c r="H12" s="95">
        <f>IF(E12&gt;0,(((C11)^3+(C12)^3)/2/D12)*0.5*'NEFZ + EPA + WLTP - Constants'!$B$3*('NEFZ + EPA + WLTP - Start Value'!$B$5*'NEFZ + EPA + WLTP - Start Value'!$B$4)*E12/3600,0)</f>
        <v>0</v>
      </c>
    </row>
    <row r="13" ht="20.35" customHeight="1">
      <c r="A13" s="15">
        <v>11</v>
      </c>
      <c r="B13" s="136">
        <v>0</v>
      </c>
      <c r="C13" s="95">
        <f>B13/3.6</f>
        <v>0</v>
      </c>
      <c r="D13" s="95">
        <f>(C13+C12)/2</f>
        <v>0</v>
      </c>
      <c r="E13" s="95">
        <f>(D13*(A13-A12))</f>
        <v>0</v>
      </c>
      <c r="F13" s="95">
        <f>(0.5*((C13^2)-(C12^2))*'NEFZ + EPA + WLTP - Start Value'!$B$3)/3600</f>
        <v>0</v>
      </c>
      <c r="G13" s="95">
        <f>E13*'NEFZ + EPA + WLTP - Start Value'!$B$3*'NEFZ + EPA + WLTP - Start Value'!$B$6*'NEFZ + EPA + WLTP - Constants'!$B$4/3600</f>
        <v>0</v>
      </c>
      <c r="H13" s="95">
        <f>IF(E13&gt;0,(((C12)^3+(C13)^3)/2/D13)*0.5*'NEFZ + EPA + WLTP - Constants'!$B$3*('NEFZ + EPA + WLTP - Start Value'!$B$5*'NEFZ + EPA + WLTP - Start Value'!$B$4)*E13/3600,0)</f>
        <v>0</v>
      </c>
    </row>
    <row r="14" ht="20.35" customHeight="1">
      <c r="A14" s="15">
        <v>12</v>
      </c>
      <c r="B14" s="136">
        <v>1</v>
      </c>
      <c r="C14" s="95">
        <f>B14/3.6</f>
        <v>0.2777777777777778</v>
      </c>
      <c r="D14" s="95">
        <f>(C14+C13)/2</f>
        <v>0.1388888888888889</v>
      </c>
      <c r="E14" s="95">
        <f>(D14*(A14-A13))</f>
        <v>0.1388888888888889</v>
      </c>
      <c r="F14" s="95">
        <f>(0.5*((C14^2)-(C13^2))*'NEFZ + EPA + WLTP - Start Value'!$B$3)/3600</f>
        <v>0.01677169067215364</v>
      </c>
      <c r="G14" s="95">
        <f>E14*'NEFZ + EPA + WLTP - Start Value'!$B$3*'NEFZ + EPA + WLTP - Start Value'!$B$6*'NEFZ + EPA + WLTP - Constants'!$B$4/3600</f>
        <v>0.004738472222222223</v>
      </c>
      <c r="H14" s="95">
        <f>IF(E14&gt;0,(((C13)^3+(C14)^3)/2/D14)*0.5*'NEFZ + EPA + WLTP - Constants'!$B$3*('NEFZ + EPA + WLTP - Start Value'!$B$5*'NEFZ + EPA + WLTP - Start Value'!$B$4)*E14/3600,0)</f>
        <v>1.355667009602195e-06</v>
      </c>
    </row>
    <row r="15" ht="20.35" customHeight="1">
      <c r="A15" s="15">
        <v>13</v>
      </c>
      <c r="B15" s="136">
        <v>2.1</v>
      </c>
      <c r="C15" s="95">
        <f>B15/3.6</f>
        <v>0.5833333333333334</v>
      </c>
      <c r="D15" s="95">
        <f>(C15+C14)/2</f>
        <v>0.4305555555555556</v>
      </c>
      <c r="E15" s="95">
        <f>(D15*(A15-A14))</f>
        <v>0.4305555555555556</v>
      </c>
      <c r="F15" s="95">
        <f>(0.5*((C15^2)-(C14^2))*'NEFZ + EPA + WLTP - Start Value'!$B$3)/3600</f>
        <v>0.05719146519204391</v>
      </c>
      <c r="G15" s="95">
        <f>E15*'NEFZ + EPA + WLTP - Start Value'!$B$3*'NEFZ + EPA + WLTP - Start Value'!$B$6*'NEFZ + EPA + WLTP - Constants'!$B$4/3600</f>
        <v>0.01468926388888889</v>
      </c>
      <c r="H15" s="95">
        <f>IF(E15&gt;0,(((C14)^3+(C15)^3)/2/D15)*0.5*'NEFZ + EPA + WLTP - Constants'!$B$3*('NEFZ + EPA + WLTP - Start Value'!$B$5*'NEFZ + EPA + WLTP - Start Value'!$B$4)*E15/3600,0)</f>
        <v>1.391049918552812e-05</v>
      </c>
    </row>
    <row r="16" ht="20.35" customHeight="1">
      <c r="A16" s="15">
        <v>14</v>
      </c>
      <c r="B16" s="136">
        <v>4.8</v>
      </c>
      <c r="C16" s="95">
        <f>B16/3.6</f>
        <v>1.333333333333333</v>
      </c>
      <c r="D16" s="95">
        <f>(C16+C15)/2</f>
        <v>0.9583333333333333</v>
      </c>
      <c r="E16" s="95">
        <f>(D16*(A16-A15))</f>
        <v>0.9583333333333333</v>
      </c>
      <c r="F16" s="95">
        <f>(0.5*((C16^2)-(C15^2))*'NEFZ + EPA + WLTP - Start Value'!$B$3)/3600</f>
        <v>0.3124565972222221</v>
      </c>
      <c r="G16" s="95">
        <f>E16*'NEFZ + EPA + WLTP - Start Value'!$B$3*'NEFZ + EPA + WLTP - Start Value'!$B$6*'NEFZ + EPA + WLTP - Constants'!$B$4/3600</f>
        <v>0.03269545833333334</v>
      </c>
      <c r="H16" s="95">
        <f>IF(E16&gt;0,(((C15)^3+(C16)^3)/2/D16)*0.5*'NEFZ + EPA + WLTP - Constants'!$B$3*('NEFZ + EPA + WLTP - Start Value'!$B$5*'NEFZ + EPA + WLTP - Start Value'!$B$4)*E16/3600,0)</f>
        <v>0.0001624807581018518</v>
      </c>
    </row>
    <row r="17" ht="20.35" customHeight="1">
      <c r="A17" s="15">
        <v>15</v>
      </c>
      <c r="B17" s="136">
        <v>9.1</v>
      </c>
      <c r="C17" s="95">
        <f>B17/3.6</f>
        <v>2.527777777777778</v>
      </c>
      <c r="D17" s="95">
        <f>(C17+C16)/2</f>
        <v>1.930555555555555</v>
      </c>
      <c r="E17" s="95">
        <f>(D17*(A17-A16))</f>
        <v>1.930555555555555</v>
      </c>
      <c r="F17" s="95">
        <f>(0.5*((C17^2)-(C16^2))*'NEFZ + EPA + WLTP - Start Value'!$B$3)/3600</f>
        <v>1.002443951474623</v>
      </c>
      <c r="G17" s="95">
        <f>E17*'NEFZ + EPA + WLTP - Start Value'!$B$3*'NEFZ + EPA + WLTP - Start Value'!$B$6*'NEFZ + EPA + WLTP - Constants'!$B$4/3600</f>
        <v>0.0658647638888889</v>
      </c>
      <c r="H17" s="95">
        <f>IF(E17&gt;0,(((C16)^3+(C17)^3)/2/D17)*0.5*'NEFZ + EPA + WLTP - Constants'!$B$3*('NEFZ + EPA + WLTP - Start Value'!$B$5*'NEFZ + EPA + WLTP - Start Value'!$B$4)*E17/3600,0)</f>
        <v>0.001171517270018861</v>
      </c>
    </row>
    <row r="18" ht="20.35" customHeight="1">
      <c r="A18" s="15">
        <v>16</v>
      </c>
      <c r="B18" s="136">
        <v>14.2</v>
      </c>
      <c r="C18" s="95">
        <f>B18/3.6</f>
        <v>3.944444444444444</v>
      </c>
      <c r="D18" s="95">
        <f>(C18+C17)/2</f>
        <v>3.236111111111111</v>
      </c>
      <c r="E18" s="95">
        <f>(D18*(A18-A17))</f>
        <v>3.236111111111111</v>
      </c>
      <c r="F18" s="95">
        <f>(0.5*((C18^2)-(C17^2))*'NEFZ + EPA + WLTP - Start Value'!$B$3)/3600</f>
        <v>1.992980002572016</v>
      </c>
      <c r="G18" s="95">
        <f>E18*'NEFZ + EPA + WLTP - Start Value'!$B$3*'NEFZ + EPA + WLTP - Start Value'!$B$6*'NEFZ + EPA + WLTP - Constants'!$B$4/3600</f>
        <v>0.1104064027777778</v>
      </c>
      <c r="H18" s="95">
        <f>IF(E18&gt;0,(((C17)^3+(C18)^3)/2/D18)*0.5*'NEFZ + EPA + WLTP - Constants'!$B$3*('NEFZ + EPA + WLTP - Start Value'!$B$5*'NEFZ + EPA + WLTP - Start Value'!$B$4)*E18/3600,0)</f>
        <v>0.004903256424682784</v>
      </c>
    </row>
    <row r="19" ht="20.35" customHeight="1">
      <c r="A19" s="15">
        <v>17</v>
      </c>
      <c r="B19" s="136">
        <v>19.8</v>
      </c>
      <c r="C19" s="95">
        <f>B19/3.6</f>
        <v>5.5</v>
      </c>
      <c r="D19" s="95">
        <f>(C19+C18)/2</f>
        <v>4.722222222222222</v>
      </c>
      <c r="E19" s="95">
        <f>(D19*(A19-A18))</f>
        <v>4.722222222222222</v>
      </c>
      <c r="F19" s="95">
        <f>(0.5*((C19^2)-(C18^2))*'NEFZ + EPA + WLTP - Start Value'!$B$3)/3600</f>
        <v>3.193329903978052</v>
      </c>
      <c r="G19" s="95">
        <f>E19*'NEFZ + EPA + WLTP - Start Value'!$B$3*'NEFZ + EPA + WLTP - Start Value'!$B$6*'NEFZ + EPA + WLTP - Constants'!$B$4/3600</f>
        <v>0.1611080555555556</v>
      </c>
      <c r="H19" s="95">
        <f>IF(E19&gt;0,(((C18)^3+(C19)^3)/2/D19)*0.5*'NEFZ + EPA + WLTP - Constants'!$B$3*('NEFZ + EPA + WLTP - Start Value'!$B$5*'NEFZ + EPA + WLTP - Start Value'!$B$4)*E19/3600,0)</f>
        <v>0.01440488383058985</v>
      </c>
    </row>
    <row r="20" ht="20.35" customHeight="1">
      <c r="A20" s="15">
        <v>18</v>
      </c>
      <c r="B20" s="136">
        <v>25.5</v>
      </c>
      <c r="C20" s="95">
        <f>B20/3.6</f>
        <v>7.083333333333333</v>
      </c>
      <c r="D20" s="95">
        <f>(C20+C19)/2</f>
        <v>6.291666666666666</v>
      </c>
      <c r="E20" s="95">
        <f>(D20*(A20-A19))</f>
        <v>6.291666666666666</v>
      </c>
      <c r="F20" s="95">
        <f>(0.5*((C20^2)-(C19^2))*'NEFZ + EPA + WLTP - Start Value'!$B$3)/3600</f>
        <v>4.33061824845679</v>
      </c>
      <c r="G20" s="95">
        <f>E20*'NEFZ + EPA + WLTP - Start Value'!$B$3*'NEFZ + EPA + WLTP - Start Value'!$B$6*'NEFZ + EPA + WLTP - Constants'!$B$4/3600</f>
        <v>0.2146527916666667</v>
      </c>
      <c r="H20" s="95">
        <f>IF(E20&gt;0,(((C19)^3+(C20)^3)/2/D20)*0.5*'NEFZ + EPA + WLTP - Constants'!$B$3*('NEFZ + EPA + WLTP - Start Value'!$B$5*'NEFZ + EPA + WLTP - Start Value'!$B$4)*E20/3600,0)</f>
        <v>0.03300204181134259</v>
      </c>
    </row>
    <row r="21" ht="20.35" customHeight="1">
      <c r="A21" s="15">
        <v>19</v>
      </c>
      <c r="B21" s="136">
        <v>30.5</v>
      </c>
      <c r="C21" s="95">
        <f>B21/3.6</f>
        <v>8.472222222222221</v>
      </c>
      <c r="D21" s="95">
        <f>(C21+C20)/2</f>
        <v>7.777777777777777</v>
      </c>
      <c r="E21" s="95">
        <f>(D21*(A21-A20))</f>
        <v>7.777777777777777</v>
      </c>
      <c r="F21" s="95">
        <f>(0.5*((C21^2)-(C20^2))*'NEFZ + EPA + WLTP - Start Value'!$B$3)/3600</f>
        <v>4.696073388203016</v>
      </c>
      <c r="G21" s="95">
        <f>E21*'NEFZ + EPA + WLTP - Start Value'!$B$3*'NEFZ + EPA + WLTP - Start Value'!$B$6*'NEFZ + EPA + WLTP - Constants'!$B$4/3600</f>
        <v>0.2653544444444444</v>
      </c>
      <c r="H21" s="95">
        <f>IF(E21&gt;0,(((C20)^3+(C21)^3)/2/D21)*0.5*'NEFZ + EPA + WLTP - Constants'!$B$3*('NEFZ + EPA + WLTP - Start Value'!$B$5*'NEFZ + EPA + WLTP - Start Value'!$B$4)*E21/3600,0)</f>
        <v>0.06094265474965704</v>
      </c>
    </row>
    <row r="22" ht="20.35" customHeight="1">
      <c r="A22" s="15">
        <v>20</v>
      </c>
      <c r="B22" s="136">
        <v>34.8</v>
      </c>
      <c r="C22" s="95">
        <f>B22/3.6</f>
        <v>9.666666666666666</v>
      </c>
      <c r="D22" s="95">
        <f>(C22+C21)/2</f>
        <v>9.069444444444443</v>
      </c>
      <c r="E22" s="95">
        <f>(D22*(A22-A21))</f>
        <v>9.069444444444443</v>
      </c>
      <c r="F22" s="95">
        <f>(0.5*((C22^2)-(C21^2))*'NEFZ + EPA + WLTP - Start Value'!$B$3)/3600</f>
        <v>4.709323023834019</v>
      </c>
      <c r="G22" s="95">
        <f>E22*'NEFZ + EPA + WLTP - Start Value'!$B$3*'NEFZ + EPA + WLTP - Start Value'!$B$6*'NEFZ + EPA + WLTP - Constants'!$B$4/3600</f>
        <v>0.3094222361111111</v>
      </c>
      <c r="H22" s="95">
        <f>IF(E22&gt;0,(((C21)^3+(C22)^3)/2/D22)*0.5*'NEFZ + EPA + WLTP - Constants'!$B$3*('NEFZ + EPA + WLTP - Start Value'!$B$5*'NEFZ + EPA + WLTP - Start Value'!$B$4)*E22/3600,0)</f>
        <v>0.09559732242905519</v>
      </c>
    </row>
    <row r="23" ht="20.35" customHeight="1">
      <c r="A23" s="15">
        <v>21</v>
      </c>
      <c r="B23" s="136">
        <v>38.8</v>
      </c>
      <c r="C23" s="95">
        <f>B23/3.6</f>
        <v>10.77777777777778</v>
      </c>
      <c r="D23" s="95">
        <f>(C23+C22)/2</f>
        <v>10.22222222222222</v>
      </c>
      <c r="E23" s="95">
        <f>(D23*(A23-A22))</f>
        <v>10.22222222222222</v>
      </c>
      <c r="F23" s="95">
        <f>(0.5*((C23^2)-(C22^2))*'NEFZ + EPA + WLTP - Start Value'!$B$3)/3600</f>
        <v>4.93758573388203</v>
      </c>
      <c r="G23" s="95">
        <f>E23*'NEFZ + EPA + WLTP - Start Value'!$B$3*'NEFZ + EPA + WLTP - Start Value'!$B$6*'NEFZ + EPA + WLTP - Constants'!$B$4/3600</f>
        <v>0.3487515555555555</v>
      </c>
      <c r="H23" s="95">
        <f>IF(E23&gt;0,(((C22)^3+(C23)^3)/2/D23)*0.5*'NEFZ + EPA + WLTP - Constants'!$B$3*('NEFZ + EPA + WLTP - Start Value'!$B$5*'NEFZ + EPA + WLTP - Start Value'!$B$4)*E23/3600,0)</f>
        <v>0.1363194540466392</v>
      </c>
    </row>
    <row r="24" ht="20.35" customHeight="1">
      <c r="A24" s="15">
        <v>22</v>
      </c>
      <c r="B24" s="136">
        <v>42.9</v>
      </c>
      <c r="C24" s="95">
        <f>B24/3.6</f>
        <v>11.91666666666667</v>
      </c>
      <c r="D24" s="95">
        <f>(C24+C23)/2</f>
        <v>11.34722222222222</v>
      </c>
      <c r="E24" s="95">
        <f>(D24*(A24-A23))</f>
        <v>11.34722222222222</v>
      </c>
      <c r="F24" s="95">
        <f>(0.5*((C24^2)-(C23^2))*'NEFZ + EPA + WLTP - Start Value'!$B$3)/3600</f>
        <v>5.618013224451303</v>
      </c>
      <c r="G24" s="95">
        <f>E24*'NEFZ + EPA + WLTP - Start Value'!$B$3*'NEFZ + EPA + WLTP - Start Value'!$B$6*'NEFZ + EPA + WLTP - Constants'!$B$4/3600</f>
        <v>0.3871331805555556</v>
      </c>
      <c r="H24" s="95">
        <f>IF(E24&gt;0,(((C23)^3+(C24)^3)/2/D24)*0.5*'NEFZ + EPA + WLTP - Constants'!$B$3*('NEFZ + EPA + WLTP - Start Value'!$B$5*'NEFZ + EPA + WLTP - Start Value'!$B$4)*E24/3600,0)</f>
        <v>0.1862207392028892</v>
      </c>
    </row>
    <row r="25" ht="20.35" customHeight="1">
      <c r="A25" s="15">
        <v>23</v>
      </c>
      <c r="B25" s="136">
        <v>46.4</v>
      </c>
      <c r="C25" s="95">
        <f>B25/3.6</f>
        <v>12.88888888888889</v>
      </c>
      <c r="D25" s="95">
        <f>(C25+C24)/2</f>
        <v>12.40277777777778</v>
      </c>
      <c r="E25" s="95">
        <f>(D25*(A25-A24))</f>
        <v>12.40277777777778</v>
      </c>
      <c r="F25" s="95">
        <f>(0.5*((C25^2)-(C24^2))*'NEFZ + EPA + WLTP - Start Value'!$B$3)/3600</f>
        <v>5.241991919581612</v>
      </c>
      <c r="G25" s="95">
        <f>E25*'NEFZ + EPA + WLTP - Start Value'!$B$3*'NEFZ + EPA + WLTP - Start Value'!$B$6*'NEFZ + EPA + WLTP - Constants'!$B$4/3600</f>
        <v>0.4231455694444444</v>
      </c>
      <c r="H25" s="95">
        <f>IF(E25&gt;0,(((C24)^3+(C25)^3)/2/D25)*0.5*'NEFZ + EPA + WLTP - Constants'!$B$3*('NEFZ + EPA + WLTP - Start Value'!$B$5*'NEFZ + EPA + WLTP - Start Value'!$B$4)*E25/3600,0)</f>
        <v>0.2424623095046725</v>
      </c>
    </row>
    <row r="26" ht="20.35" customHeight="1">
      <c r="A26" s="15">
        <v>24</v>
      </c>
      <c r="B26" s="136">
        <v>48.3</v>
      </c>
      <c r="C26" s="95">
        <f>B26/3.6</f>
        <v>13.41666666666667</v>
      </c>
      <c r="D26" s="95">
        <f>(C26+C25)/2</f>
        <v>13.15277777777778</v>
      </c>
      <c r="E26" s="95">
        <f>(D26*(A26-A25))</f>
        <v>13.15277777777778</v>
      </c>
      <c r="F26" s="95">
        <f>(0.5*((C26^2)-(C25^2))*'NEFZ + EPA + WLTP - Start Value'!$B$3)/3600</f>
        <v>3.01773030264061</v>
      </c>
      <c r="G26" s="95">
        <f>E26*'NEFZ + EPA + WLTP - Start Value'!$B$3*'NEFZ + EPA + WLTP - Start Value'!$B$6*'NEFZ + EPA + WLTP - Constants'!$B$4/3600</f>
        <v>0.4487333194444444</v>
      </c>
      <c r="H26" s="95">
        <f>IF(E26&gt;0,(((C25)^3+(C26)^3)/2/D26)*0.5*'NEFZ + EPA + WLTP - Constants'!$B$3*('NEFZ + EPA + WLTP - Start Value'!$B$5*'NEFZ + EPA + WLTP - Start Value'!$B$4)*E26/3600,0)</f>
        <v>0.2881821766921724</v>
      </c>
    </row>
    <row r="27" ht="20.35" customHeight="1">
      <c r="A27" s="15">
        <v>25</v>
      </c>
      <c r="B27" s="136">
        <v>48.7</v>
      </c>
      <c r="C27" s="95">
        <f>B27/3.6</f>
        <v>13.52777777777778</v>
      </c>
      <c r="D27" s="95">
        <f>(C27+C26)/2</f>
        <v>13.47222222222222</v>
      </c>
      <c r="E27" s="95">
        <f>(D27*(A27-A26))</f>
        <v>13.47222222222222</v>
      </c>
      <c r="F27" s="95">
        <f>(0.5*((C27^2)-(C26^2))*'NEFZ + EPA + WLTP - Start Value'!$B$3)/3600</f>
        <v>0.6507415980795661</v>
      </c>
      <c r="G27" s="95">
        <f>E27*'NEFZ + EPA + WLTP - Start Value'!$B$3*'NEFZ + EPA + WLTP - Start Value'!$B$6*'NEFZ + EPA + WLTP - Constants'!$B$4/3600</f>
        <v>0.4596318055555556</v>
      </c>
      <c r="H27" s="95">
        <f>IF(E27&gt;0,(((C26)^3+(C27)^3)/2/D27)*0.5*'NEFZ + EPA + WLTP - Constants'!$B$3*('NEFZ + EPA + WLTP - Start Value'!$B$5*'NEFZ + EPA + WLTP - Start Value'!$B$4)*E27/3600,0)</f>
        <v>0.3093359491276577</v>
      </c>
    </row>
    <row r="28" ht="20.35" customHeight="1">
      <c r="A28" s="15">
        <v>26</v>
      </c>
      <c r="B28" s="136">
        <v>48.5</v>
      </c>
      <c r="C28" s="95">
        <f>B28/3.6</f>
        <v>13.47222222222222</v>
      </c>
      <c r="D28" s="95">
        <f>(C28+C27)/2</f>
        <v>13.5</v>
      </c>
      <c r="E28" s="95">
        <f>(D28*(A28-A27))</f>
        <v>13.5</v>
      </c>
      <c r="F28" s="95">
        <f>(0.5*((C28^2)-(C27^2))*'NEFZ + EPA + WLTP - Start Value'!$B$3)/3600</f>
        <v>-0.3260416666666728</v>
      </c>
      <c r="G28" s="95">
        <f>E28*'NEFZ + EPA + WLTP - Start Value'!$B$3*'NEFZ + EPA + WLTP - Start Value'!$B$6*'NEFZ + EPA + WLTP - Constants'!$B$4/3600</f>
        <v>0.4605795</v>
      </c>
      <c r="H28" s="95">
        <f>IF(E28&gt;0,(((C27)^3+(C28)^3)/2/D28)*0.5*'NEFZ + EPA + WLTP - Constants'!$B$3*('NEFZ + EPA + WLTP - Start Value'!$B$5*'NEFZ + EPA + WLTP - Start Value'!$B$4)*E28/3600,0)</f>
        <v>0.3112413906249999</v>
      </c>
    </row>
    <row r="29" ht="20.35" customHeight="1">
      <c r="A29" s="15">
        <v>27</v>
      </c>
      <c r="B29" s="136">
        <v>48.4</v>
      </c>
      <c r="C29" s="95">
        <f>B29/3.6</f>
        <v>13.44444444444444</v>
      </c>
      <c r="D29" s="95">
        <f>(C29+C28)/2</f>
        <v>13.45833333333333</v>
      </c>
      <c r="E29" s="95">
        <f>(D29*(A29-A28))</f>
        <v>13.45833333333333</v>
      </c>
      <c r="F29" s="95">
        <f>(0.5*((C29^2)-(C28^2))*'NEFZ + EPA + WLTP - Start Value'!$B$3)/3600</f>
        <v>-0.162517682613176</v>
      </c>
      <c r="G29" s="95">
        <f>E29*'NEFZ + EPA + WLTP - Start Value'!$B$3*'NEFZ + EPA + WLTP - Start Value'!$B$6*'NEFZ + EPA + WLTP - Constants'!$B$4/3600</f>
        <v>0.4591579583333333</v>
      </c>
      <c r="H29" s="95">
        <f>IF(E29&gt;0,(((C28)^3+(C29)^3)/2/D29)*0.5*'NEFZ + EPA + WLTP - Constants'!$B$3*('NEFZ + EPA + WLTP - Start Value'!$B$5*'NEFZ + EPA + WLTP - Start Value'!$B$4)*E29/3600,0)</f>
        <v>0.3083654799864968</v>
      </c>
    </row>
    <row r="30" ht="20.35" customHeight="1">
      <c r="A30" s="15">
        <v>28</v>
      </c>
      <c r="B30" s="136">
        <v>48.2</v>
      </c>
      <c r="C30" s="95">
        <f>B30/3.6</f>
        <v>13.38888888888889</v>
      </c>
      <c r="D30" s="95">
        <f>(C30+C29)/2</f>
        <v>13.41666666666667</v>
      </c>
      <c r="E30" s="95">
        <f>(D30*(A30-A29))</f>
        <v>13.41666666666667</v>
      </c>
      <c r="F30" s="95">
        <f>(0.5*((C30^2)-(C29^2))*'NEFZ + EPA + WLTP - Start Value'!$B$3)/3600</f>
        <v>-0.3240290637859943</v>
      </c>
      <c r="G30" s="95">
        <f>E30*'NEFZ + EPA + WLTP - Start Value'!$B$3*'NEFZ + EPA + WLTP - Start Value'!$B$6*'NEFZ + EPA + WLTP - Constants'!$B$4/3600</f>
        <v>0.4577364166666667</v>
      </c>
      <c r="H30" s="95">
        <f>IF(E30&gt;0,(((C29)^3+(C30)^3)/2/D30)*0.5*'NEFZ + EPA + WLTP - Constants'!$B$3*('NEFZ + EPA + WLTP - Start Value'!$B$5*'NEFZ + EPA + WLTP - Start Value'!$B$4)*E30/3600,0)</f>
        <v>0.3055132148919752</v>
      </c>
    </row>
    <row r="31" ht="20.35" customHeight="1">
      <c r="A31" s="15">
        <v>29</v>
      </c>
      <c r="B31" s="136">
        <v>47.8</v>
      </c>
      <c r="C31" s="95">
        <f>B31/3.6</f>
        <v>13.27777777777778</v>
      </c>
      <c r="D31" s="95">
        <f>(C31+C30)/2</f>
        <v>13.33333333333333</v>
      </c>
      <c r="E31" s="95">
        <f>(D31*(A31-A30))</f>
        <v>13.33333333333333</v>
      </c>
      <c r="F31" s="95">
        <f>(0.5*((C31^2)-(C30^2))*'NEFZ + EPA + WLTP - Start Value'!$B$3)/3600</f>
        <v>-0.6440329218107056</v>
      </c>
      <c r="G31" s="95">
        <f>E31*'NEFZ + EPA + WLTP - Start Value'!$B$3*'NEFZ + EPA + WLTP - Start Value'!$B$6*'NEFZ + EPA + WLTP - Constants'!$B$4/3600</f>
        <v>0.4548933333333333</v>
      </c>
      <c r="H31" s="95">
        <f>IF(E31&gt;0,(((C30)^3+(C31)^3)/2/D31)*0.5*'NEFZ + EPA + WLTP - Constants'!$B$3*('NEFZ + EPA + WLTP - Start Value'!$B$5*'NEFZ + EPA + WLTP - Start Value'!$B$4)*E31/3600,0)</f>
        <v>0.2998674691358024</v>
      </c>
    </row>
    <row r="32" ht="20.35" customHeight="1">
      <c r="A32" s="15">
        <v>30</v>
      </c>
      <c r="B32" s="136">
        <v>47</v>
      </c>
      <c r="C32" s="95">
        <f>B32/3.6</f>
        <v>13.05555555555556</v>
      </c>
      <c r="D32" s="95">
        <f>(C32+C31)/2</f>
        <v>13.16666666666667</v>
      </c>
      <c r="E32" s="95">
        <f>(D32*(A32-A31))</f>
        <v>13.16666666666667</v>
      </c>
      <c r="F32" s="95">
        <f>(0.5*((C32^2)-(C31^2))*'NEFZ + EPA + WLTP - Start Value'!$B$3)/3600</f>
        <v>-1.271965020576131</v>
      </c>
      <c r="G32" s="95">
        <f>E32*'NEFZ + EPA + WLTP - Start Value'!$B$3*'NEFZ + EPA + WLTP - Start Value'!$B$6*'NEFZ + EPA + WLTP - Constants'!$B$4/3600</f>
        <v>0.4492071666666667</v>
      </c>
      <c r="H32" s="95">
        <f>IF(E32&gt;0,(((C31)^3+(C32)^3)/2/D32)*0.5*'NEFZ + EPA + WLTP - Constants'!$B$3*('NEFZ + EPA + WLTP - Start Value'!$B$5*'NEFZ + EPA + WLTP - Start Value'!$B$4)*E32/3600,0)</f>
        <v>0.2888090655864197</v>
      </c>
    </row>
    <row r="33" ht="20.35" customHeight="1">
      <c r="A33" s="15">
        <v>31</v>
      </c>
      <c r="B33" s="136">
        <v>45.9</v>
      </c>
      <c r="C33" s="95">
        <f>B33/3.6</f>
        <v>12.75</v>
      </c>
      <c r="D33" s="95">
        <f>(C33+C32)/2</f>
        <v>12.90277777777778</v>
      </c>
      <c r="E33" s="95">
        <f>(D33*(A33-A32))</f>
        <v>12.90277777777778</v>
      </c>
      <c r="F33" s="95">
        <f>(0.5*((C33^2)-(C32^2))*'NEFZ + EPA + WLTP - Start Value'!$B$3)/3600</f>
        <v>-1.713899069787377</v>
      </c>
      <c r="G33" s="95">
        <f>E33*'NEFZ + EPA + WLTP - Start Value'!$B$3*'NEFZ + EPA + WLTP - Start Value'!$B$6*'NEFZ + EPA + WLTP - Constants'!$B$4/3600</f>
        <v>0.4402040694444445</v>
      </c>
      <c r="H33" s="95">
        <f>IF(E33&gt;0,(((C32)^3+(C33)^3)/2/D33)*0.5*'NEFZ + EPA + WLTP - Constants'!$B$3*('NEFZ + EPA + WLTP - Start Value'!$B$5*'NEFZ + EPA + WLTP - Start Value'!$B$4)*E33/3600,0)</f>
        <v>0.2718459120316786</v>
      </c>
    </row>
    <row r="34" ht="20.35" customHeight="1">
      <c r="A34" s="15">
        <v>32</v>
      </c>
      <c r="B34" s="136">
        <v>44.9</v>
      </c>
      <c r="C34" s="95">
        <f>B34/3.6</f>
        <v>12.47222222222222</v>
      </c>
      <c r="D34" s="95">
        <f>(C34+C33)/2</f>
        <v>12.61111111111111</v>
      </c>
      <c r="E34" s="95">
        <f>(D34*(A34-A33))</f>
        <v>12.61111111111111</v>
      </c>
      <c r="F34" s="95">
        <f>(0.5*((C34^2)-(C33^2))*'NEFZ + EPA + WLTP - Start Value'!$B$3)/3600</f>
        <v>-1.522869513031557</v>
      </c>
      <c r="G34" s="95">
        <f>E34*'NEFZ + EPA + WLTP - Start Value'!$B$3*'NEFZ + EPA + WLTP - Start Value'!$B$6*'NEFZ + EPA + WLTP - Constants'!$B$4/3600</f>
        <v>0.4302532777777777</v>
      </c>
      <c r="H34" s="95">
        <f>IF(E34&gt;0,(((C33)^3+(C34)^3)/2/D34)*0.5*'NEFZ + EPA + WLTP - Constants'!$B$3*('NEFZ + EPA + WLTP - Start Value'!$B$5*'NEFZ + EPA + WLTP - Start Value'!$B$4)*E34/3600,0)</f>
        <v>0.2538099134302126</v>
      </c>
    </row>
    <row r="35" ht="20.35" customHeight="1">
      <c r="A35" s="15">
        <v>33</v>
      </c>
      <c r="B35" s="136">
        <v>44.4</v>
      </c>
      <c r="C35" s="95">
        <f>B35/3.6</f>
        <v>12.33333333333333</v>
      </c>
      <c r="D35" s="95">
        <f>(C35+C34)/2</f>
        <v>12.40277777777778</v>
      </c>
      <c r="E35" s="95">
        <f>(D35*(A35-A34))</f>
        <v>12.40277777777778</v>
      </c>
      <c r="F35" s="95">
        <f>(0.5*((C35^2)-(C34^2))*'NEFZ + EPA + WLTP - Start Value'!$B$3)/3600</f>
        <v>-0.7488559885116581</v>
      </c>
      <c r="G35" s="95">
        <f>E35*'NEFZ + EPA + WLTP - Start Value'!$B$3*'NEFZ + EPA + WLTP - Start Value'!$B$6*'NEFZ + EPA + WLTP - Constants'!$B$4/3600</f>
        <v>0.4231455694444444</v>
      </c>
      <c r="H35" s="95">
        <f>IF(E35&gt;0,(((C34)^3+(C35)^3)/2/D35)*0.5*'NEFZ + EPA + WLTP - Constants'!$B$3*('NEFZ + EPA + WLTP - Start Value'!$B$5*'NEFZ + EPA + WLTP - Start Value'!$B$4)*E35/3600,0)</f>
        <v>0.2413727599290551</v>
      </c>
    </row>
    <row r="36" ht="20.35" customHeight="1">
      <c r="A36" s="15">
        <v>34</v>
      </c>
      <c r="B36" s="136">
        <v>44.3</v>
      </c>
      <c r="C36" s="95">
        <f>B36/3.6</f>
        <v>12.30555555555555</v>
      </c>
      <c r="D36" s="95">
        <f>(C36+C35)/2</f>
        <v>12.31944444444444</v>
      </c>
      <c r="E36" s="95">
        <f>(D36*(A36-A35))</f>
        <v>12.31944444444444</v>
      </c>
      <c r="F36" s="95">
        <f>(0.5*((C36^2)-(C35^2))*'NEFZ + EPA + WLTP - Start Value'!$B$3)/3600</f>
        <v>-0.1487648962620084</v>
      </c>
      <c r="G36" s="95">
        <f>E36*'NEFZ + EPA + WLTP - Start Value'!$B$3*'NEFZ + EPA + WLTP - Start Value'!$B$6*'NEFZ + EPA + WLTP - Constants'!$B$4/3600</f>
        <v>0.4203024861111112</v>
      </c>
      <c r="H36" s="95">
        <f>IF(E36&gt;0,(((C35)^3+(C36)^3)/2/D36)*0.5*'NEFZ + EPA + WLTP - Constants'!$B$3*('NEFZ + EPA + WLTP - Start Value'!$B$5*'NEFZ + EPA + WLTP - Start Value'!$B$4)*E36/3600,0)</f>
        <v>0.2365187372631601</v>
      </c>
    </row>
    <row r="37" ht="20.35" customHeight="1">
      <c r="A37" s="15">
        <v>35</v>
      </c>
      <c r="B37" s="136">
        <v>44.5</v>
      </c>
      <c r="C37" s="95">
        <f>B37/3.6</f>
        <v>12.36111111111111</v>
      </c>
      <c r="D37" s="95">
        <f>(C37+C36)/2</f>
        <v>12.33333333333333</v>
      </c>
      <c r="E37" s="95">
        <f>(D37*(A37-A36))</f>
        <v>12.33333333333333</v>
      </c>
      <c r="F37" s="95">
        <f>(0.5*((C37^2)-(C36^2))*'NEFZ + EPA + WLTP - Start Value'!$B$3)/3600</f>
        <v>0.297865226337457</v>
      </c>
      <c r="G37" s="95">
        <f>E37*'NEFZ + EPA + WLTP - Start Value'!$B$3*'NEFZ + EPA + WLTP - Start Value'!$B$6*'NEFZ + EPA + WLTP - Constants'!$B$4/3600</f>
        <v>0.4207763333333334</v>
      </c>
      <c r="H37" s="95">
        <f>IF(E37&gt;0,(((C36)^3+(C37)^3)/2/D37)*0.5*'NEFZ + EPA + WLTP - Constants'!$B$3*('NEFZ + EPA + WLTP - Start Value'!$B$5*'NEFZ + EPA + WLTP - Start Value'!$B$4)*E37/3600,0)</f>
        <v>0.2373222966820987</v>
      </c>
    </row>
    <row r="38" ht="20.35" customHeight="1">
      <c r="A38" s="15">
        <v>36</v>
      </c>
      <c r="B38" s="136">
        <v>45.1</v>
      </c>
      <c r="C38" s="95">
        <f>B38/3.6</f>
        <v>12.52777777777778</v>
      </c>
      <c r="D38" s="95">
        <f>(C38+C37)/2</f>
        <v>12.44444444444444</v>
      </c>
      <c r="E38" s="95">
        <f>(D38*(A38-A37))</f>
        <v>12.44444444444444</v>
      </c>
      <c r="F38" s="95">
        <f>(0.5*((C38^2)-(C37^2))*'NEFZ + EPA + WLTP - Start Value'!$B$3)/3600</f>
        <v>0.9016460905349866</v>
      </c>
      <c r="G38" s="95">
        <f>E38*'NEFZ + EPA + WLTP - Start Value'!$B$3*'NEFZ + EPA + WLTP - Start Value'!$B$6*'NEFZ + EPA + WLTP - Constants'!$B$4/3600</f>
        <v>0.4245671111111111</v>
      </c>
      <c r="H38" s="95">
        <f>IF(E38&gt;0,(((C37)^3+(C38)^3)/2/D38)*0.5*'NEFZ + EPA + WLTP - Constants'!$B$3*('NEFZ + EPA + WLTP - Start Value'!$B$5*'NEFZ + EPA + WLTP - Start Value'!$B$4)*E38/3600,0)</f>
        <v>0.2438234574759945</v>
      </c>
    </row>
    <row r="39" ht="20.35" customHeight="1">
      <c r="A39" s="15">
        <v>37</v>
      </c>
      <c r="B39" s="136">
        <v>45.7</v>
      </c>
      <c r="C39" s="95">
        <f>B39/3.6</f>
        <v>12.69444444444444</v>
      </c>
      <c r="D39" s="95">
        <f>(C39+C38)/2</f>
        <v>12.61111111111111</v>
      </c>
      <c r="E39" s="95">
        <f>(D39*(A39-A38))</f>
        <v>12.61111111111111</v>
      </c>
      <c r="F39" s="95">
        <f>(0.5*((C39^2)-(C38^2))*'NEFZ + EPA + WLTP - Start Value'!$B$3)/3600</f>
        <v>0.9137217078189281</v>
      </c>
      <c r="G39" s="95">
        <f>E39*'NEFZ + EPA + WLTP - Start Value'!$B$3*'NEFZ + EPA + WLTP - Start Value'!$B$6*'NEFZ + EPA + WLTP - Constants'!$B$4/3600</f>
        <v>0.4302532777777777</v>
      </c>
      <c r="H39" s="95">
        <f>IF(E39&gt;0,(((C38)^3+(C39)^3)/2/D39)*0.5*'NEFZ + EPA + WLTP - Constants'!$B$3*('NEFZ + EPA + WLTP - Start Value'!$B$5*'NEFZ + EPA + WLTP - Start Value'!$B$4)*E39/3600,0)</f>
        <v>0.2537508280392661</v>
      </c>
    </row>
    <row r="40" ht="20.35" customHeight="1">
      <c r="A40" s="15">
        <v>38</v>
      </c>
      <c r="B40" s="136">
        <v>46</v>
      </c>
      <c r="C40" s="95">
        <f>B40/3.6</f>
        <v>12.77777777777778</v>
      </c>
      <c r="D40" s="95">
        <f>(C40+C39)/2</f>
        <v>12.73611111111111</v>
      </c>
      <c r="E40" s="95">
        <f>(D40*(A40-A39))</f>
        <v>12.73611111111111</v>
      </c>
      <c r="F40" s="95">
        <f>(0.5*((C40^2)-(C39^2))*'NEFZ + EPA + WLTP - Start Value'!$B$3)/3600</f>
        <v>0.4613892103909414</v>
      </c>
      <c r="G40" s="95">
        <f>E40*'NEFZ + EPA + WLTP - Start Value'!$B$3*'NEFZ + EPA + WLTP - Start Value'!$B$6*'NEFZ + EPA + WLTP - Constants'!$B$4/3600</f>
        <v>0.4345179027777777</v>
      </c>
      <c r="H40" s="95">
        <f>IF(E40&gt;0,(((C39)^3+(C40)^3)/2/D40)*0.5*'NEFZ + EPA + WLTP - Constants'!$B$3*('NEFZ + EPA + WLTP - Start Value'!$B$5*'NEFZ + EPA + WLTP - Start Value'!$B$4)*E40/3600,0)</f>
        <v>0.261345476621442</v>
      </c>
    </row>
    <row r="41" ht="20.35" customHeight="1">
      <c r="A41" s="15">
        <v>39</v>
      </c>
      <c r="B41" s="136">
        <v>46</v>
      </c>
      <c r="C41" s="95">
        <f>B41/3.6</f>
        <v>12.77777777777778</v>
      </c>
      <c r="D41" s="95">
        <f>(C41+C40)/2</f>
        <v>12.77777777777778</v>
      </c>
      <c r="E41" s="95">
        <f>(D41*(A41-A40))</f>
        <v>12.77777777777778</v>
      </c>
      <c r="F41" s="95">
        <f>(0.5*((C41^2)-(C40^2))*'NEFZ + EPA + WLTP - Start Value'!$B$3)/3600</f>
        <v>0</v>
      </c>
      <c r="G41" s="95">
        <f>E41*'NEFZ + EPA + WLTP - Start Value'!$B$3*'NEFZ + EPA + WLTP - Start Value'!$B$6*'NEFZ + EPA + WLTP - Constants'!$B$4/3600</f>
        <v>0.4359394444444444</v>
      </c>
      <c r="H41" s="95">
        <f>IF(E41&gt;0,(((C40)^3+(C41)^3)/2/D41)*0.5*'NEFZ + EPA + WLTP - Constants'!$B$3*('NEFZ + EPA + WLTP - Start Value'!$B$5*'NEFZ + EPA + WLTP - Start Value'!$B$4)*E41/3600,0)</f>
        <v>0.2639104080932784</v>
      </c>
    </row>
    <row r="42" ht="20.35" customHeight="1">
      <c r="A42" s="15">
        <v>40</v>
      </c>
      <c r="B42" s="136">
        <v>46</v>
      </c>
      <c r="C42" s="95">
        <f>B42/3.6</f>
        <v>12.77777777777778</v>
      </c>
      <c r="D42" s="95">
        <f>(C42+C41)/2</f>
        <v>12.77777777777778</v>
      </c>
      <c r="E42" s="95">
        <f>(D42*(A42-A41))</f>
        <v>12.77777777777778</v>
      </c>
      <c r="F42" s="95">
        <f>(0.5*((C42^2)-(C41^2))*'NEFZ + EPA + WLTP - Start Value'!$B$3)/3600</f>
        <v>0</v>
      </c>
      <c r="G42" s="95">
        <f>E42*'NEFZ + EPA + WLTP - Start Value'!$B$3*'NEFZ + EPA + WLTP - Start Value'!$B$6*'NEFZ + EPA + WLTP - Constants'!$B$4/3600</f>
        <v>0.4359394444444444</v>
      </c>
      <c r="H42" s="95">
        <f>IF(E42&gt;0,(((C41)^3+(C42)^3)/2/D42)*0.5*'NEFZ + EPA + WLTP - Constants'!$B$3*('NEFZ + EPA + WLTP - Start Value'!$B$5*'NEFZ + EPA + WLTP - Start Value'!$B$4)*E42/3600,0)</f>
        <v>0.2639104080932784</v>
      </c>
    </row>
    <row r="43" ht="20.35" customHeight="1">
      <c r="A43" s="15">
        <v>41</v>
      </c>
      <c r="B43" s="136">
        <v>46.1</v>
      </c>
      <c r="C43" s="95">
        <f>B43/3.6</f>
        <v>12.80555555555556</v>
      </c>
      <c r="D43" s="95">
        <f>(C43+C42)/2</f>
        <v>12.79166666666667</v>
      </c>
      <c r="E43" s="95">
        <f>(D43*(A43-A42))</f>
        <v>12.79166666666667</v>
      </c>
      <c r="F43" s="95">
        <f>(0.5*((C43^2)-(C42^2))*'NEFZ + EPA + WLTP - Start Value'!$B$3)/3600</f>
        <v>0.1544672710905359</v>
      </c>
      <c r="G43" s="95">
        <f>E43*'NEFZ + EPA + WLTP - Start Value'!$B$3*'NEFZ + EPA + WLTP - Start Value'!$B$6*'NEFZ + EPA + WLTP - Constants'!$B$4/3600</f>
        <v>0.4364132916666667</v>
      </c>
      <c r="H43" s="95">
        <f>IF(E43&gt;0,(((C42)^3+(C43)^3)/2/D43)*0.5*'NEFZ + EPA + WLTP - Constants'!$B$3*('NEFZ + EPA + WLTP - Start Value'!$B$5*'NEFZ + EPA + WLTP - Start Value'!$B$4)*E43/3600,0)</f>
        <v>0.2647728576871141</v>
      </c>
    </row>
    <row r="44" ht="20.35" customHeight="1">
      <c r="A44" s="15">
        <v>42</v>
      </c>
      <c r="B44" s="136">
        <v>46.7</v>
      </c>
      <c r="C44" s="95">
        <f>B44/3.6</f>
        <v>12.97222222222222</v>
      </c>
      <c r="D44" s="95">
        <f>(C44+C43)/2</f>
        <v>12.88888888888889</v>
      </c>
      <c r="E44" s="95">
        <f>(D44*(A44-A43))</f>
        <v>12.88888888888889</v>
      </c>
      <c r="F44" s="95">
        <f>(0.5*((C44^2)-(C43^2))*'NEFZ + EPA + WLTP - Start Value'!$B$3)/3600</f>
        <v>0.9338477366255225</v>
      </c>
      <c r="G44" s="95">
        <f>E44*'NEFZ + EPA + WLTP - Start Value'!$B$3*'NEFZ + EPA + WLTP - Start Value'!$B$6*'NEFZ + EPA + WLTP - Constants'!$B$4/3600</f>
        <v>0.4397302222222223</v>
      </c>
      <c r="H44" s="95">
        <f>IF(E44&gt;0,(((C43)^3+(C44)^3)/2/D44)*0.5*'NEFZ + EPA + WLTP - Constants'!$B$3*('NEFZ + EPA + WLTP - Start Value'!$B$5*'NEFZ + EPA + WLTP - Start Value'!$B$4)*E44/3600,0)</f>
        <v>0.2708890348079562</v>
      </c>
    </row>
    <row r="45" ht="20.35" customHeight="1">
      <c r="A45" s="15">
        <v>43</v>
      </c>
      <c r="B45" s="136">
        <v>47.7</v>
      </c>
      <c r="C45" s="95">
        <f>B45/3.6</f>
        <v>13.25</v>
      </c>
      <c r="D45" s="95">
        <f>(C45+C44)/2</f>
        <v>13.11111111111111</v>
      </c>
      <c r="E45" s="95">
        <f>(D45*(A45-A44))</f>
        <v>13.11111111111111</v>
      </c>
      <c r="F45" s="95">
        <f>(0.5*((C45^2)-(C44^2))*'NEFZ + EPA + WLTP - Start Value'!$B$3)/3600</f>
        <v>1.583247599451297</v>
      </c>
      <c r="G45" s="95">
        <f>E45*'NEFZ + EPA + WLTP - Start Value'!$B$3*'NEFZ + EPA + WLTP - Start Value'!$B$6*'NEFZ + EPA + WLTP - Constants'!$B$4/3600</f>
        <v>0.4473117777777778</v>
      </c>
      <c r="H45" s="95">
        <f>IF(E45&gt;0,(((C44)^3+(C45)^3)/2/D45)*0.5*'NEFZ + EPA + WLTP - Constants'!$B$3*('NEFZ + EPA + WLTP - Start Value'!$B$5*'NEFZ + EPA + WLTP - Start Value'!$B$4)*E45/3600,0)</f>
        <v>0.2852037288237311</v>
      </c>
    </row>
    <row r="46" ht="20.35" customHeight="1">
      <c r="A46" s="15">
        <v>44</v>
      </c>
      <c r="B46" s="136">
        <v>48.9</v>
      </c>
      <c r="C46" s="95">
        <f>B46/3.6</f>
        <v>13.58333333333333</v>
      </c>
      <c r="D46" s="95">
        <f>(C46+C45)/2</f>
        <v>13.41666666666667</v>
      </c>
      <c r="E46" s="95">
        <f>(D46*(A46-A45))</f>
        <v>13.41666666666667</v>
      </c>
      <c r="F46" s="95">
        <f>(0.5*((C46^2)-(C45^2))*'NEFZ + EPA + WLTP - Start Value'!$B$3)/3600</f>
        <v>1.94417438271604</v>
      </c>
      <c r="G46" s="95">
        <f>E46*'NEFZ + EPA + WLTP - Start Value'!$B$3*'NEFZ + EPA + WLTP - Start Value'!$B$6*'NEFZ + EPA + WLTP - Constants'!$B$4/3600</f>
        <v>0.4577364166666667</v>
      </c>
      <c r="H46" s="95">
        <f>IF(E46&gt;0,(((C45)^3+(C46)^3)/2/D46)*0.5*'NEFZ + EPA + WLTP - Constants'!$B$3*('NEFZ + EPA + WLTP - Start Value'!$B$5*'NEFZ + EPA + WLTP - Start Value'!$B$4)*E46/3600,0)</f>
        <v>0.3056507201967592</v>
      </c>
    </row>
    <row r="47" ht="20.35" customHeight="1">
      <c r="A47" s="15">
        <v>45</v>
      </c>
      <c r="B47" s="136">
        <v>50.3</v>
      </c>
      <c r="C47" s="95">
        <f>B47/3.6</f>
        <v>13.97222222222222</v>
      </c>
      <c r="D47" s="95">
        <f>(C47+C46)/2</f>
        <v>13.77777777777778</v>
      </c>
      <c r="E47" s="95">
        <f>(D47*(A47-A46))</f>
        <v>13.77777777777778</v>
      </c>
      <c r="F47" s="95">
        <f>(0.5*((C47^2)-(C46^2))*'NEFZ + EPA + WLTP - Start Value'!$B$3)/3600</f>
        <v>2.329252400548703</v>
      </c>
      <c r="G47" s="95">
        <f>E47*'NEFZ + EPA + WLTP - Start Value'!$B$3*'NEFZ + EPA + WLTP - Start Value'!$B$6*'NEFZ + EPA + WLTP - Constants'!$B$4/3600</f>
        <v>0.4700564444444444</v>
      </c>
      <c r="H47" s="95">
        <f>IF(E47&gt;0,(((C46)^3+(C47)^3)/2/D47)*0.5*'NEFZ + EPA + WLTP - Constants'!$B$3*('NEFZ + EPA + WLTP - Start Value'!$B$5*'NEFZ + EPA + WLTP - Start Value'!$B$4)*E47/3600,0)</f>
        <v>0.3310453376200274</v>
      </c>
    </row>
    <row r="48" ht="20.35" customHeight="1">
      <c r="A48" s="15">
        <v>46</v>
      </c>
      <c r="B48" s="136">
        <v>51.6</v>
      </c>
      <c r="C48" s="95">
        <f>B48/3.6</f>
        <v>14.33333333333333</v>
      </c>
      <c r="D48" s="95">
        <f>(C48+C47)/2</f>
        <v>14.15277777777778</v>
      </c>
      <c r="E48" s="95">
        <f>(D48*(A48-A47))</f>
        <v>14.15277777777778</v>
      </c>
      <c r="F48" s="95">
        <f>(0.5*((C48^2)-(C47^2))*'NEFZ + EPA + WLTP - Start Value'!$B$3)/3600</f>
        <v>2.221745863340198</v>
      </c>
      <c r="G48" s="95">
        <f>E48*'NEFZ + EPA + WLTP - Start Value'!$B$3*'NEFZ + EPA + WLTP - Start Value'!$B$6*'NEFZ + EPA + WLTP - Constants'!$B$4/3600</f>
        <v>0.4828503194444445</v>
      </c>
      <c r="H48" s="95">
        <f>IF(E48&gt;0,(((C47)^3+(C48)^3)/2/D48)*0.5*'NEFZ + EPA + WLTP - Constants'!$B$3*('NEFZ + EPA + WLTP - Start Value'!$B$5*'NEFZ + EPA + WLTP - Start Value'!$B$4)*E48/3600,0)</f>
        <v>0.3587794743387774</v>
      </c>
    </row>
    <row r="49" ht="20.35" customHeight="1">
      <c r="A49" s="15">
        <v>47</v>
      </c>
      <c r="B49" s="136">
        <v>52.6</v>
      </c>
      <c r="C49" s="95">
        <f>B49/3.6</f>
        <v>14.61111111111111</v>
      </c>
      <c r="D49" s="95">
        <f>(C49+C48)/2</f>
        <v>14.47222222222222</v>
      </c>
      <c r="E49" s="95">
        <f>(D49*(A49-A48))</f>
        <v>14.47222222222222</v>
      </c>
      <c r="F49" s="95">
        <f>(0.5*((C49^2)-(C48^2))*'NEFZ + EPA + WLTP - Start Value'!$B$3)/3600</f>
        <v>1.747610168038404</v>
      </c>
      <c r="G49" s="95">
        <f>E49*'NEFZ + EPA + WLTP - Start Value'!$B$3*'NEFZ + EPA + WLTP - Start Value'!$B$6*'NEFZ + EPA + WLTP - Constants'!$B$4/3600</f>
        <v>0.4937488055555556</v>
      </c>
      <c r="H49" s="95">
        <f>IF(E49&gt;0,(((C48)^3+(C49)^3)/2/D49)*0.5*'NEFZ + EPA + WLTP - Constants'!$B$3*('NEFZ + EPA + WLTP - Start Value'!$B$5*'NEFZ + EPA + WLTP - Start Value'!$B$4)*E49/3600,0)</f>
        <v>0.3835448656978737</v>
      </c>
    </row>
    <row r="50" ht="20.35" customHeight="1">
      <c r="A50" s="15">
        <v>48</v>
      </c>
      <c r="B50" s="136">
        <v>53</v>
      </c>
      <c r="C50" s="95">
        <f>B50/3.6</f>
        <v>14.72222222222222</v>
      </c>
      <c r="D50" s="95">
        <f>(C50+C49)/2</f>
        <v>14.66666666666667</v>
      </c>
      <c r="E50" s="95">
        <f>(D50*(A50-A49))</f>
        <v>14.66666666666667</v>
      </c>
      <c r="F50" s="95">
        <f>(0.5*((C50^2)-(C49^2))*'NEFZ + EPA + WLTP - Start Value'!$B$3)/3600</f>
        <v>0.708436213991765</v>
      </c>
      <c r="G50" s="95">
        <f>E50*'NEFZ + EPA + WLTP - Start Value'!$B$3*'NEFZ + EPA + WLTP - Start Value'!$B$6*'NEFZ + EPA + WLTP - Constants'!$B$4/3600</f>
        <v>0.5003826666666666</v>
      </c>
      <c r="H50" s="95">
        <f>IF(E50&gt;0,(((C49)^3+(C50)^3)/2/D50)*0.5*'NEFZ + EPA + WLTP - Constants'!$B$3*('NEFZ + EPA + WLTP - Start Value'!$B$5*'NEFZ + EPA + WLTP - Start Value'!$B$4)*E50/3600,0)</f>
        <v>0.3991199938271604</v>
      </c>
    </row>
    <row r="51" ht="20.35" customHeight="1">
      <c r="A51" s="15">
        <v>49</v>
      </c>
      <c r="B51" s="136">
        <v>53</v>
      </c>
      <c r="C51" s="95">
        <f>B51/3.6</f>
        <v>14.72222222222222</v>
      </c>
      <c r="D51" s="95">
        <f>(C51+C50)/2</f>
        <v>14.72222222222222</v>
      </c>
      <c r="E51" s="95">
        <f>(D51*(A51-A50))</f>
        <v>14.72222222222222</v>
      </c>
      <c r="F51" s="95">
        <f>(0.5*((C51^2)-(C50^2))*'NEFZ + EPA + WLTP - Start Value'!$B$3)/3600</f>
        <v>0</v>
      </c>
      <c r="G51" s="95">
        <f>E51*'NEFZ + EPA + WLTP - Start Value'!$B$3*'NEFZ + EPA + WLTP - Start Value'!$B$6*'NEFZ + EPA + WLTP - Constants'!$B$4/3600</f>
        <v>0.5022780555555556</v>
      </c>
      <c r="H51" s="95">
        <f>IF(E51&gt;0,(((C50)^3+(C51)^3)/2/D51)*0.5*'NEFZ + EPA + WLTP - Constants'!$B$3*('NEFZ + EPA + WLTP - Start Value'!$B$5*'NEFZ + EPA + WLTP - Start Value'!$B$4)*E51/3600,0)</f>
        <v>0.4036552747770918</v>
      </c>
    </row>
    <row r="52" ht="20.35" customHeight="1">
      <c r="A52" s="15">
        <v>50</v>
      </c>
      <c r="B52" s="136">
        <v>52.9</v>
      </c>
      <c r="C52" s="95">
        <f>B52/3.6</f>
        <v>14.69444444444444</v>
      </c>
      <c r="D52" s="95">
        <f>(C52+C51)/2</f>
        <v>14.70833333333333</v>
      </c>
      <c r="E52" s="95">
        <f>(D52*(A52-A51))</f>
        <v>14.70833333333333</v>
      </c>
      <c r="F52" s="95">
        <f>(0.5*((C52^2)-(C51^2))*'NEFZ + EPA + WLTP - Start Value'!$B$3)/3600</f>
        <v>-0.1776122042181109</v>
      </c>
      <c r="G52" s="95">
        <f>E52*'NEFZ + EPA + WLTP - Start Value'!$B$3*'NEFZ + EPA + WLTP - Start Value'!$B$6*'NEFZ + EPA + WLTP - Constants'!$B$4/3600</f>
        <v>0.5018042083333333</v>
      </c>
      <c r="H52" s="95">
        <f>IF(E52&gt;0,(((C51)^3+(C52)^3)/2/D52)*0.5*'NEFZ + EPA + WLTP - Constants'!$B$3*('NEFZ + EPA + WLTP - Start Value'!$B$5*'NEFZ + EPA + WLTP - Start Value'!$B$4)*E52/3600,0)</f>
        <v>0.4025150083429783</v>
      </c>
    </row>
    <row r="53" ht="20.35" customHeight="1">
      <c r="A53" s="15">
        <v>51</v>
      </c>
      <c r="B53" s="136">
        <v>52.7</v>
      </c>
      <c r="C53" s="95">
        <f>B53/3.6</f>
        <v>14.63888888888889</v>
      </c>
      <c r="D53" s="95">
        <f>(C53+C52)/2</f>
        <v>14.66666666666667</v>
      </c>
      <c r="E53" s="95">
        <f>(D53*(A53-A52))</f>
        <v>14.66666666666667</v>
      </c>
      <c r="F53" s="95">
        <f>(0.5*((C53^2)-(C52^2))*'NEFZ + EPA + WLTP - Start Value'!$B$3)/3600</f>
        <v>-0.3542181069958701</v>
      </c>
      <c r="G53" s="95">
        <f>E53*'NEFZ + EPA + WLTP - Start Value'!$B$3*'NEFZ + EPA + WLTP - Start Value'!$B$6*'NEFZ + EPA + WLTP - Constants'!$B$4/3600</f>
        <v>0.5003826666666666</v>
      </c>
      <c r="H53" s="95">
        <f>IF(E53&gt;0,(((C52)^3+(C53)^3)/2/D53)*0.5*'NEFZ + EPA + WLTP - Constants'!$B$3*('NEFZ + EPA + WLTP - Start Value'!$B$5*'NEFZ + EPA + WLTP - Start Value'!$B$4)*E53/3600,0)</f>
        <v>0.3991071095679012</v>
      </c>
    </row>
    <row r="54" ht="20.35" customHeight="1">
      <c r="A54" s="15">
        <v>52</v>
      </c>
      <c r="B54" s="136">
        <v>52.6</v>
      </c>
      <c r="C54" s="95">
        <f>B54/3.6</f>
        <v>14.61111111111111</v>
      </c>
      <c r="D54" s="95">
        <f>(C54+C53)/2</f>
        <v>14.625</v>
      </c>
      <c r="E54" s="95">
        <f>(D54*(A54-A53))</f>
        <v>14.625</v>
      </c>
      <c r="F54" s="95">
        <f>(0.5*((C54^2)-(C53^2))*'NEFZ + EPA + WLTP - Start Value'!$B$3)/3600</f>
        <v>-0.176605902777784</v>
      </c>
      <c r="G54" s="95">
        <f>E54*'NEFZ + EPA + WLTP - Start Value'!$B$3*'NEFZ + EPA + WLTP - Start Value'!$B$6*'NEFZ + EPA + WLTP - Constants'!$B$4/3600</f>
        <v>0.498961125</v>
      </c>
      <c r="H54" s="95">
        <f>IF(E54&gt;0,(((C53)^3+(C54)^3)/2/D54)*0.5*'NEFZ + EPA + WLTP - Constants'!$B$3*('NEFZ + EPA + WLTP - Start Value'!$B$5*'NEFZ + EPA + WLTP - Start Value'!$B$4)*E54/3600,0)</f>
        <v>0.3957120950520833</v>
      </c>
    </row>
    <row r="55" ht="20.35" customHeight="1">
      <c r="A55" s="15">
        <v>53</v>
      </c>
      <c r="B55" s="136">
        <v>53.1</v>
      </c>
      <c r="C55" s="95">
        <f>B55/3.6</f>
        <v>14.75</v>
      </c>
      <c r="D55" s="95">
        <f>(C55+C54)/2</f>
        <v>14.68055555555556</v>
      </c>
      <c r="E55" s="95">
        <f>(D55*(A55-A54))</f>
        <v>14.68055555555556</v>
      </c>
      <c r="F55" s="95">
        <f>(0.5*((C55^2)-(C54^2))*'NEFZ + EPA + WLTP - Start Value'!$B$3)/3600</f>
        <v>0.8863838520233223</v>
      </c>
      <c r="G55" s="95">
        <f>E55*'NEFZ + EPA + WLTP - Start Value'!$B$3*'NEFZ + EPA + WLTP - Start Value'!$B$6*'NEFZ + EPA + WLTP - Constants'!$B$4/3600</f>
        <v>0.500856513888889</v>
      </c>
      <c r="H55" s="95">
        <f>IF(E55&gt;0,(((C54)^3+(C55)^3)/2/D55)*0.5*'NEFZ + EPA + WLTP - Constants'!$B$3*('NEFZ + EPA + WLTP - Start Value'!$B$5*'NEFZ + EPA + WLTP - Start Value'!$B$4)*E55/3600,0)</f>
        <v>0.4002645712823645</v>
      </c>
    </row>
    <row r="56" ht="20.35" customHeight="1">
      <c r="A56" s="15">
        <v>54</v>
      </c>
      <c r="B56" s="136">
        <v>54.3</v>
      </c>
      <c r="C56" s="95">
        <f>B56/3.6</f>
        <v>15.08333333333333</v>
      </c>
      <c r="D56" s="95">
        <f>(C56+C55)/2</f>
        <v>14.91666666666667</v>
      </c>
      <c r="E56" s="95">
        <f>(D56*(A56-A55))</f>
        <v>14.91666666666667</v>
      </c>
      <c r="F56" s="95">
        <f>(0.5*((C56^2)-(C55^2))*'NEFZ + EPA + WLTP - Start Value'!$B$3)/3600</f>
        <v>2.161535493827151</v>
      </c>
      <c r="G56" s="95">
        <f>E56*'NEFZ + EPA + WLTP - Start Value'!$B$3*'NEFZ + EPA + WLTP - Start Value'!$B$6*'NEFZ + EPA + WLTP - Constants'!$B$4/3600</f>
        <v>0.5089119166666667</v>
      </c>
      <c r="H56" s="95">
        <f>IF(E56&gt;0,(((C55)^3+(C56)^3)/2/D56)*0.5*'NEFZ + EPA + WLTP - Constants'!$B$3*('NEFZ + EPA + WLTP - Start Value'!$B$5*'NEFZ + EPA + WLTP - Start Value'!$B$4)*E56/3600,0)</f>
        <v>0.4200185795717591</v>
      </c>
    </row>
    <row r="57" ht="20.35" customHeight="1">
      <c r="A57" s="15">
        <v>55</v>
      </c>
      <c r="B57" s="136">
        <v>55.2</v>
      </c>
      <c r="C57" s="95">
        <f>B57/3.6</f>
        <v>15.33333333333333</v>
      </c>
      <c r="D57" s="95">
        <f>(C57+C56)/2</f>
        <v>15.20833333333333</v>
      </c>
      <c r="E57" s="95">
        <f>(D57*(A57-A56))</f>
        <v>15.20833333333333</v>
      </c>
      <c r="F57" s="95">
        <f>(0.5*((C57^2)-(C56^2))*'NEFZ + EPA + WLTP - Start Value'!$B$3)/3600</f>
        <v>1.652850115740757</v>
      </c>
      <c r="G57" s="95">
        <f>E57*'NEFZ + EPA + WLTP - Start Value'!$B$3*'NEFZ + EPA + WLTP - Start Value'!$B$6*'NEFZ + EPA + WLTP - Constants'!$B$4/3600</f>
        <v>0.5188627083333334</v>
      </c>
      <c r="H57" s="95">
        <f>IF(E57&gt;0,(((C56)^3+(C57)^3)/2/D57)*0.5*'NEFZ + EPA + WLTP - Constants'!$B$3*('NEFZ + EPA + WLTP - Start Value'!$B$5*'NEFZ + EPA + WLTP - Start Value'!$B$4)*E57/3600,0)</f>
        <v>0.4450649573206019</v>
      </c>
    </row>
    <row r="58" ht="20.35" customHeight="1">
      <c r="A58" s="15">
        <v>56</v>
      </c>
      <c r="B58" s="136">
        <v>55.5</v>
      </c>
      <c r="C58" s="95">
        <f>B58/3.6</f>
        <v>15.41666666666667</v>
      </c>
      <c r="D58" s="95">
        <f>(C58+C57)/2</f>
        <v>15.375</v>
      </c>
      <c r="E58" s="95">
        <f>(D58*(A58-A57))</f>
        <v>15.375</v>
      </c>
      <c r="F58" s="95">
        <f>(0.5*((C58^2)-(C57^2))*'NEFZ + EPA + WLTP - Start Value'!$B$3)/3600</f>
        <v>0.5569878472222098</v>
      </c>
      <c r="G58" s="95">
        <f>E58*'NEFZ + EPA + WLTP - Start Value'!$B$3*'NEFZ + EPA + WLTP - Start Value'!$B$6*'NEFZ + EPA + WLTP - Constants'!$B$4/3600</f>
        <v>0.524548875</v>
      </c>
      <c r="H58" s="95">
        <f>IF(E58&gt;0,(((C57)^3+(C58)^3)/2/D58)*0.5*'NEFZ + EPA + WLTP - Constants'!$B$3*('NEFZ + EPA + WLTP - Start Value'!$B$5*'NEFZ + EPA + WLTP - Start Value'!$B$4)*E58/3600,0)</f>
        <v>0.45977512109375</v>
      </c>
    </row>
    <row r="59" ht="20.35" customHeight="1">
      <c r="A59" s="15">
        <v>57</v>
      </c>
      <c r="B59" s="136">
        <v>55.9</v>
      </c>
      <c r="C59" s="95">
        <f>B59/3.6</f>
        <v>15.52777777777778</v>
      </c>
      <c r="D59" s="95">
        <f>(C59+C58)/2</f>
        <v>15.47222222222222</v>
      </c>
      <c r="E59" s="95">
        <f>(D59*(A59-A58))</f>
        <v>15.47222222222222</v>
      </c>
      <c r="F59" s="95">
        <f>(0.5*((C59^2)-(C58^2))*'NEFZ + EPA + WLTP - Start Value'!$B$3)/3600</f>
        <v>0.7473465363511677</v>
      </c>
      <c r="G59" s="95">
        <f>E59*'NEFZ + EPA + WLTP - Start Value'!$B$3*'NEFZ + EPA + WLTP - Start Value'!$B$6*'NEFZ + EPA + WLTP - Constants'!$B$4/3600</f>
        <v>0.5278658055555555</v>
      </c>
      <c r="H59" s="95">
        <f>IF(E59&gt;0,(((C58)^3+(C59)^3)/2/D59)*0.5*'NEFZ + EPA + WLTP - Constants'!$B$3*('NEFZ + EPA + WLTP - Start Value'!$B$5*'NEFZ + EPA + WLTP - Start Value'!$B$4)*E59/3600,0)</f>
        <v>0.4685602107017318</v>
      </c>
    </row>
    <row r="60" ht="20.35" customHeight="1">
      <c r="A60" s="15">
        <v>58</v>
      </c>
      <c r="B60" s="136">
        <v>56.3</v>
      </c>
      <c r="C60" s="95">
        <f>B60/3.6</f>
        <v>15.63888888888889</v>
      </c>
      <c r="D60" s="95">
        <f>(C60+C59)/2</f>
        <v>15.58333333333333</v>
      </c>
      <c r="E60" s="95">
        <f>(D60*(A60-A59))</f>
        <v>15.58333333333333</v>
      </c>
      <c r="F60" s="95">
        <f>(0.5*((C60^2)-(C59^2))*'NEFZ + EPA + WLTP - Start Value'!$B$3)/3600</f>
        <v>0.7527134773662487</v>
      </c>
      <c r="G60" s="95">
        <f>E60*'NEFZ + EPA + WLTP - Start Value'!$B$3*'NEFZ + EPA + WLTP - Start Value'!$B$6*'NEFZ + EPA + WLTP - Constants'!$B$4/3600</f>
        <v>0.5316565833333333</v>
      </c>
      <c r="H60" s="95">
        <f>IF(E60&gt;0,(((C59)^3+(C60)^3)/2/D60)*0.5*'NEFZ + EPA + WLTP - Constants'!$B$3*('NEFZ + EPA + WLTP - Start Value'!$B$5*'NEFZ + EPA + WLTP - Start Value'!$B$4)*E60/3600,0)</f>
        <v>0.4787272686149691</v>
      </c>
    </row>
    <row r="61" ht="20.35" customHeight="1">
      <c r="A61" s="15">
        <v>59</v>
      </c>
      <c r="B61" s="136">
        <v>56.7</v>
      </c>
      <c r="C61" s="95">
        <f>B61/3.6</f>
        <v>15.75</v>
      </c>
      <c r="D61" s="95">
        <f>(C61+C60)/2</f>
        <v>15.69444444444444</v>
      </c>
      <c r="E61" s="95">
        <f>(D61*(A61-A60))</f>
        <v>15.69444444444444</v>
      </c>
      <c r="F61" s="95">
        <f>(0.5*((C61^2)-(C60^2))*'NEFZ + EPA + WLTP - Start Value'!$B$3)/3600</f>
        <v>0.7580804183813544</v>
      </c>
      <c r="G61" s="95">
        <f>E61*'NEFZ + EPA + WLTP - Start Value'!$B$3*'NEFZ + EPA + WLTP - Start Value'!$B$6*'NEFZ + EPA + WLTP - Constants'!$B$4/3600</f>
        <v>0.5354473611111111</v>
      </c>
      <c r="H61" s="95">
        <f>IF(E61&gt;0,(((C60)^3+(C61)^3)/2/D61)*0.5*'NEFZ + EPA + WLTP - Constants'!$B$3*('NEFZ + EPA + WLTP - Start Value'!$B$5*'NEFZ + EPA + WLTP - Start Value'!$B$4)*E61/3600,0)</f>
        <v>0.4890403481331446</v>
      </c>
    </row>
    <row r="62" ht="20.35" customHeight="1">
      <c r="A62" s="15">
        <v>60</v>
      </c>
      <c r="B62" s="136">
        <v>56.9</v>
      </c>
      <c r="C62" s="95">
        <f>B62/3.6</f>
        <v>15.80555555555556</v>
      </c>
      <c r="D62" s="95">
        <f>(C62+C61)/2</f>
        <v>15.77777777777778</v>
      </c>
      <c r="E62" s="95">
        <f>(D62*(A62-A61))</f>
        <v>15.77777777777778</v>
      </c>
      <c r="F62" s="95">
        <f>(0.5*((C62^2)-(C61^2))*'NEFZ + EPA + WLTP - Start Value'!$B$3)/3600</f>
        <v>0.3810528120713311</v>
      </c>
      <c r="G62" s="95">
        <f>E62*'NEFZ + EPA + WLTP - Start Value'!$B$3*'NEFZ + EPA + WLTP - Start Value'!$B$6*'NEFZ + EPA + WLTP - Constants'!$B$4/3600</f>
        <v>0.5382904444444445</v>
      </c>
      <c r="H62" s="95">
        <f>IF(E62&gt;0,(((C61)^3+(C62)^3)/2/D62)*0.5*'NEFZ + EPA + WLTP - Constants'!$B$3*('NEFZ + EPA + WLTP - Start Value'!$B$5*'NEFZ + EPA + WLTP - Start Value'!$B$4)*E62/3600,0)</f>
        <v>0.4968577504286694</v>
      </c>
    </row>
    <row r="63" ht="20.35" customHeight="1">
      <c r="A63" s="15">
        <v>61</v>
      </c>
      <c r="B63" s="136">
        <v>56.8</v>
      </c>
      <c r="C63" s="95">
        <f>B63/3.6</f>
        <v>15.77777777777778</v>
      </c>
      <c r="D63" s="95">
        <f>(C63+C62)/2</f>
        <v>15.79166666666667</v>
      </c>
      <c r="E63" s="95">
        <f>(D63*(A63-A62))</f>
        <v>15.79166666666667</v>
      </c>
      <c r="F63" s="95">
        <f>(0.5*((C63^2)-(C62^2))*'NEFZ + EPA + WLTP - Start Value'!$B$3)/3600</f>
        <v>-0.1906941229423919</v>
      </c>
      <c r="G63" s="95">
        <f>E63*'NEFZ + EPA + WLTP - Start Value'!$B$3*'NEFZ + EPA + WLTP - Start Value'!$B$6*'NEFZ + EPA + WLTP - Constants'!$B$4/3600</f>
        <v>0.5387642916666667</v>
      </c>
      <c r="H63" s="95">
        <f>IF(E63&gt;0,(((C62)^3+(C63)^3)/2/D63)*0.5*'NEFZ + EPA + WLTP - Constants'!$B$3*('NEFZ + EPA + WLTP - Start Value'!$B$5*'NEFZ + EPA + WLTP - Start Value'!$B$4)*E63/3600,0)</f>
        <v>0.4981675538676697</v>
      </c>
    </row>
    <row r="64" ht="20.35" customHeight="1">
      <c r="A64" s="15">
        <v>62</v>
      </c>
      <c r="B64" s="136">
        <v>56</v>
      </c>
      <c r="C64" s="95">
        <f>B64/3.6</f>
        <v>15.55555555555556</v>
      </c>
      <c r="D64" s="95">
        <f>(C64+C63)/2</f>
        <v>15.66666666666667</v>
      </c>
      <c r="E64" s="95">
        <f>(D64*(A64-A63))</f>
        <v>15.66666666666667</v>
      </c>
      <c r="F64" s="95">
        <f>(0.5*((C64^2)-(C63^2))*'NEFZ + EPA + WLTP - Start Value'!$B$3)/3600</f>
        <v>-1.513477366255144</v>
      </c>
      <c r="G64" s="95">
        <f>E64*'NEFZ + EPA + WLTP - Start Value'!$B$3*'NEFZ + EPA + WLTP - Start Value'!$B$6*'NEFZ + EPA + WLTP - Constants'!$B$4/3600</f>
        <v>0.5344996666666666</v>
      </c>
      <c r="H64" s="95">
        <f>IF(E64&gt;0,(((C63)^3+(C64)^3)/2/D64)*0.5*'NEFZ + EPA + WLTP - Constants'!$B$3*('NEFZ + EPA + WLTP - Start Value'!$B$5*'NEFZ + EPA + WLTP - Start Value'!$B$4)*E64/3600,0)</f>
        <v>0.4865033827160493</v>
      </c>
    </row>
    <row r="65" ht="20.35" customHeight="1">
      <c r="A65" s="15">
        <v>63</v>
      </c>
      <c r="B65" s="136">
        <v>54.2</v>
      </c>
      <c r="C65" s="95">
        <f>B65/3.6</f>
        <v>15.05555555555556</v>
      </c>
      <c r="D65" s="95">
        <f>(C65+C64)/2</f>
        <v>15.30555555555556</v>
      </c>
      <c r="E65" s="95">
        <f>(D65*(A65-A64))</f>
        <v>15.30555555555556</v>
      </c>
      <c r="F65" s="95">
        <f>(0.5*((C65^2)-(C64^2))*'NEFZ + EPA + WLTP - Start Value'!$B$3)/3600</f>
        <v>-3.326832561728392</v>
      </c>
      <c r="G65" s="95">
        <f>E65*'NEFZ + EPA + WLTP - Start Value'!$B$3*'NEFZ + EPA + WLTP - Start Value'!$B$6*'NEFZ + EPA + WLTP - Constants'!$B$4/3600</f>
        <v>0.522179638888889</v>
      </c>
      <c r="H65" s="95">
        <f>IF(E65&gt;0,(((C64)^3+(C65)^3)/2/D65)*0.5*'NEFZ + EPA + WLTP - Constants'!$B$3*('NEFZ + EPA + WLTP - Start Value'!$B$5*'NEFZ + EPA + WLTP - Start Value'!$B$4)*E65/3600,0)</f>
        <v>0.4539262381258573</v>
      </c>
    </row>
    <row r="66" ht="20.35" customHeight="1">
      <c r="A66" s="15">
        <v>64</v>
      </c>
      <c r="B66" s="136">
        <v>52.1</v>
      </c>
      <c r="C66" s="95">
        <f>B66/3.6</f>
        <v>14.47222222222222</v>
      </c>
      <c r="D66" s="95">
        <f>(C66+C65)/2</f>
        <v>14.76388888888889</v>
      </c>
      <c r="E66" s="95">
        <f>(D66*(A66-A65))</f>
        <v>14.76388888888889</v>
      </c>
      <c r="F66" s="95">
        <f>(0.5*((C66^2)-(C65^2))*'NEFZ + EPA + WLTP - Start Value'!$B$3)/3600</f>
        <v>-3.743944508744863</v>
      </c>
      <c r="G66" s="95">
        <f>E66*'NEFZ + EPA + WLTP - Start Value'!$B$3*'NEFZ + EPA + WLTP - Start Value'!$B$6*'NEFZ + EPA + WLTP - Constants'!$B$4/3600</f>
        <v>0.5036995972222222</v>
      </c>
      <c r="H66" s="95">
        <f>IF(E66&gt;0,(((C65)^3+(C66)^3)/2/D66)*0.5*'NEFZ + EPA + WLTP - Constants'!$B$3*('NEFZ + EPA + WLTP - Start Value'!$B$5*'NEFZ + EPA + WLTP - Start Value'!$B$4)*E66/3600,0)</f>
        <v>0.4075688807280949</v>
      </c>
    </row>
    <row r="67" ht="20.35" customHeight="1">
      <c r="A67" s="15">
        <v>65</v>
      </c>
      <c r="B67" s="136">
        <v>50.1</v>
      </c>
      <c r="C67" s="95">
        <f>B67/3.6</f>
        <v>13.91666666666667</v>
      </c>
      <c r="D67" s="95">
        <f>(C67+C66)/2</f>
        <v>14.19444444444444</v>
      </c>
      <c r="E67" s="95">
        <f>(D67*(A67-A66))</f>
        <v>14.19444444444444</v>
      </c>
      <c r="F67" s="95">
        <f>(0.5*((C67^2)-(C66^2))*'NEFZ + EPA + WLTP - Start Value'!$B$3)/3600</f>
        <v>-3.428133573388201</v>
      </c>
      <c r="G67" s="95">
        <f>E67*'NEFZ + EPA + WLTP - Start Value'!$B$3*'NEFZ + EPA + WLTP - Start Value'!$B$6*'NEFZ + EPA + WLTP - Constants'!$B$4/3600</f>
        <v>0.4842718611111111</v>
      </c>
      <c r="H67" s="95">
        <f>IF(E67&gt;0,(((C66)^3+(C67)^3)/2/D67)*0.5*'NEFZ + EPA + WLTP - Constants'!$B$3*('NEFZ + EPA + WLTP - Start Value'!$B$5*'NEFZ + EPA + WLTP - Start Value'!$B$4)*E67/3600,0)</f>
        <v>0.362196621474194</v>
      </c>
    </row>
    <row r="68" ht="20.35" customHeight="1">
      <c r="A68" s="15">
        <v>66</v>
      </c>
      <c r="B68" s="136">
        <v>47.2</v>
      </c>
      <c r="C68" s="95">
        <f>B68/3.6</f>
        <v>13.11111111111111</v>
      </c>
      <c r="D68" s="95">
        <f>(C68+C67)/2</f>
        <v>13.51388888888889</v>
      </c>
      <c r="E68" s="95">
        <f>(D68*(A68-A67))</f>
        <v>13.51388888888889</v>
      </c>
      <c r="F68" s="95">
        <f>(0.5*((C68^2)-(C67^2))*'NEFZ + EPA + WLTP - Start Value'!$B$3)/3600</f>
        <v>-4.73246795696159</v>
      </c>
      <c r="G68" s="95">
        <f>E68*'NEFZ + EPA + WLTP - Start Value'!$B$3*'NEFZ + EPA + WLTP - Start Value'!$B$6*'NEFZ + EPA + WLTP - Constants'!$B$4/3600</f>
        <v>0.4610533472222224</v>
      </c>
      <c r="H68" s="95">
        <f>IF(E68&gt;0,(((C67)^3+(C68)^3)/2/D68)*0.5*'NEFZ + EPA + WLTP - Constants'!$B$3*('NEFZ + EPA + WLTP - Start Value'!$B$5*'NEFZ + EPA + WLTP - Start Value'!$B$4)*E68/3600,0)</f>
        <v>0.313031035113383</v>
      </c>
    </row>
    <row r="69" ht="20.35" customHeight="1">
      <c r="A69" s="15">
        <v>67</v>
      </c>
      <c r="B69" s="136">
        <v>43.2</v>
      </c>
      <c r="C69" s="95">
        <f>B69/3.6</f>
        <v>12</v>
      </c>
      <c r="D69" s="95">
        <f>(C69+C68)/2</f>
        <v>12.55555555555556</v>
      </c>
      <c r="E69" s="95">
        <f>(D69*(A69-A68))</f>
        <v>12.55555555555556</v>
      </c>
      <c r="F69" s="95">
        <f>(0.5*((C69^2)-(C68^2))*'NEFZ + EPA + WLTP - Start Value'!$B$3)/3600</f>
        <v>-6.06464334705075</v>
      </c>
      <c r="G69" s="95">
        <f>E69*'NEFZ + EPA + WLTP - Start Value'!$B$3*'NEFZ + EPA + WLTP - Start Value'!$B$6*'NEFZ + EPA + WLTP - Constants'!$B$4/3600</f>
        <v>0.4283578888888889</v>
      </c>
      <c r="H69" s="95">
        <f>IF(E69&gt;0,(((C68)^3+(C69)^3)/2/D69)*0.5*'NEFZ + EPA + WLTP - Constants'!$B$3*('NEFZ + EPA + WLTP - Start Value'!$B$5*'NEFZ + EPA + WLTP - Start Value'!$B$4)*E69/3600,0)</f>
        <v>0.2518498737997257</v>
      </c>
    </row>
    <row r="70" ht="20.35" customHeight="1">
      <c r="A70" s="15">
        <v>68</v>
      </c>
      <c r="B70" s="136">
        <v>39.2</v>
      </c>
      <c r="C70" s="95">
        <f>B70/3.6</f>
        <v>10.88888888888889</v>
      </c>
      <c r="D70" s="95">
        <f>(C70+C69)/2</f>
        <v>11.44444444444444</v>
      </c>
      <c r="E70" s="95">
        <f>(D70*(A70-A69))</f>
        <v>11.44444444444444</v>
      </c>
      <c r="F70" s="95">
        <f>(0.5*((C70^2)-(C69^2))*'NEFZ + EPA + WLTP - Start Value'!$B$3)/3600</f>
        <v>-5.527949245541835</v>
      </c>
      <c r="G70" s="95">
        <f>E70*'NEFZ + EPA + WLTP - Start Value'!$B$3*'NEFZ + EPA + WLTP - Start Value'!$B$6*'NEFZ + EPA + WLTP - Constants'!$B$4/3600</f>
        <v>0.3904501111111111</v>
      </c>
      <c r="H70" s="95">
        <f>IF(E70&gt;0,(((C69)^3+(C70)^3)/2/D70)*0.5*'NEFZ + EPA + WLTP - Constants'!$B$3*('NEFZ + EPA + WLTP - Start Value'!$B$5*'NEFZ + EPA + WLTP - Start Value'!$B$4)*E70/3600,0)</f>
        <v>0.1909563484224965</v>
      </c>
    </row>
    <row r="71" ht="20.35" customHeight="1">
      <c r="A71" s="15">
        <v>69</v>
      </c>
      <c r="B71" s="136">
        <v>36.5</v>
      </c>
      <c r="C71" s="95">
        <f>B71/3.6</f>
        <v>10.13888888888889</v>
      </c>
      <c r="D71" s="95">
        <f>(C71+C70)/2</f>
        <v>10.51388888888889</v>
      </c>
      <c r="E71" s="95">
        <f>(D71*(A71-A70))</f>
        <v>10.51388888888889</v>
      </c>
      <c r="F71" s="95">
        <f>(0.5*((C71^2)-(C70^2))*'NEFZ + EPA + WLTP - Start Value'!$B$3)/3600</f>
        <v>-3.427965856481484</v>
      </c>
      <c r="G71" s="95">
        <f>E71*'NEFZ + EPA + WLTP - Start Value'!$B$3*'NEFZ + EPA + WLTP - Start Value'!$B$6*'NEFZ + EPA + WLTP - Constants'!$B$4/3600</f>
        <v>0.3587023472222223</v>
      </c>
      <c r="H71" s="95">
        <f>IF(E71&gt;0,(((C70)^3+(C71)^3)/2/D71)*0.5*'NEFZ + EPA + WLTP - Constants'!$B$3*('NEFZ + EPA + WLTP - Start Value'!$B$5*'NEFZ + EPA + WLTP - Start Value'!$B$4)*E71/3600,0)</f>
        <v>0.1475825375567987</v>
      </c>
    </row>
    <row r="72" ht="20.35" customHeight="1">
      <c r="A72" s="15">
        <v>70</v>
      </c>
      <c r="B72" s="136">
        <v>34.3</v>
      </c>
      <c r="C72" s="95">
        <f>B72/3.6</f>
        <v>9.527777777777777</v>
      </c>
      <c r="D72" s="95">
        <f>(C72+C71)/2</f>
        <v>9.833333333333332</v>
      </c>
      <c r="E72" s="95">
        <f>(D72*(A72-A71))</f>
        <v>9.833333333333332</v>
      </c>
      <c r="F72" s="95">
        <f>(0.5*((C72^2)-(C71^2))*'NEFZ + EPA + WLTP - Start Value'!$B$3)/3600</f>
        <v>-2.612358539094653</v>
      </c>
      <c r="G72" s="95">
        <f>E72*'NEFZ + EPA + WLTP - Start Value'!$B$3*'NEFZ + EPA + WLTP - Start Value'!$B$6*'NEFZ + EPA + WLTP - Constants'!$B$4/3600</f>
        <v>0.3354838333333333</v>
      </c>
      <c r="H72" s="95">
        <f>IF(E72&gt;0,(((C71)^3+(C72)^3)/2/D72)*0.5*'NEFZ + EPA + WLTP - Constants'!$B$3*('NEFZ + EPA + WLTP - Start Value'!$B$5*'NEFZ + EPA + WLTP - Start Value'!$B$4)*E72/3600,0)</f>
        <v>0.1206282428626543</v>
      </c>
    </row>
    <row r="73" ht="20.35" customHeight="1">
      <c r="A73" s="15">
        <v>71</v>
      </c>
      <c r="B73" s="136">
        <v>31</v>
      </c>
      <c r="C73" s="95">
        <f>B73/3.6</f>
        <v>8.611111111111111</v>
      </c>
      <c r="D73" s="95">
        <f>(C73+C72)/2</f>
        <v>9.069444444444443</v>
      </c>
      <c r="E73" s="95">
        <f>(D73*(A73-A72))</f>
        <v>9.069444444444443</v>
      </c>
      <c r="F73" s="95">
        <f>(0.5*((C73^2)-(C72^2))*'NEFZ + EPA + WLTP - Start Value'!$B$3)/3600</f>
        <v>-3.614131622942386</v>
      </c>
      <c r="G73" s="95">
        <f>E73*'NEFZ + EPA + WLTP - Start Value'!$B$3*'NEFZ + EPA + WLTP - Start Value'!$B$6*'NEFZ + EPA + WLTP - Constants'!$B$4/3600</f>
        <v>0.3094222361111111</v>
      </c>
      <c r="H73" s="95">
        <f>IF(E73&gt;0,(((C72)^3+(C73)^3)/2/D73)*0.5*'NEFZ + EPA + WLTP - Constants'!$B$3*('NEFZ + EPA + WLTP - Start Value'!$B$5*'NEFZ + EPA + WLTP - Start Value'!$B$4)*E73/3600,0)</f>
        <v>0.09509272961141113</v>
      </c>
    </row>
    <row r="74" ht="20.35" customHeight="1">
      <c r="A74" s="15">
        <v>72</v>
      </c>
      <c r="B74" s="136">
        <v>26</v>
      </c>
      <c r="C74" s="95">
        <f>B74/3.6</f>
        <v>7.222222222222222</v>
      </c>
      <c r="D74" s="95">
        <f>(C74+C73)/2</f>
        <v>7.916666666666666</v>
      </c>
      <c r="E74" s="95">
        <f>(D74*(A74-A73))</f>
        <v>7.916666666666666</v>
      </c>
      <c r="F74" s="95">
        <f>(0.5*((C74^2)-(C73^2))*'NEFZ + EPA + WLTP - Start Value'!$B$3)/3600</f>
        <v>-4.779931841563784</v>
      </c>
      <c r="G74" s="95">
        <f>E74*'NEFZ + EPA + WLTP - Start Value'!$B$3*'NEFZ + EPA + WLTP - Start Value'!$B$6*'NEFZ + EPA + WLTP - Constants'!$B$4/3600</f>
        <v>0.2700929166666666</v>
      </c>
      <c r="H74" s="95">
        <f>IF(E74&gt;0,(((C73)^3+(C74)^3)/2/D74)*0.5*'NEFZ + EPA + WLTP - Constants'!$B$3*('NEFZ + EPA + WLTP - Start Value'!$B$5*'NEFZ + EPA + WLTP - Start Value'!$B$4)*E74/3600,0)</f>
        <v>0.06421387924382715</v>
      </c>
    </row>
    <row r="75" ht="20.35" customHeight="1">
      <c r="A75" s="15">
        <v>73</v>
      </c>
      <c r="B75" s="136">
        <v>20.7</v>
      </c>
      <c r="C75" s="95">
        <f>B75/3.6</f>
        <v>5.75</v>
      </c>
      <c r="D75" s="95">
        <f>(C75+C74)/2</f>
        <v>6.486111111111111</v>
      </c>
      <c r="E75" s="95">
        <f>(D75*(A75-A74))</f>
        <v>6.486111111111111</v>
      </c>
      <c r="F75" s="95">
        <f>(0.5*((C75^2)-(C74^2))*'NEFZ + EPA + WLTP - Start Value'!$B$3)/3600</f>
        <v>-4.151161158264746</v>
      </c>
      <c r="G75" s="95">
        <f>E75*'NEFZ + EPA + WLTP - Start Value'!$B$3*'NEFZ + EPA + WLTP - Start Value'!$B$6*'NEFZ + EPA + WLTP - Constants'!$B$4/3600</f>
        <v>0.2212866527777778</v>
      </c>
      <c r="H75" s="95">
        <f>IF(E75&gt;0,(((C74)^3+(C75)^3)/2/D75)*0.5*'NEFZ + EPA + WLTP - Constants'!$B$3*('NEFZ + EPA + WLTP - Start Value'!$B$5*'NEFZ + EPA + WLTP - Start Value'!$B$4)*E75/3600,0)</f>
        <v>0.03585162132951817</v>
      </c>
    </row>
    <row r="76" ht="20.35" customHeight="1">
      <c r="A76" s="15">
        <v>74</v>
      </c>
      <c r="B76" s="136">
        <v>15.4</v>
      </c>
      <c r="C76" s="95">
        <f>B76/3.6</f>
        <v>4.277777777777778</v>
      </c>
      <c r="D76" s="95">
        <f>(C76+C75)/2</f>
        <v>5.013888888888889</v>
      </c>
      <c r="E76" s="95">
        <f>(D76*(A76-A75))</f>
        <v>5.013888888888889</v>
      </c>
      <c r="F76" s="95">
        <f>(0.5*((C76^2)-(C75^2))*'NEFZ + EPA + WLTP - Start Value'!$B$3)/3600</f>
        <v>-3.208927576303155</v>
      </c>
      <c r="G76" s="95">
        <f>E76*'NEFZ + EPA + WLTP - Start Value'!$B$3*'NEFZ + EPA + WLTP - Start Value'!$B$6*'NEFZ + EPA + WLTP - Constants'!$B$4/3600</f>
        <v>0.1710588472222222</v>
      </c>
      <c r="H76" s="95">
        <f>IF(E76&gt;0,(((C75)^3+(C76)^3)/2/D76)*0.5*'NEFZ + EPA + WLTP - Constants'!$B$3*('NEFZ + EPA + WLTP - Start Value'!$B$5*'NEFZ + EPA + WLTP - Start Value'!$B$4)*E76/3600,0)</f>
        <v>0.01697567178390775</v>
      </c>
    </row>
    <row r="77" ht="20.35" customHeight="1">
      <c r="A77" s="15">
        <v>75</v>
      </c>
      <c r="B77" s="136">
        <v>13.1</v>
      </c>
      <c r="C77" s="95">
        <f>B77/3.6</f>
        <v>3.638888888888889</v>
      </c>
      <c r="D77" s="95">
        <f>(C77+C76)/2</f>
        <v>3.958333333333333</v>
      </c>
      <c r="E77" s="95">
        <f>(D77*(A77-A76))</f>
        <v>3.958333333333333</v>
      </c>
      <c r="F77" s="95">
        <f>(0.5*((C77^2)-(C76^2))*'NEFZ + EPA + WLTP - Start Value'!$B$3)/3600</f>
        <v>-1.099384323559671</v>
      </c>
      <c r="G77" s="95">
        <f>E77*'NEFZ + EPA + WLTP - Start Value'!$B$3*'NEFZ + EPA + WLTP - Start Value'!$B$6*'NEFZ + EPA + WLTP - Constants'!$B$4/3600</f>
        <v>0.1350464583333333</v>
      </c>
      <c r="H77" s="95">
        <f>IF(E77&gt;0,(((C76)^3+(C77)^3)/2/D77)*0.5*'NEFZ + EPA + WLTP - Constants'!$B$3*('NEFZ + EPA + WLTP - Start Value'!$B$5*'NEFZ + EPA + WLTP - Start Value'!$B$4)*E77/3600,0)</f>
        <v>0.007998916618441357</v>
      </c>
    </row>
    <row r="78" ht="20.35" customHeight="1">
      <c r="A78" s="15">
        <v>76</v>
      </c>
      <c r="B78" s="136">
        <v>12</v>
      </c>
      <c r="C78" s="95">
        <f>B78/3.6</f>
        <v>3.333333333333333</v>
      </c>
      <c r="D78" s="95">
        <f>(C78+C77)/2</f>
        <v>3.486111111111111</v>
      </c>
      <c r="E78" s="95">
        <f>(D78*(A78-A77))</f>
        <v>3.486111111111111</v>
      </c>
      <c r="F78" s="95">
        <f>(0.5*((C78^2)-(C77^2))*'NEFZ + EPA + WLTP - Start Value'!$B$3)/3600</f>
        <v>-0.4630663794581624</v>
      </c>
      <c r="G78" s="95">
        <f>E78*'NEFZ + EPA + WLTP - Start Value'!$B$3*'NEFZ + EPA + WLTP - Start Value'!$B$6*'NEFZ + EPA + WLTP - Constants'!$B$4/3600</f>
        <v>0.1189356527777778</v>
      </c>
      <c r="H78" s="95">
        <f>IF(E78&gt;0,(((C77)^3+(C78)^3)/2/D78)*0.5*'NEFZ + EPA + WLTP - Constants'!$B$3*('NEFZ + EPA + WLTP - Start Value'!$B$5*'NEFZ + EPA + WLTP - Start Value'!$B$4)*E78/3600,0)</f>
        <v>0.005390255395876198</v>
      </c>
    </row>
    <row r="79" ht="20.35" customHeight="1">
      <c r="A79" s="15">
        <v>77</v>
      </c>
      <c r="B79" s="136">
        <v>12.5</v>
      </c>
      <c r="C79" s="95">
        <f>B79/3.6</f>
        <v>3.472222222222222</v>
      </c>
      <c r="D79" s="95">
        <f>(C79+C78)/2</f>
        <v>3.402777777777778</v>
      </c>
      <c r="E79" s="95">
        <f>(D79*(A79-A78))</f>
        <v>3.402777777777778</v>
      </c>
      <c r="F79" s="95">
        <f>(0.5*((C79^2)-(C78^2))*'NEFZ + EPA + WLTP - Start Value'!$B$3)/3600</f>
        <v>0.2054532107338826</v>
      </c>
      <c r="G79" s="95">
        <f>E79*'NEFZ + EPA + WLTP - Start Value'!$B$3*'NEFZ + EPA + WLTP - Start Value'!$B$6*'NEFZ + EPA + WLTP - Constants'!$B$4/3600</f>
        <v>0.1160925694444444</v>
      </c>
      <c r="H79" s="95">
        <f>IF(E79&gt;0,(((C78)^3+(C79)^3)/2/D79)*0.5*'NEFZ + EPA + WLTP - Constants'!$B$3*('NEFZ + EPA + WLTP - Start Value'!$B$5*'NEFZ + EPA + WLTP - Start Value'!$B$4)*E79/3600,0)</f>
        <v>0.004990379720721879</v>
      </c>
    </row>
    <row r="80" ht="20.35" customHeight="1">
      <c r="A80" s="15">
        <v>78</v>
      </c>
      <c r="B80" s="136">
        <v>14</v>
      </c>
      <c r="C80" s="95">
        <f>B80/3.6</f>
        <v>3.888888888888889</v>
      </c>
      <c r="D80" s="95">
        <f>(C80+C79)/2</f>
        <v>3.680555555555555</v>
      </c>
      <c r="E80" s="95">
        <f>(D80*(A80-A79))</f>
        <v>3.680555555555555</v>
      </c>
      <c r="F80" s="95">
        <f>(0.5*((C80^2)-(C79^2))*'NEFZ + EPA + WLTP - Start Value'!$B$3)/3600</f>
        <v>0.6666747042181066</v>
      </c>
      <c r="G80" s="95">
        <f>E80*'NEFZ + EPA + WLTP - Start Value'!$B$3*'NEFZ + EPA + WLTP - Start Value'!$B$6*'NEFZ + EPA + WLTP - Constants'!$B$4/3600</f>
        <v>0.1255695138888889</v>
      </c>
      <c r="H80" s="95">
        <f>IF(E80&gt;0,(((C79)^3+(C80)^3)/2/D80)*0.5*'NEFZ + EPA + WLTP - Constants'!$B$3*('NEFZ + EPA + WLTP - Start Value'!$B$5*'NEFZ + EPA + WLTP - Start Value'!$B$4)*E80/3600,0)</f>
        <v>0.006367737402477709</v>
      </c>
    </row>
    <row r="81" ht="20.35" customHeight="1">
      <c r="A81" s="15">
        <v>79</v>
      </c>
      <c r="B81" s="136">
        <v>19</v>
      </c>
      <c r="C81" s="95">
        <f>B81/3.6</f>
        <v>5.277777777777778</v>
      </c>
      <c r="D81" s="95">
        <f>(C81+C80)/2</f>
        <v>4.583333333333333</v>
      </c>
      <c r="E81" s="95">
        <f>(D81*(A81-A80))</f>
        <v>4.583333333333333</v>
      </c>
      <c r="F81" s="95">
        <f>(0.5*((C81^2)-(C80^2))*'NEFZ + EPA + WLTP - Start Value'!$B$3)/3600</f>
        <v>2.76732896090535</v>
      </c>
      <c r="G81" s="95">
        <f>E81*'NEFZ + EPA + WLTP - Start Value'!$B$3*'NEFZ + EPA + WLTP - Start Value'!$B$6*'NEFZ + EPA + WLTP - Constants'!$B$4/3600</f>
        <v>0.1563695833333333</v>
      </c>
      <c r="H81" s="95">
        <f>IF(E81&gt;0,(((C80)^3+(C81)^3)/2/D81)*0.5*'NEFZ + EPA + WLTP - Constants'!$B$3*('NEFZ + EPA + WLTP - Start Value'!$B$5*'NEFZ + EPA + WLTP - Start Value'!$B$4)*E81/3600,0)</f>
        <v>0.01301847029320988</v>
      </c>
    </row>
    <row r="82" ht="20.35" customHeight="1">
      <c r="A82" s="15">
        <v>80</v>
      </c>
      <c r="B82" s="136">
        <v>23.2</v>
      </c>
      <c r="C82" s="95">
        <f>B82/3.6</f>
        <v>6.444444444444444</v>
      </c>
      <c r="D82" s="95">
        <f>(C82+C81)/2</f>
        <v>5.861111111111111</v>
      </c>
      <c r="E82" s="95">
        <f>(D82*(A82-A81))</f>
        <v>5.861111111111111</v>
      </c>
      <c r="F82" s="95">
        <f>(0.5*((C82^2)-(C81^2))*'NEFZ + EPA + WLTP - Start Value'!$B$3)/3600</f>
        <v>2.972614454732508</v>
      </c>
      <c r="G82" s="95">
        <f>E82*'NEFZ + EPA + WLTP - Start Value'!$B$3*'NEFZ + EPA + WLTP - Start Value'!$B$6*'NEFZ + EPA + WLTP - Constants'!$B$4/3600</f>
        <v>0.1999635277777778</v>
      </c>
      <c r="H82" s="95">
        <f>IF(E82&gt;0,(((C81)^3+(C82)^3)/2/D82)*0.5*'NEFZ + EPA + WLTP - Constants'!$B$3*('NEFZ + EPA + WLTP - Start Value'!$B$5*'NEFZ + EPA + WLTP - Start Value'!$B$4)*E82/3600,0)</f>
        <v>0.02622696171982166</v>
      </c>
    </row>
    <row r="83" ht="20.35" customHeight="1">
      <c r="A83" s="15">
        <v>81</v>
      </c>
      <c r="B83" s="136">
        <v>28</v>
      </c>
      <c r="C83" s="95">
        <f>B83/3.6</f>
        <v>7.777777777777778</v>
      </c>
      <c r="D83" s="95">
        <f>(C83+C82)/2</f>
        <v>7.111111111111111</v>
      </c>
      <c r="E83" s="95">
        <f>(D83*(A83-A82))</f>
        <v>7.111111111111111</v>
      </c>
      <c r="F83" s="95">
        <f>(0.5*((C83^2)-(C82^2))*'NEFZ + EPA + WLTP - Start Value'!$B$3)/3600</f>
        <v>4.121810699588479</v>
      </c>
      <c r="G83" s="95">
        <f>E83*'NEFZ + EPA + WLTP - Start Value'!$B$3*'NEFZ + EPA + WLTP - Start Value'!$B$6*'NEFZ + EPA + WLTP - Constants'!$B$4/3600</f>
        <v>0.2426097777777778</v>
      </c>
      <c r="H83" s="95">
        <f>IF(E83&gt;0,(((C82)^3+(C83)^3)/2/D83)*0.5*'NEFZ + EPA + WLTP - Constants'!$B$3*('NEFZ + EPA + WLTP - Start Value'!$B$5*'NEFZ + EPA + WLTP - Start Value'!$B$4)*E83/3600,0)</f>
        <v>0.04668804389574759</v>
      </c>
    </row>
    <row r="84" ht="20.35" customHeight="1">
      <c r="A84" s="15">
        <v>82</v>
      </c>
      <c r="B84" s="136">
        <v>32</v>
      </c>
      <c r="C84" s="95">
        <f>B84/3.6</f>
        <v>8.888888888888889</v>
      </c>
      <c r="D84" s="95">
        <f>(C84+C83)/2</f>
        <v>8.333333333333334</v>
      </c>
      <c r="E84" s="95">
        <f>(D84*(A84-A83))</f>
        <v>8.333333333333334</v>
      </c>
      <c r="F84" s="95">
        <f>(0.5*((C84^2)-(C83^2))*'NEFZ + EPA + WLTP - Start Value'!$B$3)/3600</f>
        <v>4.025205761316876</v>
      </c>
      <c r="G84" s="95">
        <f>E84*'NEFZ + EPA + WLTP - Start Value'!$B$3*'NEFZ + EPA + WLTP - Start Value'!$B$6*'NEFZ + EPA + WLTP - Constants'!$B$4/3600</f>
        <v>0.2843083333333334</v>
      </c>
      <c r="H84" s="95">
        <f>IF(E84&gt;0,(((C83)^3+(C84)^3)/2/D84)*0.5*'NEFZ + EPA + WLTP - Constants'!$B$3*('NEFZ + EPA + WLTP - Start Value'!$B$5*'NEFZ + EPA + WLTP - Start Value'!$B$4)*E84/3600,0)</f>
        <v>0.07418209876543212</v>
      </c>
    </row>
    <row r="85" ht="20.35" customHeight="1">
      <c r="A85" s="15">
        <v>83</v>
      </c>
      <c r="B85" s="136">
        <v>34</v>
      </c>
      <c r="C85" s="95">
        <f>B85/3.6</f>
        <v>9.444444444444445</v>
      </c>
      <c r="D85" s="95">
        <f>(C85+C84)/2</f>
        <v>9.166666666666668</v>
      </c>
      <c r="E85" s="95">
        <f>(D85*(A85-A84))</f>
        <v>9.166666666666668</v>
      </c>
      <c r="F85" s="95">
        <f>(0.5*((C85^2)-(C84^2))*'NEFZ + EPA + WLTP - Start Value'!$B$3)/3600</f>
        <v>2.213863168724278</v>
      </c>
      <c r="G85" s="95">
        <f>E85*'NEFZ + EPA + WLTP - Start Value'!$B$3*'NEFZ + EPA + WLTP - Start Value'!$B$6*'NEFZ + EPA + WLTP - Constants'!$B$4/3600</f>
        <v>0.3127391666666667</v>
      </c>
      <c r="H85" s="95">
        <f>IF(E85&gt;0,(((C84)^3+(C85)^3)/2/D85)*0.5*'NEFZ + EPA + WLTP - Constants'!$B$3*('NEFZ + EPA + WLTP - Start Value'!$B$5*'NEFZ + EPA + WLTP - Start Value'!$B$4)*E85/3600,0)</f>
        <v>0.0977056327160494</v>
      </c>
    </row>
    <row r="86" ht="20.35" customHeight="1">
      <c r="A86" s="15">
        <v>84</v>
      </c>
      <c r="B86" s="136">
        <v>36</v>
      </c>
      <c r="C86" s="95">
        <f>B86/3.6</f>
        <v>10</v>
      </c>
      <c r="D86" s="95">
        <f>(C86+C85)/2</f>
        <v>9.722222222222221</v>
      </c>
      <c r="E86" s="95">
        <f>(D86*(A86-A85))</f>
        <v>9.722222222222221</v>
      </c>
      <c r="F86" s="95">
        <f>(0.5*((C86^2)-(C85^2))*'NEFZ + EPA + WLTP - Start Value'!$B$3)/3600</f>
        <v>2.348036694101509</v>
      </c>
      <c r="G86" s="95">
        <f>E86*'NEFZ + EPA + WLTP - Start Value'!$B$3*'NEFZ + EPA + WLTP - Start Value'!$B$6*'NEFZ + EPA + WLTP - Constants'!$B$4/3600</f>
        <v>0.3316930555555556</v>
      </c>
      <c r="H86" s="95">
        <f>IF(E86&gt;0,(((C85)^3+(C86)^3)/2/D86)*0.5*'NEFZ + EPA + WLTP - Constants'!$B$3*('NEFZ + EPA + WLTP - Start Value'!$B$5*'NEFZ + EPA + WLTP - Start Value'!$B$4)*E86/3600,0)</f>
        <v>0.1165331361454047</v>
      </c>
    </row>
    <row r="87" ht="20.35" customHeight="1">
      <c r="A87" s="15">
        <v>85</v>
      </c>
      <c r="B87" s="136">
        <v>38</v>
      </c>
      <c r="C87" s="95">
        <f>B87/3.6</f>
        <v>10.55555555555556</v>
      </c>
      <c r="D87" s="95">
        <f>(C87+C86)/2</f>
        <v>10.27777777777778</v>
      </c>
      <c r="E87" s="95">
        <f>(D87*(A87-A86))</f>
        <v>10.27777777777778</v>
      </c>
      <c r="F87" s="95">
        <f>(0.5*((C87^2)-(C86^2))*'NEFZ + EPA + WLTP - Start Value'!$B$3)/3600</f>
        <v>2.482210219478736</v>
      </c>
      <c r="G87" s="95">
        <f>E87*'NEFZ + EPA + WLTP - Start Value'!$B$3*'NEFZ + EPA + WLTP - Start Value'!$B$6*'NEFZ + EPA + WLTP - Constants'!$B$4/3600</f>
        <v>0.3506469444444444</v>
      </c>
      <c r="H87" s="95">
        <f>IF(E87&gt;0,(((C86)^3+(C87)^3)/2/D87)*0.5*'NEFZ + EPA + WLTP - Constants'!$B$3*('NEFZ + EPA + WLTP - Start Value'!$B$5*'NEFZ + EPA + WLTP - Start Value'!$B$4)*E87/3600,0)</f>
        <v>0.1376381601508916</v>
      </c>
    </row>
    <row r="88" ht="20.35" customHeight="1">
      <c r="A88" s="15">
        <v>86</v>
      </c>
      <c r="B88" s="136">
        <v>40</v>
      </c>
      <c r="C88" s="95">
        <f>B88/3.6</f>
        <v>11.11111111111111</v>
      </c>
      <c r="D88" s="95">
        <f>(C88+C87)/2</f>
        <v>10.83333333333333</v>
      </c>
      <c r="E88" s="95">
        <f>(D88*(A88-A87))</f>
        <v>10.83333333333333</v>
      </c>
      <c r="F88" s="95">
        <f>(0.5*((C88^2)-(C87^2))*'NEFZ + EPA + WLTP - Start Value'!$B$3)/3600</f>
        <v>2.616383744855967</v>
      </c>
      <c r="G88" s="95">
        <f>E88*'NEFZ + EPA + WLTP - Start Value'!$B$3*'NEFZ + EPA + WLTP - Start Value'!$B$6*'NEFZ + EPA + WLTP - Constants'!$B$4/3600</f>
        <v>0.3696008333333334</v>
      </c>
      <c r="H88" s="95">
        <f>IF(E88&gt;0,(((C87)^3+(C88)^3)/2/D88)*0.5*'NEFZ + EPA + WLTP - Constants'!$B$3*('NEFZ + EPA + WLTP - Start Value'!$B$5*'NEFZ + EPA + WLTP - Start Value'!$B$4)*E88/3600,0)</f>
        <v>0.1611508487654321</v>
      </c>
    </row>
    <row r="89" ht="20.35" customHeight="1">
      <c r="A89" s="15">
        <v>87</v>
      </c>
      <c r="B89" s="136">
        <v>40.3</v>
      </c>
      <c r="C89" s="95">
        <f>B89/3.6</f>
        <v>11.19444444444444</v>
      </c>
      <c r="D89" s="95">
        <f>(C89+C88)/2</f>
        <v>11.15277777777778</v>
      </c>
      <c r="E89" s="95">
        <f>(D89*(A89-A88))</f>
        <v>11.15277777777778</v>
      </c>
      <c r="F89" s="95">
        <f>(0.5*((C89^2)-(C88^2))*'NEFZ + EPA + WLTP - Start Value'!$B$3)/3600</f>
        <v>0.4040300282921737</v>
      </c>
      <c r="G89" s="95">
        <f>E89*'NEFZ + EPA + WLTP - Start Value'!$B$3*'NEFZ + EPA + WLTP - Start Value'!$B$6*'NEFZ + EPA + WLTP - Constants'!$B$4/3600</f>
        <v>0.3804993194444444</v>
      </c>
      <c r="H89" s="95">
        <f>IF(E89&gt;0,(((C88)^3+(C89)^3)/2/D89)*0.5*'NEFZ + EPA + WLTP - Constants'!$B$3*('NEFZ + EPA + WLTP - Start Value'!$B$5*'NEFZ + EPA + WLTP - Start Value'!$B$4)*E89/3600,0)</f>
        <v>0.175492215529621</v>
      </c>
    </row>
    <row r="90" ht="20.35" customHeight="1">
      <c r="A90" s="15">
        <v>88</v>
      </c>
      <c r="B90" s="136">
        <v>40.5</v>
      </c>
      <c r="C90" s="95">
        <f>B90/3.6</f>
        <v>11.25</v>
      </c>
      <c r="D90" s="95">
        <f>(C90+C89)/2</f>
        <v>11.22222222222222</v>
      </c>
      <c r="E90" s="95">
        <f>(D90*(A90-A89))</f>
        <v>11.22222222222222</v>
      </c>
      <c r="F90" s="95">
        <f>(0.5*((C90^2)-(C89^2))*'NEFZ + EPA + WLTP - Start Value'!$B$3)/3600</f>
        <v>0.2710305212620115</v>
      </c>
      <c r="G90" s="95">
        <f>E90*'NEFZ + EPA + WLTP - Start Value'!$B$3*'NEFZ + EPA + WLTP - Start Value'!$B$6*'NEFZ + EPA + WLTP - Constants'!$B$4/3600</f>
        <v>0.3828685555555555</v>
      </c>
      <c r="H90" s="95">
        <f>IF(E90&gt;0,(((C89)^3+(C90)^3)/2/D90)*0.5*'NEFZ + EPA + WLTP - Constants'!$B$3*('NEFZ + EPA + WLTP - Start Value'!$B$5*'NEFZ + EPA + WLTP - Start Value'!$B$4)*E90/3600,0)</f>
        <v>0.1787866558213306</v>
      </c>
    </row>
    <row r="91" ht="20.35" customHeight="1">
      <c r="A91" s="15">
        <v>89</v>
      </c>
      <c r="B91" s="136">
        <v>39</v>
      </c>
      <c r="C91" s="95">
        <f>B91/3.6</f>
        <v>10.83333333333333</v>
      </c>
      <c r="D91" s="95">
        <f>(C91+C90)/2</f>
        <v>11.04166666666667</v>
      </c>
      <c r="E91" s="95">
        <f>(D91*(A91-A90))</f>
        <v>11.04166666666667</v>
      </c>
      <c r="F91" s="95">
        <f>(0.5*((C91^2)-(C90^2))*'NEFZ + EPA + WLTP - Start Value'!$B$3)/3600</f>
        <v>-2.000024112654317</v>
      </c>
      <c r="G91" s="95">
        <f>E91*'NEFZ + EPA + WLTP - Start Value'!$B$3*'NEFZ + EPA + WLTP - Start Value'!$B$6*'NEFZ + EPA + WLTP - Constants'!$B$4/3600</f>
        <v>0.3767085416666668</v>
      </c>
      <c r="H91" s="95">
        <f>IF(E91&gt;0,(((C90)^3+(C91)^3)/2/D91)*0.5*'NEFZ + EPA + WLTP - Constants'!$B$3*('NEFZ + EPA + WLTP - Start Value'!$B$5*'NEFZ + EPA + WLTP - Start Value'!$B$4)*E91/3600,0)</f>
        <v>0.1704739402488426</v>
      </c>
    </row>
    <row r="92" ht="20.35" customHeight="1">
      <c r="A92" s="15">
        <v>90</v>
      </c>
      <c r="B92" s="136">
        <v>35.7</v>
      </c>
      <c r="C92" s="95">
        <f>B92/3.6</f>
        <v>9.916666666666668</v>
      </c>
      <c r="D92" s="95">
        <f>(C92+C91)/2</f>
        <v>10.375</v>
      </c>
      <c r="E92" s="95">
        <f>(D92*(A92-A91))</f>
        <v>10.375</v>
      </c>
      <c r="F92" s="95">
        <f>(0.5*((C92^2)-(C91^2))*'NEFZ + EPA + WLTP - Start Value'!$B$3)/3600</f>
        <v>-4.134389467592592</v>
      </c>
      <c r="G92" s="95">
        <f>E92*'NEFZ + EPA + WLTP - Start Value'!$B$3*'NEFZ + EPA + WLTP - Start Value'!$B$6*'NEFZ + EPA + WLTP - Constants'!$B$4/3600</f>
        <v>0.353963875</v>
      </c>
      <c r="H92" s="95">
        <f>IF(E92&gt;0,(((C91)^3+(C92)^3)/2/D92)*0.5*'NEFZ + EPA + WLTP - Constants'!$B$3*('NEFZ + EPA + WLTP - Start Value'!$B$5*'NEFZ + EPA + WLTP - Start Value'!$B$4)*E92/3600,0)</f>
        <v>0.1420987018229167</v>
      </c>
    </row>
    <row r="93" ht="20.35" customHeight="1">
      <c r="A93" s="15">
        <v>91</v>
      </c>
      <c r="B93" s="136">
        <v>31.8</v>
      </c>
      <c r="C93" s="95">
        <f>B93/3.6</f>
        <v>8.833333333333334</v>
      </c>
      <c r="D93" s="95">
        <f>(C93+C92)/2</f>
        <v>9.375</v>
      </c>
      <c r="E93" s="95">
        <f>(D93*(A93-A92))</f>
        <v>9.375</v>
      </c>
      <c r="F93" s="95">
        <f>(0.5*((C93^2)-(C92^2))*'NEFZ + EPA + WLTP - Start Value'!$B$3)/3600</f>
        <v>-4.415147569444447</v>
      </c>
      <c r="G93" s="95">
        <f>E93*'NEFZ + EPA + WLTP - Start Value'!$B$3*'NEFZ + EPA + WLTP - Start Value'!$B$6*'NEFZ + EPA + WLTP - Constants'!$B$4/3600</f>
        <v>0.319846875</v>
      </c>
      <c r="H93" s="95">
        <f>IF(E93&gt;0,(((C92)^3+(C93)^3)/2/D93)*0.5*'NEFZ + EPA + WLTP - Constants'!$B$3*('NEFZ + EPA + WLTP - Start Value'!$B$5*'NEFZ + EPA + WLTP - Start Value'!$B$4)*E93/3600,0)</f>
        <v>0.10527666015625</v>
      </c>
    </row>
    <row r="94" ht="20.35" customHeight="1">
      <c r="A94" s="15">
        <v>92</v>
      </c>
      <c r="B94" s="136">
        <v>27.1</v>
      </c>
      <c r="C94" s="95">
        <f>B94/3.6</f>
        <v>7.527777777777778</v>
      </c>
      <c r="D94" s="95">
        <f>(C94+C93)/2</f>
        <v>8.180555555555555</v>
      </c>
      <c r="E94" s="95">
        <f>(D94*(A94-A93))</f>
        <v>8.180555555555555</v>
      </c>
      <c r="F94" s="95">
        <f>(0.5*((C94^2)-(C93^2))*'NEFZ + EPA + WLTP - Start Value'!$B$3)/3600</f>
        <v>-4.642907128772293</v>
      </c>
      <c r="G94" s="95">
        <f>E94*'NEFZ + EPA + WLTP - Start Value'!$B$3*'NEFZ + EPA + WLTP - Start Value'!$B$6*'NEFZ + EPA + WLTP - Constants'!$B$4/3600</f>
        <v>0.2790960138888889</v>
      </c>
      <c r="H94" s="95">
        <f>IF(E94&gt;0,(((C93)^3+(C94)^3)/2/D94)*0.5*'NEFZ + EPA + WLTP - Constants'!$B$3*('NEFZ + EPA + WLTP - Start Value'!$B$5*'NEFZ + EPA + WLTP - Start Value'!$B$4)*E94/3600,0)</f>
        <v>0.07057594724687072</v>
      </c>
    </row>
    <row r="95" ht="20.35" customHeight="1">
      <c r="A95" s="15">
        <v>93</v>
      </c>
      <c r="B95" s="136">
        <v>22.8</v>
      </c>
      <c r="C95" s="95">
        <f>B95/3.6</f>
        <v>6.333333333333333</v>
      </c>
      <c r="D95" s="95">
        <f>(C95+C94)/2</f>
        <v>6.930555555555555</v>
      </c>
      <c r="E95" s="95">
        <f>(D95*(A95-A94))</f>
        <v>6.930555555555555</v>
      </c>
      <c r="F95" s="95">
        <f>(0.5*((C95^2)-(C94^2))*'NEFZ + EPA + WLTP - Start Value'!$B$3)/3600</f>
        <v>-3.598701667524006</v>
      </c>
      <c r="G95" s="95">
        <f>E95*'NEFZ + EPA + WLTP - Start Value'!$B$3*'NEFZ + EPA + WLTP - Start Value'!$B$6*'NEFZ + EPA + WLTP - Constants'!$B$4/3600</f>
        <v>0.2364497638888889</v>
      </c>
      <c r="H95" s="95">
        <f>IF(E95&gt;0,(((C94)^3+(C95)^3)/2/D95)*0.5*'NEFZ + EPA + WLTP - Constants'!$B$3*('NEFZ + EPA + WLTP - Start Value'!$B$5*'NEFZ + EPA + WLTP - Start Value'!$B$4)*E95/3600,0)</f>
        <v>0.04304902016353738</v>
      </c>
    </row>
    <row r="96" ht="20.35" customHeight="1">
      <c r="A96" s="15">
        <v>94</v>
      </c>
      <c r="B96" s="136">
        <v>21.1</v>
      </c>
      <c r="C96" s="95">
        <f>B96/3.6</f>
        <v>5.861111111111112</v>
      </c>
      <c r="D96" s="95">
        <f>(C96+C95)/2</f>
        <v>6.097222222222222</v>
      </c>
      <c r="E96" s="95">
        <f>(D96*(A96-A95))</f>
        <v>6.097222222222222</v>
      </c>
      <c r="F96" s="95">
        <f>(0.5*((C96^2)-(C95^2))*'NEFZ + EPA + WLTP - Start Value'!$B$3)/3600</f>
        <v>-1.251671274862824</v>
      </c>
      <c r="G96" s="95">
        <f>E96*'NEFZ + EPA + WLTP - Start Value'!$B$3*'NEFZ + EPA + WLTP - Start Value'!$B$6*'NEFZ + EPA + WLTP - Constants'!$B$4/3600</f>
        <v>0.2080189305555556</v>
      </c>
      <c r="H96" s="95">
        <f>IF(E96&gt;0,(((C95)^3+(C96)^3)/2/D96)*0.5*'NEFZ + EPA + WLTP - Constants'!$B$3*('NEFZ + EPA + WLTP - Start Value'!$B$5*'NEFZ + EPA + WLTP - Start Value'!$B$4)*E96/3600,0)</f>
        <v>0.02880288493977195</v>
      </c>
    </row>
    <row r="97" ht="20.35" customHeight="1">
      <c r="A97" s="15">
        <v>95</v>
      </c>
      <c r="B97" s="136">
        <v>18.9</v>
      </c>
      <c r="C97" s="95">
        <f>B97/3.6</f>
        <v>5.249999999999999</v>
      </c>
      <c r="D97" s="95">
        <f>(C97+C96)/2</f>
        <v>5.555555555555555</v>
      </c>
      <c r="E97" s="95">
        <f>(D97*(A97-A96))</f>
        <v>5.555555555555555</v>
      </c>
      <c r="F97" s="95">
        <f>(0.5*((C97^2)-(C96^2))*'NEFZ + EPA + WLTP - Start Value'!$B$3)/3600</f>
        <v>-1.475908779149523</v>
      </c>
      <c r="G97" s="95">
        <f>E97*'NEFZ + EPA + WLTP - Start Value'!$B$3*'NEFZ + EPA + WLTP - Start Value'!$B$6*'NEFZ + EPA + WLTP - Constants'!$B$4/3600</f>
        <v>0.1895388888888889</v>
      </c>
      <c r="H97" s="95">
        <f>IF(E97&gt;0,(((C96)^3+(C97)^3)/2/D97)*0.5*'NEFZ + EPA + WLTP - Constants'!$B$3*('NEFZ + EPA + WLTP - Start Value'!$B$5*'NEFZ + EPA + WLTP - Start Value'!$B$4)*E97/3600,0)</f>
        <v>0.02188751500342935</v>
      </c>
    </row>
    <row r="98" ht="20.35" customHeight="1">
      <c r="A98" s="15">
        <v>96</v>
      </c>
      <c r="B98" s="136">
        <v>18.9</v>
      </c>
      <c r="C98" s="95">
        <f>B98/3.6</f>
        <v>5.249999999999999</v>
      </c>
      <c r="D98" s="95">
        <f>(C98+C97)/2</f>
        <v>5.249999999999999</v>
      </c>
      <c r="E98" s="95">
        <f>(D98*(A98-A97))</f>
        <v>5.249999999999999</v>
      </c>
      <c r="F98" s="95">
        <f>(0.5*((C98^2)-(C97^2))*'NEFZ + EPA + WLTP - Start Value'!$B$3)/3600</f>
        <v>0</v>
      </c>
      <c r="G98" s="95">
        <f>E98*'NEFZ + EPA + WLTP - Start Value'!$B$3*'NEFZ + EPA + WLTP - Start Value'!$B$6*'NEFZ + EPA + WLTP - Constants'!$B$4/3600</f>
        <v>0.17911425</v>
      </c>
      <c r="H98" s="95">
        <f>IF(E98&gt;0,(((C97)^3+(C98)^3)/2/D98)*0.5*'NEFZ + EPA + WLTP - Constants'!$B$3*('NEFZ + EPA + WLTP - Start Value'!$B$5*'NEFZ + EPA + WLTP - Start Value'!$B$4)*E98/3600,0)</f>
        <v>0.01830494531249999</v>
      </c>
    </row>
    <row r="99" ht="20.35" customHeight="1">
      <c r="A99" s="15">
        <v>97</v>
      </c>
      <c r="B99" s="136">
        <v>21.3</v>
      </c>
      <c r="C99" s="95">
        <f>B99/3.6</f>
        <v>5.916666666666667</v>
      </c>
      <c r="D99" s="95">
        <f>(C99+C98)/2</f>
        <v>5.583333333333333</v>
      </c>
      <c r="E99" s="95">
        <f>(D99*(A99-A98))</f>
        <v>5.583333333333333</v>
      </c>
      <c r="F99" s="95">
        <f>(0.5*((C99^2)-(C98^2))*'NEFZ + EPA + WLTP - Start Value'!$B$3)/3600</f>
        <v>1.618132716049386</v>
      </c>
      <c r="G99" s="95">
        <f>E99*'NEFZ + EPA + WLTP - Start Value'!$B$3*'NEFZ + EPA + WLTP - Start Value'!$B$6*'NEFZ + EPA + WLTP - Constants'!$B$4/3600</f>
        <v>0.1904865833333333</v>
      </c>
      <c r="H99" s="95">
        <f>IF(E99&gt;0,(((C98)^3+(C99)^3)/2/D99)*0.5*'NEFZ + EPA + WLTP - Constants'!$B$3*('NEFZ + EPA + WLTP - Start Value'!$B$5*'NEFZ + EPA + WLTP - Start Value'!$B$4)*E99/3600,0)</f>
        <v>0.02225309230324074</v>
      </c>
    </row>
    <row r="100" ht="20.35" customHeight="1">
      <c r="A100" s="15">
        <v>98</v>
      </c>
      <c r="B100" s="136">
        <v>23.9</v>
      </c>
      <c r="C100" s="95">
        <f>B100/3.6</f>
        <v>6.638888888888888</v>
      </c>
      <c r="D100" s="95">
        <f>(C100+C99)/2</f>
        <v>6.277777777777778</v>
      </c>
      <c r="E100" s="95">
        <f>(D100*(A100-A99))</f>
        <v>6.277777777777778</v>
      </c>
      <c r="F100" s="95">
        <f>(0.5*((C100^2)-(C99^2))*'NEFZ + EPA + WLTP - Start Value'!$B$3)/3600</f>
        <v>1.971009087791493</v>
      </c>
      <c r="G100" s="95">
        <f>E100*'NEFZ + EPA + WLTP - Start Value'!$B$3*'NEFZ + EPA + WLTP - Start Value'!$B$6*'NEFZ + EPA + WLTP - Constants'!$B$4/3600</f>
        <v>0.2141789444444445</v>
      </c>
      <c r="H100" s="95">
        <f>IF(E100&gt;0,(((C99)^3+(C100)^3)/2/D100)*0.5*'NEFZ + EPA + WLTP - Constants'!$B$3*('NEFZ + EPA + WLTP - Start Value'!$B$5*'NEFZ + EPA + WLTP - Start Value'!$B$4)*E100/3600,0)</f>
        <v>0.03160807585305213</v>
      </c>
    </row>
    <row r="101" ht="20.35" customHeight="1">
      <c r="A101" s="15">
        <v>99</v>
      </c>
      <c r="B101" s="136">
        <v>25.9</v>
      </c>
      <c r="C101" s="95">
        <f>B101/3.6</f>
        <v>7.194444444444444</v>
      </c>
      <c r="D101" s="95">
        <f>(C101+C100)/2</f>
        <v>6.916666666666666</v>
      </c>
      <c r="E101" s="95">
        <f>(D101*(A101-A100))</f>
        <v>6.916666666666666</v>
      </c>
      <c r="F101" s="95">
        <f>(0.5*((C101^2)-(C100^2))*'NEFZ + EPA + WLTP - Start Value'!$B$3)/3600</f>
        <v>1.6704603909465</v>
      </c>
      <c r="G101" s="95">
        <f>E101*'NEFZ + EPA + WLTP - Start Value'!$B$3*'NEFZ + EPA + WLTP - Start Value'!$B$6*'NEFZ + EPA + WLTP - Constants'!$B$4/3600</f>
        <v>0.2359759166666667</v>
      </c>
      <c r="H101" s="95">
        <f>IF(E101&gt;0,(((C100)^3+(C101)^3)/2/D101)*0.5*'NEFZ + EPA + WLTP - Constants'!$B$3*('NEFZ + EPA + WLTP - Start Value'!$B$5*'NEFZ + EPA + WLTP - Start Value'!$B$4)*E101/3600,0)</f>
        <v>0.0420607863618827</v>
      </c>
    </row>
    <row r="102" ht="20.35" customHeight="1">
      <c r="A102" s="15">
        <v>100</v>
      </c>
      <c r="B102" s="136">
        <v>28.4</v>
      </c>
      <c r="C102" s="95">
        <f>B102/3.6</f>
        <v>7.888888888888888</v>
      </c>
      <c r="D102" s="95">
        <f>(C102+C101)/2</f>
        <v>7.541666666666666</v>
      </c>
      <c r="E102" s="95">
        <f>(D102*(A102-A101))</f>
        <v>7.541666666666666</v>
      </c>
      <c r="F102" s="95">
        <f>(0.5*((C102^2)-(C101^2))*'NEFZ + EPA + WLTP - Start Value'!$B$3)/3600</f>
        <v>2.276757008744858</v>
      </c>
      <c r="G102" s="95">
        <f>E102*'NEFZ + EPA + WLTP - Start Value'!$B$3*'NEFZ + EPA + WLTP - Start Value'!$B$6*'NEFZ + EPA + WLTP - Constants'!$B$4/3600</f>
        <v>0.2572990416666667</v>
      </c>
      <c r="H102" s="95">
        <f>IF(E102&gt;0,(((C101)^3+(C102)^3)/2/D102)*0.5*'NEFZ + EPA + WLTP - Constants'!$B$3*('NEFZ + EPA + WLTP - Start Value'!$B$5*'NEFZ + EPA + WLTP - Start Value'!$B$4)*E102/3600,0)</f>
        <v>0.05460665080054011</v>
      </c>
    </row>
    <row r="103" ht="20.35" customHeight="1">
      <c r="A103" s="15">
        <v>101</v>
      </c>
      <c r="B103" s="136">
        <v>30.3</v>
      </c>
      <c r="C103" s="95">
        <f>B103/3.6</f>
        <v>8.416666666666666</v>
      </c>
      <c r="D103" s="95">
        <f>(C103+C102)/2</f>
        <v>8.152777777777777</v>
      </c>
      <c r="E103" s="95">
        <f>(D103*(A103-A102))</f>
        <v>8.152777777777777</v>
      </c>
      <c r="F103" s="95">
        <f>(0.5*((C103^2)-(C102^2))*'NEFZ + EPA + WLTP - Start Value'!$B$3)/3600</f>
        <v>1.870546660665295</v>
      </c>
      <c r="G103" s="95">
        <f>E103*'NEFZ + EPA + WLTP - Start Value'!$B$3*'NEFZ + EPA + WLTP - Start Value'!$B$6*'NEFZ + EPA + WLTP - Constants'!$B$4/3600</f>
        <v>0.2781483194444445</v>
      </c>
      <c r="H103" s="95">
        <f>IF(E103&gt;0,(((C102)^3+(C103)^3)/2/D103)*0.5*'NEFZ + EPA + WLTP - Constants'!$B$3*('NEFZ + EPA + WLTP - Start Value'!$B$5*'NEFZ + EPA + WLTP - Start Value'!$B$4)*E103/3600,0)</f>
        <v>0.06876543768754284</v>
      </c>
    </row>
    <row r="104" ht="20.35" customHeight="1">
      <c r="A104" s="15">
        <v>102</v>
      </c>
      <c r="B104" s="136">
        <v>30.9</v>
      </c>
      <c r="C104" s="95">
        <f>B104/3.6</f>
        <v>8.583333333333332</v>
      </c>
      <c r="D104" s="95">
        <f>(C104+C103)/2</f>
        <v>8.5</v>
      </c>
      <c r="E104" s="95">
        <f>(D104*(A104-A103))</f>
        <v>8.5</v>
      </c>
      <c r="F104" s="95">
        <f>(0.5*((C104^2)-(C103^2))*'NEFZ + EPA + WLTP - Start Value'!$B$3)/3600</f>
        <v>0.6158564814814773</v>
      </c>
      <c r="G104" s="95">
        <f>E104*'NEFZ + EPA + WLTP - Start Value'!$B$3*'NEFZ + EPA + WLTP - Start Value'!$B$6*'NEFZ + EPA + WLTP - Constants'!$B$4/3600</f>
        <v>0.2899945</v>
      </c>
      <c r="H104" s="95">
        <f>IF(E104&gt;0,(((C103)^3+(C104)^3)/2/D104)*0.5*'NEFZ + EPA + WLTP - Constants'!$B$3*('NEFZ + EPA + WLTP - Start Value'!$B$5*'NEFZ + EPA + WLTP - Start Value'!$B$4)*E104/3600,0)</f>
        <v>0.07770921354166661</v>
      </c>
    </row>
    <row r="105" ht="20.35" customHeight="1">
      <c r="A105" s="15">
        <v>103</v>
      </c>
      <c r="B105" s="136">
        <v>31.1</v>
      </c>
      <c r="C105" s="95">
        <f>B105/3.6</f>
        <v>8.638888888888889</v>
      </c>
      <c r="D105" s="95">
        <f>(C105+C104)/2</f>
        <v>8.611111111111111</v>
      </c>
      <c r="E105" s="95">
        <f>(D105*(A105-A104))</f>
        <v>8.611111111111111</v>
      </c>
      <c r="F105" s="95">
        <f>(0.5*((C105^2)-(C104^2))*'NEFZ + EPA + WLTP - Start Value'!$B$3)/3600</f>
        <v>0.207968964334713</v>
      </c>
      <c r="G105" s="95">
        <f>E105*'NEFZ + EPA + WLTP - Start Value'!$B$3*'NEFZ + EPA + WLTP - Start Value'!$B$6*'NEFZ + EPA + WLTP - Constants'!$B$4/3600</f>
        <v>0.2937852777777779</v>
      </c>
      <c r="H105" s="95">
        <f>IF(E105&gt;0,(((C104)^3+(C105)^3)/2/D105)*0.5*'NEFZ + EPA + WLTP - Constants'!$B$3*('NEFZ + EPA + WLTP - Start Value'!$B$5*'NEFZ + EPA + WLTP - Start Value'!$B$4)*E105/3600,0)</f>
        <v>0.08077587330675581</v>
      </c>
    </row>
    <row r="106" ht="20.35" customHeight="1">
      <c r="A106" s="15">
        <v>104</v>
      </c>
      <c r="B106" s="136">
        <v>31.8</v>
      </c>
      <c r="C106" s="95">
        <f>B106/3.6</f>
        <v>8.833333333333334</v>
      </c>
      <c r="D106" s="95">
        <f>(C106+C105)/2</f>
        <v>8.736111111111111</v>
      </c>
      <c r="E106" s="95">
        <f>(D106*(A106-A105))</f>
        <v>8.736111111111111</v>
      </c>
      <c r="F106" s="95">
        <f>(0.5*((C106^2)-(C105^2))*'NEFZ + EPA + WLTP - Start Value'!$B$3)/3600</f>
        <v>0.7384575402949238</v>
      </c>
      <c r="G106" s="95">
        <f>E106*'NEFZ + EPA + WLTP - Start Value'!$B$3*'NEFZ + EPA + WLTP - Start Value'!$B$6*'NEFZ + EPA + WLTP - Constants'!$B$4/3600</f>
        <v>0.2980499027777778</v>
      </c>
      <c r="H106" s="95">
        <f>IF(E106&gt;0,(((C105)^3+(C106)^3)/2/D106)*0.5*'NEFZ + EPA + WLTP - Constants'!$B$3*('NEFZ + EPA + WLTP - Start Value'!$B$5*'NEFZ + EPA + WLTP - Start Value'!$B$4)*E106/3600,0)</f>
        <v>0.08437354648383916</v>
      </c>
    </row>
    <row r="107" ht="20.35" customHeight="1">
      <c r="A107" s="15">
        <v>105</v>
      </c>
      <c r="B107" s="136">
        <v>32.7</v>
      </c>
      <c r="C107" s="95">
        <f>B107/3.6</f>
        <v>9.083333333333334</v>
      </c>
      <c r="D107" s="95">
        <f>(C107+C106)/2</f>
        <v>8.958333333333334</v>
      </c>
      <c r="E107" s="95">
        <f>(D107*(A107-A106))</f>
        <v>8.958333333333334</v>
      </c>
      <c r="F107" s="95">
        <f>(0.5*((C107^2)-(C106^2))*'NEFZ + EPA + WLTP - Start Value'!$B$3)/3600</f>
        <v>0.9735966435185195</v>
      </c>
      <c r="G107" s="95">
        <f>E107*'NEFZ + EPA + WLTP - Start Value'!$B$3*'NEFZ + EPA + WLTP - Start Value'!$B$6*'NEFZ + EPA + WLTP - Constants'!$B$4/3600</f>
        <v>0.3056314583333334</v>
      </c>
      <c r="H107" s="95">
        <f>IF(E107&gt;0,(((C106)^3+(C107)^3)/2/D107)*0.5*'NEFZ + EPA + WLTP - Constants'!$B$3*('NEFZ + EPA + WLTP - Start Value'!$B$5*'NEFZ + EPA + WLTP - Start Value'!$B$4)*E107/3600,0)</f>
        <v>0.09099672815393521</v>
      </c>
    </row>
    <row r="108" ht="20.35" customHeight="1">
      <c r="A108" s="15">
        <v>106</v>
      </c>
      <c r="B108" s="136">
        <v>33.2</v>
      </c>
      <c r="C108" s="95">
        <f>B108/3.6</f>
        <v>9.222222222222223</v>
      </c>
      <c r="D108" s="95">
        <f>(C108+C107)/2</f>
        <v>9.152777777777779</v>
      </c>
      <c r="E108" s="95">
        <f>(D108*(A108-A107))</f>
        <v>9.152777777777779</v>
      </c>
      <c r="F108" s="95">
        <f>(0.5*((C108^2)-(C107^2))*'NEFZ + EPA + WLTP - Start Value'!$B$3)/3600</f>
        <v>0.552627207647465</v>
      </c>
      <c r="G108" s="95">
        <f>E108*'NEFZ + EPA + WLTP - Start Value'!$B$3*'NEFZ + EPA + WLTP - Start Value'!$B$6*'NEFZ + EPA + WLTP - Constants'!$B$4/3600</f>
        <v>0.3122653194444445</v>
      </c>
      <c r="H108" s="95">
        <f>IF(E108&gt;0,(((C107)^3+(C108)^3)/2/D108)*0.5*'NEFZ + EPA + WLTP - Constants'!$B$3*('NEFZ + EPA + WLTP - Start Value'!$B$5*'NEFZ + EPA + WLTP - Start Value'!$B$4)*E108/3600,0)</f>
        <v>0.09701173591285155</v>
      </c>
    </row>
    <row r="109" ht="20.35" customHeight="1">
      <c r="A109" s="15">
        <v>107</v>
      </c>
      <c r="B109" s="136">
        <v>32.4</v>
      </c>
      <c r="C109" s="95">
        <f>B109/3.6</f>
        <v>9</v>
      </c>
      <c r="D109" s="95">
        <f>(C109+C108)/2</f>
        <v>9.111111111111111</v>
      </c>
      <c r="E109" s="95">
        <f>(D109*(A109-A108))</f>
        <v>9.111111111111111</v>
      </c>
      <c r="F109" s="95">
        <f>(0.5*((C109^2)-(C108^2))*'NEFZ + EPA + WLTP - Start Value'!$B$3)/3600</f>
        <v>-0.8801783264746282</v>
      </c>
      <c r="G109" s="95">
        <f>E109*'NEFZ + EPA + WLTP - Start Value'!$B$3*'NEFZ + EPA + WLTP - Start Value'!$B$6*'NEFZ + EPA + WLTP - Constants'!$B$4/3600</f>
        <v>0.3108437777777778</v>
      </c>
      <c r="H109" s="95">
        <f>IF(E109&gt;0,(((C108)^3+(C109)^3)/2/D109)*0.5*'NEFZ + EPA + WLTP - Constants'!$B$3*('NEFZ + EPA + WLTP - Start Value'!$B$5*'NEFZ + EPA + WLTP - Start Value'!$B$4)*E109/3600,0)</f>
        <v>0.09571902743484226</v>
      </c>
    </row>
    <row r="110" ht="20.35" customHeight="1">
      <c r="A110" s="15">
        <v>108</v>
      </c>
      <c r="B110" s="136">
        <v>28.3</v>
      </c>
      <c r="C110" s="95">
        <f>B110/3.6</f>
        <v>7.861111111111111</v>
      </c>
      <c r="D110" s="95">
        <f>(C110+C109)/2</f>
        <v>8.430555555555555</v>
      </c>
      <c r="E110" s="95">
        <f>(D110*(A110-A109))</f>
        <v>8.430555555555555</v>
      </c>
      <c r="F110" s="95">
        <f>(0.5*((C110^2)-(C109^2))*'NEFZ + EPA + WLTP - Start Value'!$B$3)/3600</f>
        <v>-4.173970657578876</v>
      </c>
      <c r="G110" s="95">
        <f>E110*'NEFZ + EPA + WLTP - Start Value'!$B$3*'NEFZ + EPA + WLTP - Start Value'!$B$6*'NEFZ + EPA + WLTP - Constants'!$B$4/3600</f>
        <v>0.2876252638888889</v>
      </c>
      <c r="H110" s="95">
        <f>IF(E110&gt;0,(((C109)^3+(C110)^3)/2/D110)*0.5*'NEFZ + EPA + WLTP - Constants'!$B$3*('NEFZ + EPA + WLTP - Start Value'!$B$5*'NEFZ + EPA + WLTP - Start Value'!$B$4)*E110/3600,0)</f>
        <v>0.07683569628236452</v>
      </c>
    </row>
    <row r="111" ht="20.35" customHeight="1">
      <c r="A111" s="15">
        <v>109</v>
      </c>
      <c r="B111" s="136">
        <v>25.8</v>
      </c>
      <c r="C111" s="95">
        <f>B111/3.6</f>
        <v>7.166666666666667</v>
      </c>
      <c r="D111" s="95">
        <f>(C111+C110)/2</f>
        <v>7.513888888888889</v>
      </c>
      <c r="E111" s="95">
        <f>(D111*(A111-A110))</f>
        <v>7.513888888888889</v>
      </c>
      <c r="F111" s="95">
        <f>(0.5*((C111^2)-(C110^2))*'NEFZ + EPA + WLTP - Start Value'!$B$3)/3600</f>
        <v>-2.268371163408777</v>
      </c>
      <c r="G111" s="95">
        <f>E111*'NEFZ + EPA + WLTP - Start Value'!$B$3*'NEFZ + EPA + WLTP - Start Value'!$B$6*'NEFZ + EPA + WLTP - Constants'!$B$4/3600</f>
        <v>0.2563513472222222</v>
      </c>
      <c r="H111" s="95">
        <f>IF(E111&gt;0,(((C110)^3+(C111)^3)/2/D111)*0.5*'NEFZ + EPA + WLTP - Constants'!$B$3*('NEFZ + EPA + WLTP - Start Value'!$B$5*'NEFZ + EPA + WLTP - Start Value'!$B$4)*E111/3600,0)</f>
        <v>0.05400800993977194</v>
      </c>
    </row>
    <row r="112" ht="20.35" customHeight="1">
      <c r="A112" s="15">
        <v>110</v>
      </c>
      <c r="B112" s="136">
        <v>23.1</v>
      </c>
      <c r="C112" s="95">
        <f>B112/3.6</f>
        <v>6.416666666666667</v>
      </c>
      <c r="D112" s="95">
        <f>(C112+C111)/2</f>
        <v>6.791666666666667</v>
      </c>
      <c r="E112" s="95">
        <f>(D112*(A112-A111))</f>
        <v>6.791666666666667</v>
      </c>
      <c r="F112" s="95">
        <f>(0.5*((C112^2)-(C111^2))*'NEFZ + EPA + WLTP - Start Value'!$B$3)/3600</f>
        <v>-2.214366319444444</v>
      </c>
      <c r="G112" s="95">
        <f>E112*'NEFZ + EPA + WLTP - Start Value'!$B$3*'NEFZ + EPA + WLTP - Start Value'!$B$6*'NEFZ + EPA + WLTP - Constants'!$B$4/3600</f>
        <v>0.2317112916666667</v>
      </c>
      <c r="H112" s="95">
        <f>IF(E112&gt;0,(((C111)^3+(C112)^3)/2/D112)*0.5*'NEFZ + EPA + WLTP - Constants'!$B$3*('NEFZ + EPA + WLTP - Start Value'!$B$5*'NEFZ + EPA + WLTP - Start Value'!$B$4)*E112/3600,0)</f>
        <v>0.03999204528356481</v>
      </c>
    </row>
    <row r="113" ht="20.35" customHeight="1">
      <c r="A113" s="15">
        <v>111</v>
      </c>
      <c r="B113" s="136">
        <v>21.8</v>
      </c>
      <c r="C113" s="95">
        <f>B113/3.6</f>
        <v>6.055555555555555</v>
      </c>
      <c r="D113" s="95">
        <f>(C113+C112)/2</f>
        <v>6.236111111111111</v>
      </c>
      <c r="E113" s="95">
        <f>(D113*(A113-A112))</f>
        <v>6.236111111111111</v>
      </c>
      <c r="F113" s="95">
        <f>(0.5*((C113^2)-(C112^2))*'NEFZ + EPA + WLTP - Start Value'!$B$3)/3600</f>
        <v>-0.9789635845336084</v>
      </c>
      <c r="G113" s="95">
        <f>E113*'NEFZ + EPA + WLTP - Start Value'!$B$3*'NEFZ + EPA + WLTP - Start Value'!$B$6*'NEFZ + EPA + WLTP - Constants'!$B$4/3600</f>
        <v>0.2127574027777778</v>
      </c>
      <c r="H113" s="95">
        <f>IF(E113&gt;0,(((C112)^3+(C113)^3)/2/D113)*0.5*'NEFZ + EPA + WLTP - Constants'!$B$3*('NEFZ + EPA + WLTP - Start Value'!$B$5*'NEFZ + EPA + WLTP - Start Value'!$B$4)*E113/3600,0)</f>
        <v>0.03075550636038238</v>
      </c>
    </row>
    <row r="114" ht="20.35" customHeight="1">
      <c r="A114" s="15">
        <v>112</v>
      </c>
      <c r="B114" s="136">
        <v>21.2</v>
      </c>
      <c r="C114" s="95">
        <f>B114/3.6</f>
        <v>5.888888888888888</v>
      </c>
      <c r="D114" s="95">
        <f>(C114+C113)/2</f>
        <v>5.972222222222221</v>
      </c>
      <c r="E114" s="95">
        <f>(D114*(A114-A113))</f>
        <v>5.972222222222221</v>
      </c>
      <c r="F114" s="95">
        <f>(0.5*((C114^2)-(C113^2))*'NEFZ + EPA + WLTP - Start Value'!$B$3)/3600</f>
        <v>-0.4327096193415653</v>
      </c>
      <c r="G114" s="95">
        <f>E114*'NEFZ + EPA + WLTP - Start Value'!$B$3*'NEFZ + EPA + WLTP - Start Value'!$B$6*'NEFZ + EPA + WLTP - Constants'!$B$4/3600</f>
        <v>0.2037543055555556</v>
      </c>
      <c r="H114" s="95">
        <f>IF(E114&gt;0,(((C113)^3+(C114)^3)/2/D114)*0.5*'NEFZ + EPA + WLTP - Constants'!$B$3*('NEFZ + EPA + WLTP - Start Value'!$B$5*'NEFZ + EPA + WLTP - Start Value'!$B$4)*E114/3600,0)</f>
        <v>0.0269619935270919</v>
      </c>
    </row>
    <row r="115" ht="20.35" customHeight="1">
      <c r="A115" s="15">
        <v>113</v>
      </c>
      <c r="B115" s="136">
        <v>21</v>
      </c>
      <c r="C115" s="95">
        <f>B115/3.6</f>
        <v>5.833333333333333</v>
      </c>
      <c r="D115" s="95">
        <f>(C115+C114)/2</f>
        <v>5.861111111111111</v>
      </c>
      <c r="E115" s="95">
        <f>(D115*(A115-A114))</f>
        <v>5.861111111111111</v>
      </c>
      <c r="F115" s="95">
        <f>(0.5*((C115^2)-(C114^2))*'NEFZ + EPA + WLTP - Start Value'!$B$3)/3600</f>
        <v>-0.1415530692729766</v>
      </c>
      <c r="G115" s="95">
        <f>E115*'NEFZ + EPA + WLTP - Start Value'!$B$3*'NEFZ + EPA + WLTP - Start Value'!$B$6*'NEFZ + EPA + WLTP - Constants'!$B$4/3600</f>
        <v>0.1999635277777778</v>
      </c>
      <c r="H115" s="95">
        <f>IF(E115&gt;0,(((C114)^3+(C115)^3)/2/D115)*0.5*'NEFZ + EPA + WLTP - Constants'!$B$3*('NEFZ + EPA + WLTP - Start Value'!$B$5*'NEFZ + EPA + WLTP - Start Value'!$B$4)*E115/3600,0)</f>
        <v>0.02547180096879286</v>
      </c>
    </row>
    <row r="116" ht="20.35" customHeight="1">
      <c r="A116" s="15">
        <v>114</v>
      </c>
      <c r="B116" s="136">
        <v>21</v>
      </c>
      <c r="C116" s="95">
        <f>B116/3.6</f>
        <v>5.833333333333333</v>
      </c>
      <c r="D116" s="95">
        <f>(C116+C115)/2</f>
        <v>5.833333333333333</v>
      </c>
      <c r="E116" s="95">
        <f>(D116*(A116-A115))</f>
        <v>5.833333333333333</v>
      </c>
      <c r="F116" s="95">
        <f>(0.5*((C116^2)-(C115^2))*'NEFZ + EPA + WLTP - Start Value'!$B$3)/3600</f>
        <v>0</v>
      </c>
      <c r="G116" s="95">
        <f>E116*'NEFZ + EPA + WLTP - Start Value'!$B$3*'NEFZ + EPA + WLTP - Start Value'!$B$6*'NEFZ + EPA + WLTP - Constants'!$B$4/3600</f>
        <v>0.1990158333333333</v>
      </c>
      <c r="H116" s="95">
        <f>IF(E116&gt;0,(((C115)^3+(C116)^3)/2/D116)*0.5*'NEFZ + EPA + WLTP - Constants'!$B$3*('NEFZ + EPA + WLTP - Start Value'!$B$5*'NEFZ + EPA + WLTP - Start Value'!$B$4)*E116/3600,0)</f>
        <v>0.02510966435185185</v>
      </c>
    </row>
    <row r="117" ht="20.35" customHeight="1">
      <c r="A117" s="15">
        <v>115</v>
      </c>
      <c r="B117" s="136">
        <v>20.9</v>
      </c>
      <c r="C117" s="95">
        <f>B117/3.6</f>
        <v>5.805555555555555</v>
      </c>
      <c r="D117" s="95">
        <f>(C117+C116)/2</f>
        <v>5.819444444444445</v>
      </c>
      <c r="E117" s="95">
        <f>(D117*(A117-A116))</f>
        <v>5.819444444444445</v>
      </c>
      <c r="F117" s="95">
        <f>(0.5*((C117^2)-(C116^2))*'NEFZ + EPA + WLTP - Start Value'!$B$3)/3600</f>
        <v>-0.07027338391632251</v>
      </c>
      <c r="G117" s="95">
        <f>E117*'NEFZ + EPA + WLTP - Start Value'!$B$3*'NEFZ + EPA + WLTP - Start Value'!$B$6*'NEFZ + EPA + WLTP - Constants'!$B$4/3600</f>
        <v>0.1985419861111111</v>
      </c>
      <c r="H117" s="95">
        <f>IF(E117&gt;0,(((C116)^3+(C117)^3)/2/D117)*0.5*'NEFZ + EPA + WLTP - Constants'!$B$3*('NEFZ + EPA + WLTP - Start Value'!$B$5*'NEFZ + EPA + WLTP - Start Value'!$B$4)*E117/3600,0)</f>
        <v>0.02493116232103051</v>
      </c>
    </row>
    <row r="118" ht="20.35" customHeight="1">
      <c r="A118" s="15">
        <v>116</v>
      </c>
      <c r="B118" s="136">
        <v>19.9</v>
      </c>
      <c r="C118" s="95">
        <f>B118/3.6</f>
        <v>5.527777777777778</v>
      </c>
      <c r="D118" s="95">
        <f>(C118+C117)/2</f>
        <v>5.666666666666666</v>
      </c>
      <c r="E118" s="95">
        <f>(D118*(A118-A117))</f>
        <v>5.666666666666666</v>
      </c>
      <c r="F118" s="95">
        <f>(0.5*((C118^2)-(C117^2))*'NEFZ + EPA + WLTP - Start Value'!$B$3)/3600</f>
        <v>-0.6842849794238685</v>
      </c>
      <c r="G118" s="95">
        <f>E118*'NEFZ + EPA + WLTP - Start Value'!$B$3*'NEFZ + EPA + WLTP - Start Value'!$B$6*'NEFZ + EPA + WLTP - Constants'!$B$4/3600</f>
        <v>0.1933296666666666</v>
      </c>
      <c r="H118" s="95">
        <f>IF(E118&gt;0,(((C117)^3+(C118)^3)/2/D118)*0.5*'NEFZ + EPA + WLTP - Constants'!$B$3*('NEFZ + EPA + WLTP - Start Value'!$B$5*'NEFZ + EPA + WLTP - Start Value'!$B$4)*E118/3600,0)</f>
        <v>0.02305979822530864</v>
      </c>
    </row>
    <row r="119" ht="20.35" customHeight="1">
      <c r="A119" s="15">
        <v>117</v>
      </c>
      <c r="B119" s="136">
        <v>17.9</v>
      </c>
      <c r="C119" s="95">
        <f>B119/3.6</f>
        <v>4.972222222222221</v>
      </c>
      <c r="D119" s="95">
        <f>(C119+C118)/2</f>
        <v>5.25</v>
      </c>
      <c r="E119" s="95">
        <f>(D119*(A119-A118))</f>
        <v>5.25</v>
      </c>
      <c r="F119" s="95">
        <f>(0.5*((C119^2)-(C118^2))*'NEFZ + EPA + WLTP - Start Value'!$B$3)/3600</f>
        <v>-1.267939814814816</v>
      </c>
      <c r="G119" s="95">
        <f>E119*'NEFZ + EPA + WLTP - Start Value'!$B$3*'NEFZ + EPA + WLTP - Start Value'!$B$6*'NEFZ + EPA + WLTP - Constants'!$B$4/3600</f>
        <v>0.17911425</v>
      </c>
      <c r="H119" s="95">
        <f>IF(E119&gt;0,(((C118)^3+(C119)^3)/2/D119)*0.5*'NEFZ + EPA + WLTP - Constants'!$B$3*('NEFZ + EPA + WLTP - Start Value'!$B$5*'NEFZ + EPA + WLTP - Start Value'!$B$4)*E119/3600,0)</f>
        <v>0.01845867795138888</v>
      </c>
    </row>
    <row r="120" ht="20.35" customHeight="1">
      <c r="A120" s="15">
        <v>118</v>
      </c>
      <c r="B120" s="136">
        <v>15.1</v>
      </c>
      <c r="C120" s="95">
        <f>B120/3.6</f>
        <v>4.194444444444445</v>
      </c>
      <c r="D120" s="95">
        <f>(C120+C119)/2</f>
        <v>4.583333333333333</v>
      </c>
      <c r="E120" s="95">
        <f>(D120*(A120-A119))</f>
        <v>4.583333333333333</v>
      </c>
      <c r="F120" s="95">
        <f>(0.5*((C120^2)-(C119^2))*'NEFZ + EPA + WLTP - Start Value'!$B$3)/3600</f>
        <v>-1.549704218106994</v>
      </c>
      <c r="G120" s="95">
        <f>E120*'NEFZ + EPA + WLTP - Start Value'!$B$3*'NEFZ + EPA + WLTP - Start Value'!$B$6*'NEFZ + EPA + WLTP - Constants'!$B$4/3600</f>
        <v>0.1563695833333333</v>
      </c>
      <c r="H120" s="95">
        <f>IF(E120&gt;0,(((C119)^3+(C120)^3)/2/D120)*0.5*'NEFZ + EPA + WLTP - Constants'!$B$3*('NEFZ + EPA + WLTP - Start Value'!$B$5*'NEFZ + EPA + WLTP - Start Value'!$B$4)*E120/3600,0)</f>
        <v>0.01244270495756172</v>
      </c>
    </row>
    <row r="121" ht="20.35" customHeight="1">
      <c r="A121" s="15">
        <v>119</v>
      </c>
      <c r="B121" s="136">
        <v>12.8</v>
      </c>
      <c r="C121" s="95">
        <f>B121/3.6</f>
        <v>3.555555555555556</v>
      </c>
      <c r="D121" s="95">
        <f>(C121+C120)/2</f>
        <v>3.875</v>
      </c>
      <c r="E121" s="95">
        <f>(D121*(A121-A120))</f>
        <v>3.875</v>
      </c>
      <c r="F121" s="95">
        <f>(0.5*((C121^2)-(C120^2))*'NEFZ + EPA + WLTP - Start Value'!$B$3)/3600</f>
        <v>-1.076239390432099</v>
      </c>
      <c r="G121" s="95">
        <f>E121*'NEFZ + EPA + WLTP - Start Value'!$B$3*'NEFZ + EPA + WLTP - Start Value'!$B$6*'NEFZ + EPA + WLTP - Constants'!$B$4/3600</f>
        <v>0.132203375</v>
      </c>
      <c r="H121" s="95">
        <f>IF(E121&gt;0,(((C120)^3+(C121)^3)/2/D121)*0.5*'NEFZ + EPA + WLTP - Constants'!$B$3*('NEFZ + EPA + WLTP - Start Value'!$B$5*'NEFZ + EPA + WLTP - Start Value'!$B$4)*E121/3600,0)</f>
        <v>0.007510534866898147</v>
      </c>
    </row>
    <row r="122" ht="20.35" customHeight="1">
      <c r="A122" s="15">
        <v>120</v>
      </c>
      <c r="B122" s="136">
        <v>12</v>
      </c>
      <c r="C122" s="95">
        <f>B122/3.6</f>
        <v>3.333333333333333</v>
      </c>
      <c r="D122" s="95">
        <f>(C122+C121)/2</f>
        <v>3.444444444444445</v>
      </c>
      <c r="E122" s="95">
        <f>(D122*(A122-A121))</f>
        <v>3.444444444444445</v>
      </c>
      <c r="F122" s="95">
        <f>(0.5*((C122^2)-(C121^2))*'NEFZ + EPA + WLTP - Start Value'!$B$3)/3600</f>
        <v>-0.3327503429355289</v>
      </c>
      <c r="G122" s="95">
        <f>E122*'NEFZ + EPA + WLTP - Start Value'!$B$3*'NEFZ + EPA + WLTP - Start Value'!$B$6*'NEFZ + EPA + WLTP - Constants'!$B$4/3600</f>
        <v>0.1175141111111111</v>
      </c>
      <c r="H122" s="95">
        <f>IF(E122&gt;0,(((C121)^3+(C122)^3)/2/D122)*0.5*'NEFZ + EPA + WLTP - Constants'!$B$3*('NEFZ + EPA + WLTP - Start Value'!$B$5*'NEFZ + EPA + WLTP - Start Value'!$B$4)*E122/3600,0)</f>
        <v>0.005185632373113855</v>
      </c>
    </row>
    <row r="123" ht="20.35" customHeight="1">
      <c r="A123" s="15">
        <v>121</v>
      </c>
      <c r="B123" s="136">
        <v>13.2</v>
      </c>
      <c r="C123" s="95">
        <f>B123/3.6</f>
        <v>3.666666666666667</v>
      </c>
      <c r="D123" s="95">
        <f>(C123+C122)/2</f>
        <v>3.5</v>
      </c>
      <c r="E123" s="95">
        <f>(D123*(A123-A122))</f>
        <v>3.5</v>
      </c>
      <c r="F123" s="95">
        <f>(0.5*((C123^2)-(C122^2))*'NEFZ + EPA + WLTP - Start Value'!$B$3)/3600</f>
        <v>0.5071759259259261</v>
      </c>
      <c r="G123" s="95">
        <f>E123*'NEFZ + EPA + WLTP - Start Value'!$B$3*'NEFZ + EPA + WLTP - Start Value'!$B$6*'NEFZ + EPA + WLTP - Constants'!$B$4/3600</f>
        <v>0.1194095</v>
      </c>
      <c r="H123" s="95">
        <f>IF(E123&gt;0,(((C122)^3+(C123)^3)/2/D123)*0.5*'NEFZ + EPA + WLTP - Constants'!$B$3*('NEFZ + EPA + WLTP - Start Value'!$B$5*'NEFZ + EPA + WLTP - Start Value'!$B$4)*E123/3600,0)</f>
        <v>0.005460583333333332</v>
      </c>
    </row>
    <row r="124" ht="20.35" customHeight="1">
      <c r="A124" s="15">
        <v>122</v>
      </c>
      <c r="B124" s="136">
        <v>17.1</v>
      </c>
      <c r="C124" s="95">
        <f>B124/3.6</f>
        <v>4.75</v>
      </c>
      <c r="D124" s="95">
        <f>(C124+C123)/2</f>
        <v>4.208333333333333</v>
      </c>
      <c r="E124" s="95">
        <f>(D124*(A124-A123))</f>
        <v>4.208333333333333</v>
      </c>
      <c r="F124" s="95">
        <f>(0.5*((C124^2)-(C123^2))*'NEFZ + EPA + WLTP - Start Value'!$B$3)/3600</f>
        <v>1.981910686728395</v>
      </c>
      <c r="G124" s="95">
        <f>E124*'NEFZ + EPA + WLTP - Start Value'!$B$3*'NEFZ + EPA + WLTP - Start Value'!$B$6*'NEFZ + EPA + WLTP - Constants'!$B$4/3600</f>
        <v>0.1435757083333334</v>
      </c>
      <c r="H124" s="95">
        <f>IF(E124&gt;0,(((C123)^3+(C124)^3)/2/D124)*0.5*'NEFZ + EPA + WLTP - Constants'!$B$3*('NEFZ + EPA + WLTP - Start Value'!$B$5*'NEFZ + EPA + WLTP - Start Value'!$B$4)*E124/3600,0)</f>
        <v>0.009896611834490738</v>
      </c>
    </row>
    <row r="125" ht="20.35" customHeight="1">
      <c r="A125" s="15">
        <v>123</v>
      </c>
      <c r="B125" s="136">
        <v>21.1</v>
      </c>
      <c r="C125" s="95">
        <f>B125/3.6</f>
        <v>5.861111111111112</v>
      </c>
      <c r="D125" s="95">
        <f>(C125+C124)/2</f>
        <v>5.305555555555555</v>
      </c>
      <c r="E125" s="95">
        <f>(D125*(A125-A124))</f>
        <v>5.305555555555555</v>
      </c>
      <c r="F125" s="95">
        <f>(0.5*((C125^2)-(C124^2))*'NEFZ + EPA + WLTP - Start Value'!$B$3)/3600</f>
        <v>2.562714334705076</v>
      </c>
      <c r="G125" s="95">
        <f>E125*'NEFZ + EPA + WLTP - Start Value'!$B$3*'NEFZ + EPA + WLTP - Start Value'!$B$6*'NEFZ + EPA + WLTP - Constants'!$B$4/3600</f>
        <v>0.1810096388888889</v>
      </c>
      <c r="H125" s="95">
        <f>IF(E125&gt;0,(((C124)^3+(C125)^3)/2/D125)*0.5*'NEFZ + EPA + WLTP - Constants'!$B$3*('NEFZ + EPA + WLTP - Start Value'!$B$5*'NEFZ + EPA + WLTP - Start Value'!$B$4)*E125/3600,0)</f>
        <v>0.01951366344092936</v>
      </c>
    </row>
    <row r="126" ht="20.35" customHeight="1">
      <c r="A126" s="15">
        <v>124</v>
      </c>
      <c r="B126" s="136">
        <v>21.8</v>
      </c>
      <c r="C126" s="95">
        <f>B126/3.6</f>
        <v>6.055555555555555</v>
      </c>
      <c r="D126" s="95">
        <f>(C126+C125)/2</f>
        <v>5.958333333333334</v>
      </c>
      <c r="E126" s="95">
        <f>(D126*(A126-A125))</f>
        <v>5.958333333333334</v>
      </c>
      <c r="F126" s="95">
        <f>(0.5*((C126^2)-(C125^2))*'NEFZ + EPA + WLTP - Start Value'!$B$3)/3600</f>
        <v>0.5036538708847729</v>
      </c>
      <c r="G126" s="95">
        <f>E126*'NEFZ + EPA + WLTP - Start Value'!$B$3*'NEFZ + EPA + WLTP - Start Value'!$B$6*'NEFZ + EPA + WLTP - Constants'!$B$4/3600</f>
        <v>0.2032804583333334</v>
      </c>
      <c r="H126" s="95">
        <f>IF(E126&gt;0,(((C125)^3+(C126)^3)/2/D126)*0.5*'NEFZ + EPA + WLTP - Constants'!$B$3*('NEFZ + EPA + WLTP - Start Value'!$B$5*'NEFZ + EPA + WLTP - Start Value'!$B$4)*E126/3600,0)</f>
        <v>0.02678006708140432</v>
      </c>
    </row>
    <row r="127" ht="20.35" customHeight="1">
      <c r="A127" s="15">
        <v>125</v>
      </c>
      <c r="B127" s="136">
        <v>21.2</v>
      </c>
      <c r="C127" s="95">
        <f>B127/3.6</f>
        <v>5.888888888888888</v>
      </c>
      <c r="D127" s="95">
        <f>(C127+C126)/2</f>
        <v>5.972222222222221</v>
      </c>
      <c r="E127" s="95">
        <f>(D127*(A127-A126))</f>
        <v>5.972222222222221</v>
      </c>
      <c r="F127" s="95">
        <f>(0.5*((C127^2)-(C126^2))*'NEFZ + EPA + WLTP - Start Value'!$B$3)/3600</f>
        <v>-0.4327096193415653</v>
      </c>
      <c r="G127" s="95">
        <f>E127*'NEFZ + EPA + WLTP - Start Value'!$B$3*'NEFZ + EPA + WLTP - Start Value'!$B$6*'NEFZ + EPA + WLTP - Constants'!$B$4/3600</f>
        <v>0.2037543055555556</v>
      </c>
      <c r="H127" s="95">
        <f>IF(E127&gt;0,(((C126)^3+(C127)^3)/2/D127)*0.5*'NEFZ + EPA + WLTP - Constants'!$B$3*('NEFZ + EPA + WLTP - Start Value'!$B$5*'NEFZ + EPA + WLTP - Start Value'!$B$4)*E127/3600,0)</f>
        <v>0.0269619935270919</v>
      </c>
    </row>
    <row r="128" ht="20.35" customHeight="1">
      <c r="A128" s="15">
        <v>126</v>
      </c>
      <c r="B128" s="136">
        <v>18.5</v>
      </c>
      <c r="C128" s="95">
        <f>B128/3.6</f>
        <v>5.138888888888888</v>
      </c>
      <c r="D128" s="95">
        <f>(C128+C127)/2</f>
        <v>5.513888888888888</v>
      </c>
      <c r="E128" s="95">
        <f>(D128*(A128-A127))</f>
        <v>5.513888888888888</v>
      </c>
      <c r="F128" s="95">
        <f>(0.5*((C128^2)-(C127^2))*'NEFZ + EPA + WLTP - Start Value'!$B$3)/3600</f>
        <v>-1.797757523148148</v>
      </c>
      <c r="G128" s="95">
        <f>E128*'NEFZ + EPA + WLTP - Start Value'!$B$3*'NEFZ + EPA + WLTP - Start Value'!$B$6*'NEFZ + EPA + WLTP - Constants'!$B$4/3600</f>
        <v>0.1881173472222222</v>
      </c>
      <c r="H128" s="95">
        <f>IF(E128&gt;0,(((C127)^3+(C128)^3)/2/D128)*0.5*'NEFZ + EPA + WLTP - Constants'!$B$3*('NEFZ + EPA + WLTP - Start Value'!$B$5*'NEFZ + EPA + WLTP - Start Value'!$B$4)*E128/3600,0)</f>
        <v>0.02150054392253943</v>
      </c>
    </row>
    <row r="129" ht="20.35" customHeight="1">
      <c r="A129" s="15">
        <v>127</v>
      </c>
      <c r="B129" s="136">
        <v>13.9</v>
      </c>
      <c r="C129" s="95">
        <f>B129/3.6</f>
        <v>3.861111111111111</v>
      </c>
      <c r="D129" s="95">
        <f>(C129+C128)/2</f>
        <v>4.5</v>
      </c>
      <c r="E129" s="95">
        <f>(D129*(A129-A128))</f>
        <v>4.5</v>
      </c>
      <c r="F129" s="95">
        <f>(0.5*((C129^2)-(C128^2))*'NEFZ + EPA + WLTP - Start Value'!$B$3)/3600</f>
        <v>-2.499652777777777</v>
      </c>
      <c r="G129" s="95">
        <f>E129*'NEFZ + EPA + WLTP - Start Value'!$B$3*'NEFZ + EPA + WLTP - Start Value'!$B$6*'NEFZ + EPA + WLTP - Constants'!$B$4/3600</f>
        <v>0.1535265</v>
      </c>
      <c r="H129" s="95">
        <f>IF(E129&gt;0,(((C128)^3+(C129)^3)/2/D129)*0.5*'NEFZ + EPA + WLTP - Constants'!$B$3*('NEFZ + EPA + WLTP - Start Value'!$B$5*'NEFZ + EPA + WLTP - Start Value'!$B$4)*E129/3600,0)</f>
        <v>0.01222438020833333</v>
      </c>
    </row>
    <row r="130" ht="20.35" customHeight="1">
      <c r="A130" s="15">
        <v>128</v>
      </c>
      <c r="B130" s="136">
        <v>12</v>
      </c>
      <c r="C130" s="95">
        <f>B130/3.6</f>
        <v>3.333333333333333</v>
      </c>
      <c r="D130" s="95">
        <f>(C130+C129)/2</f>
        <v>3.597222222222222</v>
      </c>
      <c r="E130" s="95">
        <f>(D130*(A130-A129))</f>
        <v>3.597222222222222</v>
      </c>
      <c r="F130" s="95">
        <f>(0.5*((C130^2)-(C129^2))*'NEFZ + EPA + WLTP - Start Value'!$B$3)/3600</f>
        <v>-0.8253348979766808</v>
      </c>
      <c r="G130" s="95">
        <f>E130*'NEFZ + EPA + WLTP - Start Value'!$B$3*'NEFZ + EPA + WLTP - Start Value'!$B$6*'NEFZ + EPA + WLTP - Constants'!$B$4/3600</f>
        <v>0.1227264305555556</v>
      </c>
      <c r="H130" s="95">
        <f>IF(E130&gt;0,(((C129)^3+(C130)^3)/2/D130)*0.5*'NEFZ + EPA + WLTP - Constants'!$B$3*('NEFZ + EPA + WLTP - Start Value'!$B$5*'NEFZ + EPA + WLTP - Start Value'!$B$4)*E130/3600,0)</f>
        <v>0.005983397671253428</v>
      </c>
    </row>
    <row r="131" ht="20.35" customHeight="1">
      <c r="A131" s="15">
        <v>129</v>
      </c>
      <c r="B131" s="136">
        <v>12</v>
      </c>
      <c r="C131" s="95">
        <f>B131/3.6</f>
        <v>3.333333333333333</v>
      </c>
      <c r="D131" s="95">
        <f>(C131+C130)/2</f>
        <v>3.333333333333333</v>
      </c>
      <c r="E131" s="95">
        <f>(D131*(A131-A130))</f>
        <v>3.333333333333333</v>
      </c>
      <c r="F131" s="95">
        <f>(0.5*((C131^2)-(C130^2))*'NEFZ + EPA + WLTP - Start Value'!$B$3)/3600</f>
        <v>0</v>
      </c>
      <c r="G131" s="95">
        <f>E131*'NEFZ + EPA + WLTP - Start Value'!$B$3*'NEFZ + EPA + WLTP - Start Value'!$B$6*'NEFZ + EPA + WLTP - Constants'!$B$4/3600</f>
        <v>0.1137233333333333</v>
      </c>
      <c r="H131" s="95">
        <f>IF(E131&gt;0,(((C130)^3+(C131)^3)/2/D131)*0.5*'NEFZ + EPA + WLTP - Constants'!$B$3*('NEFZ + EPA + WLTP - Start Value'!$B$5*'NEFZ + EPA + WLTP - Start Value'!$B$4)*E131/3600,0)</f>
        <v>0.004685185185185184</v>
      </c>
    </row>
    <row r="132" ht="20.35" customHeight="1">
      <c r="A132" s="15">
        <v>130</v>
      </c>
      <c r="B132" s="136">
        <v>13</v>
      </c>
      <c r="C132" s="95">
        <f>B132/3.6</f>
        <v>3.611111111111111</v>
      </c>
      <c r="D132" s="95">
        <f>(C132+C131)/2</f>
        <v>3.472222222222222</v>
      </c>
      <c r="E132" s="95">
        <f>(D132*(A132-A131))</f>
        <v>3.472222222222222</v>
      </c>
      <c r="F132" s="95">
        <f>(0.5*((C132^2)-(C131^2))*'NEFZ + EPA + WLTP - Start Value'!$B$3)/3600</f>
        <v>0.4192922668038414</v>
      </c>
      <c r="G132" s="95">
        <f>E132*'NEFZ + EPA + WLTP - Start Value'!$B$3*'NEFZ + EPA + WLTP - Start Value'!$B$6*'NEFZ + EPA + WLTP - Constants'!$B$4/3600</f>
        <v>0.1184618055555556</v>
      </c>
      <c r="H132" s="95">
        <f>IF(E132&gt;0,(((C131)^3+(C132)^3)/2/D132)*0.5*'NEFZ + EPA + WLTP - Constants'!$B$3*('NEFZ + EPA + WLTP - Start Value'!$B$5*'NEFZ + EPA + WLTP - Start Value'!$B$4)*E132/3600,0)</f>
        <v>0.005320993012688614</v>
      </c>
    </row>
    <row r="133" ht="20.35" customHeight="1">
      <c r="A133" s="15">
        <v>131</v>
      </c>
      <c r="B133" s="136">
        <v>16</v>
      </c>
      <c r="C133" s="95">
        <f>B133/3.6</f>
        <v>4.444444444444445</v>
      </c>
      <c r="D133" s="95">
        <f>(C133+C132)/2</f>
        <v>4.027777777777778</v>
      </c>
      <c r="E133" s="95">
        <f>(D133*(A133-A132))</f>
        <v>4.027777777777778</v>
      </c>
      <c r="F133" s="95">
        <f>(0.5*((C133^2)-(C132^2))*'NEFZ + EPA + WLTP - Start Value'!$B$3)/3600</f>
        <v>1.459137088477367</v>
      </c>
      <c r="G133" s="95">
        <f>E133*'NEFZ + EPA + WLTP - Start Value'!$B$3*'NEFZ + EPA + WLTP - Start Value'!$B$6*'NEFZ + EPA + WLTP - Constants'!$B$4/3600</f>
        <v>0.1374156944444445</v>
      </c>
      <c r="H133" s="95">
        <f>IF(E133&gt;0,(((C132)^3+(C133)^3)/2/D133)*0.5*'NEFZ + EPA + WLTP - Constants'!$B$3*('NEFZ + EPA + WLTP - Start Value'!$B$5*'NEFZ + EPA + WLTP - Start Value'!$B$4)*E133/3600,0)</f>
        <v>0.008531212491426613</v>
      </c>
    </row>
    <row r="134" ht="20.35" customHeight="1">
      <c r="A134" s="15">
        <v>132</v>
      </c>
      <c r="B134" s="136">
        <v>18.5</v>
      </c>
      <c r="C134" s="95">
        <f>B134/3.6</f>
        <v>5.138888888888888</v>
      </c>
      <c r="D134" s="95">
        <f>(C134+C133)/2</f>
        <v>4.791666666666666</v>
      </c>
      <c r="E134" s="95">
        <f>(D134*(A134-A133))</f>
        <v>4.791666666666666</v>
      </c>
      <c r="F134" s="95">
        <f>(0.5*((C134^2)-(C133^2))*'NEFZ + EPA + WLTP - Start Value'!$B$3)/3600</f>
        <v>1.446558320473249</v>
      </c>
      <c r="G134" s="95">
        <f>E134*'NEFZ + EPA + WLTP - Start Value'!$B$3*'NEFZ + EPA + WLTP - Start Value'!$B$6*'NEFZ + EPA + WLTP - Constants'!$B$4/3600</f>
        <v>0.1634772916666667</v>
      </c>
      <c r="H134" s="95">
        <f>IF(E134&gt;0,(((C133)^3+(C134)^3)/2/D134)*0.5*'NEFZ + EPA + WLTP - Constants'!$B$3*('NEFZ + EPA + WLTP - Start Value'!$B$5*'NEFZ + EPA + WLTP - Start Value'!$B$4)*E134/3600,0)</f>
        <v>0.01413638720100308</v>
      </c>
    </row>
    <row r="135" ht="20.35" customHeight="1">
      <c r="A135" s="15">
        <v>133</v>
      </c>
      <c r="B135" s="136">
        <v>20.6</v>
      </c>
      <c r="C135" s="95">
        <f>B135/3.6</f>
        <v>5.722222222222222</v>
      </c>
      <c r="D135" s="95">
        <f>(C135+C134)/2</f>
        <v>5.430555555555555</v>
      </c>
      <c r="E135" s="95">
        <f>(D135*(A135-A134))</f>
        <v>5.430555555555555</v>
      </c>
      <c r="F135" s="95">
        <f>(0.5*((C135^2)-(C134^2))*'NEFZ + EPA + WLTP - Start Value'!$B$3)/3600</f>
        <v>1.377123521090537</v>
      </c>
      <c r="G135" s="95">
        <f>E135*'NEFZ + EPA + WLTP - Start Value'!$B$3*'NEFZ + EPA + WLTP - Start Value'!$B$6*'NEFZ + EPA + WLTP - Constants'!$B$4/3600</f>
        <v>0.1852742638888888</v>
      </c>
      <c r="H135" s="95">
        <f>IF(E135&gt;0,(((C134)^3+(C135)^3)/2/D135)*0.5*'NEFZ + EPA + WLTP - Constants'!$B$3*('NEFZ + EPA + WLTP - Start Value'!$B$5*'NEFZ + EPA + WLTP - Start Value'!$B$4)*E135/3600,0)</f>
        <v>0.02043456668488512</v>
      </c>
    </row>
    <row r="136" ht="20.35" customHeight="1">
      <c r="A136" s="15">
        <v>134</v>
      </c>
      <c r="B136" s="136">
        <v>22.5</v>
      </c>
      <c r="C136" s="95">
        <f>B136/3.6</f>
        <v>6.25</v>
      </c>
      <c r="D136" s="95">
        <f>(C136+C135)/2</f>
        <v>5.986111111111111</v>
      </c>
      <c r="E136" s="95">
        <f>(D136*(A136-A135))</f>
        <v>5.986111111111111</v>
      </c>
      <c r="F136" s="95">
        <f>(0.5*((C136^2)-(C135^2))*'NEFZ + EPA + WLTP - Start Value'!$B$3)/3600</f>
        <v>1.373433749142661</v>
      </c>
      <c r="G136" s="95">
        <f>E136*'NEFZ + EPA + WLTP - Start Value'!$B$3*'NEFZ + EPA + WLTP - Start Value'!$B$6*'NEFZ + EPA + WLTP - Constants'!$B$4/3600</f>
        <v>0.2042281527777778</v>
      </c>
      <c r="H136" s="95">
        <f>IF(E136&gt;0,(((C135)^3+(C136)^3)/2/D136)*0.5*'NEFZ + EPA + WLTP - Constants'!$B$3*('NEFZ + EPA + WLTP - Start Value'!$B$5*'NEFZ + EPA + WLTP - Start Value'!$B$4)*E136/3600,0)</f>
        <v>0.02729288608646262</v>
      </c>
    </row>
    <row r="137" ht="20.35" customHeight="1">
      <c r="A137" s="15">
        <v>135</v>
      </c>
      <c r="B137" s="136">
        <v>24</v>
      </c>
      <c r="C137" s="95">
        <f>B137/3.6</f>
        <v>6.666666666666666</v>
      </c>
      <c r="D137" s="95">
        <f>(C137+C136)/2</f>
        <v>6.458333333333333</v>
      </c>
      <c r="E137" s="95">
        <f>(D137*(A137-A136))</f>
        <v>6.458333333333333</v>
      </c>
      <c r="F137" s="95">
        <f>(0.5*((C137^2)-(C136^2))*'NEFZ + EPA + WLTP - Start Value'!$B$3)/3600</f>
        <v>1.169825424382714</v>
      </c>
      <c r="G137" s="95">
        <f>E137*'NEFZ + EPA + WLTP - Start Value'!$B$3*'NEFZ + EPA + WLTP - Start Value'!$B$6*'NEFZ + EPA + WLTP - Constants'!$B$4/3600</f>
        <v>0.2203389583333334</v>
      </c>
      <c r="H137" s="95">
        <f>IF(E137&gt;0,(((C136)^3+(C137)^3)/2/D137)*0.5*'NEFZ + EPA + WLTP - Constants'!$B$3*('NEFZ + EPA + WLTP - Start Value'!$B$5*'NEFZ + EPA + WLTP - Start Value'!$B$4)*E137/3600,0)</f>
        <v>0.03418263527199073</v>
      </c>
    </row>
    <row r="138" ht="20.35" customHeight="1">
      <c r="A138" s="15">
        <v>136</v>
      </c>
      <c r="B138" s="136">
        <v>26.6</v>
      </c>
      <c r="C138" s="95">
        <f>B138/3.6</f>
        <v>7.388888888888889</v>
      </c>
      <c r="D138" s="95">
        <f>(C138+C137)/2</f>
        <v>7.027777777777778</v>
      </c>
      <c r="E138" s="95">
        <f>(D138*(A138-A137))</f>
        <v>7.027777777777778</v>
      </c>
      <c r="F138" s="95">
        <f>(0.5*((C138^2)-(C137^2))*'NEFZ + EPA + WLTP - Start Value'!$B$3)/3600</f>
        <v>2.206483624828535</v>
      </c>
      <c r="G138" s="95">
        <f>E138*'NEFZ + EPA + WLTP - Start Value'!$B$3*'NEFZ + EPA + WLTP - Start Value'!$B$6*'NEFZ + EPA + WLTP - Constants'!$B$4/3600</f>
        <v>0.2397666944444445</v>
      </c>
      <c r="H138" s="95">
        <f>IF(E138&gt;0,(((C137)^3+(C138)^3)/2/D138)*0.5*'NEFZ + EPA + WLTP - Constants'!$B$3*('NEFZ + EPA + WLTP - Start Value'!$B$5*'NEFZ + EPA + WLTP - Start Value'!$B$4)*E138/3600,0)</f>
        <v>0.04425587967249656</v>
      </c>
    </row>
    <row r="139" ht="20.35" customHeight="1">
      <c r="A139" s="15">
        <v>137</v>
      </c>
      <c r="B139" s="136">
        <v>29.9</v>
      </c>
      <c r="C139" s="95">
        <f>B139/3.6</f>
        <v>8.305555555555555</v>
      </c>
      <c r="D139" s="95">
        <f>(C139+C138)/2</f>
        <v>7.847222222222222</v>
      </c>
      <c r="E139" s="95">
        <f>(D139*(A139-A138))</f>
        <v>7.847222222222222</v>
      </c>
      <c r="F139" s="95">
        <f>(0.5*((C139^2)-(C138^2))*'NEFZ + EPA + WLTP - Start Value'!$B$3)/3600</f>
        <v>3.127081725823043</v>
      </c>
      <c r="G139" s="95">
        <f>E139*'NEFZ + EPA + WLTP - Start Value'!$B$3*'NEFZ + EPA + WLTP - Start Value'!$B$6*'NEFZ + EPA + WLTP - Constants'!$B$4/3600</f>
        <v>0.2677236805555556</v>
      </c>
      <c r="H139" s="95">
        <f>IF(E139&gt;0,(((C138)^3+(C139)^3)/2/D139)*0.5*'NEFZ + EPA + WLTP - Constants'!$B$3*('NEFZ + EPA + WLTP - Start Value'!$B$5*'NEFZ + EPA + WLTP - Start Value'!$B$4)*E139/3600,0)</f>
        <v>0.06175333684306412</v>
      </c>
    </row>
    <row r="140" ht="20.35" customHeight="1">
      <c r="A140" s="15">
        <v>138</v>
      </c>
      <c r="B140" s="136">
        <v>34.8</v>
      </c>
      <c r="C140" s="95">
        <f>B140/3.6</f>
        <v>9.666666666666666</v>
      </c>
      <c r="D140" s="95">
        <f>(C140+C139)/2</f>
        <v>8.986111111111111</v>
      </c>
      <c r="E140" s="95">
        <f>(D140*(A140-A139))</f>
        <v>8.986111111111111</v>
      </c>
      <c r="F140" s="95">
        <f>(0.5*((C140^2)-(C139^2))*'NEFZ + EPA + WLTP - Start Value'!$B$3)/3600</f>
        <v>5.317129093792865</v>
      </c>
      <c r="G140" s="95">
        <f>E140*'NEFZ + EPA + WLTP - Start Value'!$B$3*'NEFZ + EPA + WLTP - Start Value'!$B$6*'NEFZ + EPA + WLTP - Constants'!$B$4/3600</f>
        <v>0.3065791527777778</v>
      </c>
      <c r="H140" s="95">
        <f>IF(E140&gt;0,(((C139)^3+(C140)^3)/2/D140)*0.5*'NEFZ + EPA + WLTP - Constants'!$B$3*('NEFZ + EPA + WLTP - Start Value'!$B$5*'NEFZ + EPA + WLTP - Start Value'!$B$4)*E140/3600,0)</f>
        <v>0.09337168865204902</v>
      </c>
    </row>
    <row r="141" ht="20.35" customHeight="1">
      <c r="A141" s="15">
        <v>139</v>
      </c>
      <c r="B141" s="136">
        <v>37.8</v>
      </c>
      <c r="C141" s="95">
        <f>B141/3.6</f>
        <v>10.5</v>
      </c>
      <c r="D141" s="95">
        <f>(C141+C140)/2</f>
        <v>10.08333333333333</v>
      </c>
      <c r="E141" s="95">
        <f>(D141*(A141-A140))</f>
        <v>10.08333333333333</v>
      </c>
      <c r="F141" s="95">
        <f>(0.5*((C141^2)-(C140^2))*'NEFZ + EPA + WLTP - Start Value'!$B$3)/3600</f>
        <v>3.652874228395056</v>
      </c>
      <c r="G141" s="95">
        <f>E141*'NEFZ + EPA + WLTP - Start Value'!$B$3*'NEFZ + EPA + WLTP - Start Value'!$B$6*'NEFZ + EPA + WLTP - Constants'!$B$4/3600</f>
        <v>0.3440130833333333</v>
      </c>
      <c r="H141" s="95">
        <f>IF(E141&gt;0,(((C140)^3+(C141)^3)/2/D141)*0.5*'NEFZ + EPA + WLTP - Constants'!$B$3*('NEFZ + EPA + WLTP - Start Value'!$B$5*'NEFZ + EPA + WLTP - Start Value'!$B$4)*E141/3600,0)</f>
        <v>0.1303532719907407</v>
      </c>
    </row>
    <row r="142" ht="20.35" customHeight="1">
      <c r="A142" s="15">
        <v>140</v>
      </c>
      <c r="B142" s="136">
        <v>40.2</v>
      </c>
      <c r="C142" s="95">
        <f>B142/3.6</f>
        <v>11.16666666666667</v>
      </c>
      <c r="D142" s="95">
        <f>(C142+C141)/2</f>
        <v>10.83333333333333</v>
      </c>
      <c r="E142" s="95">
        <f>(D142*(A142-A141))</f>
        <v>10.83333333333333</v>
      </c>
      <c r="F142" s="95">
        <f>(0.5*((C142^2)-(C141^2))*'NEFZ + EPA + WLTP - Start Value'!$B$3)/3600</f>
        <v>3.139660493827176</v>
      </c>
      <c r="G142" s="95">
        <f>E142*'NEFZ + EPA + WLTP - Start Value'!$B$3*'NEFZ + EPA + WLTP - Start Value'!$B$6*'NEFZ + EPA + WLTP - Constants'!$B$4/3600</f>
        <v>0.3696008333333334</v>
      </c>
      <c r="H142" s="95">
        <f>IF(E142&gt;0,(((C141)^3+(C142)^3)/2/D142)*0.5*'NEFZ + EPA + WLTP - Constants'!$B$3*('NEFZ + EPA + WLTP - Start Value'!$B$5*'NEFZ + EPA + WLTP - Start Value'!$B$4)*E142/3600,0)</f>
        <v>0.1612904282407407</v>
      </c>
    </row>
    <row r="143" ht="20.35" customHeight="1">
      <c r="A143" s="15">
        <v>141</v>
      </c>
      <c r="B143" s="136">
        <v>41.6</v>
      </c>
      <c r="C143" s="95">
        <f>B143/3.6</f>
        <v>11.55555555555556</v>
      </c>
      <c r="D143" s="95">
        <f>(C143+C142)/2</f>
        <v>11.36111111111111</v>
      </c>
      <c r="E143" s="95">
        <f>(D143*(A143-A142))</f>
        <v>11.36111111111111</v>
      </c>
      <c r="F143" s="95">
        <f>(0.5*((C143^2)-(C142^2))*'NEFZ + EPA + WLTP - Start Value'!$B$3)/3600</f>
        <v>1.920694015775028</v>
      </c>
      <c r="G143" s="95">
        <f>E143*'NEFZ + EPA + WLTP - Start Value'!$B$3*'NEFZ + EPA + WLTP - Start Value'!$B$6*'NEFZ + EPA + WLTP - Constants'!$B$4/3600</f>
        <v>0.3876070277777778</v>
      </c>
      <c r="H143" s="95">
        <f>IF(E143&gt;0,(((C142)^3+(C143)^3)/2/D143)*0.5*'NEFZ + EPA + WLTP - Constants'!$B$3*('NEFZ + EPA + WLTP - Start Value'!$B$5*'NEFZ + EPA + WLTP - Start Value'!$B$4)*E143/3600,0)</f>
        <v>0.1856668719564472</v>
      </c>
    </row>
    <row r="144" ht="20.35" customHeight="1">
      <c r="A144" s="15">
        <v>142</v>
      </c>
      <c r="B144" s="136">
        <v>41.9</v>
      </c>
      <c r="C144" s="95">
        <f>B144/3.6</f>
        <v>11.63888888888889</v>
      </c>
      <c r="D144" s="95">
        <f>(C144+C143)/2</f>
        <v>11.59722222222222</v>
      </c>
      <c r="E144" s="95">
        <f>(D144*(A144-A143))</f>
        <v>11.59722222222222</v>
      </c>
      <c r="F144" s="95">
        <f>(0.5*((C144^2)-(C143^2))*'NEFZ + EPA + WLTP - Start Value'!$B$3)/3600</f>
        <v>0.4201308513374447</v>
      </c>
      <c r="G144" s="95">
        <f>E144*'NEFZ + EPA + WLTP - Start Value'!$B$3*'NEFZ + EPA + WLTP - Start Value'!$B$6*'NEFZ + EPA + WLTP - Constants'!$B$4/3600</f>
        <v>0.3956624305555556</v>
      </c>
      <c r="H144" s="95">
        <f>IF(E144&gt;0,(((C143)^3+(C144)^3)/2/D144)*0.5*'NEFZ + EPA + WLTP - Constants'!$B$3*('NEFZ + EPA + WLTP - Start Value'!$B$5*'NEFZ + EPA + WLTP - Start Value'!$B$4)*E144/3600,0)</f>
        <v>0.1973191701763974</v>
      </c>
    </row>
    <row r="145" ht="20.35" customHeight="1">
      <c r="A145" s="15">
        <v>143</v>
      </c>
      <c r="B145" s="136">
        <v>42</v>
      </c>
      <c r="C145" s="95">
        <f>B145/3.6</f>
        <v>11.66666666666667</v>
      </c>
      <c r="D145" s="95">
        <f>(C145+C144)/2</f>
        <v>11.65277777777778</v>
      </c>
      <c r="E145" s="95">
        <f>(D145*(A145-A144))</f>
        <v>11.65277777777778</v>
      </c>
      <c r="F145" s="95">
        <f>(0.5*((C145^2)-(C144^2))*'NEFZ + EPA + WLTP - Start Value'!$B$3)/3600</f>
        <v>0.1407144847393682</v>
      </c>
      <c r="G145" s="95">
        <f>E145*'NEFZ + EPA + WLTP - Start Value'!$B$3*'NEFZ + EPA + WLTP - Start Value'!$B$6*'NEFZ + EPA + WLTP - Constants'!$B$4/3600</f>
        <v>0.3975578194444444</v>
      </c>
      <c r="H145" s="95">
        <f>IF(E145&gt;0,(((C144)^3+(C145)^3)/2/D145)*0.5*'NEFZ + EPA + WLTP - Constants'!$B$3*('NEFZ + EPA + WLTP - Start Value'!$B$5*'NEFZ + EPA + WLTP - Start Value'!$B$4)*E145/3600,0)</f>
        <v>0.2001616026180984</v>
      </c>
    </row>
    <row r="146" ht="20.35" customHeight="1">
      <c r="A146" s="15">
        <v>144</v>
      </c>
      <c r="B146" s="136">
        <v>42.2</v>
      </c>
      <c r="C146" s="95">
        <f>B146/3.6</f>
        <v>11.72222222222222</v>
      </c>
      <c r="D146" s="95">
        <f>(C146+C145)/2</f>
        <v>11.69444444444444</v>
      </c>
      <c r="E146" s="95">
        <f>(D146*(A146-A145))</f>
        <v>11.69444444444444</v>
      </c>
      <c r="F146" s="95">
        <f>(0.5*((C146^2)-(C145^2))*'NEFZ + EPA + WLTP - Start Value'!$B$3)/3600</f>
        <v>0.2824352709190758</v>
      </c>
      <c r="G146" s="95">
        <f>E146*'NEFZ + EPA + WLTP - Start Value'!$B$3*'NEFZ + EPA + WLTP - Start Value'!$B$6*'NEFZ + EPA + WLTP - Constants'!$B$4/3600</f>
        <v>0.3989793611111111</v>
      </c>
      <c r="H146" s="95">
        <f>IF(E146&gt;0,(((C145)^3+(C146)^3)/2/D146)*0.5*'NEFZ + EPA + WLTP - Constants'!$B$3*('NEFZ + EPA + WLTP - Start Value'!$B$5*'NEFZ + EPA + WLTP - Start Value'!$B$4)*E146/3600,0)</f>
        <v>0.2023189961848423</v>
      </c>
    </row>
    <row r="147" ht="20.35" customHeight="1">
      <c r="A147" s="15">
        <v>145</v>
      </c>
      <c r="B147" s="136">
        <v>42.4</v>
      </c>
      <c r="C147" s="95">
        <f>B147/3.6</f>
        <v>11.77777777777778</v>
      </c>
      <c r="D147" s="95">
        <f>(C147+C146)/2</f>
        <v>11.75</v>
      </c>
      <c r="E147" s="95">
        <f>(D147*(A147-A146))</f>
        <v>11.75</v>
      </c>
      <c r="F147" s="95">
        <f>(0.5*((C147^2)-(C146^2))*'NEFZ + EPA + WLTP - Start Value'!$B$3)/3600</f>
        <v>0.2837770061728306</v>
      </c>
      <c r="G147" s="95">
        <f>E147*'NEFZ + EPA + WLTP - Start Value'!$B$3*'NEFZ + EPA + WLTP - Start Value'!$B$6*'NEFZ + EPA + WLTP - Constants'!$B$4/3600</f>
        <v>0.4008747500000001</v>
      </c>
      <c r="H147" s="95">
        <f>IF(E147&gt;0,(((C146)^3+(C147)^3)/2/D147)*0.5*'NEFZ + EPA + WLTP - Constants'!$B$3*('NEFZ + EPA + WLTP - Start Value'!$B$5*'NEFZ + EPA + WLTP - Start Value'!$B$4)*E147/3600,0)</f>
        <v>0.2052160891203703</v>
      </c>
    </row>
    <row r="148" ht="20.35" customHeight="1">
      <c r="A148" s="15">
        <v>146</v>
      </c>
      <c r="B148" s="136">
        <v>42.7</v>
      </c>
      <c r="C148" s="95">
        <f>B148/3.6</f>
        <v>11.86111111111111</v>
      </c>
      <c r="D148" s="95">
        <f>(C148+C147)/2</f>
        <v>11.81944444444444</v>
      </c>
      <c r="E148" s="95">
        <f>(D148*(A148-A147))</f>
        <v>11.81944444444444</v>
      </c>
      <c r="F148" s="95">
        <f>(0.5*((C148^2)-(C147^2))*'NEFZ + EPA + WLTP - Start Value'!$B$3)/3600</f>
        <v>0.4281812628600972</v>
      </c>
      <c r="G148" s="95">
        <f>E148*'NEFZ + EPA + WLTP - Start Value'!$B$3*'NEFZ + EPA + WLTP - Start Value'!$B$6*'NEFZ + EPA + WLTP - Constants'!$B$4/3600</f>
        <v>0.4032439861111112</v>
      </c>
      <c r="H148" s="95">
        <f>IF(E148&gt;0,(((C147)^3+(C148)^3)/2/D148)*0.5*'NEFZ + EPA + WLTP - Constants'!$B$3*('NEFZ + EPA + WLTP - Start Value'!$B$5*'NEFZ + EPA + WLTP - Start Value'!$B$4)*E148/3600,0)</f>
        <v>0.2088805044956704</v>
      </c>
    </row>
    <row r="149" ht="20.35" customHeight="1">
      <c r="A149" s="15">
        <v>147</v>
      </c>
      <c r="B149" s="136">
        <v>43.1</v>
      </c>
      <c r="C149" s="95">
        <f>B149/3.6</f>
        <v>11.97222222222222</v>
      </c>
      <c r="D149" s="95">
        <f>(C149+C148)/2</f>
        <v>11.91666666666667</v>
      </c>
      <c r="E149" s="95">
        <f>(D149*(A149-A148))</f>
        <v>11.91666666666667</v>
      </c>
      <c r="F149" s="95">
        <f>(0.5*((C149^2)-(C148^2))*'NEFZ + EPA + WLTP - Start Value'!$B$3)/3600</f>
        <v>0.5756044238683075</v>
      </c>
      <c r="G149" s="95">
        <f>E149*'NEFZ + EPA + WLTP - Start Value'!$B$3*'NEFZ + EPA + WLTP - Start Value'!$B$6*'NEFZ + EPA + WLTP - Constants'!$B$4/3600</f>
        <v>0.4065609166666668</v>
      </c>
      <c r="H149" s="95">
        <f>IF(E149&gt;0,(((C148)^3+(C149)^3)/2/D149)*0.5*'NEFZ + EPA + WLTP - Constants'!$B$3*('NEFZ + EPA + WLTP - Start Value'!$B$5*'NEFZ + EPA + WLTP - Start Value'!$B$4)*E149/3600,0)</f>
        <v>0.2140835097415125</v>
      </c>
    </row>
    <row r="150" ht="20.35" customHeight="1">
      <c r="A150" s="15">
        <v>148</v>
      </c>
      <c r="B150" s="136">
        <v>43.7</v>
      </c>
      <c r="C150" s="95">
        <f>B150/3.6</f>
        <v>12.13888888888889</v>
      </c>
      <c r="D150" s="95">
        <f>(C150+C149)/2</f>
        <v>12.05555555555556</v>
      </c>
      <c r="E150" s="95">
        <f>(D150*(A150-A149))</f>
        <v>12.05555555555556</v>
      </c>
      <c r="F150" s="95">
        <f>(0.5*((C150^2)-(C149^2))*'NEFZ + EPA + WLTP - Start Value'!$B$3)/3600</f>
        <v>0.8734696502057583</v>
      </c>
      <c r="G150" s="95">
        <f>E150*'NEFZ + EPA + WLTP - Start Value'!$B$3*'NEFZ + EPA + WLTP - Start Value'!$B$6*'NEFZ + EPA + WLTP - Constants'!$B$4/3600</f>
        <v>0.411299388888889</v>
      </c>
      <c r="H150" s="95">
        <f>IF(E150&gt;0,(((C149)^3+(C150)^3)/2/D150)*0.5*'NEFZ + EPA + WLTP - Constants'!$B$3*('NEFZ + EPA + WLTP - Start Value'!$B$5*'NEFZ + EPA + WLTP - Start Value'!$B$4)*E150/3600,0)</f>
        <v>0.2216738486582648</v>
      </c>
    </row>
    <row r="151" ht="20.35" customHeight="1">
      <c r="A151" s="15">
        <v>149</v>
      </c>
      <c r="B151" s="136">
        <v>44</v>
      </c>
      <c r="C151" s="95">
        <f>B151/3.6</f>
        <v>12.22222222222222</v>
      </c>
      <c r="D151" s="95">
        <f>(C151+C150)/2</f>
        <v>12.18055555555556</v>
      </c>
      <c r="E151" s="95">
        <f>(D151*(A151-A150))</f>
        <v>12.18055555555556</v>
      </c>
      <c r="F151" s="95">
        <f>(0.5*((C151^2)-(C150^2))*'NEFZ + EPA + WLTP - Start Value'!$B$3)/3600</f>
        <v>0.4412631815843596</v>
      </c>
      <c r="G151" s="95">
        <f>E151*'NEFZ + EPA + WLTP - Start Value'!$B$3*'NEFZ + EPA + WLTP - Start Value'!$B$6*'NEFZ + EPA + WLTP - Constants'!$B$4/3600</f>
        <v>0.415564013888889</v>
      </c>
      <c r="H151" s="95">
        <f>IF(E151&gt;0,(((C150)^3+(C151)^3)/2/D151)*0.5*'NEFZ + EPA + WLTP - Constants'!$B$3*('NEFZ + EPA + WLTP - Start Value'!$B$5*'NEFZ + EPA + WLTP - Start Value'!$B$4)*E151/3600,0)</f>
        <v>0.2286162316154406</v>
      </c>
    </row>
    <row r="152" ht="20.35" customHeight="1">
      <c r="A152" s="15">
        <v>150</v>
      </c>
      <c r="B152" s="136">
        <v>44.1</v>
      </c>
      <c r="C152" s="95">
        <f>B152/3.6</f>
        <v>12.25</v>
      </c>
      <c r="D152" s="95">
        <f>(C152+C151)/2</f>
        <v>12.23611111111111</v>
      </c>
      <c r="E152" s="95">
        <f>(D152*(A152-A151))</f>
        <v>12.23611111111111</v>
      </c>
      <c r="F152" s="95">
        <f>(0.5*((C152^2)-(C151^2))*'NEFZ + EPA + WLTP - Start Value'!$B$3)/3600</f>
        <v>0.1477585948216753</v>
      </c>
      <c r="G152" s="95">
        <f>E152*'NEFZ + EPA + WLTP - Start Value'!$B$3*'NEFZ + EPA + WLTP - Start Value'!$B$6*'NEFZ + EPA + WLTP - Constants'!$B$4/3600</f>
        <v>0.4174594027777778</v>
      </c>
      <c r="H152" s="95">
        <f>IF(E152&gt;0,(((C151)^3+(C152)^3)/2/D152)*0.5*'NEFZ + EPA + WLTP - Constants'!$B$3*('NEFZ + EPA + WLTP - Start Value'!$B$5*'NEFZ + EPA + WLTP - Start Value'!$B$4)*E152/3600,0)</f>
        <v>0.2317514393272033</v>
      </c>
    </row>
    <row r="153" ht="20.35" customHeight="1">
      <c r="A153" s="15">
        <v>151</v>
      </c>
      <c r="B153" s="136">
        <v>45.3</v>
      </c>
      <c r="C153" s="95">
        <f>B153/3.6</f>
        <v>12.58333333333333</v>
      </c>
      <c r="D153" s="95">
        <f>(C153+C152)/2</f>
        <v>12.41666666666667</v>
      </c>
      <c r="E153" s="95">
        <f>(D153*(A153-A152))</f>
        <v>12.41666666666667</v>
      </c>
      <c r="F153" s="95">
        <f>(0.5*((C153^2)-(C152^2))*'NEFZ + EPA + WLTP - Start Value'!$B$3)/3600</f>
        <v>1.799266975308635</v>
      </c>
      <c r="G153" s="95">
        <f>E153*'NEFZ + EPA + WLTP - Start Value'!$B$3*'NEFZ + EPA + WLTP - Start Value'!$B$6*'NEFZ + EPA + WLTP - Constants'!$B$4/3600</f>
        <v>0.4236194166666667</v>
      </c>
      <c r="H153" s="95">
        <f>IF(E153&gt;0,(((C152)^3+(C153)^3)/2/D153)*0.5*'NEFZ + EPA + WLTP - Constants'!$B$3*('NEFZ + EPA + WLTP - Start Value'!$B$5*'NEFZ + EPA + WLTP - Start Value'!$B$4)*E153/3600,0)</f>
        <v>0.2422926681134259</v>
      </c>
    </row>
    <row r="154" ht="20.35" customHeight="1">
      <c r="A154" s="15">
        <v>152</v>
      </c>
      <c r="B154" s="136">
        <v>46.4</v>
      </c>
      <c r="C154" s="95">
        <f>B154/3.6</f>
        <v>12.88888888888889</v>
      </c>
      <c r="D154" s="95">
        <f>(C154+C153)/2</f>
        <v>12.73611111111111</v>
      </c>
      <c r="E154" s="95">
        <f>(D154*(A154-A153))</f>
        <v>12.73611111111111</v>
      </c>
      <c r="F154" s="95">
        <f>(0.5*((C154^2)-(C153^2))*'NEFZ + EPA + WLTP - Start Value'!$B$3)/3600</f>
        <v>1.691760438100135</v>
      </c>
      <c r="G154" s="95">
        <f>E154*'NEFZ + EPA + WLTP - Start Value'!$B$3*'NEFZ + EPA + WLTP - Start Value'!$B$6*'NEFZ + EPA + WLTP - Constants'!$B$4/3600</f>
        <v>0.4345179027777777</v>
      </c>
      <c r="H154" s="95">
        <f>IF(E154&gt;0,(((C153)^3+(C154)^3)/2/D154)*0.5*'NEFZ + EPA + WLTP - Constants'!$B$3*('NEFZ + EPA + WLTP - Start Value'!$B$5*'NEFZ + EPA + WLTP - Start Value'!$B$4)*E154/3600,0)</f>
        <v>0.2614499009398575</v>
      </c>
    </row>
    <row r="155" ht="20.35" customHeight="1">
      <c r="A155" s="15">
        <v>153</v>
      </c>
      <c r="B155" s="136">
        <v>47.2</v>
      </c>
      <c r="C155" s="95">
        <f>B155/3.6</f>
        <v>13.11111111111111</v>
      </c>
      <c r="D155" s="95">
        <f>(C155+C154)/2</f>
        <v>13</v>
      </c>
      <c r="E155" s="95">
        <f>(D155*(A155-A154))</f>
        <v>13</v>
      </c>
      <c r="F155" s="95">
        <f>(0.5*((C155^2)-(C154^2))*'NEFZ + EPA + WLTP - Start Value'!$B$3)/3600</f>
        <v>1.255864197530869</v>
      </c>
      <c r="G155" s="95">
        <f>E155*'NEFZ + EPA + WLTP - Start Value'!$B$3*'NEFZ + EPA + WLTP - Start Value'!$B$6*'NEFZ + EPA + WLTP - Constants'!$B$4/3600</f>
        <v>0.443521</v>
      </c>
      <c r="H155" s="95">
        <f>IF(E155&gt;0,(((C154)^3+(C155)^3)/2/D155)*0.5*'NEFZ + EPA + WLTP - Constants'!$B$3*('NEFZ + EPA + WLTP - Start Value'!$B$5*'NEFZ + EPA + WLTP - Start Value'!$B$4)*E155/3600,0)</f>
        <v>0.2779814074074073</v>
      </c>
    </row>
    <row r="156" ht="20.35" customHeight="1">
      <c r="A156" s="15">
        <v>154</v>
      </c>
      <c r="B156" s="136">
        <v>47.3</v>
      </c>
      <c r="C156" s="95">
        <f>B156/3.6</f>
        <v>13.13888888888889</v>
      </c>
      <c r="D156" s="95">
        <f>(C156+C155)/2</f>
        <v>13.125</v>
      </c>
      <c r="E156" s="95">
        <f>(D156*(A156-A155))</f>
        <v>13.125</v>
      </c>
      <c r="F156" s="95">
        <f>(0.5*((C156^2)-(C155^2))*'NEFZ + EPA + WLTP - Start Value'!$B$3)/3600</f>
        <v>0.1584924768518498</v>
      </c>
      <c r="G156" s="95">
        <f>E156*'NEFZ + EPA + WLTP - Start Value'!$B$3*'NEFZ + EPA + WLTP - Start Value'!$B$6*'NEFZ + EPA + WLTP - Constants'!$B$4/3600</f>
        <v>0.4477856250000001</v>
      </c>
      <c r="H156" s="95">
        <f>IF(E156&gt;0,(((C155)^3+(C156)^3)/2/D156)*0.5*'NEFZ + EPA + WLTP - Constants'!$B$3*('NEFZ + EPA + WLTP - Start Value'!$B$5*'NEFZ + EPA + WLTP - Start Value'!$B$4)*E156/3600,0)</f>
        <v>0.2860157313368054</v>
      </c>
    </row>
    <row r="157" ht="20.35" customHeight="1">
      <c r="A157" s="15">
        <v>155</v>
      </c>
      <c r="B157" s="136">
        <v>47.4</v>
      </c>
      <c r="C157" s="95">
        <f>B157/3.6</f>
        <v>13.16666666666667</v>
      </c>
      <c r="D157" s="95">
        <f>(C157+C156)/2</f>
        <v>13.15277777777778</v>
      </c>
      <c r="E157" s="95">
        <f>(D157*(A157-A156))</f>
        <v>13.15277777777778</v>
      </c>
      <c r="F157" s="95">
        <f>(0.5*((C157^2)-(C156^2))*'NEFZ + EPA + WLTP - Start Value'!$B$3)/3600</f>
        <v>0.1588279106652962</v>
      </c>
      <c r="G157" s="95">
        <f>E157*'NEFZ + EPA + WLTP - Start Value'!$B$3*'NEFZ + EPA + WLTP - Start Value'!$B$6*'NEFZ + EPA + WLTP - Constants'!$B$4/3600</f>
        <v>0.4487333194444444</v>
      </c>
      <c r="H157" s="95">
        <f>IF(E157&gt;0,(((C156)^3+(C157)^3)/2/D157)*0.5*'NEFZ + EPA + WLTP - Constants'!$B$3*('NEFZ + EPA + WLTP - Start Value'!$B$5*'NEFZ + EPA + WLTP - Start Value'!$B$4)*E157/3600,0)</f>
        <v>0.2878355461944873</v>
      </c>
    </row>
    <row r="158" ht="20.35" customHeight="1">
      <c r="A158" s="15">
        <v>156</v>
      </c>
      <c r="B158" s="136">
        <v>47.4</v>
      </c>
      <c r="C158" s="95">
        <f>B158/3.6</f>
        <v>13.16666666666667</v>
      </c>
      <c r="D158" s="95">
        <f>(C158+C157)/2</f>
        <v>13.16666666666667</v>
      </c>
      <c r="E158" s="95">
        <f>(D158*(A158-A157))</f>
        <v>13.16666666666667</v>
      </c>
      <c r="F158" s="95">
        <f>(0.5*((C158^2)-(C157^2))*'NEFZ + EPA + WLTP - Start Value'!$B$3)/3600</f>
        <v>0</v>
      </c>
      <c r="G158" s="95">
        <f>E158*'NEFZ + EPA + WLTP - Start Value'!$B$3*'NEFZ + EPA + WLTP - Start Value'!$B$6*'NEFZ + EPA + WLTP - Constants'!$B$4/3600</f>
        <v>0.4492071666666667</v>
      </c>
      <c r="H158" s="95">
        <f>IF(E158&gt;0,(((C157)^3+(C158)^3)/2/D158)*0.5*'NEFZ + EPA + WLTP - Constants'!$B$3*('NEFZ + EPA + WLTP - Start Value'!$B$5*'NEFZ + EPA + WLTP - Start Value'!$B$4)*E158/3600,0)</f>
        <v>0.2887473773148148</v>
      </c>
    </row>
    <row r="159" ht="20.35" customHeight="1">
      <c r="A159" s="15">
        <v>157</v>
      </c>
      <c r="B159" s="136">
        <v>47.5</v>
      </c>
      <c r="C159" s="95">
        <f>B159/3.6</f>
        <v>13.19444444444444</v>
      </c>
      <c r="D159" s="95">
        <f>(C159+C158)/2</f>
        <v>13.18055555555556</v>
      </c>
      <c r="E159" s="95">
        <f>(D159*(A159-A158))</f>
        <v>13.18055555555556</v>
      </c>
      <c r="F159" s="95">
        <f>(0.5*((C159^2)-(C158^2))*'NEFZ + EPA + WLTP - Start Value'!$B$3)/3600</f>
        <v>0.1591633444787426</v>
      </c>
      <c r="G159" s="95">
        <f>E159*'NEFZ + EPA + WLTP - Start Value'!$B$3*'NEFZ + EPA + WLTP - Start Value'!$B$6*'NEFZ + EPA + WLTP - Constants'!$B$4/3600</f>
        <v>0.449681013888889</v>
      </c>
      <c r="H159" s="95">
        <f>IF(E159&gt;0,(((C158)^3+(C159)^3)/2/D159)*0.5*'NEFZ + EPA + WLTP - Constants'!$B$3*('NEFZ + EPA + WLTP - Start Value'!$B$5*'NEFZ + EPA + WLTP - Start Value'!$B$4)*E159/3600,0)</f>
        <v>0.2896630639521176</v>
      </c>
    </row>
    <row r="160" ht="20.35" customHeight="1">
      <c r="A160" s="15">
        <v>158</v>
      </c>
      <c r="B160" s="136">
        <v>47.9</v>
      </c>
      <c r="C160" s="95">
        <f>B160/3.6</f>
        <v>13.30555555555556</v>
      </c>
      <c r="D160" s="95">
        <f>(C160+C159)/2</f>
        <v>13.25</v>
      </c>
      <c r="E160" s="95">
        <f>(D160*(A160-A159))</f>
        <v>13.25</v>
      </c>
      <c r="F160" s="95">
        <f>(0.5*((C160^2)-(C159^2))*'NEFZ + EPA + WLTP - Start Value'!$B$3)/3600</f>
        <v>0.6400077160493856</v>
      </c>
      <c r="G160" s="95">
        <f>E160*'NEFZ + EPA + WLTP - Start Value'!$B$3*'NEFZ + EPA + WLTP - Start Value'!$B$6*'NEFZ + EPA + WLTP - Constants'!$B$4/3600</f>
        <v>0.4520502500000001</v>
      </c>
      <c r="H160" s="95">
        <f>IF(E160&gt;0,(((C159)^3+(C160)^3)/2/D160)*0.5*'NEFZ + EPA + WLTP - Constants'!$B$3*('NEFZ + EPA + WLTP - Start Value'!$B$5*'NEFZ + EPA + WLTP - Start Value'!$B$4)*E160/3600,0)</f>
        <v>0.2942802149884259</v>
      </c>
    </row>
    <row r="161" ht="20.35" customHeight="1">
      <c r="A161" s="15">
        <v>159</v>
      </c>
      <c r="B161" s="136">
        <v>48.6</v>
      </c>
      <c r="C161" s="95">
        <f>B161/3.6</f>
        <v>13.5</v>
      </c>
      <c r="D161" s="95">
        <f>(C161+C160)/2</f>
        <v>13.40277777777778</v>
      </c>
      <c r="E161" s="95">
        <f>(D161*(A161-A160))</f>
        <v>13.40277777777778</v>
      </c>
      <c r="F161" s="95">
        <f>(0.5*((C161^2)-(C160^2))*'NEFZ + EPA + WLTP - Start Value'!$B$3)/3600</f>
        <v>1.132927704903976</v>
      </c>
      <c r="G161" s="95">
        <f>E161*'NEFZ + EPA + WLTP - Start Value'!$B$3*'NEFZ + EPA + WLTP - Start Value'!$B$6*'NEFZ + EPA + WLTP - Constants'!$B$4/3600</f>
        <v>0.4572625694444444</v>
      </c>
      <c r="H161" s="95">
        <f>IF(E161&gt;0,(((C160)^3+(C161)^3)/2/D161)*0.5*'NEFZ + EPA + WLTP - Constants'!$B$3*('NEFZ + EPA + WLTP - Start Value'!$B$5*'NEFZ + EPA + WLTP - Start Value'!$B$4)*E161/3600,0)</f>
        <v>0.3046095584437157</v>
      </c>
    </row>
    <row r="162" ht="20.35" customHeight="1">
      <c r="A162" s="15">
        <v>160</v>
      </c>
      <c r="B162" s="136">
        <v>49.4</v>
      </c>
      <c r="C162" s="95">
        <f>B162/3.6</f>
        <v>13.72222222222222</v>
      </c>
      <c r="D162" s="95">
        <f>(C162+C161)/2</f>
        <v>13.61111111111111</v>
      </c>
      <c r="E162" s="95">
        <f>(D162*(A162-A161))</f>
        <v>13.61111111111111</v>
      </c>
      <c r="F162" s="95">
        <f>(0.5*((C162^2)-(C161^2))*'NEFZ + EPA + WLTP - Start Value'!$B$3)/3600</f>
        <v>1.314900548696841</v>
      </c>
      <c r="G162" s="95">
        <f>E162*'NEFZ + EPA + WLTP - Start Value'!$B$3*'NEFZ + EPA + WLTP - Start Value'!$B$6*'NEFZ + EPA + WLTP - Constants'!$B$4/3600</f>
        <v>0.4643702777777778</v>
      </c>
      <c r="H162" s="95">
        <f>IF(E162&gt;0,(((C161)^3+(C162)^3)/2/D162)*0.5*'NEFZ + EPA + WLTP - Constants'!$B$3*('NEFZ + EPA + WLTP - Start Value'!$B$5*'NEFZ + EPA + WLTP - Start Value'!$B$4)*E162/3600,0)</f>
        <v>0.3190495066015089</v>
      </c>
    </row>
    <row r="163" ht="20.35" customHeight="1">
      <c r="A163" s="15">
        <v>161</v>
      </c>
      <c r="B163" s="136">
        <v>49.8</v>
      </c>
      <c r="C163" s="95">
        <f>B163/3.6</f>
        <v>13.83333333333333</v>
      </c>
      <c r="D163" s="95">
        <f>(C163+C162)/2</f>
        <v>13.77777777777778</v>
      </c>
      <c r="E163" s="95">
        <f>(D163*(A163-A162))</f>
        <v>13.77777777777778</v>
      </c>
      <c r="F163" s="95">
        <f>(0.5*((C163^2)-(C162^2))*'NEFZ + EPA + WLTP - Start Value'!$B$3)/3600</f>
        <v>0.6655006858710546</v>
      </c>
      <c r="G163" s="95">
        <f>E163*'NEFZ + EPA + WLTP - Start Value'!$B$3*'NEFZ + EPA + WLTP - Start Value'!$B$6*'NEFZ + EPA + WLTP - Constants'!$B$4/3600</f>
        <v>0.4700564444444444</v>
      </c>
      <c r="H163" s="95">
        <f>IF(E163&gt;0,(((C162)^3+(C163)^3)/2/D163)*0.5*'NEFZ + EPA + WLTP - Constants'!$B$3*('NEFZ + EPA + WLTP - Start Value'!$B$5*'NEFZ + EPA + WLTP - Start Value'!$B$4)*E163/3600,0)</f>
        <v>0.3308637866941015</v>
      </c>
    </row>
    <row r="164" ht="20.35" customHeight="1">
      <c r="A164" s="15">
        <v>162</v>
      </c>
      <c r="B164" s="136">
        <v>49.8</v>
      </c>
      <c r="C164" s="95">
        <f>B164/3.6</f>
        <v>13.83333333333333</v>
      </c>
      <c r="D164" s="95">
        <f>(C164+C163)/2</f>
        <v>13.83333333333333</v>
      </c>
      <c r="E164" s="95">
        <f>(D164*(A164-A163))</f>
        <v>13.83333333333333</v>
      </c>
      <c r="F164" s="95">
        <f>(0.5*((C164^2)-(C163^2))*'NEFZ + EPA + WLTP - Start Value'!$B$3)/3600</f>
        <v>0</v>
      </c>
      <c r="G164" s="95">
        <f>E164*'NEFZ + EPA + WLTP - Start Value'!$B$3*'NEFZ + EPA + WLTP - Start Value'!$B$6*'NEFZ + EPA + WLTP - Constants'!$B$4/3600</f>
        <v>0.4719518333333333</v>
      </c>
      <c r="H164" s="95">
        <f>IF(E164&gt;0,(((C163)^3+(C164)^3)/2/D164)*0.5*'NEFZ + EPA + WLTP - Constants'!$B$3*('NEFZ + EPA + WLTP - Start Value'!$B$5*'NEFZ + EPA + WLTP - Start Value'!$B$4)*E164/3600,0)</f>
        <v>0.334865997685185</v>
      </c>
    </row>
    <row r="165" ht="20.35" customHeight="1">
      <c r="A165" s="15">
        <v>163</v>
      </c>
      <c r="B165" s="136">
        <v>49.7</v>
      </c>
      <c r="C165" s="95">
        <f>B165/3.6</f>
        <v>13.80555555555556</v>
      </c>
      <c r="D165" s="95">
        <f>(C165+C164)/2</f>
        <v>13.81944444444444</v>
      </c>
      <c r="E165" s="95">
        <f>(D165*(A165-A164))</f>
        <v>13.81944444444444</v>
      </c>
      <c r="F165" s="95">
        <f>(0.5*((C165^2)-(C164^2))*'NEFZ + EPA + WLTP - Start Value'!$B$3)/3600</f>
        <v>-0.166878322187924</v>
      </c>
      <c r="G165" s="95">
        <f>E165*'NEFZ + EPA + WLTP - Start Value'!$B$3*'NEFZ + EPA + WLTP - Start Value'!$B$6*'NEFZ + EPA + WLTP - Constants'!$B$4/3600</f>
        <v>0.4714779861111111</v>
      </c>
      <c r="H165" s="95">
        <f>IF(E165&gt;0,(((C164)^3+(C165)^3)/2/D165)*0.5*'NEFZ + EPA + WLTP - Constants'!$B$3*('NEFZ + EPA + WLTP - Start Value'!$B$5*'NEFZ + EPA + WLTP - Start Value'!$B$4)*E165/3600,0)</f>
        <v>0.3338593891728823</v>
      </c>
    </row>
    <row r="166" ht="20.35" customHeight="1">
      <c r="A166" s="15">
        <v>164</v>
      </c>
      <c r="B166" s="136">
        <v>49.3</v>
      </c>
      <c r="C166" s="95">
        <f>B166/3.6</f>
        <v>13.69444444444444</v>
      </c>
      <c r="D166" s="95">
        <f>(C166+C165)/2</f>
        <v>13.75</v>
      </c>
      <c r="E166" s="95">
        <f>(D166*(A166-A165))</f>
        <v>13.75</v>
      </c>
      <c r="F166" s="95">
        <f>(0.5*((C166^2)-(C165^2))*'NEFZ + EPA + WLTP - Start Value'!$B$3)/3600</f>
        <v>-0.6641589506172936</v>
      </c>
      <c r="G166" s="95">
        <f>E166*'NEFZ + EPA + WLTP - Start Value'!$B$3*'NEFZ + EPA + WLTP - Start Value'!$B$6*'NEFZ + EPA + WLTP - Constants'!$B$4/3600</f>
        <v>0.46910875</v>
      </c>
      <c r="H166" s="95">
        <f>IF(E166&gt;0,(((C165)^3+(C166)^3)/2/D166)*0.5*'NEFZ + EPA + WLTP - Constants'!$B$3*('NEFZ + EPA + WLTP - Start Value'!$B$5*'NEFZ + EPA + WLTP - Start Value'!$B$4)*E166/3600,0)</f>
        <v>0.328866691261574</v>
      </c>
    </row>
    <row r="167" ht="20.35" customHeight="1">
      <c r="A167" s="15">
        <v>165</v>
      </c>
      <c r="B167" s="136">
        <v>48.5</v>
      </c>
      <c r="C167" s="95">
        <f>B167/3.6</f>
        <v>13.47222222222222</v>
      </c>
      <c r="D167" s="95">
        <f>(C167+C166)/2</f>
        <v>13.58333333333333</v>
      </c>
      <c r="E167" s="95">
        <f>(D167*(A167-A166))</f>
        <v>13.58333333333333</v>
      </c>
      <c r="F167" s="95">
        <f>(0.5*((C167^2)-(C166^2))*'NEFZ + EPA + WLTP - Start Value'!$B$3)/3600</f>
        <v>-1.312217078189294</v>
      </c>
      <c r="G167" s="95">
        <f>E167*'NEFZ + EPA + WLTP - Start Value'!$B$3*'NEFZ + EPA + WLTP - Start Value'!$B$6*'NEFZ + EPA + WLTP - Constants'!$B$4/3600</f>
        <v>0.4634225833333333</v>
      </c>
      <c r="H167" s="95">
        <f>IF(E167&gt;0,(((C166)^3+(C167)^3)/2/D167)*0.5*'NEFZ + EPA + WLTP - Constants'!$B$3*('NEFZ + EPA + WLTP - Start Value'!$B$5*'NEFZ + EPA + WLTP - Start Value'!$B$4)*E167/3600,0)</f>
        <v>0.3171003855131171</v>
      </c>
    </row>
    <row r="168" ht="20.35" customHeight="1">
      <c r="A168" s="15">
        <v>166</v>
      </c>
      <c r="B168" s="136">
        <v>47.6</v>
      </c>
      <c r="C168" s="95">
        <f>B168/3.6</f>
        <v>13.22222222222222</v>
      </c>
      <c r="D168" s="95">
        <f>(C168+C167)/2</f>
        <v>13.34722222222222</v>
      </c>
      <c r="E168" s="95">
        <f>(D168*(A168-A167))</f>
        <v>13.34722222222222</v>
      </c>
      <c r="F168" s="95">
        <f>(0.5*((C168^2)-(C167^2))*'NEFZ + EPA + WLTP - Start Value'!$B$3)/3600</f>
        <v>-1.450583526234569</v>
      </c>
      <c r="G168" s="95">
        <f>E168*'NEFZ + EPA + WLTP - Start Value'!$B$3*'NEFZ + EPA + WLTP - Start Value'!$B$6*'NEFZ + EPA + WLTP - Constants'!$B$4/3600</f>
        <v>0.4553671805555556</v>
      </c>
      <c r="H168" s="95">
        <f>IF(E168&gt;0,(((C167)^3+(C168)^3)/2/D168)*0.5*'NEFZ + EPA + WLTP - Constants'!$B$3*('NEFZ + EPA + WLTP - Start Value'!$B$5*'NEFZ + EPA + WLTP - Start Value'!$B$4)*E168/3600,0)</f>
        <v>0.3008690101648233</v>
      </c>
    </row>
    <row r="169" ht="20.35" customHeight="1">
      <c r="A169" s="15">
        <v>167</v>
      </c>
      <c r="B169" s="136">
        <v>46.3</v>
      </c>
      <c r="C169" s="95">
        <f>B169/3.6</f>
        <v>12.86111111111111</v>
      </c>
      <c r="D169" s="95">
        <f>(C169+C168)/2</f>
        <v>13.04166666666667</v>
      </c>
      <c r="E169" s="95">
        <f>(D169*(A169-A168))</f>
        <v>13.04166666666667</v>
      </c>
      <c r="F169" s="95">
        <f>(0.5*((C169^2)-(C168^2))*'NEFZ + EPA + WLTP - Start Value'!$B$3)/3600</f>
        <v>-2.047320280349791</v>
      </c>
      <c r="G169" s="95">
        <f>E169*'NEFZ + EPA + WLTP - Start Value'!$B$3*'NEFZ + EPA + WLTP - Start Value'!$B$6*'NEFZ + EPA + WLTP - Constants'!$B$4/3600</f>
        <v>0.4449425416666666</v>
      </c>
      <c r="H169" s="95">
        <f>IF(E169&gt;0,(((C168)^3+(C169)^3)/2/D169)*0.5*'NEFZ + EPA + WLTP - Constants'!$B$3*('NEFZ + EPA + WLTP - Start Value'!$B$5*'NEFZ + EPA + WLTP - Start Value'!$B$4)*E169/3600,0)</f>
        <v>0.2807627358699846</v>
      </c>
    </row>
    <row r="170" ht="20.35" customHeight="1">
      <c r="A170" s="15">
        <v>168</v>
      </c>
      <c r="B170" s="136">
        <v>43.7</v>
      </c>
      <c r="C170" s="95">
        <f>B170/3.6</f>
        <v>12.13888888888889</v>
      </c>
      <c r="D170" s="95">
        <f>(C170+C169)/2</f>
        <v>12.5</v>
      </c>
      <c r="E170" s="95">
        <f>(D170*(A170-A169))</f>
        <v>12.5</v>
      </c>
      <c r="F170" s="95">
        <f>(0.5*((C170^2)-(C169^2))*'NEFZ + EPA + WLTP - Start Value'!$B$3)/3600</f>
        <v>-3.924575617283948</v>
      </c>
      <c r="G170" s="95">
        <f>E170*'NEFZ + EPA + WLTP - Start Value'!$B$3*'NEFZ + EPA + WLTP - Start Value'!$B$6*'NEFZ + EPA + WLTP - Constants'!$B$4/3600</f>
        <v>0.4264625</v>
      </c>
      <c r="H170" s="95">
        <f>IF(E170&gt;0,(((C169)^3+(C170)^3)/2/D170)*0.5*'NEFZ + EPA + WLTP - Constants'!$B$3*('NEFZ + EPA + WLTP - Start Value'!$B$5*'NEFZ + EPA + WLTP - Start Value'!$B$4)*E170/3600,0)</f>
        <v>0.2476889033564815</v>
      </c>
    </row>
    <row r="171" ht="20.35" customHeight="1">
      <c r="A171" s="15">
        <v>169</v>
      </c>
      <c r="B171" s="136">
        <v>39.3</v>
      </c>
      <c r="C171" s="95">
        <f>B171/3.6</f>
        <v>10.91666666666667</v>
      </c>
      <c r="D171" s="95">
        <f>(C171+C170)/2</f>
        <v>11.52777777777778</v>
      </c>
      <c r="E171" s="95">
        <f>(D171*(A171-A170))</f>
        <v>11.52777777777778</v>
      </c>
      <c r="F171" s="95">
        <f>(0.5*((C171^2)-(C170^2))*'NEFZ + EPA + WLTP - Start Value'!$B$3)/3600</f>
        <v>-6.12502143347051</v>
      </c>
      <c r="G171" s="95">
        <f>E171*'NEFZ + EPA + WLTP - Start Value'!$B$3*'NEFZ + EPA + WLTP - Start Value'!$B$6*'NEFZ + EPA + WLTP - Constants'!$B$4/3600</f>
        <v>0.3932931944444445</v>
      </c>
      <c r="H171" s="95">
        <f>IF(E171&gt;0,(((C170)^3+(C171)^3)/2/D171)*0.5*'NEFZ + EPA + WLTP - Constants'!$B$3*('NEFZ + EPA + WLTP - Start Value'!$B$5*'NEFZ + EPA + WLTP - Start Value'!$B$4)*E171/3600,0)</f>
        <v>0.1954219887581447</v>
      </c>
    </row>
    <row r="172" ht="20.35" customHeight="1">
      <c r="A172" s="15">
        <v>170</v>
      </c>
      <c r="B172" s="136">
        <v>34.1</v>
      </c>
      <c r="C172" s="95">
        <f>B172/3.6</f>
        <v>9.472222222222223</v>
      </c>
      <c r="D172" s="95">
        <f>(C172+C171)/2</f>
        <v>10.19444444444444</v>
      </c>
      <c r="E172" s="95">
        <f>(D172*(A172-A171))</f>
        <v>10.19444444444444</v>
      </c>
      <c r="F172" s="95">
        <f>(0.5*((C172^2)-(C171^2))*'NEFZ + EPA + WLTP - Start Value'!$B$3)/3600</f>
        <v>-6.401418895747594</v>
      </c>
      <c r="G172" s="95">
        <f>E172*'NEFZ + EPA + WLTP - Start Value'!$B$3*'NEFZ + EPA + WLTP - Start Value'!$B$6*'NEFZ + EPA + WLTP - Constants'!$B$4/3600</f>
        <v>0.3478038611111111</v>
      </c>
      <c r="H172" s="95">
        <f>IF(E172&gt;0,(((C171)^3+(C172)^3)/2/D172)*0.5*'NEFZ + EPA + WLTP - Constants'!$B$3*('NEFZ + EPA + WLTP - Start Value'!$B$5*'NEFZ + EPA + WLTP - Start Value'!$B$4)*E172/3600,0)</f>
        <v>0.1360415612890089</v>
      </c>
    </row>
    <row r="173" ht="20.35" customHeight="1">
      <c r="A173" s="15">
        <v>171</v>
      </c>
      <c r="B173" s="136">
        <v>29</v>
      </c>
      <c r="C173" s="95">
        <f>B173/3.6</f>
        <v>8.055555555555555</v>
      </c>
      <c r="D173" s="95">
        <f>(C173+C172)/2</f>
        <v>8.763888888888889</v>
      </c>
      <c r="E173" s="95">
        <f>(D173*(A173-A172))</f>
        <v>8.763888888888889</v>
      </c>
      <c r="F173" s="95">
        <f>(0.5*((C173^2)-(C172^2))*'NEFZ + EPA + WLTP - Start Value'!$B$3)/3600</f>
        <v>-5.397297775205764</v>
      </c>
      <c r="G173" s="95">
        <f>E173*'NEFZ + EPA + WLTP - Start Value'!$B$3*'NEFZ + EPA + WLTP - Start Value'!$B$6*'NEFZ + EPA + WLTP - Constants'!$B$4/3600</f>
        <v>0.2989975972222222</v>
      </c>
      <c r="H173" s="95">
        <f>IF(E173&gt;0,(((C172)^3+(C173)^3)/2/D173)*0.5*'NEFZ + EPA + WLTP - Constants'!$B$3*('NEFZ + EPA + WLTP - Start Value'!$B$5*'NEFZ + EPA + WLTP - Start Value'!$B$4)*E173/3600,0)</f>
        <v>0.08681802829753946</v>
      </c>
    </row>
    <row r="174" ht="20.35" customHeight="1">
      <c r="A174" s="15">
        <v>172</v>
      </c>
      <c r="B174" s="136">
        <v>23.7</v>
      </c>
      <c r="C174" s="95">
        <f>B174/3.6</f>
        <v>6.583333333333333</v>
      </c>
      <c r="D174" s="95">
        <f>(C174+C173)/2</f>
        <v>7.319444444444445</v>
      </c>
      <c r="E174" s="95">
        <f>(D174*(A174-A173))</f>
        <v>7.319444444444445</v>
      </c>
      <c r="F174" s="95">
        <f>(0.5*((C174^2)-(C173^2))*'NEFZ + EPA + WLTP - Start Value'!$B$3)/3600</f>
        <v>-4.684500921639233</v>
      </c>
      <c r="G174" s="95">
        <f>E174*'NEFZ + EPA + WLTP - Start Value'!$B$3*'NEFZ + EPA + WLTP - Start Value'!$B$6*'NEFZ + EPA + WLTP - Constants'!$B$4/3600</f>
        <v>0.2497174861111111</v>
      </c>
      <c r="H174" s="95">
        <f>IF(E174&gt;0,(((C173)^3+(C174)^3)/2/D174)*0.5*'NEFZ + EPA + WLTP - Constants'!$B$3*('NEFZ + EPA + WLTP - Start Value'!$B$5*'NEFZ + EPA + WLTP - Start Value'!$B$4)*E174/3600,0)</f>
        <v>0.05111007377936384</v>
      </c>
    </row>
    <row r="175" ht="20.35" customHeight="1">
      <c r="A175" s="15">
        <v>173</v>
      </c>
      <c r="B175" s="136">
        <v>18.4</v>
      </c>
      <c r="C175" s="95">
        <f>B175/3.6</f>
        <v>5.111111111111111</v>
      </c>
      <c r="D175" s="95">
        <f>(C175+C174)/2</f>
        <v>5.847222222222221</v>
      </c>
      <c r="E175" s="95">
        <f>(D175*(A175-A174))</f>
        <v>5.847222222222221</v>
      </c>
      <c r="F175" s="95">
        <f>(0.5*((C175^2)-(C174^2))*'NEFZ + EPA + WLTP - Start Value'!$B$3)/3600</f>
        <v>-3.74226733967764</v>
      </c>
      <c r="G175" s="95">
        <f>E175*'NEFZ + EPA + WLTP - Start Value'!$B$3*'NEFZ + EPA + WLTP - Start Value'!$B$6*'NEFZ + EPA + WLTP - Constants'!$B$4/3600</f>
        <v>0.1994896805555555</v>
      </c>
      <c r="H175" s="95">
        <f>IF(E175&gt;0,(((C174)^3+(C175)^3)/2/D175)*0.5*'NEFZ + EPA + WLTP - Constants'!$B$3*('NEFZ + EPA + WLTP - Start Value'!$B$5*'NEFZ + EPA + WLTP - Start Value'!$B$4)*E175/3600,0)</f>
        <v>0.02649184414116083</v>
      </c>
    </row>
    <row r="176" ht="20.35" customHeight="1">
      <c r="A176" s="15">
        <v>174</v>
      </c>
      <c r="B176" s="136">
        <v>14.3</v>
      </c>
      <c r="C176" s="95">
        <f>B176/3.6</f>
        <v>3.972222222222222</v>
      </c>
      <c r="D176" s="95">
        <f>(C176+C175)/2</f>
        <v>4.541666666666666</v>
      </c>
      <c r="E176" s="95">
        <f>(D176*(A176-A175))</f>
        <v>4.541666666666666</v>
      </c>
      <c r="F176" s="95">
        <f>(0.5*((C176^2)-(C175^2))*'NEFZ + EPA + WLTP - Start Value'!$B$3)/3600</f>
        <v>-2.248580568415636</v>
      </c>
      <c r="G176" s="95">
        <f>E176*'NEFZ + EPA + WLTP - Start Value'!$B$3*'NEFZ + EPA + WLTP - Start Value'!$B$6*'NEFZ + EPA + WLTP - Constants'!$B$4/3600</f>
        <v>0.1549480416666666</v>
      </c>
      <c r="H176" s="95">
        <f>IF(E176&gt;0,(((C175)^3+(C176)^3)/2/D176)*0.5*'NEFZ + EPA + WLTP - Constants'!$B$3*('NEFZ + EPA + WLTP - Start Value'!$B$5*'NEFZ + EPA + WLTP - Start Value'!$B$4)*E176/3600,0)</f>
        <v>0.01240938401813271</v>
      </c>
    </row>
    <row r="177" ht="20.35" customHeight="1">
      <c r="A177" s="15">
        <v>175</v>
      </c>
      <c r="B177" s="136">
        <v>12</v>
      </c>
      <c r="C177" s="95">
        <f>B177/3.6</f>
        <v>3.333333333333333</v>
      </c>
      <c r="D177" s="95">
        <f>(C177+C176)/2</f>
        <v>3.652777777777778</v>
      </c>
      <c r="E177" s="95">
        <f>(D177*(A177-A176))</f>
        <v>3.652777777777778</v>
      </c>
      <c r="F177" s="95">
        <f>(0.5*((C177^2)-(C176^2))*'NEFZ + EPA + WLTP - Start Value'!$B$3)/3600</f>
        <v>-1.014519568758574</v>
      </c>
      <c r="G177" s="95">
        <f>E177*'NEFZ + EPA + WLTP - Start Value'!$B$3*'NEFZ + EPA + WLTP - Start Value'!$B$6*'NEFZ + EPA + WLTP - Constants'!$B$4/3600</f>
        <v>0.1246218194444444</v>
      </c>
      <c r="H177" s="95">
        <f>IF(E177&gt;0,(((C176)^3+(C177)^3)/2/D177)*0.5*'NEFZ + EPA + WLTP - Constants'!$B$3*('NEFZ + EPA + WLTP - Start Value'!$B$5*'NEFZ + EPA + WLTP - Start Value'!$B$4)*E177/3600,0)</f>
        <v>0.006306843551740396</v>
      </c>
    </row>
    <row r="178" ht="20.35" customHeight="1">
      <c r="A178" s="15">
        <v>176</v>
      </c>
      <c r="B178" s="136">
        <v>12.8</v>
      </c>
      <c r="C178" s="95">
        <f>B178/3.6</f>
        <v>3.555555555555556</v>
      </c>
      <c r="D178" s="95">
        <f>(C178+C177)/2</f>
        <v>3.444444444444445</v>
      </c>
      <c r="E178" s="95">
        <f>(D178*(A178-A177))</f>
        <v>3.444444444444445</v>
      </c>
      <c r="F178" s="95">
        <f>(0.5*((C178^2)-(C177^2))*'NEFZ + EPA + WLTP - Start Value'!$B$3)/3600</f>
        <v>0.3327503429355289</v>
      </c>
      <c r="G178" s="95">
        <f>E178*'NEFZ + EPA + WLTP - Start Value'!$B$3*'NEFZ + EPA + WLTP - Start Value'!$B$6*'NEFZ + EPA + WLTP - Constants'!$B$4/3600</f>
        <v>0.1175141111111111</v>
      </c>
      <c r="H178" s="95">
        <f>IF(E178&gt;0,(((C177)^3+(C178)^3)/2/D178)*0.5*'NEFZ + EPA + WLTP - Constants'!$B$3*('NEFZ + EPA + WLTP - Start Value'!$B$5*'NEFZ + EPA + WLTP - Start Value'!$B$4)*E178/3600,0)</f>
        <v>0.005185632373113855</v>
      </c>
    </row>
    <row r="179" ht="20.35" customHeight="1">
      <c r="A179" s="15">
        <v>177</v>
      </c>
      <c r="B179" s="136">
        <v>16</v>
      </c>
      <c r="C179" s="95">
        <f>B179/3.6</f>
        <v>4.444444444444445</v>
      </c>
      <c r="D179" s="95">
        <f>(C179+C178)/2</f>
        <v>4</v>
      </c>
      <c r="E179" s="95">
        <f>(D179*(A179-A178))</f>
        <v>4</v>
      </c>
      <c r="F179" s="95">
        <f>(0.5*((C179^2)-(C178^2))*'NEFZ + EPA + WLTP - Start Value'!$B$3)/3600</f>
        <v>1.545679012345679</v>
      </c>
      <c r="G179" s="95">
        <f>E179*'NEFZ + EPA + WLTP - Start Value'!$B$3*'NEFZ + EPA + WLTP - Start Value'!$B$6*'NEFZ + EPA + WLTP - Constants'!$B$4/3600</f>
        <v>0.136468</v>
      </c>
      <c r="H179" s="95">
        <f>IF(E179&gt;0,(((C178)^3+(C179)^3)/2/D179)*0.5*'NEFZ + EPA + WLTP - Constants'!$B$3*('NEFZ + EPA + WLTP - Start Value'!$B$5*'NEFZ + EPA + WLTP - Start Value'!$B$4)*E179/3600,0)</f>
        <v>0.008395851851851854</v>
      </c>
    </row>
    <row r="180" ht="20.35" customHeight="1">
      <c r="A180" s="15">
        <v>178</v>
      </c>
      <c r="B180" s="136">
        <v>19.1</v>
      </c>
      <c r="C180" s="95">
        <f>B180/3.6</f>
        <v>5.305555555555556</v>
      </c>
      <c r="D180" s="95">
        <f>(C180+C179)/2</f>
        <v>4.875</v>
      </c>
      <c r="E180" s="95">
        <f>(D180*(A180-A179))</f>
        <v>4.875</v>
      </c>
      <c r="F180" s="95">
        <f>(0.5*((C180^2)-(C179^2))*'NEFZ + EPA + WLTP - Start Value'!$B$3)/3600</f>
        <v>1.824927662037038</v>
      </c>
      <c r="G180" s="95">
        <f>E180*'NEFZ + EPA + WLTP - Start Value'!$B$3*'NEFZ + EPA + WLTP - Start Value'!$B$6*'NEFZ + EPA + WLTP - Constants'!$B$4/3600</f>
        <v>0.166320375</v>
      </c>
      <c r="H180" s="95">
        <f>IF(E180&gt;0,(((C179)^3+(C180)^3)/2/D180)*0.5*'NEFZ + EPA + WLTP - Constants'!$B$3*('NEFZ + EPA + WLTP - Start Value'!$B$5*'NEFZ + EPA + WLTP - Start Value'!$B$4)*E180/3600,0)</f>
        <v>0.01499892491319445</v>
      </c>
    </row>
    <row r="181" ht="20.35" customHeight="1">
      <c r="A181" s="15">
        <v>179</v>
      </c>
      <c r="B181" s="136">
        <v>22.4</v>
      </c>
      <c r="C181" s="95">
        <f>B181/3.6</f>
        <v>6.222222222222221</v>
      </c>
      <c r="D181" s="95">
        <f>(C181+C180)/2</f>
        <v>5.763888888888889</v>
      </c>
      <c r="E181" s="95">
        <f>(D181*(A181-A180))</f>
        <v>5.763888888888889</v>
      </c>
      <c r="F181" s="95">
        <f>(0.5*((C181^2)-(C180^2))*'NEFZ + EPA + WLTP - Start Value'!$B$3)/3600</f>
        <v>2.296883037551436</v>
      </c>
      <c r="G181" s="95">
        <f>E181*'NEFZ + EPA + WLTP - Start Value'!$B$3*'NEFZ + EPA + WLTP - Start Value'!$B$6*'NEFZ + EPA + WLTP - Constants'!$B$4/3600</f>
        <v>0.1966465972222222</v>
      </c>
      <c r="H181" s="95">
        <f>IF(E181&gt;0,(((C180)^3+(C181)^3)/2/D181)*0.5*'NEFZ + EPA + WLTP - Constants'!$B$3*('NEFZ + EPA + WLTP - Start Value'!$B$5*'NEFZ + EPA + WLTP - Start Value'!$B$4)*E181/3600,0)</f>
        <v>0.02468302916559499</v>
      </c>
    </row>
    <row r="182" ht="20.35" customHeight="1">
      <c r="A182" s="15">
        <v>180</v>
      </c>
      <c r="B182" s="136">
        <v>25.6</v>
      </c>
      <c r="C182" s="95">
        <f>B182/3.6</f>
        <v>7.111111111111112</v>
      </c>
      <c r="D182" s="95">
        <f>(C182+C181)/2</f>
        <v>6.666666666666666</v>
      </c>
      <c r="E182" s="95">
        <f>(D182*(A182-A181))</f>
        <v>6.666666666666666</v>
      </c>
      <c r="F182" s="95">
        <f>(0.5*((C182^2)-(C181^2))*'NEFZ + EPA + WLTP - Start Value'!$B$3)/3600</f>
        <v>2.576131687242802</v>
      </c>
      <c r="G182" s="95">
        <f>E182*'NEFZ + EPA + WLTP - Start Value'!$B$3*'NEFZ + EPA + WLTP - Start Value'!$B$6*'NEFZ + EPA + WLTP - Constants'!$B$4/3600</f>
        <v>0.2274466666666666</v>
      </c>
      <c r="H182" s="95">
        <f>IF(E182&gt;0,(((C181)^3+(C182)^3)/2/D182)*0.5*'NEFZ + EPA + WLTP - Constants'!$B$3*('NEFZ + EPA + WLTP - Start Value'!$B$5*'NEFZ + EPA + WLTP - Start Value'!$B$4)*E182/3600,0)</f>
        <v>0.03798123456790124</v>
      </c>
    </row>
    <row r="183" ht="20.35" customHeight="1">
      <c r="A183" s="15">
        <v>181</v>
      </c>
      <c r="B183" s="136">
        <v>30.1</v>
      </c>
      <c r="C183" s="95">
        <f>B183/3.6</f>
        <v>8.361111111111111</v>
      </c>
      <c r="D183" s="95">
        <f>(C183+C182)/2</f>
        <v>7.736111111111111</v>
      </c>
      <c r="E183" s="95">
        <f>(D183*(A183-A182))</f>
        <v>7.736111111111111</v>
      </c>
      <c r="F183" s="95">
        <f>(0.5*((C183^2)-(C182^2))*'NEFZ + EPA + WLTP - Start Value'!$B$3)/3600</f>
        <v>4.203824266975306</v>
      </c>
      <c r="G183" s="95">
        <f>E183*'NEFZ + EPA + WLTP - Start Value'!$B$3*'NEFZ + EPA + WLTP - Start Value'!$B$6*'NEFZ + EPA + WLTP - Constants'!$B$4/3600</f>
        <v>0.2639329027777778</v>
      </c>
      <c r="H183" s="95">
        <f>IF(E183&gt;0,(((C182)^3+(C183)^3)/2/D183)*0.5*'NEFZ + EPA + WLTP - Constants'!$B$3*('NEFZ + EPA + WLTP - Start Value'!$B$5*'NEFZ + EPA + WLTP - Start Value'!$B$4)*E183/3600,0)</f>
        <v>0.05971457905199759</v>
      </c>
    </row>
    <row r="184" ht="20.35" customHeight="1">
      <c r="A184" s="15">
        <v>182</v>
      </c>
      <c r="B184" s="136">
        <v>35.3</v>
      </c>
      <c r="C184" s="95">
        <f>B184/3.6</f>
        <v>9.805555555555555</v>
      </c>
      <c r="D184" s="95">
        <f>(C184+C183)/2</f>
        <v>9.083333333333332</v>
      </c>
      <c r="E184" s="95">
        <f>(D184*(A184-A183))</f>
        <v>9.083333333333332</v>
      </c>
      <c r="F184" s="95">
        <f>(0.5*((C184^2)-(C183^2))*'NEFZ + EPA + WLTP - Start Value'!$B$3)/3600</f>
        <v>5.70371656378601</v>
      </c>
      <c r="G184" s="95">
        <f>E184*'NEFZ + EPA + WLTP - Start Value'!$B$3*'NEFZ + EPA + WLTP - Start Value'!$B$6*'NEFZ + EPA + WLTP - Constants'!$B$4/3600</f>
        <v>0.3098960833333333</v>
      </c>
      <c r="H184" s="95">
        <f>IF(E184&gt;0,(((C183)^3+(C184)^3)/2/D184)*0.5*'NEFZ + EPA + WLTP - Constants'!$B$3*('NEFZ + EPA + WLTP - Start Value'!$B$5*'NEFZ + EPA + WLTP - Start Value'!$B$4)*E184/3600,0)</f>
        <v>0.09660195437885802</v>
      </c>
    </row>
    <row r="185" ht="20.35" customHeight="1">
      <c r="A185" s="15">
        <v>183</v>
      </c>
      <c r="B185" s="136">
        <v>39.9</v>
      </c>
      <c r="C185" s="95">
        <f>B185/3.6</f>
        <v>11.08333333333333</v>
      </c>
      <c r="D185" s="95">
        <f>(C185+C184)/2</f>
        <v>10.44444444444444</v>
      </c>
      <c r="E185" s="95">
        <f>(D185*(A185-A184))</f>
        <v>10.44444444444444</v>
      </c>
      <c r="F185" s="95">
        <f>(0.5*((C185^2)-(C184^2))*'NEFZ + EPA + WLTP - Start Value'!$B$3)/3600</f>
        <v>5.801663237311381</v>
      </c>
      <c r="G185" s="95">
        <f>E185*'NEFZ + EPA + WLTP - Start Value'!$B$3*'NEFZ + EPA + WLTP - Start Value'!$B$6*'NEFZ + EPA + WLTP - Constants'!$B$4/3600</f>
        <v>0.3563331111111111</v>
      </c>
      <c r="H185" s="95">
        <f>IF(E185&gt;0,(((C184)^3+(C185)^3)/2/D185)*0.5*'NEFZ + EPA + WLTP - Constants'!$B$3*('NEFZ + EPA + WLTP - Start Value'!$B$5*'NEFZ + EPA + WLTP - Start Value'!$B$4)*E185/3600,0)</f>
        <v>0.1457452874657064</v>
      </c>
    </row>
    <row r="186" ht="20.35" customHeight="1">
      <c r="A186" s="15">
        <v>184</v>
      </c>
      <c r="B186" s="136">
        <v>44.5</v>
      </c>
      <c r="C186" s="95">
        <f>B186/3.6</f>
        <v>12.36111111111111</v>
      </c>
      <c r="D186" s="95">
        <f>(C186+C185)/2</f>
        <v>11.72222222222222</v>
      </c>
      <c r="E186" s="95">
        <f>(D186*(A186-A185))</f>
        <v>11.72222222222222</v>
      </c>
      <c r="F186" s="95">
        <f>(0.5*((C186^2)-(C185^2))*'NEFZ + EPA + WLTP - Start Value'!$B$3)/3600</f>
        <v>6.511441186556929</v>
      </c>
      <c r="G186" s="95">
        <f>E186*'NEFZ + EPA + WLTP - Start Value'!$B$3*'NEFZ + EPA + WLTP - Start Value'!$B$6*'NEFZ + EPA + WLTP - Constants'!$B$4/3600</f>
        <v>0.3999270555555556</v>
      </c>
      <c r="H186" s="95">
        <f>IF(E186&gt;0,(((C185)^3+(C186)^3)/2/D186)*0.5*'NEFZ + EPA + WLTP - Constants'!$B$3*('NEFZ + EPA + WLTP - Start Value'!$B$5*'NEFZ + EPA + WLTP - Start Value'!$B$4)*E186/3600,0)</f>
        <v>0.2055764959062071</v>
      </c>
    </row>
    <row r="187" ht="20.35" customHeight="1">
      <c r="A187" s="15">
        <v>185</v>
      </c>
      <c r="B187" s="136">
        <v>47.5</v>
      </c>
      <c r="C187" s="95">
        <f>B187/3.6</f>
        <v>13.19444444444444</v>
      </c>
      <c r="D187" s="95">
        <f>(C187+C186)/2</f>
        <v>12.77777777777778</v>
      </c>
      <c r="E187" s="95">
        <f>(D187*(A187-A186))</f>
        <v>12.77777777777778</v>
      </c>
      <c r="F187" s="95">
        <f>(0.5*((C187^2)-(C186^2))*'NEFZ + EPA + WLTP - Start Value'!$B$3)/3600</f>
        <v>4.628986625514405</v>
      </c>
      <c r="G187" s="95">
        <f>E187*'NEFZ + EPA + WLTP - Start Value'!$B$3*'NEFZ + EPA + WLTP - Start Value'!$B$6*'NEFZ + EPA + WLTP - Constants'!$B$4/3600</f>
        <v>0.4359394444444445</v>
      </c>
      <c r="H187" s="95">
        <f>IF(E187&gt;0,(((C186)^3+(C187)^3)/2/D187)*0.5*'NEFZ + EPA + WLTP - Constants'!$B$3*('NEFZ + EPA + WLTP - Start Value'!$B$5*'NEFZ + EPA + WLTP - Start Value'!$B$4)*E187/3600,0)</f>
        <v>0.2647522773062415</v>
      </c>
    </row>
    <row r="188" ht="20.35" customHeight="1">
      <c r="A188" s="15">
        <v>186</v>
      </c>
      <c r="B188" s="136">
        <v>50.9</v>
      </c>
      <c r="C188" s="95">
        <f>B188/3.6</f>
        <v>14.13888888888889</v>
      </c>
      <c r="D188" s="95">
        <f>(C188+C187)/2</f>
        <v>13.66666666666667</v>
      </c>
      <c r="E188" s="95">
        <f>(D188*(A188-A187))</f>
        <v>13.66666666666667</v>
      </c>
      <c r="F188" s="95">
        <f>(0.5*((C188^2)-(C187^2))*'NEFZ + EPA + WLTP - Start Value'!$B$3)/3600</f>
        <v>5.611136831275712</v>
      </c>
      <c r="G188" s="95">
        <f>E188*'NEFZ + EPA + WLTP - Start Value'!$B$3*'NEFZ + EPA + WLTP - Start Value'!$B$6*'NEFZ + EPA + WLTP - Constants'!$B$4/3600</f>
        <v>0.4662656666666666</v>
      </c>
      <c r="H188" s="95">
        <f>IF(E188&gt;0,(((C187)^3+(C188)^3)/2/D188)*0.5*'NEFZ + EPA + WLTP - Constants'!$B$3*('NEFZ + EPA + WLTP - Start Value'!$B$5*'NEFZ + EPA + WLTP - Start Value'!$B$4)*E188/3600,0)</f>
        <v>0.324064205632716</v>
      </c>
    </row>
    <row r="189" ht="20.35" customHeight="1">
      <c r="A189" s="15">
        <v>187</v>
      </c>
      <c r="B189" s="136">
        <v>54.1</v>
      </c>
      <c r="C189" s="95">
        <f>B189/3.6</f>
        <v>15.02777777777778</v>
      </c>
      <c r="D189" s="95">
        <f>(C189+C188)/2</f>
        <v>14.58333333333333</v>
      </c>
      <c r="E189" s="95">
        <f>(D189*(A189-A188))</f>
        <v>14.58333333333333</v>
      </c>
      <c r="F189" s="95">
        <f>(0.5*((C189^2)-(C188^2))*'NEFZ + EPA + WLTP - Start Value'!$B$3)/3600</f>
        <v>5.635288065843634</v>
      </c>
      <c r="G189" s="95">
        <f>E189*'NEFZ + EPA + WLTP - Start Value'!$B$3*'NEFZ + EPA + WLTP - Start Value'!$B$6*'NEFZ + EPA + WLTP - Constants'!$B$4/3600</f>
        <v>0.4975395833333333</v>
      </c>
      <c r="H189" s="95">
        <f>IF(E189&gt;0,(((C188)^3+(C189)^3)/2/D189)*0.5*'NEFZ + EPA + WLTP - Constants'!$B$3*('NEFZ + EPA + WLTP - Start Value'!$B$5*'NEFZ + EPA + WLTP - Start Value'!$B$4)*E189/3600,0)</f>
        <v>0.3934317153742283</v>
      </c>
    </row>
    <row r="190" ht="20.35" customHeight="1">
      <c r="A190" s="15">
        <v>188</v>
      </c>
      <c r="B190" s="136">
        <v>56.3</v>
      </c>
      <c r="C190" s="95">
        <f>B190/3.6</f>
        <v>15.63888888888889</v>
      </c>
      <c r="D190" s="95">
        <f>(C190+C189)/2</f>
        <v>15.33333333333333</v>
      </c>
      <c r="E190" s="95">
        <f>(D190*(A190-A189))</f>
        <v>15.33333333333333</v>
      </c>
      <c r="F190" s="95">
        <f>(0.5*((C190^2)-(C189^2))*'NEFZ + EPA + WLTP - Start Value'!$B$3)/3600</f>
        <v>4.073508230452661</v>
      </c>
      <c r="G190" s="95">
        <f>E190*'NEFZ + EPA + WLTP - Start Value'!$B$3*'NEFZ + EPA + WLTP - Start Value'!$B$6*'NEFZ + EPA + WLTP - Constants'!$B$4/3600</f>
        <v>0.5231273333333334</v>
      </c>
      <c r="H190" s="95">
        <f>IF(E190&gt;0,(((C189)^3+(C190)^3)/2/D190)*0.5*'NEFZ + EPA + WLTP - Constants'!$B$3*('NEFZ + EPA + WLTP - Start Value'!$B$5*'NEFZ + EPA + WLTP - Start Value'!$B$4)*E190/3600,0)</f>
        <v>0.4565804714506173</v>
      </c>
    </row>
    <row r="191" ht="20.35" customHeight="1">
      <c r="A191" s="15">
        <v>189</v>
      </c>
      <c r="B191" s="136">
        <v>58.1</v>
      </c>
      <c r="C191" s="95">
        <f>B191/3.6</f>
        <v>16.13888888888889</v>
      </c>
      <c r="D191" s="95">
        <f>(C191+C190)/2</f>
        <v>15.88888888888889</v>
      </c>
      <c r="E191" s="95">
        <f>(D191*(A191-A190))</f>
        <v>15.88888888888889</v>
      </c>
      <c r="F191" s="95">
        <f>(0.5*((C191^2)-(C190^2))*'NEFZ + EPA + WLTP - Start Value'!$B$3)/3600</f>
        <v>3.453626543209895</v>
      </c>
      <c r="G191" s="95">
        <f>E191*'NEFZ + EPA + WLTP - Start Value'!$B$3*'NEFZ + EPA + WLTP - Start Value'!$B$6*'NEFZ + EPA + WLTP - Constants'!$B$4/3600</f>
        <v>0.5420812222222223</v>
      </c>
      <c r="H191" s="95">
        <f>IF(E191&gt;0,(((C190)^3+(C191)^3)/2/D191)*0.5*'NEFZ + EPA + WLTP - Constants'!$B$3*('NEFZ + EPA + WLTP - Start Value'!$B$5*'NEFZ + EPA + WLTP - Start Value'!$B$4)*E191/3600,0)</f>
        <v>0.5078009873542523</v>
      </c>
    </row>
    <row r="192" ht="20.35" customHeight="1">
      <c r="A192" s="15">
        <v>190</v>
      </c>
      <c r="B192" s="136">
        <v>59.8</v>
      </c>
      <c r="C192" s="95">
        <f>B192/3.6</f>
        <v>16.61111111111111</v>
      </c>
      <c r="D192" s="95">
        <f>(C192+C191)/2</f>
        <v>16.375</v>
      </c>
      <c r="E192" s="95">
        <f>(D192*(A192-A191))</f>
        <v>16.375</v>
      </c>
      <c r="F192" s="95">
        <f>(0.5*((C192^2)-(C191^2))*'NEFZ + EPA + WLTP - Start Value'!$B$3)/3600</f>
        <v>3.361549961419739</v>
      </c>
      <c r="G192" s="95">
        <f>E192*'NEFZ + EPA + WLTP - Start Value'!$B$3*'NEFZ + EPA + WLTP - Start Value'!$B$6*'NEFZ + EPA + WLTP - Constants'!$B$4/3600</f>
        <v>0.5586658750000001</v>
      </c>
      <c r="H192" s="95">
        <f>IF(E192&gt;0,(((C191)^3+(C192)^3)/2/D192)*0.5*'NEFZ + EPA + WLTP - Constants'!$B$3*('NEFZ + EPA + WLTP - Start Value'!$B$5*'NEFZ + EPA + WLTP - Start Value'!$B$4)*E192/3600,0)</f>
        <v>0.5557829842303241</v>
      </c>
    </row>
    <row r="193" ht="20.35" customHeight="1">
      <c r="A193" s="15">
        <v>191</v>
      </c>
      <c r="B193" s="136">
        <v>61.1</v>
      </c>
      <c r="C193" s="95">
        <f>B193/3.6</f>
        <v>16.97222222222222</v>
      </c>
      <c r="D193" s="95">
        <f>(C193+C192)/2</f>
        <v>16.79166666666666</v>
      </c>
      <c r="E193" s="95">
        <f>(D193*(A193-A192))</f>
        <v>16.79166666666666</v>
      </c>
      <c r="F193" s="95">
        <f>(0.5*((C193^2)-(C192^2))*'NEFZ + EPA + WLTP - Start Value'!$B$3)/3600</f>
        <v>2.636006622942392</v>
      </c>
      <c r="G193" s="95">
        <f>E193*'NEFZ + EPA + WLTP - Start Value'!$B$3*'NEFZ + EPA + WLTP - Start Value'!$B$6*'NEFZ + EPA + WLTP - Constants'!$B$4/3600</f>
        <v>0.5728812916666666</v>
      </c>
      <c r="H193" s="95">
        <f>IF(E193&gt;0,(((C192)^3+(C193)^3)/2/D193)*0.5*'NEFZ + EPA + WLTP - Constants'!$B$3*('NEFZ + EPA + WLTP - Start Value'!$B$5*'NEFZ + EPA + WLTP - Start Value'!$B$4)*E193/3600,0)</f>
        <v>0.5991320501060956</v>
      </c>
    </row>
    <row r="194" ht="20.35" customHeight="1">
      <c r="A194" s="15">
        <v>192</v>
      </c>
      <c r="B194" s="136">
        <v>62.1</v>
      </c>
      <c r="C194" s="95">
        <f>B194/3.6</f>
        <v>17.25</v>
      </c>
      <c r="D194" s="95">
        <f>(C194+C193)/2</f>
        <v>17.11111111111111</v>
      </c>
      <c r="E194" s="95">
        <f>(D194*(A194-A193))</f>
        <v>17.11111111111111</v>
      </c>
      <c r="F194" s="95">
        <f>(0.5*((C194^2)-(C193^2))*'NEFZ + EPA + WLTP - Start Value'!$B$3)/3600</f>
        <v>2.066272290809329</v>
      </c>
      <c r="G194" s="95">
        <f>E194*'NEFZ + EPA + WLTP - Start Value'!$B$3*'NEFZ + EPA + WLTP - Start Value'!$B$6*'NEFZ + EPA + WLTP - Constants'!$B$4/3600</f>
        <v>0.5837797777777778</v>
      </c>
      <c r="H194" s="95">
        <f>IF(E194&gt;0,(((C193)^3+(C194)^3)/2/D194)*0.5*'NEFZ + EPA + WLTP - Constants'!$B$3*('NEFZ + EPA + WLTP - Start Value'!$B$5*'NEFZ + EPA + WLTP - Start Value'!$B$4)*E194/3600,0)</f>
        <v>0.6338857519718792</v>
      </c>
    </row>
    <row r="195" ht="20.35" customHeight="1">
      <c r="A195" s="15">
        <v>193</v>
      </c>
      <c r="B195" s="136">
        <v>62.8</v>
      </c>
      <c r="C195" s="95">
        <f>B195/3.6</f>
        <v>17.44444444444444</v>
      </c>
      <c r="D195" s="95">
        <f>(C195+C194)/2</f>
        <v>17.34722222222222</v>
      </c>
      <c r="E195" s="95">
        <f>(D195*(A195-A194))</f>
        <v>17.34722222222222</v>
      </c>
      <c r="F195" s="95">
        <f>(0.5*((C195^2)-(C194^2))*'NEFZ + EPA + WLTP - Start Value'!$B$3)/3600</f>
        <v>1.466348915466384</v>
      </c>
      <c r="G195" s="95">
        <f>E195*'NEFZ + EPA + WLTP - Start Value'!$B$3*'NEFZ + EPA + WLTP - Start Value'!$B$6*'NEFZ + EPA + WLTP - Constants'!$B$4/3600</f>
        <v>0.5918351805555556</v>
      </c>
      <c r="H195" s="95">
        <f>IF(E195&gt;0,(((C194)^3+(C195)^3)/2/D195)*0.5*'NEFZ + EPA + WLTP - Constants'!$B$3*('NEFZ + EPA + WLTP - Start Value'!$B$5*'NEFZ + EPA + WLTP - Start Value'!$B$4)*E195/3600,0)</f>
        <v>0.6604216064868398</v>
      </c>
    </row>
    <row r="196" ht="20.35" customHeight="1">
      <c r="A196" s="15">
        <v>194</v>
      </c>
      <c r="B196" s="136">
        <v>63.3</v>
      </c>
      <c r="C196" s="95">
        <f>B196/3.6</f>
        <v>17.58333333333333</v>
      </c>
      <c r="D196" s="95">
        <f>(C196+C195)/2</f>
        <v>17.51388888888889</v>
      </c>
      <c r="E196" s="95">
        <f>(D196*(A196-A195))</f>
        <v>17.51388888888889</v>
      </c>
      <c r="F196" s="95">
        <f>(0.5*((C196^2)-(C195^2))*'NEFZ + EPA + WLTP - Start Value'!$B$3)/3600</f>
        <v>1.05745509687929</v>
      </c>
      <c r="G196" s="95">
        <f>E196*'NEFZ + EPA + WLTP - Start Value'!$B$3*'NEFZ + EPA + WLTP - Start Value'!$B$6*'NEFZ + EPA + WLTP - Constants'!$B$4/3600</f>
        <v>0.5975213472222222</v>
      </c>
      <c r="H196" s="95">
        <f>IF(E196&gt;0,(((C195)^3+(C196)^3)/2/D196)*0.5*'NEFZ + EPA + WLTP - Constants'!$B$3*('NEFZ + EPA + WLTP - Start Value'!$B$5*'NEFZ + EPA + WLTP - Start Value'!$B$4)*E196/3600,0)</f>
        <v>0.6796084647044325</v>
      </c>
    </row>
    <row r="197" ht="20.35" customHeight="1">
      <c r="A197" s="15">
        <v>195</v>
      </c>
      <c r="B197" s="136">
        <v>63.6</v>
      </c>
      <c r="C197" s="95">
        <f>B197/3.6</f>
        <v>17.66666666666667</v>
      </c>
      <c r="D197" s="95">
        <f>(C197+C196)/2</f>
        <v>17.625</v>
      </c>
      <c r="E197" s="95">
        <f>(D197*(A197-A196))</f>
        <v>17.625</v>
      </c>
      <c r="F197" s="95">
        <f>(0.5*((C197^2)-(C196^2))*'NEFZ + EPA + WLTP - Start Value'!$B$3)/3600</f>
        <v>0.6384982638889013</v>
      </c>
      <c r="G197" s="95">
        <f>E197*'NEFZ + EPA + WLTP - Start Value'!$B$3*'NEFZ + EPA + WLTP - Start Value'!$B$6*'NEFZ + EPA + WLTP - Constants'!$B$4/3600</f>
        <v>0.601312125</v>
      </c>
      <c r="H197" s="95">
        <f>IF(E197&gt;0,(((C196)^3+(C197)^3)/2/D197)*0.5*'NEFZ + EPA + WLTP - Constants'!$B$3*('NEFZ + EPA + WLTP - Start Value'!$B$5*'NEFZ + EPA + WLTP - Start Value'!$B$4)*E197/3600,0)</f>
        <v>0.6926043007812499</v>
      </c>
    </row>
    <row r="198" ht="20.35" customHeight="1">
      <c r="A198" s="15">
        <v>196</v>
      </c>
      <c r="B198" s="136">
        <v>64</v>
      </c>
      <c r="C198" s="95">
        <f>B198/3.6</f>
        <v>17.77777777777778</v>
      </c>
      <c r="D198" s="95">
        <f>(C198+C197)/2</f>
        <v>17.72222222222222</v>
      </c>
      <c r="E198" s="95">
        <f>(D198*(A198-A197))</f>
        <v>17.72222222222222</v>
      </c>
      <c r="F198" s="95">
        <f>(0.5*((C198^2)-(C197^2))*'NEFZ + EPA + WLTP - Start Value'!$B$3)/3600</f>
        <v>0.8560270919067232</v>
      </c>
      <c r="G198" s="95">
        <f>E198*'NEFZ + EPA + WLTP - Start Value'!$B$3*'NEFZ + EPA + WLTP - Start Value'!$B$6*'NEFZ + EPA + WLTP - Constants'!$B$4/3600</f>
        <v>0.6046290555555556</v>
      </c>
      <c r="H198" s="95">
        <f>IF(E198&gt;0,(((C197)^3+(C198)^3)/2/D198)*0.5*'NEFZ + EPA + WLTP - Constants'!$B$3*('NEFZ + EPA + WLTP - Start Value'!$B$5*'NEFZ + EPA + WLTP - Start Value'!$B$4)*E198/3600,0)</f>
        <v>0.7041381299725654</v>
      </c>
    </row>
    <row r="199" ht="20.35" customHeight="1">
      <c r="A199" s="15">
        <v>197</v>
      </c>
      <c r="B199" s="136">
        <v>64.7</v>
      </c>
      <c r="C199" s="95">
        <f>B199/3.6</f>
        <v>17.97222222222222</v>
      </c>
      <c r="D199" s="95">
        <f>(C199+C198)/2</f>
        <v>17.875</v>
      </c>
      <c r="E199" s="95">
        <f>(D199*(A199-A198))</f>
        <v>17.875</v>
      </c>
      <c r="F199" s="95">
        <f>(0.5*((C199^2)-(C198^2))*'NEFZ + EPA + WLTP - Start Value'!$B$3)/3600</f>
        <v>1.510961612654302</v>
      </c>
      <c r="G199" s="95">
        <f>E199*'NEFZ + EPA + WLTP - Start Value'!$B$3*'NEFZ + EPA + WLTP - Start Value'!$B$6*'NEFZ + EPA + WLTP - Constants'!$B$4/3600</f>
        <v>0.6098413750000001</v>
      </c>
      <c r="H199" s="95">
        <f>IF(E199&gt;0,(((C198)^3+(C199)^3)/2/D199)*0.5*'NEFZ + EPA + WLTP - Constants'!$B$3*('NEFZ + EPA + WLTP - Start Value'!$B$5*'NEFZ + EPA + WLTP - Start Value'!$B$4)*E199/3600,0)</f>
        <v>0.7225488566261575</v>
      </c>
    </row>
    <row r="200" ht="20.35" customHeight="1">
      <c r="A200" s="15">
        <v>198</v>
      </c>
      <c r="B200" s="136">
        <v>65.2</v>
      </c>
      <c r="C200" s="95">
        <f>B200/3.6</f>
        <v>18.11111111111111</v>
      </c>
      <c r="D200" s="95">
        <f>(C200+C199)/2</f>
        <v>18.04166666666666</v>
      </c>
      <c r="E200" s="95">
        <f>(D200*(A200-A199))</f>
        <v>18.04166666666666</v>
      </c>
      <c r="F200" s="95">
        <f>(0.5*((C200^2)-(C199^2))*'NEFZ + EPA + WLTP - Start Value'!$B$3)/3600</f>
        <v>1.089321309156391</v>
      </c>
      <c r="G200" s="95">
        <f>E200*'NEFZ + EPA + WLTP - Start Value'!$B$3*'NEFZ + EPA + WLTP - Start Value'!$B$6*'NEFZ + EPA + WLTP - Constants'!$B$4/3600</f>
        <v>0.6155275416666666</v>
      </c>
      <c r="H200" s="95">
        <f>IF(E200&gt;0,(((C199)^3+(C200)^3)/2/D200)*0.5*'NEFZ + EPA + WLTP - Constants'!$B$3*('NEFZ + EPA + WLTP - Start Value'!$B$5*'NEFZ + EPA + WLTP - Start Value'!$B$4)*E200/3600,0)</f>
        <v>0.7429161374903548</v>
      </c>
    </row>
    <row r="201" ht="20.35" customHeight="1">
      <c r="A201" s="15">
        <v>199</v>
      </c>
      <c r="B201" s="136">
        <v>65.3</v>
      </c>
      <c r="C201" s="95">
        <f>B201/3.6</f>
        <v>18.13888888888889</v>
      </c>
      <c r="D201" s="95">
        <f>(C201+C200)/2</f>
        <v>18.125</v>
      </c>
      <c r="E201" s="95">
        <f>(D201*(A201-A200))</f>
        <v>18.125</v>
      </c>
      <c r="F201" s="95">
        <f>(0.5*((C201^2)-(C200^2))*'NEFZ + EPA + WLTP - Start Value'!$B$3)/3600</f>
        <v>0.2188705632716077</v>
      </c>
      <c r="G201" s="95">
        <f>E201*'NEFZ + EPA + WLTP - Start Value'!$B$3*'NEFZ + EPA + WLTP - Start Value'!$B$6*'NEFZ + EPA + WLTP - Constants'!$B$4/3600</f>
        <v>0.6183706250000001</v>
      </c>
      <c r="H201" s="95">
        <f>IF(E201&gt;0,(((C200)^3+(C201)^3)/2/D201)*0.5*'NEFZ + EPA + WLTP - Constants'!$B$3*('NEFZ + EPA + WLTP - Start Value'!$B$5*'NEFZ + EPA + WLTP - Start Value'!$B$4)*E201/3600,0)</f>
        <v>0.753226058304398</v>
      </c>
    </row>
    <row r="202" ht="20.35" customHeight="1">
      <c r="A202" s="15">
        <v>200</v>
      </c>
      <c r="B202" s="136">
        <v>65.3</v>
      </c>
      <c r="C202" s="95">
        <f>B202/3.6</f>
        <v>18.13888888888889</v>
      </c>
      <c r="D202" s="95">
        <f>(C202+C201)/2</f>
        <v>18.13888888888889</v>
      </c>
      <c r="E202" s="95">
        <f>(D202*(A202-A201))</f>
        <v>18.13888888888889</v>
      </c>
      <c r="F202" s="95">
        <f>(0.5*((C202^2)-(C201^2))*'NEFZ + EPA + WLTP - Start Value'!$B$3)/3600</f>
        <v>0</v>
      </c>
      <c r="G202" s="95">
        <f>E202*'NEFZ + EPA + WLTP - Start Value'!$B$3*'NEFZ + EPA + WLTP - Start Value'!$B$6*'NEFZ + EPA + WLTP - Constants'!$B$4/3600</f>
        <v>0.6188444722222223</v>
      </c>
      <c r="H202" s="95">
        <f>IF(E202&gt;0,(((C201)^3+(C202)^3)/2/D202)*0.5*'NEFZ + EPA + WLTP - Constants'!$B$3*('NEFZ + EPA + WLTP - Start Value'!$B$5*'NEFZ + EPA + WLTP - Start Value'!$B$4)*E202/3600,0)</f>
        <v>0.7549576097500856</v>
      </c>
    </row>
    <row r="203" ht="20.35" customHeight="1">
      <c r="A203" s="15">
        <v>201</v>
      </c>
      <c r="B203" s="136">
        <v>65.40000000000001</v>
      </c>
      <c r="C203" s="95">
        <f>B203/3.6</f>
        <v>18.16666666666667</v>
      </c>
      <c r="D203" s="95">
        <f>(C203+C202)/2</f>
        <v>18.15277777777778</v>
      </c>
      <c r="E203" s="95">
        <f>(D203*(A203-A202))</f>
        <v>18.15277777777778</v>
      </c>
      <c r="F203" s="95">
        <f>(0.5*((C203^2)-(C202^2))*'NEFZ + EPA + WLTP - Start Value'!$B$3)/3600</f>
        <v>0.2192059970850541</v>
      </c>
      <c r="G203" s="95">
        <f>E203*'NEFZ + EPA + WLTP - Start Value'!$B$3*'NEFZ + EPA + WLTP - Start Value'!$B$6*'NEFZ + EPA + WLTP - Constants'!$B$4/3600</f>
        <v>0.6193183194444445</v>
      </c>
      <c r="H203" s="95">
        <f>IF(E203&gt;0,(((C202)^3+(C203)^3)/2/D203)*0.5*'NEFZ + EPA + WLTP - Constants'!$B$3*('NEFZ + EPA + WLTP - Start Value'!$B$5*'NEFZ + EPA + WLTP - Start Value'!$B$4)*E203/3600,0)</f>
        <v>0.756694472699117</v>
      </c>
    </row>
    <row r="204" ht="20.35" customHeight="1">
      <c r="A204" s="15">
        <v>202</v>
      </c>
      <c r="B204" s="136">
        <v>65.7</v>
      </c>
      <c r="C204" s="95">
        <f>B204/3.6</f>
        <v>18.25</v>
      </c>
      <c r="D204" s="95">
        <f>(C204+C203)/2</f>
        <v>18.20833333333334</v>
      </c>
      <c r="E204" s="95">
        <f>(D204*(A204-A203))</f>
        <v>18.20833333333334</v>
      </c>
      <c r="F204" s="95">
        <f>(0.5*((C204^2)-(C203^2))*'NEFZ + EPA + WLTP - Start Value'!$B$3)/3600</f>
        <v>0.6596305941357915</v>
      </c>
      <c r="G204" s="95">
        <f>E204*'NEFZ + EPA + WLTP - Start Value'!$B$3*'NEFZ + EPA + WLTP - Start Value'!$B$6*'NEFZ + EPA + WLTP - Constants'!$B$4/3600</f>
        <v>0.6212137083333336</v>
      </c>
      <c r="H204" s="95">
        <f>IF(E204&gt;0,(((C203)^3+(C204)^3)/2/D204)*0.5*'NEFZ + EPA + WLTP - Constants'!$B$3*('NEFZ + EPA + WLTP - Start Value'!$B$5*'NEFZ + EPA + WLTP - Start Value'!$B$4)*E204/3600,0)</f>
        <v>0.7636738748553242</v>
      </c>
    </row>
    <row r="205" ht="20.35" customHeight="1">
      <c r="A205" s="15">
        <v>203</v>
      </c>
      <c r="B205" s="136">
        <v>66</v>
      </c>
      <c r="C205" s="95">
        <f>B205/3.6</f>
        <v>18.33333333333333</v>
      </c>
      <c r="D205" s="95">
        <f>(C205+C204)/2</f>
        <v>18.29166666666666</v>
      </c>
      <c r="E205" s="95">
        <f>(D205*(A205-A204))</f>
        <v>18.29166666666666</v>
      </c>
      <c r="F205" s="95">
        <f>(0.5*((C205^2)-(C204^2))*'NEFZ + EPA + WLTP - Start Value'!$B$3)/3600</f>
        <v>0.6626494984567847</v>
      </c>
      <c r="G205" s="95">
        <f>E205*'NEFZ + EPA + WLTP - Start Value'!$B$3*'NEFZ + EPA + WLTP - Start Value'!$B$6*'NEFZ + EPA + WLTP - Constants'!$B$4/3600</f>
        <v>0.6240567916666666</v>
      </c>
      <c r="H205" s="95">
        <f>IF(E205&gt;0,(((C204)^3+(C205)^3)/2/D205)*0.5*'NEFZ + EPA + WLTP - Constants'!$B$3*('NEFZ + EPA + WLTP - Start Value'!$B$5*'NEFZ + EPA + WLTP - Start Value'!$B$4)*E205/3600,0)</f>
        <v>0.7742070496238426</v>
      </c>
    </row>
    <row r="206" ht="20.35" customHeight="1">
      <c r="A206" s="15">
        <v>204</v>
      </c>
      <c r="B206" s="136">
        <v>65.59999999999999</v>
      </c>
      <c r="C206" s="95">
        <f>B206/3.6</f>
        <v>18.22222222222222</v>
      </c>
      <c r="D206" s="95">
        <f>(C206+C205)/2</f>
        <v>18.27777777777778</v>
      </c>
      <c r="E206" s="95">
        <f>(D206*(A206-A205))</f>
        <v>18.27777777777778</v>
      </c>
      <c r="F206" s="95">
        <f>(0.5*((C206^2)-(C205^2))*'NEFZ + EPA + WLTP - Start Value'!$B$3)/3600</f>
        <v>-0.8828617969821657</v>
      </c>
      <c r="G206" s="95">
        <f>E206*'NEFZ + EPA + WLTP - Start Value'!$B$3*'NEFZ + EPA + WLTP - Start Value'!$B$6*'NEFZ + EPA + WLTP - Constants'!$B$4/3600</f>
        <v>0.6235829444444444</v>
      </c>
      <c r="H206" s="95">
        <f>IF(E206&gt;0,(((C205)^3+(C206)^3)/2/D206)*0.5*'NEFZ + EPA + WLTP - Constants'!$B$3*('NEFZ + EPA + WLTP - Start Value'!$B$5*'NEFZ + EPA + WLTP - Start Value'!$B$4)*E206/3600,0)</f>
        <v>0.772454203360768</v>
      </c>
    </row>
    <row r="207" ht="20.35" customHeight="1">
      <c r="A207" s="15">
        <v>205</v>
      </c>
      <c r="B207" s="136">
        <v>63.5</v>
      </c>
      <c r="C207" s="95">
        <f>B207/3.6</f>
        <v>17.63888888888889</v>
      </c>
      <c r="D207" s="95">
        <f>(C207+C206)/2</f>
        <v>17.93055555555556</v>
      </c>
      <c r="E207" s="95">
        <f>(D207*(A207-A206))</f>
        <v>17.93055555555556</v>
      </c>
      <c r="F207" s="95">
        <f>(0.5*((C207^2)-(C206^2))*'NEFZ + EPA + WLTP - Start Value'!$B$3)/3600</f>
        <v>-4.546973058127569</v>
      </c>
      <c r="G207" s="95">
        <f>E207*'NEFZ + EPA + WLTP - Start Value'!$B$3*'NEFZ + EPA + WLTP - Start Value'!$B$6*'NEFZ + EPA + WLTP - Constants'!$B$4/3600</f>
        <v>0.611736763888889</v>
      </c>
      <c r="H207" s="95">
        <f>IF(E207&gt;0,(((C206)^3+(C207)^3)/2/D207)*0.5*'NEFZ + EPA + WLTP - Constants'!$B$3*('NEFZ + EPA + WLTP - Start Value'!$B$5*'NEFZ + EPA + WLTP - Start Value'!$B$4)*E207/3600,0)</f>
        <v>0.7298210177844221</v>
      </c>
    </row>
    <row r="208" ht="20.35" customHeight="1">
      <c r="A208" s="15">
        <v>206</v>
      </c>
      <c r="B208" s="136">
        <v>59.7</v>
      </c>
      <c r="C208" s="95">
        <f>B208/3.6</f>
        <v>16.58333333333333</v>
      </c>
      <c r="D208" s="95">
        <f>(C208+C207)/2</f>
        <v>17.11111111111111</v>
      </c>
      <c r="E208" s="95">
        <f>(D208*(A208-A207))</f>
        <v>17.11111111111111</v>
      </c>
      <c r="F208" s="95">
        <f>(0.5*((C208^2)-(C207^2))*'NEFZ + EPA + WLTP - Start Value'!$B$3)/3600</f>
        <v>-7.851834705075455</v>
      </c>
      <c r="G208" s="95">
        <f>E208*'NEFZ + EPA + WLTP - Start Value'!$B$3*'NEFZ + EPA + WLTP - Start Value'!$B$6*'NEFZ + EPA + WLTP - Constants'!$B$4/3600</f>
        <v>0.5837797777777778</v>
      </c>
      <c r="H208" s="95">
        <f>IF(E208&gt;0,(((C207)^3+(C208)^3)/2/D208)*0.5*'NEFZ + EPA + WLTP - Constants'!$B$3*('NEFZ + EPA + WLTP - Start Value'!$B$5*'NEFZ + EPA + WLTP - Start Value'!$B$4)*E208/3600,0)</f>
        <v>0.6355692951817556</v>
      </c>
    </row>
    <row r="209" ht="20.35" customHeight="1">
      <c r="A209" s="15">
        <v>207</v>
      </c>
      <c r="B209" s="136">
        <v>54.6</v>
      </c>
      <c r="C209" s="95">
        <f>B209/3.6</f>
        <v>15.16666666666667</v>
      </c>
      <c r="D209" s="95">
        <f>(C209+C208)/2</f>
        <v>15.875</v>
      </c>
      <c r="E209" s="95">
        <f>(D209*(A209-A208))</f>
        <v>15.875</v>
      </c>
      <c r="F209" s="95">
        <f>(0.5*((C209^2)-(C208^2))*'NEFZ + EPA + WLTP - Start Value'!$B$3)/3600</f>
        <v>-9.77672164351851</v>
      </c>
      <c r="G209" s="95">
        <f>E209*'NEFZ + EPA + WLTP - Start Value'!$B$3*'NEFZ + EPA + WLTP - Start Value'!$B$6*'NEFZ + EPA + WLTP - Constants'!$B$4/3600</f>
        <v>0.541607375</v>
      </c>
      <c r="H209" s="95">
        <f>IF(E209&gt;0,(((C208)^3+(C209)^3)/2/D209)*0.5*'NEFZ + EPA + WLTP - Constants'!$B$3*('NEFZ + EPA + WLTP - Start Value'!$B$5*'NEFZ + EPA + WLTP - Start Value'!$B$4)*E209/3600,0)</f>
        <v>0.5091173684895832</v>
      </c>
    </row>
    <row r="210" ht="20.35" customHeight="1">
      <c r="A210" s="15">
        <v>208</v>
      </c>
      <c r="B210" s="136">
        <v>49.3</v>
      </c>
      <c r="C210" s="95">
        <f>B210/3.6</f>
        <v>13.69444444444444</v>
      </c>
      <c r="D210" s="95">
        <f>(C210+C209)/2</f>
        <v>14.43055555555555</v>
      </c>
      <c r="E210" s="95">
        <f>(D210*(A210-A209))</f>
        <v>14.43055555555555</v>
      </c>
      <c r="F210" s="95">
        <f>(0.5*((C210^2)-(C209^2))*'NEFZ + EPA + WLTP - Start Value'!$B$3)/3600</f>
        <v>-9.235666902434851</v>
      </c>
      <c r="G210" s="95">
        <f>E210*'NEFZ + EPA + WLTP - Start Value'!$B$3*'NEFZ + EPA + WLTP - Start Value'!$B$6*'NEFZ + EPA + WLTP - Constants'!$B$4/3600</f>
        <v>0.4923272638888888</v>
      </c>
      <c r="H210" s="95">
        <f>IF(E210&gt;0,(((C209)^3+(C210)^3)/2/D210)*0.5*'NEFZ + EPA + WLTP - Constants'!$B$3*('NEFZ + EPA + WLTP - Start Value'!$B$5*'NEFZ + EPA + WLTP - Start Value'!$B$4)*E210/3600,0)</f>
        <v>0.3831040312553582</v>
      </c>
    </row>
    <row r="211" ht="20.35" customHeight="1">
      <c r="A211" s="15">
        <v>209</v>
      </c>
      <c r="B211" s="136">
        <v>44.9</v>
      </c>
      <c r="C211" s="95">
        <f>B211/3.6</f>
        <v>12.47222222222222</v>
      </c>
      <c r="D211" s="95">
        <f>(C211+C210)/2</f>
        <v>13.08333333333333</v>
      </c>
      <c r="E211" s="95">
        <f>(D211*(A211-A210))</f>
        <v>13.08333333333333</v>
      </c>
      <c r="F211" s="95">
        <f>(0.5*((C211^2)-(C210^2))*'NEFZ + EPA + WLTP - Start Value'!$B$3)/3600</f>
        <v>-6.951530349794235</v>
      </c>
      <c r="G211" s="95">
        <f>E211*'NEFZ + EPA + WLTP - Start Value'!$B$3*'NEFZ + EPA + WLTP - Start Value'!$B$6*'NEFZ + EPA + WLTP - Constants'!$B$4/3600</f>
        <v>0.4463640833333333</v>
      </c>
      <c r="H211" s="95">
        <f>IF(E211&gt;0,(((C210)^3+(C211)^3)/2/D211)*0.5*'NEFZ + EPA + WLTP - Constants'!$B$3*('NEFZ + EPA + WLTP - Start Value'!$B$5*'NEFZ + EPA + WLTP - Start Value'!$B$4)*E211/3600,0)</f>
        <v>0.2851537182677468</v>
      </c>
    </row>
    <row r="212" ht="20.35" customHeight="1">
      <c r="A212" s="15">
        <v>210</v>
      </c>
      <c r="B212" s="136">
        <v>42.3</v>
      </c>
      <c r="C212" s="95">
        <f>B212/3.6</f>
        <v>11.75</v>
      </c>
      <c r="D212" s="95">
        <f>(C212+C211)/2</f>
        <v>12.11111111111111</v>
      </c>
      <c r="E212" s="95">
        <f>(D212*(A212-A211))</f>
        <v>12.11111111111111</v>
      </c>
      <c r="F212" s="95">
        <f>(0.5*((C212^2)-(C211^2))*'NEFZ + EPA + WLTP - Start Value'!$B$3)/3600</f>
        <v>-3.802477709190671</v>
      </c>
      <c r="G212" s="95">
        <f>E212*'NEFZ + EPA + WLTP - Start Value'!$B$3*'NEFZ + EPA + WLTP - Start Value'!$B$6*'NEFZ + EPA + WLTP - Constants'!$B$4/3600</f>
        <v>0.4131947777777777</v>
      </c>
      <c r="H212" s="95">
        <f>IF(E212&gt;0,(((C211)^3+(C212)^3)/2/D212)*0.5*'NEFZ + EPA + WLTP - Constants'!$B$3*('NEFZ + EPA + WLTP - Start Value'!$B$5*'NEFZ + EPA + WLTP - Start Value'!$B$4)*E212/3600,0)</f>
        <v>0.2253197415552126</v>
      </c>
    </row>
    <row r="213" ht="20.35" customHeight="1">
      <c r="A213" s="15">
        <v>211</v>
      </c>
      <c r="B213" s="136">
        <v>41.4</v>
      </c>
      <c r="C213" s="95">
        <f>B213/3.6</f>
        <v>11.5</v>
      </c>
      <c r="D213" s="95">
        <f>(C213+C212)/2</f>
        <v>11.625</v>
      </c>
      <c r="E213" s="95">
        <f>(D213*(A213-A212))</f>
        <v>11.625</v>
      </c>
      <c r="F213" s="95">
        <f>(0.5*((C213^2)-(C212^2))*'NEFZ + EPA + WLTP - Start Value'!$B$3)/3600</f>
        <v>-1.263411458333327</v>
      </c>
      <c r="G213" s="95">
        <f>E213*'NEFZ + EPA + WLTP - Start Value'!$B$3*'NEFZ + EPA + WLTP - Start Value'!$B$6*'NEFZ + EPA + WLTP - Constants'!$B$4/3600</f>
        <v>0.3966101250000001</v>
      </c>
      <c r="H213" s="95">
        <f>IF(E213&gt;0,(((C212)^3+(C213)^3)/2/D213)*0.5*'NEFZ + EPA + WLTP - Constants'!$B$3*('NEFZ + EPA + WLTP - Start Value'!$B$5*'NEFZ + EPA + WLTP - Start Value'!$B$4)*E213/3600,0)</f>
        <v>0.19880166796875</v>
      </c>
    </row>
    <row r="214" ht="20.35" customHeight="1">
      <c r="A214" s="15">
        <v>212</v>
      </c>
      <c r="B214" s="136">
        <v>41.3</v>
      </c>
      <c r="C214" s="95">
        <f>B214/3.6</f>
        <v>11.47222222222222</v>
      </c>
      <c r="D214" s="95">
        <f>(C214+C213)/2</f>
        <v>11.48611111111111</v>
      </c>
      <c r="E214" s="95">
        <f>(D214*(A214-A213))</f>
        <v>11.48611111111111</v>
      </c>
      <c r="F214" s="95">
        <f>(0.5*((C214^2)-(C213^2))*'NEFZ + EPA + WLTP - Start Value'!$B$3)/3600</f>
        <v>-0.1387018818587144</v>
      </c>
      <c r="G214" s="95">
        <f>E214*'NEFZ + EPA + WLTP - Start Value'!$B$3*'NEFZ + EPA + WLTP - Start Value'!$B$6*'NEFZ + EPA + WLTP - Constants'!$B$4/3600</f>
        <v>0.3918716527777777</v>
      </c>
      <c r="H214" s="95">
        <f>IF(E214&gt;0,(((C213)^3+(C214)^3)/2/D214)*0.5*'NEFZ + EPA + WLTP - Constants'!$B$3*('NEFZ + EPA + WLTP - Start Value'!$B$5*'NEFZ + EPA + WLTP - Start Value'!$B$4)*E214/3600,0)</f>
        <v>0.1916953021744255</v>
      </c>
    </row>
    <row r="215" ht="20.35" customHeight="1">
      <c r="A215" s="15">
        <v>213</v>
      </c>
      <c r="B215" s="136">
        <v>42.1</v>
      </c>
      <c r="C215" s="95">
        <f>B215/3.6</f>
        <v>11.69444444444444</v>
      </c>
      <c r="D215" s="95">
        <f>(C215+C214)/2</f>
        <v>11.58333333333333</v>
      </c>
      <c r="E215" s="95">
        <f>(D215*(A215-A214))</f>
        <v>11.58333333333333</v>
      </c>
      <c r="F215" s="95">
        <f>(0.5*((C215^2)-(C214^2))*'NEFZ + EPA + WLTP - Start Value'!$B$3)/3600</f>
        <v>1.119007201646098</v>
      </c>
      <c r="G215" s="95">
        <f>E215*'NEFZ + EPA + WLTP - Start Value'!$B$3*'NEFZ + EPA + WLTP - Start Value'!$B$6*'NEFZ + EPA + WLTP - Constants'!$B$4/3600</f>
        <v>0.3951885833333333</v>
      </c>
      <c r="H215" s="95">
        <f>IF(E215&gt;0,(((C214)^3+(C215)^3)/2/D215)*0.5*'NEFZ + EPA + WLTP - Constants'!$B$3*('NEFZ + EPA + WLTP - Start Value'!$B$5*'NEFZ + EPA + WLTP - Start Value'!$B$4)*E215/3600,0)</f>
        <v>0.1966577443094135</v>
      </c>
    </row>
    <row r="216" ht="20.35" customHeight="1">
      <c r="A216" s="15">
        <v>214</v>
      </c>
      <c r="B216" s="136">
        <v>44.7</v>
      </c>
      <c r="C216" s="95">
        <f>B216/3.6</f>
        <v>12.41666666666667</v>
      </c>
      <c r="D216" s="95">
        <f>(C216+C215)/2</f>
        <v>12.05555555555556</v>
      </c>
      <c r="E216" s="95">
        <f>(D216*(A216-A215))</f>
        <v>12.05555555555556</v>
      </c>
      <c r="F216" s="95">
        <f>(0.5*((C216^2)-(C215^2))*'NEFZ + EPA + WLTP - Start Value'!$B$3)/3600</f>
        <v>3.785035150891636</v>
      </c>
      <c r="G216" s="95">
        <f>E216*'NEFZ + EPA + WLTP - Start Value'!$B$3*'NEFZ + EPA + WLTP - Start Value'!$B$6*'NEFZ + EPA + WLTP - Constants'!$B$4/3600</f>
        <v>0.411299388888889</v>
      </c>
      <c r="H216" s="95">
        <f>IF(E216&gt;0,(((C215)^3+(C216)^3)/2/D216)*0.5*'NEFZ + EPA + WLTP - Constants'!$B$3*('NEFZ + EPA + WLTP - Start Value'!$B$5*'NEFZ + EPA + WLTP - Start Value'!$B$4)*E216/3600,0)</f>
        <v>0.2222386737611454</v>
      </c>
    </row>
    <row r="217" ht="20.35" customHeight="1">
      <c r="A217" s="15">
        <v>215</v>
      </c>
      <c r="B217" s="136">
        <v>48.4</v>
      </c>
      <c r="C217" s="95">
        <f>B217/3.6</f>
        <v>13.44444444444444</v>
      </c>
      <c r="D217" s="95">
        <f>(C217+C216)/2</f>
        <v>12.93055555555556</v>
      </c>
      <c r="E217" s="95">
        <f>(D217*(A217-A216))</f>
        <v>12.93055555555556</v>
      </c>
      <c r="F217" s="95">
        <f>(0.5*((C217^2)-(C216^2))*'NEFZ + EPA + WLTP - Start Value'!$B$3)/3600</f>
        <v>5.777344285836745</v>
      </c>
      <c r="G217" s="95">
        <f>E217*'NEFZ + EPA + WLTP - Start Value'!$B$3*'NEFZ + EPA + WLTP - Start Value'!$B$6*'NEFZ + EPA + WLTP - Constants'!$B$4/3600</f>
        <v>0.4411517638888889</v>
      </c>
      <c r="H217" s="95">
        <f>IF(E217&gt;0,(((C216)^3+(C217)^3)/2/D217)*0.5*'NEFZ + EPA + WLTP - Constants'!$B$3*('NEFZ + EPA + WLTP - Start Value'!$B$5*'NEFZ + EPA + WLTP - Start Value'!$B$4)*E217/3600,0)</f>
        <v>0.2747862832808213</v>
      </c>
    </row>
    <row r="218" ht="20.35" customHeight="1">
      <c r="A218" s="15">
        <v>216</v>
      </c>
      <c r="B218" s="136">
        <v>51.4</v>
      </c>
      <c r="C218" s="95">
        <f>B218/3.6</f>
        <v>14.27777777777778</v>
      </c>
      <c r="D218" s="95">
        <f>(C218+C217)/2</f>
        <v>13.86111111111111</v>
      </c>
      <c r="E218" s="95">
        <f>(D218*(A218-A217))</f>
        <v>13.86111111111111</v>
      </c>
      <c r="F218" s="95">
        <f>(0.5*((C218^2)-(C217^2))*'NEFZ + EPA + WLTP - Start Value'!$B$3)/3600</f>
        <v>5.021444187242804</v>
      </c>
      <c r="G218" s="95">
        <f>E218*'NEFZ + EPA + WLTP - Start Value'!$B$3*'NEFZ + EPA + WLTP - Start Value'!$B$6*'NEFZ + EPA + WLTP - Constants'!$B$4/3600</f>
        <v>0.4728995277777777</v>
      </c>
      <c r="H218" s="95">
        <f>IF(E218&gt;0,(((C217)^3+(C218)^3)/2/D218)*0.5*'NEFZ + EPA + WLTP - Constants'!$B$3*('NEFZ + EPA + WLTP - Start Value'!$B$5*'NEFZ + EPA + WLTP - Start Value'!$B$4)*E218/3600,0)</f>
        <v>0.3378005612568585</v>
      </c>
    </row>
    <row r="219" ht="20.35" customHeight="1">
      <c r="A219" s="15">
        <v>217</v>
      </c>
      <c r="B219" s="136">
        <v>52.7</v>
      </c>
      <c r="C219" s="95">
        <f>B219/3.6</f>
        <v>14.63888888888889</v>
      </c>
      <c r="D219" s="95">
        <f>(C219+C218)/2</f>
        <v>14.45833333333333</v>
      </c>
      <c r="E219" s="95">
        <f>(D219*(A219-A218))</f>
        <v>14.45833333333333</v>
      </c>
      <c r="F219" s="95">
        <f>(0.5*((C219^2)-(C218^2))*'NEFZ + EPA + WLTP - Start Value'!$B$3)/3600</f>
        <v>2.269712898662561</v>
      </c>
      <c r="G219" s="95">
        <f>E219*'NEFZ + EPA + WLTP - Start Value'!$B$3*'NEFZ + EPA + WLTP - Start Value'!$B$6*'NEFZ + EPA + WLTP - Constants'!$B$4/3600</f>
        <v>0.4932749583333333</v>
      </c>
      <c r="H219" s="95">
        <f>IF(E219&gt;0,(((C218)^3+(C219)^3)/2/D219)*0.5*'NEFZ + EPA + WLTP - Constants'!$B$3*('NEFZ + EPA + WLTP - Start Value'!$B$5*'NEFZ + EPA + WLTP - Start Value'!$B$4)*E219/3600,0)</f>
        <v>0.3825149044656636</v>
      </c>
    </row>
    <row r="220" ht="20.35" customHeight="1">
      <c r="A220" s="15">
        <v>218</v>
      </c>
      <c r="B220" s="136">
        <v>53</v>
      </c>
      <c r="C220" s="95">
        <f>B220/3.6</f>
        <v>14.72222222222222</v>
      </c>
      <c r="D220" s="95">
        <f>(C220+C219)/2</f>
        <v>14.68055555555556</v>
      </c>
      <c r="E220" s="95">
        <f>(D220*(A220-A219))</f>
        <v>14.68055555555556</v>
      </c>
      <c r="F220" s="95">
        <f>(0.5*((C220^2)-(C219^2))*'NEFZ + EPA + WLTP - Start Value'!$B$3)/3600</f>
        <v>0.5318303112139809</v>
      </c>
      <c r="G220" s="95">
        <f>E220*'NEFZ + EPA + WLTP - Start Value'!$B$3*'NEFZ + EPA + WLTP - Start Value'!$B$6*'NEFZ + EPA + WLTP - Constants'!$B$4/3600</f>
        <v>0.500856513888889</v>
      </c>
      <c r="H220" s="95">
        <f>IF(E220&gt;0,(((C219)^3+(C220)^3)/2/D220)*0.5*'NEFZ + EPA + WLTP - Constants'!$B$3*('NEFZ + EPA + WLTP - Start Value'!$B$5*'NEFZ + EPA + WLTP - Start Value'!$B$4)*E220/3600,0)</f>
        <v>0.4002473760020147</v>
      </c>
    </row>
    <row r="221" ht="20.35" customHeight="1">
      <c r="A221" s="15">
        <v>219</v>
      </c>
      <c r="B221" s="136">
        <v>52.5</v>
      </c>
      <c r="C221" s="95">
        <f>B221/3.6</f>
        <v>14.58333333333333</v>
      </c>
      <c r="D221" s="95">
        <f>(C221+C220)/2</f>
        <v>14.65277777777778</v>
      </c>
      <c r="E221" s="95">
        <f>(D221*(A221-A220))</f>
        <v>14.65277777777778</v>
      </c>
      <c r="F221" s="95">
        <f>(0.5*((C221^2)-(C220^2))*'NEFZ + EPA + WLTP - Start Value'!$B$3)/3600</f>
        <v>-0.8847066829561026</v>
      </c>
      <c r="G221" s="95">
        <f>E221*'NEFZ + EPA + WLTP - Start Value'!$B$3*'NEFZ + EPA + WLTP - Start Value'!$B$6*'NEFZ + EPA + WLTP - Constants'!$B$4/3600</f>
        <v>0.4999088194444444</v>
      </c>
      <c r="H221" s="95">
        <f>IF(E221&gt;0,(((C220)^3+(C221)^3)/2/D221)*0.5*'NEFZ + EPA + WLTP - Constants'!$B$3*('NEFZ + EPA + WLTP - Start Value'!$B$5*'NEFZ + EPA + WLTP - Start Value'!$B$4)*E221/3600,0)</f>
        <v>0.3979968901373885</v>
      </c>
    </row>
    <row r="222" ht="20.35" customHeight="1">
      <c r="A222" s="15">
        <v>220</v>
      </c>
      <c r="B222" s="136">
        <v>51.3</v>
      </c>
      <c r="C222" s="95">
        <f>B222/3.6</f>
        <v>14.25</v>
      </c>
      <c r="D222" s="95">
        <f>(C222+C221)/2</f>
        <v>14.41666666666666</v>
      </c>
      <c r="E222" s="95">
        <f>(D222*(A222-A221))</f>
        <v>14.41666666666666</v>
      </c>
      <c r="F222" s="95">
        <f>(0.5*((C222^2)-(C221^2))*'NEFZ + EPA + WLTP - Start Value'!$B$3)/3600</f>
        <v>-2.089081790123464</v>
      </c>
      <c r="G222" s="95">
        <f>E222*'NEFZ + EPA + WLTP - Start Value'!$B$3*'NEFZ + EPA + WLTP - Start Value'!$B$6*'NEFZ + EPA + WLTP - Constants'!$B$4/3600</f>
        <v>0.4918534166666667</v>
      </c>
      <c r="H222" s="95">
        <f>IF(E222&gt;0,(((C221)^3+(C222)^3)/2/D222)*0.5*'NEFZ + EPA + WLTP - Constants'!$B$3*('NEFZ + EPA + WLTP - Start Value'!$B$5*'NEFZ + EPA + WLTP - Start Value'!$B$4)*E222/3600,0)</f>
        <v>0.3791920222800925</v>
      </c>
    </row>
    <row r="223" ht="20.35" customHeight="1">
      <c r="A223" s="15">
        <v>221</v>
      </c>
      <c r="B223" s="136">
        <v>49.7</v>
      </c>
      <c r="C223" s="95">
        <f>B223/3.6</f>
        <v>13.80555555555556</v>
      </c>
      <c r="D223" s="95">
        <f>(C223+C222)/2</f>
        <v>14.02777777777778</v>
      </c>
      <c r="E223" s="95">
        <f>(D223*(A223-A222))</f>
        <v>14.02777777777778</v>
      </c>
      <c r="F223" s="95">
        <f>(0.5*((C223^2)-(C222^2))*'NEFZ + EPA + WLTP - Start Value'!$B$3)/3600</f>
        <v>-2.710305212620016</v>
      </c>
      <c r="G223" s="95">
        <f>E223*'NEFZ + EPA + WLTP - Start Value'!$B$3*'NEFZ + EPA + WLTP - Start Value'!$B$6*'NEFZ + EPA + WLTP - Constants'!$B$4/3600</f>
        <v>0.4785856944444444</v>
      </c>
      <c r="H223" s="95">
        <f>IF(E223&gt;0,(((C222)^3+(C223)^3)/2/D223)*0.5*'NEFZ + EPA + WLTP - Constants'!$B$3*('NEFZ + EPA + WLTP - Start Value'!$B$5*'NEFZ + EPA + WLTP - Start Value'!$B$4)*E223/3600,0)</f>
        <v>0.3494491598615397</v>
      </c>
    </row>
    <row r="224" ht="20.35" customHeight="1">
      <c r="A224" s="15">
        <v>222</v>
      </c>
      <c r="B224" s="136">
        <v>47.4</v>
      </c>
      <c r="C224" s="95">
        <f>B224/3.6</f>
        <v>13.16666666666667</v>
      </c>
      <c r="D224" s="95">
        <f>(C224+C223)/2</f>
        <v>13.48611111111111</v>
      </c>
      <c r="E224" s="95">
        <f>(D224*(A224-A223))</f>
        <v>13.48611111111111</v>
      </c>
      <c r="F224" s="95">
        <f>(0.5*((C224^2)-(C223^2))*'NEFZ + EPA + WLTP - Start Value'!$B$3)/3600</f>
        <v>-3.745621677812076</v>
      </c>
      <c r="G224" s="95">
        <f>E224*'NEFZ + EPA + WLTP - Start Value'!$B$3*'NEFZ + EPA + WLTP - Start Value'!$B$6*'NEFZ + EPA + WLTP - Constants'!$B$4/3600</f>
        <v>0.4601056527777778</v>
      </c>
      <c r="H224" s="95">
        <f>IF(E224&gt;0,(((C223)^3+(C224)^3)/2/D224)*0.5*'NEFZ + EPA + WLTP - Constants'!$B$3*('NEFZ + EPA + WLTP - Start Value'!$B$5*'NEFZ + EPA + WLTP - Start Value'!$B$4)*E224/3600,0)</f>
        <v>0.3108000789876972</v>
      </c>
    </row>
    <row r="225" ht="20.35" customHeight="1">
      <c r="A225" s="15">
        <v>223</v>
      </c>
      <c r="B225" s="136">
        <v>43.7</v>
      </c>
      <c r="C225" s="95">
        <f>B225/3.6</f>
        <v>12.13888888888889</v>
      </c>
      <c r="D225" s="95">
        <f>(C225+C224)/2</f>
        <v>12.65277777777778</v>
      </c>
      <c r="E225" s="95">
        <f>(D225*(A225-A224))</f>
        <v>12.65277777777778</v>
      </c>
      <c r="F225" s="95">
        <f>(0.5*((C225^2)-(C224^2))*'NEFZ + EPA + WLTP - Start Value'!$B$3)/3600</f>
        <v>-5.653233774862819</v>
      </c>
      <c r="G225" s="95">
        <f>E225*'NEFZ + EPA + WLTP - Start Value'!$B$3*'NEFZ + EPA + WLTP - Start Value'!$B$6*'NEFZ + EPA + WLTP - Constants'!$B$4/3600</f>
        <v>0.4316748194444445</v>
      </c>
      <c r="H225" s="95">
        <f>IF(E225&gt;0,(((C224)^3+(C225)^3)/2/D225)*0.5*'NEFZ + EPA + WLTP - Constants'!$B$3*('NEFZ + EPA + WLTP - Start Value'!$B$5*'NEFZ + EPA + WLTP - Start Value'!$B$4)*E225/3600,0)</f>
        <v>0.2575087817268947</v>
      </c>
    </row>
    <row r="226" ht="20.35" customHeight="1">
      <c r="A226" s="15">
        <v>224</v>
      </c>
      <c r="B226" s="136">
        <v>39.7</v>
      </c>
      <c r="C226" s="95">
        <f>B226/3.6</f>
        <v>11.02777777777778</v>
      </c>
      <c r="D226" s="95">
        <f>(C226+C225)/2</f>
        <v>11.58333333333333</v>
      </c>
      <c r="E226" s="95">
        <f>(D226*(A226-A225))</f>
        <v>11.58333333333333</v>
      </c>
      <c r="F226" s="95">
        <f>(0.5*((C226^2)-(C225^2))*'NEFZ + EPA + WLTP - Start Value'!$B$3)/3600</f>
        <v>-5.595036008230451</v>
      </c>
      <c r="G226" s="95">
        <f>E226*'NEFZ + EPA + WLTP - Start Value'!$B$3*'NEFZ + EPA + WLTP - Start Value'!$B$6*'NEFZ + EPA + WLTP - Constants'!$B$4/3600</f>
        <v>0.3951885833333333</v>
      </c>
      <c r="H226" s="95">
        <f>IF(E226&gt;0,(((C225)^3+(C226)^3)/2/D226)*0.5*'NEFZ + EPA + WLTP - Constants'!$B$3*('NEFZ + EPA + WLTP - Start Value'!$B$5*'NEFZ + EPA + WLTP - Start Value'!$B$4)*E226/3600,0)</f>
        <v>0.1979602257908951</v>
      </c>
    </row>
    <row r="227" ht="20.35" customHeight="1">
      <c r="A227" s="15">
        <v>225</v>
      </c>
      <c r="B227" s="136">
        <v>35.5</v>
      </c>
      <c r="C227" s="95">
        <f>B227/3.6</f>
        <v>9.861111111111111</v>
      </c>
      <c r="D227" s="95">
        <f>(C227+C226)/2</f>
        <v>10.44444444444444</v>
      </c>
      <c r="E227" s="95">
        <f>(D227*(A227-A226))</f>
        <v>10.44444444444444</v>
      </c>
      <c r="F227" s="95">
        <f>(0.5*((C227^2)-(C226^2))*'NEFZ + EPA + WLTP - Start Value'!$B$3)/3600</f>
        <v>-5.29717078189301</v>
      </c>
      <c r="G227" s="95">
        <f>E227*'NEFZ + EPA + WLTP - Start Value'!$B$3*'NEFZ + EPA + WLTP - Start Value'!$B$6*'NEFZ + EPA + WLTP - Constants'!$B$4/3600</f>
        <v>0.3563331111111112</v>
      </c>
      <c r="H227" s="95">
        <f>IF(E227&gt;0,(((C226)^3+(C227)^3)/2/D227)*0.5*'NEFZ + EPA + WLTP - Constants'!$B$3*('NEFZ + EPA + WLTP - Start Value'!$B$5*'NEFZ + EPA + WLTP - Start Value'!$B$4)*E227/3600,0)</f>
        <v>0.1454761496056241</v>
      </c>
    </row>
    <row r="228" ht="20.35" customHeight="1">
      <c r="A228" s="15">
        <v>226</v>
      </c>
      <c r="B228" s="136">
        <v>31.1</v>
      </c>
      <c r="C228" s="95">
        <f>B228/3.6</f>
        <v>8.638888888888889</v>
      </c>
      <c r="D228" s="95">
        <f>(C228+C227)/2</f>
        <v>9.25</v>
      </c>
      <c r="E228" s="95">
        <f>(D228*(A228-A227))</f>
        <v>9.25</v>
      </c>
      <c r="F228" s="95">
        <f>(0.5*((C228^2)-(C227^2))*'NEFZ + EPA + WLTP - Start Value'!$B$3)/3600</f>
        <v>-4.914776234567896</v>
      </c>
      <c r="G228" s="95">
        <f>E228*'NEFZ + EPA + WLTP - Start Value'!$B$3*'NEFZ + EPA + WLTP - Start Value'!$B$6*'NEFZ + EPA + WLTP - Constants'!$B$4/3600</f>
        <v>0.31558225</v>
      </c>
      <c r="H228" s="95">
        <f>IF(E228&gt;0,(((C227)^3+(C228)^3)/2/D228)*0.5*'NEFZ + EPA + WLTP - Constants'!$B$3*('NEFZ + EPA + WLTP - Start Value'!$B$5*'NEFZ + EPA + WLTP - Start Value'!$B$4)*E228/3600,0)</f>
        <v>0.1014297936921296</v>
      </c>
    </row>
    <row r="229" ht="20.35" customHeight="1">
      <c r="A229" s="15">
        <v>227</v>
      </c>
      <c r="B229" s="136">
        <v>26.3</v>
      </c>
      <c r="C229" s="95">
        <f>B229/3.6</f>
        <v>7.305555555555555</v>
      </c>
      <c r="D229" s="95">
        <f>(C229+C228)/2</f>
        <v>7.972222222222222</v>
      </c>
      <c r="E229" s="95">
        <f>(D229*(A229-A228))</f>
        <v>7.972222222222222</v>
      </c>
      <c r="F229" s="95">
        <f>(0.5*((C229^2)-(C228^2))*'NEFZ + EPA + WLTP - Start Value'!$B$3)/3600</f>
        <v>-4.620936213991773</v>
      </c>
      <c r="G229" s="95">
        <f>E229*'NEFZ + EPA + WLTP - Start Value'!$B$3*'NEFZ + EPA + WLTP - Start Value'!$B$6*'NEFZ + EPA + WLTP - Constants'!$B$4/3600</f>
        <v>0.2719883055555556</v>
      </c>
      <c r="H229" s="95">
        <f>IF(E229&gt;0,(((C228)^3+(C229)^3)/2/D229)*0.5*'NEFZ + EPA + WLTP - Constants'!$B$3*('NEFZ + EPA + WLTP - Start Value'!$B$5*'NEFZ + EPA + WLTP - Start Value'!$B$4)*E229/3600,0)</f>
        <v>0.06544032136274006</v>
      </c>
    </row>
    <row r="230" ht="20.35" customHeight="1">
      <c r="A230" s="15">
        <v>228</v>
      </c>
      <c r="B230" s="136">
        <v>21.9</v>
      </c>
      <c r="C230" s="95">
        <f>B230/3.6</f>
        <v>6.083333333333333</v>
      </c>
      <c r="D230" s="95">
        <f>(C230+C229)/2</f>
        <v>6.694444444444445</v>
      </c>
      <c r="E230" s="95">
        <f>(D230*(A230-A229))</f>
        <v>6.694444444444445</v>
      </c>
      <c r="F230" s="95">
        <f>(0.5*((C230^2)-(C229^2))*'NEFZ + EPA + WLTP - Start Value'!$B$3)/3600</f>
        <v>-3.556940157750343</v>
      </c>
      <c r="G230" s="95">
        <f>E230*'NEFZ + EPA + WLTP - Start Value'!$B$3*'NEFZ + EPA + WLTP - Start Value'!$B$6*'NEFZ + EPA + WLTP - Constants'!$B$4/3600</f>
        <v>0.2283943611111111</v>
      </c>
      <c r="H230" s="95">
        <f>IF(E230&gt;0,(((C229)^3+(C230)^3)/2/D230)*0.5*'NEFZ + EPA + WLTP - Constants'!$B$3*('NEFZ + EPA + WLTP - Start Value'!$B$5*'NEFZ + EPA + WLTP - Start Value'!$B$4)*E230/3600,0)</f>
        <v>0.03890073740783607</v>
      </c>
    </row>
    <row r="231" ht="20.35" customHeight="1">
      <c r="A231" s="15">
        <v>229</v>
      </c>
      <c r="B231" s="136">
        <v>18</v>
      </c>
      <c r="C231" s="95">
        <f>B231/3.6</f>
        <v>5</v>
      </c>
      <c r="D231" s="95">
        <f>(C231+C230)/2</f>
        <v>5.541666666666666</v>
      </c>
      <c r="E231" s="95">
        <f>(D231*(A231-A230))</f>
        <v>5.541666666666666</v>
      </c>
      <c r="F231" s="95">
        <f>(0.5*((C231^2)-(C230^2))*'NEFZ + EPA + WLTP - Start Value'!$B$3)/3600</f>
        <v>-2.609842785493827</v>
      </c>
      <c r="G231" s="95">
        <f>E231*'NEFZ + EPA + WLTP - Start Value'!$B$3*'NEFZ + EPA + WLTP - Start Value'!$B$6*'NEFZ + EPA + WLTP - Constants'!$B$4/3600</f>
        <v>0.1890650416666667</v>
      </c>
      <c r="H231" s="95">
        <f>IF(E231&gt;0,(((C230)^3+(C231)^3)/2/D231)*0.5*'NEFZ + EPA + WLTP - Constants'!$B$3*('NEFZ + EPA + WLTP - Start Value'!$B$5*'NEFZ + EPA + WLTP - Start Value'!$B$4)*E231/3600,0)</f>
        <v>0.02214544285300926</v>
      </c>
    </row>
    <row r="232" ht="20.35" customHeight="1">
      <c r="A232" s="15">
        <v>230</v>
      </c>
      <c r="B232" s="136">
        <v>17</v>
      </c>
      <c r="C232" s="95">
        <f>B232/3.6</f>
        <v>4.722222222222222</v>
      </c>
      <c r="D232" s="95">
        <f>(C232+C231)/2</f>
        <v>4.861111111111111</v>
      </c>
      <c r="E232" s="95">
        <f>(D232*(A232-A231))</f>
        <v>4.861111111111111</v>
      </c>
      <c r="F232" s="95">
        <f>(0.5*((C232^2)-(C231^2))*'NEFZ + EPA + WLTP - Start Value'!$B$3)/3600</f>
        <v>-0.5870091735253772</v>
      </c>
      <c r="G232" s="95">
        <f>E232*'NEFZ + EPA + WLTP - Start Value'!$B$3*'NEFZ + EPA + WLTP - Start Value'!$B$6*'NEFZ + EPA + WLTP - Constants'!$B$4/3600</f>
        <v>0.1658465277777778</v>
      </c>
      <c r="H232" s="95">
        <f>IF(E232&gt;0,(((C231)^3+(C232)^3)/2/D232)*0.5*'NEFZ + EPA + WLTP - Constants'!$B$3*('NEFZ + EPA + WLTP - Start Value'!$B$5*'NEFZ + EPA + WLTP - Start Value'!$B$4)*E232/3600,0)</f>
        <v>0.01456664201817558</v>
      </c>
    </row>
    <row r="233" ht="20.35" customHeight="1">
      <c r="A233" s="15">
        <v>231</v>
      </c>
      <c r="B233" s="136">
        <v>18</v>
      </c>
      <c r="C233" s="95">
        <f>B233/3.6</f>
        <v>5</v>
      </c>
      <c r="D233" s="95">
        <f>(C233+C232)/2</f>
        <v>4.861111111111111</v>
      </c>
      <c r="E233" s="95">
        <f>(D233*(A233-A232))</f>
        <v>4.861111111111111</v>
      </c>
      <c r="F233" s="95">
        <f>(0.5*((C233^2)-(C232^2))*'NEFZ + EPA + WLTP - Start Value'!$B$3)/3600</f>
        <v>0.5870091735253772</v>
      </c>
      <c r="G233" s="95">
        <f>E233*'NEFZ + EPA + WLTP - Start Value'!$B$3*'NEFZ + EPA + WLTP - Start Value'!$B$6*'NEFZ + EPA + WLTP - Constants'!$B$4/3600</f>
        <v>0.1658465277777778</v>
      </c>
      <c r="H233" s="95">
        <f>IF(E233&gt;0,(((C232)^3+(C233)^3)/2/D233)*0.5*'NEFZ + EPA + WLTP - Constants'!$B$3*('NEFZ + EPA + WLTP - Start Value'!$B$5*'NEFZ + EPA + WLTP - Start Value'!$B$4)*E233/3600,0)</f>
        <v>0.01456664201817558</v>
      </c>
    </row>
    <row r="234" ht="20.35" customHeight="1">
      <c r="A234" s="15">
        <v>232</v>
      </c>
      <c r="B234" s="136">
        <v>21.4</v>
      </c>
      <c r="C234" s="95">
        <f>B234/3.6</f>
        <v>5.944444444444444</v>
      </c>
      <c r="D234" s="95">
        <f>(C234+C233)/2</f>
        <v>5.472222222222221</v>
      </c>
      <c r="E234" s="95">
        <f>(D234*(A234-A233))</f>
        <v>5.472222222222221</v>
      </c>
      <c r="F234" s="95">
        <f>(0.5*((C234^2)-(C233^2))*'NEFZ + EPA + WLTP - Start Value'!$B$3)/3600</f>
        <v>2.246735682441699</v>
      </c>
      <c r="G234" s="95">
        <f>E234*'NEFZ + EPA + WLTP - Start Value'!$B$3*'NEFZ + EPA + WLTP - Start Value'!$B$6*'NEFZ + EPA + WLTP - Constants'!$B$4/3600</f>
        <v>0.1866958055555556</v>
      </c>
      <c r="H234" s="95">
        <f>IF(E234&gt;0,(((C233)^3+(C234)^3)/2/D234)*0.5*'NEFZ + EPA + WLTP - Constants'!$B$3*('NEFZ + EPA + WLTP - Start Value'!$B$5*'NEFZ + EPA + WLTP - Start Value'!$B$4)*E234/3600,0)</f>
        <v>0.02119225304355281</v>
      </c>
    </row>
    <row r="235" ht="20.35" customHeight="1">
      <c r="A235" s="15">
        <v>233</v>
      </c>
      <c r="B235" s="136">
        <v>24.8</v>
      </c>
      <c r="C235" s="95">
        <f>B235/3.6</f>
        <v>6.888888888888889</v>
      </c>
      <c r="D235" s="95">
        <f>(C235+C234)/2</f>
        <v>6.416666666666666</v>
      </c>
      <c r="E235" s="95">
        <f>(D235*(A235-A234))</f>
        <v>6.416666666666666</v>
      </c>
      <c r="F235" s="95">
        <f>(0.5*((C235^2)-(C234^2))*'NEFZ + EPA + WLTP - Start Value'!$B$3)/3600</f>
        <v>2.634497170781897</v>
      </c>
      <c r="G235" s="95">
        <f>E235*'NEFZ + EPA + WLTP - Start Value'!$B$3*'NEFZ + EPA + WLTP - Start Value'!$B$6*'NEFZ + EPA + WLTP - Constants'!$B$4/3600</f>
        <v>0.2189174166666666</v>
      </c>
      <c r="H235" s="95">
        <f>IF(E235&gt;0,(((C234)^3+(C235)^3)/2/D235)*0.5*'NEFZ + EPA + WLTP - Constants'!$B$3*('NEFZ + EPA + WLTP - Start Value'!$B$5*'NEFZ + EPA + WLTP - Start Value'!$B$4)*E235/3600,0)</f>
        <v>0.033963981095679</v>
      </c>
    </row>
    <row r="236" ht="20.35" customHeight="1">
      <c r="A236" s="15">
        <v>234</v>
      </c>
      <c r="B236" s="136">
        <v>27.9</v>
      </c>
      <c r="C236" s="95">
        <f>B236/3.6</f>
        <v>7.749999999999999</v>
      </c>
      <c r="D236" s="95">
        <f>(C236+C235)/2</f>
        <v>7.319444444444445</v>
      </c>
      <c r="E236" s="95">
        <f>(D236*(A236-A235))</f>
        <v>7.319444444444445</v>
      </c>
      <c r="F236" s="95">
        <f>(0.5*((C236^2)-(C235^2))*'NEFZ + EPA + WLTP - Start Value'!$B$3)/3600</f>
        <v>2.739991105109735</v>
      </c>
      <c r="G236" s="95">
        <f>E236*'NEFZ + EPA + WLTP - Start Value'!$B$3*'NEFZ + EPA + WLTP - Start Value'!$B$6*'NEFZ + EPA + WLTP - Constants'!$B$4/3600</f>
        <v>0.2497174861111111</v>
      </c>
      <c r="H236" s="95">
        <f>IF(E236&gt;0,(((C235)^3+(C236)^3)/2/D236)*0.5*'NEFZ + EPA + WLTP - Constants'!$B$3*('NEFZ + EPA + WLTP - Start Value'!$B$5*'NEFZ + EPA + WLTP - Start Value'!$B$4)*E236/3600,0)</f>
        <v>0.05011986477087618</v>
      </c>
    </row>
    <row r="237" ht="20.35" customHeight="1">
      <c r="A237" s="15">
        <v>235</v>
      </c>
      <c r="B237" s="136">
        <v>30.8</v>
      </c>
      <c r="C237" s="95">
        <f>B237/3.6</f>
        <v>8.555555555555555</v>
      </c>
      <c r="D237" s="95">
        <f>(C237+C236)/2</f>
        <v>8.152777777777777</v>
      </c>
      <c r="E237" s="95">
        <f>(D237*(A237-A236))</f>
        <v>8.152777777777777</v>
      </c>
      <c r="F237" s="95">
        <f>(0.5*((C237^2)-(C236^2))*'NEFZ + EPA + WLTP - Start Value'!$B$3)/3600</f>
        <v>2.855044903120716</v>
      </c>
      <c r="G237" s="95">
        <f>E237*'NEFZ + EPA + WLTP - Start Value'!$B$3*'NEFZ + EPA + WLTP - Start Value'!$B$6*'NEFZ + EPA + WLTP - Constants'!$B$4/3600</f>
        <v>0.2781483194444445</v>
      </c>
      <c r="H237" s="95">
        <f>IF(E237&gt;0,(((C236)^3+(C237)^3)/2/D237)*0.5*'NEFZ + EPA + WLTP - Constants'!$B$3*('NEFZ + EPA + WLTP - Start Value'!$B$5*'NEFZ + EPA + WLTP - Start Value'!$B$4)*E237/3600,0)</f>
        <v>0.06905191724001199</v>
      </c>
    </row>
    <row r="238" ht="20.35" customHeight="1">
      <c r="A238" s="15">
        <v>236</v>
      </c>
      <c r="B238" s="136">
        <v>33</v>
      </c>
      <c r="C238" s="95">
        <f>B238/3.6</f>
        <v>9.166666666666666</v>
      </c>
      <c r="D238" s="95">
        <f>(C238+C237)/2</f>
        <v>8.861111111111111</v>
      </c>
      <c r="E238" s="95">
        <f>(D238*(A238-A237))</f>
        <v>8.861111111111111</v>
      </c>
      <c r="F238" s="95">
        <f>(0.5*((C238^2)-(C237^2))*'NEFZ + EPA + WLTP - Start Value'!$B$3)/3600</f>
        <v>2.354074502743483</v>
      </c>
      <c r="G238" s="95">
        <f>E238*'NEFZ + EPA + WLTP - Start Value'!$B$3*'NEFZ + EPA + WLTP - Start Value'!$B$6*'NEFZ + EPA + WLTP - Constants'!$B$4/3600</f>
        <v>0.3023145277777778</v>
      </c>
      <c r="H238" s="95">
        <f>IF(E238&gt;0,(((C237)^3+(C238)^3)/2/D238)*0.5*'NEFZ + EPA + WLTP - Constants'!$B$3*('NEFZ + EPA + WLTP - Start Value'!$B$5*'NEFZ + EPA + WLTP - Start Value'!$B$4)*E238/3600,0)</f>
        <v>0.08832863584533604</v>
      </c>
    </row>
    <row r="239" ht="20.35" customHeight="1">
      <c r="A239" s="15">
        <v>237</v>
      </c>
      <c r="B239" s="136">
        <v>35.1</v>
      </c>
      <c r="C239" s="95">
        <f>B239/3.6</f>
        <v>9.75</v>
      </c>
      <c r="D239" s="95">
        <f>(C239+C238)/2</f>
        <v>9.458333333333332</v>
      </c>
      <c r="E239" s="95">
        <f>(D239*(A239-A238))</f>
        <v>9.458333333333332</v>
      </c>
      <c r="F239" s="95">
        <f>(0.5*((C239^2)-(C238^2))*'NEFZ + EPA + WLTP - Start Value'!$B$3)/3600</f>
        <v>2.398519483024693</v>
      </c>
      <c r="G239" s="95">
        <f>E239*'NEFZ + EPA + WLTP - Start Value'!$B$3*'NEFZ + EPA + WLTP - Start Value'!$B$6*'NEFZ + EPA + WLTP - Constants'!$B$4/3600</f>
        <v>0.3226899583333333</v>
      </c>
      <c r="H239" s="95">
        <f>IF(E239&gt;0,(((C238)^3+(C239)^3)/2/D239)*0.5*'NEFZ + EPA + WLTP - Constants'!$B$3*('NEFZ + EPA + WLTP - Start Value'!$B$5*'NEFZ + EPA + WLTP - Start Value'!$B$4)*E239/3600,0)</f>
        <v>0.1073424607928241</v>
      </c>
    </row>
    <row r="240" ht="20.35" customHeight="1">
      <c r="A240" s="15">
        <v>238</v>
      </c>
      <c r="B240" s="136">
        <v>37.1</v>
      </c>
      <c r="C240" s="95">
        <f>B240/3.6</f>
        <v>10.30555555555556</v>
      </c>
      <c r="D240" s="95">
        <f>(C240+C239)/2</f>
        <v>10.02777777777778</v>
      </c>
      <c r="E240" s="95">
        <f>(D240*(A240-A239))</f>
        <v>10.02777777777778</v>
      </c>
      <c r="F240" s="95">
        <f>(0.5*((C240^2)-(C239^2))*'NEFZ + EPA + WLTP - Start Value'!$B$3)/3600</f>
        <v>2.421832133058985</v>
      </c>
      <c r="G240" s="95">
        <f>E240*'NEFZ + EPA + WLTP - Start Value'!$B$3*'NEFZ + EPA + WLTP - Start Value'!$B$6*'NEFZ + EPA + WLTP - Constants'!$B$4/3600</f>
        <v>0.3421176944444445</v>
      </c>
      <c r="H240" s="95">
        <f>IF(E240&gt;0,(((C239)^3+(C240)^3)/2/D240)*0.5*'NEFZ + EPA + WLTP - Constants'!$B$3*('NEFZ + EPA + WLTP - Start Value'!$B$5*'NEFZ + EPA + WLTP - Start Value'!$B$4)*E240/3600,0)</f>
        <v>0.1278507350930213</v>
      </c>
    </row>
    <row r="241" ht="20.35" customHeight="1">
      <c r="A241" s="15">
        <v>239</v>
      </c>
      <c r="B241" s="136">
        <v>38.9</v>
      </c>
      <c r="C241" s="95">
        <f>B241/3.6</f>
        <v>10.80555555555556</v>
      </c>
      <c r="D241" s="95">
        <f>(C241+C240)/2</f>
        <v>10.55555555555556</v>
      </c>
      <c r="E241" s="95">
        <f>(D241*(A241-A240))</f>
        <v>10.55555555555556</v>
      </c>
      <c r="F241" s="95">
        <f>(0.5*((C241^2)-(C240^2))*'NEFZ + EPA + WLTP - Start Value'!$B$3)/3600</f>
        <v>2.294367283950618</v>
      </c>
      <c r="G241" s="95">
        <f>E241*'NEFZ + EPA + WLTP - Start Value'!$B$3*'NEFZ + EPA + WLTP - Start Value'!$B$6*'NEFZ + EPA + WLTP - Constants'!$B$4/3600</f>
        <v>0.3601238888888889</v>
      </c>
      <c r="H241" s="95">
        <f>IF(E241&gt;0,(((C240)^3+(C241)^3)/2/D241)*0.5*'NEFZ + EPA + WLTP - Constants'!$B$3*('NEFZ + EPA + WLTP - Start Value'!$B$5*'NEFZ + EPA + WLTP - Start Value'!$B$4)*E241/3600,0)</f>
        <v>0.1490266848851166</v>
      </c>
    </row>
    <row r="242" ht="20.35" customHeight="1">
      <c r="A242" s="15">
        <v>240</v>
      </c>
      <c r="B242" s="136">
        <v>41.4</v>
      </c>
      <c r="C242" s="95">
        <f>B242/3.6</f>
        <v>11.5</v>
      </c>
      <c r="D242" s="95">
        <f>(C242+C241)/2</f>
        <v>11.15277777777778</v>
      </c>
      <c r="E242" s="95">
        <f>(D242*(A242-A241))</f>
        <v>11.15277777777778</v>
      </c>
      <c r="F242" s="95">
        <f>(0.5*((C242^2)-(C241^2))*'NEFZ + EPA + WLTP - Start Value'!$B$3)/3600</f>
        <v>3.366916902434842</v>
      </c>
      <c r="G242" s="95">
        <f>E242*'NEFZ + EPA + WLTP - Start Value'!$B$3*'NEFZ + EPA + WLTP - Start Value'!$B$6*'NEFZ + EPA + WLTP - Constants'!$B$4/3600</f>
        <v>0.3804993194444445</v>
      </c>
      <c r="H242" s="95">
        <f>IF(E242&gt;0,(((C241)^3+(C242)^3)/2/D242)*0.5*'NEFZ + EPA + WLTP - Constants'!$B$3*('NEFZ + EPA + WLTP - Start Value'!$B$5*'NEFZ + EPA + WLTP - Start Value'!$B$4)*E242/3600,0)</f>
        <v>0.1759951490108453</v>
      </c>
    </row>
    <row r="243" ht="20.35" customHeight="1">
      <c r="A243" s="15">
        <v>241</v>
      </c>
      <c r="B243" s="136">
        <v>44</v>
      </c>
      <c r="C243" s="95">
        <f>B243/3.6</f>
        <v>12.22222222222222</v>
      </c>
      <c r="D243" s="95">
        <f>(C243+C242)/2</f>
        <v>11.86111111111111</v>
      </c>
      <c r="E243" s="95">
        <f>(D243*(A243-A242))</f>
        <v>11.86111111111111</v>
      </c>
      <c r="F243" s="95">
        <f>(0.5*((C243^2)-(C242^2))*'NEFZ + EPA + WLTP - Start Value'!$B$3)/3600</f>
        <v>3.723986196844991</v>
      </c>
      <c r="G243" s="95">
        <f>E243*'NEFZ + EPA + WLTP - Start Value'!$B$3*'NEFZ + EPA + WLTP - Start Value'!$B$6*'NEFZ + EPA + WLTP - Constants'!$B$4/3600</f>
        <v>0.4046655277777778</v>
      </c>
      <c r="H243" s="95">
        <f>IF(E243&gt;0,(((C242)^3+(C243)^3)/2/D243)*0.5*'NEFZ + EPA + WLTP - Constants'!$B$3*('NEFZ + EPA + WLTP - Start Value'!$B$5*'NEFZ + EPA + WLTP - Start Value'!$B$4)*E243/3600,0)</f>
        <v>0.2116764822959533</v>
      </c>
    </row>
    <row r="244" ht="20.35" customHeight="1">
      <c r="A244" s="15">
        <v>242</v>
      </c>
      <c r="B244" s="136">
        <v>46.3</v>
      </c>
      <c r="C244" s="95">
        <f>B244/3.6</f>
        <v>12.86111111111111</v>
      </c>
      <c r="D244" s="95">
        <f>(C244+C243)/2</f>
        <v>12.54166666666667</v>
      </c>
      <c r="E244" s="95">
        <f>(D244*(A244-A243))</f>
        <v>12.54166666666667</v>
      </c>
      <c r="F244" s="95">
        <f>(0.5*((C244^2)-(C243^2))*'NEFZ + EPA + WLTP - Start Value'!$B$3)/3600</f>
        <v>3.483312435699589</v>
      </c>
      <c r="G244" s="95">
        <f>E244*'NEFZ + EPA + WLTP - Start Value'!$B$3*'NEFZ + EPA + WLTP - Start Value'!$B$6*'NEFZ + EPA + WLTP - Constants'!$B$4/3600</f>
        <v>0.4278840416666666</v>
      </c>
      <c r="H244" s="95">
        <f>IF(E244&gt;0,(((C243)^3+(C244)^3)/2/D244)*0.5*'NEFZ + EPA + WLTP - Constants'!$B$3*('NEFZ + EPA + WLTP - Start Value'!$B$5*'NEFZ + EPA + WLTP - Start Value'!$B$4)*E244/3600,0)</f>
        <v>0.2500349488329475</v>
      </c>
    </row>
    <row r="245" ht="20.35" customHeight="1">
      <c r="A245" s="15">
        <v>243</v>
      </c>
      <c r="B245" s="136">
        <v>47.7</v>
      </c>
      <c r="C245" s="95">
        <f>B245/3.6</f>
        <v>13.25</v>
      </c>
      <c r="D245" s="95">
        <f>(C245+C244)/2</f>
        <v>13.05555555555556</v>
      </c>
      <c r="E245" s="95">
        <f>(D245*(A245-A244))</f>
        <v>13.05555555555556</v>
      </c>
      <c r="F245" s="95">
        <f>(0.5*((C245^2)-(C244^2))*'NEFZ + EPA + WLTP - Start Value'!$B$3)/3600</f>
        <v>2.207154492455421</v>
      </c>
      <c r="G245" s="95">
        <f>E245*'NEFZ + EPA + WLTP - Start Value'!$B$3*'NEFZ + EPA + WLTP - Start Value'!$B$6*'NEFZ + EPA + WLTP - Constants'!$B$4/3600</f>
        <v>0.445416388888889</v>
      </c>
      <c r="H245" s="95">
        <f>IF(E245&gt;0,(((C244)^3+(C245)^3)/2/D245)*0.5*'NEFZ + EPA + WLTP - Constants'!$B$3*('NEFZ + EPA + WLTP - Start Value'!$B$5*'NEFZ + EPA + WLTP - Start Value'!$B$4)*E245/3600,0)</f>
        <v>0.2816861579432441</v>
      </c>
    </row>
    <row r="246" ht="20.35" customHeight="1">
      <c r="A246" s="15">
        <v>244</v>
      </c>
      <c r="B246" s="136">
        <v>48.2</v>
      </c>
      <c r="C246" s="95">
        <f>B246/3.6</f>
        <v>13.38888888888889</v>
      </c>
      <c r="D246" s="95">
        <f>(C246+C245)/2</f>
        <v>13.31944444444444</v>
      </c>
      <c r="E246" s="95">
        <f>(D246*(A246-A245))</f>
        <v>13.31944444444444</v>
      </c>
      <c r="F246" s="95">
        <f>(0.5*((C246^2)-(C245^2))*'NEFZ + EPA + WLTP - Start Value'!$B$3)/3600</f>
        <v>0.8042025677297689</v>
      </c>
      <c r="G246" s="95">
        <f>E246*'NEFZ + EPA + WLTP - Start Value'!$B$3*'NEFZ + EPA + WLTP - Start Value'!$B$6*'NEFZ + EPA + WLTP - Constants'!$B$4/3600</f>
        <v>0.4544194861111112</v>
      </c>
      <c r="H246" s="95">
        <f>IF(E246&gt;0,(((C245)^3+(C246)^3)/2/D246)*0.5*'NEFZ + EPA + WLTP - Constants'!$B$3*('NEFZ + EPA + WLTP - Start Value'!$B$5*'NEFZ + EPA + WLTP - Start Value'!$B$4)*E246/3600,0)</f>
        <v>0.2989401671435613</v>
      </c>
    </row>
    <row r="247" ht="20.35" customHeight="1">
      <c r="A247" s="15">
        <v>245</v>
      </c>
      <c r="B247" s="136">
        <v>48.7</v>
      </c>
      <c r="C247" s="95">
        <f>B247/3.6</f>
        <v>13.52777777777778</v>
      </c>
      <c r="D247" s="95">
        <f>(C247+C246)/2</f>
        <v>13.45833333333333</v>
      </c>
      <c r="E247" s="95">
        <f>(D247*(A247-A246))</f>
        <v>13.45833333333333</v>
      </c>
      <c r="F247" s="95">
        <f>(0.5*((C247^2)-(C246^2))*'NEFZ + EPA + WLTP - Start Value'!$B$3)/3600</f>
        <v>0.8125884130658432</v>
      </c>
      <c r="G247" s="95">
        <f>E247*'NEFZ + EPA + WLTP - Start Value'!$B$3*'NEFZ + EPA + WLTP - Start Value'!$B$6*'NEFZ + EPA + WLTP - Constants'!$B$4/3600</f>
        <v>0.4591579583333333</v>
      </c>
      <c r="H247" s="95">
        <f>IF(E247&gt;0,(((C246)^3+(C247)^3)/2/D247)*0.5*'NEFZ + EPA + WLTP - Constants'!$B$3*('NEFZ + EPA + WLTP - Start Value'!$B$5*'NEFZ + EPA + WLTP - Start Value'!$B$4)*E247/3600,0)</f>
        <v>0.3083891255304784</v>
      </c>
    </row>
    <row r="248" ht="20.35" customHeight="1">
      <c r="A248" s="15">
        <v>246</v>
      </c>
      <c r="B248" s="136">
        <v>49.3</v>
      </c>
      <c r="C248" s="95">
        <f>B248/3.6</f>
        <v>13.69444444444444</v>
      </c>
      <c r="D248" s="95">
        <f>(C248+C247)/2</f>
        <v>13.61111111111111</v>
      </c>
      <c r="E248" s="95">
        <f>(D248*(A248-A247))</f>
        <v>13.61111111111111</v>
      </c>
      <c r="F248" s="95">
        <f>(0.5*((C248^2)-(C247^2))*'NEFZ + EPA + WLTP - Start Value'!$B$3)/3600</f>
        <v>0.9861754115226216</v>
      </c>
      <c r="G248" s="95">
        <f>E248*'NEFZ + EPA + WLTP - Start Value'!$B$3*'NEFZ + EPA + WLTP - Start Value'!$B$6*'NEFZ + EPA + WLTP - Constants'!$B$4/3600</f>
        <v>0.4643702777777778</v>
      </c>
      <c r="H248" s="95">
        <f>IF(E248&gt;0,(((C247)^3+(C248)^3)/2/D248)*0.5*'NEFZ + EPA + WLTP - Constants'!$B$3*('NEFZ + EPA + WLTP - Start Value'!$B$5*'NEFZ + EPA + WLTP - Start Value'!$B$4)*E248/3600,0)</f>
        <v>0.3190216069744513</v>
      </c>
    </row>
    <row r="249" ht="20.35" customHeight="1">
      <c r="A249" s="15">
        <v>247</v>
      </c>
      <c r="B249" s="136">
        <v>49.8</v>
      </c>
      <c r="C249" s="95">
        <f>B249/3.6</f>
        <v>13.83333333333333</v>
      </c>
      <c r="D249" s="95">
        <f>(C249+C248)/2</f>
        <v>13.76388888888889</v>
      </c>
      <c r="E249" s="95">
        <f>(D249*(A249-A248))</f>
        <v>13.76388888888889</v>
      </c>
      <c r="F249" s="95">
        <f>(0.5*((C249^2)-(C248^2))*'NEFZ + EPA + WLTP - Start Value'!$B$3)/3600</f>
        <v>0.8310372728052176</v>
      </c>
      <c r="G249" s="95">
        <f>E249*'NEFZ + EPA + WLTP - Start Value'!$B$3*'NEFZ + EPA + WLTP - Start Value'!$B$6*'NEFZ + EPA + WLTP - Constants'!$B$4/3600</f>
        <v>0.4695825972222222</v>
      </c>
      <c r="H249" s="95">
        <f>IF(E249&gt;0,(((C248)^3+(C249)^3)/2/D249)*0.5*'NEFZ + EPA + WLTP - Constants'!$B$3*('NEFZ + EPA + WLTP - Start Value'!$B$5*'NEFZ + EPA + WLTP - Start Value'!$B$4)*E249/3600,0)</f>
        <v>0.3298732997738768</v>
      </c>
    </row>
    <row r="250" ht="20.35" customHeight="1">
      <c r="A250" s="15">
        <v>248</v>
      </c>
      <c r="B250" s="136">
        <v>50.2</v>
      </c>
      <c r="C250" s="95">
        <f>B250/3.6</f>
        <v>13.94444444444444</v>
      </c>
      <c r="D250" s="95">
        <f>(C250+C249)/2</f>
        <v>13.88888888888889</v>
      </c>
      <c r="E250" s="95">
        <f>(D250*(A250-A249))</f>
        <v>13.88888888888889</v>
      </c>
      <c r="F250" s="95">
        <f>(0.5*((C250^2)-(C249^2))*'NEFZ + EPA + WLTP - Start Value'!$B$3)/3600</f>
        <v>0.6708676268861542</v>
      </c>
      <c r="G250" s="95">
        <f>E250*'NEFZ + EPA + WLTP - Start Value'!$B$3*'NEFZ + EPA + WLTP - Start Value'!$B$6*'NEFZ + EPA + WLTP - Constants'!$B$4/3600</f>
        <v>0.4738472222222223</v>
      </c>
      <c r="H250" s="95">
        <f>IF(E250&gt;0,(((C249)^3+(C250)^3)/2/D250)*0.5*'NEFZ + EPA + WLTP - Constants'!$B$3*('NEFZ + EPA + WLTP - Start Value'!$B$5*'NEFZ + EPA + WLTP - Start Value'!$B$4)*E250/3600,0)</f>
        <v>0.3389330204046639</v>
      </c>
    </row>
    <row r="251" ht="20.35" customHeight="1">
      <c r="A251" s="15">
        <v>249</v>
      </c>
      <c r="B251" s="136">
        <v>50.9</v>
      </c>
      <c r="C251" s="95">
        <f>B251/3.6</f>
        <v>14.13888888888889</v>
      </c>
      <c r="D251" s="95">
        <f>(C251+C250)/2</f>
        <v>14.04166666666667</v>
      </c>
      <c r="E251" s="95">
        <f>(D251*(A251-A250))</f>
        <v>14.04166666666667</v>
      </c>
      <c r="F251" s="95">
        <f>(0.5*((C251^2)-(C250^2))*'NEFZ + EPA + WLTP - Start Value'!$B$3)/3600</f>
        <v>1.186932548868301</v>
      </c>
      <c r="G251" s="95">
        <f>E251*'NEFZ + EPA + WLTP - Start Value'!$B$3*'NEFZ + EPA + WLTP - Start Value'!$B$6*'NEFZ + EPA + WLTP - Constants'!$B$4/3600</f>
        <v>0.4790595416666666</v>
      </c>
      <c r="H251" s="95">
        <f>IF(E251&gt;0,(((C250)^3+(C251)^3)/2/D251)*0.5*'NEFZ + EPA + WLTP - Constants'!$B$3*('NEFZ + EPA + WLTP - Start Value'!$B$5*'NEFZ + EPA + WLTP - Start Value'!$B$4)*E251/3600,0)</f>
        <v>0.3502748519000771</v>
      </c>
    </row>
    <row r="252" ht="20.35" customHeight="1">
      <c r="A252" s="15">
        <v>250</v>
      </c>
      <c r="B252" s="136">
        <v>51.8</v>
      </c>
      <c r="C252" s="95">
        <f>B252/3.6</f>
        <v>14.38888888888889</v>
      </c>
      <c r="D252" s="95">
        <f>(C252+C251)/2</f>
        <v>14.26388888888889</v>
      </c>
      <c r="E252" s="95">
        <f>(D252*(A252-A251))</f>
        <v>14.26388888888889</v>
      </c>
      <c r="F252" s="95">
        <f>(0.5*((C252^2)-(C251^2))*'NEFZ + EPA + WLTP - Start Value'!$B$3)/3600</f>
        <v>1.550207368827157</v>
      </c>
      <c r="G252" s="95">
        <f>E252*'NEFZ + EPA + WLTP - Start Value'!$B$3*'NEFZ + EPA + WLTP - Start Value'!$B$6*'NEFZ + EPA + WLTP - Constants'!$B$4/3600</f>
        <v>0.4866410972222222</v>
      </c>
      <c r="H252" s="95">
        <f>IF(E252&gt;0,(((C251)^3+(C252)^3)/2/D252)*0.5*'NEFZ + EPA + WLTP - Constants'!$B$3*('NEFZ + EPA + WLTP - Start Value'!$B$5*'NEFZ + EPA + WLTP - Start Value'!$B$4)*E252/3600,0)</f>
        <v>0.3672014715845763</v>
      </c>
    </row>
    <row r="253" ht="20.35" customHeight="1">
      <c r="A253" s="15">
        <v>251</v>
      </c>
      <c r="B253" s="136">
        <v>52.5</v>
      </c>
      <c r="C253" s="95">
        <f>B253/3.6</f>
        <v>14.58333333333333</v>
      </c>
      <c r="D253" s="95">
        <f>(C253+C252)/2</f>
        <v>14.48611111111111</v>
      </c>
      <c r="E253" s="95">
        <f>(D253*(A253-A252))</f>
        <v>14.48611111111111</v>
      </c>
      <c r="F253" s="95">
        <f>(0.5*((C253^2)-(C252^2))*'NEFZ + EPA + WLTP - Start Value'!$B$3)/3600</f>
        <v>1.224501135973943</v>
      </c>
      <c r="G253" s="95">
        <f>E253*'NEFZ + EPA + WLTP - Start Value'!$B$3*'NEFZ + EPA + WLTP - Start Value'!$B$6*'NEFZ + EPA + WLTP - Constants'!$B$4/3600</f>
        <v>0.4942226527777778</v>
      </c>
      <c r="H253" s="95">
        <f>IF(E253&gt;0,(((C252)^3+(C253)^3)/2/D253)*0.5*'NEFZ + EPA + WLTP - Constants'!$B$3*('NEFZ + EPA + WLTP - Start Value'!$B$5*'NEFZ + EPA + WLTP - Start Value'!$B$4)*E253/3600,0)</f>
        <v>0.3845958939954131</v>
      </c>
    </row>
    <row r="254" ht="20.35" customHeight="1">
      <c r="A254" s="15">
        <v>252</v>
      </c>
      <c r="B254" s="136">
        <v>53.3</v>
      </c>
      <c r="C254" s="95">
        <f>B254/3.6</f>
        <v>14.80555555555555</v>
      </c>
      <c r="D254" s="95">
        <f>(C254+C253)/2</f>
        <v>14.69444444444444</v>
      </c>
      <c r="E254" s="95">
        <f>(D254*(A254-A253))</f>
        <v>14.69444444444444</v>
      </c>
      <c r="F254" s="95">
        <f>(0.5*((C254^2)-(C253^2))*'NEFZ + EPA + WLTP - Start Value'!$B$3)/3600</f>
        <v>1.419555898491077</v>
      </c>
      <c r="G254" s="95">
        <f>E254*'NEFZ + EPA + WLTP - Start Value'!$B$3*'NEFZ + EPA + WLTP - Start Value'!$B$6*'NEFZ + EPA + WLTP - Constants'!$B$4/3600</f>
        <v>0.5013303611111111</v>
      </c>
      <c r="H254" s="95">
        <f>IF(E254&gt;0,(((C253)^3+(C254)^3)/2/D254)*0.5*'NEFZ + EPA + WLTP - Constants'!$B$3*('NEFZ + EPA + WLTP - Start Value'!$B$5*'NEFZ + EPA + WLTP - Start Value'!$B$4)*E254/3600,0)</f>
        <v>0.4014435881022804</v>
      </c>
    </row>
    <row r="255" ht="20.35" customHeight="1">
      <c r="A255" s="15">
        <v>253</v>
      </c>
      <c r="B255" s="136">
        <v>54.5</v>
      </c>
      <c r="C255" s="95">
        <f>B255/3.6</f>
        <v>15.13888888888889</v>
      </c>
      <c r="D255" s="95">
        <f>(C255+C254)/2</f>
        <v>14.97222222222222</v>
      </c>
      <c r="E255" s="95">
        <f>(D255*(A255-A254))</f>
        <v>14.97222222222222</v>
      </c>
      <c r="F255" s="95">
        <f>(0.5*((C255^2)-(C254^2))*'NEFZ + EPA + WLTP - Start Value'!$B$3)/3600</f>
        <v>2.169585905349809</v>
      </c>
      <c r="G255" s="95">
        <f>E255*'NEFZ + EPA + WLTP - Start Value'!$B$3*'NEFZ + EPA + WLTP - Start Value'!$B$6*'NEFZ + EPA + WLTP - Constants'!$B$4/3600</f>
        <v>0.5108073055555555</v>
      </c>
      <c r="H255" s="95">
        <f>IF(E255&gt;0,(((C254)^3+(C255)^3)/2/D255)*0.5*'NEFZ + EPA + WLTP - Constants'!$B$3*('NEFZ + EPA + WLTP - Start Value'!$B$5*'NEFZ + EPA + WLTP - Start Value'!$B$4)*E255/3600,0)</f>
        <v>0.4247278468257029</v>
      </c>
    </row>
    <row r="256" ht="20.35" customHeight="1">
      <c r="A256" s="15">
        <v>254</v>
      </c>
      <c r="B256" s="136">
        <v>55.7</v>
      </c>
      <c r="C256" s="95">
        <f>B256/3.6</f>
        <v>15.47222222222222</v>
      </c>
      <c r="D256" s="95">
        <f>(C256+C255)/2</f>
        <v>15.30555555555556</v>
      </c>
      <c r="E256" s="95">
        <f>(D256*(A256-A255))</f>
        <v>15.30555555555556</v>
      </c>
      <c r="F256" s="95">
        <f>(0.5*((C256^2)-(C255^2))*'NEFZ + EPA + WLTP - Start Value'!$B$3)/3600</f>
        <v>2.217888374485601</v>
      </c>
      <c r="G256" s="95">
        <f>E256*'NEFZ + EPA + WLTP - Start Value'!$B$3*'NEFZ + EPA + WLTP - Start Value'!$B$6*'NEFZ + EPA + WLTP - Constants'!$B$4/3600</f>
        <v>0.522179638888889</v>
      </c>
      <c r="H256" s="95">
        <f>IF(E256&gt;0,(((C255)^3+(C256)^3)/2/D256)*0.5*'NEFZ + EPA + WLTP - Constants'!$B$3*('NEFZ + EPA + WLTP - Start Value'!$B$5*'NEFZ + EPA + WLTP - Start Value'!$B$4)*E256/3600,0)</f>
        <v>0.4537245555448389</v>
      </c>
    </row>
    <row r="257" ht="20.35" customHeight="1">
      <c r="A257" s="15">
        <v>255</v>
      </c>
      <c r="B257" s="136">
        <v>56.5</v>
      </c>
      <c r="C257" s="95">
        <f>B257/3.6</f>
        <v>15.69444444444444</v>
      </c>
      <c r="D257" s="95">
        <f>(C257+C256)/2</f>
        <v>15.58333333333333</v>
      </c>
      <c r="E257" s="95">
        <f>(D257*(A257-A256))</f>
        <v>15.58333333333333</v>
      </c>
      <c r="F257" s="95">
        <f>(0.5*((C257^2)-(C256^2))*'NEFZ + EPA + WLTP - Start Value'!$B$3)/3600</f>
        <v>1.505426954732504</v>
      </c>
      <c r="G257" s="95">
        <f>E257*'NEFZ + EPA + WLTP - Start Value'!$B$3*'NEFZ + EPA + WLTP - Start Value'!$B$6*'NEFZ + EPA + WLTP - Constants'!$B$4/3600</f>
        <v>0.5316565833333334</v>
      </c>
      <c r="H257" s="95">
        <f>IF(E257&gt;0,(((C256)^3+(C257)^3)/2/D257)*0.5*'NEFZ + EPA + WLTP - Constants'!$B$3*('NEFZ + EPA + WLTP - Start Value'!$B$5*'NEFZ + EPA + WLTP - Start Value'!$B$4)*E257/3600,0)</f>
        <v>0.478782026716821</v>
      </c>
    </row>
    <row r="258" ht="20.35" customHeight="1">
      <c r="A258" s="15">
        <v>256</v>
      </c>
      <c r="B258" s="136">
        <v>56.8</v>
      </c>
      <c r="C258" s="95">
        <f>B258/3.6</f>
        <v>15.77777777777778</v>
      </c>
      <c r="D258" s="95">
        <f>(C258+C257)/2</f>
        <v>15.73611111111111</v>
      </c>
      <c r="E258" s="95">
        <f>(D258*(A258-A257))</f>
        <v>15.73611111111111</v>
      </c>
      <c r="F258" s="95">
        <f>(0.5*((C258^2)-(C257^2))*'NEFZ + EPA + WLTP - Start Value'!$B$3)/3600</f>
        <v>0.5700697659464971</v>
      </c>
      <c r="G258" s="95">
        <f>E258*'NEFZ + EPA + WLTP - Start Value'!$B$3*'NEFZ + EPA + WLTP - Start Value'!$B$6*'NEFZ + EPA + WLTP - Constants'!$B$4/3600</f>
        <v>0.5368689027777778</v>
      </c>
      <c r="H258" s="95">
        <f>IF(E258&gt;0,(((C257)^3+(C258)^3)/2/D258)*0.5*'NEFZ + EPA + WLTP - Constants'!$B$3*('NEFZ + EPA + WLTP - Start Value'!$B$5*'NEFZ + EPA + WLTP - Start Value'!$B$4)*E258/3600,0)</f>
        <v>0.4929375478019976</v>
      </c>
    </row>
    <row r="259" ht="20.35" customHeight="1">
      <c r="A259" s="15">
        <v>257</v>
      </c>
      <c r="B259" s="136">
        <v>57</v>
      </c>
      <c r="C259" s="95">
        <f>B259/3.6</f>
        <v>15.83333333333333</v>
      </c>
      <c r="D259" s="95">
        <f>(C259+C258)/2</f>
        <v>15.80555555555555</v>
      </c>
      <c r="E259" s="95">
        <f>(D259*(A259-A258))</f>
        <v>15.80555555555555</v>
      </c>
      <c r="F259" s="95">
        <f>(0.5*((C259^2)-(C258^2))*'NEFZ + EPA + WLTP - Start Value'!$B$3)/3600</f>
        <v>0.3817236796982116</v>
      </c>
      <c r="G259" s="95">
        <f>E259*'NEFZ + EPA + WLTP - Start Value'!$B$3*'NEFZ + EPA + WLTP - Start Value'!$B$6*'NEFZ + EPA + WLTP - Constants'!$B$4/3600</f>
        <v>0.5392381388888888</v>
      </c>
      <c r="H259" s="95">
        <f>IF(E259&gt;0,(((C258)^3+(C259)^3)/2/D259)*0.5*'NEFZ + EPA + WLTP - Constants'!$B$3*('NEFZ + EPA + WLTP - Start Value'!$B$5*'NEFZ + EPA + WLTP - Start Value'!$B$4)*E259/3600,0)</f>
        <v>0.4994866056670096</v>
      </c>
    </row>
    <row r="260" ht="20.35" customHeight="1">
      <c r="A260" s="15">
        <v>258</v>
      </c>
      <c r="B260" s="136">
        <v>57.2</v>
      </c>
      <c r="C260" s="95">
        <f>B260/3.6</f>
        <v>15.88888888888889</v>
      </c>
      <c r="D260" s="95">
        <f>(C260+C259)/2</f>
        <v>15.86111111111111</v>
      </c>
      <c r="E260" s="95">
        <f>(D260*(A260-A259))</f>
        <v>15.86111111111111</v>
      </c>
      <c r="F260" s="95">
        <f>(0.5*((C260^2)-(C259^2))*'NEFZ + EPA + WLTP - Start Value'!$B$3)/3600</f>
        <v>0.3830654149520035</v>
      </c>
      <c r="G260" s="95">
        <f>E260*'NEFZ + EPA + WLTP - Start Value'!$B$3*'NEFZ + EPA + WLTP - Start Value'!$B$6*'NEFZ + EPA + WLTP - Constants'!$B$4/3600</f>
        <v>0.5411335277777778</v>
      </c>
      <c r="H260" s="95">
        <f>IF(E260&gt;0,(((C259)^3+(C260)^3)/2/D260)*0.5*'NEFZ + EPA + WLTP - Constants'!$B$3*('NEFZ + EPA + WLTP - Start Value'!$B$5*'NEFZ + EPA + WLTP - Start Value'!$B$4)*E260/3600,0)</f>
        <v>0.5047721018947188</v>
      </c>
    </row>
    <row r="261" ht="20.35" customHeight="1">
      <c r="A261" s="15">
        <v>259</v>
      </c>
      <c r="B261" s="136">
        <v>57.7</v>
      </c>
      <c r="C261" s="95">
        <f>B261/3.6</f>
        <v>16.02777777777778</v>
      </c>
      <c r="D261" s="95">
        <f>(C261+C260)/2</f>
        <v>15.95833333333333</v>
      </c>
      <c r="E261" s="95">
        <f>(D261*(A261-A260))</f>
        <v>15.95833333333333</v>
      </c>
      <c r="F261" s="95">
        <f>(0.5*((C261^2)-(C260^2))*'NEFZ + EPA + WLTP - Start Value'!$B$3)/3600</f>
        <v>0.9635336291152286</v>
      </c>
      <c r="G261" s="95">
        <f>E261*'NEFZ + EPA + WLTP - Start Value'!$B$3*'NEFZ + EPA + WLTP - Start Value'!$B$6*'NEFZ + EPA + WLTP - Constants'!$B$4/3600</f>
        <v>0.5444504583333334</v>
      </c>
      <c r="H261" s="95">
        <f>IF(E261&gt;0,(((C260)^3+(C261)^3)/2/D261)*0.5*'NEFZ + EPA + WLTP - Constants'!$B$3*('NEFZ + EPA + WLTP - Start Value'!$B$5*'NEFZ + EPA + WLTP - Start Value'!$B$4)*E261/3600,0)</f>
        <v>0.5141357386670525</v>
      </c>
    </row>
    <row r="262" ht="20.35" customHeight="1">
      <c r="A262" s="15">
        <v>260</v>
      </c>
      <c r="B262" s="136">
        <v>58.7</v>
      </c>
      <c r="C262" s="95">
        <f>B262/3.6</f>
        <v>16.30555555555556</v>
      </c>
      <c r="D262" s="95">
        <f>(C262+C261)/2</f>
        <v>16.16666666666667</v>
      </c>
      <c r="E262" s="95">
        <f>(D262*(A262-A261))</f>
        <v>16.16666666666667</v>
      </c>
      <c r="F262" s="95">
        <f>(0.5*((C262^2)-(C261^2))*'NEFZ + EPA + WLTP - Start Value'!$B$3)/3600</f>
        <v>1.952224794238692</v>
      </c>
      <c r="G262" s="95">
        <f>E262*'NEFZ + EPA + WLTP - Start Value'!$B$3*'NEFZ + EPA + WLTP - Start Value'!$B$6*'NEFZ + EPA + WLTP - Constants'!$B$4/3600</f>
        <v>0.5515581666666668</v>
      </c>
      <c r="H262" s="95">
        <f>IF(E262&gt;0,(((C261)^3+(C262)^3)/2/D262)*0.5*'NEFZ + EPA + WLTP - Constants'!$B$3*('NEFZ + EPA + WLTP - Start Value'!$B$5*'NEFZ + EPA + WLTP - Start Value'!$B$4)*E262/3600,0)</f>
        <v>0.5346236020447532</v>
      </c>
    </row>
    <row r="263" ht="20.35" customHeight="1">
      <c r="A263" s="15">
        <v>261</v>
      </c>
      <c r="B263" s="136">
        <v>60.1</v>
      </c>
      <c r="C263" s="95">
        <f>B263/3.6</f>
        <v>16.69444444444444</v>
      </c>
      <c r="D263" s="95">
        <f>(C263+C262)/2</f>
        <v>16.5</v>
      </c>
      <c r="E263" s="95">
        <f>(D263*(A263-A262))</f>
        <v>16.5</v>
      </c>
      <c r="F263" s="95">
        <f>(0.5*((C263^2)-(C262^2))*'NEFZ + EPA + WLTP - Start Value'!$B$3)/3600</f>
        <v>2.789467592592564</v>
      </c>
      <c r="G263" s="95">
        <f>E263*'NEFZ + EPA + WLTP - Start Value'!$B$3*'NEFZ + EPA + WLTP - Start Value'!$B$6*'NEFZ + EPA + WLTP - Constants'!$B$4/3600</f>
        <v>0.5629305000000001</v>
      </c>
      <c r="H263" s="95">
        <f>IF(E263&gt;0,(((C262)^3+(C263)^3)/2/D263)*0.5*'NEFZ + EPA + WLTP - Constants'!$B$3*('NEFZ + EPA + WLTP - Start Value'!$B$5*'NEFZ + EPA + WLTP - Start Value'!$B$4)*E263/3600,0)</f>
        <v>0.5684905607638889</v>
      </c>
    </row>
    <row r="264" ht="20.35" customHeight="1">
      <c r="A264" s="15">
        <v>262</v>
      </c>
      <c r="B264" s="136">
        <v>61.1</v>
      </c>
      <c r="C264" s="95">
        <f>B264/3.6</f>
        <v>16.97222222222222</v>
      </c>
      <c r="D264" s="95">
        <f>(C264+C263)/2</f>
        <v>16.83333333333333</v>
      </c>
      <c r="E264" s="95">
        <f>(D264*(A264-A263))</f>
        <v>16.83333333333333</v>
      </c>
      <c r="F264" s="95">
        <f>(0.5*((C264^2)-(C263^2))*'NEFZ + EPA + WLTP - Start Value'!$B$3)/3600</f>
        <v>2.032728909465032</v>
      </c>
      <c r="G264" s="95">
        <f>E264*'NEFZ + EPA + WLTP - Start Value'!$B$3*'NEFZ + EPA + WLTP - Start Value'!$B$6*'NEFZ + EPA + WLTP - Constants'!$B$4/3600</f>
        <v>0.5743028333333334</v>
      </c>
      <c r="H264" s="95">
        <f>IF(E264&gt;0,(((C263)^3+(C264)^3)/2/D264)*0.5*'NEFZ + EPA + WLTP - Constants'!$B$3*('NEFZ + EPA + WLTP - Start Value'!$B$5*'NEFZ + EPA + WLTP - Start Value'!$B$4)*E264/3600,0)</f>
        <v>0.603517102816358</v>
      </c>
    </row>
    <row r="265" ht="20.35" customHeight="1">
      <c r="A265" s="15">
        <v>263</v>
      </c>
      <c r="B265" s="136">
        <v>61.7</v>
      </c>
      <c r="C265" s="95">
        <f>B265/3.6</f>
        <v>17.13888888888889</v>
      </c>
      <c r="D265" s="95">
        <f>(C265+C264)/2</f>
        <v>17.05555555555556</v>
      </c>
      <c r="E265" s="95">
        <f>(D265*(A265-A264))</f>
        <v>17.05555555555556</v>
      </c>
      <c r="F265" s="95">
        <f>(0.5*((C265^2)-(C264^2))*'NEFZ + EPA + WLTP - Start Value'!$B$3)/3600</f>
        <v>1.235738168724287</v>
      </c>
      <c r="G265" s="95">
        <f>E265*'NEFZ + EPA + WLTP - Start Value'!$B$3*'NEFZ + EPA + WLTP - Start Value'!$B$6*'NEFZ + EPA + WLTP - Constants'!$B$4/3600</f>
        <v>0.5818843888888889</v>
      </c>
      <c r="H265" s="95">
        <f>IF(E265&gt;0,(((C264)^3+(C265)^3)/2/D265)*0.5*'NEFZ + EPA + WLTP - Constants'!$B$3*('NEFZ + EPA + WLTP - Start Value'!$B$5*'NEFZ + EPA + WLTP - Start Value'!$B$4)*E265/3600,0)</f>
        <v>0.627652465556413</v>
      </c>
    </row>
    <row r="266" ht="20.35" customHeight="1">
      <c r="A266" s="15">
        <v>264</v>
      </c>
      <c r="B266" s="136">
        <v>62.3</v>
      </c>
      <c r="C266" s="95">
        <f>B266/3.6</f>
        <v>17.30555555555555</v>
      </c>
      <c r="D266" s="95">
        <f>(C266+C265)/2</f>
        <v>17.22222222222222</v>
      </c>
      <c r="E266" s="95">
        <f>(D266*(A266-A265))</f>
        <v>17.22222222222222</v>
      </c>
      <c r="F266" s="95">
        <f>(0.5*((C266^2)-(C265^2))*'NEFZ + EPA + WLTP - Start Value'!$B$3)/3600</f>
        <v>1.24781378600821</v>
      </c>
      <c r="G266" s="95">
        <f>E266*'NEFZ + EPA + WLTP - Start Value'!$B$3*'NEFZ + EPA + WLTP - Start Value'!$B$6*'NEFZ + EPA + WLTP - Constants'!$B$4/3600</f>
        <v>0.5875705555555557</v>
      </c>
      <c r="H266" s="95">
        <f>IF(E266&gt;0,(((C265)^3+(C266)^3)/2/D266)*0.5*'NEFZ + EPA + WLTP - Constants'!$B$3*('NEFZ + EPA + WLTP - Start Value'!$B$5*'NEFZ + EPA + WLTP - Start Value'!$B$4)*E266/3600,0)</f>
        <v>0.6462322018604252</v>
      </c>
    </row>
    <row r="267" ht="20.35" customHeight="1">
      <c r="A267" s="15">
        <v>265</v>
      </c>
      <c r="B267" s="136">
        <v>62.9</v>
      </c>
      <c r="C267" s="95">
        <f>B267/3.6</f>
        <v>17.47222222222222</v>
      </c>
      <c r="D267" s="95">
        <f>(C267+C266)/2</f>
        <v>17.38888888888889</v>
      </c>
      <c r="E267" s="95">
        <f>(D267*(A267-A266))</f>
        <v>17.38888888888889</v>
      </c>
      <c r="F267" s="95">
        <f>(0.5*((C267^2)-(C266^2))*'NEFZ + EPA + WLTP - Start Value'!$B$3)/3600</f>
        <v>1.259889403292183</v>
      </c>
      <c r="G267" s="95">
        <f>E267*'NEFZ + EPA + WLTP - Start Value'!$B$3*'NEFZ + EPA + WLTP - Start Value'!$B$6*'NEFZ + EPA + WLTP - Constants'!$B$4/3600</f>
        <v>0.5932567222222221</v>
      </c>
      <c r="H267" s="95">
        <f>IF(E267&gt;0,(((C266)^3+(C267)^3)/2/D267)*0.5*'NEFZ + EPA + WLTP - Constants'!$B$3*('NEFZ + EPA + WLTP - Start Value'!$B$5*'NEFZ + EPA + WLTP - Start Value'!$B$4)*E267/3600,0)</f>
        <v>0.6651750400162894</v>
      </c>
    </row>
    <row r="268" ht="20.35" customHeight="1">
      <c r="A268" s="15">
        <v>266</v>
      </c>
      <c r="B268" s="136">
        <v>63.3</v>
      </c>
      <c r="C268" s="95">
        <f>B268/3.6</f>
        <v>17.58333333333333</v>
      </c>
      <c r="D268" s="95">
        <f>(C268+C267)/2</f>
        <v>17.52777777777778</v>
      </c>
      <c r="E268" s="95">
        <f>(D268*(A268-A267))</f>
        <v>17.52777777777778</v>
      </c>
      <c r="F268" s="95">
        <f>(0.5*((C268^2)-(C267^2))*'NEFZ + EPA + WLTP - Start Value'!$B$3)/3600</f>
        <v>0.8466349451303221</v>
      </c>
      <c r="G268" s="95">
        <f>E268*'NEFZ + EPA + WLTP - Start Value'!$B$3*'NEFZ + EPA + WLTP - Start Value'!$B$6*'NEFZ + EPA + WLTP - Constants'!$B$4/3600</f>
        <v>0.5979951944444445</v>
      </c>
      <c r="H268" s="95">
        <f>IF(E268&gt;0,(((C267)^3+(C268)^3)/2/D268)*0.5*'NEFZ + EPA + WLTP - Constants'!$B$3*('NEFZ + EPA + WLTP - Start Value'!$B$5*'NEFZ + EPA + WLTP - Start Value'!$B$4)*E268/3600,0)</f>
        <v>0.6812149802704903</v>
      </c>
    </row>
    <row r="269" ht="20.35" customHeight="1">
      <c r="A269" s="15">
        <v>267</v>
      </c>
      <c r="B269" s="136">
        <v>63.4</v>
      </c>
      <c r="C269" s="95">
        <f>B269/3.6</f>
        <v>17.61111111111111</v>
      </c>
      <c r="D269" s="95">
        <f>(C269+C268)/2</f>
        <v>17.59722222222222</v>
      </c>
      <c r="E269" s="95">
        <f>(D269*(A269-A268))</f>
        <v>17.59722222222222</v>
      </c>
      <c r="F269" s="95">
        <f>(0.5*((C269^2)-(C268^2))*'NEFZ + EPA + WLTP - Start Value'!$B$3)/3600</f>
        <v>0.2124973208161873</v>
      </c>
      <c r="G269" s="95">
        <f>E269*'NEFZ + EPA + WLTP - Start Value'!$B$3*'NEFZ + EPA + WLTP - Start Value'!$B$6*'NEFZ + EPA + WLTP - Constants'!$B$4/3600</f>
        <v>0.6003644305555557</v>
      </c>
      <c r="H269" s="95">
        <f>IF(E269&gt;0,(((C268)^3+(C269)^3)/2/D269)*0.5*'NEFZ + EPA + WLTP - Constants'!$B$3*('NEFZ + EPA + WLTP - Start Value'!$B$5*'NEFZ + EPA + WLTP - Start Value'!$B$4)*E269/3600,0)</f>
        <v>0.6893244650902347</v>
      </c>
    </row>
    <row r="270" ht="20.35" customHeight="1">
      <c r="A270" s="15">
        <v>268</v>
      </c>
      <c r="B270" s="136">
        <v>63.5</v>
      </c>
      <c r="C270" s="95">
        <f>B270/3.6</f>
        <v>17.63888888888889</v>
      </c>
      <c r="D270" s="95">
        <f>(C270+C269)/2</f>
        <v>17.625</v>
      </c>
      <c r="E270" s="95">
        <f>(D270*(A270-A269))</f>
        <v>17.625</v>
      </c>
      <c r="F270" s="95">
        <f>(0.5*((C270^2)-(C269^2))*'NEFZ + EPA + WLTP - Start Value'!$B$3)/3600</f>
        <v>0.2128327546296337</v>
      </c>
      <c r="G270" s="95">
        <f>E270*'NEFZ + EPA + WLTP - Start Value'!$B$3*'NEFZ + EPA + WLTP - Start Value'!$B$6*'NEFZ + EPA + WLTP - Constants'!$B$4/3600</f>
        <v>0.601312125</v>
      </c>
      <c r="H270" s="95">
        <f>IF(E270&gt;0,(((C269)^3+(C270)^3)/2/D270)*0.5*'NEFZ + EPA + WLTP - Constants'!$B$3*('NEFZ + EPA + WLTP - Start Value'!$B$5*'NEFZ + EPA + WLTP - Start Value'!$B$4)*E270/3600,0)</f>
        <v>0.6925939787326389</v>
      </c>
    </row>
    <row r="271" ht="20.35" customHeight="1">
      <c r="A271" s="15">
        <v>269</v>
      </c>
      <c r="B271" s="136">
        <v>64.5</v>
      </c>
      <c r="C271" s="95">
        <f>B271/3.6</f>
        <v>17.91666666666667</v>
      </c>
      <c r="D271" s="95">
        <f>(C271+C270)/2</f>
        <v>17.77777777777778</v>
      </c>
      <c r="E271" s="95">
        <f>(D271*(A271-A270))</f>
        <v>17.77777777777778</v>
      </c>
      <c r="F271" s="95">
        <f>(0.5*((C271^2)-(C270^2))*'NEFZ + EPA + WLTP - Start Value'!$B$3)/3600</f>
        <v>2.146776406035681</v>
      </c>
      <c r="G271" s="95">
        <f>E271*'NEFZ + EPA + WLTP - Start Value'!$B$3*'NEFZ + EPA + WLTP - Start Value'!$B$6*'NEFZ + EPA + WLTP - Constants'!$B$4/3600</f>
        <v>0.6065244444444445</v>
      </c>
      <c r="H271" s="95">
        <f>IF(E271&gt;0,(((C270)^3+(C271)^3)/2/D271)*0.5*'NEFZ + EPA + WLTP - Constants'!$B$3*('NEFZ + EPA + WLTP - Start Value'!$B$5*'NEFZ + EPA + WLTP - Start Value'!$B$4)*E271/3600,0)</f>
        <v>0.7108900891632373</v>
      </c>
    </row>
    <row r="272" ht="20.35" customHeight="1">
      <c r="A272" s="15">
        <v>270</v>
      </c>
      <c r="B272" s="136">
        <v>65.8</v>
      </c>
      <c r="C272" s="95">
        <f>B272/3.6</f>
        <v>18.27777777777778</v>
      </c>
      <c r="D272" s="95">
        <f>(C272+C271)/2</f>
        <v>18.09722222222222</v>
      </c>
      <c r="E272" s="95">
        <f>(D272*(A272-A271))</f>
        <v>18.09722222222222</v>
      </c>
      <c r="F272" s="95">
        <f>(0.5*((C272^2)-(C271^2))*'NEFZ + EPA + WLTP - Start Value'!$B$3)/3600</f>
        <v>2.840956682956072</v>
      </c>
      <c r="G272" s="95">
        <f>E272*'NEFZ + EPA + WLTP - Start Value'!$B$3*'NEFZ + EPA + WLTP - Start Value'!$B$6*'NEFZ + EPA + WLTP - Constants'!$B$4/3600</f>
        <v>0.6174229305555555</v>
      </c>
      <c r="H272" s="95">
        <f>IF(E272&gt;0,(((C271)^3+(C272)^3)/2/D272)*0.5*'NEFZ + EPA + WLTP - Constants'!$B$3*('NEFZ + EPA + WLTP - Start Value'!$B$5*'NEFZ + EPA + WLTP - Start Value'!$B$4)*E272/3600,0)</f>
        <v>0.7499908294806669</v>
      </c>
    </row>
    <row r="273" ht="20.35" customHeight="1">
      <c r="A273" s="15">
        <v>271</v>
      </c>
      <c r="B273" s="136">
        <v>66.8</v>
      </c>
      <c r="C273" s="95">
        <f>B273/3.6</f>
        <v>18.55555555555555</v>
      </c>
      <c r="D273" s="95">
        <f>(C273+C272)/2</f>
        <v>18.41666666666666</v>
      </c>
      <c r="E273" s="95">
        <f>(D273*(A273-A272))</f>
        <v>18.41666666666666</v>
      </c>
      <c r="F273" s="95">
        <f>(0.5*((C273^2)-(C272^2))*'NEFZ + EPA + WLTP - Start Value'!$B$3)/3600</f>
        <v>2.223926183127569</v>
      </c>
      <c r="G273" s="95">
        <f>E273*'NEFZ + EPA + WLTP - Start Value'!$B$3*'NEFZ + EPA + WLTP - Start Value'!$B$6*'NEFZ + EPA + WLTP - Constants'!$B$4/3600</f>
        <v>0.6283214166666665</v>
      </c>
      <c r="H273" s="95">
        <f>IF(E273&gt;0,(((C272)^3+(C273)^3)/2/D273)*0.5*'NEFZ + EPA + WLTP - Constants'!$B$3*('NEFZ + EPA + WLTP - Start Value'!$B$5*'NEFZ + EPA + WLTP - Start Value'!$B$4)*E273/3600,0)</f>
        <v>0.7903104093364194</v>
      </c>
    </row>
    <row r="274" ht="20.35" customHeight="1">
      <c r="A274" s="15">
        <v>272</v>
      </c>
      <c r="B274" s="136">
        <v>67.40000000000001</v>
      </c>
      <c r="C274" s="95">
        <f>B274/3.6</f>
        <v>18.72222222222222</v>
      </c>
      <c r="D274" s="95">
        <f>(C274+C273)/2</f>
        <v>18.63888888888889</v>
      </c>
      <c r="E274" s="95">
        <f>(D274*(A274-A273))</f>
        <v>18.63888888888889</v>
      </c>
      <c r="F274" s="95">
        <f>(0.5*((C274^2)-(C273^2))*'NEFZ + EPA + WLTP - Start Value'!$B$3)/3600</f>
        <v>1.350456532921854</v>
      </c>
      <c r="G274" s="95">
        <f>E274*'NEFZ + EPA + WLTP - Start Value'!$B$3*'NEFZ + EPA + WLTP - Start Value'!$B$6*'NEFZ + EPA + WLTP - Constants'!$B$4/3600</f>
        <v>0.6359029722222224</v>
      </c>
      <c r="H274" s="95">
        <f>IF(E274&gt;0,(((C273)^3+(C274)^3)/2/D274)*0.5*'NEFZ + EPA + WLTP - Constants'!$B$3*('NEFZ + EPA + WLTP - Start Value'!$B$5*'NEFZ + EPA + WLTP - Start Value'!$B$4)*E274/3600,0)</f>
        <v>0.819174880872771</v>
      </c>
    </row>
    <row r="275" ht="20.35" customHeight="1">
      <c r="A275" s="15">
        <v>273</v>
      </c>
      <c r="B275" s="136">
        <v>68.8</v>
      </c>
      <c r="C275" s="95">
        <f>B275/3.6</f>
        <v>19.11111111111111</v>
      </c>
      <c r="D275" s="95">
        <f>(C275+C274)/2</f>
        <v>18.91666666666667</v>
      </c>
      <c r="E275" s="95">
        <f>(D275*(A275-A274))</f>
        <v>18.91666666666667</v>
      </c>
      <c r="F275" s="95">
        <f>(0.5*((C275^2)-(C274^2))*'NEFZ + EPA + WLTP - Start Value'!$B$3)/3600</f>
        <v>3.198025977366224</v>
      </c>
      <c r="G275" s="95">
        <f>E275*'NEFZ + EPA + WLTP - Start Value'!$B$3*'NEFZ + EPA + WLTP - Start Value'!$B$6*'NEFZ + EPA + WLTP - Constants'!$B$4/3600</f>
        <v>0.6453799166666667</v>
      </c>
      <c r="H275" s="95">
        <f>IF(E275&gt;0,(((C274)^3+(C275)^3)/2/D275)*0.5*'NEFZ + EPA + WLTP - Constants'!$B$3*('NEFZ + EPA + WLTP - Start Value'!$B$5*'NEFZ + EPA + WLTP - Start Value'!$B$4)*E275/3600,0)</f>
        <v>0.8565682982253088</v>
      </c>
    </row>
    <row r="276" ht="20.35" customHeight="1">
      <c r="A276" s="15">
        <v>274</v>
      </c>
      <c r="B276" s="136">
        <v>71.09999999999999</v>
      </c>
      <c r="C276" s="95">
        <f>B276/3.6</f>
        <v>19.75</v>
      </c>
      <c r="D276" s="95">
        <f>(C276+C275)/2</f>
        <v>19.43055555555555</v>
      </c>
      <c r="E276" s="95">
        <f>(D276*(A276-A275))</f>
        <v>19.43055555555555</v>
      </c>
      <c r="F276" s="95">
        <f>(0.5*((C276^2)-(C275^2))*'NEFZ + EPA + WLTP - Start Value'!$B$3)/3600</f>
        <v>5.396626907578859</v>
      </c>
      <c r="G276" s="95">
        <f>E276*'NEFZ + EPA + WLTP - Start Value'!$B$3*'NEFZ + EPA + WLTP - Start Value'!$B$6*'NEFZ + EPA + WLTP - Constants'!$B$4/3600</f>
        <v>0.6629122638888889</v>
      </c>
      <c r="H276" s="95">
        <f>IF(E276&gt;0,(((C275)^3+(C276)^3)/2/D276)*0.5*'NEFZ + EPA + WLTP - Constants'!$B$3*('NEFZ + EPA + WLTP - Start Value'!$B$5*'NEFZ + EPA + WLTP - Start Value'!$B$4)*E276/3600,0)</f>
        <v>0.9287486285740308</v>
      </c>
    </row>
    <row r="277" ht="20.35" customHeight="1">
      <c r="A277" s="15">
        <v>275</v>
      </c>
      <c r="B277" s="136">
        <v>72.3</v>
      </c>
      <c r="C277" s="95">
        <f>B277/3.6</f>
        <v>20.08333333333333</v>
      </c>
      <c r="D277" s="95">
        <f>(C277+C276)/2</f>
        <v>19.91666666666666</v>
      </c>
      <c r="E277" s="95">
        <f>(D277*(A277-A276))</f>
        <v>19.91666666666666</v>
      </c>
      <c r="F277" s="95">
        <f>(0.5*((C277^2)-(C276^2))*'NEFZ + EPA + WLTP - Start Value'!$B$3)/3600</f>
        <v>2.886072530864209</v>
      </c>
      <c r="G277" s="95">
        <f>E277*'NEFZ + EPA + WLTP - Start Value'!$B$3*'NEFZ + EPA + WLTP - Start Value'!$B$6*'NEFZ + EPA + WLTP - Constants'!$B$4/3600</f>
        <v>0.6794969166666666</v>
      </c>
      <c r="H277" s="95">
        <f>IF(E277&gt;0,(((C276)^3+(C277)^3)/2/D277)*0.5*'NEFZ + EPA + WLTP - Constants'!$B$3*('NEFZ + EPA + WLTP - Start Value'!$B$5*'NEFZ + EPA + WLTP - Start Value'!$B$4)*E277/3600,0)</f>
        <v>0.9996125899884254</v>
      </c>
    </row>
    <row r="278" ht="20.35" customHeight="1">
      <c r="A278" s="15">
        <v>276</v>
      </c>
      <c r="B278" s="136">
        <v>72.8</v>
      </c>
      <c r="C278" s="95">
        <f>B278/3.6</f>
        <v>20.22222222222222</v>
      </c>
      <c r="D278" s="95">
        <f>(C278+C277)/2</f>
        <v>20.15277777777778</v>
      </c>
      <c r="E278" s="95">
        <f>(D278*(A278-A277))</f>
        <v>20.15277777777778</v>
      </c>
      <c r="F278" s="95">
        <f>(0.5*((C278^2)-(C277^2))*'NEFZ + EPA + WLTP - Start Value'!$B$3)/3600</f>
        <v>1.216786158264749</v>
      </c>
      <c r="G278" s="95">
        <f>E278*'NEFZ + EPA + WLTP - Start Value'!$B$3*'NEFZ + EPA + WLTP - Start Value'!$B$6*'NEFZ + EPA + WLTP - Constants'!$B$4/3600</f>
        <v>0.6875523194444445</v>
      </c>
      <c r="H278" s="95">
        <f>IF(E278&gt;0,(((C277)^3+(C278)^3)/2/D278)*0.5*'NEFZ + EPA + WLTP - Constants'!$B$3*('NEFZ + EPA + WLTP - Start Value'!$B$5*'NEFZ + EPA + WLTP - Start Value'!$B$4)*E278/3600,0)</f>
        <v>1.035406158945259</v>
      </c>
    </row>
    <row r="279" ht="20.35" customHeight="1">
      <c r="A279" s="15">
        <v>277</v>
      </c>
      <c r="B279" s="136">
        <v>73.40000000000001</v>
      </c>
      <c r="C279" s="95">
        <f>B279/3.6</f>
        <v>20.38888888888889</v>
      </c>
      <c r="D279" s="95">
        <f>(C279+C278)/2</f>
        <v>20.30555555555556</v>
      </c>
      <c r="E279" s="95">
        <f>(D279*(A279-A278))</f>
        <v>20.30555555555556</v>
      </c>
      <c r="F279" s="95">
        <f>(0.5*((C279^2)-(C278^2))*'NEFZ + EPA + WLTP - Start Value'!$B$3)/3600</f>
        <v>1.471212705761332</v>
      </c>
      <c r="G279" s="95">
        <f>E279*'NEFZ + EPA + WLTP - Start Value'!$B$3*'NEFZ + EPA + WLTP - Start Value'!$B$6*'NEFZ + EPA + WLTP - Constants'!$B$4/3600</f>
        <v>0.692764638888889</v>
      </c>
      <c r="H279" s="95">
        <f>IF(E279&gt;0,(((C278)^3+(C279)^3)/2/D279)*0.5*'NEFZ + EPA + WLTP - Constants'!$B$3*('NEFZ + EPA + WLTP - Start Value'!$B$5*'NEFZ + EPA + WLTP - Start Value'!$B$4)*E279/3600,0)</f>
        <v>1.059149089977709</v>
      </c>
    </row>
    <row r="280" ht="20.35" customHeight="1">
      <c r="A280" s="15">
        <v>278</v>
      </c>
      <c r="B280" s="136">
        <v>74.59999999999999</v>
      </c>
      <c r="C280" s="95">
        <f>B280/3.6</f>
        <v>20.72222222222222</v>
      </c>
      <c r="D280" s="95">
        <f>(C280+C279)/2</f>
        <v>20.55555555555556</v>
      </c>
      <c r="E280" s="95">
        <f>(D280*(A280-A279))</f>
        <v>20.55555555555556</v>
      </c>
      <c r="F280" s="95">
        <f>(0.5*((C280^2)-(C279^2))*'NEFZ + EPA + WLTP - Start Value'!$B$3)/3600</f>
        <v>2.978652263374471</v>
      </c>
      <c r="G280" s="95">
        <f>E280*'NEFZ + EPA + WLTP - Start Value'!$B$3*'NEFZ + EPA + WLTP - Start Value'!$B$6*'NEFZ + EPA + WLTP - Constants'!$B$4/3600</f>
        <v>0.7012938888888889</v>
      </c>
      <c r="H280" s="95">
        <f>IF(E280&gt;0,(((C279)^3+(C280)^3)/2/D280)*0.5*'NEFZ + EPA + WLTP - Constants'!$B$3*('NEFZ + EPA + WLTP - Start Value'!$B$5*'NEFZ + EPA + WLTP - Start Value'!$B$4)*E280/3600,0)</f>
        <v>1.098914306412894</v>
      </c>
    </row>
    <row r="281" ht="20.35" customHeight="1">
      <c r="A281" s="15">
        <v>279</v>
      </c>
      <c r="B281" s="136">
        <v>76</v>
      </c>
      <c r="C281" s="95">
        <f>B281/3.6</f>
        <v>21.11111111111111</v>
      </c>
      <c r="D281" s="95">
        <f>(C281+C280)/2</f>
        <v>20.91666666666666</v>
      </c>
      <c r="E281" s="95">
        <f>(D281*(A281-A280))</f>
        <v>20.91666666666666</v>
      </c>
      <c r="F281" s="95">
        <f>(0.5*((C281^2)-(C280^2))*'NEFZ + EPA + WLTP - Start Value'!$B$3)/3600</f>
        <v>3.536143261316875</v>
      </c>
      <c r="G281" s="95">
        <f>E281*'NEFZ + EPA + WLTP - Start Value'!$B$3*'NEFZ + EPA + WLTP - Start Value'!$B$6*'NEFZ + EPA + WLTP - Constants'!$B$4/3600</f>
        <v>0.7136139166666665</v>
      </c>
      <c r="H281" s="95">
        <f>IF(E281&gt;0,(((C280)^3+(C281)^3)/2/D281)*0.5*'NEFZ + EPA + WLTP - Constants'!$B$3*('NEFZ + EPA + WLTP - Start Value'!$B$5*'NEFZ + EPA + WLTP - Start Value'!$B$4)*E281/3600,0)</f>
        <v>1.157925265817901</v>
      </c>
    </row>
    <row r="282" ht="20.35" customHeight="1">
      <c r="A282" s="15">
        <v>280</v>
      </c>
      <c r="B282" s="136">
        <v>76.59999999999999</v>
      </c>
      <c r="C282" s="95">
        <f>B282/3.6</f>
        <v>21.27777777777778</v>
      </c>
      <c r="D282" s="95">
        <f>(C282+C281)/2</f>
        <v>21.19444444444444</v>
      </c>
      <c r="E282" s="95">
        <f>(D282*(A282-A281))</f>
        <v>21.19444444444444</v>
      </c>
      <c r="F282" s="95">
        <f>(0.5*((C282^2)-(C281^2))*'NEFZ + EPA + WLTP - Start Value'!$B$3)/3600</f>
        <v>1.535615997942367</v>
      </c>
      <c r="G282" s="95">
        <f>E282*'NEFZ + EPA + WLTP - Start Value'!$B$3*'NEFZ + EPA + WLTP - Start Value'!$B$6*'NEFZ + EPA + WLTP - Constants'!$B$4/3600</f>
        <v>0.7230908611111112</v>
      </c>
      <c r="H282" s="95">
        <f>IF(E282&gt;0,(((C281)^3+(C282)^3)/2/D282)*0.5*'NEFZ + EPA + WLTP - Constants'!$B$3*('NEFZ + EPA + WLTP - Start Value'!$B$5*'NEFZ + EPA + WLTP - Start Value'!$B$4)*E282/3600,0)</f>
        <v>1.20441672715192</v>
      </c>
    </row>
    <row r="283" ht="20.35" customHeight="1">
      <c r="A283" s="15">
        <v>281</v>
      </c>
      <c r="B283" s="136">
        <v>76.5</v>
      </c>
      <c r="C283" s="95">
        <f>B283/3.6</f>
        <v>21.25</v>
      </c>
      <c r="D283" s="95">
        <f>(C283+C282)/2</f>
        <v>21.26388888888889</v>
      </c>
      <c r="E283" s="95">
        <f>(D283*(A283-A282))</f>
        <v>21.26388888888889</v>
      </c>
      <c r="F283" s="95">
        <f>(0.5*((C283^2)-(C282^2))*'NEFZ + EPA + WLTP - Start Value'!$B$3)/3600</f>
        <v>-0.2567745841906464</v>
      </c>
      <c r="G283" s="95">
        <f>E283*'NEFZ + EPA + WLTP - Start Value'!$B$3*'NEFZ + EPA + WLTP - Start Value'!$B$6*'NEFZ + EPA + WLTP - Constants'!$B$4/3600</f>
        <v>0.7254600972222223</v>
      </c>
      <c r="H283" s="95">
        <f>IF(E283&gt;0,(((C282)^3+(C283)^3)/2/D283)*0.5*'NEFZ + EPA + WLTP - Constants'!$B$3*('NEFZ + EPA + WLTP - Start Value'!$B$5*'NEFZ + EPA + WLTP - Start Value'!$B$4)*E283/3600,0)</f>
        <v>1.216239668601037</v>
      </c>
    </row>
    <row r="284" ht="20.35" customHeight="1">
      <c r="A284" s="15">
        <v>282</v>
      </c>
      <c r="B284" s="136">
        <v>76.2</v>
      </c>
      <c r="C284" s="95">
        <f>B284/3.6</f>
        <v>21.16666666666667</v>
      </c>
      <c r="D284" s="95">
        <f>(C284+C283)/2</f>
        <v>21.20833333333334</v>
      </c>
      <c r="E284" s="95">
        <f>(D284*(A284-A283))</f>
        <v>21.20833333333334</v>
      </c>
      <c r="F284" s="95">
        <f>(0.5*((C284^2)-(C283^2))*'NEFZ + EPA + WLTP - Start Value'!$B$3)/3600</f>
        <v>-0.7683111496913471</v>
      </c>
      <c r="G284" s="95">
        <f>E284*'NEFZ + EPA + WLTP - Start Value'!$B$3*'NEFZ + EPA + WLTP - Start Value'!$B$6*'NEFZ + EPA + WLTP - Constants'!$B$4/3600</f>
        <v>0.7235647083333334</v>
      </c>
      <c r="H284" s="95">
        <f>IF(E284&gt;0,(((C283)^3+(C284)^3)/2/D284)*0.5*'NEFZ + EPA + WLTP - Constants'!$B$3*('NEFZ + EPA + WLTP - Start Value'!$B$5*'NEFZ + EPA + WLTP - Start Value'!$B$4)*E284/3600,0)</f>
        <v>1.206744077980324</v>
      </c>
    </row>
    <row r="285" ht="20.35" customHeight="1">
      <c r="A285" s="15">
        <v>283</v>
      </c>
      <c r="B285" s="136">
        <v>75.8</v>
      </c>
      <c r="C285" s="95">
        <f>B285/3.6</f>
        <v>21.05555555555555</v>
      </c>
      <c r="D285" s="95">
        <f>(C285+C284)/2</f>
        <v>21.11111111111111</v>
      </c>
      <c r="E285" s="95">
        <f>(D285*(A285-A284))</f>
        <v>21.11111111111111</v>
      </c>
      <c r="F285" s="95">
        <f>(0.5*((C285^2)-(C284^2))*'NEFZ + EPA + WLTP - Start Value'!$B$3)/3600</f>
        <v>-1.019718792866974</v>
      </c>
      <c r="G285" s="95">
        <f>E285*'NEFZ + EPA + WLTP - Start Value'!$B$3*'NEFZ + EPA + WLTP - Start Value'!$B$6*'NEFZ + EPA + WLTP - Constants'!$B$4/3600</f>
        <v>0.7202477777777778</v>
      </c>
      <c r="H285" s="95">
        <f>IF(E285&gt;0,(((C284)^3+(C285)^3)/2/D285)*0.5*'NEFZ + EPA + WLTP - Constants'!$B$3*('NEFZ + EPA + WLTP - Start Value'!$B$5*'NEFZ + EPA + WLTP - Start Value'!$B$4)*E285/3600,0)</f>
        <v>1.190235289780521</v>
      </c>
    </row>
    <row r="286" ht="20.35" customHeight="1">
      <c r="A286" s="15">
        <v>284</v>
      </c>
      <c r="B286" s="136">
        <v>75.40000000000001</v>
      </c>
      <c r="C286" s="95">
        <f>B286/3.6</f>
        <v>20.94444444444445</v>
      </c>
      <c r="D286" s="95">
        <f>(C286+C285)/2</f>
        <v>21</v>
      </c>
      <c r="E286" s="95">
        <f>(D286*(A286-A285))</f>
        <v>21</v>
      </c>
      <c r="F286" s="95">
        <f>(0.5*((C286^2)-(C285^2))*'NEFZ + EPA + WLTP - Start Value'!$B$3)/3600</f>
        <v>-1.014351851851807</v>
      </c>
      <c r="G286" s="95">
        <f>E286*'NEFZ + EPA + WLTP - Start Value'!$B$3*'NEFZ + EPA + WLTP - Start Value'!$B$6*'NEFZ + EPA + WLTP - Constants'!$B$4/3600</f>
        <v>0.7164570000000001</v>
      </c>
      <c r="H286" s="95">
        <f>IF(E286&gt;0,(((C285)^3+(C286)^3)/2/D286)*0.5*'NEFZ + EPA + WLTP - Constants'!$B$3*('NEFZ + EPA + WLTP - Start Value'!$B$5*'NEFZ + EPA + WLTP - Start Value'!$B$4)*E286/3600,0)</f>
        <v>1.171541097222222</v>
      </c>
    </row>
    <row r="287" ht="20.35" customHeight="1">
      <c r="A287" s="15">
        <v>285</v>
      </c>
      <c r="B287" s="136">
        <v>74.8</v>
      </c>
      <c r="C287" s="95">
        <f>B287/3.6</f>
        <v>20.77777777777778</v>
      </c>
      <c r="D287" s="95">
        <f>(C287+C286)/2</f>
        <v>20.86111111111111</v>
      </c>
      <c r="E287" s="95">
        <f>(D287*(A287-A286))</f>
        <v>20.86111111111111</v>
      </c>
      <c r="F287" s="95">
        <f>(0.5*((C287^2)-(C286^2))*'NEFZ + EPA + WLTP - Start Value'!$B$3)/3600</f>
        <v>-1.511464763374533</v>
      </c>
      <c r="G287" s="95">
        <f>E287*'NEFZ + EPA + WLTP - Start Value'!$B$3*'NEFZ + EPA + WLTP - Start Value'!$B$6*'NEFZ + EPA + WLTP - Constants'!$B$4/3600</f>
        <v>0.7117185277777777</v>
      </c>
      <c r="H287" s="95">
        <f>IF(E287&gt;0,(((C286)^3+(C287)^3)/2/D287)*0.5*'NEFZ + EPA + WLTP - Constants'!$B$3*('NEFZ + EPA + WLTP - Start Value'!$B$5*'NEFZ + EPA + WLTP - Start Value'!$B$4)*E287/3600,0)</f>
        <v>1.148480496442044</v>
      </c>
    </row>
    <row r="288" ht="20.35" customHeight="1">
      <c r="A288" s="15">
        <v>286</v>
      </c>
      <c r="B288" s="136">
        <v>73.90000000000001</v>
      </c>
      <c r="C288" s="95">
        <f>B288/3.6</f>
        <v>20.52777777777778</v>
      </c>
      <c r="D288" s="95">
        <f>(C288+C287)/2</f>
        <v>20.65277777777778</v>
      </c>
      <c r="E288" s="95">
        <f>(D288*(A288-A287))</f>
        <v>20.65277777777778</v>
      </c>
      <c r="F288" s="95">
        <f>(0.5*((C288^2)-(C287^2))*'NEFZ + EPA + WLTP - Start Value'!$B$3)/3600</f>
        <v>-2.244555362654289</v>
      </c>
      <c r="G288" s="95">
        <f>E288*'NEFZ + EPA + WLTP - Start Value'!$B$3*'NEFZ + EPA + WLTP - Start Value'!$B$6*'NEFZ + EPA + WLTP - Constants'!$B$4/3600</f>
        <v>0.7046108194444445</v>
      </c>
      <c r="H288" s="95">
        <f>IF(E288&gt;0,(((C287)^3+(C288)^3)/2/D288)*0.5*'NEFZ + EPA + WLTP - Constants'!$B$3*('NEFZ + EPA + WLTP - Start Value'!$B$5*'NEFZ + EPA + WLTP - Start Value'!$B$4)*E288/3600,0)</f>
        <v>1.114483560437028</v>
      </c>
    </row>
    <row r="289" ht="20.35" customHeight="1">
      <c r="A289" s="15">
        <v>287</v>
      </c>
      <c r="B289" s="136">
        <v>72.7</v>
      </c>
      <c r="C289" s="95">
        <f>B289/3.6</f>
        <v>20.19444444444445</v>
      </c>
      <c r="D289" s="95">
        <f>(C289+C288)/2</f>
        <v>20.36111111111111</v>
      </c>
      <c r="E289" s="95">
        <f>(D289*(A289-A288))</f>
        <v>20.36111111111111</v>
      </c>
      <c r="F289" s="95">
        <f>(0.5*((C289^2)-(C288^2))*'NEFZ + EPA + WLTP - Start Value'!$B$3)/3600</f>
        <v>-2.950475823045255</v>
      </c>
      <c r="G289" s="95">
        <f>E289*'NEFZ + EPA + WLTP - Start Value'!$B$3*'NEFZ + EPA + WLTP - Start Value'!$B$6*'NEFZ + EPA + WLTP - Constants'!$B$4/3600</f>
        <v>0.6946600277777779</v>
      </c>
      <c r="H289" s="95">
        <f>IF(E289&gt;0,(((C288)^3+(C289)^3)/2/D289)*0.5*'NEFZ + EPA + WLTP - Constants'!$B$3*('NEFZ + EPA + WLTP - Start Value'!$B$5*'NEFZ + EPA + WLTP - Start Value'!$B$4)*E289/3600,0)</f>
        <v>1.068027008884174</v>
      </c>
    </row>
    <row r="290" ht="20.35" customHeight="1">
      <c r="A290" s="15">
        <v>288</v>
      </c>
      <c r="B290" s="136">
        <v>71.3</v>
      </c>
      <c r="C290" s="95">
        <f>B290/3.6</f>
        <v>19.80555555555555</v>
      </c>
      <c r="D290" s="95">
        <f>(C290+C289)/2</f>
        <v>20</v>
      </c>
      <c r="E290" s="95">
        <f>(D290*(A290-A289))</f>
        <v>20</v>
      </c>
      <c r="F290" s="95">
        <f>(0.5*((C290^2)-(C289^2))*'NEFZ + EPA + WLTP - Start Value'!$B$3)/3600</f>
        <v>-3.381172839506208</v>
      </c>
      <c r="G290" s="95">
        <f>E290*'NEFZ + EPA + WLTP - Start Value'!$B$3*'NEFZ + EPA + WLTP - Start Value'!$B$6*'NEFZ + EPA + WLTP - Constants'!$B$4/3600</f>
        <v>0.6823399999999999</v>
      </c>
      <c r="H290" s="95">
        <f>IF(E290&gt;0,(((C289)^3+(C290)^3)/2/D290)*0.5*'NEFZ + EPA + WLTP - Constants'!$B$3*('NEFZ + EPA + WLTP - Start Value'!$B$5*'NEFZ + EPA + WLTP - Start Value'!$B$4)*E290/3600,0)</f>
        <v>1.012286967592593</v>
      </c>
    </row>
    <row r="291" ht="20.35" customHeight="1">
      <c r="A291" s="15">
        <v>289</v>
      </c>
      <c r="B291" s="136">
        <v>70.40000000000001</v>
      </c>
      <c r="C291" s="95">
        <f>B291/3.6</f>
        <v>19.55555555555556</v>
      </c>
      <c r="D291" s="95">
        <f>(C291+C290)/2</f>
        <v>19.68055555555556</v>
      </c>
      <c r="E291" s="95">
        <f>(D291*(A291-A290))</f>
        <v>19.68055555555556</v>
      </c>
      <c r="F291" s="95">
        <f>(0.5*((C291^2)-(C290^2))*'NEFZ + EPA + WLTP - Start Value'!$B$3)/3600</f>
        <v>-2.138893711419727</v>
      </c>
      <c r="G291" s="95">
        <f>E291*'NEFZ + EPA + WLTP - Start Value'!$B$3*'NEFZ + EPA + WLTP - Start Value'!$B$6*'NEFZ + EPA + WLTP - Constants'!$B$4/3600</f>
        <v>0.671441513888889</v>
      </c>
      <c r="H291" s="95">
        <f>IF(E291&gt;0,(((C290)^3+(C291)^3)/2/D291)*0.5*'NEFZ + EPA + WLTP - Constants'!$B$3*('NEFZ + EPA + WLTP - Start Value'!$B$5*'NEFZ + EPA + WLTP - Start Value'!$B$4)*E291/3600,0)</f>
        <v>0.9643954289534035</v>
      </c>
    </row>
    <row r="292" ht="20.35" customHeight="1">
      <c r="A292" s="15">
        <v>290</v>
      </c>
      <c r="B292" s="136">
        <v>70</v>
      </c>
      <c r="C292" s="95">
        <f>B292/3.6</f>
        <v>19.44444444444444</v>
      </c>
      <c r="D292" s="95">
        <f>(C292+C291)/2</f>
        <v>19.5</v>
      </c>
      <c r="E292" s="95">
        <f>(D292*(A292-A291))</f>
        <v>19.5</v>
      </c>
      <c r="F292" s="95">
        <f>(0.5*((C292^2)-(C291^2))*'NEFZ + EPA + WLTP - Start Value'!$B$3)/3600</f>
        <v>-0.9418981481481687</v>
      </c>
      <c r="G292" s="95">
        <f>E292*'NEFZ + EPA + WLTP - Start Value'!$B$3*'NEFZ + EPA + WLTP - Start Value'!$B$6*'NEFZ + EPA + WLTP - Constants'!$B$4/3600</f>
        <v>0.6652815000000001</v>
      </c>
      <c r="H292" s="95">
        <f>IF(E292&gt;0,(((C291)^3+(C292)^3)/2/D292)*0.5*'NEFZ + EPA + WLTP - Constants'!$B$3*('NEFZ + EPA + WLTP - Start Value'!$B$5*'NEFZ + EPA + WLTP - Start Value'!$B$4)*E292/3600,0)</f>
        <v>0.9380045277777778</v>
      </c>
    </row>
    <row r="293" ht="20.35" customHeight="1">
      <c r="A293" s="15">
        <v>291</v>
      </c>
      <c r="B293" s="136">
        <v>70</v>
      </c>
      <c r="C293" s="95">
        <f>B293/3.6</f>
        <v>19.44444444444444</v>
      </c>
      <c r="D293" s="95">
        <f>(C293+C292)/2</f>
        <v>19.44444444444444</v>
      </c>
      <c r="E293" s="95">
        <f>(D293*(A293-A292))</f>
        <v>19.44444444444444</v>
      </c>
      <c r="F293" s="95">
        <f>(0.5*((C293^2)-(C292^2))*'NEFZ + EPA + WLTP - Start Value'!$B$3)/3600</f>
        <v>0</v>
      </c>
      <c r="G293" s="95">
        <f>E293*'NEFZ + EPA + WLTP - Start Value'!$B$3*'NEFZ + EPA + WLTP - Start Value'!$B$6*'NEFZ + EPA + WLTP - Constants'!$B$4/3600</f>
        <v>0.6633861111111111</v>
      </c>
      <c r="H293" s="95">
        <f>IF(E293&gt;0,(((C292)^3+(C293)^3)/2/D293)*0.5*'NEFZ + EPA + WLTP - Constants'!$B$3*('NEFZ + EPA + WLTP - Start Value'!$B$5*'NEFZ + EPA + WLTP - Start Value'!$B$4)*E293/3600,0)</f>
        <v>0.9299875685871055</v>
      </c>
    </row>
    <row r="294" ht="20.35" customHeight="1">
      <c r="A294" s="15">
        <v>292</v>
      </c>
      <c r="B294" s="136">
        <v>69</v>
      </c>
      <c r="C294" s="95">
        <f>B294/3.6</f>
        <v>19.16666666666667</v>
      </c>
      <c r="D294" s="95">
        <f>(C294+C293)/2</f>
        <v>19.30555555555556</v>
      </c>
      <c r="E294" s="95">
        <f>(D294*(A294-A293))</f>
        <v>19.30555555555556</v>
      </c>
      <c r="F294" s="95">
        <f>(0.5*((C294^2)-(C293^2))*'NEFZ + EPA + WLTP - Start Value'!$B$3)/3600</f>
        <v>-2.331265003429339</v>
      </c>
      <c r="G294" s="95">
        <f>E294*'NEFZ + EPA + WLTP - Start Value'!$B$3*'NEFZ + EPA + WLTP - Start Value'!$B$6*'NEFZ + EPA + WLTP - Constants'!$B$4/3600</f>
        <v>0.658647638888889</v>
      </c>
      <c r="H294" s="95">
        <f>IF(E294&gt;0,(((C293)^3+(C294)^3)/2/D294)*0.5*'NEFZ + EPA + WLTP - Constants'!$B$3*('NEFZ + EPA + WLTP - Start Value'!$B$5*'NEFZ + EPA + WLTP - Start Value'!$B$4)*E294/3600,0)</f>
        <v>0.9103425979509602</v>
      </c>
    </row>
    <row r="295" ht="20.35" customHeight="1">
      <c r="A295" s="15">
        <v>293</v>
      </c>
      <c r="B295" s="136">
        <v>68</v>
      </c>
      <c r="C295" s="95">
        <f>B295/3.6</f>
        <v>18.88888888888889</v>
      </c>
      <c r="D295" s="95">
        <f>(C295+C294)/2</f>
        <v>19.02777777777778</v>
      </c>
      <c r="E295" s="95">
        <f>(D295*(A295-A294))</f>
        <v>19.02777777777778</v>
      </c>
      <c r="F295" s="95">
        <f>(0.5*((C295^2)-(C294^2))*'NEFZ + EPA + WLTP - Start Value'!$B$3)/3600</f>
        <v>-2.297721622085054</v>
      </c>
      <c r="G295" s="95">
        <f>E295*'NEFZ + EPA + WLTP - Start Value'!$B$3*'NEFZ + EPA + WLTP - Start Value'!$B$6*'NEFZ + EPA + WLTP - Constants'!$B$4/3600</f>
        <v>0.6491706944444445</v>
      </c>
      <c r="H295" s="95">
        <f>IF(E295&gt;0,(((C294)^3+(C295)^3)/2/D295)*0.5*'NEFZ + EPA + WLTP - Constants'!$B$3*('NEFZ + EPA + WLTP - Start Value'!$B$5*'NEFZ + EPA + WLTP - Start Value'!$B$4)*E295/3600,0)</f>
        <v>0.8716139028206447</v>
      </c>
    </row>
    <row r="296" ht="20.35" customHeight="1">
      <c r="A296" s="15">
        <v>294</v>
      </c>
      <c r="B296" s="136">
        <v>68</v>
      </c>
      <c r="C296" s="95">
        <f>B296/3.6</f>
        <v>18.88888888888889</v>
      </c>
      <c r="D296" s="95">
        <f>(C296+C295)/2</f>
        <v>18.88888888888889</v>
      </c>
      <c r="E296" s="95">
        <f>(D296*(A296-A295))</f>
        <v>18.88888888888889</v>
      </c>
      <c r="F296" s="95">
        <f>(0.5*((C296^2)-(C295^2))*'NEFZ + EPA + WLTP - Start Value'!$B$3)/3600</f>
        <v>0</v>
      </c>
      <c r="G296" s="95">
        <f>E296*'NEFZ + EPA + WLTP - Start Value'!$B$3*'NEFZ + EPA + WLTP - Start Value'!$B$6*'NEFZ + EPA + WLTP - Constants'!$B$4/3600</f>
        <v>0.6444322222222223</v>
      </c>
      <c r="H296" s="95">
        <f>IF(E296&gt;0,(((C295)^3+(C296)^3)/2/D296)*0.5*'NEFZ + EPA + WLTP - Constants'!$B$3*('NEFZ + EPA + WLTP - Start Value'!$B$5*'NEFZ + EPA + WLTP - Start Value'!$B$4)*E296/3600,0)</f>
        <v>0.8525301783264746</v>
      </c>
    </row>
    <row r="297" ht="20.35" customHeight="1">
      <c r="A297" s="15">
        <v>295</v>
      </c>
      <c r="B297" s="136">
        <v>68</v>
      </c>
      <c r="C297" s="95">
        <f>B297/3.6</f>
        <v>18.88888888888889</v>
      </c>
      <c r="D297" s="95">
        <f>(C297+C296)/2</f>
        <v>18.88888888888889</v>
      </c>
      <c r="E297" s="95">
        <f>(D297*(A297-A296))</f>
        <v>18.88888888888889</v>
      </c>
      <c r="F297" s="95">
        <f>(0.5*((C297^2)-(C296^2))*'NEFZ + EPA + WLTP - Start Value'!$B$3)/3600</f>
        <v>0</v>
      </c>
      <c r="G297" s="95">
        <f>E297*'NEFZ + EPA + WLTP - Start Value'!$B$3*'NEFZ + EPA + WLTP - Start Value'!$B$6*'NEFZ + EPA + WLTP - Constants'!$B$4/3600</f>
        <v>0.6444322222222223</v>
      </c>
      <c r="H297" s="95">
        <f>IF(E297&gt;0,(((C296)^3+(C297)^3)/2/D297)*0.5*'NEFZ + EPA + WLTP - Constants'!$B$3*('NEFZ + EPA + WLTP - Start Value'!$B$5*'NEFZ + EPA + WLTP - Start Value'!$B$4)*E297/3600,0)</f>
        <v>0.8525301783264746</v>
      </c>
    </row>
    <row r="298" ht="20.35" customHeight="1">
      <c r="A298" s="15">
        <v>296</v>
      </c>
      <c r="B298" s="136">
        <v>68.09999999999999</v>
      </c>
      <c r="C298" s="95">
        <f>B298/3.6</f>
        <v>18.91666666666666</v>
      </c>
      <c r="D298" s="95">
        <f>(C298+C297)/2</f>
        <v>18.90277777777778</v>
      </c>
      <c r="E298" s="95">
        <f>(D298*(A298-A297))</f>
        <v>18.90277777777778</v>
      </c>
      <c r="F298" s="95">
        <f>(0.5*((C298^2)-(C297^2))*'NEFZ + EPA + WLTP - Start Value'!$B$3)/3600</f>
        <v>0.2282627100479965</v>
      </c>
      <c r="G298" s="95">
        <f>E298*'NEFZ + EPA + WLTP - Start Value'!$B$3*'NEFZ + EPA + WLTP - Start Value'!$B$6*'NEFZ + EPA + WLTP - Constants'!$B$4/3600</f>
        <v>0.6449060694444445</v>
      </c>
      <c r="H298" s="95">
        <f>IF(E298&gt;0,(((C297)^3+(C298)^3)/2/D298)*0.5*'NEFZ + EPA + WLTP - Constants'!$B$3*('NEFZ + EPA + WLTP - Start Value'!$B$5*'NEFZ + EPA + WLTP - Start Value'!$B$4)*E298/3600,0)</f>
        <v>0.8544135265185613</v>
      </c>
    </row>
    <row r="299" ht="20.35" customHeight="1">
      <c r="A299" s="15">
        <v>297</v>
      </c>
      <c r="B299" s="136">
        <v>68.40000000000001</v>
      </c>
      <c r="C299" s="95">
        <f>B299/3.6</f>
        <v>19</v>
      </c>
      <c r="D299" s="95">
        <f>(C299+C298)/2</f>
        <v>18.95833333333333</v>
      </c>
      <c r="E299" s="95">
        <f>(D299*(A299-A298))</f>
        <v>18.95833333333333</v>
      </c>
      <c r="F299" s="95">
        <f>(0.5*((C299^2)-(C298^2))*'NEFZ + EPA + WLTP - Start Value'!$B$3)/3600</f>
        <v>0.6868007330247051</v>
      </c>
      <c r="G299" s="95">
        <f>E299*'NEFZ + EPA + WLTP - Start Value'!$B$3*'NEFZ + EPA + WLTP - Start Value'!$B$6*'NEFZ + EPA + WLTP - Constants'!$B$4/3600</f>
        <v>0.6468014583333334</v>
      </c>
      <c r="H299" s="95">
        <f>IF(E299&gt;0,(((C298)^3+(C299)^3)/2/D299)*0.5*'NEFZ + EPA + WLTP - Constants'!$B$3*('NEFZ + EPA + WLTP - Start Value'!$B$5*'NEFZ + EPA + WLTP - Start Value'!$B$4)*E299/3600,0)</f>
        <v>0.8619801873553239</v>
      </c>
    </row>
    <row r="300" ht="20.35" customHeight="1">
      <c r="A300" s="15">
        <v>298</v>
      </c>
      <c r="B300" s="136">
        <v>68.59999999999999</v>
      </c>
      <c r="C300" s="95">
        <f>B300/3.6</f>
        <v>19.05555555555555</v>
      </c>
      <c r="D300" s="95">
        <f>(C300+C299)/2</f>
        <v>19.02777777777778</v>
      </c>
      <c r="E300" s="95">
        <f>(D300*(A300-A299))</f>
        <v>19.02777777777778</v>
      </c>
      <c r="F300" s="95">
        <f>(0.5*((C300^2)-(C299^2))*'NEFZ + EPA + WLTP - Start Value'!$B$3)/3600</f>
        <v>0.4595443244169984</v>
      </c>
      <c r="G300" s="95">
        <f>E300*'NEFZ + EPA + WLTP - Start Value'!$B$3*'NEFZ + EPA + WLTP - Start Value'!$B$6*'NEFZ + EPA + WLTP - Constants'!$B$4/3600</f>
        <v>0.6491706944444445</v>
      </c>
      <c r="H300" s="95">
        <f>IF(E300&gt;0,(((C299)^3+(C300)^3)/2/D300)*0.5*'NEFZ + EPA + WLTP - Constants'!$B$3*('NEFZ + EPA + WLTP - Start Value'!$B$5*'NEFZ + EPA + WLTP - Start Value'!$B$4)*E300/3600,0)</f>
        <v>0.8714801798268174</v>
      </c>
    </row>
    <row r="301" ht="20.35" customHeight="1">
      <c r="A301" s="15">
        <v>299</v>
      </c>
      <c r="B301" s="136">
        <v>68.7</v>
      </c>
      <c r="C301" s="95">
        <f>B301/3.6</f>
        <v>19.08333333333333</v>
      </c>
      <c r="D301" s="95">
        <f>(C301+C300)/2</f>
        <v>19.06944444444444</v>
      </c>
      <c r="E301" s="95">
        <f>(D301*(A301-A300))</f>
        <v>19.06944444444444</v>
      </c>
      <c r="F301" s="95">
        <f>(0.5*((C301^2)-(C300^2))*'NEFZ + EPA + WLTP - Start Value'!$B$3)/3600</f>
        <v>0.230275312928675</v>
      </c>
      <c r="G301" s="95">
        <f>E301*'NEFZ + EPA + WLTP - Start Value'!$B$3*'NEFZ + EPA + WLTP - Start Value'!$B$6*'NEFZ + EPA + WLTP - Constants'!$B$4/3600</f>
        <v>0.6505922361111112</v>
      </c>
      <c r="H301" s="95">
        <f>IF(E301&gt;0,(((C300)^3+(C301)^3)/2/D301)*0.5*'NEFZ + EPA + WLTP - Constants'!$B$3*('NEFZ + EPA + WLTP - Start Value'!$B$5*'NEFZ + EPA + WLTP - Start Value'!$B$4)*E301/3600,0)</f>
        <v>0.8772135653881598</v>
      </c>
    </row>
    <row r="302" ht="20.35" customHeight="1">
      <c r="A302" s="15">
        <v>300</v>
      </c>
      <c r="B302" s="136">
        <v>68.5</v>
      </c>
      <c r="C302" s="95">
        <f>B302/3.6</f>
        <v>19.02777777777778</v>
      </c>
      <c r="D302" s="95">
        <f>(C302+C301)/2</f>
        <v>19.05555555555556</v>
      </c>
      <c r="E302" s="95">
        <f>(D302*(A302-A301))</f>
        <v>19.05555555555556</v>
      </c>
      <c r="F302" s="95">
        <f>(0.5*((C302^2)-(C301^2))*'NEFZ + EPA + WLTP - Start Value'!$B$3)/3600</f>
        <v>-0.460215192043879</v>
      </c>
      <c r="G302" s="95">
        <f>E302*'NEFZ + EPA + WLTP - Start Value'!$B$3*'NEFZ + EPA + WLTP - Start Value'!$B$6*'NEFZ + EPA + WLTP - Constants'!$B$4/3600</f>
        <v>0.6501183888888888</v>
      </c>
      <c r="H302" s="95">
        <f>IF(E302&gt;0,(((C301)^3+(C302)^3)/2/D302)*0.5*'NEFZ + EPA + WLTP - Constants'!$B$3*('NEFZ + EPA + WLTP - Start Value'!$B$5*'NEFZ + EPA + WLTP - Start Value'!$B$4)*E302/3600,0)</f>
        <v>0.8753024395790467</v>
      </c>
    </row>
    <row r="303" ht="20.35" customHeight="1">
      <c r="A303" s="15">
        <v>301</v>
      </c>
      <c r="B303" s="136">
        <v>68.09999999999999</v>
      </c>
      <c r="C303" s="95">
        <f>B303/3.6</f>
        <v>18.91666666666666</v>
      </c>
      <c r="D303" s="95">
        <f>(C303+C302)/2</f>
        <v>18.97222222222222</v>
      </c>
      <c r="E303" s="95">
        <f>(D303*(A303-A302))</f>
        <v>18.97222222222222</v>
      </c>
      <c r="F303" s="95">
        <f>(0.5*((C303^2)-(C302^2))*'NEFZ + EPA + WLTP - Start Value'!$B$3)/3600</f>
        <v>-0.9164051783264996</v>
      </c>
      <c r="G303" s="95">
        <f>E303*'NEFZ + EPA + WLTP - Start Value'!$B$3*'NEFZ + EPA + WLTP - Start Value'!$B$6*'NEFZ + EPA + WLTP - Constants'!$B$4/3600</f>
        <v>0.6472753055555556</v>
      </c>
      <c r="H303" s="95">
        <f>IF(E303&gt;0,(((C302)^3+(C303)^3)/2/D303)*0.5*'NEFZ + EPA + WLTP - Constants'!$B$3*('NEFZ + EPA + WLTP - Start Value'!$B$5*'NEFZ + EPA + WLTP - Start Value'!$B$4)*E303/3600,0)</f>
        <v>0.863885741373028</v>
      </c>
    </row>
    <row r="304" ht="20.35" customHeight="1">
      <c r="A304" s="15">
        <v>302</v>
      </c>
      <c r="B304" s="136">
        <v>67.3</v>
      </c>
      <c r="C304" s="95">
        <f>B304/3.6</f>
        <v>18.69444444444444</v>
      </c>
      <c r="D304" s="95">
        <f>(C304+C303)/2</f>
        <v>18.80555555555555</v>
      </c>
      <c r="E304" s="95">
        <f>(D304*(A304-A303))</f>
        <v>18.80555555555555</v>
      </c>
      <c r="F304" s="95">
        <f>(0.5*((C304^2)-(C303^2))*'NEFZ + EPA + WLTP - Start Value'!$B$3)/3600</f>
        <v>-1.816709533607682</v>
      </c>
      <c r="G304" s="95">
        <f>E304*'NEFZ + EPA + WLTP - Start Value'!$B$3*'NEFZ + EPA + WLTP - Start Value'!$B$6*'NEFZ + EPA + WLTP - Constants'!$B$4/3600</f>
        <v>0.6415891388888888</v>
      </c>
      <c r="H304" s="95">
        <f>IF(E304&gt;0,(((C303)^3+(C304)^3)/2/D304)*0.5*'NEFZ + EPA + WLTP - Constants'!$B$3*('NEFZ + EPA + WLTP - Start Value'!$B$5*'NEFZ + EPA + WLTP - Start Value'!$B$4)*E304/3600,0)</f>
        <v>0.8413845050690155</v>
      </c>
    </row>
    <row r="305" ht="20.35" customHeight="1">
      <c r="A305" s="15">
        <v>303</v>
      </c>
      <c r="B305" s="136">
        <v>66.2</v>
      </c>
      <c r="C305" s="95">
        <f>B305/3.6</f>
        <v>18.38888888888889</v>
      </c>
      <c r="D305" s="95">
        <f>(C305+C304)/2</f>
        <v>18.54166666666666</v>
      </c>
      <c r="E305" s="95">
        <f>(D305*(A305-A304))</f>
        <v>18.54166666666666</v>
      </c>
      <c r="F305" s="95">
        <f>(0.5*((C305^2)-(C304^2))*'NEFZ + EPA + WLTP - Start Value'!$B$3)/3600</f>
        <v>-2.462922775205739</v>
      </c>
      <c r="G305" s="95">
        <f>E305*'NEFZ + EPA + WLTP - Start Value'!$B$3*'NEFZ + EPA + WLTP - Start Value'!$B$6*'NEFZ + EPA + WLTP - Constants'!$B$4/3600</f>
        <v>0.6325860416666667</v>
      </c>
      <c r="H305" s="95">
        <f>IF(E305&gt;0,(((C304)^3+(C305)^3)/2/D305)*0.5*'NEFZ + EPA + WLTP - Constants'!$B$3*('NEFZ + EPA + WLTP - Start Value'!$B$5*'NEFZ + EPA + WLTP - Start Value'!$B$4)*E305/3600,0)</f>
        <v>0.8065388293306327</v>
      </c>
    </row>
    <row r="306" ht="20.35" customHeight="1">
      <c r="A306" s="15">
        <v>304</v>
      </c>
      <c r="B306" s="136">
        <v>64.8</v>
      </c>
      <c r="C306" s="95">
        <f>B306/3.6</f>
        <v>18</v>
      </c>
      <c r="D306" s="95">
        <f>(C306+C305)/2</f>
        <v>18.19444444444444</v>
      </c>
      <c r="E306" s="95">
        <f>(D306*(A306-A305))</f>
        <v>18.19444444444444</v>
      </c>
      <c r="F306" s="95">
        <f>(0.5*((C306^2)-(C305^2))*'NEFZ + EPA + WLTP - Start Value'!$B$3)/3600</f>
        <v>-3.075928069272984</v>
      </c>
      <c r="G306" s="95">
        <f>E306*'NEFZ + EPA + WLTP - Start Value'!$B$3*'NEFZ + EPA + WLTP - Start Value'!$B$6*'NEFZ + EPA + WLTP - Constants'!$B$4/3600</f>
        <v>0.6207398611111111</v>
      </c>
      <c r="H306" s="95">
        <f>IF(E306&gt;0,(((C305)^3+(C306)^3)/2/D306)*0.5*'NEFZ + EPA + WLTP - Constants'!$B$3*('NEFZ + EPA + WLTP - Start Value'!$B$5*'NEFZ + EPA + WLTP - Start Value'!$B$4)*E306/3600,0)</f>
        <v>0.7621767616169409</v>
      </c>
    </row>
    <row r="307" ht="20.35" customHeight="1">
      <c r="A307" s="15">
        <v>305</v>
      </c>
      <c r="B307" s="136">
        <v>63.6</v>
      </c>
      <c r="C307" s="95">
        <f>B307/3.6</f>
        <v>17.66666666666667</v>
      </c>
      <c r="D307" s="95">
        <f>(C307+C306)/2</f>
        <v>17.83333333333334</v>
      </c>
      <c r="E307" s="95">
        <f>(D307*(A307-A306))</f>
        <v>17.83333333333334</v>
      </c>
      <c r="F307" s="95">
        <f>(0.5*((C307^2)-(C306^2))*'NEFZ + EPA + WLTP - Start Value'!$B$3)/3600</f>
        <v>-2.584182098765425</v>
      </c>
      <c r="G307" s="95">
        <f>E307*'NEFZ + EPA + WLTP - Start Value'!$B$3*'NEFZ + EPA + WLTP - Start Value'!$B$6*'NEFZ + EPA + WLTP - Constants'!$B$4/3600</f>
        <v>0.6084198333333335</v>
      </c>
      <c r="H307" s="95">
        <f>IF(E307&gt;0,(((C306)^3+(C307)^3)/2/D307)*0.5*'NEFZ + EPA + WLTP - Constants'!$B$3*('NEFZ + EPA + WLTP - Start Value'!$B$5*'NEFZ + EPA + WLTP - Start Value'!$B$4)*E307/3600,0)</f>
        <v>0.7176321574074075</v>
      </c>
    </row>
    <row r="308" ht="20.35" customHeight="1">
      <c r="A308" s="15">
        <v>306</v>
      </c>
      <c r="B308" s="136">
        <v>62.6</v>
      </c>
      <c r="C308" s="95">
        <f>B308/3.6</f>
        <v>17.38888888888889</v>
      </c>
      <c r="D308" s="95">
        <f>(C308+C307)/2</f>
        <v>17.52777777777778</v>
      </c>
      <c r="E308" s="95">
        <f>(D308*(A308-A307))</f>
        <v>17.52777777777778</v>
      </c>
      <c r="F308" s="95">
        <f>(0.5*((C308^2)-(C307^2))*'NEFZ + EPA + WLTP - Start Value'!$B$3)/3600</f>
        <v>-2.116587362825787</v>
      </c>
      <c r="G308" s="95">
        <f>E308*'NEFZ + EPA + WLTP - Start Value'!$B$3*'NEFZ + EPA + WLTP - Start Value'!$B$6*'NEFZ + EPA + WLTP - Constants'!$B$4/3600</f>
        <v>0.5979951944444445</v>
      </c>
      <c r="H308" s="95">
        <f>IF(E308&gt;0,(((C307)^3+(C308)^3)/2/D308)*0.5*'NEFZ + EPA + WLTP - Constants'!$B$3*('NEFZ + EPA + WLTP - Start Value'!$B$5*'NEFZ + EPA + WLTP - Start Value'!$B$4)*E308/3600,0)</f>
        <v>0.6813227639317559</v>
      </c>
    </row>
    <row r="309" ht="20.35" customHeight="1">
      <c r="A309" s="15">
        <v>307</v>
      </c>
      <c r="B309" s="136">
        <v>62.1</v>
      </c>
      <c r="C309" s="95">
        <f>B309/3.6</f>
        <v>17.25</v>
      </c>
      <c r="D309" s="95">
        <f>(C309+C308)/2</f>
        <v>17.31944444444444</v>
      </c>
      <c r="E309" s="95">
        <f>(D309*(A309-A308))</f>
        <v>17.31944444444444</v>
      </c>
      <c r="F309" s="95">
        <f>(0.5*((C309^2)-(C308^2))*'NEFZ + EPA + WLTP - Start Value'!$B$3)/3600</f>
        <v>-1.045714913408788</v>
      </c>
      <c r="G309" s="95">
        <f>E309*'NEFZ + EPA + WLTP - Start Value'!$B$3*'NEFZ + EPA + WLTP - Start Value'!$B$6*'NEFZ + EPA + WLTP - Constants'!$B$4/3600</f>
        <v>0.5908874861111111</v>
      </c>
      <c r="H309" s="95">
        <f>IF(E309&gt;0,(((C308)^3+(C309)^3)/2/D309)*0.5*'NEFZ + EPA + WLTP - Constants'!$B$3*('NEFZ + EPA + WLTP - Start Value'!$B$5*'NEFZ + EPA + WLTP - Start Value'!$B$4)*E309/3600,0)</f>
        <v>0.6572238916805984</v>
      </c>
    </row>
    <row r="310" ht="20.35" customHeight="1">
      <c r="A310" s="15">
        <v>308</v>
      </c>
      <c r="B310" s="136">
        <v>61.9</v>
      </c>
      <c r="C310" s="95">
        <f>B310/3.6</f>
        <v>17.19444444444444</v>
      </c>
      <c r="D310" s="95">
        <f>(C310+C309)/2</f>
        <v>17.22222222222222</v>
      </c>
      <c r="E310" s="95">
        <f>(D310*(A310-A309))</f>
        <v>17.22222222222222</v>
      </c>
      <c r="F310" s="95">
        <f>(0.5*((C310^2)-(C309^2))*'NEFZ + EPA + WLTP - Start Value'!$B$3)/3600</f>
        <v>-0.4159379286694199</v>
      </c>
      <c r="G310" s="95">
        <f>E310*'NEFZ + EPA + WLTP - Start Value'!$B$3*'NEFZ + EPA + WLTP - Start Value'!$B$6*'NEFZ + EPA + WLTP - Constants'!$B$4/3600</f>
        <v>0.5875705555555557</v>
      </c>
      <c r="H310" s="95">
        <f>IF(E310&gt;0,(((C309)^3+(C310)^3)/2/D310)*0.5*'NEFZ + EPA + WLTP - Constants'!$B$3*('NEFZ + EPA + WLTP - Start Value'!$B$5*'NEFZ + EPA + WLTP - Start Value'!$B$4)*E310/3600,0)</f>
        <v>0.6461918572102193</v>
      </c>
    </row>
    <row r="311" ht="20.35" customHeight="1">
      <c r="A311" s="15">
        <v>309</v>
      </c>
      <c r="B311" s="136">
        <v>61.9</v>
      </c>
      <c r="C311" s="95">
        <f>B311/3.6</f>
        <v>17.19444444444444</v>
      </c>
      <c r="D311" s="95">
        <f>(C311+C310)/2</f>
        <v>17.19444444444444</v>
      </c>
      <c r="E311" s="95">
        <f>(D311*(A311-A310))</f>
        <v>17.19444444444444</v>
      </c>
      <c r="F311" s="95">
        <f>(0.5*((C311^2)-(C310^2))*'NEFZ + EPA + WLTP - Start Value'!$B$3)/3600</f>
        <v>0</v>
      </c>
      <c r="G311" s="95">
        <f>E311*'NEFZ + EPA + WLTP - Start Value'!$B$3*'NEFZ + EPA + WLTP - Start Value'!$B$6*'NEFZ + EPA + WLTP - Constants'!$B$4/3600</f>
        <v>0.5866228611111112</v>
      </c>
      <c r="H311" s="95">
        <f>IF(E311&gt;0,(((C310)^3+(C311)^3)/2/D311)*0.5*'NEFZ + EPA + WLTP - Constants'!$B$3*('NEFZ + EPA + WLTP - Start Value'!$B$5*'NEFZ + EPA + WLTP - Start Value'!$B$4)*E311/3600,0)</f>
        <v>0.6430651441079388</v>
      </c>
    </row>
    <row r="312" ht="20.35" customHeight="1">
      <c r="A312" s="15">
        <v>310</v>
      </c>
      <c r="B312" s="136">
        <v>61.8</v>
      </c>
      <c r="C312" s="95">
        <f>B312/3.6</f>
        <v>17.16666666666666</v>
      </c>
      <c r="D312" s="95">
        <f>(C312+C311)/2</f>
        <v>17.18055555555555</v>
      </c>
      <c r="E312" s="95">
        <f>(D312*(A312-A311))</f>
        <v>17.18055555555555</v>
      </c>
      <c r="F312" s="95">
        <f>(0.5*((C312^2)-(C311^2))*'NEFZ + EPA + WLTP - Start Value'!$B$3)/3600</f>
        <v>-0.2074658136145527</v>
      </c>
      <c r="G312" s="95">
        <f>E312*'NEFZ + EPA + WLTP - Start Value'!$B$3*'NEFZ + EPA + WLTP - Start Value'!$B$6*'NEFZ + EPA + WLTP - Constants'!$B$4/3600</f>
        <v>0.5861490138888888</v>
      </c>
      <c r="H312" s="95">
        <f>IF(E312&gt;0,(((C311)^3+(C312)^3)/2/D312)*0.5*'NEFZ + EPA + WLTP - Constants'!$B$3*('NEFZ + EPA + WLTP - Start Value'!$B$5*'NEFZ + EPA + WLTP - Start Value'!$B$4)*E312/3600,0)</f>
        <v>0.6415093440447099</v>
      </c>
    </row>
    <row r="313" ht="20.35" customHeight="1">
      <c r="A313" s="15">
        <v>311</v>
      </c>
      <c r="B313" s="136">
        <v>61.5</v>
      </c>
      <c r="C313" s="95">
        <f>B313/3.6</f>
        <v>17.08333333333333</v>
      </c>
      <c r="D313" s="95">
        <f>(C313+C312)/2</f>
        <v>17.125</v>
      </c>
      <c r="E313" s="95">
        <f>(D313*(A313-A312))</f>
        <v>17.125</v>
      </c>
      <c r="F313" s="95">
        <f>(0.5*((C313^2)-(C312^2))*'NEFZ + EPA + WLTP - Start Value'!$B$3)/3600</f>
        <v>-0.6203848379629547</v>
      </c>
      <c r="G313" s="95">
        <f>E313*'NEFZ + EPA + WLTP - Start Value'!$B$3*'NEFZ + EPA + WLTP - Start Value'!$B$6*'NEFZ + EPA + WLTP - Constants'!$B$4/3600</f>
        <v>0.5842536250000001</v>
      </c>
      <c r="H313" s="95">
        <f>IF(E313&gt;0,(((C312)^3+(C313)^3)/2/D313)*0.5*'NEFZ + EPA + WLTP - Constants'!$B$3*('NEFZ + EPA + WLTP - Start Value'!$B$5*'NEFZ + EPA + WLTP - Start Value'!$B$4)*E313/3600,0)</f>
        <v>0.6353162721354164</v>
      </c>
    </row>
    <row r="314" ht="20.35" customHeight="1">
      <c r="A314" s="15">
        <v>312</v>
      </c>
      <c r="B314" s="136">
        <v>60.9</v>
      </c>
      <c r="C314" s="95">
        <f>B314/3.6</f>
        <v>16.91666666666666</v>
      </c>
      <c r="D314" s="95">
        <f>(C314+C313)/2</f>
        <v>17</v>
      </c>
      <c r="E314" s="95">
        <f>(D314*(A314-A313))</f>
        <v>17</v>
      </c>
      <c r="F314" s="95">
        <f>(0.5*((C314^2)-(C313^2))*'NEFZ + EPA + WLTP - Start Value'!$B$3)/3600</f>
        <v>-1.231712962962967</v>
      </c>
      <c r="G314" s="95">
        <f>E314*'NEFZ + EPA + WLTP - Start Value'!$B$3*'NEFZ + EPA + WLTP - Start Value'!$B$6*'NEFZ + EPA + WLTP - Constants'!$B$4/3600</f>
        <v>0.579989</v>
      </c>
      <c r="H314" s="95">
        <f>IF(E314&gt;0,(((C313)^3+(C314)^3)/2/D314)*0.5*'NEFZ + EPA + WLTP - Constants'!$B$3*('NEFZ + EPA + WLTP - Start Value'!$B$5*'NEFZ + EPA + WLTP - Start Value'!$B$4)*E314/3600,0)</f>
        <v>0.6215393020833331</v>
      </c>
    </row>
    <row r="315" ht="20.35" customHeight="1">
      <c r="A315" s="15">
        <v>313</v>
      </c>
      <c r="B315" s="136">
        <v>59.7</v>
      </c>
      <c r="C315" s="95">
        <f>B315/3.6</f>
        <v>16.58333333333333</v>
      </c>
      <c r="D315" s="95">
        <f>(C315+C314)/2</f>
        <v>16.75</v>
      </c>
      <c r="E315" s="95">
        <f>(D315*(A315-A314))</f>
        <v>16.75</v>
      </c>
      <c r="F315" s="95">
        <f>(0.5*((C315^2)-(C314^2))*'NEFZ + EPA + WLTP - Start Value'!$B$3)/3600</f>
        <v>-2.427199074074066</v>
      </c>
      <c r="G315" s="95">
        <f>E315*'NEFZ + EPA + WLTP - Start Value'!$B$3*'NEFZ + EPA + WLTP - Start Value'!$B$6*'NEFZ + EPA + WLTP - Constants'!$B$4/3600</f>
        <v>0.57145975</v>
      </c>
      <c r="H315" s="95">
        <f>IF(E315&gt;0,(((C314)^3+(C315)^3)/2/D315)*0.5*'NEFZ + EPA + WLTP - Constants'!$B$3*('NEFZ + EPA + WLTP - Start Value'!$B$5*'NEFZ + EPA + WLTP - Start Value'!$B$4)*E315/3600,0)</f>
        <v>0.5946534401041665</v>
      </c>
    </row>
    <row r="316" ht="20.35" customHeight="1">
      <c r="A316" s="15">
        <v>314</v>
      </c>
      <c r="B316" s="136">
        <v>54.6</v>
      </c>
      <c r="C316" s="95">
        <f>B316/3.6</f>
        <v>15.16666666666667</v>
      </c>
      <c r="D316" s="95">
        <f>(C316+C315)/2</f>
        <v>15.875</v>
      </c>
      <c r="E316" s="95">
        <f>(D316*(A316-A315))</f>
        <v>15.875</v>
      </c>
      <c r="F316" s="95">
        <f>(0.5*((C316^2)-(C315^2))*'NEFZ + EPA + WLTP - Start Value'!$B$3)/3600</f>
        <v>-9.77672164351851</v>
      </c>
      <c r="G316" s="95">
        <f>E316*'NEFZ + EPA + WLTP - Start Value'!$B$3*'NEFZ + EPA + WLTP - Start Value'!$B$6*'NEFZ + EPA + WLTP - Constants'!$B$4/3600</f>
        <v>0.541607375</v>
      </c>
      <c r="H316" s="95">
        <f>IF(E316&gt;0,(((C315)^3+(C316)^3)/2/D316)*0.5*'NEFZ + EPA + WLTP - Constants'!$B$3*('NEFZ + EPA + WLTP - Start Value'!$B$5*'NEFZ + EPA + WLTP - Start Value'!$B$4)*E316/3600,0)</f>
        <v>0.5091173684895832</v>
      </c>
    </row>
    <row r="317" ht="20.35" customHeight="1">
      <c r="A317" s="15">
        <v>315</v>
      </c>
      <c r="B317" s="136">
        <v>49.3</v>
      </c>
      <c r="C317" s="95">
        <f>B317/3.6</f>
        <v>13.69444444444444</v>
      </c>
      <c r="D317" s="95">
        <f>(C317+C316)/2</f>
        <v>14.43055555555555</v>
      </c>
      <c r="E317" s="95">
        <f>(D317*(A317-A316))</f>
        <v>14.43055555555555</v>
      </c>
      <c r="F317" s="95">
        <f>(0.5*((C317^2)-(C316^2))*'NEFZ + EPA + WLTP - Start Value'!$B$3)/3600</f>
        <v>-9.235666902434851</v>
      </c>
      <c r="G317" s="95">
        <f>E317*'NEFZ + EPA + WLTP - Start Value'!$B$3*'NEFZ + EPA + WLTP - Start Value'!$B$6*'NEFZ + EPA + WLTP - Constants'!$B$4/3600</f>
        <v>0.4923272638888888</v>
      </c>
      <c r="H317" s="95">
        <f>IF(E317&gt;0,(((C316)^3+(C317)^3)/2/D317)*0.5*'NEFZ + EPA + WLTP - Constants'!$B$3*('NEFZ + EPA + WLTP - Start Value'!$B$5*'NEFZ + EPA + WLTP - Start Value'!$B$4)*E317/3600,0)</f>
        <v>0.3831040312553582</v>
      </c>
    </row>
    <row r="318" ht="20.35" customHeight="1">
      <c r="A318" s="15">
        <v>316</v>
      </c>
      <c r="B318" s="136">
        <v>44.9</v>
      </c>
      <c r="C318" s="95">
        <f>B318/3.6</f>
        <v>12.47222222222222</v>
      </c>
      <c r="D318" s="95">
        <f>(C318+C317)/2</f>
        <v>13.08333333333333</v>
      </c>
      <c r="E318" s="95">
        <f>(D318*(A318-A317))</f>
        <v>13.08333333333333</v>
      </c>
      <c r="F318" s="95">
        <f>(0.5*((C318^2)-(C317^2))*'NEFZ + EPA + WLTP - Start Value'!$B$3)/3600</f>
        <v>-6.951530349794235</v>
      </c>
      <c r="G318" s="95">
        <f>E318*'NEFZ + EPA + WLTP - Start Value'!$B$3*'NEFZ + EPA + WLTP - Start Value'!$B$6*'NEFZ + EPA + WLTP - Constants'!$B$4/3600</f>
        <v>0.4463640833333333</v>
      </c>
      <c r="H318" s="95">
        <f>IF(E318&gt;0,(((C317)^3+(C318)^3)/2/D318)*0.5*'NEFZ + EPA + WLTP - Constants'!$B$3*('NEFZ + EPA + WLTP - Start Value'!$B$5*'NEFZ + EPA + WLTP - Start Value'!$B$4)*E318/3600,0)</f>
        <v>0.2851537182677468</v>
      </c>
    </row>
    <row r="319" ht="20.35" customHeight="1">
      <c r="A319" s="15">
        <v>317</v>
      </c>
      <c r="B319" s="136">
        <v>42.3</v>
      </c>
      <c r="C319" s="95">
        <f>B319/3.6</f>
        <v>11.75</v>
      </c>
      <c r="D319" s="95">
        <f>(C319+C318)/2</f>
        <v>12.11111111111111</v>
      </c>
      <c r="E319" s="95">
        <f>(D319*(A319-A318))</f>
        <v>12.11111111111111</v>
      </c>
      <c r="F319" s="95">
        <f>(0.5*((C319^2)-(C318^2))*'NEFZ + EPA + WLTP - Start Value'!$B$3)/3600</f>
        <v>-3.802477709190671</v>
      </c>
      <c r="G319" s="95">
        <f>E319*'NEFZ + EPA + WLTP - Start Value'!$B$3*'NEFZ + EPA + WLTP - Start Value'!$B$6*'NEFZ + EPA + WLTP - Constants'!$B$4/3600</f>
        <v>0.4131947777777777</v>
      </c>
      <c r="H319" s="95">
        <f>IF(E319&gt;0,(((C318)^3+(C319)^3)/2/D319)*0.5*'NEFZ + EPA + WLTP - Constants'!$B$3*('NEFZ + EPA + WLTP - Start Value'!$B$5*'NEFZ + EPA + WLTP - Start Value'!$B$4)*E319/3600,0)</f>
        <v>0.2253197415552126</v>
      </c>
    </row>
    <row r="320" ht="20.35" customHeight="1">
      <c r="A320" s="15">
        <v>318</v>
      </c>
      <c r="B320" s="136">
        <v>41.4</v>
      </c>
      <c r="C320" s="95">
        <f>B320/3.6</f>
        <v>11.5</v>
      </c>
      <c r="D320" s="95">
        <f>(C320+C319)/2</f>
        <v>11.625</v>
      </c>
      <c r="E320" s="95">
        <f>(D320*(A320-A319))</f>
        <v>11.625</v>
      </c>
      <c r="F320" s="95">
        <f>(0.5*((C320^2)-(C319^2))*'NEFZ + EPA + WLTP - Start Value'!$B$3)/3600</f>
        <v>-1.263411458333327</v>
      </c>
      <c r="G320" s="95">
        <f>E320*'NEFZ + EPA + WLTP - Start Value'!$B$3*'NEFZ + EPA + WLTP - Start Value'!$B$6*'NEFZ + EPA + WLTP - Constants'!$B$4/3600</f>
        <v>0.3966101250000001</v>
      </c>
      <c r="H320" s="95">
        <f>IF(E320&gt;0,(((C319)^3+(C320)^3)/2/D320)*0.5*'NEFZ + EPA + WLTP - Constants'!$B$3*('NEFZ + EPA + WLTP - Start Value'!$B$5*'NEFZ + EPA + WLTP - Start Value'!$B$4)*E320/3600,0)</f>
        <v>0.19880166796875</v>
      </c>
    </row>
    <row r="321" ht="20.35" customHeight="1">
      <c r="A321" s="15">
        <v>319</v>
      </c>
      <c r="B321" s="136">
        <v>41.3</v>
      </c>
      <c r="C321" s="95">
        <f>B321/3.6</f>
        <v>11.47222222222222</v>
      </c>
      <c r="D321" s="95">
        <f>(C321+C320)/2</f>
        <v>11.48611111111111</v>
      </c>
      <c r="E321" s="95">
        <f>(D321*(A321-A320))</f>
        <v>11.48611111111111</v>
      </c>
      <c r="F321" s="95">
        <f>(0.5*((C321^2)-(C320^2))*'NEFZ + EPA + WLTP - Start Value'!$B$3)/3600</f>
        <v>-0.1387018818587144</v>
      </c>
      <c r="G321" s="95">
        <f>E321*'NEFZ + EPA + WLTP - Start Value'!$B$3*'NEFZ + EPA + WLTP - Start Value'!$B$6*'NEFZ + EPA + WLTP - Constants'!$B$4/3600</f>
        <v>0.3918716527777777</v>
      </c>
      <c r="H321" s="95">
        <f>IF(E321&gt;0,(((C320)^3+(C321)^3)/2/D321)*0.5*'NEFZ + EPA + WLTP - Constants'!$B$3*('NEFZ + EPA + WLTP - Start Value'!$B$5*'NEFZ + EPA + WLTP - Start Value'!$B$4)*E321/3600,0)</f>
        <v>0.1916953021744255</v>
      </c>
    </row>
    <row r="322" ht="20.35" customHeight="1">
      <c r="A322" s="15">
        <v>320</v>
      </c>
      <c r="B322" s="136">
        <v>42.1</v>
      </c>
      <c r="C322" s="95">
        <f>B322/3.6</f>
        <v>11.69444444444444</v>
      </c>
      <c r="D322" s="95">
        <f>(C322+C321)/2</f>
        <v>11.58333333333333</v>
      </c>
      <c r="E322" s="95">
        <f>(D322*(A322-A321))</f>
        <v>11.58333333333333</v>
      </c>
      <c r="F322" s="95">
        <f>(0.5*((C322^2)-(C321^2))*'NEFZ + EPA + WLTP - Start Value'!$B$3)/3600</f>
        <v>1.119007201646098</v>
      </c>
      <c r="G322" s="95">
        <f>E322*'NEFZ + EPA + WLTP - Start Value'!$B$3*'NEFZ + EPA + WLTP - Start Value'!$B$6*'NEFZ + EPA + WLTP - Constants'!$B$4/3600</f>
        <v>0.3951885833333333</v>
      </c>
      <c r="H322" s="95">
        <f>IF(E322&gt;0,(((C321)^3+(C322)^3)/2/D322)*0.5*'NEFZ + EPA + WLTP - Constants'!$B$3*('NEFZ + EPA + WLTP - Start Value'!$B$5*'NEFZ + EPA + WLTP - Start Value'!$B$4)*E322/3600,0)</f>
        <v>0.1966577443094135</v>
      </c>
    </row>
    <row r="323" ht="20.35" customHeight="1">
      <c r="A323" s="15">
        <v>321</v>
      </c>
      <c r="B323" s="136">
        <v>44.7</v>
      </c>
      <c r="C323" s="95">
        <f>B323/3.6</f>
        <v>12.41666666666667</v>
      </c>
      <c r="D323" s="95">
        <f>(C323+C322)/2</f>
        <v>12.05555555555556</v>
      </c>
      <c r="E323" s="95">
        <f>(D323*(A323-A322))</f>
        <v>12.05555555555556</v>
      </c>
      <c r="F323" s="95">
        <f>(0.5*((C323^2)-(C322^2))*'NEFZ + EPA + WLTP - Start Value'!$B$3)/3600</f>
        <v>3.785035150891636</v>
      </c>
      <c r="G323" s="95">
        <f>E323*'NEFZ + EPA + WLTP - Start Value'!$B$3*'NEFZ + EPA + WLTP - Start Value'!$B$6*'NEFZ + EPA + WLTP - Constants'!$B$4/3600</f>
        <v>0.411299388888889</v>
      </c>
      <c r="H323" s="95">
        <f>IF(E323&gt;0,(((C322)^3+(C323)^3)/2/D323)*0.5*'NEFZ + EPA + WLTP - Constants'!$B$3*('NEFZ + EPA + WLTP - Start Value'!$B$5*'NEFZ + EPA + WLTP - Start Value'!$B$4)*E323/3600,0)</f>
        <v>0.2222386737611454</v>
      </c>
    </row>
    <row r="324" ht="20.35" customHeight="1">
      <c r="A324" s="15">
        <v>322</v>
      </c>
      <c r="B324" s="136">
        <v>48.4</v>
      </c>
      <c r="C324" s="95">
        <f>B324/3.6</f>
        <v>13.44444444444444</v>
      </c>
      <c r="D324" s="95">
        <f>(C324+C323)/2</f>
        <v>12.93055555555556</v>
      </c>
      <c r="E324" s="95">
        <f>(D324*(A324-A323))</f>
        <v>12.93055555555556</v>
      </c>
      <c r="F324" s="95">
        <f>(0.5*((C324^2)-(C323^2))*'NEFZ + EPA + WLTP - Start Value'!$B$3)/3600</f>
        <v>5.777344285836745</v>
      </c>
      <c r="G324" s="95">
        <f>E324*'NEFZ + EPA + WLTP - Start Value'!$B$3*'NEFZ + EPA + WLTP - Start Value'!$B$6*'NEFZ + EPA + WLTP - Constants'!$B$4/3600</f>
        <v>0.4411517638888889</v>
      </c>
      <c r="H324" s="95">
        <f>IF(E324&gt;0,(((C323)^3+(C324)^3)/2/D324)*0.5*'NEFZ + EPA + WLTP - Constants'!$B$3*('NEFZ + EPA + WLTP - Start Value'!$B$5*'NEFZ + EPA + WLTP - Start Value'!$B$4)*E324/3600,0)</f>
        <v>0.2747862832808213</v>
      </c>
    </row>
    <row r="325" ht="20.35" customHeight="1">
      <c r="A325" s="15">
        <v>323</v>
      </c>
      <c r="B325" s="136">
        <v>51.4</v>
      </c>
      <c r="C325" s="95">
        <f>B325/3.6</f>
        <v>14.27777777777778</v>
      </c>
      <c r="D325" s="95">
        <f>(C325+C324)/2</f>
        <v>13.86111111111111</v>
      </c>
      <c r="E325" s="95">
        <f>(D325*(A325-A324))</f>
        <v>13.86111111111111</v>
      </c>
      <c r="F325" s="95">
        <f>(0.5*((C325^2)-(C324^2))*'NEFZ + EPA + WLTP - Start Value'!$B$3)/3600</f>
        <v>5.021444187242804</v>
      </c>
      <c r="G325" s="95">
        <f>E325*'NEFZ + EPA + WLTP - Start Value'!$B$3*'NEFZ + EPA + WLTP - Start Value'!$B$6*'NEFZ + EPA + WLTP - Constants'!$B$4/3600</f>
        <v>0.4728995277777777</v>
      </c>
      <c r="H325" s="95">
        <f>IF(E325&gt;0,(((C324)^3+(C325)^3)/2/D325)*0.5*'NEFZ + EPA + WLTP - Constants'!$B$3*('NEFZ + EPA + WLTP - Start Value'!$B$5*'NEFZ + EPA + WLTP - Start Value'!$B$4)*E325/3600,0)</f>
        <v>0.3378005612568585</v>
      </c>
    </row>
    <row r="326" ht="20.35" customHeight="1">
      <c r="A326" s="15">
        <v>324</v>
      </c>
      <c r="B326" s="136">
        <v>52.7</v>
      </c>
      <c r="C326" s="95">
        <f>B326/3.6</f>
        <v>14.63888888888889</v>
      </c>
      <c r="D326" s="95">
        <f>(C326+C325)/2</f>
        <v>14.45833333333333</v>
      </c>
      <c r="E326" s="95">
        <f>(D326*(A326-A325))</f>
        <v>14.45833333333333</v>
      </c>
      <c r="F326" s="95">
        <f>(0.5*((C326^2)-(C325^2))*'NEFZ + EPA + WLTP - Start Value'!$B$3)/3600</f>
        <v>2.269712898662561</v>
      </c>
      <c r="G326" s="95">
        <f>E326*'NEFZ + EPA + WLTP - Start Value'!$B$3*'NEFZ + EPA + WLTP - Start Value'!$B$6*'NEFZ + EPA + WLTP - Constants'!$B$4/3600</f>
        <v>0.4932749583333333</v>
      </c>
      <c r="H326" s="95">
        <f>IF(E326&gt;0,(((C325)^3+(C326)^3)/2/D326)*0.5*'NEFZ + EPA + WLTP - Constants'!$B$3*('NEFZ + EPA + WLTP - Start Value'!$B$5*'NEFZ + EPA + WLTP - Start Value'!$B$4)*E326/3600,0)</f>
        <v>0.3825149044656636</v>
      </c>
    </row>
    <row r="327" ht="20.35" customHeight="1">
      <c r="A327" s="15">
        <v>325</v>
      </c>
      <c r="B327" s="136">
        <v>54</v>
      </c>
      <c r="C327" s="95">
        <f>B327/3.6</f>
        <v>15</v>
      </c>
      <c r="D327" s="95">
        <f>(C327+C326)/2</f>
        <v>14.81944444444444</v>
      </c>
      <c r="E327" s="95">
        <f>(D327*(A327-A326))</f>
        <v>14.81944444444444</v>
      </c>
      <c r="F327" s="95">
        <f>(0.5*((C327^2)-(C326^2))*'NEFZ + EPA + WLTP - Start Value'!$B$3)/3600</f>
        <v>2.326401213134427</v>
      </c>
      <c r="G327" s="95">
        <f>E327*'NEFZ + EPA + WLTP - Start Value'!$B$3*'NEFZ + EPA + WLTP - Start Value'!$B$6*'NEFZ + EPA + WLTP - Constants'!$B$4/3600</f>
        <v>0.5055949861111112</v>
      </c>
      <c r="H327" s="95">
        <f>IF(E327&gt;0,(((C326)^3+(C327)^3)/2/D327)*0.5*'NEFZ + EPA + WLTP - Constants'!$B$3*('NEFZ + EPA + WLTP - Start Value'!$B$5*'NEFZ + EPA + WLTP - Start Value'!$B$4)*E327/3600,0)</f>
        <v>0.4118884886134687</v>
      </c>
    </row>
    <row r="328" ht="20.35" customHeight="1">
      <c r="A328" s="15">
        <v>326</v>
      </c>
      <c r="B328" s="136">
        <v>57</v>
      </c>
      <c r="C328" s="95">
        <f>B328/3.6</f>
        <v>15.83333333333333</v>
      </c>
      <c r="D328" s="95">
        <f>(C328+C327)/2</f>
        <v>15.41666666666667</v>
      </c>
      <c r="E328" s="95">
        <f>(D328*(A328-A327))</f>
        <v>15.41666666666667</v>
      </c>
      <c r="F328" s="95">
        <f>(0.5*((C328^2)-(C327^2))*'NEFZ + EPA + WLTP - Start Value'!$B$3)/3600</f>
        <v>5.584972993827151</v>
      </c>
      <c r="G328" s="95">
        <f>E328*'NEFZ + EPA + WLTP - Start Value'!$B$3*'NEFZ + EPA + WLTP - Start Value'!$B$6*'NEFZ + EPA + WLTP - Constants'!$B$4/3600</f>
        <v>0.5259704166666667</v>
      </c>
      <c r="H328" s="95">
        <f>IF(E328&gt;0,(((C327)^3+(C328)^3)/2/D328)*0.5*'NEFZ + EPA + WLTP - Constants'!$B$3*('NEFZ + EPA + WLTP - Start Value'!$B$5*'NEFZ + EPA + WLTP - Start Value'!$B$4)*E328/3600,0)</f>
        <v>0.4645287905092592</v>
      </c>
    </row>
    <row r="329" ht="20.35" customHeight="1">
      <c r="A329" s="15">
        <v>327</v>
      </c>
      <c r="B329" s="136">
        <v>58.1</v>
      </c>
      <c r="C329" s="95">
        <f>B329/3.6</f>
        <v>16.13888888888889</v>
      </c>
      <c r="D329" s="95">
        <f>(C329+C328)/2</f>
        <v>15.98611111111111</v>
      </c>
      <c r="E329" s="95">
        <f>(D329*(A329-A328))</f>
        <v>15.98611111111111</v>
      </c>
      <c r="F329" s="95">
        <f>(0.5*((C329^2)-(C328^2))*'NEFZ + EPA + WLTP - Start Value'!$B$3)/3600</f>
        <v>2.123463756001389</v>
      </c>
      <c r="G329" s="95">
        <f>E329*'NEFZ + EPA + WLTP - Start Value'!$B$3*'NEFZ + EPA + WLTP - Start Value'!$B$6*'NEFZ + EPA + WLTP - Constants'!$B$4/3600</f>
        <v>0.5453981527777778</v>
      </c>
      <c r="H329" s="95">
        <f>IF(E329&gt;0,(((C328)^3+(C329)^3)/2/D329)*0.5*'NEFZ + EPA + WLTP - Constants'!$B$3*('NEFZ + EPA + WLTP - Start Value'!$B$5*'NEFZ + EPA + WLTP - Start Value'!$B$4)*E329/3600,0)</f>
        <v>0.5169374414491169</v>
      </c>
    </row>
    <row r="330" ht="20.35" customHeight="1">
      <c r="A330" s="15">
        <v>328</v>
      </c>
      <c r="B330" s="136">
        <v>59.2</v>
      </c>
      <c r="C330" s="95">
        <f>B330/3.6</f>
        <v>16.44444444444445</v>
      </c>
      <c r="D330" s="95">
        <f>(C330+C329)/2</f>
        <v>16.29166666666667</v>
      </c>
      <c r="E330" s="95">
        <f>(D330*(A330-A329))</f>
        <v>16.29166666666667</v>
      </c>
      <c r="F330" s="95">
        <f>(0.5*((C330^2)-(C329^2))*'NEFZ + EPA + WLTP - Start Value'!$B$3)/3600</f>
        <v>2.164051247427987</v>
      </c>
      <c r="G330" s="95">
        <f>E330*'NEFZ + EPA + WLTP - Start Value'!$B$3*'NEFZ + EPA + WLTP - Start Value'!$B$6*'NEFZ + EPA + WLTP - Constants'!$B$4/3600</f>
        <v>0.5558227916666667</v>
      </c>
      <c r="H330" s="95">
        <f>IF(E330&gt;0,(((C329)^3+(C330)^3)/2/D330)*0.5*'NEFZ + EPA + WLTP - Constants'!$B$3*('NEFZ + EPA + WLTP - Start Value'!$B$5*'NEFZ + EPA + WLTP - Start Value'!$B$4)*E330/3600,0)</f>
        <v>0.5471439907889661</v>
      </c>
    </row>
    <row r="331" ht="20.35" customHeight="1">
      <c r="A331" s="15">
        <v>329</v>
      </c>
      <c r="B331" s="136">
        <v>59</v>
      </c>
      <c r="C331" s="95">
        <f>B331/3.6</f>
        <v>16.38888888888889</v>
      </c>
      <c r="D331" s="95">
        <f>(C331+C330)/2</f>
        <v>16.41666666666667</v>
      </c>
      <c r="E331" s="95">
        <f>(D331*(A331-A330))</f>
        <v>16.41666666666667</v>
      </c>
      <c r="F331" s="95">
        <f>(0.5*((C331^2)-(C330^2))*'NEFZ + EPA + WLTP - Start Value'!$B$3)/3600</f>
        <v>-0.3964827674897247</v>
      </c>
      <c r="G331" s="95">
        <f>E331*'NEFZ + EPA + WLTP - Start Value'!$B$3*'NEFZ + EPA + WLTP - Start Value'!$B$6*'NEFZ + EPA + WLTP - Constants'!$B$4/3600</f>
        <v>0.5600874166666667</v>
      </c>
      <c r="H331" s="95">
        <f>IF(E331&gt;0,(((C330)^3+(C331)^3)/2/D331)*0.5*'NEFZ + EPA + WLTP - Constants'!$B$3*('NEFZ + EPA + WLTP - Start Value'!$B$5*'NEFZ + EPA + WLTP - Start Value'!$B$4)*E331/3600,0)</f>
        <v>0.5596921246141976</v>
      </c>
    </row>
    <row r="332" ht="20.35" customHeight="1">
      <c r="A332" s="15">
        <v>330</v>
      </c>
      <c r="B332" s="136">
        <v>59.1</v>
      </c>
      <c r="C332" s="95">
        <f>B332/3.6</f>
        <v>16.41666666666667</v>
      </c>
      <c r="D332" s="95">
        <f>(C332+C331)/2</f>
        <v>16.40277777777778</v>
      </c>
      <c r="E332" s="95">
        <f>(D332*(A332-A331))</f>
        <v>16.40277777777778</v>
      </c>
      <c r="F332" s="95">
        <f>(0.5*((C332^2)-(C331^2))*'NEFZ + EPA + WLTP - Start Value'!$B$3)/3600</f>
        <v>0.1980736668381392</v>
      </c>
      <c r="G332" s="95">
        <f>E332*'NEFZ + EPA + WLTP - Start Value'!$B$3*'NEFZ + EPA + WLTP - Start Value'!$B$6*'NEFZ + EPA + WLTP - Constants'!$B$4/3600</f>
        <v>0.5596135694444445</v>
      </c>
      <c r="H332" s="95">
        <f>IF(E332&gt;0,(((C331)^3+(C332)^3)/2/D332)*0.5*'NEFZ + EPA + WLTP - Constants'!$B$3*('NEFZ + EPA + WLTP - Start Value'!$B$5*'NEFZ + EPA + WLTP - Start Value'!$B$4)*E332/3600,0)</f>
        <v>0.5582691934745799</v>
      </c>
    </row>
    <row r="333" ht="20.35" customHeight="1">
      <c r="A333" s="15">
        <v>331</v>
      </c>
      <c r="B333" s="136">
        <v>59.5</v>
      </c>
      <c r="C333" s="95">
        <f>B333/3.6</f>
        <v>16.52777777777778</v>
      </c>
      <c r="D333" s="95">
        <f>(C333+C332)/2</f>
        <v>16.47222222222222</v>
      </c>
      <c r="E333" s="95">
        <f>(D333*(A333-A332))</f>
        <v>16.47222222222222</v>
      </c>
      <c r="F333" s="95">
        <f>(0.5*((C333^2)-(C332^2))*'NEFZ + EPA + WLTP - Start Value'!$B$3)/3600</f>
        <v>0.7956490054869715</v>
      </c>
      <c r="G333" s="95">
        <f>E333*'NEFZ + EPA + WLTP - Start Value'!$B$3*'NEFZ + EPA + WLTP - Start Value'!$B$6*'NEFZ + EPA + WLTP - Constants'!$B$4/3600</f>
        <v>0.5619828055555556</v>
      </c>
      <c r="H333" s="95">
        <f>IF(E333&gt;0,(((C332)^3+(C333)^3)/2/D333)*0.5*'NEFZ + EPA + WLTP - Constants'!$B$3*('NEFZ + EPA + WLTP - Start Value'!$B$5*'NEFZ + EPA + WLTP - Start Value'!$B$4)*E333/3600,0)</f>
        <v>0.565407966488769</v>
      </c>
    </row>
    <row r="334" ht="20.35" customHeight="1">
      <c r="A334" s="15">
        <v>332</v>
      </c>
      <c r="B334" s="136">
        <v>60.5</v>
      </c>
      <c r="C334" s="95">
        <f>B334/3.6</f>
        <v>16.80555555555555</v>
      </c>
      <c r="D334" s="95">
        <f>(C334+C333)/2</f>
        <v>16.66666666666666</v>
      </c>
      <c r="E334" s="95">
        <f>(D334*(A334-A333))</f>
        <v>16.66666666666666</v>
      </c>
      <c r="F334" s="95">
        <f>(0.5*((C334^2)-(C333^2))*'NEFZ + EPA + WLTP - Start Value'!$B$3)/3600</f>
        <v>2.012602880658419</v>
      </c>
      <c r="G334" s="95">
        <f>E334*'NEFZ + EPA + WLTP - Start Value'!$B$3*'NEFZ + EPA + WLTP - Start Value'!$B$6*'NEFZ + EPA + WLTP - Constants'!$B$4/3600</f>
        <v>0.5686166666666665</v>
      </c>
      <c r="H334" s="95">
        <f>IF(E334&gt;0,(((C333)^3+(C334)^3)/2/D334)*0.5*'NEFZ + EPA + WLTP - Constants'!$B$3*('NEFZ + EPA + WLTP - Start Value'!$B$5*'NEFZ + EPA + WLTP - Start Value'!$B$4)*E334/3600,0)</f>
        <v>0.5857701581790122</v>
      </c>
    </row>
    <row r="335" ht="20.35" customHeight="1">
      <c r="A335" s="15">
        <v>333</v>
      </c>
      <c r="B335" s="136">
        <v>62.3</v>
      </c>
      <c r="C335" s="95">
        <f>B335/3.6</f>
        <v>17.30555555555555</v>
      </c>
      <c r="D335" s="95">
        <f>(C335+C334)/2</f>
        <v>17.05555555555555</v>
      </c>
      <c r="E335" s="95">
        <f>(D335*(A335-A334))</f>
        <v>17.05555555555555</v>
      </c>
      <c r="F335" s="95">
        <f>(0.5*((C335^2)-(C334^2))*'NEFZ + EPA + WLTP - Start Value'!$B$3)/3600</f>
        <v>3.707214506172837</v>
      </c>
      <c r="G335" s="95">
        <f>E335*'NEFZ + EPA + WLTP - Start Value'!$B$3*'NEFZ + EPA + WLTP - Start Value'!$B$6*'NEFZ + EPA + WLTP - Constants'!$B$4/3600</f>
        <v>0.5818843888888888</v>
      </c>
      <c r="H335" s="95">
        <f>IF(E335&gt;0,(((C334)^3+(C335)^3)/2/D335)*0.5*'NEFZ + EPA + WLTP - Constants'!$B$3*('NEFZ + EPA + WLTP - Start Value'!$B$5*'NEFZ + EPA + WLTP - Start Value'!$B$4)*E335/3600,0)</f>
        <v>0.6280120535193756</v>
      </c>
    </row>
    <row r="336" ht="20.35" customHeight="1">
      <c r="A336" s="15">
        <v>334</v>
      </c>
      <c r="B336" s="136">
        <v>63.9</v>
      </c>
      <c r="C336" s="95">
        <f>B336/3.6</f>
        <v>17.75</v>
      </c>
      <c r="D336" s="95">
        <f>(C336+C335)/2</f>
        <v>17.52777777777778</v>
      </c>
      <c r="E336" s="95">
        <f>(D336*(A336-A335))</f>
        <v>17.52777777777778</v>
      </c>
      <c r="F336" s="95">
        <f>(0.5*((C336^2)-(C335^2))*'NEFZ + EPA + WLTP - Start Value'!$B$3)/3600</f>
        <v>3.386539780521276</v>
      </c>
      <c r="G336" s="95">
        <f>E336*'NEFZ + EPA + WLTP - Start Value'!$B$3*'NEFZ + EPA + WLTP - Start Value'!$B$6*'NEFZ + EPA + WLTP - Constants'!$B$4/3600</f>
        <v>0.5979951944444445</v>
      </c>
      <c r="H336" s="95">
        <f>IF(E336&gt;0,(((C335)^3+(C336)^3)/2/D336)*0.5*'NEFZ + EPA + WLTP - Constants'!$B$3*('NEFZ + EPA + WLTP - Start Value'!$B$5*'NEFZ + EPA + WLTP - Start Value'!$B$4)*E336/3600,0)</f>
        <v>0.6815229335883916</v>
      </c>
    </row>
    <row r="337" ht="20.35" customHeight="1">
      <c r="A337" s="15">
        <v>335</v>
      </c>
      <c r="B337" s="136">
        <v>65.09999999999999</v>
      </c>
      <c r="C337" s="95">
        <f>B337/3.6</f>
        <v>18.08333333333333</v>
      </c>
      <c r="D337" s="95">
        <f>(C337+C336)/2</f>
        <v>17.91666666666666</v>
      </c>
      <c r="E337" s="95">
        <f>(D337*(A337-A336))</f>
        <v>17.91666666666666</v>
      </c>
      <c r="F337" s="95">
        <f>(0.5*((C337^2)-(C336^2))*'NEFZ + EPA + WLTP - Start Value'!$B$3)/3600</f>
        <v>2.596257716049373</v>
      </c>
      <c r="G337" s="95">
        <f>E337*'NEFZ + EPA + WLTP - Start Value'!$B$3*'NEFZ + EPA + WLTP - Start Value'!$B$6*'NEFZ + EPA + WLTP - Constants'!$B$4/3600</f>
        <v>0.6112629166666667</v>
      </c>
      <c r="H337" s="95">
        <f>IF(E337&gt;0,(((C336)^3+(C337)^3)/2/D337)*0.5*'NEFZ + EPA + WLTP - Constants'!$B$3*('NEFZ + EPA + WLTP - Start Value'!$B$5*'NEFZ + EPA + WLTP - Start Value'!$B$4)*E337/3600,0)</f>
        <v>0.7277377358217592</v>
      </c>
    </row>
    <row r="338" ht="20.35" customHeight="1">
      <c r="A338" s="15">
        <v>336</v>
      </c>
      <c r="B338" s="136">
        <v>64.09999999999999</v>
      </c>
      <c r="C338" s="95">
        <f>B338/3.6</f>
        <v>17.80555555555555</v>
      </c>
      <c r="D338" s="95">
        <f>(C338+C337)/2</f>
        <v>17.94444444444444</v>
      </c>
      <c r="E338" s="95">
        <f>(D338*(A338-A337))</f>
        <v>17.94444444444444</v>
      </c>
      <c r="F338" s="95">
        <f>(0.5*((C338^2)-(C337^2))*'NEFZ + EPA + WLTP - Start Value'!$B$3)/3600</f>
        <v>-2.166902434842257</v>
      </c>
      <c r="G338" s="95">
        <f>E338*'NEFZ + EPA + WLTP - Start Value'!$B$3*'NEFZ + EPA + WLTP - Start Value'!$B$6*'NEFZ + EPA + WLTP - Constants'!$B$4/3600</f>
        <v>0.6122106111111111</v>
      </c>
      <c r="H338" s="95">
        <f>IF(E338&gt;0,(((C337)^3+(C338)^3)/2/D338)*0.5*'NEFZ + EPA + WLTP - Constants'!$B$3*('NEFZ + EPA + WLTP - Start Value'!$B$5*'NEFZ + EPA + WLTP - Start Value'!$B$4)*E338/3600,0)</f>
        <v>0.7310694257758914</v>
      </c>
    </row>
    <row r="339" ht="20.35" customHeight="1">
      <c r="A339" s="15">
        <v>337</v>
      </c>
      <c r="B339" s="136">
        <v>62.7</v>
      </c>
      <c r="C339" s="95">
        <f>B339/3.6</f>
        <v>17.41666666666667</v>
      </c>
      <c r="D339" s="95">
        <f>(C339+C338)/2</f>
        <v>17.61111111111111</v>
      </c>
      <c r="E339" s="95">
        <f>(D339*(A339-A338))</f>
        <v>17.61111111111111</v>
      </c>
      <c r="F339" s="95">
        <f>(0.5*((C339^2)-(C338^2))*'NEFZ + EPA + WLTP - Start Value'!$B$3)/3600</f>
        <v>-2.977310528120686</v>
      </c>
      <c r="G339" s="95">
        <f>E339*'NEFZ + EPA + WLTP - Start Value'!$B$3*'NEFZ + EPA + WLTP - Start Value'!$B$6*'NEFZ + EPA + WLTP - Constants'!$B$4/3600</f>
        <v>0.6008382777777778</v>
      </c>
      <c r="H339" s="95">
        <f>IF(E339&gt;0,(((C338)^3+(C339)^3)/2/D339)*0.5*'NEFZ + EPA + WLTP - Constants'!$B$3*('NEFZ + EPA + WLTP - Start Value'!$B$5*'NEFZ + EPA + WLTP - Start Value'!$B$4)*E339/3600,0)</f>
        <v>0.6912093343407064</v>
      </c>
    </row>
    <row r="340" ht="20.35" customHeight="1">
      <c r="A340" s="15">
        <v>338</v>
      </c>
      <c r="B340" s="136">
        <v>62</v>
      </c>
      <c r="C340" s="95">
        <f>B340/3.6</f>
        <v>17.22222222222222</v>
      </c>
      <c r="D340" s="95">
        <f>(C340+C339)/2</f>
        <v>17.31944444444444</v>
      </c>
      <c r="E340" s="95">
        <f>(D340*(A340-A339))</f>
        <v>17.31944444444444</v>
      </c>
      <c r="F340" s="95">
        <f>(0.5*((C340^2)-(C339^2))*'NEFZ + EPA + WLTP - Start Value'!$B$3)/3600</f>
        <v>-1.464000878772308</v>
      </c>
      <c r="G340" s="95">
        <f>E340*'NEFZ + EPA + WLTP - Start Value'!$B$3*'NEFZ + EPA + WLTP - Start Value'!$B$6*'NEFZ + EPA + WLTP - Constants'!$B$4/3600</f>
        <v>0.5908874861111111</v>
      </c>
      <c r="H340" s="95">
        <f>IF(E340&gt;0,(((C339)^3+(C340)^3)/2/D340)*0.5*'NEFZ + EPA + WLTP - Constants'!$B$3*('NEFZ + EPA + WLTP - Start Value'!$B$5*'NEFZ + EPA + WLTP - Start Value'!$B$4)*E340/3600,0)</f>
        <v>0.6572543209822959</v>
      </c>
    </row>
    <row r="341" ht="20.35" customHeight="1">
      <c r="A341" s="15">
        <v>339</v>
      </c>
      <c r="B341" s="136">
        <v>61.3</v>
      </c>
      <c r="C341" s="95">
        <f>B341/3.6</f>
        <v>17.02777777777778</v>
      </c>
      <c r="D341" s="95">
        <f>(C341+C340)/2</f>
        <v>17.125</v>
      </c>
      <c r="E341" s="95">
        <f>(D341*(A341-A340))</f>
        <v>17.125</v>
      </c>
      <c r="F341" s="95">
        <f>(0.5*((C341^2)-(C340^2))*'NEFZ + EPA + WLTP - Start Value'!$B$3)/3600</f>
        <v>-1.447564621913594</v>
      </c>
      <c r="G341" s="95">
        <f>E341*'NEFZ + EPA + WLTP - Start Value'!$B$3*'NEFZ + EPA + WLTP - Start Value'!$B$6*'NEFZ + EPA + WLTP - Constants'!$B$4/3600</f>
        <v>0.5842536250000001</v>
      </c>
      <c r="H341" s="95">
        <f>IF(E341&gt;0,(((C340)^3+(C341)^3)/2/D341)*0.5*'NEFZ + EPA + WLTP - Constants'!$B$3*('NEFZ + EPA + WLTP - Start Value'!$B$5*'NEFZ + EPA + WLTP - Start Value'!$B$4)*E341/3600,0)</f>
        <v>0.6353664182581016</v>
      </c>
    </row>
    <row r="342" ht="20.35" customHeight="1">
      <c r="A342" s="15">
        <v>340</v>
      </c>
      <c r="B342" s="136">
        <v>60.9</v>
      </c>
      <c r="C342" s="95">
        <f>B342/3.6</f>
        <v>16.91666666666666</v>
      </c>
      <c r="D342" s="95">
        <f>(C342+C341)/2</f>
        <v>16.97222222222222</v>
      </c>
      <c r="E342" s="95">
        <f>(D342*(A342-A341))</f>
        <v>16.97222222222222</v>
      </c>
      <c r="F342" s="95">
        <f>(0.5*((C342^2)-(C341^2))*'NEFZ + EPA + WLTP - Start Value'!$B$3)/3600</f>
        <v>-0.8198002400548673</v>
      </c>
      <c r="G342" s="95">
        <f>E342*'NEFZ + EPA + WLTP - Start Value'!$B$3*'NEFZ + EPA + WLTP - Start Value'!$B$6*'NEFZ + EPA + WLTP - Constants'!$B$4/3600</f>
        <v>0.5790413055555556</v>
      </c>
      <c r="H342" s="95">
        <f>IF(E342&gt;0,(((C341)^3+(C342)^3)/2/D342)*0.5*'NEFZ + EPA + WLTP - Constants'!$B$3*('NEFZ + EPA + WLTP - Start Value'!$B$5*'NEFZ + EPA + WLTP - Start Value'!$B$4)*E342/3600,0)</f>
        <v>0.6184728131322872</v>
      </c>
    </row>
    <row r="343" ht="20.35" customHeight="1">
      <c r="A343" s="15">
        <v>341</v>
      </c>
      <c r="B343" s="136">
        <v>60.5</v>
      </c>
      <c r="C343" s="95">
        <f>B343/3.6</f>
        <v>16.80555555555555</v>
      </c>
      <c r="D343" s="95">
        <f>(C343+C342)/2</f>
        <v>16.86111111111111</v>
      </c>
      <c r="E343" s="95">
        <f>(D343*(A343-A342))</f>
        <v>16.86111111111111</v>
      </c>
      <c r="F343" s="95">
        <f>(0.5*((C343^2)-(C342^2))*'NEFZ + EPA + WLTP - Start Value'!$B$3)/3600</f>
        <v>-0.8144332990397738</v>
      </c>
      <c r="G343" s="95">
        <f>E343*'NEFZ + EPA + WLTP - Start Value'!$B$3*'NEFZ + EPA + WLTP - Start Value'!$B$6*'NEFZ + EPA + WLTP - Constants'!$B$4/3600</f>
        <v>0.5752505277777777</v>
      </c>
      <c r="H343" s="95">
        <f>IF(E343&gt;0,(((C342)^3+(C343)^3)/2/D343)*0.5*'NEFZ + EPA + WLTP - Constants'!$B$3*('NEFZ + EPA + WLTP - Start Value'!$B$5*'NEFZ + EPA + WLTP - Start Value'!$B$4)*E343/3600,0)</f>
        <v>0.6064056523383912</v>
      </c>
    </row>
    <row r="344" ht="20.35" customHeight="1">
      <c r="A344" s="15">
        <v>342</v>
      </c>
      <c r="B344" s="136">
        <v>60.2</v>
      </c>
      <c r="C344" s="95">
        <f>B344/3.6</f>
        <v>16.72222222222222</v>
      </c>
      <c r="D344" s="95">
        <f>(C344+C343)/2</f>
        <v>16.76388888888889</v>
      </c>
      <c r="E344" s="95">
        <f>(D344*(A344-A343))</f>
        <v>16.76388888888889</v>
      </c>
      <c r="F344" s="95">
        <f>(0.5*((C344^2)-(C343^2))*'NEFZ + EPA + WLTP - Start Value'!$B$3)/3600</f>
        <v>-0.60730291923868</v>
      </c>
      <c r="G344" s="95">
        <f>E344*'NEFZ + EPA + WLTP - Start Value'!$B$3*'NEFZ + EPA + WLTP - Start Value'!$B$6*'NEFZ + EPA + WLTP - Constants'!$B$4/3600</f>
        <v>0.5719335972222221</v>
      </c>
      <c r="H344" s="95">
        <f>IF(E344&gt;0,(((C343)^3+(C344)^3)/2/D344)*0.5*'NEFZ + EPA + WLTP - Constants'!$B$3*('NEFZ + EPA + WLTP - Start Value'!$B$5*'NEFZ + EPA + WLTP - Start Value'!$B$4)*E344/3600,0)</f>
        <v>0.5959679368623541</v>
      </c>
    </row>
    <row r="345" ht="20.35" customHeight="1">
      <c r="A345" s="15">
        <v>343</v>
      </c>
      <c r="B345" s="136">
        <v>59.8</v>
      </c>
      <c r="C345" s="95">
        <f>B345/3.6</f>
        <v>16.61111111111111</v>
      </c>
      <c r="D345" s="95">
        <f>(C345+C344)/2</f>
        <v>16.66666666666666</v>
      </c>
      <c r="E345" s="95">
        <f>(D345*(A345-A344))</f>
        <v>16.66666666666666</v>
      </c>
      <c r="F345" s="95">
        <f>(0.5*((C345^2)-(C344^2))*'NEFZ + EPA + WLTP - Start Value'!$B$3)/3600</f>
        <v>-0.8050411522633726</v>
      </c>
      <c r="G345" s="95">
        <f>E345*'NEFZ + EPA + WLTP - Start Value'!$B$3*'NEFZ + EPA + WLTP - Start Value'!$B$6*'NEFZ + EPA + WLTP - Constants'!$B$4/3600</f>
        <v>0.5686166666666665</v>
      </c>
      <c r="H345" s="95">
        <f>IF(E345&gt;0,(((C344)^3+(C345)^3)/2/D345)*0.5*'NEFZ + EPA + WLTP - Constants'!$B$3*('NEFZ + EPA + WLTP - Start Value'!$B$5*'NEFZ + EPA + WLTP - Start Value'!$B$4)*E345/3600,0)</f>
        <v>0.5856676697530863</v>
      </c>
    </row>
    <row r="346" ht="20.35" customHeight="1">
      <c r="A346" s="15">
        <v>344</v>
      </c>
      <c r="B346" s="136">
        <v>59.4</v>
      </c>
      <c r="C346" s="95">
        <f>B346/3.6</f>
        <v>16.5</v>
      </c>
      <c r="D346" s="95">
        <f>(C346+C345)/2</f>
        <v>16.55555555555556</v>
      </c>
      <c r="E346" s="95">
        <f>(D346*(A346-A345))</f>
        <v>16.55555555555556</v>
      </c>
      <c r="F346" s="95">
        <f>(0.5*((C346^2)-(C345^2))*'NEFZ + EPA + WLTP - Start Value'!$B$3)/3600</f>
        <v>-0.7996742112482793</v>
      </c>
      <c r="G346" s="95">
        <f>E346*'NEFZ + EPA + WLTP - Start Value'!$B$3*'NEFZ + EPA + WLTP - Start Value'!$B$6*'NEFZ + EPA + WLTP - Constants'!$B$4/3600</f>
        <v>0.564825888888889</v>
      </c>
      <c r="H346" s="95">
        <f>IF(E346&gt;0,(((C345)^3+(C346)^3)/2/D346)*0.5*'NEFZ + EPA + WLTP - Constants'!$B$3*('NEFZ + EPA + WLTP - Start Value'!$B$5*'NEFZ + EPA + WLTP - Start Value'!$B$4)*E346/3600,0)</f>
        <v>0.5740324895404663</v>
      </c>
    </row>
    <row r="347" ht="20.35" customHeight="1">
      <c r="A347" s="15">
        <v>345</v>
      </c>
      <c r="B347" s="136">
        <v>58.6</v>
      </c>
      <c r="C347" s="95">
        <f>B347/3.6</f>
        <v>16.27777777777778</v>
      </c>
      <c r="D347" s="95">
        <f>(C347+C346)/2</f>
        <v>16.38888888888889</v>
      </c>
      <c r="E347" s="95">
        <f>(D347*(A347-A346))</f>
        <v>16.38888888888889</v>
      </c>
      <c r="F347" s="95">
        <f>(0.5*((C347^2)-(C346^2))*'NEFZ + EPA + WLTP - Start Value'!$B$3)/3600</f>
        <v>-1.583247599451303</v>
      </c>
      <c r="G347" s="95">
        <f>E347*'NEFZ + EPA + WLTP - Start Value'!$B$3*'NEFZ + EPA + WLTP - Start Value'!$B$6*'NEFZ + EPA + WLTP - Constants'!$B$4/3600</f>
        <v>0.5591397222222223</v>
      </c>
      <c r="H347" s="95">
        <f>IF(E347&gt;0,(((C346)^3+(C347)^3)/2/D347)*0.5*'NEFZ + EPA + WLTP - Constants'!$B$3*('NEFZ + EPA + WLTP - Start Value'!$B$5*'NEFZ + EPA + WLTP - Start Value'!$B$4)*E347/3600,0)</f>
        <v>0.5569278545096021</v>
      </c>
    </row>
    <row r="348" ht="20.35" customHeight="1">
      <c r="A348" s="15">
        <v>346</v>
      </c>
      <c r="B348" s="136">
        <v>57.5</v>
      </c>
      <c r="C348" s="95">
        <f>B348/3.6</f>
        <v>15.97222222222222</v>
      </c>
      <c r="D348" s="95">
        <f>(C348+C347)/2</f>
        <v>16.125</v>
      </c>
      <c r="E348" s="95">
        <f>(D348*(A348-A347))</f>
        <v>16.125</v>
      </c>
      <c r="F348" s="95">
        <f>(0.5*((C348^2)-(C347^2))*'NEFZ + EPA + WLTP - Start Value'!$B$3)/3600</f>
        <v>-2.141912615740745</v>
      </c>
      <c r="G348" s="95">
        <f>E348*'NEFZ + EPA + WLTP - Start Value'!$B$3*'NEFZ + EPA + WLTP - Start Value'!$B$6*'NEFZ + EPA + WLTP - Constants'!$B$4/3600</f>
        <v>0.550136625</v>
      </c>
      <c r="H348" s="95">
        <f>IF(E348&gt;0,(((C347)^3+(C348)^3)/2/D348)*0.5*'NEFZ + EPA + WLTP - Constants'!$B$3*('NEFZ + EPA + WLTP - Start Value'!$B$5*'NEFZ + EPA + WLTP - Start Value'!$B$4)*E348/3600,0)</f>
        <v>0.5305259561631944</v>
      </c>
    </row>
    <row r="349" ht="20.35" customHeight="1">
      <c r="A349" s="15">
        <v>347</v>
      </c>
      <c r="B349" s="136">
        <v>56.6</v>
      </c>
      <c r="C349" s="95">
        <f>B349/3.6</f>
        <v>15.72222222222222</v>
      </c>
      <c r="D349" s="95">
        <f>(C349+C348)/2</f>
        <v>15.84722222222222</v>
      </c>
      <c r="E349" s="95">
        <f>(D349*(A349-A348))</f>
        <v>15.84722222222222</v>
      </c>
      <c r="F349" s="95">
        <f>(0.5*((C349^2)-(C348^2))*'NEFZ + EPA + WLTP - Start Value'!$B$3)/3600</f>
        <v>-1.722284915123458</v>
      </c>
      <c r="G349" s="95">
        <f>E349*'NEFZ + EPA + WLTP - Start Value'!$B$3*'NEFZ + EPA + WLTP - Start Value'!$B$6*'NEFZ + EPA + WLTP - Constants'!$B$4/3600</f>
        <v>0.5406596805555556</v>
      </c>
      <c r="H349" s="95">
        <f>IF(E349&gt;0,(((C348)^3+(C349)^3)/2/D349)*0.5*'NEFZ + EPA + WLTP - Constants'!$B$3*('NEFZ + EPA + WLTP - Start Value'!$B$5*'NEFZ + EPA + WLTP - Start Value'!$B$4)*E349/3600,0)</f>
        <v>0.5035365781625085</v>
      </c>
    </row>
    <row r="350" ht="20.35" customHeight="1">
      <c r="A350" s="15">
        <v>348</v>
      </c>
      <c r="B350" s="136">
        <v>56</v>
      </c>
      <c r="C350" s="95">
        <f>B350/3.6</f>
        <v>15.55555555555556</v>
      </c>
      <c r="D350" s="95">
        <f>(C350+C349)/2</f>
        <v>15.63888888888889</v>
      </c>
      <c r="E350" s="95">
        <f>(D350*(A350-A349))</f>
        <v>15.63888888888889</v>
      </c>
      <c r="F350" s="95">
        <f>(0.5*((C350^2)-(C349^2))*'NEFZ + EPA + WLTP - Start Value'!$B$3)/3600</f>
        <v>-1.133095421810699</v>
      </c>
      <c r="G350" s="95">
        <f>E350*'NEFZ + EPA + WLTP - Start Value'!$B$3*'NEFZ + EPA + WLTP - Start Value'!$B$6*'NEFZ + EPA + WLTP - Constants'!$B$4/3600</f>
        <v>0.5335519722222223</v>
      </c>
      <c r="H350" s="95">
        <f>IF(E350&gt;0,(((C349)^3+(C350)^3)/2/D350)*0.5*'NEFZ + EPA + WLTP - Constants'!$B$3*('NEFZ + EPA + WLTP - Start Value'!$B$5*'NEFZ + EPA + WLTP - Start Value'!$B$4)*E350/3600,0)</f>
        <v>0.4838883878172153</v>
      </c>
    </row>
    <row r="351" ht="20.35" customHeight="1">
      <c r="A351" s="15">
        <v>349</v>
      </c>
      <c r="B351" s="136">
        <v>55.5</v>
      </c>
      <c r="C351" s="95">
        <f>B351/3.6</f>
        <v>15.41666666666667</v>
      </c>
      <c r="D351" s="95">
        <f>(C351+C350)/2</f>
        <v>15.48611111111111</v>
      </c>
      <c r="E351" s="95">
        <f>(D351*(A351-A350))</f>
        <v>15.48611111111111</v>
      </c>
      <c r="F351" s="95">
        <f>(0.5*((C351^2)-(C350^2))*'NEFZ + EPA + WLTP - Start Value'!$B$3)/3600</f>
        <v>-0.9350217549725663</v>
      </c>
      <c r="G351" s="95">
        <f>E351*'NEFZ + EPA + WLTP - Start Value'!$B$3*'NEFZ + EPA + WLTP - Start Value'!$B$6*'NEFZ + EPA + WLTP - Constants'!$B$4/3600</f>
        <v>0.5283396527777777</v>
      </c>
      <c r="H351" s="95">
        <f>IF(E351&gt;0,(((C350)^3+(C351)^3)/2/D351)*0.5*'NEFZ + EPA + WLTP - Constants'!$B$3*('NEFZ + EPA + WLTP - Start Value'!$B$5*'NEFZ + EPA + WLTP - Start Value'!$B$4)*E351/3600,0)</f>
        <v>0.4698333460594564</v>
      </c>
    </row>
    <row r="352" ht="20.35" customHeight="1">
      <c r="A352" s="15">
        <v>350</v>
      </c>
      <c r="B352" s="136">
        <v>55</v>
      </c>
      <c r="C352" s="95">
        <f>B352/3.6</f>
        <v>15.27777777777778</v>
      </c>
      <c r="D352" s="95">
        <f>(C352+C351)/2</f>
        <v>15.34722222222222</v>
      </c>
      <c r="E352" s="95">
        <f>(D352*(A352-A351))</f>
        <v>15.34722222222222</v>
      </c>
      <c r="F352" s="95">
        <f>(0.5*((C352^2)-(C351^2))*'NEFZ + EPA + WLTP - Start Value'!$B$3)/3600</f>
        <v>-0.9266359096364921</v>
      </c>
      <c r="G352" s="95">
        <f>E352*'NEFZ + EPA + WLTP - Start Value'!$B$3*'NEFZ + EPA + WLTP - Start Value'!$B$6*'NEFZ + EPA + WLTP - Constants'!$B$4/3600</f>
        <v>0.5236011805555556</v>
      </c>
      <c r="H352" s="95">
        <f>IF(E352&gt;0,(((C351)^3+(C352)^3)/2/D352)*0.5*'NEFZ + EPA + WLTP - Constants'!$B$3*('NEFZ + EPA + WLTP - Start Value'!$B$5*'NEFZ + EPA + WLTP - Start Value'!$B$4)*E352/3600,0)</f>
        <v>0.4573056272237224</v>
      </c>
    </row>
    <row r="353" ht="20.35" customHeight="1">
      <c r="A353" s="15">
        <v>351</v>
      </c>
      <c r="B353" s="136">
        <v>54.4</v>
      </c>
      <c r="C353" s="95">
        <f>B353/3.6</f>
        <v>15.11111111111111</v>
      </c>
      <c r="D353" s="95">
        <f>(C353+C352)/2</f>
        <v>15.19444444444444</v>
      </c>
      <c r="E353" s="95">
        <f>(D353*(A353-A352))</f>
        <v>15.19444444444444</v>
      </c>
      <c r="F353" s="95">
        <f>(0.5*((C353^2)-(C352^2))*'NEFZ + EPA + WLTP - Start Value'!$B$3)/3600</f>
        <v>-1.100893775720157</v>
      </c>
      <c r="G353" s="95">
        <f>E353*'NEFZ + EPA + WLTP - Start Value'!$B$3*'NEFZ + EPA + WLTP - Start Value'!$B$6*'NEFZ + EPA + WLTP - Constants'!$B$4/3600</f>
        <v>0.5183888611111112</v>
      </c>
      <c r="H353" s="95">
        <f>IF(E353&gt;0,(((C352)^3+(C353)^3)/2/D353)*0.5*'NEFZ + EPA + WLTP - Constants'!$B$3*('NEFZ + EPA + WLTP - Start Value'!$B$5*'NEFZ + EPA + WLTP - Start Value'!$B$4)*E353/3600,0)</f>
        <v>0.4437968243741426</v>
      </c>
    </row>
    <row r="354" ht="20.35" customHeight="1">
      <c r="A354" s="15">
        <v>352</v>
      </c>
      <c r="B354" s="136">
        <v>54.1</v>
      </c>
      <c r="C354" s="95">
        <f>B354/3.6</f>
        <v>15.02777777777778</v>
      </c>
      <c r="D354" s="95">
        <f>(C354+C353)/2</f>
        <v>15.06944444444444</v>
      </c>
      <c r="E354" s="95">
        <f>(D354*(A354-A353))</f>
        <v>15.06944444444444</v>
      </c>
      <c r="F354" s="95">
        <f>(0.5*((C354^2)-(C353^2))*'NEFZ + EPA + WLTP - Start Value'!$B$3)/3600</f>
        <v>-0.5459185313785951</v>
      </c>
      <c r="G354" s="95">
        <f>E354*'NEFZ + EPA + WLTP - Start Value'!$B$3*'NEFZ + EPA + WLTP - Start Value'!$B$6*'NEFZ + EPA + WLTP - Constants'!$B$4/3600</f>
        <v>0.5141242361111111</v>
      </c>
      <c r="H354" s="95">
        <f>IF(E354&gt;0,(((C353)^3+(C354)^3)/2/D354)*0.5*'NEFZ + EPA + WLTP - Constants'!$B$3*('NEFZ + EPA + WLTP - Start Value'!$B$5*'NEFZ + EPA + WLTP - Start Value'!$B$4)*E354/3600,0)</f>
        <v>0.4329046106878001</v>
      </c>
    </row>
    <row r="355" ht="20.35" customHeight="1">
      <c r="A355" s="15">
        <v>353</v>
      </c>
      <c r="B355" s="136">
        <v>54</v>
      </c>
      <c r="C355" s="95">
        <f>B355/3.6</f>
        <v>15</v>
      </c>
      <c r="D355" s="95">
        <f>(C355+C354)/2</f>
        <v>15.01388888888889</v>
      </c>
      <c r="E355" s="95">
        <f>(D355*(A355-A354))</f>
        <v>15.01388888888889</v>
      </c>
      <c r="F355" s="95">
        <f>(0.5*((C355^2)-(C354^2))*'NEFZ + EPA + WLTP - Start Value'!$B$3)/3600</f>
        <v>-0.1813019761659845</v>
      </c>
      <c r="G355" s="95">
        <f>E355*'NEFZ + EPA + WLTP - Start Value'!$B$3*'NEFZ + EPA + WLTP - Start Value'!$B$6*'NEFZ + EPA + WLTP - Constants'!$B$4/3600</f>
        <v>0.5122288472222224</v>
      </c>
      <c r="H355" s="95">
        <f>IF(E355&gt;0,(((C354)^3+(C355)^3)/2/D355)*0.5*'NEFZ + EPA + WLTP - Constants'!$B$3*('NEFZ + EPA + WLTP - Start Value'!$B$5*'NEFZ + EPA + WLTP - Start Value'!$B$4)*E355/3600,0)</f>
        <v>0.4281256350362226</v>
      </c>
    </row>
    <row r="356" ht="20.35" customHeight="1">
      <c r="A356" s="15">
        <v>354</v>
      </c>
      <c r="B356" s="136">
        <v>53.9</v>
      </c>
      <c r="C356" s="95">
        <f>B356/3.6</f>
        <v>14.97222222222222</v>
      </c>
      <c r="D356" s="95">
        <f>(C356+C355)/2</f>
        <v>14.98611111111111</v>
      </c>
      <c r="E356" s="95">
        <f>(D356*(A356-A355))</f>
        <v>14.98611111111111</v>
      </c>
      <c r="F356" s="95">
        <f>(0.5*((C356^2)-(C355^2))*'NEFZ + EPA + WLTP - Start Value'!$B$3)/3600</f>
        <v>-0.1809665423525443</v>
      </c>
      <c r="G356" s="95">
        <f>E356*'NEFZ + EPA + WLTP - Start Value'!$B$3*'NEFZ + EPA + WLTP - Start Value'!$B$6*'NEFZ + EPA + WLTP - Constants'!$B$4/3600</f>
        <v>0.5112811527777777</v>
      </c>
      <c r="H356" s="95">
        <f>IF(E356&gt;0,(((C355)^3+(C356)^3)/2/D356)*0.5*'NEFZ + EPA + WLTP - Constants'!$B$3*('NEFZ + EPA + WLTP - Start Value'!$B$5*'NEFZ + EPA + WLTP - Start Value'!$B$4)*E356/3600,0)</f>
        <v>0.4257537573248885</v>
      </c>
    </row>
    <row r="357" ht="20.35" customHeight="1">
      <c r="A357" s="15">
        <v>355</v>
      </c>
      <c r="B357" s="136">
        <v>53.9</v>
      </c>
      <c r="C357" s="95">
        <f>B357/3.6</f>
        <v>14.97222222222222</v>
      </c>
      <c r="D357" s="95">
        <f>(C357+C356)/2</f>
        <v>14.97222222222222</v>
      </c>
      <c r="E357" s="95">
        <f>(D357*(A357-A356))</f>
        <v>14.97222222222222</v>
      </c>
      <c r="F357" s="95">
        <f>(0.5*((C357^2)-(C356^2))*'NEFZ + EPA + WLTP - Start Value'!$B$3)/3600</f>
        <v>0</v>
      </c>
      <c r="G357" s="95">
        <f>E357*'NEFZ + EPA + WLTP - Start Value'!$B$3*'NEFZ + EPA + WLTP - Start Value'!$B$6*'NEFZ + EPA + WLTP - Constants'!$B$4/3600</f>
        <v>0.5108073055555555</v>
      </c>
      <c r="H357" s="95">
        <f>IF(E357&gt;0,(((C356)^3+(C357)^3)/2/D357)*0.5*'NEFZ + EPA + WLTP - Constants'!$B$3*('NEFZ + EPA + WLTP - Start Value'!$B$5*'NEFZ + EPA + WLTP - Start Value'!$B$4)*E357/3600,0)</f>
        <v>0.424570014649777</v>
      </c>
    </row>
    <row r="358" ht="20.35" customHeight="1">
      <c r="A358" s="15">
        <v>356</v>
      </c>
      <c r="B358" s="136">
        <v>54</v>
      </c>
      <c r="C358" s="95">
        <f>B358/3.6</f>
        <v>15</v>
      </c>
      <c r="D358" s="95">
        <f>(C358+C357)/2</f>
        <v>14.98611111111111</v>
      </c>
      <c r="E358" s="95">
        <f>(D358*(A358-A357))</f>
        <v>14.98611111111111</v>
      </c>
      <c r="F358" s="95">
        <f>(0.5*((C358^2)-(C357^2))*'NEFZ + EPA + WLTP - Start Value'!$B$3)/3600</f>
        <v>0.1809665423525443</v>
      </c>
      <c r="G358" s="95">
        <f>E358*'NEFZ + EPA + WLTP - Start Value'!$B$3*'NEFZ + EPA + WLTP - Start Value'!$B$6*'NEFZ + EPA + WLTP - Constants'!$B$4/3600</f>
        <v>0.5112811527777777</v>
      </c>
      <c r="H358" s="95">
        <f>IF(E358&gt;0,(((C357)^3+(C358)^3)/2/D358)*0.5*'NEFZ + EPA + WLTP - Constants'!$B$3*('NEFZ + EPA + WLTP - Start Value'!$B$5*'NEFZ + EPA + WLTP - Start Value'!$B$4)*E358/3600,0)</f>
        <v>0.4257537573248885</v>
      </c>
    </row>
    <row r="359" ht="20.35" customHeight="1">
      <c r="A359" s="15">
        <v>357</v>
      </c>
      <c r="B359" s="136">
        <v>54.2</v>
      </c>
      <c r="C359" s="95">
        <f>B359/3.6</f>
        <v>15.05555555555556</v>
      </c>
      <c r="D359" s="95">
        <f>(C359+C358)/2</f>
        <v>15.02777777777778</v>
      </c>
      <c r="E359" s="95">
        <f>(D359*(A359-A358))</f>
        <v>15.02777777777778</v>
      </c>
      <c r="F359" s="95">
        <f>(0.5*((C359^2)-(C358^2))*'NEFZ + EPA + WLTP - Start Value'!$B$3)/3600</f>
        <v>0.3629393861454032</v>
      </c>
      <c r="G359" s="95">
        <f>E359*'NEFZ + EPA + WLTP - Start Value'!$B$3*'NEFZ + EPA + WLTP - Start Value'!$B$6*'NEFZ + EPA + WLTP - Constants'!$B$4/3600</f>
        <v>0.5127026944444445</v>
      </c>
      <c r="H359" s="95">
        <f>IF(E359&gt;0,(((C358)^3+(C359)^3)/2/D359)*0.5*'NEFZ + EPA + WLTP - Constants'!$B$3*('NEFZ + EPA + WLTP - Start Value'!$B$5*'NEFZ + EPA + WLTP - Start Value'!$B$4)*E359/3600,0)</f>
        <v>0.4293181705675582</v>
      </c>
    </row>
    <row r="360" ht="20.35" customHeight="1">
      <c r="A360" s="15">
        <v>358</v>
      </c>
      <c r="B360" s="136">
        <v>55</v>
      </c>
      <c r="C360" s="95">
        <f>B360/3.6</f>
        <v>15.27777777777778</v>
      </c>
      <c r="D360" s="95">
        <f>(C360+C359)/2</f>
        <v>15.16666666666667</v>
      </c>
      <c r="E360" s="95">
        <f>(D360*(A360-A359))</f>
        <v>15.16666666666667</v>
      </c>
      <c r="F360" s="95">
        <f>(0.5*((C360^2)-(C359^2))*'NEFZ + EPA + WLTP - Start Value'!$B$3)/3600</f>
        <v>1.465174897119334</v>
      </c>
      <c r="G360" s="95">
        <f>E360*'NEFZ + EPA + WLTP - Start Value'!$B$3*'NEFZ + EPA + WLTP - Start Value'!$B$6*'NEFZ + EPA + WLTP - Constants'!$B$4/3600</f>
        <v>0.5174411666666666</v>
      </c>
      <c r="H360" s="95">
        <f>IF(E360&gt;0,(((C359)^3+(C360)^3)/2/D360)*0.5*'NEFZ + EPA + WLTP - Constants'!$B$3*('NEFZ + EPA + WLTP - Start Value'!$B$5*'NEFZ + EPA + WLTP - Start Value'!$B$4)*E360/3600,0)</f>
        <v>0.4413985192901235</v>
      </c>
    </row>
    <row r="361" ht="20.35" customHeight="1">
      <c r="A361" s="15">
        <v>359</v>
      </c>
      <c r="B361" s="136">
        <v>55.8</v>
      </c>
      <c r="C361" s="95">
        <f>B361/3.6</f>
        <v>15.5</v>
      </c>
      <c r="D361" s="95">
        <f>(C361+C360)/2</f>
        <v>15.38888888888889</v>
      </c>
      <c r="E361" s="95">
        <f>(D361*(A361-A360))</f>
        <v>15.38888888888889</v>
      </c>
      <c r="F361" s="95">
        <f>(0.5*((C361^2)-(C360^2))*'NEFZ + EPA + WLTP - Start Value'!$B$3)/3600</f>
        <v>1.486642661179695</v>
      </c>
      <c r="G361" s="95">
        <f>E361*'NEFZ + EPA + WLTP - Start Value'!$B$3*'NEFZ + EPA + WLTP - Start Value'!$B$6*'NEFZ + EPA + WLTP - Constants'!$B$4/3600</f>
        <v>0.5250227222222222</v>
      </c>
      <c r="H361" s="95">
        <f>IF(E361&gt;0,(((C360)^3+(C361)^3)/2/D361)*0.5*'NEFZ + EPA + WLTP - Constants'!$B$3*('NEFZ + EPA + WLTP - Start Value'!$B$5*'NEFZ + EPA + WLTP - Start Value'!$B$4)*E361/3600,0)</f>
        <v>0.461084192472565</v>
      </c>
    </row>
    <row r="362" ht="20.35" customHeight="1">
      <c r="A362" s="15">
        <v>360</v>
      </c>
      <c r="B362" s="136">
        <v>56.2</v>
      </c>
      <c r="C362" s="95">
        <f>B362/3.6</f>
        <v>15.61111111111111</v>
      </c>
      <c r="D362" s="95">
        <f>(C362+C361)/2</f>
        <v>15.55555555555555</v>
      </c>
      <c r="E362" s="95">
        <f>(D362*(A362-A361))</f>
        <v>15.55555555555555</v>
      </c>
      <c r="F362" s="95">
        <f>(0.5*((C362^2)-(C361^2))*'NEFZ + EPA + WLTP - Start Value'!$B$3)/3600</f>
        <v>0.7513717421124939</v>
      </c>
      <c r="G362" s="95">
        <f>E362*'NEFZ + EPA + WLTP - Start Value'!$B$3*'NEFZ + EPA + WLTP - Start Value'!$B$6*'NEFZ + EPA + WLTP - Constants'!$B$4/3600</f>
        <v>0.5307088888888889</v>
      </c>
      <c r="H362" s="95">
        <f>IF(E362&gt;0,(((C361)^3+(C362)^3)/2/D362)*0.5*'NEFZ + EPA + WLTP - Constants'!$B$3*('NEFZ + EPA + WLTP - Start Value'!$B$5*'NEFZ + EPA + WLTP - Start Value'!$B$4)*E362/3600,0)</f>
        <v>0.476171855281207</v>
      </c>
    </row>
    <row r="363" ht="20.35" customHeight="1">
      <c r="A363" s="15">
        <v>361</v>
      </c>
      <c r="B363" s="136">
        <v>56.1</v>
      </c>
      <c r="C363" s="95">
        <f>B363/3.6</f>
        <v>15.58333333333333</v>
      </c>
      <c r="D363" s="95">
        <f>(C363+C362)/2</f>
        <v>15.59722222222222</v>
      </c>
      <c r="E363" s="95">
        <f>(D363*(A363-A362))</f>
        <v>15.59722222222222</v>
      </c>
      <c r="F363" s="95">
        <f>(0.5*((C363^2)-(C362^2))*'NEFZ + EPA + WLTP - Start Value'!$B$3)/3600</f>
        <v>-0.1883460862482792</v>
      </c>
      <c r="G363" s="95">
        <f>E363*'NEFZ + EPA + WLTP - Start Value'!$B$3*'NEFZ + EPA + WLTP - Start Value'!$B$6*'NEFZ + EPA + WLTP - Constants'!$B$4/3600</f>
        <v>0.5321304305555556</v>
      </c>
      <c r="H363" s="95">
        <f>IF(E363&gt;0,(((C362)^3+(C363)^3)/2/D363)*0.5*'NEFZ + EPA + WLTP - Constants'!$B$3*('NEFZ + EPA + WLTP - Start Value'!$B$5*'NEFZ + EPA + WLTP - Start Value'!$B$4)*E363/3600,0)</f>
        <v>0.4799912694883831</v>
      </c>
    </row>
    <row r="364" ht="20.35" customHeight="1">
      <c r="A364" s="15">
        <v>362</v>
      </c>
      <c r="B364" s="136">
        <v>55.1</v>
      </c>
      <c r="C364" s="95">
        <f>B364/3.6</f>
        <v>15.30555555555556</v>
      </c>
      <c r="D364" s="95">
        <f>(C364+C363)/2</f>
        <v>15.44444444444444</v>
      </c>
      <c r="E364" s="95">
        <f>(D364*(A364-A363))</f>
        <v>15.44444444444444</v>
      </c>
      <c r="F364" s="95">
        <f>(0.5*((C364^2)-(C363^2))*'NEFZ + EPA + WLTP - Start Value'!$B$3)/3600</f>
        <v>-1.865012002743492</v>
      </c>
      <c r="G364" s="95">
        <f>E364*'NEFZ + EPA + WLTP - Start Value'!$B$3*'NEFZ + EPA + WLTP - Start Value'!$B$6*'NEFZ + EPA + WLTP - Constants'!$B$4/3600</f>
        <v>0.5269181111111112</v>
      </c>
      <c r="H364" s="95">
        <f>IF(E364&gt;0,(((C363)^3+(C364)^3)/2/D364)*0.5*'NEFZ + EPA + WLTP - Constants'!$B$3*('NEFZ + EPA + WLTP - Start Value'!$B$5*'NEFZ + EPA + WLTP - Start Value'!$B$4)*E364/3600,0)</f>
        <v>0.4661361126971879</v>
      </c>
    </row>
    <row r="365" ht="20.35" customHeight="1">
      <c r="A365" s="15">
        <v>363</v>
      </c>
      <c r="B365" s="136">
        <v>52.7</v>
      </c>
      <c r="C365" s="95">
        <f>B365/3.6</f>
        <v>14.63888888888889</v>
      </c>
      <c r="D365" s="95">
        <f>(C365+C364)/2</f>
        <v>14.97222222222222</v>
      </c>
      <c r="E365" s="95">
        <f>(D365*(A365-A364))</f>
        <v>14.97222222222222</v>
      </c>
      <c r="F365" s="95">
        <f>(0.5*((C365^2)-(C364^2))*'NEFZ + EPA + WLTP - Start Value'!$B$3)/3600</f>
        <v>-4.339171810699582</v>
      </c>
      <c r="G365" s="95">
        <f>E365*'NEFZ + EPA + WLTP - Start Value'!$B$3*'NEFZ + EPA + WLTP - Start Value'!$B$6*'NEFZ + EPA + WLTP - Constants'!$B$4/3600</f>
        <v>0.5108073055555555</v>
      </c>
      <c r="H365" s="95">
        <f>IF(E365&gt;0,(((C364)^3+(C365)^3)/2/D365)*0.5*'NEFZ + EPA + WLTP - Constants'!$B$3*('NEFZ + EPA + WLTP - Start Value'!$B$5*'NEFZ + EPA + WLTP - Start Value'!$B$4)*E365/3600,0)</f>
        <v>0.4252013433534808</v>
      </c>
    </row>
    <row r="366" ht="20.35" customHeight="1">
      <c r="A366" s="15">
        <v>364</v>
      </c>
      <c r="B366" s="136">
        <v>48.4</v>
      </c>
      <c r="C366" s="95">
        <f>B366/3.6</f>
        <v>13.44444444444444</v>
      </c>
      <c r="D366" s="95">
        <f>(C366+C365)/2</f>
        <v>14.04166666666667</v>
      </c>
      <c r="E366" s="95">
        <f>(D366*(A366-A365))</f>
        <v>14.04166666666667</v>
      </c>
      <c r="F366" s="95">
        <f>(0.5*((C366^2)-(C365^2))*'NEFZ + EPA + WLTP - Start Value'!$B$3)/3600</f>
        <v>-7.291157085905365</v>
      </c>
      <c r="G366" s="95">
        <f>E366*'NEFZ + EPA + WLTP - Start Value'!$B$3*'NEFZ + EPA + WLTP - Start Value'!$B$6*'NEFZ + EPA + WLTP - Constants'!$B$4/3600</f>
        <v>0.4790595416666666</v>
      </c>
      <c r="H366" s="95">
        <f>IF(E366&gt;0,(((C365)^3+(C366)^3)/2/D366)*0.5*'NEFZ + EPA + WLTP - Constants'!$B$3*('NEFZ + EPA + WLTP - Start Value'!$B$5*'NEFZ + EPA + WLTP - Start Value'!$B$4)*E366/3600,0)</f>
        <v>0.3521251340181326</v>
      </c>
    </row>
    <row r="367" ht="20.35" customHeight="1">
      <c r="A367" s="15">
        <v>365</v>
      </c>
      <c r="B367" s="136">
        <v>43.1</v>
      </c>
      <c r="C367" s="95">
        <f>B367/3.6</f>
        <v>11.97222222222222</v>
      </c>
      <c r="D367" s="95">
        <f>(C367+C366)/2</f>
        <v>12.70833333333333</v>
      </c>
      <c r="E367" s="95">
        <f>(D367*(A367-A366))</f>
        <v>12.70833333333333</v>
      </c>
      <c r="F367" s="95">
        <f>(0.5*((C367^2)-(C366^2))*'NEFZ + EPA + WLTP - Start Value'!$B$3)/3600</f>
        <v>-8.13343139146089</v>
      </c>
      <c r="G367" s="95">
        <f>E367*'NEFZ + EPA + WLTP - Start Value'!$B$3*'NEFZ + EPA + WLTP - Start Value'!$B$6*'NEFZ + EPA + WLTP - Constants'!$B$4/3600</f>
        <v>0.4335702083333333</v>
      </c>
      <c r="H367" s="95">
        <f>IF(E367&gt;0,(((C366)^3+(C367)^3)/2/D367)*0.5*'NEFZ + EPA + WLTP - Constants'!$B$3*('NEFZ + EPA + WLTP - Start Value'!$B$5*'NEFZ + EPA + WLTP - Start Value'!$B$4)*E367/3600,0)</f>
        <v>0.2622441509934413</v>
      </c>
    </row>
    <row r="368" ht="20.35" customHeight="1">
      <c r="A368" s="15">
        <v>366</v>
      </c>
      <c r="B368" s="136">
        <v>37.8</v>
      </c>
      <c r="C368" s="95">
        <f>B368/3.6</f>
        <v>10.5</v>
      </c>
      <c r="D368" s="95">
        <f>(C368+C367)/2</f>
        <v>11.23611111111111</v>
      </c>
      <c r="E368" s="95">
        <f>(D368*(A368-A367))</f>
        <v>11.23611111111111</v>
      </c>
      <c r="F368" s="95">
        <f>(0.5*((C368^2)-(C367^2))*'NEFZ + EPA + WLTP - Start Value'!$B$3)/3600</f>
        <v>-7.191197809499328</v>
      </c>
      <c r="G368" s="95">
        <f>E368*'NEFZ + EPA + WLTP - Start Value'!$B$3*'NEFZ + EPA + WLTP - Start Value'!$B$6*'NEFZ + EPA + WLTP - Constants'!$B$4/3600</f>
        <v>0.3833424027777778</v>
      </c>
      <c r="H368" s="95">
        <f>IF(E368&gt;0,(((C367)^3+(C368)^3)/2/D368)*0.5*'NEFZ + EPA + WLTP - Constants'!$B$3*('NEFZ + EPA + WLTP - Start Value'!$B$5*'NEFZ + EPA + WLTP - Start Value'!$B$4)*E368/3600,0)</f>
        <v>0.1817585368387774</v>
      </c>
    </row>
    <row r="369" ht="20.35" customHeight="1">
      <c r="A369" s="15">
        <v>367</v>
      </c>
      <c r="B369" s="136">
        <v>32.5</v>
      </c>
      <c r="C369" s="95">
        <f>B369/3.6</f>
        <v>9.027777777777777</v>
      </c>
      <c r="D369" s="95">
        <f>(C369+C368)/2</f>
        <v>9.763888888888888</v>
      </c>
      <c r="E369" s="95">
        <f>(D369*(A369-A368))</f>
        <v>9.763888888888888</v>
      </c>
      <c r="F369" s="95">
        <f>(0.5*((C369^2)-(C368^2))*'NEFZ + EPA + WLTP - Start Value'!$B$3)/3600</f>
        <v>-6.248964227537718</v>
      </c>
      <c r="G369" s="95">
        <f>E369*'NEFZ + EPA + WLTP - Start Value'!$B$3*'NEFZ + EPA + WLTP - Start Value'!$B$6*'NEFZ + EPA + WLTP - Constants'!$B$4/3600</f>
        <v>0.3331145972222222</v>
      </c>
      <c r="H369" s="95">
        <f>IF(E369&gt;0,(((C368)^3+(C369)^3)/2/D369)*0.5*'NEFZ + EPA + WLTP - Constants'!$B$3*('NEFZ + EPA + WLTP - Start Value'!$B$5*'NEFZ + EPA + WLTP - Start Value'!$B$4)*E369/3600,0)</f>
        <v>0.1197572878140003</v>
      </c>
    </row>
    <row r="370" ht="20.35" customHeight="1">
      <c r="A370" s="15">
        <v>368</v>
      </c>
      <c r="B370" s="136">
        <v>27.2</v>
      </c>
      <c r="C370" s="95">
        <f>B370/3.6</f>
        <v>7.555555555555555</v>
      </c>
      <c r="D370" s="95">
        <f>(C370+C369)/2</f>
        <v>8.291666666666666</v>
      </c>
      <c r="E370" s="95">
        <f>(D370*(A370-A369))</f>
        <v>8.291666666666666</v>
      </c>
      <c r="F370" s="95">
        <f>(0.5*((C370^2)-(C369^2))*'NEFZ + EPA + WLTP - Start Value'!$B$3)/3600</f>
        <v>-5.306730645576128</v>
      </c>
      <c r="G370" s="95">
        <f>E370*'NEFZ + EPA + WLTP - Start Value'!$B$3*'NEFZ + EPA + WLTP - Start Value'!$B$6*'NEFZ + EPA + WLTP - Constants'!$B$4/3600</f>
        <v>0.2828867916666666</v>
      </c>
      <c r="H370" s="95">
        <f>IF(E370&gt;0,(((C369)^3+(C370)^3)/2/D370)*0.5*'NEFZ + EPA + WLTP - Constants'!$B$3*('NEFZ + EPA + WLTP - Start Value'!$B$5*'NEFZ + EPA + WLTP - Start Value'!$B$4)*E370/3600,0)</f>
        <v>0.07381847227044749</v>
      </c>
    </row>
    <row r="371" ht="20.35" customHeight="1">
      <c r="A371" s="15">
        <v>369</v>
      </c>
      <c r="B371" s="136">
        <v>25.1</v>
      </c>
      <c r="C371" s="95">
        <f>B371/3.6</f>
        <v>6.972222222222222</v>
      </c>
      <c r="D371" s="95">
        <f>(C371+C370)/2</f>
        <v>7.263888888888889</v>
      </c>
      <c r="E371" s="95">
        <f>(D371*(A371-A370))</f>
        <v>7.263888888888889</v>
      </c>
      <c r="F371" s="95">
        <f>(0.5*((C371^2)-(C370^2))*'NEFZ + EPA + WLTP - Start Value'!$B$3)/3600</f>
        <v>-1.842034786522632</v>
      </c>
      <c r="G371" s="95">
        <f>E371*'NEFZ + EPA + WLTP - Start Value'!$B$3*'NEFZ + EPA + WLTP - Start Value'!$B$6*'NEFZ + EPA + WLTP - Constants'!$B$4/3600</f>
        <v>0.2478220972222222</v>
      </c>
      <c r="H371" s="95">
        <f>IF(E371&gt;0,(((C370)^3+(C371)^3)/2/D371)*0.5*'NEFZ + EPA + WLTP - Constants'!$B$3*('NEFZ + EPA + WLTP - Start Value'!$B$5*'NEFZ + EPA + WLTP - Start Value'!$B$4)*E371/3600,0)</f>
        <v>0.04871846840170609</v>
      </c>
    </row>
    <row r="372" ht="20.35" customHeight="1">
      <c r="A372" s="15">
        <v>370</v>
      </c>
      <c r="B372" s="136">
        <v>26</v>
      </c>
      <c r="C372" s="95">
        <f>B372/3.6</f>
        <v>7.222222222222222</v>
      </c>
      <c r="D372" s="95">
        <f>(C372+C371)/2</f>
        <v>7.097222222222222</v>
      </c>
      <c r="E372" s="95">
        <f>(D372*(A372-A371))</f>
        <v>7.097222222222222</v>
      </c>
      <c r="F372" s="95">
        <f>(0.5*((C372^2)-(C371^2))*'NEFZ + EPA + WLTP - Start Value'!$B$3)/3600</f>
        <v>0.7713300540123448</v>
      </c>
      <c r="G372" s="95">
        <f>E372*'NEFZ + EPA + WLTP - Start Value'!$B$3*'NEFZ + EPA + WLTP - Start Value'!$B$6*'NEFZ + EPA + WLTP - Constants'!$B$4/3600</f>
        <v>0.2421359305555555</v>
      </c>
      <c r="H372" s="95">
        <f>IF(E372&gt;0,(((C371)^3+(C372)^3)/2/D372)*0.5*'NEFZ + EPA + WLTP - Constants'!$B$3*('NEFZ + EPA + WLTP - Start Value'!$B$5*'NEFZ + EPA + WLTP - Start Value'!$B$4)*E372/3600,0)</f>
        <v>0.04526470605602709</v>
      </c>
    </row>
    <row r="373" ht="20.35" customHeight="1">
      <c r="A373" s="15">
        <v>371</v>
      </c>
      <c r="B373" s="136">
        <v>29.3</v>
      </c>
      <c r="C373" s="95">
        <f>B373/3.6</f>
        <v>8.138888888888889</v>
      </c>
      <c r="D373" s="95">
        <f>(C373+C372)/2</f>
        <v>7.680555555555555</v>
      </c>
      <c r="E373" s="95">
        <f>(D373*(A373-A372))</f>
        <v>7.680555555555555</v>
      </c>
      <c r="F373" s="95">
        <f>(0.5*((C373^2)-(C372^2))*'NEFZ + EPA + WLTP - Start Value'!$B$3)/3600</f>
        <v>3.060665830761317</v>
      </c>
      <c r="G373" s="95">
        <f>E373*'NEFZ + EPA + WLTP - Start Value'!$B$3*'NEFZ + EPA + WLTP - Start Value'!$B$6*'NEFZ + EPA + WLTP - Constants'!$B$4/3600</f>
        <v>0.2620375138888889</v>
      </c>
      <c r="H373" s="95">
        <f>IF(E373&gt;0,(((C372)^3+(C373)^3)/2/D373)*0.5*'NEFZ + EPA + WLTP - Constants'!$B$3*('NEFZ + EPA + WLTP - Start Value'!$B$5*'NEFZ + EPA + WLTP - Start Value'!$B$4)*E373/3600,0)</f>
        <v>0.05792732189321845</v>
      </c>
    </row>
    <row r="374" ht="20.35" customHeight="1">
      <c r="A374" s="15">
        <v>372</v>
      </c>
      <c r="B374" s="136">
        <v>34.6</v>
      </c>
      <c r="C374" s="95">
        <f>B374/3.6</f>
        <v>9.611111111111111</v>
      </c>
      <c r="D374" s="95">
        <f>(C374+C373)/2</f>
        <v>8.875</v>
      </c>
      <c r="E374" s="95">
        <f>(D374*(A374-A373))</f>
        <v>8.875</v>
      </c>
      <c r="F374" s="95">
        <f>(0.5*((C374^2)-(C373^2))*'NEFZ + EPA + WLTP - Start Value'!$B$3)/3600</f>
        <v>5.680068479938272</v>
      </c>
      <c r="G374" s="95">
        <f>E374*'NEFZ + EPA + WLTP - Start Value'!$B$3*'NEFZ + EPA + WLTP - Start Value'!$B$6*'NEFZ + EPA + WLTP - Constants'!$B$4/3600</f>
        <v>0.302788375</v>
      </c>
      <c r="H374" s="95">
        <f>IF(E374&gt;0,(((C373)^3+(C374)^3)/2/D374)*0.5*'NEFZ + EPA + WLTP - Constants'!$B$3*('NEFZ + EPA + WLTP - Start Value'!$B$5*'NEFZ + EPA + WLTP - Start Value'!$B$4)*E374/3600,0)</f>
        <v>0.09025419950810186</v>
      </c>
    </row>
    <row r="375" ht="20.35" customHeight="1">
      <c r="A375" s="15">
        <v>373</v>
      </c>
      <c r="B375" s="136">
        <v>40.4</v>
      </c>
      <c r="C375" s="95">
        <f>B375/3.6</f>
        <v>11.22222222222222</v>
      </c>
      <c r="D375" s="95">
        <f>(C375+C374)/2</f>
        <v>10.41666666666667</v>
      </c>
      <c r="E375" s="95">
        <f>(D375*(A375-A374))</f>
        <v>10.41666666666667</v>
      </c>
      <c r="F375" s="95">
        <f>(0.5*((C375^2)-(C374^2))*'NEFZ + EPA + WLTP - Start Value'!$B$3)/3600</f>
        <v>7.295685442386826</v>
      </c>
      <c r="G375" s="95">
        <f>E375*'NEFZ + EPA + WLTP - Start Value'!$B$3*'NEFZ + EPA + WLTP - Start Value'!$B$6*'NEFZ + EPA + WLTP - Constants'!$B$4/3600</f>
        <v>0.3553854166666667</v>
      </c>
      <c r="H375" s="95">
        <f>IF(E375&gt;0,(((C374)^3+(C375)^3)/2/D375)*0.5*'NEFZ + EPA + WLTP - Constants'!$B$3*('NEFZ + EPA + WLTP - Start Value'!$B$5*'NEFZ + EPA + WLTP - Start Value'!$B$4)*E375/3600,0)</f>
        <v>0.1455457658179012</v>
      </c>
    </row>
    <row r="376" ht="20.35" customHeight="1">
      <c r="A376" s="15">
        <v>374</v>
      </c>
      <c r="B376" s="136">
        <v>45.3</v>
      </c>
      <c r="C376" s="95">
        <f>B376/3.6</f>
        <v>12.58333333333333</v>
      </c>
      <c r="D376" s="95">
        <f>(C376+C375)/2</f>
        <v>11.90277777777778</v>
      </c>
      <c r="E376" s="95">
        <f>(D376*(A376-A375))</f>
        <v>11.90277777777778</v>
      </c>
      <c r="F376" s="95">
        <f>(0.5*((C376^2)-(C375^2))*'NEFZ + EPA + WLTP - Start Value'!$B$3)/3600</f>
        <v>7.042936063957473</v>
      </c>
      <c r="G376" s="95">
        <f>E376*'NEFZ + EPA + WLTP - Start Value'!$B$3*'NEFZ + EPA + WLTP - Start Value'!$B$6*'NEFZ + EPA + WLTP - Constants'!$B$4/3600</f>
        <v>0.4060870694444444</v>
      </c>
      <c r="H376" s="95">
        <f>IF(E376&gt;0,(((C375)^3+(C376)^3)/2/D376)*0.5*'NEFZ + EPA + WLTP - Constants'!$B$3*('NEFZ + EPA + WLTP - Start Value'!$B$5*'NEFZ + EPA + WLTP - Start Value'!$B$4)*E376/3600,0)</f>
        <v>0.2154140521744255</v>
      </c>
    </row>
    <row r="377" ht="20.35" customHeight="1">
      <c r="A377" s="15">
        <v>375</v>
      </c>
      <c r="B377" s="136">
        <v>49</v>
      </c>
      <c r="C377" s="95">
        <f>B377/3.6</f>
        <v>13.61111111111111</v>
      </c>
      <c r="D377" s="95">
        <f>(C377+C376)/2</f>
        <v>13.09722222222222</v>
      </c>
      <c r="E377" s="95">
        <f>(D377*(A377-A376))</f>
        <v>13.09722222222222</v>
      </c>
      <c r="F377" s="95">
        <f>(0.5*((C377^2)-(C376^2))*'NEFZ + EPA + WLTP - Start Value'!$B$3)/3600</f>
        <v>5.851810592421128</v>
      </c>
      <c r="G377" s="95">
        <f>E377*'NEFZ + EPA + WLTP - Start Value'!$B$3*'NEFZ + EPA + WLTP - Start Value'!$B$6*'NEFZ + EPA + WLTP - Constants'!$B$4/3600</f>
        <v>0.4468379305555556</v>
      </c>
      <c r="H377" s="95">
        <f>IF(E377&gt;0,(((C376)^3+(C377)^3)/2/D377)*0.5*'NEFZ + EPA + WLTP - Constants'!$B$3*('NEFZ + EPA + WLTP - Start Value'!$B$5*'NEFZ + EPA + WLTP - Start Value'!$B$4)*E377/3600,0)</f>
        <v>0.2855152353448644</v>
      </c>
    </row>
    <row r="378" ht="20.35" customHeight="1">
      <c r="A378" s="15">
        <v>376</v>
      </c>
      <c r="B378" s="136">
        <v>51.1</v>
      </c>
      <c r="C378" s="95">
        <f>B378/3.6</f>
        <v>14.19444444444444</v>
      </c>
      <c r="D378" s="95">
        <f>(C378+C377)/2</f>
        <v>13.90277777777778</v>
      </c>
      <c r="E378" s="95">
        <f>(D378*(A378-A377))</f>
        <v>13.90277777777778</v>
      </c>
      <c r="F378" s="95">
        <f>(0.5*((C378^2)-(C377^2))*'NEFZ + EPA + WLTP - Start Value'!$B$3)/3600</f>
        <v>3.525577096193418</v>
      </c>
      <c r="G378" s="95">
        <f>E378*'NEFZ + EPA + WLTP - Start Value'!$B$3*'NEFZ + EPA + WLTP - Start Value'!$B$6*'NEFZ + EPA + WLTP - Constants'!$B$4/3600</f>
        <v>0.4743210694444445</v>
      </c>
      <c r="H378" s="95">
        <f>IF(E378&gt;0,(((C377)^3+(C378)^3)/2/D378)*0.5*'NEFZ + EPA + WLTP - Constants'!$B$3*('NEFZ + EPA + WLTP - Start Value'!$B$5*'NEFZ + EPA + WLTP - Start Value'!$B$4)*E378/3600,0)</f>
        <v>0.3403833549972136</v>
      </c>
    </row>
    <row r="379" ht="20.35" customHeight="1">
      <c r="A379" s="15">
        <v>377</v>
      </c>
      <c r="B379" s="136">
        <v>52.1</v>
      </c>
      <c r="C379" s="95">
        <f>B379/3.6</f>
        <v>14.47222222222222</v>
      </c>
      <c r="D379" s="95">
        <f>(C379+C378)/2</f>
        <v>14.33333333333333</v>
      </c>
      <c r="E379" s="95">
        <f>(D379*(A379-A378))</f>
        <v>14.33333333333333</v>
      </c>
      <c r="F379" s="95">
        <f>(0.5*((C379^2)-(C378^2))*'NEFZ + EPA + WLTP - Start Value'!$B$3)/3600</f>
        <v>1.730838477366249</v>
      </c>
      <c r="G379" s="95">
        <f>E379*'NEFZ + EPA + WLTP - Start Value'!$B$3*'NEFZ + EPA + WLTP - Start Value'!$B$6*'NEFZ + EPA + WLTP - Constants'!$B$4/3600</f>
        <v>0.4890103333333333</v>
      </c>
      <c r="H379" s="95">
        <f>IF(E379&gt;0,(((C378)^3+(C379)^3)/2/D379)*0.5*'NEFZ + EPA + WLTP - Constants'!$B$3*('NEFZ + EPA + WLTP - Start Value'!$B$5*'NEFZ + EPA + WLTP - Start Value'!$B$4)*E379/3600,0)</f>
        <v>0.3726099471450617</v>
      </c>
    </row>
    <row r="380" ht="20.35" customHeight="1">
      <c r="A380" s="15">
        <v>378</v>
      </c>
      <c r="B380" s="136">
        <v>52.2</v>
      </c>
      <c r="C380" s="95">
        <f>B380/3.6</f>
        <v>14.5</v>
      </c>
      <c r="D380" s="95">
        <f>(C380+C379)/2</f>
        <v>14.48611111111111</v>
      </c>
      <c r="E380" s="95">
        <f>(D380*(A380-A379))</f>
        <v>14.48611111111111</v>
      </c>
      <c r="F380" s="95">
        <f>(0.5*((C380^2)-(C379^2))*'NEFZ + EPA + WLTP - Start Value'!$B$3)/3600</f>
        <v>0.1749287337105704</v>
      </c>
      <c r="G380" s="95">
        <f>E380*'NEFZ + EPA + WLTP - Start Value'!$B$3*'NEFZ + EPA + WLTP - Start Value'!$B$6*'NEFZ + EPA + WLTP - Constants'!$B$4/3600</f>
        <v>0.4942226527777778</v>
      </c>
      <c r="H380" s="95">
        <f>IF(E380&gt;0,(((C379)^3+(C380)^3)/2/D380)*0.5*'NEFZ + EPA + WLTP - Constants'!$B$3*('NEFZ + EPA + WLTP - Start Value'!$B$5*'NEFZ + EPA + WLTP - Start Value'!$B$4)*E380/3600,0)</f>
        <v>0.3845449914105367</v>
      </c>
    </row>
    <row r="381" ht="20.35" customHeight="1">
      <c r="A381" s="15">
        <v>379</v>
      </c>
      <c r="B381" s="136">
        <v>52.1</v>
      </c>
      <c r="C381" s="95">
        <f>B381/3.6</f>
        <v>14.47222222222222</v>
      </c>
      <c r="D381" s="95">
        <f>(C381+C380)/2</f>
        <v>14.48611111111111</v>
      </c>
      <c r="E381" s="95">
        <f>(D381*(A381-A380))</f>
        <v>14.48611111111111</v>
      </c>
      <c r="F381" s="95">
        <f>(0.5*((C381^2)-(C380^2))*'NEFZ + EPA + WLTP - Start Value'!$B$3)/3600</f>
        <v>-0.1749287337105704</v>
      </c>
      <c r="G381" s="95">
        <f>E381*'NEFZ + EPA + WLTP - Start Value'!$B$3*'NEFZ + EPA + WLTP - Start Value'!$B$6*'NEFZ + EPA + WLTP - Constants'!$B$4/3600</f>
        <v>0.4942226527777778</v>
      </c>
      <c r="H381" s="95">
        <f>IF(E381&gt;0,(((C380)^3+(C381)^3)/2/D381)*0.5*'NEFZ + EPA + WLTP - Constants'!$B$3*('NEFZ + EPA + WLTP - Start Value'!$B$5*'NEFZ + EPA + WLTP - Start Value'!$B$4)*E381/3600,0)</f>
        <v>0.3845449914105367</v>
      </c>
    </row>
    <row r="382" ht="20.35" customHeight="1">
      <c r="A382" s="15">
        <v>380</v>
      </c>
      <c r="B382" s="136">
        <v>51.7</v>
      </c>
      <c r="C382" s="95">
        <f>B382/3.6</f>
        <v>14.36111111111111</v>
      </c>
      <c r="D382" s="95">
        <f>(C382+C381)/2</f>
        <v>14.41666666666667</v>
      </c>
      <c r="E382" s="95">
        <f>(D382*(A382-A381))</f>
        <v>14.41666666666667</v>
      </c>
      <c r="F382" s="95">
        <f>(0.5*((C382^2)-(C381^2))*'NEFZ + EPA + WLTP - Start Value'!$B$3)/3600</f>
        <v>-0.6963605967078109</v>
      </c>
      <c r="G382" s="95">
        <f>E382*'NEFZ + EPA + WLTP - Start Value'!$B$3*'NEFZ + EPA + WLTP - Start Value'!$B$6*'NEFZ + EPA + WLTP - Constants'!$B$4/3600</f>
        <v>0.4918534166666667</v>
      </c>
      <c r="H382" s="95">
        <f>IF(E382&gt;0,(((C381)^3+(C382)^3)/2/D382)*0.5*'NEFZ + EPA + WLTP - Constants'!$B$3*('NEFZ + EPA + WLTP - Start Value'!$B$5*'NEFZ + EPA + WLTP - Start Value'!$B$4)*E382/3600,0)</f>
        <v>0.3790569327739197</v>
      </c>
    </row>
    <row r="383" ht="20.35" customHeight="1">
      <c r="A383" s="15">
        <v>381</v>
      </c>
      <c r="B383" s="136">
        <v>50.9</v>
      </c>
      <c r="C383" s="95">
        <f>B383/3.6</f>
        <v>14.13888888888889</v>
      </c>
      <c r="D383" s="95">
        <f>(C383+C382)/2</f>
        <v>14.25</v>
      </c>
      <c r="E383" s="95">
        <f>(D383*(A383-A382))</f>
        <v>14.25</v>
      </c>
      <c r="F383" s="95">
        <f>(0.5*((C383^2)-(C382^2))*'NEFZ + EPA + WLTP - Start Value'!$B$3)/3600</f>
        <v>-1.376620370370379</v>
      </c>
      <c r="G383" s="95">
        <f>E383*'NEFZ + EPA + WLTP - Start Value'!$B$3*'NEFZ + EPA + WLTP - Start Value'!$B$6*'NEFZ + EPA + WLTP - Constants'!$B$4/3600</f>
        <v>0.48616725</v>
      </c>
      <c r="H383" s="95">
        <f>IF(E383&gt;0,(((C382)^3+(C383)^3)/2/D383)*0.5*'NEFZ + EPA + WLTP - Constants'!$B$3*('NEFZ + EPA + WLTP - Start Value'!$B$5*'NEFZ + EPA + WLTP - Start Value'!$B$4)*E383/3600,0)</f>
        <v>0.3661123029513889</v>
      </c>
    </row>
    <row r="384" ht="20.35" customHeight="1">
      <c r="A384" s="15">
        <v>382</v>
      </c>
      <c r="B384" s="136">
        <v>49.2</v>
      </c>
      <c r="C384" s="95">
        <f>B384/3.6</f>
        <v>13.66666666666667</v>
      </c>
      <c r="D384" s="95">
        <f>(C384+C383)/2</f>
        <v>13.90277777777778</v>
      </c>
      <c r="E384" s="95">
        <f>(D384*(A384-A383))</f>
        <v>13.90277777777778</v>
      </c>
      <c r="F384" s="95">
        <f>(0.5*((C384^2)-(C383^2))*'NEFZ + EPA + WLTP - Start Value'!$B$3)/3600</f>
        <v>-2.854038601680371</v>
      </c>
      <c r="G384" s="95">
        <f>E384*'NEFZ + EPA + WLTP - Start Value'!$B$3*'NEFZ + EPA + WLTP - Start Value'!$B$6*'NEFZ + EPA + WLTP - Constants'!$B$4/3600</f>
        <v>0.4743210694444445</v>
      </c>
      <c r="H384" s="95">
        <f>IF(E384&gt;0,(((C383)^3+(C384)^3)/2/D384)*0.5*'NEFZ + EPA + WLTP - Constants'!$B$3*('NEFZ + EPA + WLTP - Start Value'!$B$5*'NEFZ + EPA + WLTP - Start Value'!$B$4)*E384/3600,0)</f>
        <v>0.3402286544120799</v>
      </c>
    </row>
    <row r="385" ht="20.35" customHeight="1">
      <c r="A385" s="15">
        <v>383</v>
      </c>
      <c r="B385" s="136">
        <v>45.9</v>
      </c>
      <c r="C385" s="95">
        <f>B385/3.6</f>
        <v>12.75</v>
      </c>
      <c r="D385" s="95">
        <f>(C385+C384)/2</f>
        <v>13.20833333333333</v>
      </c>
      <c r="E385" s="95">
        <f>(D385*(A385-A384))</f>
        <v>13.20833333333333</v>
      </c>
      <c r="F385" s="95">
        <f>(0.5*((C385^2)-(C384^2))*'NEFZ + EPA + WLTP - Start Value'!$B$3)/3600</f>
        <v>-5.26345968364198</v>
      </c>
      <c r="G385" s="95">
        <f>E385*'NEFZ + EPA + WLTP - Start Value'!$B$3*'NEFZ + EPA + WLTP - Start Value'!$B$6*'NEFZ + EPA + WLTP - Constants'!$B$4/3600</f>
        <v>0.4506287083333334</v>
      </c>
      <c r="H385" s="95">
        <f>IF(E385&gt;0,(((C384)^3+(C385)^3)/2/D385)*0.5*'NEFZ + EPA + WLTP - Constants'!$B$3*('NEFZ + EPA + WLTP - Start Value'!$B$5*'NEFZ + EPA + WLTP - Start Value'!$B$4)*E385/3600,0)</f>
        <v>0.2925503201678241</v>
      </c>
    </row>
    <row r="386" ht="20.35" customHeight="1">
      <c r="A386" s="15">
        <v>384</v>
      </c>
      <c r="B386" s="136">
        <v>40.6</v>
      </c>
      <c r="C386" s="95">
        <f>B386/3.6</f>
        <v>11.27777777777778</v>
      </c>
      <c r="D386" s="95">
        <f>(C386+C385)/2</f>
        <v>12.01388888888889</v>
      </c>
      <c r="E386" s="95">
        <f>(D386*(A386-A385))</f>
        <v>12.01388888888889</v>
      </c>
      <c r="F386" s="95">
        <f>(0.5*((C386^2)-(C385^2))*'NEFZ + EPA + WLTP - Start Value'!$B$3)/3600</f>
        <v>-7.688981588648829</v>
      </c>
      <c r="G386" s="95">
        <f>E386*'NEFZ + EPA + WLTP - Start Value'!$B$3*'NEFZ + EPA + WLTP - Start Value'!$B$6*'NEFZ + EPA + WLTP - Constants'!$B$4/3600</f>
        <v>0.4098778472222224</v>
      </c>
      <c r="H386" s="95">
        <f>IF(E386&gt;0,(((C385)^3+(C386)^3)/2/D386)*0.5*'NEFZ + EPA + WLTP - Constants'!$B$3*('NEFZ + EPA + WLTP - Start Value'!$B$5*'NEFZ + EPA + WLTP - Start Value'!$B$4)*E386/3600,0)</f>
        <v>0.2218223633348337</v>
      </c>
    </row>
    <row r="387" ht="20.35" customHeight="1">
      <c r="A387" s="15">
        <v>385</v>
      </c>
      <c r="B387" s="136">
        <v>35.3</v>
      </c>
      <c r="C387" s="95">
        <f>B387/3.6</f>
        <v>9.805555555555555</v>
      </c>
      <c r="D387" s="95">
        <f>(C387+C386)/2</f>
        <v>10.54166666666667</v>
      </c>
      <c r="E387" s="95">
        <f>(D387*(A387-A386))</f>
        <v>10.54166666666667</v>
      </c>
      <c r="F387" s="95">
        <f>(0.5*((C387^2)-(C386^2))*'NEFZ + EPA + WLTP - Start Value'!$B$3)/3600</f>
        <v>-6.746748006687248</v>
      </c>
      <c r="G387" s="95">
        <f>E387*'NEFZ + EPA + WLTP - Start Value'!$B$3*'NEFZ + EPA + WLTP - Start Value'!$B$6*'NEFZ + EPA + WLTP - Constants'!$B$4/3600</f>
        <v>0.3596500416666668</v>
      </c>
      <c r="H387" s="95">
        <f>IF(E387&gt;0,(((C386)^3+(C387)^3)/2/D387)*0.5*'NEFZ + EPA + WLTP - Constants'!$B$3*('NEFZ + EPA + WLTP - Start Value'!$B$5*'NEFZ + EPA + WLTP - Start Value'!$B$4)*E387/3600,0)</f>
        <v>0.1503575608121142</v>
      </c>
    </row>
    <row r="388" ht="20.35" customHeight="1">
      <c r="A388" s="15">
        <v>386</v>
      </c>
      <c r="B388" s="136">
        <v>30</v>
      </c>
      <c r="C388" s="95">
        <f>B388/3.6</f>
        <v>8.333333333333334</v>
      </c>
      <c r="D388" s="95">
        <f>(C388+C387)/2</f>
        <v>9.069444444444445</v>
      </c>
      <c r="E388" s="95">
        <f>(D388*(A388-A387))</f>
        <v>9.069444444444445</v>
      </c>
      <c r="F388" s="95">
        <f>(0.5*((C388^2)-(C387^2))*'NEFZ + EPA + WLTP - Start Value'!$B$3)/3600</f>
        <v>-5.804514424725649</v>
      </c>
      <c r="G388" s="95">
        <f>E388*'NEFZ + EPA + WLTP - Start Value'!$B$3*'NEFZ + EPA + WLTP - Start Value'!$B$6*'NEFZ + EPA + WLTP - Constants'!$B$4/3600</f>
        <v>0.3094222361111111</v>
      </c>
      <c r="H388" s="95">
        <f>IF(E388&gt;0,(((C387)^3+(C388)^3)/2/D388)*0.5*'NEFZ + EPA + WLTP - Constants'!$B$3*('NEFZ + EPA + WLTP - Start Value'!$B$5*'NEFZ + EPA + WLTP - Start Value'!$B$4)*E388/3600,0)</f>
        <v>0.09623470283028977</v>
      </c>
    </row>
    <row r="389" ht="20.35" customHeight="1">
      <c r="A389" s="15">
        <v>387</v>
      </c>
      <c r="B389" s="136">
        <v>24.7</v>
      </c>
      <c r="C389" s="95">
        <f>B389/3.6</f>
        <v>6.861111111111111</v>
      </c>
      <c r="D389" s="95">
        <f>(C389+C388)/2</f>
        <v>7.597222222222222</v>
      </c>
      <c r="E389" s="95">
        <f>(D389*(A389-A388))</f>
        <v>7.597222222222222</v>
      </c>
      <c r="F389" s="95">
        <f>(0.5*((C389^2)-(C388^2))*'NEFZ + EPA + WLTP - Start Value'!$B$3)/3600</f>
        <v>-4.862280842764064</v>
      </c>
      <c r="G389" s="95">
        <f>E389*'NEFZ + EPA + WLTP - Start Value'!$B$3*'NEFZ + EPA + WLTP - Start Value'!$B$6*'NEFZ + EPA + WLTP - Constants'!$B$4/3600</f>
        <v>0.2591944305555556</v>
      </c>
      <c r="H389" s="95">
        <f>IF(E389&gt;0,(((C388)^3+(C389)^3)/2/D389)*0.5*'NEFZ + EPA + WLTP - Constants'!$B$3*('NEFZ + EPA + WLTP - Start Value'!$B$5*'NEFZ + EPA + WLTP - Start Value'!$B$4)*E389/3600,0)</f>
        <v>0.05703185774069788</v>
      </c>
    </row>
    <row r="390" ht="20.35" customHeight="1">
      <c r="A390" s="15">
        <v>388</v>
      </c>
      <c r="B390" s="136">
        <v>19.3</v>
      </c>
      <c r="C390" s="95">
        <f>B390/3.6</f>
        <v>5.361111111111112</v>
      </c>
      <c r="D390" s="95">
        <f>(C390+C389)/2</f>
        <v>6.111111111111111</v>
      </c>
      <c r="E390" s="95">
        <f>(D390*(A390-A389))</f>
        <v>6.111111111111111</v>
      </c>
      <c r="F390" s="95">
        <f>(0.5*((C390^2)-(C389^2))*'NEFZ + EPA + WLTP - Start Value'!$B$3)/3600</f>
        <v>-3.984953703703702</v>
      </c>
      <c r="G390" s="95">
        <f>E390*'NEFZ + EPA + WLTP - Start Value'!$B$3*'NEFZ + EPA + WLTP - Start Value'!$B$6*'NEFZ + EPA + WLTP - Constants'!$B$4/3600</f>
        <v>0.2084927777777778</v>
      </c>
      <c r="H390" s="95">
        <f>IF(E390&gt;0,(((C389)^3+(C390)^3)/2/D390)*0.5*'NEFZ + EPA + WLTP - Constants'!$B$3*('NEFZ + EPA + WLTP - Start Value'!$B$5*'NEFZ + EPA + WLTP - Start Value'!$B$4)*E390/3600,0)</f>
        <v>0.03017481588648834</v>
      </c>
    </row>
    <row r="391" ht="20.35" customHeight="1">
      <c r="A391" s="15">
        <v>389</v>
      </c>
      <c r="B391" s="136">
        <v>16</v>
      </c>
      <c r="C391" s="95">
        <f>B391/3.6</f>
        <v>4.444444444444445</v>
      </c>
      <c r="D391" s="95">
        <f>(C391+C390)/2</f>
        <v>4.902777777777779</v>
      </c>
      <c r="E391" s="95">
        <f>(D391*(A391-A390))</f>
        <v>4.902777777777779</v>
      </c>
      <c r="F391" s="95">
        <f>(0.5*((C391^2)-(C390^2))*'NEFZ + EPA + WLTP - Start Value'!$B$3)/3600</f>
        <v>-1.953734246399177</v>
      </c>
      <c r="G391" s="95">
        <f>E391*'NEFZ + EPA + WLTP - Start Value'!$B$3*'NEFZ + EPA + WLTP - Start Value'!$B$6*'NEFZ + EPA + WLTP - Constants'!$B$4/3600</f>
        <v>0.1672680694444445</v>
      </c>
      <c r="H391" s="95">
        <f>IF(E391&gt;0,(((C390)^3+(C391)^3)/2/D391)*0.5*'NEFZ + EPA + WLTP - Constants'!$B$3*('NEFZ + EPA + WLTP - Start Value'!$B$5*'NEFZ + EPA + WLTP - Start Value'!$B$4)*E391/3600,0)</f>
        <v>0.01529877947638032</v>
      </c>
    </row>
    <row r="392" ht="20.35" customHeight="1">
      <c r="A392" s="15">
        <v>390</v>
      </c>
      <c r="B392" s="136">
        <v>13.2</v>
      </c>
      <c r="C392" s="95">
        <f>B392/3.6</f>
        <v>3.666666666666667</v>
      </c>
      <c r="D392" s="95">
        <f>(C392+C391)/2</f>
        <v>4.055555555555555</v>
      </c>
      <c r="E392" s="95">
        <f>(D392*(A392-A391))</f>
        <v>4.055555555555555</v>
      </c>
      <c r="F392" s="95">
        <f>(0.5*((C392^2)-(C391^2))*'NEFZ + EPA + WLTP - Start Value'!$B$3)/3600</f>
        <v>-1.371253429355282</v>
      </c>
      <c r="G392" s="95">
        <f>E392*'NEFZ + EPA + WLTP - Start Value'!$B$3*'NEFZ + EPA + WLTP - Start Value'!$B$6*'NEFZ + EPA + WLTP - Constants'!$B$4/3600</f>
        <v>0.1383633888888889</v>
      </c>
      <c r="H392" s="95">
        <f>IF(E392&gt;0,(((C391)^3+(C392)^3)/2/D392)*0.5*'NEFZ + EPA + WLTP - Constants'!$B$3*('NEFZ + EPA + WLTP - Start Value'!$B$5*'NEFZ + EPA + WLTP - Start Value'!$B$4)*E392/3600,0)</f>
        <v>0.008670802812071332</v>
      </c>
    </row>
    <row r="393" ht="20.35" customHeight="1">
      <c r="A393" s="15">
        <v>391</v>
      </c>
      <c r="B393" s="136">
        <v>10.7</v>
      </c>
      <c r="C393" s="95">
        <f>B393/3.6</f>
        <v>2.972222222222222</v>
      </c>
      <c r="D393" s="95">
        <f>(C393+C392)/2</f>
        <v>3.319444444444444</v>
      </c>
      <c r="E393" s="95">
        <f>(D393*(A393-A392))</f>
        <v>3.319444444444444</v>
      </c>
      <c r="F393" s="95">
        <f>(0.5*((C393^2)-(C392^2))*'NEFZ + EPA + WLTP - Start Value'!$B$3)/3600</f>
        <v>-1.00210851766118</v>
      </c>
      <c r="G393" s="95">
        <f>E393*'NEFZ + EPA + WLTP - Start Value'!$B$3*'NEFZ + EPA + WLTP - Start Value'!$B$6*'NEFZ + EPA + WLTP - Constants'!$B$4/3600</f>
        <v>0.1132494861111111</v>
      </c>
      <c r="H393" s="95">
        <f>IF(E393&gt;0,(((C392)^3+(C393)^3)/2/D393)*0.5*'NEFZ + EPA + WLTP - Constants'!$B$3*('NEFZ + EPA + WLTP - Start Value'!$B$5*'NEFZ + EPA + WLTP - Start Value'!$B$4)*E393/3600,0)</f>
        <v>0.004778741121184841</v>
      </c>
    </row>
    <row r="394" ht="20.35" customHeight="1">
      <c r="A394" s="15">
        <v>392</v>
      </c>
      <c r="B394" s="136">
        <v>8.800000000000001</v>
      </c>
      <c r="C394" s="95">
        <f>B394/3.6</f>
        <v>2.444444444444445</v>
      </c>
      <c r="D394" s="95">
        <f>(C394+C393)/2</f>
        <v>2.708333333333333</v>
      </c>
      <c r="E394" s="95">
        <f>(D394*(A394-A393))</f>
        <v>2.708333333333333</v>
      </c>
      <c r="F394" s="95">
        <f>(0.5*((C394^2)-(C393^2))*'NEFZ + EPA + WLTP - Start Value'!$B$3)/3600</f>
        <v>-0.6213911394032915</v>
      </c>
      <c r="G394" s="95">
        <f>E394*'NEFZ + EPA + WLTP - Start Value'!$B$3*'NEFZ + EPA + WLTP - Start Value'!$B$6*'NEFZ + EPA + WLTP - Constants'!$B$4/3600</f>
        <v>0.09240020833333334</v>
      </c>
      <c r="H394" s="95">
        <f>IF(E394&gt;0,(((C393)^3+(C394)^3)/2/D394)*0.5*'NEFZ + EPA + WLTP - Constants'!$B$3*('NEFZ + EPA + WLTP - Start Value'!$B$5*'NEFZ + EPA + WLTP - Start Value'!$B$4)*E394/3600,0)</f>
        <v>0.002584599488811728</v>
      </c>
    </row>
    <row r="395" ht="20.35" customHeight="1">
      <c r="A395" s="15">
        <v>393</v>
      </c>
      <c r="B395" s="136">
        <v>7.2</v>
      </c>
      <c r="C395" s="95">
        <f>B395/3.6</f>
        <v>2</v>
      </c>
      <c r="D395" s="95">
        <f>(C395+C394)/2</f>
        <v>2.222222222222222</v>
      </c>
      <c r="E395" s="95">
        <f>(D395*(A395-A394))</f>
        <v>2.222222222222222</v>
      </c>
      <c r="F395" s="95">
        <f>(0.5*((C395^2)-(C394^2))*'NEFZ + EPA + WLTP - Start Value'!$B$3)/3600</f>
        <v>-0.4293552812071332</v>
      </c>
      <c r="G395" s="95">
        <f>E395*'NEFZ + EPA + WLTP - Start Value'!$B$3*'NEFZ + EPA + WLTP - Start Value'!$B$6*'NEFZ + EPA + WLTP - Constants'!$B$4/3600</f>
        <v>0.07581555555555557</v>
      </c>
      <c r="H395" s="95">
        <f>IF(E395&gt;0,(((C394)^3+(C395)^3)/2/D395)*0.5*'NEFZ + EPA + WLTP - Constants'!$B$3*('NEFZ + EPA + WLTP - Start Value'!$B$5*'NEFZ + EPA + WLTP - Start Value'!$B$4)*E395/3600,0)</f>
        <v>0.001429849108367628</v>
      </c>
    </row>
    <row r="396" ht="20.35" customHeight="1">
      <c r="A396" s="15">
        <v>394</v>
      </c>
      <c r="B396" s="136">
        <v>5.5</v>
      </c>
      <c r="C396" s="95">
        <f>B396/3.6</f>
        <v>1.527777777777778</v>
      </c>
      <c r="D396" s="95">
        <f>(C396+C395)/2</f>
        <v>1.763888888888889</v>
      </c>
      <c r="E396" s="95">
        <f>(D396*(A396-A395))</f>
        <v>1.763888888888889</v>
      </c>
      <c r="F396" s="95">
        <f>(0.5*((C396^2)-(C395^2))*'NEFZ + EPA + WLTP - Start Value'!$B$3)/3600</f>
        <v>-0.362100801611797</v>
      </c>
      <c r="G396" s="95">
        <f>E396*'NEFZ + EPA + WLTP - Start Value'!$B$3*'NEFZ + EPA + WLTP - Start Value'!$B$6*'NEFZ + EPA + WLTP - Constants'!$B$4/3600</f>
        <v>0.06017859722222222</v>
      </c>
      <c r="H396" s="95">
        <f>IF(E396&gt;0,(((C395)^3+(C396)^3)/2/D396)*0.5*'NEFZ + EPA + WLTP - Constants'!$B$3*('NEFZ + EPA + WLTP - Start Value'!$B$5*'NEFZ + EPA + WLTP - Start Value'!$B$4)*E396/3600,0)</f>
        <v>0.0007315490987225651</v>
      </c>
    </row>
    <row r="397" ht="20.35" customHeight="1">
      <c r="A397" s="15">
        <v>395</v>
      </c>
      <c r="B397" s="136">
        <v>3.2</v>
      </c>
      <c r="C397" s="95">
        <f>B397/3.6</f>
        <v>0.888888888888889</v>
      </c>
      <c r="D397" s="95">
        <f>(C397+C396)/2</f>
        <v>1.208333333333333</v>
      </c>
      <c r="E397" s="95">
        <f>(D397*(A397-A396))</f>
        <v>1.208333333333333</v>
      </c>
      <c r="F397" s="95">
        <f>(0.5*((C397^2)-(C396^2))*'NEFZ + EPA + WLTP - Start Value'!$B$3)/3600</f>
        <v>-0.3356015303497942</v>
      </c>
      <c r="G397" s="95">
        <f>E397*'NEFZ + EPA + WLTP - Start Value'!$B$3*'NEFZ + EPA + WLTP - Start Value'!$B$6*'NEFZ + EPA + WLTP - Constants'!$B$4/3600</f>
        <v>0.04122470833333333</v>
      </c>
      <c r="H397" s="95">
        <f>IF(E397&gt;0,(((C396)^3+(C397)^3)/2/D397)*0.5*'NEFZ + EPA + WLTP - Constants'!$B$3*('NEFZ + EPA + WLTP - Start Value'!$B$5*'NEFZ + EPA + WLTP - Start Value'!$B$4)*E397/3600,0)</f>
        <v>0.0002699715952932098</v>
      </c>
    </row>
    <row r="398" ht="20.35" customHeight="1">
      <c r="A398" s="15">
        <v>396</v>
      </c>
      <c r="B398" s="136">
        <v>1.1</v>
      </c>
      <c r="C398" s="95">
        <f>B398/3.6</f>
        <v>0.3055555555555556</v>
      </c>
      <c r="D398" s="95">
        <f>(C398+C397)/2</f>
        <v>0.5972222222222223</v>
      </c>
      <c r="E398" s="95">
        <f>(D398*(A398-A397))</f>
        <v>0.5972222222222223</v>
      </c>
      <c r="F398" s="95">
        <f>(0.5*((C398^2)-(C397^2))*'NEFZ + EPA + WLTP - Start Value'!$B$3)/3600</f>
        <v>-0.1514483667695473</v>
      </c>
      <c r="G398" s="95">
        <f>E398*'NEFZ + EPA + WLTP - Start Value'!$B$3*'NEFZ + EPA + WLTP - Start Value'!$B$6*'NEFZ + EPA + WLTP - Constants'!$B$4/3600</f>
        <v>0.02037543055555556</v>
      </c>
      <c r="H398" s="95">
        <f>IF(E398&gt;0,(((C397)^3+(C398)^3)/2/D398)*0.5*'NEFZ + EPA + WLTP - Constants'!$B$3*('NEFZ + EPA + WLTP - Start Value'!$B$5*'NEFZ + EPA + WLTP - Start Value'!$B$4)*E398/3600,0)</f>
        <v>4.622688936042525e-05</v>
      </c>
    </row>
    <row r="399" ht="20.35" customHeight="1">
      <c r="A399" s="15">
        <v>397</v>
      </c>
      <c r="B399" s="136">
        <v>0</v>
      </c>
      <c r="C399" s="95">
        <f>B399/3.6</f>
        <v>0</v>
      </c>
      <c r="D399" s="95">
        <f>(C399+C398)/2</f>
        <v>0.1527777777777778</v>
      </c>
      <c r="E399" s="95">
        <f>(D399*(A399-A398))</f>
        <v>0.1527777777777778</v>
      </c>
      <c r="F399" s="95">
        <f>(0.5*((C399^2)-(C398^2))*'NEFZ + EPA + WLTP - Start Value'!$B$3)/3600</f>
        <v>-0.0202937457133059</v>
      </c>
      <c r="G399" s="95">
        <f>E399*'NEFZ + EPA + WLTP - Start Value'!$B$3*'NEFZ + EPA + WLTP - Start Value'!$B$6*'NEFZ + EPA + WLTP - Constants'!$B$4/3600</f>
        <v>0.005212319444444446</v>
      </c>
      <c r="H399" s="95">
        <f>IF(E399&gt;0,(((C398)^3+(C399)^3)/2/D399)*0.5*'NEFZ + EPA + WLTP - Constants'!$B$3*('NEFZ + EPA + WLTP - Start Value'!$B$5*'NEFZ + EPA + WLTP - Start Value'!$B$4)*E399/3600,0)</f>
        <v>1.804392789780521e-06</v>
      </c>
    </row>
    <row r="400" ht="20.35" customHeight="1">
      <c r="A400" s="15">
        <v>398</v>
      </c>
      <c r="B400" s="136">
        <v>0</v>
      </c>
      <c r="C400" s="95">
        <f>B400/3.6</f>
        <v>0</v>
      </c>
      <c r="D400" s="95">
        <f>(C400+C399)/2</f>
        <v>0</v>
      </c>
      <c r="E400" s="95">
        <f>(D400*(A400-A399))</f>
        <v>0</v>
      </c>
      <c r="F400" s="95">
        <f>(0.5*((C400^2)-(C399^2))*'NEFZ + EPA + WLTP - Start Value'!$B$3)/3600</f>
        <v>0</v>
      </c>
      <c r="G400" s="95">
        <f>E400*'NEFZ + EPA + WLTP - Start Value'!$B$3*'NEFZ + EPA + WLTP - Start Value'!$B$6*'NEFZ + EPA + WLTP - Constants'!$B$4/3600</f>
        <v>0</v>
      </c>
      <c r="H400" s="95">
        <f>IF(E400&gt;0,(((C399)^3+(C400)^3)/2/D400)*0.5*'NEFZ + EPA + WLTP - Constants'!$B$3*('NEFZ + EPA + WLTP - Start Value'!$B$5*'NEFZ + EPA + WLTP - Start Value'!$B$4)*E400/3600,0)</f>
        <v>0</v>
      </c>
    </row>
    <row r="401" ht="20.35" customHeight="1">
      <c r="A401" s="15">
        <v>399</v>
      </c>
      <c r="B401" s="136">
        <v>0</v>
      </c>
      <c r="C401" s="95">
        <f>B401/3.6</f>
        <v>0</v>
      </c>
      <c r="D401" s="95">
        <f>(C401+C400)/2</f>
        <v>0</v>
      </c>
      <c r="E401" s="95">
        <f>(D401*(A401-A400))</f>
        <v>0</v>
      </c>
      <c r="F401" s="95">
        <f>(0.5*((C401^2)-(C400^2))*'NEFZ + EPA + WLTP - Start Value'!$B$3)/3600</f>
        <v>0</v>
      </c>
      <c r="G401" s="95">
        <f>E401*'NEFZ + EPA + WLTP - Start Value'!$B$3*'NEFZ + EPA + WLTP - Start Value'!$B$6*'NEFZ + EPA + WLTP - Constants'!$B$4/3600</f>
        <v>0</v>
      </c>
      <c r="H401" s="95">
        <f>IF(E401&gt;0,(((C400)^3+(C401)^3)/2/D401)*0.5*'NEFZ + EPA + WLTP - Constants'!$B$3*('NEFZ + EPA + WLTP - Start Value'!$B$5*'NEFZ + EPA + WLTP - Start Value'!$B$4)*E401/3600,0)</f>
        <v>0</v>
      </c>
    </row>
    <row r="402" ht="20.35" customHeight="1">
      <c r="A402" s="15">
        <v>400</v>
      </c>
      <c r="B402" s="136">
        <v>0</v>
      </c>
      <c r="C402" s="95">
        <f>B402/3.6</f>
        <v>0</v>
      </c>
      <c r="D402" s="95">
        <f>(C402+C401)/2</f>
        <v>0</v>
      </c>
      <c r="E402" s="95">
        <f>(D402*(A402-A401))</f>
        <v>0</v>
      </c>
      <c r="F402" s="95">
        <f>(0.5*((C402^2)-(C401^2))*'NEFZ + EPA + WLTP - Start Value'!$B$3)/3600</f>
        <v>0</v>
      </c>
      <c r="G402" s="95">
        <f>E402*'NEFZ + EPA + WLTP - Start Value'!$B$3*'NEFZ + EPA + WLTP - Start Value'!$B$6*'NEFZ + EPA + WLTP - Constants'!$B$4/3600</f>
        <v>0</v>
      </c>
      <c r="H402" s="95">
        <f>IF(E402&gt;0,(((C401)^3+(C402)^3)/2/D402)*0.5*'NEFZ + EPA + WLTP - Constants'!$B$3*('NEFZ + EPA + WLTP - Start Value'!$B$5*'NEFZ + EPA + WLTP - Start Value'!$B$4)*E402/3600,0)</f>
        <v>0</v>
      </c>
    </row>
    <row r="403" ht="20.35" customHeight="1">
      <c r="A403" s="15">
        <v>401</v>
      </c>
      <c r="B403" s="136">
        <v>0</v>
      </c>
      <c r="C403" s="95">
        <f>B403/3.6</f>
        <v>0</v>
      </c>
      <c r="D403" s="95">
        <f>(C403+C402)/2</f>
        <v>0</v>
      </c>
      <c r="E403" s="95">
        <f>(D403*(A403-A402))</f>
        <v>0</v>
      </c>
      <c r="F403" s="95">
        <f>(0.5*((C403^2)-(C402^2))*'NEFZ + EPA + WLTP - Start Value'!$B$3)/3600</f>
        <v>0</v>
      </c>
      <c r="G403" s="95">
        <f>E403*'NEFZ + EPA + WLTP - Start Value'!$B$3*'NEFZ + EPA + WLTP - Start Value'!$B$6*'NEFZ + EPA + WLTP - Constants'!$B$4/3600</f>
        <v>0</v>
      </c>
      <c r="H403" s="95">
        <f>IF(E403&gt;0,(((C402)^3+(C403)^3)/2/D403)*0.5*'NEFZ + EPA + WLTP - Constants'!$B$3*('NEFZ + EPA + WLTP - Start Value'!$B$5*'NEFZ + EPA + WLTP - Start Value'!$B$4)*E403/3600,0)</f>
        <v>0</v>
      </c>
    </row>
    <row r="404" ht="20.35" customHeight="1">
      <c r="A404" s="15">
        <v>402</v>
      </c>
      <c r="B404" s="136">
        <v>0</v>
      </c>
      <c r="C404" s="95">
        <f>B404/3.6</f>
        <v>0</v>
      </c>
      <c r="D404" s="95">
        <f>(C404+C403)/2</f>
        <v>0</v>
      </c>
      <c r="E404" s="95">
        <f>(D404*(A404-A403))</f>
        <v>0</v>
      </c>
      <c r="F404" s="95">
        <f>(0.5*((C404^2)-(C403^2))*'NEFZ + EPA + WLTP - Start Value'!$B$3)/3600</f>
        <v>0</v>
      </c>
      <c r="G404" s="95">
        <f>E404*'NEFZ + EPA + WLTP - Start Value'!$B$3*'NEFZ + EPA + WLTP - Start Value'!$B$6*'NEFZ + EPA + WLTP - Constants'!$B$4/3600</f>
        <v>0</v>
      </c>
      <c r="H404" s="95">
        <f>IF(E404&gt;0,(((C403)^3+(C404)^3)/2/D404)*0.5*'NEFZ + EPA + WLTP - Constants'!$B$3*('NEFZ + EPA + WLTP - Start Value'!$B$5*'NEFZ + EPA + WLTP - Start Value'!$B$4)*E404/3600,0)</f>
        <v>0</v>
      </c>
    </row>
    <row r="405" ht="20.35" customHeight="1">
      <c r="A405" s="15">
        <v>403</v>
      </c>
      <c r="B405" s="136">
        <v>0</v>
      </c>
      <c r="C405" s="95">
        <f>B405/3.6</f>
        <v>0</v>
      </c>
      <c r="D405" s="95">
        <f>(C405+C404)/2</f>
        <v>0</v>
      </c>
      <c r="E405" s="95">
        <f>(D405*(A405-A404))</f>
        <v>0</v>
      </c>
      <c r="F405" s="95">
        <f>(0.5*((C405^2)-(C404^2))*'NEFZ + EPA + WLTP - Start Value'!$B$3)/3600</f>
        <v>0</v>
      </c>
      <c r="G405" s="95">
        <f>E405*'NEFZ + EPA + WLTP - Start Value'!$B$3*'NEFZ + EPA + WLTP - Start Value'!$B$6*'NEFZ + EPA + WLTP - Constants'!$B$4/3600</f>
        <v>0</v>
      </c>
      <c r="H405" s="95">
        <f>IF(E405&gt;0,(((C404)^3+(C405)^3)/2/D405)*0.5*'NEFZ + EPA + WLTP - Constants'!$B$3*('NEFZ + EPA + WLTP - Start Value'!$B$5*'NEFZ + EPA + WLTP - Start Value'!$B$4)*E405/3600,0)</f>
        <v>0</v>
      </c>
    </row>
    <row r="406" ht="20.35" customHeight="1">
      <c r="A406" s="15">
        <v>404</v>
      </c>
      <c r="B406" s="136">
        <v>0</v>
      </c>
      <c r="C406" s="95">
        <f>B406/3.6</f>
        <v>0</v>
      </c>
      <c r="D406" s="95">
        <f>(C406+C405)/2</f>
        <v>0</v>
      </c>
      <c r="E406" s="95">
        <f>(D406*(A406-A405))</f>
        <v>0</v>
      </c>
      <c r="F406" s="95">
        <f>(0.5*((C406^2)-(C405^2))*'NEFZ + EPA + WLTP - Start Value'!$B$3)/3600</f>
        <v>0</v>
      </c>
      <c r="G406" s="95">
        <f>E406*'NEFZ + EPA + WLTP - Start Value'!$B$3*'NEFZ + EPA + WLTP - Start Value'!$B$6*'NEFZ + EPA + WLTP - Constants'!$B$4/3600</f>
        <v>0</v>
      </c>
      <c r="H406" s="95">
        <f>IF(E406&gt;0,(((C405)^3+(C406)^3)/2/D406)*0.5*'NEFZ + EPA + WLTP - Constants'!$B$3*('NEFZ + EPA + WLTP - Start Value'!$B$5*'NEFZ + EPA + WLTP - Start Value'!$B$4)*E406/3600,0)</f>
        <v>0</v>
      </c>
    </row>
    <row r="407" ht="20.35" customHeight="1">
      <c r="A407" s="15">
        <v>405</v>
      </c>
      <c r="B407" s="136">
        <v>0</v>
      </c>
      <c r="C407" s="95">
        <f>B407/3.6</f>
        <v>0</v>
      </c>
      <c r="D407" s="95">
        <f>(C407+C406)/2</f>
        <v>0</v>
      </c>
      <c r="E407" s="95">
        <f>(D407*(A407-A406))</f>
        <v>0</v>
      </c>
      <c r="F407" s="95">
        <f>(0.5*((C407^2)-(C406^2))*'NEFZ + EPA + WLTP - Start Value'!$B$3)/3600</f>
        <v>0</v>
      </c>
      <c r="G407" s="95">
        <f>E407*'NEFZ + EPA + WLTP - Start Value'!$B$3*'NEFZ + EPA + WLTP - Start Value'!$B$6*'NEFZ + EPA + WLTP - Constants'!$B$4/3600</f>
        <v>0</v>
      </c>
      <c r="H407" s="95">
        <f>IF(E407&gt;0,(((C406)^3+(C407)^3)/2/D407)*0.5*'NEFZ + EPA + WLTP - Constants'!$B$3*('NEFZ + EPA + WLTP - Start Value'!$B$5*'NEFZ + EPA + WLTP - Start Value'!$B$4)*E407/3600,0)</f>
        <v>0</v>
      </c>
    </row>
    <row r="408" ht="20.35" customHeight="1">
      <c r="A408" s="15">
        <v>406</v>
      </c>
      <c r="B408" s="136">
        <v>0</v>
      </c>
      <c r="C408" s="95">
        <f>B408/3.6</f>
        <v>0</v>
      </c>
      <c r="D408" s="95">
        <f>(C408+C407)/2</f>
        <v>0</v>
      </c>
      <c r="E408" s="95">
        <f>(D408*(A408-A407))</f>
        <v>0</v>
      </c>
      <c r="F408" s="95">
        <f>(0.5*((C408^2)-(C407^2))*'NEFZ + EPA + WLTP - Start Value'!$B$3)/3600</f>
        <v>0</v>
      </c>
      <c r="G408" s="95">
        <f>E408*'NEFZ + EPA + WLTP - Start Value'!$B$3*'NEFZ + EPA + WLTP - Start Value'!$B$6*'NEFZ + EPA + WLTP - Constants'!$B$4/3600</f>
        <v>0</v>
      </c>
      <c r="H408" s="95">
        <f>IF(E408&gt;0,(((C407)^3+(C408)^3)/2/D408)*0.5*'NEFZ + EPA + WLTP - Constants'!$B$3*('NEFZ + EPA + WLTP - Start Value'!$B$5*'NEFZ + EPA + WLTP - Start Value'!$B$4)*E408/3600,0)</f>
        <v>0</v>
      </c>
    </row>
    <row r="409" ht="20.35" customHeight="1">
      <c r="A409" s="15">
        <v>407</v>
      </c>
      <c r="B409" s="136">
        <v>0</v>
      </c>
      <c r="C409" s="95">
        <f>B409/3.6</f>
        <v>0</v>
      </c>
      <c r="D409" s="95">
        <f>(C409+C408)/2</f>
        <v>0</v>
      </c>
      <c r="E409" s="95">
        <f>(D409*(A409-A408))</f>
        <v>0</v>
      </c>
      <c r="F409" s="95">
        <f>(0.5*((C409^2)-(C408^2))*'NEFZ + EPA + WLTP - Start Value'!$B$3)/3600</f>
        <v>0</v>
      </c>
      <c r="G409" s="95">
        <f>E409*'NEFZ + EPA + WLTP - Start Value'!$B$3*'NEFZ + EPA + WLTP - Start Value'!$B$6*'NEFZ + EPA + WLTP - Constants'!$B$4/3600</f>
        <v>0</v>
      </c>
      <c r="H409" s="95">
        <f>IF(E409&gt;0,(((C408)^3+(C409)^3)/2/D409)*0.5*'NEFZ + EPA + WLTP - Constants'!$B$3*('NEFZ + EPA + WLTP - Start Value'!$B$5*'NEFZ + EPA + WLTP - Start Value'!$B$4)*E409/3600,0)</f>
        <v>0</v>
      </c>
    </row>
    <row r="410" ht="20.35" customHeight="1">
      <c r="A410" s="15">
        <v>408</v>
      </c>
      <c r="B410" s="136">
        <v>0</v>
      </c>
      <c r="C410" s="95">
        <f>B410/3.6</f>
        <v>0</v>
      </c>
      <c r="D410" s="95">
        <f>(C410+C409)/2</f>
        <v>0</v>
      </c>
      <c r="E410" s="95">
        <f>(D410*(A410-A409))</f>
        <v>0</v>
      </c>
      <c r="F410" s="95">
        <f>(0.5*((C410^2)-(C409^2))*'NEFZ + EPA + WLTP - Start Value'!$B$3)/3600</f>
        <v>0</v>
      </c>
      <c r="G410" s="95">
        <f>E410*'NEFZ + EPA + WLTP - Start Value'!$B$3*'NEFZ + EPA + WLTP - Start Value'!$B$6*'NEFZ + EPA + WLTP - Constants'!$B$4/3600</f>
        <v>0</v>
      </c>
      <c r="H410" s="95">
        <f>IF(E410&gt;0,(((C409)^3+(C410)^3)/2/D410)*0.5*'NEFZ + EPA + WLTP - Constants'!$B$3*('NEFZ + EPA + WLTP - Start Value'!$B$5*'NEFZ + EPA + WLTP - Start Value'!$B$4)*E410/3600,0)</f>
        <v>0</v>
      </c>
    </row>
    <row r="411" ht="20.35" customHeight="1">
      <c r="A411" s="15">
        <v>409</v>
      </c>
      <c r="B411" s="136">
        <v>0</v>
      </c>
      <c r="C411" s="95">
        <f>B411/3.6</f>
        <v>0</v>
      </c>
      <c r="D411" s="95">
        <f>(C411+C410)/2</f>
        <v>0</v>
      </c>
      <c r="E411" s="95">
        <f>(D411*(A411-A410))</f>
        <v>0</v>
      </c>
      <c r="F411" s="95">
        <f>(0.5*((C411^2)-(C410^2))*'NEFZ + EPA + WLTP - Start Value'!$B$3)/3600</f>
        <v>0</v>
      </c>
      <c r="G411" s="95">
        <f>E411*'NEFZ + EPA + WLTP - Start Value'!$B$3*'NEFZ + EPA + WLTP - Start Value'!$B$6*'NEFZ + EPA + WLTP - Constants'!$B$4/3600</f>
        <v>0</v>
      </c>
      <c r="H411" s="95">
        <f>IF(E411&gt;0,(((C410)^3+(C411)^3)/2/D411)*0.5*'NEFZ + EPA + WLTP - Constants'!$B$3*('NEFZ + EPA + WLTP - Start Value'!$B$5*'NEFZ + EPA + WLTP - Start Value'!$B$4)*E411/3600,0)</f>
        <v>0</v>
      </c>
    </row>
    <row r="412" ht="20.35" customHeight="1">
      <c r="A412" s="15">
        <v>410</v>
      </c>
      <c r="B412" s="136">
        <v>0</v>
      </c>
      <c r="C412" s="95">
        <f>B412/3.6</f>
        <v>0</v>
      </c>
      <c r="D412" s="95">
        <f>(C412+C411)/2</f>
        <v>0</v>
      </c>
      <c r="E412" s="95">
        <f>(D412*(A412-A411))</f>
        <v>0</v>
      </c>
      <c r="F412" s="95">
        <f>(0.5*((C412^2)-(C411^2))*'NEFZ + EPA + WLTP - Start Value'!$B$3)/3600</f>
        <v>0</v>
      </c>
      <c r="G412" s="95">
        <f>E412*'NEFZ + EPA + WLTP - Start Value'!$B$3*'NEFZ + EPA + WLTP - Start Value'!$B$6*'NEFZ + EPA + WLTP - Constants'!$B$4/3600</f>
        <v>0</v>
      </c>
      <c r="H412" s="95">
        <f>IF(E412&gt;0,(((C411)^3+(C412)^3)/2/D412)*0.5*'NEFZ + EPA + WLTP - Constants'!$B$3*('NEFZ + EPA + WLTP - Start Value'!$B$5*'NEFZ + EPA + WLTP - Start Value'!$B$4)*E412/3600,0)</f>
        <v>0</v>
      </c>
    </row>
    <row r="413" ht="20.35" customHeight="1">
      <c r="A413" s="15">
        <v>411</v>
      </c>
      <c r="B413" s="136">
        <v>0</v>
      </c>
      <c r="C413" s="95">
        <f>B413/3.6</f>
        <v>0</v>
      </c>
      <c r="D413" s="95">
        <f>(C413+C412)/2</f>
        <v>0</v>
      </c>
      <c r="E413" s="95">
        <f>(D413*(A413-A412))</f>
        <v>0</v>
      </c>
      <c r="F413" s="95">
        <f>(0.5*((C413^2)-(C412^2))*'NEFZ + EPA + WLTP - Start Value'!$B$3)/3600</f>
        <v>0</v>
      </c>
      <c r="G413" s="95">
        <f>E413*'NEFZ + EPA + WLTP - Start Value'!$B$3*'NEFZ + EPA + WLTP - Start Value'!$B$6*'NEFZ + EPA + WLTP - Constants'!$B$4/3600</f>
        <v>0</v>
      </c>
      <c r="H413" s="95">
        <f>IF(E413&gt;0,(((C412)^3+(C413)^3)/2/D413)*0.5*'NEFZ + EPA + WLTP - Constants'!$B$3*('NEFZ + EPA + WLTP - Start Value'!$B$5*'NEFZ + EPA + WLTP - Start Value'!$B$4)*E413/3600,0)</f>
        <v>0</v>
      </c>
    </row>
    <row r="414" ht="20.35" customHeight="1">
      <c r="A414" s="15">
        <v>412</v>
      </c>
      <c r="B414" s="136">
        <v>0</v>
      </c>
      <c r="C414" s="95">
        <f>B414/3.6</f>
        <v>0</v>
      </c>
      <c r="D414" s="95">
        <f>(C414+C413)/2</f>
        <v>0</v>
      </c>
      <c r="E414" s="95">
        <f>(D414*(A414-A413))</f>
        <v>0</v>
      </c>
      <c r="F414" s="95">
        <f>(0.5*((C414^2)-(C413^2))*'NEFZ + EPA + WLTP - Start Value'!$B$3)/3600</f>
        <v>0</v>
      </c>
      <c r="G414" s="95">
        <f>E414*'NEFZ + EPA + WLTP - Start Value'!$B$3*'NEFZ + EPA + WLTP - Start Value'!$B$6*'NEFZ + EPA + WLTP - Constants'!$B$4/3600</f>
        <v>0</v>
      </c>
      <c r="H414" s="95">
        <f>IF(E414&gt;0,(((C413)^3+(C414)^3)/2/D414)*0.5*'NEFZ + EPA + WLTP - Constants'!$B$3*('NEFZ + EPA + WLTP - Start Value'!$B$5*'NEFZ + EPA + WLTP - Start Value'!$B$4)*E414/3600,0)</f>
        <v>0</v>
      </c>
    </row>
    <row r="415" ht="20.35" customHeight="1">
      <c r="A415" s="15">
        <v>413</v>
      </c>
      <c r="B415" s="136">
        <v>0</v>
      </c>
      <c r="C415" s="95">
        <f>B415/3.6</f>
        <v>0</v>
      </c>
      <c r="D415" s="95">
        <f>(C415+C414)/2</f>
        <v>0</v>
      </c>
      <c r="E415" s="95">
        <f>(D415*(A415-A414))</f>
        <v>0</v>
      </c>
      <c r="F415" s="95">
        <f>(0.5*((C415^2)-(C414^2))*'NEFZ + EPA + WLTP - Start Value'!$B$3)/3600</f>
        <v>0</v>
      </c>
      <c r="G415" s="95">
        <f>E415*'NEFZ + EPA + WLTP - Start Value'!$B$3*'NEFZ + EPA + WLTP - Start Value'!$B$6*'NEFZ + EPA + WLTP - Constants'!$B$4/3600</f>
        <v>0</v>
      </c>
      <c r="H415" s="95">
        <f>IF(E415&gt;0,(((C414)^3+(C415)^3)/2/D415)*0.5*'NEFZ + EPA + WLTP - Constants'!$B$3*('NEFZ + EPA + WLTP - Start Value'!$B$5*'NEFZ + EPA + WLTP - Start Value'!$B$4)*E415/3600,0)</f>
        <v>0</v>
      </c>
    </row>
    <row r="416" ht="20.35" customHeight="1">
      <c r="A416" s="15">
        <v>414</v>
      </c>
      <c r="B416" s="136">
        <v>0</v>
      </c>
      <c r="C416" s="95">
        <f>B416/3.6</f>
        <v>0</v>
      </c>
      <c r="D416" s="95">
        <f>(C416+C415)/2</f>
        <v>0</v>
      </c>
      <c r="E416" s="95">
        <f>(D416*(A416-A415))</f>
        <v>0</v>
      </c>
      <c r="F416" s="95">
        <f>(0.5*((C416^2)-(C415^2))*'NEFZ + EPA + WLTP - Start Value'!$B$3)/3600</f>
        <v>0</v>
      </c>
      <c r="G416" s="95">
        <f>E416*'NEFZ + EPA + WLTP - Start Value'!$B$3*'NEFZ + EPA + WLTP - Start Value'!$B$6*'NEFZ + EPA + WLTP - Constants'!$B$4/3600</f>
        <v>0</v>
      </c>
      <c r="H416" s="95">
        <f>IF(E416&gt;0,(((C415)^3+(C416)^3)/2/D416)*0.5*'NEFZ + EPA + WLTP - Constants'!$B$3*('NEFZ + EPA + WLTP - Start Value'!$B$5*'NEFZ + EPA + WLTP - Start Value'!$B$4)*E416/3600,0)</f>
        <v>0</v>
      </c>
    </row>
    <row r="417" ht="20.35" customHeight="1">
      <c r="A417" s="15">
        <v>415</v>
      </c>
      <c r="B417" s="136">
        <v>0</v>
      </c>
      <c r="C417" s="95">
        <f>B417/3.6</f>
        <v>0</v>
      </c>
      <c r="D417" s="95">
        <f>(C417+C416)/2</f>
        <v>0</v>
      </c>
      <c r="E417" s="95">
        <f>(D417*(A417-A416))</f>
        <v>0</v>
      </c>
      <c r="F417" s="95">
        <f>(0.5*((C417^2)-(C416^2))*'NEFZ + EPA + WLTP - Start Value'!$B$3)/3600</f>
        <v>0</v>
      </c>
      <c r="G417" s="95">
        <f>E417*'NEFZ + EPA + WLTP - Start Value'!$B$3*'NEFZ + EPA + WLTP - Start Value'!$B$6*'NEFZ + EPA + WLTP - Constants'!$B$4/3600</f>
        <v>0</v>
      </c>
      <c r="H417" s="95">
        <f>IF(E417&gt;0,(((C416)^3+(C417)^3)/2/D417)*0.5*'NEFZ + EPA + WLTP - Constants'!$B$3*('NEFZ + EPA + WLTP - Start Value'!$B$5*'NEFZ + EPA + WLTP - Start Value'!$B$4)*E417/3600,0)</f>
        <v>0</v>
      </c>
    </row>
    <row r="418" ht="20.35" customHeight="1">
      <c r="A418" s="15">
        <v>416</v>
      </c>
      <c r="B418" s="136">
        <v>0</v>
      </c>
      <c r="C418" s="95">
        <f>B418/3.6</f>
        <v>0</v>
      </c>
      <c r="D418" s="95">
        <f>(C418+C417)/2</f>
        <v>0</v>
      </c>
      <c r="E418" s="95">
        <f>(D418*(A418-A417))</f>
        <v>0</v>
      </c>
      <c r="F418" s="95">
        <f>(0.5*((C418^2)-(C417^2))*'NEFZ + EPA + WLTP - Start Value'!$B$3)/3600</f>
        <v>0</v>
      </c>
      <c r="G418" s="95">
        <f>E418*'NEFZ + EPA + WLTP - Start Value'!$B$3*'NEFZ + EPA + WLTP - Start Value'!$B$6*'NEFZ + EPA + WLTP - Constants'!$B$4/3600</f>
        <v>0</v>
      </c>
      <c r="H418" s="95">
        <f>IF(E418&gt;0,(((C417)^3+(C418)^3)/2/D418)*0.5*'NEFZ + EPA + WLTP - Constants'!$B$3*('NEFZ + EPA + WLTP - Start Value'!$B$5*'NEFZ + EPA + WLTP - Start Value'!$B$4)*E418/3600,0)</f>
        <v>0</v>
      </c>
    </row>
    <row r="419" ht="20.35" customHeight="1">
      <c r="A419" s="15">
        <v>417</v>
      </c>
      <c r="B419" s="136">
        <v>0</v>
      </c>
      <c r="C419" s="95">
        <f>B419/3.6</f>
        <v>0</v>
      </c>
      <c r="D419" s="95">
        <f>(C419+C418)/2</f>
        <v>0</v>
      </c>
      <c r="E419" s="95">
        <f>(D419*(A419-A418))</f>
        <v>0</v>
      </c>
      <c r="F419" s="95">
        <f>(0.5*((C419^2)-(C418^2))*'NEFZ + EPA + WLTP - Start Value'!$B$3)/3600</f>
        <v>0</v>
      </c>
      <c r="G419" s="95">
        <f>E419*'NEFZ + EPA + WLTP - Start Value'!$B$3*'NEFZ + EPA + WLTP - Start Value'!$B$6*'NEFZ + EPA + WLTP - Constants'!$B$4/3600</f>
        <v>0</v>
      </c>
      <c r="H419" s="95">
        <f>IF(E419&gt;0,(((C418)^3+(C419)^3)/2/D419)*0.5*'NEFZ + EPA + WLTP - Constants'!$B$3*('NEFZ + EPA + WLTP - Start Value'!$B$5*'NEFZ + EPA + WLTP - Start Value'!$B$4)*E419/3600,0)</f>
        <v>0</v>
      </c>
    </row>
    <row r="420" ht="20.35" customHeight="1">
      <c r="A420" s="15">
        <v>418</v>
      </c>
      <c r="B420" s="136">
        <v>0</v>
      </c>
      <c r="C420" s="95">
        <f>B420/3.6</f>
        <v>0</v>
      </c>
      <c r="D420" s="95">
        <f>(C420+C419)/2</f>
        <v>0</v>
      </c>
      <c r="E420" s="95">
        <f>(D420*(A420-A419))</f>
        <v>0</v>
      </c>
      <c r="F420" s="95">
        <f>(0.5*((C420^2)-(C419^2))*'NEFZ + EPA + WLTP - Start Value'!$B$3)/3600</f>
        <v>0</v>
      </c>
      <c r="G420" s="95">
        <f>E420*'NEFZ + EPA + WLTP - Start Value'!$B$3*'NEFZ + EPA + WLTP - Start Value'!$B$6*'NEFZ + EPA + WLTP - Constants'!$B$4/3600</f>
        <v>0</v>
      </c>
      <c r="H420" s="95">
        <f>IF(E420&gt;0,(((C419)^3+(C420)^3)/2/D420)*0.5*'NEFZ + EPA + WLTP - Constants'!$B$3*('NEFZ + EPA + WLTP - Start Value'!$B$5*'NEFZ + EPA + WLTP - Start Value'!$B$4)*E420/3600,0)</f>
        <v>0</v>
      </c>
    </row>
    <row r="421" ht="20.35" customHeight="1">
      <c r="A421" s="15">
        <v>419</v>
      </c>
      <c r="B421" s="136">
        <v>0</v>
      </c>
      <c r="C421" s="95">
        <f>B421/3.6</f>
        <v>0</v>
      </c>
      <c r="D421" s="95">
        <f>(C421+C420)/2</f>
        <v>0</v>
      </c>
      <c r="E421" s="95">
        <f>(D421*(A421-A420))</f>
        <v>0</v>
      </c>
      <c r="F421" s="95">
        <f>(0.5*((C421^2)-(C420^2))*'NEFZ + EPA + WLTP - Start Value'!$B$3)/3600</f>
        <v>0</v>
      </c>
      <c r="G421" s="95">
        <f>E421*'NEFZ + EPA + WLTP - Start Value'!$B$3*'NEFZ + EPA + WLTP - Start Value'!$B$6*'NEFZ + EPA + WLTP - Constants'!$B$4/3600</f>
        <v>0</v>
      </c>
      <c r="H421" s="95">
        <f>IF(E421&gt;0,(((C420)^3+(C421)^3)/2/D421)*0.5*'NEFZ + EPA + WLTP - Constants'!$B$3*('NEFZ + EPA + WLTP - Start Value'!$B$5*'NEFZ + EPA + WLTP - Start Value'!$B$4)*E421/3600,0)</f>
        <v>0</v>
      </c>
    </row>
    <row r="422" ht="20.35" customHeight="1">
      <c r="A422" s="15">
        <v>420</v>
      </c>
      <c r="B422" s="136">
        <v>0</v>
      </c>
      <c r="C422" s="95">
        <f>B422/3.6</f>
        <v>0</v>
      </c>
      <c r="D422" s="95">
        <f>(C422+C421)/2</f>
        <v>0</v>
      </c>
      <c r="E422" s="95">
        <f>(D422*(A422-A421))</f>
        <v>0</v>
      </c>
      <c r="F422" s="95">
        <f>(0.5*((C422^2)-(C421^2))*'NEFZ + EPA + WLTP - Start Value'!$B$3)/3600</f>
        <v>0</v>
      </c>
      <c r="G422" s="95">
        <f>E422*'NEFZ + EPA + WLTP - Start Value'!$B$3*'NEFZ + EPA + WLTP - Start Value'!$B$6*'NEFZ + EPA + WLTP - Constants'!$B$4/3600</f>
        <v>0</v>
      </c>
      <c r="H422" s="95">
        <f>IF(E422&gt;0,(((C421)^3+(C422)^3)/2/D422)*0.5*'NEFZ + EPA + WLTP - Constants'!$B$3*('NEFZ + EPA + WLTP - Start Value'!$B$5*'NEFZ + EPA + WLTP - Start Value'!$B$4)*E422/3600,0)</f>
        <v>0</v>
      </c>
    </row>
    <row r="423" ht="20.35" customHeight="1">
      <c r="A423" s="15">
        <v>421</v>
      </c>
      <c r="B423" s="136">
        <v>0</v>
      </c>
      <c r="C423" s="95">
        <f>B423/3.6</f>
        <v>0</v>
      </c>
      <c r="D423" s="95">
        <f>(C423+C422)/2</f>
        <v>0</v>
      </c>
      <c r="E423" s="95">
        <f>(D423*(A423-A422))</f>
        <v>0</v>
      </c>
      <c r="F423" s="95">
        <f>(0.5*((C423^2)-(C422^2))*'NEFZ + EPA + WLTP - Start Value'!$B$3)/3600</f>
        <v>0</v>
      </c>
      <c r="G423" s="95">
        <f>E423*'NEFZ + EPA + WLTP - Start Value'!$B$3*'NEFZ + EPA + WLTP - Start Value'!$B$6*'NEFZ + EPA + WLTP - Constants'!$B$4/3600</f>
        <v>0</v>
      </c>
      <c r="H423" s="95">
        <f>IF(E423&gt;0,(((C422)^3+(C423)^3)/2/D423)*0.5*'NEFZ + EPA + WLTP - Constants'!$B$3*('NEFZ + EPA + WLTP - Start Value'!$B$5*'NEFZ + EPA + WLTP - Start Value'!$B$4)*E423/3600,0)</f>
        <v>0</v>
      </c>
    </row>
    <row r="424" ht="20.35" customHeight="1">
      <c r="A424" s="15">
        <v>422</v>
      </c>
      <c r="B424" s="136">
        <v>0</v>
      </c>
      <c r="C424" s="95">
        <f>B424/3.6</f>
        <v>0</v>
      </c>
      <c r="D424" s="95">
        <f>(C424+C423)/2</f>
        <v>0</v>
      </c>
      <c r="E424" s="95">
        <f>(D424*(A424-A423))</f>
        <v>0</v>
      </c>
      <c r="F424" s="95">
        <f>(0.5*((C424^2)-(C423^2))*'NEFZ + EPA + WLTP - Start Value'!$B$3)/3600</f>
        <v>0</v>
      </c>
      <c r="G424" s="95">
        <f>E424*'NEFZ + EPA + WLTP - Start Value'!$B$3*'NEFZ + EPA + WLTP - Start Value'!$B$6*'NEFZ + EPA + WLTP - Constants'!$B$4/3600</f>
        <v>0</v>
      </c>
      <c r="H424" s="95">
        <f>IF(E424&gt;0,(((C423)^3+(C424)^3)/2/D424)*0.5*'NEFZ + EPA + WLTP - Constants'!$B$3*('NEFZ + EPA + WLTP - Start Value'!$B$5*'NEFZ + EPA + WLTP - Start Value'!$B$4)*E424/3600,0)</f>
        <v>0</v>
      </c>
    </row>
    <row r="425" ht="20.35" customHeight="1">
      <c r="A425" s="15">
        <v>423</v>
      </c>
      <c r="B425" s="136">
        <v>0</v>
      </c>
      <c r="C425" s="95">
        <f>B425/3.6</f>
        <v>0</v>
      </c>
      <c r="D425" s="95">
        <f>(C425+C424)/2</f>
        <v>0</v>
      </c>
      <c r="E425" s="95">
        <f>(D425*(A425-A424))</f>
        <v>0</v>
      </c>
      <c r="F425" s="95">
        <f>(0.5*((C425^2)-(C424^2))*'NEFZ + EPA + WLTP - Start Value'!$B$3)/3600</f>
        <v>0</v>
      </c>
      <c r="G425" s="95">
        <f>E425*'NEFZ + EPA + WLTP - Start Value'!$B$3*'NEFZ + EPA + WLTP - Start Value'!$B$6*'NEFZ + EPA + WLTP - Constants'!$B$4/3600</f>
        <v>0</v>
      </c>
      <c r="H425" s="95">
        <f>IF(E425&gt;0,(((C424)^3+(C425)^3)/2/D425)*0.5*'NEFZ + EPA + WLTP - Constants'!$B$3*('NEFZ + EPA + WLTP - Start Value'!$B$5*'NEFZ + EPA + WLTP - Start Value'!$B$4)*E425/3600,0)</f>
        <v>0</v>
      </c>
    </row>
    <row r="426" ht="20.35" customHeight="1">
      <c r="A426" s="15">
        <v>424</v>
      </c>
      <c r="B426" s="136">
        <v>0</v>
      </c>
      <c r="C426" s="95">
        <f>B426/3.6</f>
        <v>0</v>
      </c>
      <c r="D426" s="95">
        <f>(C426+C425)/2</f>
        <v>0</v>
      </c>
      <c r="E426" s="95">
        <f>(D426*(A426-A425))</f>
        <v>0</v>
      </c>
      <c r="F426" s="95">
        <f>(0.5*((C426^2)-(C425^2))*'NEFZ + EPA + WLTP - Start Value'!$B$3)/3600</f>
        <v>0</v>
      </c>
      <c r="G426" s="95">
        <f>E426*'NEFZ + EPA + WLTP - Start Value'!$B$3*'NEFZ + EPA + WLTP - Start Value'!$B$6*'NEFZ + EPA + WLTP - Constants'!$B$4/3600</f>
        <v>0</v>
      </c>
      <c r="H426" s="95">
        <f>IF(E426&gt;0,(((C425)^3+(C426)^3)/2/D426)*0.5*'NEFZ + EPA + WLTP - Constants'!$B$3*('NEFZ + EPA + WLTP - Start Value'!$B$5*'NEFZ + EPA + WLTP - Start Value'!$B$4)*E426/3600,0)</f>
        <v>0</v>
      </c>
    </row>
    <row r="427" ht="20.35" customHeight="1">
      <c r="A427" s="15">
        <v>425</v>
      </c>
      <c r="B427" s="136">
        <v>0</v>
      </c>
      <c r="C427" s="95">
        <f>B427/3.6</f>
        <v>0</v>
      </c>
      <c r="D427" s="95">
        <f>(C427+C426)/2</f>
        <v>0</v>
      </c>
      <c r="E427" s="95">
        <f>(D427*(A427-A426))</f>
        <v>0</v>
      </c>
      <c r="F427" s="95">
        <f>(0.5*((C427^2)-(C426^2))*'NEFZ + EPA + WLTP - Start Value'!$B$3)/3600</f>
        <v>0</v>
      </c>
      <c r="G427" s="95">
        <f>E427*'NEFZ + EPA + WLTP - Start Value'!$B$3*'NEFZ + EPA + WLTP - Start Value'!$B$6*'NEFZ + EPA + WLTP - Constants'!$B$4/3600</f>
        <v>0</v>
      </c>
      <c r="H427" s="95">
        <f>IF(E427&gt;0,(((C426)^3+(C427)^3)/2/D427)*0.5*'NEFZ + EPA + WLTP - Constants'!$B$3*('NEFZ + EPA + WLTP - Start Value'!$B$5*'NEFZ + EPA + WLTP - Start Value'!$B$4)*E427/3600,0)</f>
        <v>0</v>
      </c>
    </row>
    <row r="428" ht="20.35" customHeight="1">
      <c r="A428" s="15">
        <v>426</v>
      </c>
      <c r="B428" s="136">
        <v>0</v>
      </c>
      <c r="C428" s="95">
        <f>B428/3.6</f>
        <v>0</v>
      </c>
      <c r="D428" s="95">
        <f>(C428+C427)/2</f>
        <v>0</v>
      </c>
      <c r="E428" s="95">
        <f>(D428*(A428-A427))</f>
        <v>0</v>
      </c>
      <c r="F428" s="95">
        <f>(0.5*((C428^2)-(C427^2))*'NEFZ + EPA + WLTP - Start Value'!$B$3)/3600</f>
        <v>0</v>
      </c>
      <c r="G428" s="95">
        <f>E428*'NEFZ + EPA + WLTP - Start Value'!$B$3*'NEFZ + EPA + WLTP - Start Value'!$B$6*'NEFZ + EPA + WLTP - Constants'!$B$4/3600</f>
        <v>0</v>
      </c>
      <c r="H428" s="95">
        <f>IF(E428&gt;0,(((C427)^3+(C428)^3)/2/D428)*0.5*'NEFZ + EPA + WLTP - Constants'!$B$3*('NEFZ + EPA + WLTP - Start Value'!$B$5*'NEFZ + EPA + WLTP - Start Value'!$B$4)*E428/3600,0)</f>
        <v>0</v>
      </c>
    </row>
    <row r="429" ht="20.35" customHeight="1">
      <c r="A429" s="15">
        <v>427</v>
      </c>
      <c r="B429" s="136">
        <v>0</v>
      </c>
      <c r="C429" s="95">
        <f>B429/3.6</f>
        <v>0</v>
      </c>
      <c r="D429" s="95">
        <f>(C429+C428)/2</f>
        <v>0</v>
      </c>
      <c r="E429" s="95">
        <f>(D429*(A429-A428))</f>
        <v>0</v>
      </c>
      <c r="F429" s="95">
        <f>(0.5*((C429^2)-(C428^2))*'NEFZ + EPA + WLTP - Start Value'!$B$3)/3600</f>
        <v>0</v>
      </c>
      <c r="G429" s="95">
        <f>E429*'NEFZ + EPA + WLTP - Start Value'!$B$3*'NEFZ + EPA + WLTP - Start Value'!$B$6*'NEFZ + EPA + WLTP - Constants'!$B$4/3600</f>
        <v>0</v>
      </c>
      <c r="H429" s="95">
        <f>IF(E429&gt;0,(((C428)^3+(C429)^3)/2/D429)*0.5*'NEFZ + EPA + WLTP - Constants'!$B$3*('NEFZ + EPA + WLTP - Start Value'!$B$5*'NEFZ + EPA + WLTP - Start Value'!$B$4)*E429/3600,0)</f>
        <v>0</v>
      </c>
    </row>
    <row r="430" ht="20.35" customHeight="1">
      <c r="A430" s="15">
        <v>428</v>
      </c>
      <c r="B430" s="136">
        <v>0</v>
      </c>
      <c r="C430" s="95">
        <f>B430/3.6</f>
        <v>0</v>
      </c>
      <c r="D430" s="95">
        <f>(C430+C429)/2</f>
        <v>0</v>
      </c>
      <c r="E430" s="95">
        <f>(D430*(A430-A429))</f>
        <v>0</v>
      </c>
      <c r="F430" s="95">
        <f>(0.5*((C430^2)-(C429^2))*'NEFZ + EPA + WLTP - Start Value'!$B$3)/3600</f>
        <v>0</v>
      </c>
      <c r="G430" s="95">
        <f>E430*'NEFZ + EPA + WLTP - Start Value'!$B$3*'NEFZ + EPA + WLTP - Start Value'!$B$6*'NEFZ + EPA + WLTP - Constants'!$B$4/3600</f>
        <v>0</v>
      </c>
      <c r="H430" s="95">
        <f>IF(E430&gt;0,(((C429)^3+(C430)^3)/2/D430)*0.5*'NEFZ + EPA + WLTP - Constants'!$B$3*('NEFZ + EPA + WLTP - Start Value'!$B$5*'NEFZ + EPA + WLTP - Start Value'!$B$4)*E430/3600,0)</f>
        <v>0</v>
      </c>
    </row>
    <row r="431" ht="20.35" customHeight="1">
      <c r="A431" s="15">
        <v>429</v>
      </c>
      <c r="B431" s="136">
        <v>0</v>
      </c>
      <c r="C431" s="95">
        <f>B431/3.6</f>
        <v>0</v>
      </c>
      <c r="D431" s="95">
        <f>(C431+C430)/2</f>
        <v>0</v>
      </c>
      <c r="E431" s="95">
        <f>(D431*(A431-A430))</f>
        <v>0</v>
      </c>
      <c r="F431" s="95">
        <f>(0.5*((C431^2)-(C430^2))*'NEFZ + EPA + WLTP - Start Value'!$B$3)/3600</f>
        <v>0</v>
      </c>
      <c r="G431" s="95">
        <f>E431*'NEFZ + EPA + WLTP - Start Value'!$B$3*'NEFZ + EPA + WLTP - Start Value'!$B$6*'NEFZ + EPA + WLTP - Constants'!$B$4/3600</f>
        <v>0</v>
      </c>
      <c r="H431" s="95">
        <f>IF(E431&gt;0,(((C430)^3+(C431)^3)/2/D431)*0.5*'NEFZ + EPA + WLTP - Constants'!$B$3*('NEFZ + EPA + WLTP - Start Value'!$B$5*'NEFZ + EPA + WLTP - Start Value'!$B$4)*E431/3600,0)</f>
        <v>0</v>
      </c>
    </row>
    <row r="432" ht="20.35" customHeight="1">
      <c r="A432" s="15">
        <v>430</v>
      </c>
      <c r="B432" s="136">
        <v>0</v>
      </c>
      <c r="C432" s="95">
        <f>B432/3.6</f>
        <v>0</v>
      </c>
      <c r="D432" s="95">
        <f>(C432+C431)/2</f>
        <v>0</v>
      </c>
      <c r="E432" s="95">
        <f>(D432*(A432-A431))</f>
        <v>0</v>
      </c>
      <c r="F432" s="95">
        <f>(0.5*((C432^2)-(C431^2))*'NEFZ + EPA + WLTP - Start Value'!$B$3)/3600</f>
        <v>0</v>
      </c>
      <c r="G432" s="95">
        <f>E432*'NEFZ + EPA + WLTP - Start Value'!$B$3*'NEFZ + EPA + WLTP - Start Value'!$B$6*'NEFZ + EPA + WLTP - Constants'!$B$4/3600</f>
        <v>0</v>
      </c>
      <c r="H432" s="95">
        <f>IF(E432&gt;0,(((C431)^3+(C432)^3)/2/D432)*0.5*'NEFZ + EPA + WLTP - Constants'!$B$3*('NEFZ + EPA + WLTP - Start Value'!$B$5*'NEFZ + EPA + WLTP - Start Value'!$B$4)*E432/3600,0)</f>
        <v>0</v>
      </c>
    </row>
    <row r="433" ht="20.35" customHeight="1">
      <c r="A433" s="15">
        <v>431</v>
      </c>
      <c r="B433" s="136">
        <v>0</v>
      </c>
      <c r="C433" s="95">
        <f>B433/3.6</f>
        <v>0</v>
      </c>
      <c r="D433" s="95">
        <f>(C433+C432)/2</f>
        <v>0</v>
      </c>
      <c r="E433" s="95">
        <f>(D433*(A433-A432))</f>
        <v>0</v>
      </c>
      <c r="F433" s="95">
        <f>(0.5*((C433^2)-(C432^2))*'NEFZ + EPA + WLTP - Start Value'!$B$3)/3600</f>
        <v>0</v>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432</v>
      </c>
      <c r="B434" s="136">
        <v>0</v>
      </c>
      <c r="C434" s="95">
        <f>B434/3.6</f>
        <v>0</v>
      </c>
      <c r="D434" s="95">
        <f>(C434+C433)/2</f>
        <v>0</v>
      </c>
      <c r="E434" s="95">
        <f>(D434*(A434-A433))</f>
        <v>0</v>
      </c>
      <c r="F434" s="95">
        <f>(0.5*((C434^2)-(C433^2))*'NEFZ + EPA + WLTP - Start Value'!$B$3)/3600</f>
        <v>0</v>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433</v>
      </c>
      <c r="B435" s="136">
        <v>0</v>
      </c>
      <c r="C435" s="95">
        <f>B435/3.6</f>
        <v>0</v>
      </c>
      <c r="D435" s="95">
        <f>(C435+C434)/2</f>
        <v>0</v>
      </c>
      <c r="E435" s="95">
        <f>(D435*(A435-A434))</f>
        <v>0</v>
      </c>
      <c r="F435" s="95">
        <f>(0.5*((C435^2)-(C434^2))*'NEFZ + EPA + WLTP - Start Value'!$B$3)/3600</f>
        <v>0</v>
      </c>
      <c r="G435" s="95">
        <f>E435*'NEFZ + EPA + WLTP - Start Value'!$B$3*'NEFZ + EPA + WLTP - Start Value'!$B$6*'NEFZ + EPA + WLTP - Constants'!$B$4/3600</f>
        <v>0</v>
      </c>
      <c r="H435" s="95">
        <f>IF(E435&gt;0,(((C434)^3+(C435)^3)/2/D435)*0.5*'NEFZ + EPA + WLTP - Constants'!$B$3*('NEFZ + EPA + WLTP - Start Value'!$B$5*'NEFZ + EPA + WLTP - Start Value'!$B$4)*E435/3600,0)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H457"/>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8" customWidth="1"/>
    <col min="2" max="2" width="6.5" style="138" customWidth="1"/>
    <col min="3" max="3" width="6.5" style="138" customWidth="1"/>
    <col min="4" max="4" width="6.5" style="138" customWidth="1"/>
    <col min="5" max="5" width="7.5" style="138" customWidth="1"/>
    <col min="6" max="6" width="8.07812" style="138" customWidth="1"/>
    <col min="7" max="7" width="6.5" style="138" customWidth="1"/>
    <col min="8" max="8" width="6.5" style="138" customWidth="1"/>
    <col min="9" max="256" width="16.3516" style="138" customWidth="1"/>
  </cols>
  <sheetData>
    <row r="1" ht="28" customHeight="1">
      <c r="A1" t="s" s="25">
        <v>181</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01">
        <v>1</v>
      </c>
      <c r="B3" s="135">
        <v>0</v>
      </c>
      <c r="C3" s="11">
        <v>0</v>
      </c>
      <c r="D3" s="11">
        <v>0</v>
      </c>
      <c r="E3" s="11">
        <v>0</v>
      </c>
      <c r="F3" s="11">
        <v>0</v>
      </c>
      <c r="G3" s="11">
        <v>0</v>
      </c>
      <c r="H3" s="11">
        <v>0</v>
      </c>
    </row>
    <row r="4" ht="20.35" customHeight="1">
      <c r="A4" s="94">
        <v>2</v>
      </c>
      <c r="B4" s="94">
        <v>0</v>
      </c>
      <c r="C4" s="95">
        <f>B4/3.6</f>
        <v>0</v>
      </c>
      <c r="D4" s="95">
        <f>(C4+C3)/2</f>
        <v>0</v>
      </c>
      <c r="E4" s="95">
        <f>(D4*(A4-A3))</f>
        <v>0</v>
      </c>
      <c r="F4" s="95">
        <f>(0.5*((C4^2)-(C3^2))*'NEFZ + EPA + WLTP - Start Value'!$B$3)/3600</f>
        <v>0</v>
      </c>
      <c r="G4" s="95">
        <f>E4*'NEFZ + EPA + WLTP - Start Value'!$B$3*'NEFZ + EPA + WLTP - Start Value'!$B$6*'NEFZ + EPA + WLTP - Constants'!$B$4/3600</f>
        <v>0</v>
      </c>
      <c r="H4" s="95">
        <f>IF(E4&gt;0,(((C3)^3+(C4)^3)/2/D4)*0.5*'NEFZ + EPA + WLTP - Constants'!$B$3*('NEFZ + EPA + WLTP - Start Value'!$B$5*'NEFZ + EPA + WLTP - Start Value'!$B$4)*E4/3600,0)</f>
        <v>0</v>
      </c>
    </row>
    <row r="5" ht="20.35" customHeight="1">
      <c r="A5" s="94">
        <v>3</v>
      </c>
      <c r="B5" s="94">
        <v>0</v>
      </c>
      <c r="C5" s="95">
        <f>B5/3.6</f>
        <v>0</v>
      </c>
      <c r="D5" s="95">
        <f>(C5+C4)/2</f>
        <v>0</v>
      </c>
      <c r="E5" s="95">
        <f>(D5*(A5-A4))</f>
        <v>0</v>
      </c>
      <c r="F5" s="95">
        <f>(0.5*((C5^2)-(C4^2))*'NEFZ + EPA + WLTP - Start Value'!$B$3)/3600</f>
        <v>0</v>
      </c>
      <c r="G5" s="95">
        <f>E5*'NEFZ + EPA + WLTP - Start Value'!$B$3*'NEFZ + EPA + WLTP - Start Value'!$B$6*'NEFZ + EPA + WLTP - Constants'!$B$4/3600</f>
        <v>0</v>
      </c>
      <c r="H5" s="95">
        <f>IF(E5&gt;0,(((C4)^3+(C5)^3)/2/D5)*0.5*'NEFZ + EPA + WLTP - Constants'!$B$3*('NEFZ + EPA + WLTP - Start Value'!$B$5*'NEFZ + EPA + WLTP - Start Value'!$B$4)*E5/3600,0)</f>
        <v>0</v>
      </c>
    </row>
    <row r="6" ht="20.35" customHeight="1">
      <c r="A6" s="94">
        <v>4</v>
      </c>
      <c r="B6" s="94">
        <v>0</v>
      </c>
      <c r="C6" s="95">
        <f>B6/3.6</f>
        <v>0</v>
      </c>
      <c r="D6" s="95">
        <f>(C6+C5)/2</f>
        <v>0</v>
      </c>
      <c r="E6" s="95">
        <f>(D6*(A6-A5))</f>
        <v>0</v>
      </c>
      <c r="F6" s="95">
        <f>(0.5*((C6^2)-(C5^2))*'NEFZ + EPA + WLTP - Start Value'!$B$3)/3600</f>
        <v>0</v>
      </c>
      <c r="G6" s="95">
        <f>E6*'NEFZ + EPA + WLTP - Start Value'!$B$3*'NEFZ + EPA + WLTP - Start Value'!$B$6*'NEFZ + EPA + WLTP - Constants'!$B$4/3600</f>
        <v>0</v>
      </c>
      <c r="H6" s="95">
        <f>IF(E6&gt;0,(((C5)^3+(C6)^3)/2/D6)*0.5*'NEFZ + EPA + WLTP - Constants'!$B$3*('NEFZ + EPA + WLTP - Start Value'!$B$5*'NEFZ + EPA + WLTP - Start Value'!$B$4)*E6/3600,0)</f>
        <v>0</v>
      </c>
    </row>
    <row r="7" ht="20.35" customHeight="1">
      <c r="A7" s="94">
        <v>5</v>
      </c>
      <c r="B7" s="94">
        <v>0.8</v>
      </c>
      <c r="C7" s="95">
        <f>B7/3.6</f>
        <v>0.2222222222222222</v>
      </c>
      <c r="D7" s="95">
        <f>(C7+C6)/2</f>
        <v>0.1111111111111111</v>
      </c>
      <c r="E7" s="95">
        <f>(D7*(A7-A6))</f>
        <v>0.1111111111111111</v>
      </c>
      <c r="F7" s="95">
        <f>(0.5*((C7^2)-(C6^2))*'NEFZ + EPA + WLTP - Start Value'!$B$3)/3600</f>
        <v>0.01073388203017833</v>
      </c>
      <c r="G7" s="95">
        <f>E7*'NEFZ + EPA + WLTP - Start Value'!$B$3*'NEFZ + EPA + WLTP - Start Value'!$B$6*'NEFZ + EPA + WLTP - Constants'!$B$4/3600</f>
        <v>0.003790777777777779</v>
      </c>
      <c r="H7" s="95">
        <f>IF(E7&gt;0,(((C6)^3+(C7)^3)/2/D7)*0.5*'NEFZ + EPA + WLTP - Constants'!$B$3*('NEFZ + EPA + WLTP - Start Value'!$B$5*'NEFZ + EPA + WLTP - Start Value'!$B$4)*E7/3600,0)</f>
        <v>6.941015089163239e-07</v>
      </c>
    </row>
    <row r="8" ht="20.35" customHeight="1">
      <c r="A8" s="94">
        <v>6</v>
      </c>
      <c r="B8" s="94">
        <v>3.6</v>
      </c>
      <c r="C8" s="95">
        <f>B8/3.6</f>
        <v>1</v>
      </c>
      <c r="D8" s="95">
        <f>(C8+C7)/2</f>
        <v>0.6111111111111112</v>
      </c>
      <c r="E8" s="95">
        <f>(D8*(A8-A7))</f>
        <v>0.6111111111111112</v>
      </c>
      <c r="F8" s="95">
        <f>(0.5*((C8^2)-(C7^2))*'NEFZ + EPA + WLTP - Start Value'!$B$3)/3600</f>
        <v>0.2066272290809328</v>
      </c>
      <c r="G8" s="95">
        <f>E8*'NEFZ + EPA + WLTP - Start Value'!$B$3*'NEFZ + EPA + WLTP - Start Value'!$B$6*'NEFZ + EPA + WLTP - Constants'!$B$4/3600</f>
        <v>0.02084927777777778</v>
      </c>
      <c r="H8" s="95">
        <f>IF(E8&gt;0,(((C7)^3+(C8)^3)/2/D8)*0.5*'NEFZ + EPA + WLTP - Constants'!$B$3*('NEFZ + EPA + WLTP - Start Value'!$B$5*'NEFZ + EPA + WLTP - Start Value'!$B$4)*E8/3600,0)</f>
        <v>6.394410150891633e-05</v>
      </c>
    </row>
    <row r="9" ht="20.35" customHeight="1">
      <c r="A9" s="94">
        <v>7</v>
      </c>
      <c r="B9" s="94">
        <v>8.6</v>
      </c>
      <c r="C9" s="95">
        <f>B9/3.6</f>
        <v>2.388888888888889</v>
      </c>
      <c r="D9" s="95">
        <f>(C9+C8)/2</f>
        <v>1.694444444444444</v>
      </c>
      <c r="E9" s="95">
        <f>(D9*(A9-A8))</f>
        <v>1.694444444444444</v>
      </c>
      <c r="F9" s="95">
        <f>(0.5*((C9^2)-(C8^2))*'NEFZ + EPA + WLTP - Start Value'!$B$3)/3600</f>
        <v>1.023073131001372</v>
      </c>
      <c r="G9" s="95">
        <f>E9*'NEFZ + EPA + WLTP - Start Value'!$B$3*'NEFZ + EPA + WLTP - Start Value'!$B$6*'NEFZ + EPA + WLTP - Constants'!$B$4/3600</f>
        <v>0.05780936111111112</v>
      </c>
      <c r="H9" s="95">
        <f>IF(E9&gt;0,(((C8)^3+(C9)^3)/2/D9)*0.5*'NEFZ + EPA + WLTP - Constants'!$B$3*('NEFZ + EPA + WLTP - Start Value'!$B$5*'NEFZ + EPA + WLTP - Start Value'!$B$4)*E9/3600,0)</f>
        <v>0.0009255301354595336</v>
      </c>
    </row>
    <row r="10" ht="20.35" customHeight="1">
      <c r="A10" s="94">
        <v>8</v>
      </c>
      <c r="B10" s="94">
        <v>14.6</v>
      </c>
      <c r="C10" s="95">
        <f>B10/3.6</f>
        <v>4.055555555555555</v>
      </c>
      <c r="D10" s="95">
        <f>(C10+C9)/2</f>
        <v>3.222222222222222</v>
      </c>
      <c r="E10" s="95">
        <f>(D10*(A10-A9))</f>
        <v>3.222222222222222</v>
      </c>
      <c r="F10" s="95">
        <f>(0.5*((C10^2)-(C9^2))*'NEFZ + EPA + WLTP - Start Value'!$B$3)/3600</f>
        <v>2.334619341563786</v>
      </c>
      <c r="G10" s="95">
        <f>E10*'NEFZ + EPA + WLTP - Start Value'!$B$3*'NEFZ + EPA + WLTP - Start Value'!$B$6*'NEFZ + EPA + WLTP - Constants'!$B$4/3600</f>
        <v>0.1099325555555556</v>
      </c>
      <c r="H10" s="95">
        <f>IF(E10&gt;0,(((C9)^3+(C10)^3)/2/D10)*0.5*'NEFZ + EPA + WLTP - Constants'!$B$3*('NEFZ + EPA + WLTP - Start Value'!$B$5*'NEFZ + EPA + WLTP - Start Value'!$B$4)*E10/3600,0)</f>
        <v>0.005081300240054868</v>
      </c>
    </row>
    <row r="11" ht="20.35" customHeight="1">
      <c r="A11" s="94">
        <v>9</v>
      </c>
      <c r="B11" s="94">
        <v>20</v>
      </c>
      <c r="C11" s="95">
        <f>B11/3.6</f>
        <v>5.555555555555555</v>
      </c>
      <c r="D11" s="95">
        <f>(C11+C10)/2</f>
        <v>4.805555555555555</v>
      </c>
      <c r="E11" s="95">
        <f>(D11*(A11-A10))</f>
        <v>4.805555555555555</v>
      </c>
      <c r="F11" s="95">
        <f>(0.5*((C11^2)-(C10^2))*'NEFZ + EPA + WLTP - Start Value'!$B$3)/3600</f>
        <v>3.133622685185185</v>
      </c>
      <c r="G11" s="95">
        <f>E11*'NEFZ + EPA + WLTP - Start Value'!$B$3*'NEFZ + EPA + WLTP - Start Value'!$B$6*'NEFZ + EPA + WLTP - Constants'!$B$4/3600</f>
        <v>0.1639511388888889</v>
      </c>
      <c r="H11" s="95">
        <f>IF(E11&gt;0,(((C10)^3+(C11)^3)/2/D11)*0.5*'NEFZ + EPA + WLTP - Constants'!$B$3*('NEFZ + EPA + WLTP - Start Value'!$B$5*'NEFZ + EPA + WLTP - Start Value'!$B$4)*E11/3600,0)</f>
        <v>0.01506435618141289</v>
      </c>
    </row>
    <row r="12" ht="20.35" customHeight="1">
      <c r="A12" s="94">
        <v>10</v>
      </c>
      <c r="B12" s="94">
        <v>24.4</v>
      </c>
      <c r="C12" s="95">
        <f>B12/3.6</f>
        <v>6.777777777777777</v>
      </c>
      <c r="D12" s="95">
        <f>(C12+C11)/2</f>
        <v>6.166666666666666</v>
      </c>
      <c r="E12" s="95">
        <f>(D12*(A12-A11))</f>
        <v>6.166666666666666</v>
      </c>
      <c r="F12" s="95">
        <f>(0.5*((C12^2)-(C11^2))*'NEFZ + EPA + WLTP - Start Value'!$B$3)/3600</f>
        <v>3.276517489711931</v>
      </c>
      <c r="G12" s="95">
        <f>E12*'NEFZ + EPA + WLTP - Start Value'!$B$3*'NEFZ + EPA + WLTP - Start Value'!$B$6*'NEFZ + EPA + WLTP - Constants'!$B$4/3600</f>
        <v>0.2103881666666667</v>
      </c>
      <c r="H12" s="95">
        <f>IF(E12&gt;0,(((C11)^3+(C12)^3)/2/D12)*0.5*'NEFZ + EPA + WLTP - Constants'!$B$3*('NEFZ + EPA + WLTP - Start Value'!$B$5*'NEFZ + EPA + WLTP - Start Value'!$B$4)*E12/3600,0)</f>
        <v>0.03053881790123456</v>
      </c>
    </row>
    <row r="13" ht="20.35" customHeight="1">
      <c r="A13" s="94">
        <v>11</v>
      </c>
      <c r="B13" s="94">
        <v>28.2</v>
      </c>
      <c r="C13" s="95">
        <f>B13/3.6</f>
        <v>7.833333333333333</v>
      </c>
      <c r="D13" s="95">
        <f>(C13+C12)/2</f>
        <v>7.305555555555555</v>
      </c>
      <c r="E13" s="95">
        <f>(D13*(A13-A12))</f>
        <v>7.305555555555555</v>
      </c>
      <c r="F13" s="95">
        <f>(0.5*((C13^2)-(C12^2))*'NEFZ + EPA + WLTP - Start Value'!$B$3)/3600</f>
        <v>3.352325531550071</v>
      </c>
      <c r="G13" s="95">
        <f>E13*'NEFZ + EPA + WLTP - Start Value'!$B$3*'NEFZ + EPA + WLTP - Start Value'!$B$6*'NEFZ + EPA + WLTP - Constants'!$B$4/3600</f>
        <v>0.2492436388888889</v>
      </c>
      <c r="H13" s="95">
        <f>IF(E13&gt;0,(((C12)^3+(C13)^3)/2/D13)*0.5*'NEFZ + EPA + WLTP - Constants'!$B$3*('NEFZ + EPA + WLTP - Start Value'!$B$5*'NEFZ + EPA + WLTP - Start Value'!$B$4)*E13/3600,0)</f>
        <v>0.05009535566700959</v>
      </c>
    </row>
    <row r="14" ht="20.35" customHeight="1">
      <c r="A14" s="94">
        <v>12</v>
      </c>
      <c r="B14" s="94">
        <v>31.7</v>
      </c>
      <c r="C14" s="95">
        <f>B14/3.6</f>
        <v>8.805555555555555</v>
      </c>
      <c r="D14" s="95">
        <f>(C14+C13)/2</f>
        <v>8.319444444444445</v>
      </c>
      <c r="E14" s="95">
        <f>(D14*(A14-A13))</f>
        <v>8.319444444444445</v>
      </c>
      <c r="F14" s="95">
        <f>(0.5*((C14^2)-(C13^2))*'NEFZ + EPA + WLTP - Start Value'!$B$3)/3600</f>
        <v>3.516184949417009</v>
      </c>
      <c r="G14" s="95">
        <f>E14*'NEFZ + EPA + WLTP - Start Value'!$B$3*'NEFZ + EPA + WLTP - Start Value'!$B$6*'NEFZ + EPA + WLTP - Constants'!$B$4/3600</f>
        <v>0.2838344861111112</v>
      </c>
      <c r="H14" s="95">
        <f>IF(E14&gt;0,(((C13)^3+(C14)^3)/2/D14)*0.5*'NEFZ + EPA + WLTP - Constants'!$B$3*('NEFZ + EPA + WLTP - Start Value'!$B$5*'NEFZ + EPA + WLTP - Start Value'!$B$4)*E14/3600,0)</f>
        <v>0.07358666405714162</v>
      </c>
    </row>
    <row r="15" ht="20.35" customHeight="1">
      <c r="A15" s="94">
        <v>13</v>
      </c>
      <c r="B15" s="94">
        <v>35</v>
      </c>
      <c r="C15" s="95">
        <f>B15/3.6</f>
        <v>9.722222222222221</v>
      </c>
      <c r="D15" s="95">
        <f>(C15+C14)/2</f>
        <v>9.263888888888889</v>
      </c>
      <c r="E15" s="95">
        <f>(D15*(A15-A14))</f>
        <v>9.263888888888889</v>
      </c>
      <c r="F15" s="95">
        <f>(0.5*((C15^2)-(C14^2))*'NEFZ + EPA + WLTP - Start Value'!$B$3)/3600</f>
        <v>3.691616833847735</v>
      </c>
      <c r="G15" s="95">
        <f>E15*'NEFZ + EPA + WLTP - Start Value'!$B$3*'NEFZ + EPA + WLTP - Start Value'!$B$6*'NEFZ + EPA + WLTP - Constants'!$B$4/3600</f>
        <v>0.3160560972222223</v>
      </c>
      <c r="H15" s="95">
        <f>IF(E15&gt;0,(((C14)^3+(C15)^3)/2/D15)*0.5*'NEFZ + EPA + WLTP - Constants'!$B$3*('NEFZ + EPA + WLTP - Start Value'!$B$5*'NEFZ + EPA + WLTP - Start Value'!$B$4)*E15/3600,0)</f>
        <v>0.1013090132512431</v>
      </c>
    </row>
    <row r="16" ht="20.35" customHeight="1">
      <c r="A16" s="94">
        <v>14</v>
      </c>
      <c r="B16" s="94">
        <v>37.6</v>
      </c>
      <c r="C16" s="95">
        <f>B16/3.6</f>
        <v>10.44444444444444</v>
      </c>
      <c r="D16" s="95">
        <f>(C16+C15)/2</f>
        <v>10.08333333333333</v>
      </c>
      <c r="E16" s="95">
        <f>(D16*(A16-A15))</f>
        <v>10.08333333333333</v>
      </c>
      <c r="F16" s="95">
        <f>(0.5*((C16^2)-(C15^2))*'NEFZ + EPA + WLTP - Start Value'!$B$3)/3600</f>
        <v>3.165824331275722</v>
      </c>
      <c r="G16" s="95">
        <f>E16*'NEFZ + EPA + WLTP - Start Value'!$B$3*'NEFZ + EPA + WLTP - Start Value'!$B$6*'NEFZ + EPA + WLTP - Constants'!$B$4/3600</f>
        <v>0.3440130833333333</v>
      </c>
      <c r="H16" s="95">
        <f>IF(E16&gt;0,(((C15)^3+(C16)^3)/2/D16)*0.5*'NEFZ + EPA + WLTP - Constants'!$B$3*('NEFZ + EPA + WLTP - Start Value'!$B$5*'NEFZ + EPA + WLTP - Start Value'!$B$4)*E16/3600,0)</f>
        <v>0.1301879239969135</v>
      </c>
    </row>
    <row r="17" ht="20.35" customHeight="1">
      <c r="A17" s="94">
        <v>15</v>
      </c>
      <c r="B17" s="94">
        <v>39.7</v>
      </c>
      <c r="C17" s="95">
        <f>B17/3.6</f>
        <v>11.02777777777778</v>
      </c>
      <c r="D17" s="95">
        <f>(C17+C16)/2</f>
        <v>10.73611111111111</v>
      </c>
      <c r="E17" s="95">
        <f>(D17*(A17-A16))</f>
        <v>10.73611111111111</v>
      </c>
      <c r="F17" s="95">
        <f>(0.5*((C17^2)-(C16^2))*'NEFZ + EPA + WLTP - Start Value'!$B$3)/3600</f>
        <v>2.722548546810703</v>
      </c>
      <c r="G17" s="95">
        <f>E17*'NEFZ + EPA + WLTP - Start Value'!$B$3*'NEFZ + EPA + WLTP - Start Value'!$B$6*'NEFZ + EPA + WLTP - Constants'!$B$4/3600</f>
        <v>0.3662839027777778</v>
      </c>
      <c r="H17" s="95">
        <f>IF(E17&gt;0,(((C16)^3+(C17)^3)/2/D17)*0.5*'NEFZ + EPA + WLTP - Constants'!$B$3*('NEFZ + EPA + WLTP - Start Value'!$B$5*'NEFZ + EPA + WLTP - Start Value'!$B$4)*E17/3600,0)</f>
        <v>0.1568888336816272</v>
      </c>
    </row>
    <row r="18" ht="20.35" customHeight="1">
      <c r="A18" s="94">
        <v>16</v>
      </c>
      <c r="B18" s="94">
        <v>41.5</v>
      </c>
      <c r="C18" s="95">
        <f>B18/3.6</f>
        <v>11.52777777777778</v>
      </c>
      <c r="D18" s="95">
        <f>(C18+C17)/2</f>
        <v>11.27777777777778</v>
      </c>
      <c r="E18" s="95">
        <f>(D18*(A18-A17))</f>
        <v>11.27777777777778</v>
      </c>
      <c r="F18" s="95">
        <f>(0.5*((C18^2)-(C17^2))*'NEFZ + EPA + WLTP - Start Value'!$B$3)/3600</f>
        <v>2.451350308641968</v>
      </c>
      <c r="G18" s="95">
        <f>E18*'NEFZ + EPA + WLTP - Start Value'!$B$3*'NEFZ + EPA + WLTP - Start Value'!$B$6*'NEFZ + EPA + WLTP - Constants'!$B$4/3600</f>
        <v>0.3847639444444445</v>
      </c>
      <c r="H18" s="95">
        <f>IF(E18&gt;0,(((C17)^3+(C18)^3)/2/D18)*0.5*'NEFZ + EPA + WLTP - Constants'!$B$3*('NEFZ + EPA + WLTP - Start Value'!$B$5*'NEFZ + EPA + WLTP - Start Value'!$B$4)*E18/3600,0)</f>
        <v>0.181719229273834</v>
      </c>
    </row>
    <row r="19" ht="20.35" customHeight="1">
      <c r="A19" s="94">
        <v>17</v>
      </c>
      <c r="B19" s="94">
        <v>43.6</v>
      </c>
      <c r="C19" s="95">
        <f>B19/3.6</f>
        <v>12.11111111111111</v>
      </c>
      <c r="D19" s="95">
        <f>(C19+C18)/2</f>
        <v>11.81944444444444</v>
      </c>
      <c r="E19" s="95">
        <f>(D19*(A19-A18))</f>
        <v>11.81944444444444</v>
      </c>
      <c r="F19" s="95">
        <f>(0.5*((C19^2)-(C18^2))*'NEFZ + EPA + WLTP - Start Value'!$B$3)/3600</f>
        <v>2.997268840020582</v>
      </c>
      <c r="G19" s="95">
        <f>E19*'NEFZ + EPA + WLTP - Start Value'!$B$3*'NEFZ + EPA + WLTP - Start Value'!$B$6*'NEFZ + EPA + WLTP - Constants'!$B$4/3600</f>
        <v>0.4032439861111112</v>
      </c>
      <c r="H19" s="95">
        <f>IF(E19&gt;0,(((C18)^3+(C19)^3)/2/D19)*0.5*'NEFZ + EPA + WLTP - Constants'!$B$3*('NEFZ + EPA + WLTP - Start Value'!$B$5*'NEFZ + EPA + WLTP - Start Value'!$B$4)*E19/3600,0)</f>
        <v>0.209254294426226</v>
      </c>
    </row>
    <row r="20" ht="20.35" customHeight="1">
      <c r="A20" s="94">
        <v>18</v>
      </c>
      <c r="B20" s="94">
        <v>46</v>
      </c>
      <c r="C20" s="95">
        <f>B20/3.6</f>
        <v>12.77777777777778</v>
      </c>
      <c r="D20" s="95">
        <f>(C20+C19)/2</f>
        <v>12.44444444444444</v>
      </c>
      <c r="E20" s="95">
        <f>(D20*(A20-A19))</f>
        <v>12.44444444444444</v>
      </c>
      <c r="F20" s="95">
        <f>(0.5*((C20^2)-(C19^2))*'NEFZ + EPA + WLTP - Start Value'!$B$3)/3600</f>
        <v>3.606584362139915</v>
      </c>
      <c r="G20" s="95">
        <f>E20*'NEFZ + EPA + WLTP - Start Value'!$B$3*'NEFZ + EPA + WLTP - Start Value'!$B$6*'NEFZ + EPA + WLTP - Constants'!$B$4/3600</f>
        <v>0.4245671111111111</v>
      </c>
      <c r="H20" s="95">
        <f>IF(E20&gt;0,(((C19)^3+(C20)^3)/2/D20)*0.5*'NEFZ + EPA + WLTP - Constants'!$B$3*('NEFZ + EPA + WLTP - Start Value'!$B$5*'NEFZ + EPA + WLTP - Start Value'!$B$4)*E20/3600,0)</f>
        <v>0.2443154019204389</v>
      </c>
    </row>
    <row r="21" ht="20.35" customHeight="1">
      <c r="A21" s="94">
        <v>19</v>
      </c>
      <c r="B21" s="94">
        <v>48.4</v>
      </c>
      <c r="C21" s="95">
        <f>B21/3.6</f>
        <v>13.44444444444444</v>
      </c>
      <c r="D21" s="95">
        <f>(C21+C20)/2</f>
        <v>13.11111111111111</v>
      </c>
      <c r="E21" s="95">
        <f>(D21*(A21-A20))</f>
        <v>13.11111111111111</v>
      </c>
      <c r="F21" s="95">
        <f>(0.5*((C21^2)-(C20^2))*'NEFZ + EPA + WLTP - Start Value'!$B$3)/3600</f>
        <v>3.799794238683118</v>
      </c>
      <c r="G21" s="95">
        <f>E21*'NEFZ + EPA + WLTP - Start Value'!$B$3*'NEFZ + EPA + WLTP - Start Value'!$B$6*'NEFZ + EPA + WLTP - Constants'!$B$4/3600</f>
        <v>0.4473117777777778</v>
      </c>
      <c r="H21" s="95">
        <f>IF(E21&gt;0,(((C20)^3+(C21)^3)/2/D21)*0.5*'NEFZ + EPA + WLTP - Constants'!$B$3*('NEFZ + EPA + WLTP - Start Value'!$B$5*'NEFZ + EPA + WLTP - Start Value'!$B$4)*E21/3600,0)</f>
        <v>0.2856605994513031</v>
      </c>
    </row>
    <row r="22" ht="20.35" customHeight="1">
      <c r="A22" s="94">
        <v>20</v>
      </c>
      <c r="B22" s="94">
        <v>50.5</v>
      </c>
      <c r="C22" s="95">
        <f>B22/3.6</f>
        <v>14.02777777777778</v>
      </c>
      <c r="D22" s="95">
        <f>(C22+C21)/2</f>
        <v>13.73611111111111</v>
      </c>
      <c r="E22" s="95">
        <f>(D22*(A22-A21))</f>
        <v>13.73611111111111</v>
      </c>
      <c r="F22" s="95">
        <f>(0.5*((C22^2)-(C21^2))*'NEFZ + EPA + WLTP - Start Value'!$B$3)/3600</f>
        <v>3.483312435699594</v>
      </c>
      <c r="G22" s="95">
        <f>E22*'NEFZ + EPA + WLTP - Start Value'!$B$3*'NEFZ + EPA + WLTP - Start Value'!$B$6*'NEFZ + EPA + WLTP - Constants'!$B$4/3600</f>
        <v>0.4686349027777778</v>
      </c>
      <c r="H22" s="95">
        <f>IF(E22&gt;0,(((C21)^3+(C22)^3)/2/D22)*0.5*'NEFZ + EPA + WLTP - Constants'!$B$3*('NEFZ + EPA + WLTP - Start Value'!$B$5*'NEFZ + EPA + WLTP - Start Value'!$B$4)*E22/3600,0)</f>
        <v>0.3282985298621827</v>
      </c>
    </row>
    <row r="23" ht="20.35" customHeight="1">
      <c r="A23" s="94">
        <v>21</v>
      </c>
      <c r="B23" s="94">
        <v>51.9</v>
      </c>
      <c r="C23" s="95">
        <f>B23/3.6</f>
        <v>14.41666666666667</v>
      </c>
      <c r="D23" s="95">
        <f>(C23+C22)/2</f>
        <v>14.22222222222222</v>
      </c>
      <c r="E23" s="95">
        <f>(D23*(A23-A22))</f>
        <v>14.22222222222222</v>
      </c>
      <c r="F23" s="95">
        <f>(0.5*((C23^2)-(C22^2))*'NEFZ + EPA + WLTP - Start Value'!$B$3)/3600</f>
        <v>2.40438957475995</v>
      </c>
      <c r="G23" s="95">
        <f>E23*'NEFZ + EPA + WLTP - Start Value'!$B$3*'NEFZ + EPA + WLTP - Start Value'!$B$6*'NEFZ + EPA + WLTP - Constants'!$B$4/3600</f>
        <v>0.4852195555555556</v>
      </c>
      <c r="H23" s="95">
        <f>IF(E23&gt;0,(((C22)^3+(C23)^3)/2/D23)*0.5*'NEFZ + EPA + WLTP - Constants'!$B$3*('NEFZ + EPA + WLTP - Start Value'!$B$5*'NEFZ + EPA + WLTP - Start Value'!$B$4)*E23/3600,0)</f>
        <v>0.3641131577503429</v>
      </c>
    </row>
    <row r="24" ht="20.35" customHeight="1">
      <c r="A24" s="94">
        <v>22</v>
      </c>
      <c r="B24" s="94">
        <v>52.6</v>
      </c>
      <c r="C24" s="95">
        <f>B24/3.6</f>
        <v>14.61111111111111</v>
      </c>
      <c r="D24" s="95">
        <f>(C24+C23)/2</f>
        <v>14.51388888888889</v>
      </c>
      <c r="E24" s="95">
        <f>(D24*(A24-A23))</f>
        <v>14.51388888888889</v>
      </c>
      <c r="F24" s="95">
        <f>(0.5*((C24^2)-(C23^2))*'NEFZ + EPA + WLTP - Start Value'!$B$3)/3600</f>
        <v>1.226849172668037</v>
      </c>
      <c r="G24" s="95">
        <f>E24*'NEFZ + EPA + WLTP - Start Value'!$B$3*'NEFZ + EPA + WLTP - Start Value'!$B$6*'NEFZ + EPA + WLTP - Constants'!$B$4/3600</f>
        <v>0.4951703472222223</v>
      </c>
      <c r="H24" s="95">
        <f>IF(E24&gt;0,(((C23)^3+(C24)^3)/2/D24)*0.5*'NEFZ + EPA + WLTP - Constants'!$B$3*('NEFZ + EPA + WLTP - Start Value'!$B$5*'NEFZ + EPA + WLTP - Start Value'!$B$4)*E24/3600,0)</f>
        <v>0.3868123797314386</v>
      </c>
    </row>
    <row r="25" ht="20.35" customHeight="1">
      <c r="A25" s="15">
        <v>23</v>
      </c>
      <c r="B25" s="136">
        <v>52.8</v>
      </c>
      <c r="C25" s="95">
        <f>B25/3.6</f>
        <v>14.66666666666667</v>
      </c>
      <c r="D25" s="95">
        <f>(C25+C24)/2</f>
        <v>14.63888888888889</v>
      </c>
      <c r="E25" s="95">
        <f>(D25*(A25-A24))</f>
        <v>14.63888888888889</v>
      </c>
      <c r="F25" s="95">
        <f>(0.5*((C25^2)-(C24^2))*'NEFZ + EPA + WLTP - Start Value'!$B$3)/3600</f>
        <v>0.3535472393689958</v>
      </c>
      <c r="G25" s="95">
        <f>E25*'NEFZ + EPA + WLTP - Start Value'!$B$3*'NEFZ + EPA + WLTP - Start Value'!$B$6*'NEFZ + EPA + WLTP - Constants'!$B$4/3600</f>
        <v>0.4994349722222223</v>
      </c>
      <c r="H25" s="95">
        <f>IF(E25&gt;0,(((C24)^3+(C25)^3)/2/D25)*0.5*'NEFZ + EPA + WLTP - Constants'!$B$3*('NEFZ + EPA + WLTP - Start Value'!$B$5*'NEFZ + EPA + WLTP - Start Value'!$B$4)*E25/3600,0)</f>
        <v>0.3968437638460219</v>
      </c>
    </row>
    <row r="26" ht="20.35" customHeight="1">
      <c r="A26" s="15">
        <v>24</v>
      </c>
      <c r="B26" s="136">
        <v>52.9</v>
      </c>
      <c r="C26" s="95">
        <f>B26/3.6</f>
        <v>14.69444444444444</v>
      </c>
      <c r="D26" s="95">
        <f>(C26+C25)/2</f>
        <v>14.68055555555555</v>
      </c>
      <c r="E26" s="95">
        <f>(D26*(A26-A25))</f>
        <v>14.68055555555555</v>
      </c>
      <c r="F26" s="95">
        <f>(0.5*((C26^2)-(C25^2))*'NEFZ + EPA + WLTP - Start Value'!$B$3)/3600</f>
        <v>0.1772767704046583</v>
      </c>
      <c r="G26" s="95">
        <f>E26*'NEFZ + EPA + WLTP - Start Value'!$B$3*'NEFZ + EPA + WLTP - Start Value'!$B$6*'NEFZ + EPA + WLTP - Constants'!$B$4/3600</f>
        <v>0.500856513888889</v>
      </c>
      <c r="H26" s="95">
        <f>IF(E26&gt;0,(((C25)^3+(C26)^3)/2/D26)*0.5*'NEFZ + EPA + WLTP - Constants'!$B$3*('NEFZ + EPA + WLTP - Start Value'!$B$5*'NEFZ + EPA + WLTP - Start Value'!$B$4)*E26/3600,0)</f>
        <v>0.4002387783618398</v>
      </c>
    </row>
    <row r="27" ht="20.35" customHeight="1">
      <c r="A27" s="15">
        <v>25</v>
      </c>
      <c r="B27" s="136">
        <v>53.1</v>
      </c>
      <c r="C27" s="95">
        <f>B27/3.6</f>
        <v>14.75</v>
      </c>
      <c r="D27" s="95">
        <f>(C27+C26)/2</f>
        <v>14.72222222222222</v>
      </c>
      <c r="E27" s="95">
        <f>(D27*(A27-A26))</f>
        <v>14.72222222222222</v>
      </c>
      <c r="F27" s="95">
        <f>(0.5*((C27^2)-(C26^2))*'NEFZ + EPA + WLTP - Start Value'!$B$3)/3600</f>
        <v>0.3555598422496682</v>
      </c>
      <c r="G27" s="95">
        <f>E27*'NEFZ + EPA + WLTP - Start Value'!$B$3*'NEFZ + EPA + WLTP - Start Value'!$B$6*'NEFZ + EPA + WLTP - Constants'!$B$4/3600</f>
        <v>0.5022780555555556</v>
      </c>
      <c r="H27" s="95">
        <f>IF(E27&gt;0,(((C26)^3+(C27)^3)/2/D27)*0.5*'NEFZ + EPA + WLTP - Constants'!$B$3*('NEFZ + EPA + WLTP - Start Value'!$B$5*'NEFZ + EPA + WLTP - Start Value'!$B$4)*E27/3600,0)</f>
        <v>0.4036595857981823</v>
      </c>
    </row>
    <row r="28" ht="20.35" customHeight="1">
      <c r="A28" s="15">
        <v>26</v>
      </c>
      <c r="B28" s="136">
        <v>53.3</v>
      </c>
      <c r="C28" s="95">
        <f>B28/3.6</f>
        <v>14.80555555555555</v>
      </c>
      <c r="D28" s="95">
        <f>(C28+C27)/2</f>
        <v>14.77777777777778</v>
      </c>
      <c r="E28" s="95">
        <f>(D28*(A28-A27))</f>
        <v>14.77777777777778</v>
      </c>
      <c r="F28" s="95">
        <f>(0.5*((C28^2)-(C27^2))*'NEFZ + EPA + WLTP - Start Value'!$B$3)/3600</f>
        <v>0.3569015775034169</v>
      </c>
      <c r="G28" s="95">
        <f>E28*'NEFZ + EPA + WLTP - Start Value'!$B$3*'NEFZ + EPA + WLTP - Start Value'!$B$6*'NEFZ + EPA + WLTP - Constants'!$B$4/3600</f>
        <v>0.5041734444444443</v>
      </c>
      <c r="H28" s="95">
        <f>IF(E28&gt;0,(((C27)^3+(C28)^3)/2/D28)*0.5*'NEFZ + EPA + WLTP - Constants'!$B$3*('NEFZ + EPA + WLTP - Start Value'!$B$5*'NEFZ + EPA + WLTP - Start Value'!$B$4)*E28/3600,0)</f>
        <v>0.4082465501971878</v>
      </c>
    </row>
    <row r="29" ht="20.35" customHeight="1">
      <c r="A29" s="15">
        <v>27</v>
      </c>
      <c r="B29" s="136">
        <v>53.1</v>
      </c>
      <c r="C29" s="95">
        <f>B29/3.6</f>
        <v>14.75</v>
      </c>
      <c r="D29" s="95">
        <f>(C29+C28)/2</f>
        <v>14.77777777777778</v>
      </c>
      <c r="E29" s="95">
        <f>(D29*(A29-A28))</f>
        <v>14.77777777777778</v>
      </c>
      <c r="F29" s="95">
        <f>(0.5*((C29^2)-(C28^2))*'NEFZ + EPA + WLTP - Start Value'!$B$3)/3600</f>
        <v>-0.3569015775034169</v>
      </c>
      <c r="G29" s="95">
        <f>E29*'NEFZ + EPA + WLTP - Start Value'!$B$3*'NEFZ + EPA + WLTP - Start Value'!$B$6*'NEFZ + EPA + WLTP - Constants'!$B$4/3600</f>
        <v>0.5041734444444443</v>
      </c>
      <c r="H29" s="95">
        <f>IF(E29&gt;0,(((C28)^3+(C29)^3)/2/D29)*0.5*'NEFZ + EPA + WLTP - Constants'!$B$3*('NEFZ + EPA + WLTP - Start Value'!$B$5*'NEFZ + EPA + WLTP - Start Value'!$B$4)*E29/3600,0)</f>
        <v>0.4082465501971878</v>
      </c>
    </row>
    <row r="30" ht="20.35" customHeight="1">
      <c r="A30" s="15">
        <v>28</v>
      </c>
      <c r="B30" s="136">
        <v>52.3</v>
      </c>
      <c r="C30" s="95">
        <f>B30/3.6</f>
        <v>14.52777777777778</v>
      </c>
      <c r="D30" s="95">
        <f>(C30+C29)/2</f>
        <v>14.63888888888889</v>
      </c>
      <c r="E30" s="95">
        <f>(D30*(A30-A29))</f>
        <v>14.63888888888889</v>
      </c>
      <c r="F30" s="95">
        <f>(0.5*((C30^2)-(C29^2))*'NEFZ + EPA + WLTP - Start Value'!$B$3)/3600</f>
        <v>-1.414188957476002</v>
      </c>
      <c r="G30" s="95">
        <f>E30*'NEFZ + EPA + WLTP - Start Value'!$B$3*'NEFZ + EPA + WLTP - Start Value'!$B$6*'NEFZ + EPA + WLTP - Constants'!$B$4/3600</f>
        <v>0.4994349722222223</v>
      </c>
      <c r="H30" s="95">
        <f>IF(E30&gt;0,(((C29)^3+(C30)^3)/2/D30)*0.5*'NEFZ + EPA + WLTP - Constants'!$B$3*('NEFZ + EPA + WLTP - Start Value'!$B$5*'NEFZ + EPA + WLTP - Start Value'!$B$4)*E30/3600,0)</f>
        <v>0.3969080631322874</v>
      </c>
    </row>
    <row r="31" ht="20.35" customHeight="1">
      <c r="A31" s="15">
        <v>29</v>
      </c>
      <c r="B31" s="136">
        <v>50.7</v>
      </c>
      <c r="C31" s="95">
        <f>B31/3.6</f>
        <v>14.08333333333333</v>
      </c>
      <c r="D31" s="95">
        <f>(C31+C30)/2</f>
        <v>14.30555555555556</v>
      </c>
      <c r="E31" s="95">
        <f>(D31*(A31-A30))</f>
        <v>14.30555555555556</v>
      </c>
      <c r="F31" s="95">
        <f>(0.5*((C31^2)-(C30^2))*'NEFZ + EPA + WLTP - Start Value'!$B$3)/3600</f>
        <v>-2.763974622770907</v>
      </c>
      <c r="G31" s="95">
        <f>E31*'NEFZ + EPA + WLTP - Start Value'!$B$3*'NEFZ + EPA + WLTP - Start Value'!$B$6*'NEFZ + EPA + WLTP - Constants'!$B$4/3600</f>
        <v>0.4880626388888889</v>
      </c>
      <c r="H31" s="95">
        <f>IF(E31&gt;0,(((C30)^3+(C31)^3)/2/D31)*0.5*'NEFZ + EPA + WLTP - Constants'!$B$3*('NEFZ + EPA + WLTP - Start Value'!$B$5*'NEFZ + EPA + WLTP - Start Value'!$B$4)*E31/3600,0)</f>
        <v>0.3706115828082133</v>
      </c>
    </row>
    <row r="32" ht="20.35" customHeight="1">
      <c r="A32" s="15">
        <v>30</v>
      </c>
      <c r="B32" s="136">
        <v>48.8</v>
      </c>
      <c r="C32" s="95">
        <f>B32/3.6</f>
        <v>13.55555555555555</v>
      </c>
      <c r="D32" s="95">
        <f>(C32+C31)/2</f>
        <v>13.81944444444444</v>
      </c>
      <c r="E32" s="95">
        <f>(D32*(A32-A31))</f>
        <v>13.81944444444444</v>
      </c>
      <c r="F32" s="95">
        <f>(0.5*((C32^2)-(C31^2))*'NEFZ + EPA + WLTP - Start Value'!$B$3)/3600</f>
        <v>-3.170688121570661</v>
      </c>
      <c r="G32" s="95">
        <f>E32*'NEFZ + EPA + WLTP - Start Value'!$B$3*'NEFZ + EPA + WLTP - Start Value'!$B$6*'NEFZ + EPA + WLTP - Constants'!$B$4/3600</f>
        <v>0.4714779861111111</v>
      </c>
      <c r="H32" s="95">
        <f>IF(E32&gt;0,(((C31)^3+(C32)^3)/2/D32)*0.5*'NEFZ + EPA + WLTP - Constants'!$B$3*('NEFZ + EPA + WLTP - Start Value'!$B$5*'NEFZ + EPA + WLTP - Start Value'!$B$4)*E32/3600,0)</f>
        <v>0.334223589115012</v>
      </c>
    </row>
    <row r="33" ht="20.35" customHeight="1">
      <c r="A33" s="15">
        <v>31</v>
      </c>
      <c r="B33" s="136">
        <v>46.5</v>
      </c>
      <c r="C33" s="95">
        <f>B33/3.6</f>
        <v>12.91666666666667</v>
      </c>
      <c r="D33" s="95">
        <f>(C33+C32)/2</f>
        <v>13.23611111111111</v>
      </c>
      <c r="E33" s="95">
        <f>(D33*(A33-A32))</f>
        <v>13.23611111111111</v>
      </c>
      <c r="F33" s="95">
        <f>(0.5*((C33^2)-(C32^2))*'NEFZ + EPA + WLTP - Start Value'!$B$3)/3600</f>
        <v>-3.676186878429345</v>
      </c>
      <c r="G33" s="95">
        <f>E33*'NEFZ + EPA + WLTP - Start Value'!$B$3*'NEFZ + EPA + WLTP - Start Value'!$B$6*'NEFZ + EPA + WLTP - Constants'!$B$4/3600</f>
        <v>0.4515764027777778</v>
      </c>
      <c r="H33" s="95">
        <f>IF(E33&gt;0,(((C32)^3+(C33)^3)/2/D33)*0.5*'NEFZ + EPA + WLTP - Constants'!$B$3*('NEFZ + EPA + WLTP - Start Value'!$B$5*'NEFZ + EPA + WLTP - Start Value'!$B$4)*E33/3600,0)</f>
        <v>0.29385288570066</v>
      </c>
    </row>
    <row r="34" ht="20.35" customHeight="1">
      <c r="A34" s="15">
        <v>32</v>
      </c>
      <c r="B34" s="136">
        <v>43.8</v>
      </c>
      <c r="C34" s="95">
        <f>B34/3.6</f>
        <v>12.16666666666667</v>
      </c>
      <c r="D34" s="95">
        <f>(C34+C33)/2</f>
        <v>12.54166666666667</v>
      </c>
      <c r="E34" s="95">
        <f>(D34*(A34-A33))</f>
        <v>12.54166666666667</v>
      </c>
      <c r="F34" s="95">
        <f>(0.5*((C34^2)-(C33^2))*'NEFZ + EPA + WLTP - Start Value'!$B$3)/3600</f>
        <v>-4.089105902777778</v>
      </c>
      <c r="G34" s="95">
        <f>E34*'NEFZ + EPA + WLTP - Start Value'!$B$3*'NEFZ + EPA + WLTP - Start Value'!$B$6*'NEFZ + EPA + WLTP - Constants'!$B$4/3600</f>
        <v>0.4278840416666666</v>
      </c>
      <c r="H34" s="95">
        <f>IF(E34&gt;0,(((C33)^3+(C34)^3)/2/D34)*0.5*'NEFZ + EPA + WLTP - Constants'!$B$3*('NEFZ + EPA + WLTP - Start Value'!$B$5*'NEFZ + EPA + WLTP - Start Value'!$B$4)*E34/3600,0)</f>
        <v>0.2502185739293981</v>
      </c>
    </row>
    <row r="35" ht="20.35" customHeight="1">
      <c r="A35" s="15">
        <v>33</v>
      </c>
      <c r="B35" s="136">
        <v>40.3</v>
      </c>
      <c r="C35" s="95">
        <f>B35/3.6</f>
        <v>11.19444444444444</v>
      </c>
      <c r="D35" s="95">
        <f>(C35+C34)/2</f>
        <v>11.68055555555555</v>
      </c>
      <c r="E35" s="95">
        <f>(D35*(A35-A34))</f>
        <v>11.68055555555555</v>
      </c>
      <c r="F35" s="95">
        <f>(0.5*((C35^2)-(C34^2))*'NEFZ + EPA + WLTP - Start Value'!$B$3)/3600</f>
        <v>-4.93674714934843</v>
      </c>
      <c r="G35" s="95">
        <f>E35*'NEFZ + EPA + WLTP - Start Value'!$B$3*'NEFZ + EPA + WLTP - Start Value'!$B$6*'NEFZ + EPA + WLTP - Constants'!$B$4/3600</f>
        <v>0.3985055138888889</v>
      </c>
      <c r="H35" s="95">
        <f>IF(E35&gt;0,(((C34)^3+(C35)^3)/2/D35)*0.5*'NEFZ + EPA + WLTP - Constants'!$B$3*('NEFZ + EPA + WLTP - Start Value'!$B$5*'NEFZ + EPA + WLTP - Start Value'!$B$4)*E35/3600,0)</f>
        <v>0.2026430697391546</v>
      </c>
    </row>
    <row r="36" ht="20.35" customHeight="1">
      <c r="A36" s="15">
        <v>34</v>
      </c>
      <c r="B36" s="136">
        <v>36</v>
      </c>
      <c r="C36" s="95">
        <f>B36/3.6</f>
        <v>10</v>
      </c>
      <c r="D36" s="95">
        <f>(C36+C35)/2</f>
        <v>10.59722222222222</v>
      </c>
      <c r="E36" s="95">
        <f>(D36*(A36-A35))</f>
        <v>10.59722222222222</v>
      </c>
      <c r="F36" s="95">
        <f>(0.5*((C36^2)-(C35^2))*'NEFZ + EPA + WLTP - Start Value'!$B$3)/3600</f>
        <v>-5.502623992626877</v>
      </c>
      <c r="G36" s="95">
        <f>E36*'NEFZ + EPA + WLTP - Start Value'!$B$3*'NEFZ + EPA + WLTP - Start Value'!$B$6*'NEFZ + EPA + WLTP - Constants'!$B$4/3600</f>
        <v>0.3615454305555556</v>
      </c>
      <c r="H36" s="95">
        <f>IF(E36&gt;0,(((C35)^3+(C36)^3)/2/D36)*0.5*'NEFZ + EPA + WLTP - Constants'!$B$3*('NEFZ + EPA + WLTP - Start Value'!$B$5*'NEFZ + EPA + WLTP - Start Value'!$B$4)*E36/3600,0)</f>
        <v>0.1519795269150806</v>
      </c>
    </row>
    <row r="37" ht="20.35" customHeight="1">
      <c r="A37" s="15">
        <v>35</v>
      </c>
      <c r="B37" s="136">
        <v>30.7</v>
      </c>
      <c r="C37" s="95">
        <f>B37/3.6</f>
        <v>8.527777777777777</v>
      </c>
      <c r="D37" s="95">
        <f>(C37+C36)/2</f>
        <v>9.263888888888889</v>
      </c>
      <c r="E37" s="95">
        <f>(D37*(A37-A36))</f>
        <v>9.263888888888889</v>
      </c>
      <c r="F37" s="95">
        <f>(0.5*((C37^2)-(C36^2))*'NEFZ + EPA + WLTP - Start Value'!$B$3)/3600</f>
        <v>-5.928960369513034</v>
      </c>
      <c r="G37" s="95">
        <f>E37*'NEFZ + EPA + WLTP - Start Value'!$B$3*'NEFZ + EPA + WLTP - Start Value'!$B$6*'NEFZ + EPA + WLTP - Constants'!$B$4/3600</f>
        <v>0.3160560972222223</v>
      </c>
      <c r="H37" s="95">
        <f>IF(E37&gt;0,(((C36)^3+(C37)^3)/2/D37)*0.5*'NEFZ + EPA + WLTP - Constants'!$B$3*('NEFZ + EPA + WLTP - Start Value'!$B$5*'NEFZ + EPA + WLTP - Start Value'!$B$4)*E37/3600,0)</f>
        <v>0.1024754698163151</v>
      </c>
    </row>
    <row r="38" ht="20.35" customHeight="1">
      <c r="A38" s="15">
        <v>36</v>
      </c>
      <c r="B38" s="136">
        <v>25.4</v>
      </c>
      <c r="C38" s="95">
        <f>B38/3.6</f>
        <v>7.055555555555555</v>
      </c>
      <c r="D38" s="95">
        <f>(C38+C37)/2</f>
        <v>7.791666666666666</v>
      </c>
      <c r="E38" s="95">
        <f>(D38*(A38-A37))</f>
        <v>7.791666666666666</v>
      </c>
      <c r="F38" s="95">
        <f>(0.5*((C38^2)-(C37^2))*'NEFZ + EPA + WLTP - Start Value'!$B$3)/3600</f>
        <v>-4.986726787551437</v>
      </c>
      <c r="G38" s="95">
        <f>E38*'NEFZ + EPA + WLTP - Start Value'!$B$3*'NEFZ + EPA + WLTP - Start Value'!$B$6*'NEFZ + EPA + WLTP - Constants'!$B$4/3600</f>
        <v>0.2658282916666667</v>
      </c>
      <c r="H38" s="95">
        <f>IF(E38&gt;0,(((C37)^3+(C38)^3)/2/D38)*0.5*'NEFZ + EPA + WLTP - Constants'!$B$3*('NEFZ + EPA + WLTP - Start Value'!$B$5*'NEFZ + EPA + WLTP - Start Value'!$B$4)*E38/3600,0)</f>
        <v>0.06144087186535492</v>
      </c>
    </row>
    <row r="39" ht="20.35" customHeight="1">
      <c r="A39" s="15">
        <v>37</v>
      </c>
      <c r="B39" s="136">
        <v>21</v>
      </c>
      <c r="C39" s="95">
        <f>B39/3.6</f>
        <v>5.833333333333333</v>
      </c>
      <c r="D39" s="95">
        <f>(C39+C38)/2</f>
        <v>6.444444444444445</v>
      </c>
      <c r="E39" s="95">
        <f>(D39*(A39-A38))</f>
        <v>6.444444444444445</v>
      </c>
      <c r="F39" s="95">
        <f>(0.5*((C39^2)-(C38^2))*'NEFZ + EPA + WLTP - Start Value'!$B$3)/3600</f>
        <v>-3.424108367626887</v>
      </c>
      <c r="G39" s="95">
        <f>E39*'NEFZ + EPA + WLTP - Start Value'!$B$3*'NEFZ + EPA + WLTP - Start Value'!$B$6*'NEFZ + EPA + WLTP - Constants'!$B$4/3600</f>
        <v>0.2198651111111112</v>
      </c>
      <c r="H39" s="95">
        <f>IF(E39&gt;0,(((C38)^3+(C39)^3)/2/D39)*0.5*'NEFZ + EPA + WLTP - Constants'!$B$3*('NEFZ + EPA + WLTP - Start Value'!$B$5*'NEFZ + EPA + WLTP - Start Value'!$B$4)*E39/3600,0)</f>
        <v>0.0347702342249657</v>
      </c>
    </row>
    <row r="40" ht="20.35" customHeight="1">
      <c r="A40" s="15">
        <v>38</v>
      </c>
      <c r="B40" s="136">
        <v>16.7</v>
      </c>
      <c r="C40" s="95">
        <f>B40/3.6</f>
        <v>4.638888888888888</v>
      </c>
      <c r="D40" s="95">
        <f>(C40+C39)/2</f>
        <v>5.236111111111111</v>
      </c>
      <c r="E40" s="95">
        <f>(D40*(A40-A39))</f>
        <v>5.236111111111111</v>
      </c>
      <c r="F40" s="95">
        <f>(0.5*((C40^2)-(C39^2))*'NEFZ + EPA + WLTP - Start Value'!$B$3)/3600</f>
        <v>-2.718858774862826</v>
      </c>
      <c r="G40" s="95">
        <f>E40*'NEFZ + EPA + WLTP - Start Value'!$B$3*'NEFZ + EPA + WLTP - Start Value'!$B$6*'NEFZ + EPA + WLTP - Constants'!$B$4/3600</f>
        <v>0.1786404027777778</v>
      </c>
      <c r="H40" s="95">
        <f>IF(E40&gt;0,(((C39)^3+(C40)^3)/2/D40)*0.5*'NEFZ + EPA + WLTP - Constants'!$B$3*('NEFZ + EPA + WLTP - Start Value'!$B$5*'NEFZ + EPA + WLTP - Start Value'!$B$4)*E40/3600,0)</f>
        <v>0.01886880111346879</v>
      </c>
    </row>
    <row r="41" ht="20.35" customHeight="1">
      <c r="A41" s="15">
        <v>39</v>
      </c>
      <c r="B41" s="136">
        <v>13.4</v>
      </c>
      <c r="C41" s="95">
        <f>B41/3.6</f>
        <v>3.722222222222222</v>
      </c>
      <c r="D41" s="95">
        <f>(C41+C40)/2</f>
        <v>4.180555555555555</v>
      </c>
      <c r="E41" s="95">
        <f>(D41*(A41-A40))</f>
        <v>4.180555555555555</v>
      </c>
      <c r="F41" s="95">
        <f>(0.5*((C41^2)-(C40^2))*'NEFZ + EPA + WLTP - Start Value'!$B$3)/3600</f>
        <v>-1.665932034465019</v>
      </c>
      <c r="G41" s="95">
        <f>E41*'NEFZ + EPA + WLTP - Start Value'!$B$3*'NEFZ + EPA + WLTP - Start Value'!$B$6*'NEFZ + EPA + WLTP - Constants'!$B$4/3600</f>
        <v>0.1426280138888889</v>
      </c>
      <c r="H41" s="95">
        <f>IF(E41&gt;0,(((C40)^3+(C41)^3)/2/D41)*0.5*'NEFZ + EPA + WLTP - Constants'!$B$3*('NEFZ + EPA + WLTP - Start Value'!$B$5*'NEFZ + EPA + WLTP - Start Value'!$B$4)*E41/3600,0)</f>
        <v>0.009575844752014742</v>
      </c>
    </row>
    <row r="42" ht="20.35" customHeight="1">
      <c r="A42" s="15">
        <v>40</v>
      </c>
      <c r="B42" s="136">
        <v>12</v>
      </c>
      <c r="C42" s="95">
        <f>B42/3.6</f>
        <v>3.333333333333333</v>
      </c>
      <c r="D42" s="95">
        <f>(C42+C41)/2</f>
        <v>3.527777777777778</v>
      </c>
      <c r="E42" s="95">
        <f>(D42*(A42-A41))</f>
        <v>3.527777777777778</v>
      </c>
      <c r="F42" s="95">
        <f>(0.5*((C42^2)-(C41^2))*'NEFZ + EPA + WLTP - Start Value'!$B$3)/3600</f>
        <v>-0.5964013203017838</v>
      </c>
      <c r="G42" s="95">
        <f>E42*'NEFZ + EPA + WLTP - Start Value'!$B$3*'NEFZ + EPA + WLTP - Start Value'!$B$6*'NEFZ + EPA + WLTP - Constants'!$B$4/3600</f>
        <v>0.1203571944444444</v>
      </c>
      <c r="H42" s="95">
        <f>IF(E42&gt;0,(((C41)^3+(C42)^3)/2/D42)*0.5*'NEFZ + EPA + WLTP - Constants'!$B$3*('NEFZ + EPA + WLTP - Start Value'!$B$5*'NEFZ + EPA + WLTP - Start Value'!$B$4)*E42/3600,0)</f>
        <v>0.005604468407064471</v>
      </c>
    </row>
    <row r="43" ht="20.35" customHeight="1">
      <c r="A43" s="15">
        <v>41</v>
      </c>
      <c r="B43" s="136">
        <v>12.1</v>
      </c>
      <c r="C43" s="95">
        <f>B43/3.6</f>
        <v>3.361111111111111</v>
      </c>
      <c r="D43" s="95">
        <f>(C43+C42)/2</f>
        <v>3.347222222222222</v>
      </c>
      <c r="E43" s="95">
        <f>(D43*(A43-A42))</f>
        <v>3.347222222222222</v>
      </c>
      <c r="F43" s="95">
        <f>(0.5*((C43^2)-(C42^2))*'NEFZ + EPA + WLTP - Start Value'!$B$3)/3600</f>
        <v>0.04041977451988999</v>
      </c>
      <c r="G43" s="95">
        <f>E43*'NEFZ + EPA + WLTP - Start Value'!$B$3*'NEFZ + EPA + WLTP - Start Value'!$B$6*'NEFZ + EPA + WLTP - Constants'!$B$4/3600</f>
        <v>0.1141971805555555</v>
      </c>
      <c r="H43" s="95">
        <f>IF(E43&gt;0,(((C42)^3+(C43)^3)/2/D43)*0.5*'NEFZ + EPA + WLTP - Constants'!$B$3*('NEFZ + EPA + WLTP - Start Value'!$B$5*'NEFZ + EPA + WLTP - Start Value'!$B$4)*E43/3600,0)</f>
        <v>0.004744239395790465</v>
      </c>
    </row>
    <row r="44" ht="20.35" customHeight="1">
      <c r="A44" s="15">
        <v>42</v>
      </c>
      <c r="B44" s="136">
        <v>12.8</v>
      </c>
      <c r="C44" s="95">
        <f>B44/3.6</f>
        <v>3.555555555555556</v>
      </c>
      <c r="D44" s="95">
        <f>(C44+C43)/2</f>
        <v>3.458333333333333</v>
      </c>
      <c r="E44" s="95">
        <f>(D44*(A44-A43))</f>
        <v>3.458333333333333</v>
      </c>
      <c r="F44" s="95">
        <f>(0.5*((C44^2)-(C43^2))*'NEFZ + EPA + WLTP - Start Value'!$B$3)/3600</f>
        <v>0.2923305684156388</v>
      </c>
      <c r="G44" s="95">
        <f>E44*'NEFZ + EPA + WLTP - Start Value'!$B$3*'NEFZ + EPA + WLTP - Start Value'!$B$6*'NEFZ + EPA + WLTP - Constants'!$B$4/3600</f>
        <v>0.1179879583333333</v>
      </c>
      <c r="H44" s="95">
        <f>IF(E44&gt;0,(((C43)^3+(C44)^3)/2/D44)*0.5*'NEFZ + EPA + WLTP - Constants'!$B$3*('NEFZ + EPA + WLTP - Start Value'!$B$5*'NEFZ + EPA + WLTP - Start Value'!$B$4)*E44/3600,0)</f>
        <v>0.005244686583719136</v>
      </c>
    </row>
    <row r="45" ht="20.35" customHeight="1">
      <c r="A45" s="15">
        <v>43</v>
      </c>
      <c r="B45" s="136">
        <v>15.6</v>
      </c>
      <c r="C45" s="95">
        <f>B45/3.6</f>
        <v>4.333333333333333</v>
      </c>
      <c r="D45" s="95">
        <f>(C45+C44)/2</f>
        <v>3.944444444444445</v>
      </c>
      <c r="E45" s="95">
        <f>(D45*(A45-A44))</f>
        <v>3.944444444444445</v>
      </c>
      <c r="F45" s="95">
        <f>(0.5*((C45^2)-(C44^2))*'NEFZ + EPA + WLTP - Start Value'!$B$3)/3600</f>
        <v>1.333684842249656</v>
      </c>
      <c r="G45" s="95">
        <f>E45*'NEFZ + EPA + WLTP - Start Value'!$B$3*'NEFZ + EPA + WLTP - Start Value'!$B$6*'NEFZ + EPA + WLTP - Constants'!$B$4/3600</f>
        <v>0.1345726111111111</v>
      </c>
      <c r="H45" s="95">
        <f>IF(E45&gt;0,(((C44)^3+(C45)^3)/2/D45)*0.5*'NEFZ + EPA + WLTP - Constants'!$B$3*('NEFZ + EPA + WLTP - Start Value'!$B$5*'NEFZ + EPA + WLTP - Start Value'!$B$4)*E45/3600,0)</f>
        <v>0.007989715706447187</v>
      </c>
    </row>
    <row r="46" ht="20.35" customHeight="1">
      <c r="A46" s="15">
        <v>44</v>
      </c>
      <c r="B46" s="136">
        <v>19.9</v>
      </c>
      <c r="C46" s="95">
        <f>B46/3.6</f>
        <v>5.527777777777778</v>
      </c>
      <c r="D46" s="95">
        <f>(C46+C45)/2</f>
        <v>4.930555555555555</v>
      </c>
      <c r="E46" s="95">
        <f>(D46*(A46-A45))</f>
        <v>4.930555555555555</v>
      </c>
      <c r="F46" s="95">
        <f>(0.5*((C46^2)-(C45^2))*'NEFZ + EPA + WLTP - Start Value'!$B$3)/3600</f>
        <v>2.560198581104252</v>
      </c>
      <c r="G46" s="95">
        <f>E46*'NEFZ + EPA + WLTP - Start Value'!$B$3*'NEFZ + EPA + WLTP - Start Value'!$B$6*'NEFZ + EPA + WLTP - Constants'!$B$4/3600</f>
        <v>0.1682157638888889</v>
      </c>
      <c r="H46" s="95">
        <f>IF(E46&gt;0,(((C45)^3+(C46)^3)/2/D46)*0.5*'NEFZ + EPA + WLTP - Constants'!$B$3*('NEFZ + EPA + WLTP - Start Value'!$B$5*'NEFZ + EPA + WLTP - Start Value'!$B$4)*E46/3600,0)</f>
        <v>0.01583014400612997</v>
      </c>
    </row>
    <row r="47" ht="20.35" customHeight="1">
      <c r="A47" s="15">
        <v>45</v>
      </c>
      <c r="B47" s="136">
        <v>23.4</v>
      </c>
      <c r="C47" s="95">
        <f>B47/3.6</f>
        <v>6.499999999999999</v>
      </c>
      <c r="D47" s="95">
        <f>(C47+C46)/2</f>
        <v>6.013888888888888</v>
      </c>
      <c r="E47" s="95">
        <f>(D47*(A47-A46))</f>
        <v>6.013888888888888</v>
      </c>
      <c r="F47" s="95">
        <f>(0.5*((C47^2)-(C46^2))*'NEFZ + EPA + WLTP - Start Value'!$B$3)/3600</f>
        <v>2.541749721364881</v>
      </c>
      <c r="G47" s="95">
        <f>E47*'NEFZ + EPA + WLTP - Start Value'!$B$3*'NEFZ + EPA + WLTP - Start Value'!$B$6*'NEFZ + EPA + WLTP - Constants'!$B$4/3600</f>
        <v>0.2051758472222222</v>
      </c>
      <c r="H47" s="95">
        <f>IF(E47&gt;0,(((C46)^3+(C47)^3)/2/D47)*0.5*'NEFZ + EPA + WLTP - Constants'!$B$3*('NEFZ + EPA + WLTP - Start Value'!$B$5*'NEFZ + EPA + WLTP - Start Value'!$B$4)*E47/3600,0)</f>
        <v>0.02805349933020404</v>
      </c>
    </row>
    <row r="48" ht="20.35" customHeight="1">
      <c r="A48" s="15">
        <v>46</v>
      </c>
      <c r="B48" s="136">
        <v>24.6</v>
      </c>
      <c r="C48" s="95">
        <f>B48/3.6</f>
        <v>6.833333333333334</v>
      </c>
      <c r="D48" s="95">
        <f>(C48+C47)/2</f>
        <v>6.666666666666666</v>
      </c>
      <c r="E48" s="95">
        <f>(D48*(A48-A47))</f>
        <v>6.666666666666666</v>
      </c>
      <c r="F48" s="95">
        <f>(0.5*((C48^2)-(C47^2))*'NEFZ + EPA + WLTP - Start Value'!$B$3)/3600</f>
        <v>0.9660493827160537</v>
      </c>
      <c r="G48" s="95">
        <f>E48*'NEFZ + EPA + WLTP - Start Value'!$B$3*'NEFZ + EPA + WLTP - Start Value'!$B$6*'NEFZ + EPA + WLTP - Constants'!$B$4/3600</f>
        <v>0.2274466666666666</v>
      </c>
      <c r="H48" s="95">
        <f>IF(E48&gt;0,(((C47)^3+(C48)^3)/2/D48)*0.5*'NEFZ + EPA + WLTP - Constants'!$B$3*('NEFZ + EPA + WLTP - Start Value'!$B$5*'NEFZ + EPA + WLTP - Start Value'!$B$4)*E48/3600,0)</f>
        <v>0.03755175925925926</v>
      </c>
    </row>
    <row r="49" ht="20.35" customHeight="1">
      <c r="A49" s="15">
        <v>47</v>
      </c>
      <c r="B49" s="136">
        <v>25.2</v>
      </c>
      <c r="C49" s="95">
        <f>B49/3.6</f>
        <v>7</v>
      </c>
      <c r="D49" s="95">
        <f>(C49+C48)/2</f>
        <v>6.916666666666667</v>
      </c>
      <c r="E49" s="95">
        <f>(D49*(A49-A48))</f>
        <v>6.916666666666667</v>
      </c>
      <c r="F49" s="95">
        <f>(0.5*((C49^2)-(C48^2))*'NEFZ + EPA + WLTP - Start Value'!$B$3)/3600</f>
        <v>0.5011381172839494</v>
      </c>
      <c r="G49" s="95">
        <f>E49*'NEFZ + EPA + WLTP - Start Value'!$B$3*'NEFZ + EPA + WLTP - Start Value'!$B$6*'NEFZ + EPA + WLTP - Constants'!$B$4/3600</f>
        <v>0.2359759166666667</v>
      </c>
      <c r="H49" s="95">
        <f>IF(E49&gt;0,(((C48)^3+(C49)^3)/2/D49)*0.5*'NEFZ + EPA + WLTP - Constants'!$B$3*('NEFZ + EPA + WLTP - Start Value'!$B$5*'NEFZ + EPA + WLTP - Start Value'!$B$4)*E49/3600,0)</f>
        <v>0.04187647800925926</v>
      </c>
    </row>
    <row r="50" ht="20.35" customHeight="1">
      <c r="A50" s="15">
        <v>48</v>
      </c>
      <c r="B50" s="136">
        <v>26.4</v>
      </c>
      <c r="C50" s="95">
        <f>B50/3.6</f>
        <v>7.333333333333333</v>
      </c>
      <c r="D50" s="95">
        <f>(C50+C49)/2</f>
        <v>7.166666666666666</v>
      </c>
      <c r="E50" s="95">
        <f>(D50*(A50-A49))</f>
        <v>7.166666666666666</v>
      </c>
      <c r="F50" s="95">
        <f>(0.5*((C50^2)-(C49^2))*'NEFZ + EPA + WLTP - Start Value'!$B$3)/3600</f>
        <v>1.038503086419752</v>
      </c>
      <c r="G50" s="95">
        <f>E50*'NEFZ + EPA + WLTP - Start Value'!$B$3*'NEFZ + EPA + WLTP - Start Value'!$B$6*'NEFZ + EPA + WLTP - Constants'!$B$4/3600</f>
        <v>0.2445051666666666</v>
      </c>
      <c r="H50" s="95">
        <f>IF(E50&gt;0,(((C49)^3+(C50)^3)/2/D50)*0.5*'NEFZ + EPA + WLTP - Constants'!$B$3*('NEFZ + EPA + WLTP - Start Value'!$B$5*'NEFZ + EPA + WLTP - Start Value'!$B$4)*E50/3600,0)</f>
        <v>0.04663867592592592</v>
      </c>
    </row>
    <row r="51" ht="20.35" customHeight="1">
      <c r="A51" s="15">
        <v>49</v>
      </c>
      <c r="B51" s="136">
        <v>28.8</v>
      </c>
      <c r="C51" s="95">
        <f>B51/3.6</f>
        <v>8</v>
      </c>
      <c r="D51" s="95">
        <f>(C51+C50)/2</f>
        <v>7.666666666666666</v>
      </c>
      <c r="E51" s="95">
        <f>(D51*(A51-A50))</f>
        <v>7.666666666666666</v>
      </c>
      <c r="F51" s="95">
        <f>(0.5*((C51^2)-(C50^2))*'NEFZ + EPA + WLTP - Start Value'!$B$3)/3600</f>
        <v>2.221913580246915</v>
      </c>
      <c r="G51" s="95">
        <f>E51*'NEFZ + EPA + WLTP - Start Value'!$B$3*'NEFZ + EPA + WLTP - Start Value'!$B$6*'NEFZ + EPA + WLTP - Constants'!$B$4/3600</f>
        <v>0.2615636666666667</v>
      </c>
      <c r="H51" s="95">
        <f>IF(E51&gt;0,(((C50)^3+(C51)^3)/2/D51)*0.5*'NEFZ + EPA + WLTP - Constants'!$B$3*('NEFZ + EPA + WLTP - Start Value'!$B$5*'NEFZ + EPA + WLTP - Start Value'!$B$4)*E51/3600,0)</f>
        <v>0.05732792592592592</v>
      </c>
    </row>
    <row r="52" ht="20.35" customHeight="1">
      <c r="A52" s="15">
        <v>50</v>
      </c>
      <c r="B52" s="136">
        <v>31.8</v>
      </c>
      <c r="C52" s="95">
        <f>B52/3.6</f>
        <v>8.833333333333334</v>
      </c>
      <c r="D52" s="95">
        <f>(C52+C51)/2</f>
        <v>8.416666666666668</v>
      </c>
      <c r="E52" s="95">
        <f>(D52*(A52-A51))</f>
        <v>8.416666666666668</v>
      </c>
      <c r="F52" s="95">
        <f>(0.5*((C52^2)-(C51^2))*'NEFZ + EPA + WLTP - Start Value'!$B$3)/3600</f>
        <v>3.049093364197533</v>
      </c>
      <c r="G52" s="95">
        <f>E52*'NEFZ + EPA + WLTP - Start Value'!$B$3*'NEFZ + EPA + WLTP - Start Value'!$B$6*'NEFZ + EPA + WLTP - Constants'!$B$4/3600</f>
        <v>0.2871514166666668</v>
      </c>
      <c r="H52" s="95">
        <f>IF(E52&gt;0,(((C51)^3+(C52)^3)/2/D52)*0.5*'NEFZ + EPA + WLTP - Constants'!$B$3*('NEFZ + EPA + WLTP - Start Value'!$B$5*'NEFZ + EPA + WLTP - Start Value'!$B$4)*E52/3600,0)</f>
        <v>0.07597876967592591</v>
      </c>
    </row>
    <row r="53" ht="20.35" customHeight="1">
      <c r="A53" s="15">
        <v>51</v>
      </c>
      <c r="B53" s="136">
        <v>35.3</v>
      </c>
      <c r="C53" s="95">
        <f>B53/3.6</f>
        <v>9.805555555555555</v>
      </c>
      <c r="D53" s="95">
        <f>(C53+C52)/2</f>
        <v>9.319444444444445</v>
      </c>
      <c r="E53" s="95">
        <f>(D53*(A53-A52))</f>
        <v>9.319444444444445</v>
      </c>
      <c r="F53" s="95">
        <f>(0.5*((C53^2)-(C52^2))*'NEFZ + EPA + WLTP - Start Value'!$B$3)/3600</f>
        <v>3.938831554355279</v>
      </c>
      <c r="G53" s="95">
        <f>E53*'NEFZ + EPA + WLTP - Start Value'!$B$3*'NEFZ + EPA + WLTP - Start Value'!$B$6*'NEFZ + EPA + WLTP - Constants'!$B$4/3600</f>
        <v>0.3179514861111112</v>
      </c>
      <c r="H53" s="95">
        <f>IF(E53&gt;0,(((C52)^3+(C53)^3)/2/D53)*0.5*'NEFZ + EPA + WLTP - Constants'!$B$3*('NEFZ + EPA + WLTP - Start Value'!$B$5*'NEFZ + EPA + WLTP - Start Value'!$B$4)*E53/3600,0)</f>
        <v>0.1032264632469565</v>
      </c>
    </row>
    <row r="54" ht="20.35" customHeight="1">
      <c r="A54" s="15">
        <v>52</v>
      </c>
      <c r="B54" s="136">
        <v>39.5</v>
      </c>
      <c r="C54" s="95">
        <f>B54/3.6</f>
        <v>10.97222222222222</v>
      </c>
      <c r="D54" s="95">
        <f>(C54+C53)/2</f>
        <v>10.38888888888889</v>
      </c>
      <c r="E54" s="95">
        <f>(D54*(A54-A53))</f>
        <v>10.38888888888889</v>
      </c>
      <c r="F54" s="95">
        <f>(0.5*((C54^2)-(C53^2))*'NEFZ + EPA + WLTP - Start Value'!$B$3)/3600</f>
        <v>5.268994341563782</v>
      </c>
      <c r="G54" s="95">
        <f>E54*'NEFZ + EPA + WLTP - Start Value'!$B$3*'NEFZ + EPA + WLTP - Start Value'!$B$6*'NEFZ + EPA + WLTP - Constants'!$B$4/3600</f>
        <v>0.3544377222222223</v>
      </c>
      <c r="H54" s="95">
        <f>IF(E54&gt;0,(((C53)^3+(C54)^3)/2/D54)*0.5*'NEFZ + EPA + WLTP - Constants'!$B$3*('NEFZ + EPA + WLTP - Start Value'!$B$5*'NEFZ + EPA + WLTP - Start Value'!$B$4)*E54/3600,0)</f>
        <v>0.1431812819144376</v>
      </c>
    </row>
    <row r="55" ht="20.35" customHeight="1">
      <c r="A55" s="15">
        <v>53</v>
      </c>
      <c r="B55" s="136">
        <v>44.5</v>
      </c>
      <c r="C55" s="95">
        <f>B55/3.6</f>
        <v>12.36111111111111</v>
      </c>
      <c r="D55" s="95">
        <f>(C55+C54)/2</f>
        <v>11.66666666666667</v>
      </c>
      <c r="E55" s="95">
        <f>(D55*(A55-A54))</f>
        <v>11.66666666666667</v>
      </c>
      <c r="F55" s="95">
        <f>(0.5*((C55^2)-(C54^2))*'NEFZ + EPA + WLTP - Start Value'!$B$3)/3600</f>
        <v>7.044110082304529</v>
      </c>
      <c r="G55" s="95">
        <f>E55*'NEFZ + EPA + WLTP - Start Value'!$B$3*'NEFZ + EPA + WLTP - Start Value'!$B$6*'NEFZ + EPA + WLTP - Constants'!$B$4/3600</f>
        <v>0.3980316666666667</v>
      </c>
      <c r="H55" s="95">
        <f>IF(E55&gt;0,(((C54)^3+(C55)^3)/2/D55)*0.5*'NEFZ + EPA + WLTP - Constants'!$B$3*('NEFZ + EPA + WLTP - Start Value'!$B$5*'NEFZ + EPA + WLTP - Start Value'!$B$4)*E55/3600,0)</f>
        <v>0.2030124903549383</v>
      </c>
    </row>
    <row r="56" ht="20.35" customHeight="1">
      <c r="A56" s="15">
        <v>54</v>
      </c>
      <c r="B56" s="136">
        <v>49.3</v>
      </c>
      <c r="C56" s="95">
        <f>B56/3.6</f>
        <v>13.69444444444444</v>
      </c>
      <c r="D56" s="95">
        <f>(C56+C55)/2</f>
        <v>13.02777777777778</v>
      </c>
      <c r="E56" s="95">
        <f>(D56*(A56-A55))</f>
        <v>13.02777777777778</v>
      </c>
      <c r="F56" s="95">
        <f>(0.5*((C56^2)-(C55^2))*'NEFZ + EPA + WLTP - Start Value'!$B$3)/3600</f>
        <v>7.551286008230445</v>
      </c>
      <c r="G56" s="95">
        <f>E56*'NEFZ + EPA + WLTP - Start Value'!$B$3*'NEFZ + EPA + WLTP - Start Value'!$B$6*'NEFZ + EPA + WLTP - Constants'!$B$4/3600</f>
        <v>0.4444686944444444</v>
      </c>
      <c r="H56" s="95">
        <f>IF(E56&gt;0,(((C55)^3+(C56)^3)/2/D56)*0.5*'NEFZ + EPA + WLTP - Constants'!$B$3*('NEFZ + EPA + WLTP - Start Value'!$B$5*'NEFZ + EPA + WLTP - Start Value'!$B$4)*E56/3600,0)</f>
        <v>0.2819032029428154</v>
      </c>
    </row>
    <row r="57" ht="20.35" customHeight="1">
      <c r="A57" s="15">
        <v>55</v>
      </c>
      <c r="B57" s="136">
        <v>53.3</v>
      </c>
      <c r="C57" s="95">
        <f>B57/3.6</f>
        <v>14.80555555555555</v>
      </c>
      <c r="D57" s="95">
        <f>(C57+C56)/2</f>
        <v>14.25</v>
      </c>
      <c r="E57" s="95">
        <f>(D57*(A57-A56))</f>
        <v>14.25</v>
      </c>
      <c r="F57" s="95">
        <f>(0.5*((C57^2)-(C56^2))*'NEFZ + EPA + WLTP - Start Value'!$B$3)/3600</f>
        <v>6.88310185185185</v>
      </c>
      <c r="G57" s="95">
        <f>E57*'NEFZ + EPA + WLTP - Start Value'!$B$3*'NEFZ + EPA + WLTP - Start Value'!$B$6*'NEFZ + EPA + WLTP - Constants'!$B$4/3600</f>
        <v>0.4861672499999999</v>
      </c>
      <c r="H57" s="95">
        <f>IF(E57&gt;0,(((C56)^3+(C57)^3)/2/D57)*0.5*'NEFZ + EPA + WLTP - Constants'!$B$3*('NEFZ + EPA + WLTP - Start Value'!$B$5*'NEFZ + EPA + WLTP - Start Value'!$B$4)*E57/3600,0)</f>
        <v>0.3677146362847221</v>
      </c>
    </row>
    <row r="58" ht="20.35" customHeight="1">
      <c r="A58" s="15">
        <v>56</v>
      </c>
      <c r="B58" s="136">
        <v>56.4</v>
      </c>
      <c r="C58" s="95">
        <f>B58/3.6</f>
        <v>15.66666666666667</v>
      </c>
      <c r="D58" s="95">
        <f>(C58+C57)/2</f>
        <v>15.23611111111111</v>
      </c>
      <c r="E58" s="95">
        <f>(D58*(A58-A57))</f>
        <v>15.23611111111111</v>
      </c>
      <c r="F58" s="95">
        <f>(0.5*((C58^2)-(C57^2))*'NEFZ + EPA + WLTP - Start Value'!$B$3)/3600</f>
        <v>5.703548846879296</v>
      </c>
      <c r="G58" s="95">
        <f>E58*'NEFZ + EPA + WLTP - Start Value'!$B$3*'NEFZ + EPA + WLTP - Start Value'!$B$6*'NEFZ + EPA + WLTP - Constants'!$B$4/3600</f>
        <v>0.5198104027777778</v>
      </c>
      <c r="H58" s="95">
        <f>IF(E58&gt;0,(((C57)^3+(C58)^3)/2/D58)*0.5*'NEFZ + EPA + WLTP - Constants'!$B$3*('NEFZ + EPA + WLTP - Start Value'!$B$5*'NEFZ + EPA + WLTP - Start Value'!$B$4)*E58/3600,0)</f>
        <v>0.4484893260941786</v>
      </c>
    </row>
    <row r="59" ht="20.35" customHeight="1">
      <c r="A59" s="15">
        <v>57</v>
      </c>
      <c r="B59" s="136">
        <v>58.9</v>
      </c>
      <c r="C59" s="95">
        <f>B59/3.6</f>
        <v>16.36111111111111</v>
      </c>
      <c r="D59" s="95">
        <f>(C59+C58)/2</f>
        <v>16.01388888888889</v>
      </c>
      <c r="E59" s="95">
        <f>(D59*(A59-A58))</f>
        <v>16.01388888888889</v>
      </c>
      <c r="F59" s="95">
        <f>(0.5*((C59^2)-(C58^2))*'NEFZ + EPA + WLTP - Start Value'!$B$3)/3600</f>
        <v>4.834439836248285</v>
      </c>
      <c r="G59" s="95">
        <f>E59*'NEFZ + EPA + WLTP - Start Value'!$B$3*'NEFZ + EPA + WLTP - Start Value'!$B$6*'NEFZ + EPA + WLTP - Constants'!$B$4/3600</f>
        <v>0.5463458472222223</v>
      </c>
      <c r="H59" s="95">
        <f>IF(E59&gt;0,(((C58)^3+(C59)^3)/2/D59)*0.5*'NEFZ + EPA + WLTP - Constants'!$B$3*('NEFZ + EPA + WLTP - Start Value'!$B$5*'NEFZ + EPA + WLTP - Start Value'!$B$4)*E59/3600,0)</f>
        <v>0.5202272006226424</v>
      </c>
    </row>
    <row r="60" ht="20.35" customHeight="1">
      <c r="A60" s="15">
        <v>58</v>
      </c>
      <c r="B60" s="136">
        <v>61.2</v>
      </c>
      <c r="C60" s="95">
        <f>B60/3.6</f>
        <v>17</v>
      </c>
      <c r="D60" s="95">
        <f>(C60+C59)/2</f>
        <v>16.68055555555556</v>
      </c>
      <c r="E60" s="95">
        <f>(D60*(A60-A59))</f>
        <v>16.68055555555556</v>
      </c>
      <c r="F60" s="95">
        <f>(0.5*((C60^2)-(C59^2))*'NEFZ + EPA + WLTP - Start Value'!$B$3)/3600</f>
        <v>4.632844114369002</v>
      </c>
      <c r="G60" s="95">
        <f>E60*'NEFZ + EPA + WLTP - Start Value'!$B$3*'NEFZ + EPA + WLTP - Start Value'!$B$6*'NEFZ + EPA + WLTP - Constants'!$B$4/3600</f>
        <v>0.569090513888889</v>
      </c>
      <c r="H60" s="95">
        <f>IF(E60&gt;0,(((C59)^3+(C60)^3)/2/D60)*0.5*'NEFZ + EPA + WLTP - Constants'!$B$3*('NEFZ + EPA + WLTP - Start Value'!$B$5*'NEFZ + EPA + WLTP - Start Value'!$B$4)*E60/3600,0)</f>
        <v>0.5877594598819016</v>
      </c>
    </row>
    <row r="61" ht="20.35" customHeight="1">
      <c r="A61" s="15">
        <v>59</v>
      </c>
      <c r="B61" s="136">
        <v>62.6</v>
      </c>
      <c r="C61" s="95">
        <f>B61/3.6</f>
        <v>17.38888888888889</v>
      </c>
      <c r="D61" s="95">
        <f>(C61+C60)/2</f>
        <v>17.19444444444444</v>
      </c>
      <c r="E61" s="95">
        <f>(D61*(A61-A60))</f>
        <v>17.19444444444444</v>
      </c>
      <c r="F61" s="95">
        <f>(0.5*((C61^2)-(C60^2))*'NEFZ + EPA + WLTP - Start Value'!$B$3)/3600</f>
        <v>2.906869427297677</v>
      </c>
      <c r="G61" s="95">
        <f>E61*'NEFZ + EPA + WLTP - Start Value'!$B$3*'NEFZ + EPA + WLTP - Start Value'!$B$6*'NEFZ + EPA + WLTP - Constants'!$B$4/3600</f>
        <v>0.5866228611111112</v>
      </c>
      <c r="H61" s="95">
        <f>IF(E61&gt;0,(((C60)^3+(C61)^3)/2/D61)*0.5*'NEFZ + EPA + WLTP - Constants'!$B$3*('NEFZ + EPA + WLTP - Start Value'!$B$5*'NEFZ + EPA + WLTP - Start Value'!$B$4)*E61/3600,0)</f>
        <v>0.6433118565243484</v>
      </c>
    </row>
    <row r="62" ht="20.35" customHeight="1">
      <c r="A62" s="15">
        <v>60</v>
      </c>
      <c r="B62" s="136">
        <v>63</v>
      </c>
      <c r="C62" s="95">
        <f>B62/3.6</f>
        <v>17.5</v>
      </c>
      <c r="D62" s="95">
        <f>(C62+C61)/2</f>
        <v>17.44444444444444</v>
      </c>
      <c r="E62" s="95">
        <f>(D62*(A62-A61))</f>
        <v>17.44444444444444</v>
      </c>
      <c r="F62" s="95">
        <f>(0.5*((C62^2)-(C61^2))*'NEFZ + EPA + WLTP - Start Value'!$B$3)/3600</f>
        <v>0.8426097393689896</v>
      </c>
      <c r="G62" s="95">
        <f>E62*'NEFZ + EPA + WLTP - Start Value'!$B$3*'NEFZ + EPA + WLTP - Start Value'!$B$6*'NEFZ + EPA + WLTP - Constants'!$B$4/3600</f>
        <v>0.5951521111111111</v>
      </c>
      <c r="H62" s="95">
        <f>IF(E62&gt;0,(((C61)^3+(C62)^3)/2/D62)*0.5*'NEFZ + EPA + WLTP - Constants'!$B$3*('NEFZ + EPA + WLTP - Start Value'!$B$5*'NEFZ + EPA + WLTP - Start Value'!$B$4)*E62/3600,0)</f>
        <v>0.6715450752743484</v>
      </c>
    </row>
    <row r="63" ht="20.35" customHeight="1">
      <c r="A63" s="15">
        <v>61</v>
      </c>
      <c r="B63" s="136">
        <v>62.5</v>
      </c>
      <c r="C63" s="95">
        <f>B63/3.6</f>
        <v>17.36111111111111</v>
      </c>
      <c r="D63" s="95">
        <f>(C63+C62)/2</f>
        <v>17.43055555555556</v>
      </c>
      <c r="E63" s="95">
        <f>(D63*(A63-A62))</f>
        <v>17.43055555555556</v>
      </c>
      <c r="F63" s="95">
        <f>(0.5*((C63^2)-(C62^2))*'NEFZ + EPA + WLTP - Start Value'!$B$3)/3600</f>
        <v>-1.052423589677643</v>
      </c>
      <c r="G63" s="95">
        <f>E63*'NEFZ + EPA + WLTP - Start Value'!$B$3*'NEFZ + EPA + WLTP - Start Value'!$B$6*'NEFZ + EPA + WLTP - Constants'!$B$4/3600</f>
        <v>0.5946782638888889</v>
      </c>
      <c r="H63" s="95">
        <f>IF(E63&gt;0,(((C62)^3+(C63)^3)/2/D63)*0.5*'NEFZ + EPA + WLTP - Constants'!$B$3*('NEFZ + EPA + WLTP - Start Value'!$B$5*'NEFZ + EPA + WLTP - Start Value'!$B$4)*E63/3600,0)</f>
        <v>0.6699538597661606</v>
      </c>
    </row>
    <row r="64" ht="20.35" customHeight="1">
      <c r="A64" s="15">
        <v>62</v>
      </c>
      <c r="B64" s="136">
        <v>60.9</v>
      </c>
      <c r="C64" s="95">
        <f>B64/3.6</f>
        <v>16.91666666666666</v>
      </c>
      <c r="D64" s="95">
        <f>(C64+C63)/2</f>
        <v>17.13888888888889</v>
      </c>
      <c r="E64" s="95">
        <f>(D64*(A64-A63))</f>
        <v>17.13888888888889</v>
      </c>
      <c r="F64" s="95">
        <f>(0.5*((C64^2)-(C63^2))*'NEFZ + EPA + WLTP - Start Value'!$B$3)/3600</f>
        <v>-3.311402606310029</v>
      </c>
      <c r="G64" s="95">
        <f>E64*'NEFZ + EPA + WLTP - Start Value'!$B$3*'NEFZ + EPA + WLTP - Start Value'!$B$6*'NEFZ + EPA + WLTP - Constants'!$B$4/3600</f>
        <v>0.5847274722222221</v>
      </c>
      <c r="H64" s="95">
        <f>IF(E64&gt;0,(((C63)^3+(C64)^3)/2/D64)*0.5*'NEFZ + EPA + WLTP - Constants'!$B$3*('NEFZ + EPA + WLTP - Start Value'!$B$5*'NEFZ + EPA + WLTP - Start Value'!$B$4)*E64/3600,0)</f>
        <v>0.637173192954818</v>
      </c>
    </row>
    <row r="65" ht="20.35" customHeight="1">
      <c r="A65" s="15">
        <v>63</v>
      </c>
      <c r="B65" s="136">
        <v>59.3</v>
      </c>
      <c r="C65" s="95">
        <f>B65/3.6</f>
        <v>16.47222222222222</v>
      </c>
      <c r="D65" s="95">
        <f>(C65+C64)/2</f>
        <v>16.69444444444444</v>
      </c>
      <c r="E65" s="95">
        <f>(D65*(A65-A64))</f>
        <v>16.69444444444444</v>
      </c>
      <c r="F65" s="95">
        <f>(0.5*((C65^2)-(C64^2))*'NEFZ + EPA + WLTP - Start Value'!$B$3)/3600</f>
        <v>-3.225531550068571</v>
      </c>
      <c r="G65" s="95">
        <f>E65*'NEFZ + EPA + WLTP - Start Value'!$B$3*'NEFZ + EPA + WLTP - Start Value'!$B$6*'NEFZ + EPA + WLTP - Constants'!$B$4/3600</f>
        <v>0.5695643611111111</v>
      </c>
      <c r="H65" s="95">
        <f>IF(E65&gt;0,(((C64)^3+(C65)^3)/2/D65)*0.5*'NEFZ + EPA + WLTP - Constants'!$B$3*('NEFZ + EPA + WLTP - Start Value'!$B$5*'NEFZ + EPA + WLTP - Start Value'!$B$4)*E65/3600,0)</f>
        <v>0.5888941382566012</v>
      </c>
    </row>
    <row r="66" ht="20.35" customHeight="1">
      <c r="A66" s="15">
        <v>64</v>
      </c>
      <c r="B66" s="136">
        <v>58.6</v>
      </c>
      <c r="C66" s="95">
        <f>B66/3.6</f>
        <v>16.27777777777778</v>
      </c>
      <c r="D66" s="95">
        <f>(C66+C65)/2</f>
        <v>16.375</v>
      </c>
      <c r="E66" s="95">
        <f>(D66*(A66-A65))</f>
        <v>16.375</v>
      </c>
      <c r="F66" s="95">
        <f>(0.5*((C66^2)-(C65^2))*'NEFZ + EPA + WLTP - Start Value'!$B$3)/3600</f>
        <v>-1.384167631172837</v>
      </c>
      <c r="G66" s="95">
        <f>E66*'NEFZ + EPA + WLTP - Start Value'!$B$3*'NEFZ + EPA + WLTP - Start Value'!$B$6*'NEFZ + EPA + WLTP - Constants'!$B$4/3600</f>
        <v>0.5586658750000001</v>
      </c>
      <c r="H66" s="95">
        <f>IF(E66&gt;0,(((C65)^3+(C66)^3)/2/D66)*0.5*'NEFZ + EPA + WLTP - Constants'!$B$3*('NEFZ + EPA + WLTP - Start Value'!$B$5*'NEFZ + EPA + WLTP - Start Value'!$B$4)*E66/3600,0)</f>
        <v>0.5554952845775463</v>
      </c>
    </row>
    <row r="67" ht="20.35" customHeight="1">
      <c r="A67" s="15">
        <v>65</v>
      </c>
      <c r="B67" s="136">
        <v>58.6</v>
      </c>
      <c r="C67" s="95">
        <f>B67/3.6</f>
        <v>16.27777777777778</v>
      </c>
      <c r="D67" s="95">
        <f>(C67+C66)/2</f>
        <v>16.27777777777778</v>
      </c>
      <c r="E67" s="95">
        <f>(D67*(A67-A66))</f>
        <v>16.27777777777778</v>
      </c>
      <c r="F67" s="95">
        <f>(0.5*((C67^2)-(C66^2))*'NEFZ + EPA + WLTP - Start Value'!$B$3)/3600</f>
        <v>0</v>
      </c>
      <c r="G67" s="95">
        <f>E67*'NEFZ + EPA + WLTP - Start Value'!$B$3*'NEFZ + EPA + WLTP - Start Value'!$B$6*'NEFZ + EPA + WLTP - Constants'!$B$4/3600</f>
        <v>0.5553489444444445</v>
      </c>
      <c r="H67" s="95">
        <f>IF(E67&gt;0,(((C66)^3+(C67)^3)/2/D67)*0.5*'NEFZ + EPA + WLTP - Constants'!$B$3*('NEFZ + EPA + WLTP - Start Value'!$B$5*'NEFZ + EPA + WLTP - Start Value'!$B$4)*E67/3600,0)</f>
        <v>0.5456018965192045</v>
      </c>
    </row>
    <row r="68" ht="20.35" customHeight="1">
      <c r="A68" s="15">
        <v>66</v>
      </c>
      <c r="B68" s="136">
        <v>58.7</v>
      </c>
      <c r="C68" s="95">
        <f>B68/3.6</f>
        <v>16.30555555555556</v>
      </c>
      <c r="D68" s="95">
        <f>(C68+C67)/2</f>
        <v>16.29166666666667</v>
      </c>
      <c r="E68" s="95">
        <f>(D68*(A68-A67))</f>
        <v>16.29166666666667</v>
      </c>
      <c r="F68" s="95">
        <f>(0.5*((C68^2)-(C67^2))*'NEFZ + EPA + WLTP - Start Value'!$B$3)/3600</f>
        <v>0.1967319315843782</v>
      </c>
      <c r="G68" s="95">
        <f>E68*'NEFZ + EPA + WLTP - Start Value'!$B$3*'NEFZ + EPA + WLTP - Start Value'!$B$6*'NEFZ + EPA + WLTP - Constants'!$B$4/3600</f>
        <v>0.5558227916666667</v>
      </c>
      <c r="H68" s="95">
        <f>IF(E68&gt;0,(((C67)^3+(C68)^3)/2/D68)*0.5*'NEFZ + EPA + WLTP - Constants'!$B$3*('NEFZ + EPA + WLTP - Start Value'!$B$5*'NEFZ + EPA + WLTP - Start Value'!$B$4)*E68/3600,0)</f>
        <v>0.5470008730227625</v>
      </c>
    </row>
    <row r="69" ht="20.35" customHeight="1">
      <c r="A69" s="15">
        <v>67</v>
      </c>
      <c r="B69" s="136">
        <v>58.8</v>
      </c>
      <c r="C69" s="95">
        <f>B69/3.6</f>
        <v>16.33333333333333</v>
      </c>
      <c r="D69" s="95">
        <f>(C69+C68)/2</f>
        <v>16.31944444444444</v>
      </c>
      <c r="E69" s="95">
        <f>(D69*(A69-A68))</f>
        <v>16.31944444444444</v>
      </c>
      <c r="F69" s="95">
        <f>(0.5*((C69^2)-(C68^2))*'NEFZ + EPA + WLTP - Start Value'!$B$3)/3600</f>
        <v>0.1970673653977752</v>
      </c>
      <c r="G69" s="95">
        <f>E69*'NEFZ + EPA + WLTP - Start Value'!$B$3*'NEFZ + EPA + WLTP - Start Value'!$B$6*'NEFZ + EPA + WLTP - Constants'!$B$4/3600</f>
        <v>0.5567704861111111</v>
      </c>
      <c r="H69" s="95">
        <f>IF(E69&gt;0,(((C68)^3+(C69)^3)/2/D69)*0.5*'NEFZ + EPA + WLTP - Constants'!$B$3*('NEFZ + EPA + WLTP - Start Value'!$B$5*'NEFZ + EPA + WLTP - Start Value'!$B$4)*E69/3600,0)</f>
        <v>0.5498036006890861</v>
      </c>
    </row>
    <row r="70" ht="20.35" customHeight="1">
      <c r="A70" s="15">
        <v>68</v>
      </c>
      <c r="B70" s="136">
        <v>58.8</v>
      </c>
      <c r="C70" s="95">
        <f>B70/3.6</f>
        <v>16.33333333333333</v>
      </c>
      <c r="D70" s="95">
        <f>(C70+C69)/2</f>
        <v>16.33333333333333</v>
      </c>
      <c r="E70" s="95">
        <f>(D70*(A70-A69))</f>
        <v>16.33333333333333</v>
      </c>
      <c r="F70" s="95">
        <f>(0.5*((C70^2)-(C69^2))*'NEFZ + EPA + WLTP - Start Value'!$B$3)/3600</f>
        <v>0</v>
      </c>
      <c r="G70" s="95">
        <f>E70*'NEFZ + EPA + WLTP - Start Value'!$B$3*'NEFZ + EPA + WLTP - Start Value'!$B$6*'NEFZ + EPA + WLTP - Constants'!$B$4/3600</f>
        <v>0.5572443333333332</v>
      </c>
      <c r="H70" s="95">
        <f>IF(E70&gt;0,(((C69)^3+(C70)^3)/2/D70)*0.5*'NEFZ + EPA + WLTP - Constants'!$B$3*('NEFZ + EPA + WLTP - Start Value'!$B$5*'NEFZ + EPA + WLTP - Start Value'!$B$4)*E70/3600,0)</f>
        <v>0.5512073518518519</v>
      </c>
    </row>
    <row r="71" ht="20.35" customHeight="1">
      <c r="A71" s="15">
        <v>69</v>
      </c>
      <c r="B71" s="136">
        <v>58.8</v>
      </c>
      <c r="C71" s="95">
        <f>B71/3.6</f>
        <v>16.33333333333333</v>
      </c>
      <c r="D71" s="95">
        <f>(C71+C70)/2</f>
        <v>16.33333333333333</v>
      </c>
      <c r="E71" s="95">
        <f>(D71*(A71-A70))</f>
        <v>16.33333333333333</v>
      </c>
      <c r="F71" s="95">
        <f>(0.5*((C71^2)-(C70^2))*'NEFZ + EPA + WLTP - Start Value'!$B$3)/3600</f>
        <v>0</v>
      </c>
      <c r="G71" s="95">
        <f>E71*'NEFZ + EPA + WLTP - Start Value'!$B$3*'NEFZ + EPA + WLTP - Start Value'!$B$6*'NEFZ + EPA + WLTP - Constants'!$B$4/3600</f>
        <v>0.5572443333333332</v>
      </c>
      <c r="H71" s="95">
        <f>IF(E71&gt;0,(((C70)^3+(C71)^3)/2/D71)*0.5*'NEFZ + EPA + WLTP - Constants'!$B$3*('NEFZ + EPA + WLTP - Start Value'!$B$5*'NEFZ + EPA + WLTP - Start Value'!$B$4)*E71/3600,0)</f>
        <v>0.5512073518518519</v>
      </c>
    </row>
    <row r="72" ht="20.35" customHeight="1">
      <c r="A72" s="15">
        <v>70</v>
      </c>
      <c r="B72" s="136">
        <v>59.1</v>
      </c>
      <c r="C72" s="95">
        <f>B72/3.6</f>
        <v>16.41666666666667</v>
      </c>
      <c r="D72" s="95">
        <f>(C72+C71)/2</f>
        <v>16.375</v>
      </c>
      <c r="E72" s="95">
        <f>(D72*(A72-A71))</f>
        <v>16.375</v>
      </c>
      <c r="F72" s="95">
        <f>(0.5*((C72^2)-(C71^2))*'NEFZ + EPA + WLTP - Start Value'!$B$3)/3600</f>
        <v>0.5932146990740906</v>
      </c>
      <c r="G72" s="95">
        <f>E72*'NEFZ + EPA + WLTP - Start Value'!$B$3*'NEFZ + EPA + WLTP - Start Value'!$B$6*'NEFZ + EPA + WLTP - Constants'!$B$4/3600</f>
        <v>0.5586658750000001</v>
      </c>
      <c r="H72" s="95">
        <f>IF(E72&gt;0,(((C71)^3+(C72)^3)/2/D72)*0.5*'NEFZ + EPA + WLTP - Constants'!$B$3*('NEFZ + EPA + WLTP - Start Value'!$B$5*'NEFZ + EPA + WLTP - Start Value'!$B$4)*E72/3600,0)</f>
        <v>0.5554473346354167</v>
      </c>
    </row>
    <row r="73" ht="20.35" customHeight="1">
      <c r="A73" s="15">
        <v>71</v>
      </c>
      <c r="B73" s="136">
        <v>60.1</v>
      </c>
      <c r="C73" s="95">
        <f>B73/3.6</f>
        <v>16.69444444444444</v>
      </c>
      <c r="D73" s="95">
        <f>(C73+C72)/2</f>
        <v>16.55555555555556</v>
      </c>
      <c r="E73" s="95">
        <f>(D73*(A73-A72))</f>
        <v>16.55555555555556</v>
      </c>
      <c r="F73" s="95">
        <f>(0.5*((C73^2)-(C72^2))*'NEFZ + EPA + WLTP - Start Value'!$B$3)/3600</f>
        <v>1.999185528120698</v>
      </c>
      <c r="G73" s="95">
        <f>E73*'NEFZ + EPA + WLTP - Start Value'!$B$3*'NEFZ + EPA + WLTP - Start Value'!$B$6*'NEFZ + EPA + WLTP - Constants'!$B$4/3600</f>
        <v>0.564825888888889</v>
      </c>
      <c r="H73" s="95">
        <f>IF(E73&gt;0,(((C72)^3+(C73)^3)/2/D73)*0.5*'NEFZ + EPA + WLTP - Constants'!$B$3*('NEFZ + EPA + WLTP - Start Value'!$B$5*'NEFZ + EPA + WLTP - Start Value'!$B$4)*E73/3600,0)</f>
        <v>0.5741342947102195</v>
      </c>
    </row>
    <row r="74" ht="20.35" customHeight="1">
      <c r="A74" s="15">
        <v>72</v>
      </c>
      <c r="B74" s="136">
        <v>61.7</v>
      </c>
      <c r="C74" s="95">
        <f>B74/3.6</f>
        <v>17.13888888888889</v>
      </c>
      <c r="D74" s="95">
        <f>(C74+C73)/2</f>
        <v>16.91666666666666</v>
      </c>
      <c r="E74" s="95">
        <f>(D74*(A74-A73))</f>
        <v>16.91666666666666</v>
      </c>
      <c r="F74" s="95">
        <f>(0.5*((C74^2)-(C73^2))*'NEFZ + EPA + WLTP - Start Value'!$B$3)/3600</f>
        <v>3.268467078189319</v>
      </c>
      <c r="G74" s="95">
        <f>E74*'NEFZ + EPA + WLTP - Start Value'!$B$3*'NEFZ + EPA + WLTP - Start Value'!$B$6*'NEFZ + EPA + WLTP - Constants'!$B$4/3600</f>
        <v>0.5771459166666666</v>
      </c>
      <c r="H74" s="95">
        <f>IF(E74&gt;0,(((C73)^3+(C74)^3)/2/D74)*0.5*'NEFZ + EPA + WLTP - Constants'!$B$3*('NEFZ + EPA + WLTP - Start Value'!$B$5*'NEFZ + EPA + WLTP - Start Value'!$B$4)*E74/3600,0)</f>
        <v>0.6127166347415121</v>
      </c>
    </row>
    <row r="75" ht="20.35" customHeight="1">
      <c r="A75" s="15">
        <v>73</v>
      </c>
      <c r="B75" s="136">
        <v>63</v>
      </c>
      <c r="C75" s="95">
        <f>B75/3.6</f>
        <v>17.5</v>
      </c>
      <c r="D75" s="95">
        <f>(C75+C74)/2</f>
        <v>17.31944444444444</v>
      </c>
      <c r="E75" s="95">
        <f>(D75*(A75-A74))</f>
        <v>17.31944444444444</v>
      </c>
      <c r="F75" s="95">
        <f>(0.5*((C75^2)-(C74^2))*'NEFZ + EPA + WLTP - Start Value'!$B$3)/3600</f>
        <v>2.71885877486282</v>
      </c>
      <c r="G75" s="95">
        <f>E75*'NEFZ + EPA + WLTP - Start Value'!$B$3*'NEFZ + EPA + WLTP - Start Value'!$B$6*'NEFZ + EPA + WLTP - Constants'!$B$4/3600</f>
        <v>0.5908874861111111</v>
      </c>
      <c r="H75" s="95">
        <f>IF(E75&gt;0,(((C74)^3+(C75)^3)/2/D75)*0.5*'NEFZ + EPA + WLTP - Constants'!$B$3*('NEFZ + EPA + WLTP - Start Value'!$B$5*'NEFZ + EPA + WLTP - Start Value'!$B$4)*E75/3600,0)</f>
        <v>0.6574064674907835</v>
      </c>
    </row>
    <row r="76" ht="20.35" customHeight="1">
      <c r="A76" s="15">
        <v>74</v>
      </c>
      <c r="B76" s="136">
        <v>63.7</v>
      </c>
      <c r="C76" s="95">
        <f>B76/3.6</f>
        <v>17.69444444444445</v>
      </c>
      <c r="D76" s="95">
        <f>(C76+C75)/2</f>
        <v>17.59722222222222</v>
      </c>
      <c r="E76" s="95">
        <f>(D76*(A76-A75))</f>
        <v>17.59722222222222</v>
      </c>
      <c r="F76" s="95">
        <f>(0.5*((C76^2)-(C75^2))*'NEFZ + EPA + WLTP - Start Value'!$B$3)/3600</f>
        <v>1.487481245713324</v>
      </c>
      <c r="G76" s="95">
        <f>E76*'NEFZ + EPA + WLTP - Start Value'!$B$3*'NEFZ + EPA + WLTP - Start Value'!$B$6*'NEFZ + EPA + WLTP - Constants'!$B$4/3600</f>
        <v>0.6003644305555557</v>
      </c>
      <c r="H76" s="95">
        <f>IF(E76&gt;0,(((C75)^3+(C76)^3)/2/D76)*0.5*'NEFZ + EPA + WLTP - Constants'!$B$3*('NEFZ + EPA + WLTP - Start Value'!$B$5*'NEFZ + EPA + WLTP - Start Value'!$B$4)*E76/3600,0)</f>
        <v>0.6893862997738769</v>
      </c>
    </row>
    <row r="77" ht="20.35" customHeight="1">
      <c r="A77" s="15">
        <v>75</v>
      </c>
      <c r="B77" s="136">
        <v>63.9</v>
      </c>
      <c r="C77" s="95">
        <f>B77/3.6</f>
        <v>17.75</v>
      </c>
      <c r="D77" s="95">
        <f>(C77+C76)/2</f>
        <v>17.72222222222222</v>
      </c>
      <c r="E77" s="95">
        <f>(D77*(A77-A76))</f>
        <v>17.72222222222222</v>
      </c>
      <c r="F77" s="95">
        <f>(0.5*((C77^2)-(C76^2))*'NEFZ + EPA + WLTP - Start Value'!$B$3)/3600</f>
        <v>0.4280135459533431</v>
      </c>
      <c r="G77" s="95">
        <f>E77*'NEFZ + EPA + WLTP - Start Value'!$B$3*'NEFZ + EPA + WLTP - Start Value'!$B$6*'NEFZ + EPA + WLTP - Constants'!$B$4/3600</f>
        <v>0.6046290555555556</v>
      </c>
      <c r="H77" s="95">
        <f>IF(E77&gt;0,(((C76)^3+(C77)^3)/2/D77)*0.5*'NEFZ + EPA + WLTP - Constants'!$B$3*('NEFZ + EPA + WLTP - Start Value'!$B$5*'NEFZ + EPA + WLTP - Start Value'!$B$4)*E77/3600,0)</f>
        <v>0.7041225614926269</v>
      </c>
    </row>
    <row r="78" ht="20.35" customHeight="1">
      <c r="A78" s="15">
        <v>76</v>
      </c>
      <c r="B78" s="136">
        <v>63.5</v>
      </c>
      <c r="C78" s="95">
        <f>B78/3.6</f>
        <v>17.63888888888889</v>
      </c>
      <c r="D78" s="95">
        <f>(C78+C77)/2</f>
        <v>17.69444444444444</v>
      </c>
      <c r="E78" s="95">
        <f>(D78*(A78-A77))</f>
        <v>17.69444444444444</v>
      </c>
      <c r="F78" s="95">
        <f>(0.5*((C78^2)-(C77^2))*'NEFZ + EPA + WLTP - Start Value'!$B$3)/3600</f>
        <v>-0.8546853566529499</v>
      </c>
      <c r="G78" s="95">
        <f>E78*'NEFZ + EPA + WLTP - Start Value'!$B$3*'NEFZ + EPA + WLTP - Start Value'!$B$6*'NEFZ + EPA + WLTP - Constants'!$B$4/3600</f>
        <v>0.6036813611111111</v>
      </c>
      <c r="H78" s="95">
        <f>IF(E78&gt;0,(((C77)^3+(C78)^3)/2/D78)*0.5*'NEFZ + EPA + WLTP - Constants'!$B$3*('NEFZ + EPA + WLTP - Start Value'!$B$5*'NEFZ + EPA + WLTP - Start Value'!$B$4)*E78/3600,0)</f>
        <v>0.7008323874849967</v>
      </c>
    </row>
    <row r="79" ht="20.35" customHeight="1">
      <c r="A79" s="15">
        <v>77</v>
      </c>
      <c r="B79" s="136">
        <v>62.3</v>
      </c>
      <c r="C79" s="95">
        <f>B79/3.6</f>
        <v>17.30555555555555</v>
      </c>
      <c r="D79" s="95">
        <f>(C79+C78)/2</f>
        <v>17.47222222222222</v>
      </c>
      <c r="E79" s="95">
        <f>(D79*(A79-A78))</f>
        <v>17.47222222222222</v>
      </c>
      <c r="F79" s="95">
        <f>(0.5*((C79^2)-(C78^2))*'NEFZ + EPA + WLTP - Start Value'!$B$3)/3600</f>
        <v>-2.531854423868326</v>
      </c>
      <c r="G79" s="95">
        <f>E79*'NEFZ + EPA + WLTP - Start Value'!$B$3*'NEFZ + EPA + WLTP - Start Value'!$B$6*'NEFZ + EPA + WLTP - Constants'!$B$4/3600</f>
        <v>0.5960998055555555</v>
      </c>
      <c r="H79" s="95">
        <f>IF(E79&gt;0,(((C78)^3+(C79)^3)/2/D79)*0.5*'NEFZ + EPA + WLTP - Constants'!$B$3*('NEFZ + EPA + WLTP - Start Value'!$B$5*'NEFZ + EPA + WLTP - Start Value'!$B$4)*E79/3600,0)</f>
        <v>0.6749218601358881</v>
      </c>
    </row>
    <row r="80" ht="20.35" customHeight="1">
      <c r="A80" s="15">
        <v>78</v>
      </c>
      <c r="B80" s="136">
        <v>60.3</v>
      </c>
      <c r="C80" s="95">
        <f>B80/3.6</f>
        <v>16.75</v>
      </c>
      <c r="D80" s="95">
        <f>(C80+C79)/2</f>
        <v>17.02777777777778</v>
      </c>
      <c r="E80" s="95">
        <f>(D80*(A80-A79))</f>
        <v>17.02777777777778</v>
      </c>
      <c r="F80" s="95">
        <f>(0.5*((C80^2)-(C79^2))*'NEFZ + EPA + WLTP - Start Value'!$B$3)/3600</f>
        <v>-4.112418552812057</v>
      </c>
      <c r="G80" s="95">
        <f>E80*'NEFZ + EPA + WLTP - Start Value'!$B$3*'NEFZ + EPA + WLTP - Start Value'!$B$6*'NEFZ + EPA + WLTP - Constants'!$B$4/3600</f>
        <v>0.5809366944444446</v>
      </c>
      <c r="H80" s="95">
        <f>IF(E80&gt;0,(((C79)^3+(C80)^3)/2/D80)*0.5*'NEFZ + EPA + WLTP - Constants'!$B$3*('NEFZ + EPA + WLTP - Start Value'!$B$5*'NEFZ + EPA + WLTP - Start Value'!$B$4)*E80/3600,0)</f>
        <v>0.6250446367133914</v>
      </c>
    </row>
    <row r="81" ht="20.35" customHeight="1">
      <c r="A81" s="15">
        <v>79</v>
      </c>
      <c r="B81" s="136">
        <v>58.9</v>
      </c>
      <c r="C81" s="95">
        <f>B81/3.6</f>
        <v>16.36111111111111</v>
      </c>
      <c r="D81" s="95">
        <f>(C81+C80)/2</f>
        <v>16.55555555555556</v>
      </c>
      <c r="E81" s="95">
        <f>(D81*(A81-A80))</f>
        <v>16.55555555555556</v>
      </c>
      <c r="F81" s="95">
        <f>(0.5*((C81^2)-(C80^2))*'NEFZ + EPA + WLTP - Start Value'!$B$3)/3600</f>
        <v>-2.798859739369002</v>
      </c>
      <c r="G81" s="95">
        <f>E81*'NEFZ + EPA + WLTP - Start Value'!$B$3*'NEFZ + EPA + WLTP - Start Value'!$B$6*'NEFZ + EPA + WLTP - Constants'!$B$4/3600</f>
        <v>0.564825888888889</v>
      </c>
      <c r="H81" s="95">
        <f>IF(E81&gt;0,(((C80)^3+(C81)^3)/2/D81)*0.5*'NEFZ + EPA + WLTP - Constants'!$B$3*('NEFZ + EPA + WLTP - Start Value'!$B$5*'NEFZ + EPA + WLTP - Start Value'!$B$4)*E81/3600,0)</f>
        <v>0.5742506434756515</v>
      </c>
    </row>
    <row r="82" ht="20.35" customHeight="1">
      <c r="A82" s="15">
        <v>80</v>
      </c>
      <c r="B82" s="136">
        <v>58.4</v>
      </c>
      <c r="C82" s="95">
        <f>B82/3.6</f>
        <v>16.22222222222222</v>
      </c>
      <c r="D82" s="95">
        <f>(C82+C81)/2</f>
        <v>16.29166666666666</v>
      </c>
      <c r="E82" s="95">
        <f>(D82*(A82-A81))</f>
        <v>16.29166666666666</v>
      </c>
      <c r="F82" s="95">
        <f>(0.5*((C82^2)-(C81^2))*'NEFZ + EPA + WLTP - Start Value'!$B$3)/3600</f>
        <v>-0.9836596579218166</v>
      </c>
      <c r="G82" s="95">
        <f>E82*'NEFZ + EPA + WLTP - Start Value'!$B$3*'NEFZ + EPA + WLTP - Start Value'!$B$6*'NEFZ + EPA + WLTP - Constants'!$B$4/3600</f>
        <v>0.5558227916666666</v>
      </c>
      <c r="H82" s="95">
        <f>IF(E82&gt;0,(((C81)^3+(C82)^3)/2/D82)*0.5*'NEFZ + EPA + WLTP - Constants'!$B$3*('NEFZ + EPA + WLTP - Start Value'!$B$5*'NEFZ + EPA + WLTP - Start Value'!$B$4)*E82/3600,0)</f>
        <v>0.547029496576003</v>
      </c>
    </row>
    <row r="83" ht="20.35" customHeight="1">
      <c r="A83" s="15">
        <v>81</v>
      </c>
      <c r="B83" s="136">
        <v>58.8</v>
      </c>
      <c r="C83" s="95">
        <f>B83/3.6</f>
        <v>16.33333333333333</v>
      </c>
      <c r="D83" s="95">
        <f>(C83+C82)/2</f>
        <v>16.27777777777778</v>
      </c>
      <c r="E83" s="95">
        <f>(D83*(A83-A82))</f>
        <v>16.27777777777778</v>
      </c>
      <c r="F83" s="95">
        <f>(0.5*((C83^2)-(C82^2))*'NEFZ + EPA + WLTP - Start Value'!$B$3)/3600</f>
        <v>0.7862568587105579</v>
      </c>
      <c r="G83" s="95">
        <f>E83*'NEFZ + EPA + WLTP - Start Value'!$B$3*'NEFZ + EPA + WLTP - Start Value'!$B$6*'NEFZ + EPA + WLTP - Constants'!$B$4/3600</f>
        <v>0.5553489444444445</v>
      </c>
      <c r="H83" s="95">
        <f>IF(E83&gt;0,(((C82)^3+(C83)^3)/2/D83)*0.5*'NEFZ + EPA + WLTP - Constants'!$B$3*('NEFZ + EPA + WLTP - Start Value'!$B$5*'NEFZ + EPA + WLTP - Start Value'!$B$4)*E83/3600,0)</f>
        <v>0.5456209626200273</v>
      </c>
    </row>
    <row r="84" ht="20.35" customHeight="1">
      <c r="A84" s="15">
        <v>82</v>
      </c>
      <c r="B84" s="136">
        <v>60.2</v>
      </c>
      <c r="C84" s="95">
        <f>B84/3.6</f>
        <v>16.72222222222222</v>
      </c>
      <c r="D84" s="95">
        <f>(C84+C83)/2</f>
        <v>16.52777777777778</v>
      </c>
      <c r="E84" s="95">
        <f>(D84*(A84-A83))</f>
        <v>16.52777777777778</v>
      </c>
      <c r="F84" s="95">
        <f>(0.5*((C84^2)-(C83^2))*'NEFZ + EPA + WLTP - Start Value'!$B$3)/3600</f>
        <v>2.794163665980801</v>
      </c>
      <c r="G84" s="95">
        <f>E84*'NEFZ + EPA + WLTP - Start Value'!$B$3*'NEFZ + EPA + WLTP - Start Value'!$B$6*'NEFZ + EPA + WLTP - Constants'!$B$4/3600</f>
        <v>0.5638781944444444</v>
      </c>
      <c r="H84" s="95">
        <f>IF(E84&gt;0,(((C83)^3+(C84)^3)/2/D84)*0.5*'NEFZ + EPA + WLTP - Constants'!$B$3*('NEFZ + EPA + WLTP - Start Value'!$B$5*'NEFZ + EPA + WLTP - Start Value'!$B$4)*E84/3600,0)</f>
        <v>0.5713657623885459</v>
      </c>
    </row>
    <row r="85" ht="20.35" customHeight="1">
      <c r="A85" s="15">
        <v>83</v>
      </c>
      <c r="B85" s="136">
        <v>62.3</v>
      </c>
      <c r="C85" s="95">
        <f>B85/3.6</f>
        <v>17.30555555555555</v>
      </c>
      <c r="D85" s="95">
        <f>(C85+C84)/2</f>
        <v>17.01388888888889</v>
      </c>
      <c r="E85" s="95">
        <f>(D85*(A85-A84))</f>
        <v>17.01388888888889</v>
      </c>
      <c r="F85" s="95">
        <f>(0.5*((C85^2)-(C84^2))*'NEFZ + EPA + WLTP - Start Value'!$B$3)/3600</f>
        <v>4.314517425411517</v>
      </c>
      <c r="G85" s="95">
        <f>E85*'NEFZ + EPA + WLTP - Start Value'!$B$3*'NEFZ + EPA + WLTP - Start Value'!$B$6*'NEFZ + EPA + WLTP - Constants'!$B$4/3600</f>
        <v>0.5804628472222222</v>
      </c>
      <c r="H85" s="95">
        <f>IF(E85&gt;0,(((C84)^3+(C85)^3)/2/D85)*0.5*'NEFZ + EPA + WLTP - Constants'!$B$3*('NEFZ + EPA + WLTP - Start Value'!$B$5*'NEFZ + EPA + WLTP - Start Value'!$B$4)*E85/3600,0)</f>
        <v>0.6235682895822615</v>
      </c>
    </row>
    <row r="86" ht="20.35" customHeight="1">
      <c r="A86" s="15">
        <v>84</v>
      </c>
      <c r="B86" s="136">
        <v>63.9</v>
      </c>
      <c r="C86" s="95">
        <f>B86/3.6</f>
        <v>17.75</v>
      </c>
      <c r="D86" s="95">
        <f>(C86+C85)/2</f>
        <v>17.52777777777778</v>
      </c>
      <c r="E86" s="95">
        <f>(D86*(A86-A85))</f>
        <v>17.52777777777778</v>
      </c>
      <c r="F86" s="95">
        <f>(0.5*((C86^2)-(C85^2))*'NEFZ + EPA + WLTP - Start Value'!$B$3)/3600</f>
        <v>3.386539780521276</v>
      </c>
      <c r="G86" s="95">
        <f>E86*'NEFZ + EPA + WLTP - Start Value'!$B$3*'NEFZ + EPA + WLTP - Start Value'!$B$6*'NEFZ + EPA + WLTP - Constants'!$B$4/3600</f>
        <v>0.5979951944444445</v>
      </c>
      <c r="H86" s="95">
        <f>IF(E86&gt;0,(((C85)^3+(C86)^3)/2/D86)*0.5*'NEFZ + EPA + WLTP - Constants'!$B$3*('NEFZ + EPA + WLTP - Start Value'!$B$5*'NEFZ + EPA + WLTP - Start Value'!$B$4)*E86/3600,0)</f>
        <v>0.6815229335883916</v>
      </c>
    </row>
    <row r="87" ht="20.35" customHeight="1">
      <c r="A87" s="15">
        <v>85</v>
      </c>
      <c r="B87" s="136">
        <v>64.5</v>
      </c>
      <c r="C87" s="95">
        <f>B87/3.6</f>
        <v>17.91666666666667</v>
      </c>
      <c r="D87" s="95">
        <f>(C87+C86)/2</f>
        <v>17.83333333333334</v>
      </c>
      <c r="E87" s="95">
        <f>(D87*(A87-A86))</f>
        <v>17.83333333333334</v>
      </c>
      <c r="F87" s="95">
        <f>(0.5*((C87^2)-(C86^2))*'NEFZ + EPA + WLTP - Start Value'!$B$3)/3600</f>
        <v>1.292091049382731</v>
      </c>
      <c r="G87" s="95">
        <f>E87*'NEFZ + EPA + WLTP - Start Value'!$B$3*'NEFZ + EPA + WLTP - Start Value'!$B$6*'NEFZ + EPA + WLTP - Constants'!$B$4/3600</f>
        <v>0.6084198333333335</v>
      </c>
      <c r="H87" s="95">
        <f>IF(E87&gt;0,(((C86)^3+(C87)^3)/2/D87)*0.5*'NEFZ + EPA + WLTP - Constants'!$B$3*('NEFZ + EPA + WLTP - Start Value'!$B$5*'NEFZ + EPA + WLTP - Start Value'!$B$4)*E87/3600,0)</f>
        <v>0.7174911626157409</v>
      </c>
    </row>
    <row r="88" ht="20.35" customHeight="1">
      <c r="A88" s="15">
        <v>86</v>
      </c>
      <c r="B88" s="136">
        <v>64.40000000000001</v>
      </c>
      <c r="C88" s="95">
        <f>B88/3.6</f>
        <v>17.88888888888889</v>
      </c>
      <c r="D88" s="95">
        <f>(C88+C87)/2</f>
        <v>17.90277777777778</v>
      </c>
      <c r="E88" s="95">
        <f>(D88*(A88-A87))</f>
        <v>17.90277777777778</v>
      </c>
      <c r="F88" s="95">
        <f>(0.5*((C88^2)-(C87^2))*'NEFZ + EPA + WLTP - Start Value'!$B$3)/3600</f>
        <v>-0.2161870927640733</v>
      </c>
      <c r="G88" s="95">
        <f>E88*'NEFZ + EPA + WLTP - Start Value'!$B$3*'NEFZ + EPA + WLTP - Start Value'!$B$6*'NEFZ + EPA + WLTP - Constants'!$B$4/3600</f>
        <v>0.6107890694444444</v>
      </c>
      <c r="H88" s="95">
        <f>IF(E88&gt;0,(((C87)^3+(C88)^3)/2/D88)*0.5*'NEFZ + EPA + WLTP - Constants'!$B$3*('NEFZ + EPA + WLTP - Start Value'!$B$5*'NEFZ + EPA + WLTP - Start Value'!$B$4)*E88/3600,0)</f>
        <v>0.7258595120509689</v>
      </c>
    </row>
    <row r="89" ht="20.35" customHeight="1">
      <c r="A89" s="15">
        <v>87</v>
      </c>
      <c r="B89" s="136">
        <v>63.5</v>
      </c>
      <c r="C89" s="95">
        <f>B89/3.6</f>
        <v>17.63888888888889</v>
      </c>
      <c r="D89" s="95">
        <f>(C89+C88)/2</f>
        <v>17.76388888888889</v>
      </c>
      <c r="E89" s="95">
        <f>(D89*(A89-A88))</f>
        <v>17.76388888888889</v>
      </c>
      <c r="F89" s="95">
        <f>(0.5*((C89^2)-(C88^2))*'NEFZ + EPA + WLTP - Start Value'!$B$3)/3600</f>
        <v>-1.930589313271608</v>
      </c>
      <c r="G89" s="95">
        <f>E89*'NEFZ + EPA + WLTP - Start Value'!$B$3*'NEFZ + EPA + WLTP - Start Value'!$B$6*'NEFZ + EPA + WLTP - Constants'!$B$4/3600</f>
        <v>0.6060505972222222</v>
      </c>
      <c r="H89" s="95">
        <f>IF(E89&gt;0,(((C88)^3+(C89)^3)/2/D89)*0.5*'NEFZ + EPA + WLTP - Constants'!$B$3*('NEFZ + EPA + WLTP - Start Value'!$B$5*'NEFZ + EPA + WLTP - Start Value'!$B$4)*E89/3600,0)</f>
        <v>0.7092007369202247</v>
      </c>
    </row>
    <row r="90" ht="20.35" customHeight="1">
      <c r="A90" s="15">
        <v>88</v>
      </c>
      <c r="B90" s="136">
        <v>62</v>
      </c>
      <c r="C90" s="95">
        <f>B90/3.6</f>
        <v>17.22222222222222</v>
      </c>
      <c r="D90" s="95">
        <f>(C90+C89)/2</f>
        <v>17.43055555555556</v>
      </c>
      <c r="E90" s="95">
        <f>(D90*(A90-A89))</f>
        <v>17.43055555555556</v>
      </c>
      <c r="F90" s="95">
        <f>(0.5*((C90^2)-(C89^2))*'NEFZ + EPA + WLTP - Start Value'!$B$3)/3600</f>
        <v>-3.157270769032928</v>
      </c>
      <c r="G90" s="95">
        <f>E90*'NEFZ + EPA + WLTP - Start Value'!$B$3*'NEFZ + EPA + WLTP - Start Value'!$B$6*'NEFZ + EPA + WLTP - Constants'!$B$4/3600</f>
        <v>0.5946782638888889</v>
      </c>
      <c r="H90" s="95">
        <f>IF(E90&gt;0,(((C89)^3+(C90)^3)/2/D90)*0.5*'NEFZ + EPA + WLTP - Constants'!$B$3*('NEFZ + EPA + WLTP - Start Value'!$B$5*'NEFZ + EPA + WLTP - Start Value'!$B$4)*E90/3600,0)</f>
        <v>0.6702090640807183</v>
      </c>
    </row>
    <row r="91" ht="20.35" customHeight="1">
      <c r="A91" s="15">
        <v>89</v>
      </c>
      <c r="B91" s="136">
        <v>61.2</v>
      </c>
      <c r="C91" s="95">
        <f>B91/3.6</f>
        <v>17</v>
      </c>
      <c r="D91" s="95">
        <f>(C91+C90)/2</f>
        <v>17.11111111111111</v>
      </c>
      <c r="E91" s="95">
        <f>(D91*(A91-A90))</f>
        <v>17.11111111111111</v>
      </c>
      <c r="F91" s="95">
        <f>(0.5*((C91^2)-(C90^2))*'NEFZ + EPA + WLTP - Start Value'!$B$3)/3600</f>
        <v>-1.653017832647456</v>
      </c>
      <c r="G91" s="95">
        <f>E91*'NEFZ + EPA + WLTP - Start Value'!$B$3*'NEFZ + EPA + WLTP - Start Value'!$B$6*'NEFZ + EPA + WLTP - Constants'!$B$4/3600</f>
        <v>0.5837797777777778</v>
      </c>
      <c r="H91" s="95">
        <f>IF(E91&gt;0,(((C90)^3+(C91)^3)/2/D91)*0.5*'NEFZ + EPA + WLTP - Constants'!$B$3*('NEFZ + EPA + WLTP - Start Value'!$B$5*'NEFZ + EPA + WLTP - Start Value'!$B$4)*E91/3600,0)</f>
        <v>0.6338406570644718</v>
      </c>
    </row>
    <row r="92" ht="20.35" customHeight="1">
      <c r="A92" s="15">
        <v>90</v>
      </c>
      <c r="B92" s="136">
        <v>61.3</v>
      </c>
      <c r="C92" s="95">
        <f>B92/3.6</f>
        <v>17.02777777777778</v>
      </c>
      <c r="D92" s="95">
        <f>(C92+C91)/2</f>
        <v>17.01388888888889</v>
      </c>
      <c r="E92" s="95">
        <f>(D92*(A92-A91))</f>
        <v>17.01388888888889</v>
      </c>
      <c r="F92" s="95">
        <f>(0.5*((C92^2)-(C91^2))*'NEFZ + EPA + WLTP - Start Value'!$B$3)/3600</f>
        <v>0.2054532107338617</v>
      </c>
      <c r="G92" s="95">
        <f>E92*'NEFZ + EPA + WLTP - Start Value'!$B$3*'NEFZ + EPA + WLTP - Start Value'!$B$6*'NEFZ + EPA + WLTP - Constants'!$B$4/3600</f>
        <v>0.5804628472222222</v>
      </c>
      <c r="H92" s="95">
        <f>IF(E92&gt;0,(((C91)^3+(C92)^3)/2/D92)*0.5*'NEFZ + EPA + WLTP - Constants'!$B$3*('NEFZ + EPA + WLTP - Start Value'!$B$5*'NEFZ + EPA + WLTP - Start Value'!$B$4)*E92/3600,0)</f>
        <v>0.6230202611936297</v>
      </c>
    </row>
    <row r="93" ht="20.35" customHeight="1">
      <c r="A93" s="15">
        <v>91</v>
      </c>
      <c r="B93" s="136">
        <v>62.6</v>
      </c>
      <c r="C93" s="95">
        <f>B93/3.6</f>
        <v>17.38888888888889</v>
      </c>
      <c r="D93" s="95">
        <f>(C93+C92)/2</f>
        <v>17.20833333333333</v>
      </c>
      <c r="E93" s="95">
        <f>(D93*(A93-A92))</f>
        <v>17.20833333333333</v>
      </c>
      <c r="F93" s="95">
        <f>(0.5*((C93^2)-(C92^2))*'NEFZ + EPA + WLTP - Start Value'!$B$3)/3600</f>
        <v>2.701416216563815</v>
      </c>
      <c r="G93" s="95">
        <f>E93*'NEFZ + EPA + WLTP - Start Value'!$B$3*'NEFZ + EPA + WLTP - Start Value'!$B$6*'NEFZ + EPA + WLTP - Constants'!$B$4/3600</f>
        <v>0.5870967083333334</v>
      </c>
      <c r="H93" s="95">
        <f>IF(E93&gt;0,(((C92)^3+(C93)^3)/2/D93)*0.5*'NEFZ + EPA + WLTP - Constants'!$B$3*('NEFZ + EPA + WLTP - Start Value'!$B$5*'NEFZ + EPA + WLTP - Start Value'!$B$4)*E93/3600,0)</f>
        <v>0.6448376177179781</v>
      </c>
    </row>
    <row r="94" ht="20.35" customHeight="1">
      <c r="A94" s="15">
        <v>92</v>
      </c>
      <c r="B94" s="136">
        <v>65.3</v>
      </c>
      <c r="C94" s="95">
        <f>B94/3.6</f>
        <v>18.13888888888889</v>
      </c>
      <c r="D94" s="95">
        <f>(C94+C93)/2</f>
        <v>17.76388888888889</v>
      </c>
      <c r="E94" s="95">
        <f>(D94*(A94-A93))</f>
        <v>17.76388888888889</v>
      </c>
      <c r="F94" s="95">
        <f>(0.5*((C94^2)-(C93^2))*'NEFZ + EPA + WLTP - Start Value'!$B$3)/3600</f>
        <v>5.79176793981481</v>
      </c>
      <c r="G94" s="95">
        <f>E94*'NEFZ + EPA + WLTP - Start Value'!$B$3*'NEFZ + EPA + WLTP - Start Value'!$B$6*'NEFZ + EPA + WLTP - Constants'!$B$4/3600</f>
        <v>0.6060505972222222</v>
      </c>
      <c r="H94" s="95">
        <f>IF(E94&gt;0,(((C93)^3+(C94)^3)/2/D94)*0.5*'NEFZ + EPA + WLTP - Constants'!$B$3*('NEFZ + EPA + WLTP - Start Value'!$B$5*'NEFZ + EPA + WLTP - Start Value'!$B$4)*E94/3600,0)</f>
        <v>0.7100434113993913</v>
      </c>
    </row>
    <row r="95" ht="20.35" customHeight="1">
      <c r="A95" s="15">
        <v>93</v>
      </c>
      <c r="B95" s="136">
        <v>68</v>
      </c>
      <c r="C95" s="95">
        <f>B95/3.6</f>
        <v>18.88888888888889</v>
      </c>
      <c r="D95" s="95">
        <f>(C95+C94)/2</f>
        <v>18.51388888888889</v>
      </c>
      <c r="E95" s="95">
        <f>(D95*(A95-A94))</f>
        <v>18.51388888888889</v>
      </c>
      <c r="F95" s="95">
        <f>(0.5*((C95^2)-(C94^2))*'NEFZ + EPA + WLTP - Start Value'!$B$3)/3600</f>
        <v>6.036299189814811</v>
      </c>
      <c r="G95" s="95">
        <f>E95*'NEFZ + EPA + WLTP - Start Value'!$B$3*'NEFZ + EPA + WLTP - Start Value'!$B$6*'NEFZ + EPA + WLTP - Constants'!$B$4/3600</f>
        <v>0.6316383472222223</v>
      </c>
      <c r="H95" s="95">
        <f>IF(E95&gt;0,(((C94)^3+(C95)^3)/2/D95)*0.5*'NEFZ + EPA + WLTP - Constants'!$B$3*('NEFZ + EPA + WLTP - Start Value'!$B$5*'NEFZ + EPA + WLTP - Start Value'!$B$4)*E95/3600,0)</f>
        <v>0.8037438940382801</v>
      </c>
    </row>
    <row r="96" ht="20.35" customHeight="1">
      <c r="A96" s="15">
        <v>94</v>
      </c>
      <c r="B96" s="136">
        <v>69.40000000000001</v>
      </c>
      <c r="C96" s="95">
        <f>B96/3.6</f>
        <v>19.27777777777778</v>
      </c>
      <c r="D96" s="95">
        <f>(C96+C95)/2</f>
        <v>19.08333333333334</v>
      </c>
      <c r="E96" s="95">
        <f>(D96*(A96-A95))</f>
        <v>19.08333333333334</v>
      </c>
      <c r="F96" s="95">
        <f>(0.5*((C96^2)-(C95^2))*'NEFZ + EPA + WLTP - Start Value'!$B$3)/3600</f>
        <v>3.226202417695477</v>
      </c>
      <c r="G96" s="95">
        <f>E96*'NEFZ + EPA + WLTP - Start Value'!$B$3*'NEFZ + EPA + WLTP - Start Value'!$B$6*'NEFZ + EPA + WLTP - Constants'!$B$4/3600</f>
        <v>0.6510660833333335</v>
      </c>
      <c r="H96" s="95">
        <f>IF(E96&gt;0,(((C95)^3+(C96)^3)/2/D96)*0.5*'NEFZ + EPA + WLTP - Constants'!$B$3*('NEFZ + EPA + WLTP - Start Value'!$B$5*'NEFZ + EPA + WLTP - Start Value'!$B$4)*E96/3600,0)</f>
        <v>0.8794040860339506</v>
      </c>
    </row>
    <row r="97" ht="20.35" customHeight="1">
      <c r="A97" s="15">
        <v>95</v>
      </c>
      <c r="B97" s="136">
        <v>69.7</v>
      </c>
      <c r="C97" s="95">
        <f>B97/3.6</f>
        <v>19.36111111111111</v>
      </c>
      <c r="D97" s="95">
        <f>(C97+C96)/2</f>
        <v>19.31944444444444</v>
      </c>
      <c r="E97" s="95">
        <f>(D97*(A97-A96))</f>
        <v>19.31944444444444</v>
      </c>
      <c r="F97" s="95">
        <f>(0.5*((C97^2)-(C96^2))*'NEFZ + EPA + WLTP - Start Value'!$B$3)/3600</f>
        <v>0.6998826517489675</v>
      </c>
      <c r="G97" s="95">
        <f>E97*'NEFZ + EPA + WLTP - Start Value'!$B$3*'NEFZ + EPA + WLTP - Start Value'!$B$6*'NEFZ + EPA + WLTP - Constants'!$B$4/3600</f>
        <v>0.6591214861111111</v>
      </c>
      <c r="H97" s="95">
        <f>IF(E97&gt;0,(((C96)^3+(C97)^3)/2/D97)*0.5*'NEFZ + EPA + WLTP - Constants'!$B$3*('NEFZ + EPA + WLTP - Start Value'!$B$5*'NEFZ + EPA + WLTP - Start Value'!$B$4)*E97/3600,0)</f>
        <v>0.9121798751553925</v>
      </c>
    </row>
    <row r="98" ht="20.35" customHeight="1">
      <c r="A98" s="15">
        <v>96</v>
      </c>
      <c r="B98" s="136">
        <v>69.3</v>
      </c>
      <c r="C98" s="95">
        <f>B98/3.6</f>
        <v>19.25</v>
      </c>
      <c r="D98" s="95">
        <f>(C98+C97)/2</f>
        <v>19.30555555555556</v>
      </c>
      <c r="E98" s="95">
        <f>(D98*(A98-A97))</f>
        <v>19.30555555555556</v>
      </c>
      <c r="F98" s="95">
        <f>(0.5*((C98^2)-(C97^2))*'NEFZ + EPA + WLTP - Start Value'!$B$3)/3600</f>
        <v>-0.9325060013717429</v>
      </c>
      <c r="G98" s="95">
        <f>E98*'NEFZ + EPA + WLTP - Start Value'!$B$3*'NEFZ + EPA + WLTP - Start Value'!$B$6*'NEFZ + EPA + WLTP - Constants'!$B$4/3600</f>
        <v>0.658647638888889</v>
      </c>
      <c r="H98" s="95">
        <f>IF(E98&gt;0,(((C97)^3+(C98)^3)/2/D98)*0.5*'NEFZ + EPA + WLTP - Constants'!$B$3*('NEFZ + EPA + WLTP - Start Value'!$B$5*'NEFZ + EPA + WLTP - Start Value'!$B$4)*E98/3600,0)</f>
        <v>0.9102238821909293</v>
      </c>
    </row>
    <row r="99" ht="20.35" customHeight="1">
      <c r="A99" s="15">
        <v>97</v>
      </c>
      <c r="B99" s="136">
        <v>68.09999999999999</v>
      </c>
      <c r="C99" s="95">
        <f>B99/3.6</f>
        <v>18.91666666666666</v>
      </c>
      <c r="D99" s="95">
        <f>(C99+C98)/2</f>
        <v>19.08333333333333</v>
      </c>
      <c r="E99" s="95">
        <f>(D99*(A99-A98))</f>
        <v>19.08333333333333</v>
      </c>
      <c r="F99" s="95">
        <f>(0.5*((C99^2)-(C98^2))*'NEFZ + EPA + WLTP - Start Value'!$B$3)/3600</f>
        <v>-2.765316358024705</v>
      </c>
      <c r="G99" s="95">
        <f>E99*'NEFZ + EPA + WLTP - Start Value'!$B$3*'NEFZ + EPA + WLTP - Start Value'!$B$6*'NEFZ + EPA + WLTP - Constants'!$B$4/3600</f>
        <v>0.6510660833333334</v>
      </c>
      <c r="H99" s="95">
        <f>IF(E99&gt;0,(((C98)^3+(C99)^3)/2/D99)*0.5*'NEFZ + EPA + WLTP - Constants'!$B$3*('NEFZ + EPA + WLTP - Start Value'!$B$5*'NEFZ + EPA + WLTP - Start Value'!$B$4)*E99/3600,0)</f>
        <v>0.8793314412615739</v>
      </c>
    </row>
    <row r="100" ht="20.35" customHeight="1">
      <c r="A100" s="15">
        <v>98</v>
      </c>
      <c r="B100" s="136">
        <v>66.90000000000001</v>
      </c>
      <c r="C100" s="95">
        <f>B100/3.6</f>
        <v>18.58333333333334</v>
      </c>
      <c r="D100" s="95">
        <f>(C100+C99)/2</f>
        <v>18.75</v>
      </c>
      <c r="E100" s="95">
        <f>(D100*(A100-A99))</f>
        <v>18.75</v>
      </c>
      <c r="F100" s="95">
        <f>(0.5*((C100^2)-(C99^2))*'NEFZ + EPA + WLTP - Start Value'!$B$3)/3600</f>
        <v>-2.717013888888852</v>
      </c>
      <c r="G100" s="95">
        <f>E100*'NEFZ + EPA + WLTP - Start Value'!$B$3*'NEFZ + EPA + WLTP - Start Value'!$B$6*'NEFZ + EPA + WLTP - Constants'!$B$4/3600</f>
        <v>0.6396937500000001</v>
      </c>
      <c r="H100" s="95">
        <f>IF(E100&gt;0,(((C99)^3+(C100)^3)/2/D100)*0.5*'NEFZ + EPA + WLTP - Constants'!$B$3*('NEFZ + EPA + WLTP - Start Value'!$B$5*'NEFZ + EPA + WLTP - Start Value'!$B$4)*E100/3600,0)</f>
        <v>0.8340599609375</v>
      </c>
    </row>
    <row r="101" ht="20.35" customHeight="1">
      <c r="A101" s="15">
        <v>99</v>
      </c>
      <c r="B101" s="136">
        <v>66.2</v>
      </c>
      <c r="C101" s="95">
        <f>B101/3.6</f>
        <v>18.38888888888889</v>
      </c>
      <c r="D101" s="95">
        <f>(C101+C100)/2</f>
        <v>18.48611111111111</v>
      </c>
      <c r="E101" s="95">
        <f>(D101*(A101-A100))</f>
        <v>18.48611111111111</v>
      </c>
      <c r="F101" s="95">
        <f>(0.5*((C101^2)-(C100^2))*'NEFZ + EPA + WLTP - Start Value'!$B$3)/3600</f>
        <v>-1.56261841992457</v>
      </c>
      <c r="G101" s="95">
        <f>E101*'NEFZ + EPA + WLTP - Start Value'!$B$3*'NEFZ + EPA + WLTP - Start Value'!$B$6*'NEFZ + EPA + WLTP - Constants'!$B$4/3600</f>
        <v>0.6306906527777779</v>
      </c>
      <c r="H101" s="95">
        <f>IF(E101&gt;0,(((C100)^3+(C101)^3)/2/D101)*0.5*'NEFZ + EPA + WLTP - Constants'!$B$3*('NEFZ + EPA + WLTP - Start Value'!$B$5*'NEFZ + EPA + WLTP - Start Value'!$B$4)*E101/3600,0)</f>
        <v>0.7992142851991172</v>
      </c>
    </row>
    <row r="102" ht="20.35" customHeight="1">
      <c r="A102" s="15">
        <v>100</v>
      </c>
      <c r="B102" s="136">
        <v>65.7</v>
      </c>
      <c r="C102" s="95">
        <f>B102/3.6</f>
        <v>18.25</v>
      </c>
      <c r="D102" s="95">
        <f>(C102+C101)/2</f>
        <v>18.31944444444444</v>
      </c>
      <c r="E102" s="95">
        <f>(D102*(A102-A101))</f>
        <v>18.31944444444444</v>
      </c>
      <c r="F102" s="95">
        <f>(0.5*((C102^2)-(C101^2))*'NEFZ + EPA + WLTP - Start Value'!$B$3)/3600</f>
        <v>-1.10609299982854</v>
      </c>
      <c r="G102" s="95">
        <f>E102*'NEFZ + EPA + WLTP - Start Value'!$B$3*'NEFZ + EPA + WLTP - Start Value'!$B$6*'NEFZ + EPA + WLTP - Constants'!$B$4/3600</f>
        <v>0.6250044861111113</v>
      </c>
      <c r="H102" s="95">
        <f>IF(E102&gt;0,(((C101)^3+(C102)^3)/2/D102)*0.5*'NEFZ + EPA + WLTP - Constants'!$B$3*('NEFZ + EPA + WLTP - Start Value'!$B$5*'NEFZ + EPA + WLTP - Start Value'!$B$4)*E102/3600,0)</f>
        <v>0.7777609686481911</v>
      </c>
    </row>
    <row r="103" ht="20.35" customHeight="1">
      <c r="A103" s="15">
        <v>101</v>
      </c>
      <c r="B103" s="136">
        <v>64.90000000000001</v>
      </c>
      <c r="C103" s="95">
        <f>B103/3.6</f>
        <v>18.02777777777778</v>
      </c>
      <c r="D103" s="95">
        <f>(C103+C102)/2</f>
        <v>18.13888888888889</v>
      </c>
      <c r="E103" s="95">
        <f>(D103*(A103-A102))</f>
        <v>18.13888888888889</v>
      </c>
      <c r="F103" s="95">
        <f>(0.5*((C103^2)-(C102^2))*'NEFZ + EPA + WLTP - Start Value'!$B$3)/3600</f>
        <v>-1.75230624142661</v>
      </c>
      <c r="G103" s="95">
        <f>E103*'NEFZ + EPA + WLTP - Start Value'!$B$3*'NEFZ + EPA + WLTP - Start Value'!$B$6*'NEFZ + EPA + WLTP - Constants'!$B$4/3600</f>
        <v>0.6188444722222223</v>
      </c>
      <c r="H103" s="95">
        <f>IF(E103&gt;0,(((C102)^3+(C103)^3)/2/D103)*0.5*'NEFZ + EPA + WLTP - Constants'!$B$3*('NEFZ + EPA + WLTP - Start Value'!$B$5*'NEFZ + EPA + WLTP - Start Value'!$B$4)*E103/3600,0)</f>
        <v>0.7550425938035837</v>
      </c>
    </row>
    <row r="104" ht="20.35" customHeight="1">
      <c r="A104" s="15">
        <v>102</v>
      </c>
      <c r="B104" s="136">
        <v>63.2</v>
      </c>
      <c r="C104" s="95">
        <f>B104/3.6</f>
        <v>17.55555555555556</v>
      </c>
      <c r="D104" s="95">
        <f>(C104+C103)/2</f>
        <v>17.79166666666667</v>
      </c>
      <c r="E104" s="95">
        <f>(D104*(A104-A103))</f>
        <v>17.79166666666667</v>
      </c>
      <c r="F104" s="95">
        <f>(0.5*((C104^2)-(C103^2))*'NEFZ + EPA + WLTP - Start Value'!$B$3)/3600</f>
        <v>-3.65237107767489</v>
      </c>
      <c r="G104" s="95">
        <f>E104*'NEFZ + EPA + WLTP - Start Value'!$B$3*'NEFZ + EPA + WLTP - Start Value'!$B$6*'NEFZ + EPA + WLTP - Constants'!$B$4/3600</f>
        <v>0.6069982916666669</v>
      </c>
      <c r="H104" s="95">
        <f>IF(E104&gt;0,(((C103)^3+(C104)^3)/2/D104)*0.5*'NEFZ + EPA + WLTP - Constants'!$B$3*('NEFZ + EPA + WLTP - Start Value'!$B$5*'NEFZ + EPA + WLTP - Start Value'!$B$4)*E104/3600,0)</f>
        <v>0.7128035006269292</v>
      </c>
    </row>
    <row r="105" ht="20.35" customHeight="1">
      <c r="A105" s="15">
        <v>103</v>
      </c>
      <c r="B105" s="136">
        <v>60.3</v>
      </c>
      <c r="C105" s="95">
        <f>B105/3.6</f>
        <v>16.75</v>
      </c>
      <c r="D105" s="95">
        <f>(C105+C104)/2</f>
        <v>17.15277777777778</v>
      </c>
      <c r="E105" s="95">
        <f>(D105*(A105-A104))</f>
        <v>17.15277777777778</v>
      </c>
      <c r="F105" s="95">
        <f>(0.5*((C105^2)-(C104^2))*'NEFZ + EPA + WLTP - Start Value'!$B$3)/3600</f>
        <v>-6.006781014231834</v>
      </c>
      <c r="G105" s="95">
        <f>E105*'NEFZ + EPA + WLTP - Start Value'!$B$3*'NEFZ + EPA + WLTP - Start Value'!$B$6*'NEFZ + EPA + WLTP - Constants'!$B$4/3600</f>
        <v>0.5852013194444445</v>
      </c>
      <c r="H105" s="95">
        <f>IF(E105&gt;0,(((C104)^3+(C105)^3)/2/D105)*0.5*'NEFZ + EPA + WLTP - Constants'!$B$3*('NEFZ + EPA + WLTP - Start Value'!$B$5*'NEFZ + EPA + WLTP - Start Value'!$B$4)*E105/3600,0)</f>
        <v>0.6394575474483453</v>
      </c>
    </row>
    <row r="106" ht="20.35" customHeight="1">
      <c r="A106" s="15">
        <v>104</v>
      </c>
      <c r="B106" s="136">
        <v>55.8</v>
      </c>
      <c r="C106" s="95">
        <f>B106/3.6</f>
        <v>15.5</v>
      </c>
      <c r="D106" s="95">
        <f>(C106+C105)/2</f>
        <v>16.125</v>
      </c>
      <c r="E106" s="95">
        <f>(D106*(A106-A105))</f>
        <v>16.125</v>
      </c>
      <c r="F106" s="95">
        <f>(0.5*((C106^2)-(C105^2))*'NEFZ + EPA + WLTP - Start Value'!$B$3)/3600</f>
        <v>-8.762369791666679</v>
      </c>
      <c r="G106" s="95">
        <f>E106*'NEFZ + EPA + WLTP - Start Value'!$B$3*'NEFZ + EPA + WLTP - Start Value'!$B$6*'NEFZ + EPA + WLTP - Constants'!$B$4/3600</f>
        <v>0.550136625</v>
      </c>
      <c r="H106" s="95">
        <f>IF(E106&gt;0,(((C105)^3+(C106)^3)/2/D106)*0.5*'NEFZ + EPA + WLTP - Constants'!$B$3*('NEFZ + EPA + WLTP - Start Value'!$B$5*'NEFZ + EPA + WLTP - Start Value'!$B$4)*E106/3600,0)</f>
        <v>0.5327735273437498</v>
      </c>
    </row>
    <row r="107" ht="20.35" customHeight="1">
      <c r="A107" s="15">
        <v>105</v>
      </c>
      <c r="B107" s="136">
        <v>50.5</v>
      </c>
      <c r="C107" s="95">
        <f>B107/3.6</f>
        <v>14.02777777777778</v>
      </c>
      <c r="D107" s="95">
        <f>(C107+C106)/2</f>
        <v>14.76388888888889</v>
      </c>
      <c r="E107" s="95">
        <f>(D107*(A107-A106))</f>
        <v>14.76388888888889</v>
      </c>
      <c r="F107" s="95">
        <f>(0.5*((C107^2)-(C106^2))*'NEFZ + EPA + WLTP - Start Value'!$B$3)/3600</f>
        <v>-9.44900280778463</v>
      </c>
      <c r="G107" s="95">
        <f>E107*'NEFZ + EPA + WLTP - Start Value'!$B$3*'NEFZ + EPA + WLTP - Start Value'!$B$6*'NEFZ + EPA + WLTP - Constants'!$B$4/3600</f>
        <v>0.5036995972222222</v>
      </c>
      <c r="H107" s="95">
        <f>IF(E107&gt;0,(((C106)^3+(C107)^3)/2/D107)*0.5*'NEFZ + EPA + WLTP - Constants'!$B$3*('NEFZ + EPA + WLTP - Start Value'!$B$5*'NEFZ + EPA + WLTP - Start Value'!$B$4)*E107/3600,0)</f>
        <v>0.4101282282075187</v>
      </c>
    </row>
    <row r="108" ht="20.35" customHeight="1">
      <c r="A108" s="15">
        <v>106</v>
      </c>
      <c r="B108" s="136">
        <v>45.2</v>
      </c>
      <c r="C108" s="95">
        <f>B108/3.6</f>
        <v>12.55555555555556</v>
      </c>
      <c r="D108" s="95">
        <f>(C108+C107)/2</f>
        <v>13.29166666666667</v>
      </c>
      <c r="E108" s="95">
        <f>(D108*(A108-A107))</f>
        <v>13.29166666666667</v>
      </c>
      <c r="F108" s="95">
        <f>(0.5*((C108^2)-(C107^2))*'NEFZ + EPA + WLTP - Start Value'!$B$3)/3600</f>
        <v>-8.506769225823039</v>
      </c>
      <c r="G108" s="95">
        <f>E108*'NEFZ + EPA + WLTP - Start Value'!$B$3*'NEFZ + EPA + WLTP - Start Value'!$B$6*'NEFZ + EPA + WLTP - Constants'!$B$4/3600</f>
        <v>0.4534717916666667</v>
      </c>
      <c r="H108" s="95">
        <f>IF(E108&gt;0,(((C107)^3+(C108)^3)/2/D108)*0.5*'NEFZ + EPA + WLTP - Constants'!$B$3*('NEFZ + EPA + WLTP - Start Value'!$B$5*'NEFZ + EPA + WLTP - Start Value'!$B$4)*E108/3600,0)</f>
        <v>0.2997827575713734</v>
      </c>
    </row>
    <row r="109" ht="20.35" customHeight="1">
      <c r="A109" s="15">
        <v>107</v>
      </c>
      <c r="B109" s="136">
        <v>40.1</v>
      </c>
      <c r="C109" s="95">
        <f>B109/3.6</f>
        <v>11.13888888888889</v>
      </c>
      <c r="D109" s="95">
        <f>(C109+C108)/2</f>
        <v>11.84722222222222</v>
      </c>
      <c r="E109" s="95">
        <f>(D109*(A109-A108))</f>
        <v>11.84722222222222</v>
      </c>
      <c r="F109" s="95">
        <f>(0.5*((C109^2)-(C108^2))*'NEFZ + EPA + WLTP - Start Value'!$B$3)/3600</f>
        <v>-7.296188593106993</v>
      </c>
      <c r="G109" s="95">
        <f>E109*'NEFZ + EPA + WLTP - Start Value'!$B$3*'NEFZ + EPA + WLTP - Start Value'!$B$6*'NEFZ + EPA + WLTP - Constants'!$B$4/3600</f>
        <v>0.4041916805555555</v>
      </c>
      <c r="H109" s="95">
        <f>IF(E109&gt;0,(((C108)^3+(C109)^3)/2/D109)*0.5*'NEFZ + EPA + WLTP - Constants'!$B$3*('NEFZ + EPA + WLTP - Start Value'!$B$5*'NEFZ + EPA + WLTP - Start Value'!$B$4)*E109/3600,0)</f>
        <v>0.2126046600490826</v>
      </c>
    </row>
    <row r="110" ht="20.35" customHeight="1">
      <c r="A110" s="15">
        <v>108</v>
      </c>
      <c r="B110" s="136">
        <v>36.2</v>
      </c>
      <c r="C110" s="95">
        <f>B110/3.6</f>
        <v>10.05555555555556</v>
      </c>
      <c r="D110" s="95">
        <f>(C110+C109)/2</f>
        <v>10.59722222222222</v>
      </c>
      <c r="E110" s="95">
        <f>(D110*(A110-A109))</f>
        <v>10.59722222222222</v>
      </c>
      <c r="F110" s="95">
        <f>(0.5*((C110^2)-(C109^2))*'NEFZ + EPA + WLTP - Start Value'!$B$3)/3600</f>
        <v>-4.990751993312761</v>
      </c>
      <c r="G110" s="95">
        <f>E110*'NEFZ + EPA + WLTP - Start Value'!$B$3*'NEFZ + EPA + WLTP - Start Value'!$B$6*'NEFZ + EPA + WLTP - Constants'!$B$4/3600</f>
        <v>0.3615454305555556</v>
      </c>
      <c r="H110" s="95">
        <f>IF(E110&gt;0,(((C109)^3+(C110)^3)/2/D110)*0.5*'NEFZ + EPA + WLTP - Constants'!$B$3*('NEFZ + EPA + WLTP - Start Value'!$B$5*'NEFZ + EPA + WLTP - Start Value'!$B$4)*E110/3600,0)</f>
        <v>0.1517250709287123</v>
      </c>
    </row>
    <row r="111" ht="20.35" customHeight="1">
      <c r="A111" s="15">
        <v>109</v>
      </c>
      <c r="B111" s="136">
        <v>32.9</v>
      </c>
      <c r="C111" s="95">
        <f>B111/3.6</f>
        <v>9.138888888888888</v>
      </c>
      <c r="D111" s="95">
        <f>(C111+C110)/2</f>
        <v>9.597222222222221</v>
      </c>
      <c r="E111" s="95">
        <f>(D111*(A111-A110))</f>
        <v>9.597222222222221</v>
      </c>
      <c r="F111" s="95">
        <f>(0.5*((C111^2)-(C110^2))*'NEFZ + EPA + WLTP - Start Value'!$B$3)/3600</f>
        <v>-3.824448623971196</v>
      </c>
      <c r="G111" s="95">
        <f>E111*'NEFZ + EPA + WLTP - Start Value'!$B$3*'NEFZ + EPA + WLTP - Start Value'!$B$6*'NEFZ + EPA + WLTP - Constants'!$B$4/3600</f>
        <v>0.3274284305555555</v>
      </c>
      <c r="H111" s="95">
        <f>IF(E111&gt;0,(((C110)^3+(C111)^3)/2/D111)*0.5*'NEFZ + EPA + WLTP - Constants'!$B$3*('NEFZ + EPA + WLTP - Start Value'!$B$5*'NEFZ + EPA + WLTP - Start Value'!$B$4)*E111/3600,0)</f>
        <v>0.1125870836601937</v>
      </c>
    </row>
    <row r="112" ht="20.35" customHeight="1">
      <c r="A112" s="15">
        <v>110</v>
      </c>
      <c r="B112" s="136">
        <v>29.8</v>
      </c>
      <c r="C112" s="95">
        <f>B112/3.6</f>
        <v>8.277777777777779</v>
      </c>
      <c r="D112" s="95">
        <f>(C112+C111)/2</f>
        <v>8.708333333333332</v>
      </c>
      <c r="E112" s="95">
        <f>(D112*(A112-A111))</f>
        <v>8.708333333333332</v>
      </c>
      <c r="F112" s="95">
        <f>(0.5*((C112^2)-(C111^2))*'NEFZ + EPA + WLTP - Start Value'!$B$3)/3600</f>
        <v>-3.259913515946494</v>
      </c>
      <c r="G112" s="95">
        <f>E112*'NEFZ + EPA + WLTP - Start Value'!$B$3*'NEFZ + EPA + WLTP - Start Value'!$B$6*'NEFZ + EPA + WLTP - Constants'!$B$4/3600</f>
        <v>0.2971022083333333</v>
      </c>
      <c r="H112" s="95">
        <f>IF(E112&gt;0,(((C111)^3+(C112)^3)/2/D112)*0.5*'NEFZ + EPA + WLTP - Constants'!$B$3*('NEFZ + EPA + WLTP - Start Value'!$B$5*'NEFZ + EPA + WLTP - Start Value'!$B$4)*E112/3600,0)</f>
        <v>0.08415286829668207</v>
      </c>
    </row>
    <row r="113" ht="20.35" customHeight="1">
      <c r="A113" s="15">
        <v>111</v>
      </c>
      <c r="B113" s="136">
        <v>26.6</v>
      </c>
      <c r="C113" s="95">
        <f>B113/3.6</f>
        <v>7.388888888888889</v>
      </c>
      <c r="D113" s="95">
        <f>(C113+C112)/2</f>
        <v>7.833333333333334</v>
      </c>
      <c r="E113" s="95">
        <f>(D113*(A113-A112))</f>
        <v>7.833333333333334</v>
      </c>
      <c r="F113" s="95">
        <f>(0.5*((C113^2)-(C112^2))*'NEFZ + EPA + WLTP - Start Value'!$B$3)/3600</f>
        <v>-3.026954732510291</v>
      </c>
      <c r="G113" s="95">
        <f>E113*'NEFZ + EPA + WLTP - Start Value'!$B$3*'NEFZ + EPA + WLTP - Start Value'!$B$6*'NEFZ + EPA + WLTP - Constants'!$B$4/3600</f>
        <v>0.2672498333333334</v>
      </c>
      <c r="H113" s="95">
        <f>IF(E113&gt;0,(((C112)^3+(C113)^3)/2/D113)*0.5*'NEFZ + EPA + WLTP - Constants'!$B$3*('NEFZ + EPA + WLTP - Start Value'!$B$5*'NEFZ + EPA + WLTP - Start Value'!$B$4)*E113/3600,0)</f>
        <v>0.0613909575617284</v>
      </c>
    </row>
    <row r="114" ht="20.35" customHeight="1">
      <c r="A114" s="15">
        <v>112</v>
      </c>
      <c r="B114" s="136">
        <v>23</v>
      </c>
      <c r="C114" s="95">
        <f>B114/3.6</f>
        <v>6.388888888888888</v>
      </c>
      <c r="D114" s="95">
        <f>(C114+C113)/2</f>
        <v>6.888888888888889</v>
      </c>
      <c r="E114" s="95">
        <f>(D114*(A114-A113))</f>
        <v>6.888888888888889</v>
      </c>
      <c r="F114" s="95">
        <f>(0.5*((C114^2)-(C113^2))*'NEFZ + EPA + WLTP - Start Value'!$B$3)/3600</f>
        <v>-2.994753086419755</v>
      </c>
      <c r="G114" s="95">
        <f>E114*'NEFZ + EPA + WLTP - Start Value'!$B$3*'NEFZ + EPA + WLTP - Start Value'!$B$6*'NEFZ + EPA + WLTP - Constants'!$B$4/3600</f>
        <v>0.2350282222222223</v>
      </c>
      <c r="H114" s="95">
        <f>IF(E114&gt;0,(((C113)^3+(C114)^3)/2/D114)*0.5*'NEFZ + EPA + WLTP - Constants'!$B$3*('NEFZ + EPA + WLTP - Start Value'!$B$5*'NEFZ + EPA + WLTP - Start Value'!$B$4)*E114/3600,0)</f>
        <v>0.04200953943758573</v>
      </c>
    </row>
    <row r="115" ht="20.35" customHeight="1">
      <c r="A115" s="15">
        <v>113</v>
      </c>
      <c r="B115" s="136">
        <v>19.4</v>
      </c>
      <c r="C115" s="95">
        <f>B115/3.6</f>
        <v>5.388888888888888</v>
      </c>
      <c r="D115" s="95">
        <f>(C115+C114)/2</f>
        <v>5.888888888888888</v>
      </c>
      <c r="E115" s="95">
        <f>(D115*(A115-A114))</f>
        <v>5.888888888888888</v>
      </c>
      <c r="F115" s="95">
        <f>(0.5*((C115^2)-(C114^2))*'NEFZ + EPA + WLTP - Start Value'!$B$3)/3600</f>
        <v>-2.560030864197531</v>
      </c>
      <c r="G115" s="95">
        <f>E115*'NEFZ + EPA + WLTP - Start Value'!$B$3*'NEFZ + EPA + WLTP - Start Value'!$B$6*'NEFZ + EPA + WLTP - Constants'!$B$4/3600</f>
        <v>0.2009112222222222</v>
      </c>
      <c r="H115" s="95">
        <f>IF(E115&gt;0,(((C114)^3+(C115)^3)/2/D115)*0.5*'NEFZ + EPA + WLTP - Constants'!$B$3*('NEFZ + EPA + WLTP - Start Value'!$B$5*'NEFZ + EPA + WLTP - Start Value'!$B$4)*E115/3600,0)</f>
        <v>0.02639264591906721</v>
      </c>
    </row>
    <row r="116" ht="20.35" customHeight="1">
      <c r="A116" s="15">
        <v>114</v>
      </c>
      <c r="B116" s="136">
        <v>16.3</v>
      </c>
      <c r="C116" s="95">
        <f>B116/3.6</f>
        <v>4.527777777777778</v>
      </c>
      <c r="D116" s="95">
        <f>(C116+C115)/2</f>
        <v>4.958333333333333</v>
      </c>
      <c r="E116" s="95">
        <f>(D116*(A116-A115))</f>
        <v>4.958333333333333</v>
      </c>
      <c r="F116" s="95">
        <f>(0.5*((C116^2)-(C115^2))*'NEFZ + EPA + WLTP - Start Value'!$B$3)/3600</f>
        <v>-1.856123006687242</v>
      </c>
      <c r="G116" s="95">
        <f>E116*'NEFZ + EPA + WLTP - Start Value'!$B$3*'NEFZ + EPA + WLTP - Start Value'!$B$6*'NEFZ + EPA + WLTP - Constants'!$B$4/3600</f>
        <v>0.1691634583333333</v>
      </c>
      <c r="H116" s="95">
        <f>IF(E116&gt;0,(((C115)^3+(C116)^3)/2/D116)*0.5*'NEFZ + EPA + WLTP - Constants'!$B$3*('NEFZ + EPA + WLTP - Start Value'!$B$5*'NEFZ + EPA + WLTP - Start Value'!$B$4)*E116/3600,0)</f>
        <v>0.01576929624807099</v>
      </c>
    </row>
    <row r="117" ht="20.35" customHeight="1">
      <c r="A117" s="15">
        <v>115</v>
      </c>
      <c r="B117" s="136">
        <v>14.6</v>
      </c>
      <c r="C117" s="95">
        <f>B117/3.6</f>
        <v>4.055555555555555</v>
      </c>
      <c r="D117" s="95">
        <f>(C117+C116)/2</f>
        <v>4.291666666666666</v>
      </c>
      <c r="E117" s="95">
        <f>(D117*(A117-A116))</f>
        <v>4.291666666666666</v>
      </c>
      <c r="F117" s="95">
        <f>(0.5*((C117^2)-(C116^2))*'NEFZ + EPA + WLTP - Start Value'!$B$3)/3600</f>
        <v>-0.8810169110082312</v>
      </c>
      <c r="G117" s="95">
        <f>E117*'NEFZ + EPA + WLTP - Start Value'!$B$3*'NEFZ + EPA + WLTP - Start Value'!$B$6*'NEFZ + EPA + WLTP - Constants'!$B$4/3600</f>
        <v>0.1464187916666666</v>
      </c>
      <c r="H117" s="95">
        <f>IF(E117&gt;0,(((C116)^3+(C117)^3)/2/D117)*0.5*'NEFZ + EPA + WLTP - Constants'!$B$3*('NEFZ + EPA + WLTP - Start Value'!$B$5*'NEFZ + EPA + WLTP - Start Value'!$B$4)*E117/3600,0)</f>
        <v>0.01009007093942901</v>
      </c>
    </row>
    <row r="118" ht="20.35" customHeight="1">
      <c r="A118" s="15">
        <v>116</v>
      </c>
      <c r="B118" s="136">
        <v>14.2</v>
      </c>
      <c r="C118" s="95">
        <f>B118/3.6</f>
        <v>3.944444444444444</v>
      </c>
      <c r="D118" s="95">
        <f>(C118+C117)/2</f>
        <v>4</v>
      </c>
      <c r="E118" s="95">
        <f>(D118*(A118-A117))</f>
        <v>4</v>
      </c>
      <c r="F118" s="95">
        <f>(0.5*((C118^2)-(C117^2))*'NEFZ + EPA + WLTP - Start Value'!$B$3)/3600</f>
        <v>-0.1932098765432096</v>
      </c>
      <c r="G118" s="95">
        <f>E118*'NEFZ + EPA + WLTP - Start Value'!$B$3*'NEFZ + EPA + WLTP - Start Value'!$B$6*'NEFZ + EPA + WLTP - Constants'!$B$4/3600</f>
        <v>0.136468</v>
      </c>
      <c r="H118" s="95">
        <f>IF(E118&gt;0,(((C117)^3+(C118)^3)/2/D118)*0.5*'NEFZ + EPA + WLTP - Constants'!$B$3*('NEFZ + EPA + WLTP - Start Value'!$B$5*'NEFZ + EPA + WLTP - Start Value'!$B$4)*E118/3600,0)</f>
        <v>0.008100685185185183</v>
      </c>
    </row>
    <row r="119" ht="20.35" customHeight="1">
      <c r="A119" s="15">
        <v>117</v>
      </c>
      <c r="B119" s="136">
        <v>14.3</v>
      </c>
      <c r="C119" s="95">
        <f>B119/3.6</f>
        <v>3.972222222222222</v>
      </c>
      <c r="D119" s="95">
        <f>(C119+C118)/2</f>
        <v>3.958333333333333</v>
      </c>
      <c r="E119" s="95">
        <f>(D119*(A119-A118))</f>
        <v>3.958333333333333</v>
      </c>
      <c r="F119" s="95">
        <f>(0.5*((C119^2)-(C118^2))*'NEFZ + EPA + WLTP - Start Value'!$B$3)/3600</f>
        <v>0.04779931841563845</v>
      </c>
      <c r="G119" s="95">
        <f>E119*'NEFZ + EPA + WLTP - Start Value'!$B$3*'NEFZ + EPA + WLTP - Start Value'!$B$6*'NEFZ + EPA + WLTP - Constants'!$B$4/3600</f>
        <v>0.1350464583333333</v>
      </c>
      <c r="H119" s="95">
        <f>IF(E119&gt;0,(((C118)^3+(C119)^3)/2/D119)*0.5*'NEFZ + EPA + WLTP - Constants'!$B$3*('NEFZ + EPA + WLTP - Start Value'!$B$5*'NEFZ + EPA + WLTP - Start Value'!$B$4)*E119/3600,0)</f>
        <v>0.007845916039737654</v>
      </c>
    </row>
    <row r="120" ht="20.35" customHeight="1">
      <c r="A120" s="15">
        <v>118</v>
      </c>
      <c r="B120" s="136">
        <v>14.6</v>
      </c>
      <c r="C120" s="95">
        <f>B120/3.6</f>
        <v>4.055555555555555</v>
      </c>
      <c r="D120" s="95">
        <f>(C120+C119)/2</f>
        <v>4.013888888888889</v>
      </c>
      <c r="E120" s="95">
        <f>(D120*(A120-A119))</f>
        <v>4.013888888888889</v>
      </c>
      <c r="F120" s="95">
        <f>(0.5*((C120^2)-(C119^2))*'NEFZ + EPA + WLTP - Start Value'!$B$3)/3600</f>
        <v>0.1454105581275711</v>
      </c>
      <c r="G120" s="95">
        <f>E120*'NEFZ + EPA + WLTP - Start Value'!$B$3*'NEFZ + EPA + WLTP - Start Value'!$B$6*'NEFZ + EPA + WLTP - Constants'!$B$4/3600</f>
        <v>0.1369418472222222</v>
      </c>
      <c r="H120" s="95">
        <f>IF(E120&gt;0,(((C119)^3+(C120)^3)/2/D120)*0.5*'NEFZ + EPA + WLTP - Constants'!$B$3*('NEFZ + EPA + WLTP - Start Value'!$B$5*'NEFZ + EPA + WLTP - Start Value'!$B$4)*E120/3600,0)</f>
        <v>0.008183271063743142</v>
      </c>
    </row>
    <row r="121" ht="20.35" customHeight="1">
      <c r="A121" s="15">
        <v>119</v>
      </c>
      <c r="B121" s="136">
        <v>15.1</v>
      </c>
      <c r="C121" s="95">
        <f>B121/3.6</f>
        <v>4.194444444444445</v>
      </c>
      <c r="D121" s="95">
        <f>(C121+C120)/2</f>
        <v>4.125</v>
      </c>
      <c r="E121" s="95">
        <f>(D121*(A121-A120))</f>
        <v>4.125</v>
      </c>
      <c r="F121" s="95">
        <f>(0.5*((C121^2)-(C120^2))*'NEFZ + EPA + WLTP - Start Value'!$B$3)/3600</f>
        <v>0.2490596064814828</v>
      </c>
      <c r="G121" s="95">
        <f>E121*'NEFZ + EPA + WLTP - Start Value'!$B$3*'NEFZ + EPA + WLTP - Start Value'!$B$6*'NEFZ + EPA + WLTP - Constants'!$B$4/3600</f>
        <v>0.140732625</v>
      </c>
      <c r="H121" s="95">
        <f>IF(E121&gt;0,(((C120)^3+(C121)^3)/2/D121)*0.5*'NEFZ + EPA + WLTP - Constants'!$B$3*('NEFZ + EPA + WLTP - Start Value'!$B$5*'NEFZ + EPA + WLTP - Start Value'!$B$4)*E121/3600,0)</f>
        <v>0.008886515190972222</v>
      </c>
    </row>
    <row r="122" ht="20.35" customHeight="1">
      <c r="A122" s="15">
        <v>120</v>
      </c>
      <c r="B122" s="136">
        <v>16.4</v>
      </c>
      <c r="C122" s="95">
        <f>B122/3.6</f>
        <v>4.555555555555555</v>
      </c>
      <c r="D122" s="95">
        <f>(C122+C121)/2</f>
        <v>4.375</v>
      </c>
      <c r="E122" s="95">
        <f>(D122*(A122-A121))</f>
        <v>4.375</v>
      </c>
      <c r="F122" s="95">
        <f>(0.5*((C122^2)-(C121^2))*'NEFZ + EPA + WLTP - Start Value'!$B$3)/3600</f>
        <v>0.6868007330246905</v>
      </c>
      <c r="G122" s="95">
        <f>E122*'NEFZ + EPA + WLTP - Start Value'!$B$3*'NEFZ + EPA + WLTP - Start Value'!$B$6*'NEFZ + EPA + WLTP - Constants'!$B$4/3600</f>
        <v>0.149261875</v>
      </c>
      <c r="H122" s="95">
        <f>IF(E122&gt;0,(((C121)^3+(C122)^3)/2/D122)*0.5*'NEFZ + EPA + WLTP - Constants'!$B$3*('NEFZ + EPA + WLTP - Start Value'!$B$5*'NEFZ + EPA + WLTP - Start Value'!$B$4)*E122/3600,0)</f>
        <v>0.01064726634837963</v>
      </c>
    </row>
    <row r="123" ht="20.35" customHeight="1">
      <c r="A123" s="15">
        <v>121</v>
      </c>
      <c r="B123" s="136">
        <v>19.1</v>
      </c>
      <c r="C123" s="95">
        <f>B123/3.6</f>
        <v>5.305555555555556</v>
      </c>
      <c r="D123" s="95">
        <f>(C123+C122)/2</f>
        <v>4.930555555555555</v>
      </c>
      <c r="E123" s="95">
        <f>(D123*(A123-A122))</f>
        <v>4.930555555555555</v>
      </c>
      <c r="F123" s="95">
        <f>(0.5*((C123^2)-(C122^2))*'NEFZ + EPA + WLTP - Start Value'!$B$3)/3600</f>
        <v>1.607566550925928</v>
      </c>
      <c r="G123" s="95">
        <f>E123*'NEFZ + EPA + WLTP - Start Value'!$B$3*'NEFZ + EPA + WLTP - Start Value'!$B$6*'NEFZ + EPA + WLTP - Constants'!$B$4/3600</f>
        <v>0.1682157638888889</v>
      </c>
      <c r="H123" s="95">
        <f>IF(E123&gt;0,(((C122)^3+(C123)^3)/2/D123)*0.5*'NEFZ + EPA + WLTP - Constants'!$B$3*('NEFZ + EPA + WLTP - Start Value'!$B$5*'NEFZ + EPA + WLTP - Start Value'!$B$4)*E123/3600,0)</f>
        <v>0.0154258841038666</v>
      </c>
    </row>
    <row r="124" ht="20.35" customHeight="1">
      <c r="A124" s="15">
        <v>122</v>
      </c>
      <c r="B124" s="136">
        <v>22.5</v>
      </c>
      <c r="C124" s="95">
        <f>B124/3.6</f>
        <v>6.25</v>
      </c>
      <c r="D124" s="95">
        <f>(C124+C123)/2</f>
        <v>5.777777777777779</v>
      </c>
      <c r="E124" s="95">
        <f>(D124*(A124-A123))</f>
        <v>5.777777777777779</v>
      </c>
      <c r="F124" s="95">
        <f>(0.5*((C124^2)-(C123^2))*'NEFZ + EPA + WLTP - Start Value'!$B$3)/3600</f>
        <v>2.372187928669408</v>
      </c>
      <c r="G124" s="95">
        <f>E124*'NEFZ + EPA + WLTP - Start Value'!$B$3*'NEFZ + EPA + WLTP - Start Value'!$B$6*'NEFZ + EPA + WLTP - Constants'!$B$4/3600</f>
        <v>0.1971204444444445</v>
      </c>
      <c r="H124" s="95">
        <f>IF(E124&gt;0,(((C123)^3+(C124)^3)/2/D124)*0.5*'NEFZ + EPA + WLTP - Constants'!$B$3*('NEFZ + EPA + WLTP - Start Value'!$B$5*'NEFZ + EPA + WLTP - Start Value'!$B$4)*E124/3600,0)</f>
        <v>0.02488800737311386</v>
      </c>
    </row>
    <row r="125" ht="20.35" customHeight="1">
      <c r="A125" s="15">
        <v>123</v>
      </c>
      <c r="B125" s="136">
        <v>24.4</v>
      </c>
      <c r="C125" s="95">
        <f>B125/3.6</f>
        <v>6.777777777777777</v>
      </c>
      <c r="D125" s="95">
        <f>(C125+C124)/2</f>
        <v>6.513888888888888</v>
      </c>
      <c r="E125" s="95">
        <f>(D125*(A125-A124))</f>
        <v>6.513888888888888</v>
      </c>
      <c r="F125" s="95">
        <f>(0.5*((C125^2)-(C124^2))*'NEFZ + EPA + WLTP - Start Value'!$B$3)/3600</f>
        <v>1.494525355795608</v>
      </c>
      <c r="G125" s="95">
        <f>E125*'NEFZ + EPA + WLTP - Start Value'!$B$3*'NEFZ + EPA + WLTP - Start Value'!$B$6*'NEFZ + EPA + WLTP - Constants'!$B$4/3600</f>
        <v>0.2222343472222222</v>
      </c>
      <c r="H125" s="95">
        <f>IF(E125&gt;0,(((C124)^3+(C125)^3)/2/D125)*0.5*'NEFZ + EPA + WLTP - Constants'!$B$3*('NEFZ + EPA + WLTP - Start Value'!$B$5*'NEFZ + EPA + WLTP - Start Value'!$B$4)*E125/3600,0)</f>
        <v>0.035135376355667</v>
      </c>
    </row>
    <row r="126" ht="20.35" customHeight="1">
      <c r="A126" s="15">
        <v>124</v>
      </c>
      <c r="B126" s="136">
        <v>24.8</v>
      </c>
      <c r="C126" s="95">
        <f>B126/3.6</f>
        <v>6.888888888888889</v>
      </c>
      <c r="D126" s="95">
        <f>(C126+C125)/2</f>
        <v>6.833333333333333</v>
      </c>
      <c r="E126" s="95">
        <f>(D126*(A126-A125))</f>
        <v>6.833333333333333</v>
      </c>
      <c r="F126" s="95">
        <f>(0.5*((C126^2)-(C125^2))*'NEFZ + EPA + WLTP - Start Value'!$B$3)/3600</f>
        <v>0.3300668724279883</v>
      </c>
      <c r="G126" s="95">
        <f>E126*'NEFZ + EPA + WLTP - Start Value'!$B$3*'NEFZ + EPA + WLTP - Start Value'!$B$6*'NEFZ + EPA + WLTP - Constants'!$B$4/3600</f>
        <v>0.2331328333333333</v>
      </c>
      <c r="H126" s="95">
        <f>IF(E126&gt;0,(((C125)^3+(C126)^3)/2/D126)*0.5*'NEFZ + EPA + WLTP - Constants'!$B$3*('NEFZ + EPA + WLTP - Start Value'!$B$5*'NEFZ + EPA + WLTP - Start Value'!$B$4)*E126/3600,0)</f>
        <v>0.0403714598765432</v>
      </c>
    </row>
    <row r="127" ht="20.35" customHeight="1">
      <c r="A127" s="15">
        <v>125</v>
      </c>
      <c r="B127" s="136">
        <v>22.7</v>
      </c>
      <c r="C127" s="95">
        <f>B127/3.6</f>
        <v>6.305555555555555</v>
      </c>
      <c r="D127" s="95">
        <f>(C127+C126)/2</f>
        <v>6.597222222222222</v>
      </c>
      <c r="E127" s="95">
        <f>(D127*(A127-A126))</f>
        <v>6.597222222222222</v>
      </c>
      <c r="F127" s="95">
        <f>(0.5*((C127^2)-(C126^2))*'NEFZ + EPA + WLTP - Start Value'!$B$3)/3600</f>
        <v>-1.672976144547327</v>
      </c>
      <c r="G127" s="95">
        <f>E127*'NEFZ + EPA + WLTP - Start Value'!$B$3*'NEFZ + EPA + WLTP - Start Value'!$B$6*'NEFZ + EPA + WLTP - Constants'!$B$4/3600</f>
        <v>0.2250774305555555</v>
      </c>
      <c r="H127" s="95">
        <f>IF(E127&gt;0,(((C126)^3+(C127)^3)/2/D127)*0.5*'NEFZ + EPA + WLTP - Constants'!$B$3*('NEFZ + EPA + WLTP - Start Value'!$B$5*'NEFZ + EPA + WLTP - Start Value'!$B$4)*E127/3600,0)</f>
        <v>0.03653532758380486</v>
      </c>
    </row>
    <row r="128" ht="20.35" customHeight="1">
      <c r="A128" s="15">
        <v>126</v>
      </c>
      <c r="B128" s="136">
        <v>17.4</v>
      </c>
      <c r="C128" s="95">
        <f>B128/3.6</f>
        <v>4.833333333333333</v>
      </c>
      <c r="D128" s="95">
        <f>(C128+C127)/2</f>
        <v>5.569444444444445</v>
      </c>
      <c r="E128" s="95">
        <f>(D128*(A128-A127))</f>
        <v>5.569444444444445</v>
      </c>
      <c r="F128" s="95">
        <f>(0.5*((C128^2)-(C127^2))*'NEFZ + EPA + WLTP - Start Value'!$B$3)/3600</f>
        <v>-3.564487418552813</v>
      </c>
      <c r="G128" s="95">
        <f>E128*'NEFZ + EPA + WLTP - Start Value'!$B$3*'NEFZ + EPA + WLTP - Start Value'!$B$6*'NEFZ + EPA + WLTP - Constants'!$B$4/3600</f>
        <v>0.1900127361111111</v>
      </c>
      <c r="H128" s="95">
        <f>IF(E128&gt;0,(((C127)^3+(C128)^3)/2/D128)*0.5*'NEFZ + EPA + WLTP - Constants'!$B$3*('NEFZ + EPA + WLTP - Start Value'!$B$5*'NEFZ + EPA + WLTP - Start Value'!$B$4)*E128/3600,0)</f>
        <v>0.02299903587427125</v>
      </c>
    </row>
    <row r="129" ht="20.35" customHeight="1">
      <c r="A129" s="15">
        <v>127</v>
      </c>
      <c r="B129" s="136">
        <v>13.8</v>
      </c>
      <c r="C129" s="95">
        <f>B129/3.6</f>
        <v>3.833333333333333</v>
      </c>
      <c r="D129" s="95">
        <f>(C129+C128)/2</f>
        <v>4.333333333333333</v>
      </c>
      <c r="E129" s="95">
        <f>(D129*(A129-A128))</f>
        <v>4.333333333333333</v>
      </c>
      <c r="F129" s="95">
        <f>(0.5*((C129^2)-(C128^2))*'NEFZ + EPA + WLTP - Start Value'!$B$3)/3600</f>
        <v>-1.883796296296295</v>
      </c>
      <c r="G129" s="95">
        <f>E129*'NEFZ + EPA + WLTP - Start Value'!$B$3*'NEFZ + EPA + WLTP - Start Value'!$B$6*'NEFZ + EPA + WLTP - Constants'!$B$4/3600</f>
        <v>0.1478403333333333</v>
      </c>
      <c r="H129" s="95">
        <f>IF(E129&gt;0,(((C128)^3+(C129)^3)/2/D129)*0.5*'NEFZ + EPA + WLTP - Constants'!$B$3*('NEFZ + EPA + WLTP - Start Value'!$B$5*'NEFZ + EPA + WLTP - Start Value'!$B$4)*E129/3600,0)</f>
        <v>0.01070447685185185</v>
      </c>
    </row>
    <row r="130" ht="20.35" customHeight="1">
      <c r="A130" s="15">
        <v>128</v>
      </c>
      <c r="B130" s="136">
        <v>12</v>
      </c>
      <c r="C130" s="95">
        <f>B130/3.6</f>
        <v>3.333333333333333</v>
      </c>
      <c r="D130" s="95">
        <f>(C130+C129)/2</f>
        <v>3.583333333333333</v>
      </c>
      <c r="E130" s="95">
        <f>(D130*(A130-A129))</f>
        <v>3.583333333333333</v>
      </c>
      <c r="F130" s="95">
        <f>(0.5*((C130^2)-(C129^2))*'NEFZ + EPA + WLTP - Start Value'!$B$3)/3600</f>
        <v>-0.7788773148148157</v>
      </c>
      <c r="G130" s="95">
        <f>E130*'NEFZ + EPA + WLTP - Start Value'!$B$3*'NEFZ + EPA + WLTP - Start Value'!$B$6*'NEFZ + EPA + WLTP - Constants'!$B$4/3600</f>
        <v>0.1222525833333333</v>
      </c>
      <c r="H130" s="95">
        <f>IF(E130&gt;0,(((C129)^3+(C130)^3)/2/D130)*0.5*'NEFZ + EPA + WLTP - Constants'!$B$3*('NEFZ + EPA + WLTP - Start Value'!$B$5*'NEFZ + EPA + WLTP - Start Value'!$B$4)*E130/3600,0)</f>
        <v>0.005905383101851852</v>
      </c>
    </row>
    <row r="131" ht="20.35" customHeight="1">
      <c r="A131" s="15">
        <v>129</v>
      </c>
      <c r="B131" s="136">
        <v>12</v>
      </c>
      <c r="C131" s="95">
        <f>B131/3.6</f>
        <v>3.333333333333333</v>
      </c>
      <c r="D131" s="95">
        <f>(C131+C130)/2</f>
        <v>3.333333333333333</v>
      </c>
      <c r="E131" s="95">
        <f>(D131*(A131-A130))</f>
        <v>3.333333333333333</v>
      </c>
      <c r="F131" s="95">
        <f>(0.5*((C131^2)-(C130^2))*'NEFZ + EPA + WLTP - Start Value'!$B$3)/3600</f>
        <v>0</v>
      </c>
      <c r="G131" s="95">
        <f>E131*'NEFZ + EPA + WLTP - Start Value'!$B$3*'NEFZ + EPA + WLTP - Start Value'!$B$6*'NEFZ + EPA + WLTP - Constants'!$B$4/3600</f>
        <v>0.1137233333333333</v>
      </c>
      <c r="H131" s="95">
        <f>IF(E131&gt;0,(((C130)^3+(C131)^3)/2/D131)*0.5*'NEFZ + EPA + WLTP - Constants'!$B$3*('NEFZ + EPA + WLTP - Start Value'!$B$5*'NEFZ + EPA + WLTP - Start Value'!$B$4)*E131/3600,0)</f>
        <v>0.004685185185185184</v>
      </c>
    </row>
    <row r="132" ht="20.35" customHeight="1">
      <c r="A132" s="15">
        <v>130</v>
      </c>
      <c r="B132" s="136">
        <v>12</v>
      </c>
      <c r="C132" s="95">
        <f>B132/3.6</f>
        <v>3.333333333333333</v>
      </c>
      <c r="D132" s="95">
        <f>(C132+C131)/2</f>
        <v>3.333333333333333</v>
      </c>
      <c r="E132" s="95">
        <f>(D132*(A132-A131))</f>
        <v>3.333333333333333</v>
      </c>
      <c r="F132" s="95">
        <f>(0.5*((C132^2)-(C131^2))*'NEFZ + EPA + WLTP - Start Value'!$B$3)/3600</f>
        <v>0</v>
      </c>
      <c r="G132" s="95">
        <f>E132*'NEFZ + EPA + WLTP - Start Value'!$B$3*'NEFZ + EPA + WLTP - Start Value'!$B$6*'NEFZ + EPA + WLTP - Constants'!$B$4/3600</f>
        <v>0.1137233333333333</v>
      </c>
      <c r="H132" s="95">
        <f>IF(E132&gt;0,(((C131)^3+(C132)^3)/2/D132)*0.5*'NEFZ + EPA + WLTP - Constants'!$B$3*('NEFZ + EPA + WLTP - Start Value'!$B$5*'NEFZ + EPA + WLTP - Start Value'!$B$4)*E132/3600,0)</f>
        <v>0.004685185185185184</v>
      </c>
    </row>
    <row r="133" ht="20.35" customHeight="1">
      <c r="A133" s="15">
        <v>131</v>
      </c>
      <c r="B133" s="136">
        <v>13.9</v>
      </c>
      <c r="C133" s="95">
        <f>B133/3.6</f>
        <v>3.861111111111111</v>
      </c>
      <c r="D133" s="95">
        <f>(C133+C132)/2</f>
        <v>3.597222222222222</v>
      </c>
      <c r="E133" s="95">
        <f>(D133*(A133-A132))</f>
        <v>3.597222222222222</v>
      </c>
      <c r="F133" s="95">
        <f>(0.5*((C133^2)-(C132^2))*'NEFZ + EPA + WLTP - Start Value'!$B$3)/3600</f>
        <v>0.8253348979766808</v>
      </c>
      <c r="G133" s="95">
        <f>E133*'NEFZ + EPA + WLTP - Start Value'!$B$3*'NEFZ + EPA + WLTP - Start Value'!$B$6*'NEFZ + EPA + WLTP - Constants'!$B$4/3600</f>
        <v>0.1227264305555556</v>
      </c>
      <c r="H133" s="95">
        <f>IF(E133&gt;0,(((C132)^3+(C133)^3)/2/D133)*0.5*'NEFZ + EPA + WLTP - Constants'!$B$3*('NEFZ + EPA + WLTP - Start Value'!$B$5*'NEFZ + EPA + WLTP - Start Value'!$B$4)*E133/3600,0)</f>
        <v>0.005983397671253428</v>
      </c>
    </row>
    <row r="134" ht="20.35" customHeight="1">
      <c r="A134" s="15">
        <v>132</v>
      </c>
      <c r="B134" s="136">
        <v>18.8</v>
      </c>
      <c r="C134" s="95">
        <f>B134/3.6</f>
        <v>5.222222222222222</v>
      </c>
      <c r="D134" s="95">
        <f>(C134+C133)/2</f>
        <v>4.541666666666667</v>
      </c>
      <c r="E134" s="95">
        <f>(D134*(A134-A133))</f>
        <v>4.541666666666667</v>
      </c>
      <c r="F134" s="95">
        <f>(0.5*((C134^2)-(C133^2))*'NEFZ + EPA + WLTP - Start Value'!$B$3)/3600</f>
        <v>2.687327996399177</v>
      </c>
      <c r="G134" s="95">
        <f>E134*'NEFZ + EPA + WLTP - Start Value'!$B$3*'NEFZ + EPA + WLTP - Start Value'!$B$6*'NEFZ + EPA + WLTP - Constants'!$B$4/3600</f>
        <v>0.1549480416666667</v>
      </c>
      <c r="H134" s="95">
        <f>IF(E134&gt;0,(((C133)^3+(C134)^3)/2/D134)*0.5*'NEFZ + EPA + WLTP - Constants'!$B$3*('NEFZ + EPA + WLTP - Start Value'!$B$5*'NEFZ + EPA + WLTP - Start Value'!$B$4)*E134/3600,0)</f>
        <v>0.01264876769868827</v>
      </c>
    </row>
    <row r="135" ht="20.35" customHeight="1">
      <c r="A135" s="15">
        <v>133</v>
      </c>
      <c r="B135" s="136">
        <v>25.1</v>
      </c>
      <c r="C135" s="95">
        <f>B135/3.6</f>
        <v>6.972222222222222</v>
      </c>
      <c r="D135" s="95">
        <f>(C135+C134)/2</f>
        <v>6.097222222222222</v>
      </c>
      <c r="E135" s="95">
        <f>(D135*(A135-A134))</f>
        <v>6.097222222222222</v>
      </c>
      <c r="F135" s="95">
        <f>(0.5*((C135^2)-(C134^2))*'NEFZ + EPA + WLTP - Start Value'!$B$3)/3600</f>
        <v>4.638546489197531</v>
      </c>
      <c r="G135" s="95">
        <f>E135*'NEFZ + EPA + WLTP - Start Value'!$B$3*'NEFZ + EPA + WLTP - Start Value'!$B$6*'NEFZ + EPA + WLTP - Constants'!$B$4/3600</f>
        <v>0.2080189305555556</v>
      </c>
      <c r="H135" s="95">
        <f>IF(E135&gt;0,(((C134)^3+(C135)^3)/2/D135)*0.5*'NEFZ + EPA + WLTP - Constants'!$B$3*('NEFZ + EPA + WLTP - Start Value'!$B$5*'NEFZ + EPA + WLTP - Start Value'!$B$4)*E135/3600,0)</f>
        <v>0.03044546531528635</v>
      </c>
    </row>
    <row r="136" ht="20.35" customHeight="1">
      <c r="A136" s="15">
        <v>134</v>
      </c>
      <c r="B136" s="136">
        <v>29.8</v>
      </c>
      <c r="C136" s="95">
        <f>B136/3.6</f>
        <v>8.277777777777779</v>
      </c>
      <c r="D136" s="95">
        <f>(C136+C135)/2</f>
        <v>7.625</v>
      </c>
      <c r="E136" s="95">
        <f>(D136*(A136-A135))</f>
        <v>7.625</v>
      </c>
      <c r="F136" s="95">
        <f>(0.5*((C136^2)-(C135^2))*'NEFZ + EPA + WLTP - Start Value'!$B$3)/3600</f>
        <v>4.327599344135805</v>
      </c>
      <c r="G136" s="95">
        <f>E136*'NEFZ + EPA + WLTP - Start Value'!$B$3*'NEFZ + EPA + WLTP - Start Value'!$B$6*'NEFZ + EPA + WLTP - Constants'!$B$4/3600</f>
        <v>0.260142125</v>
      </c>
      <c r="H136" s="95">
        <f>IF(E136&gt;0,(((C135)^3+(C136)^3)/2/D136)*0.5*'NEFZ + EPA + WLTP - Constants'!$B$3*('NEFZ + EPA + WLTP - Start Value'!$B$5*'NEFZ + EPA + WLTP - Start Value'!$B$4)*E136/3600,0)</f>
        <v>0.05731332132523148</v>
      </c>
    </row>
    <row r="137" ht="20.35" customHeight="1">
      <c r="A137" s="15">
        <v>135</v>
      </c>
      <c r="B137" s="136">
        <v>33.8</v>
      </c>
      <c r="C137" s="95">
        <f>B137/3.6</f>
        <v>9.388888888888888</v>
      </c>
      <c r="D137" s="95">
        <f>(C137+C136)/2</f>
        <v>8.833333333333332</v>
      </c>
      <c r="E137" s="95">
        <f>(D137*(A137-A136))</f>
        <v>8.833333333333332</v>
      </c>
      <c r="F137" s="95">
        <f>(0.5*((C137^2)-(C136^2))*'NEFZ + EPA + WLTP - Start Value'!$B$3)/3600</f>
        <v>4.266718106995876</v>
      </c>
      <c r="G137" s="95">
        <f>E137*'NEFZ + EPA + WLTP - Start Value'!$B$3*'NEFZ + EPA + WLTP - Start Value'!$B$6*'NEFZ + EPA + WLTP - Constants'!$B$4/3600</f>
        <v>0.3013668333333333</v>
      </c>
      <c r="H137" s="95">
        <f>IF(E137&gt;0,(((C136)^3+(C137)^3)/2/D137)*0.5*'NEFZ + EPA + WLTP - Constants'!$B$3*('NEFZ + EPA + WLTP - Start Value'!$B$5*'NEFZ + EPA + WLTP - Start Value'!$B$4)*E137/3600,0)</f>
        <v>0.08822418441358021</v>
      </c>
    </row>
    <row r="138" ht="20.35" customHeight="1">
      <c r="A138" s="15">
        <v>136</v>
      </c>
      <c r="B138" s="136">
        <v>38.2</v>
      </c>
      <c r="C138" s="95">
        <f>B138/3.6</f>
        <v>10.61111111111111</v>
      </c>
      <c r="D138" s="95">
        <f>(C138+C137)/2</f>
        <v>10</v>
      </c>
      <c r="E138" s="95">
        <f>(D138*(A138-A137))</f>
        <v>10</v>
      </c>
      <c r="F138" s="95">
        <f>(0.5*((C138^2)-(C137^2))*'NEFZ + EPA + WLTP - Start Value'!$B$3)/3600</f>
        <v>5.313271604938284</v>
      </c>
      <c r="G138" s="95">
        <f>E138*'NEFZ + EPA + WLTP - Start Value'!$B$3*'NEFZ + EPA + WLTP - Start Value'!$B$6*'NEFZ + EPA + WLTP - Constants'!$B$4/3600</f>
        <v>0.34117</v>
      </c>
      <c r="H138" s="95">
        <f>IF(E138&gt;0,(((C137)^3+(C138)^3)/2/D138)*0.5*'NEFZ + EPA + WLTP - Constants'!$B$3*('NEFZ + EPA + WLTP - Start Value'!$B$5*'NEFZ + EPA + WLTP - Start Value'!$B$4)*E138/3600,0)</f>
        <v>0.1279172685185185</v>
      </c>
    </row>
    <row r="139" ht="20.35" customHeight="1">
      <c r="A139" s="15">
        <v>137</v>
      </c>
      <c r="B139" s="136">
        <v>43.4</v>
      </c>
      <c r="C139" s="95">
        <f>B139/3.6</f>
        <v>12.05555555555556</v>
      </c>
      <c r="D139" s="95">
        <f>(C139+C138)/2</f>
        <v>11.33333333333333</v>
      </c>
      <c r="E139" s="95">
        <f>(D139*(A139-A138))</f>
        <v>11.33333333333333</v>
      </c>
      <c r="F139" s="95">
        <f>(0.5*((C139^2)-(C138^2))*'NEFZ + EPA + WLTP - Start Value'!$B$3)/3600</f>
        <v>7.11656378600822</v>
      </c>
      <c r="G139" s="95">
        <f>E139*'NEFZ + EPA + WLTP - Start Value'!$B$3*'NEFZ + EPA + WLTP - Start Value'!$B$6*'NEFZ + EPA + WLTP - Constants'!$B$4/3600</f>
        <v>0.3866593333333334</v>
      </c>
      <c r="H139" s="95">
        <f>IF(E139&gt;0,(((C138)^3+(C139)^3)/2/D139)*0.5*'NEFZ + EPA + WLTP - Constants'!$B$3*('NEFZ + EPA + WLTP - Start Value'!$B$5*'NEFZ + EPA + WLTP - Start Value'!$B$4)*E139/3600,0)</f>
        <v>0.1863899413580247</v>
      </c>
    </row>
    <row r="140" ht="20.35" customHeight="1">
      <c r="A140" s="15">
        <v>138</v>
      </c>
      <c r="B140" s="136">
        <v>48.9</v>
      </c>
      <c r="C140" s="95">
        <f>B140/3.6</f>
        <v>13.58333333333333</v>
      </c>
      <c r="D140" s="95">
        <f>(C140+C139)/2</f>
        <v>12.81944444444444</v>
      </c>
      <c r="E140" s="95">
        <f>(D140*(A140-A139))</f>
        <v>12.81944444444444</v>
      </c>
      <c r="F140" s="95">
        <f>(0.5*((C140^2)-(C139^2))*'NEFZ + EPA + WLTP - Start Value'!$B$3)/3600</f>
        <v>8.514148769718787</v>
      </c>
      <c r="G140" s="95">
        <f>E140*'NEFZ + EPA + WLTP - Start Value'!$B$3*'NEFZ + EPA + WLTP - Start Value'!$B$6*'NEFZ + EPA + WLTP - Constants'!$B$4/3600</f>
        <v>0.4373609861111111</v>
      </c>
      <c r="H140" s="95">
        <f>IF(E140&gt;0,(((C139)^3+(C140)^3)/2/D140)*0.5*'NEFZ + EPA + WLTP - Constants'!$B$3*('NEFZ + EPA + WLTP - Start Value'!$B$5*'NEFZ + EPA + WLTP - Start Value'!$B$4)*E140/3600,0)</f>
        <v>0.269339411163623</v>
      </c>
    </row>
    <row r="141" ht="20.35" customHeight="1">
      <c r="A141" s="15">
        <v>139</v>
      </c>
      <c r="B141" s="136">
        <v>53.8</v>
      </c>
      <c r="C141" s="95">
        <f>B141/3.6</f>
        <v>14.94444444444444</v>
      </c>
      <c r="D141" s="95">
        <f>(C141+C140)/2</f>
        <v>14.26388888888889</v>
      </c>
      <c r="E141" s="95">
        <f>(D141*(A141-A140))</f>
        <v>14.26388888888889</v>
      </c>
      <c r="F141" s="95">
        <f>(0.5*((C141^2)-(C140^2))*'NEFZ + EPA + WLTP - Start Value'!$B$3)/3600</f>
        <v>8.440017896947873</v>
      </c>
      <c r="G141" s="95">
        <f>E141*'NEFZ + EPA + WLTP - Start Value'!$B$3*'NEFZ + EPA + WLTP - Start Value'!$B$6*'NEFZ + EPA + WLTP - Constants'!$B$4/3600</f>
        <v>0.4866410972222222</v>
      </c>
      <c r="H141" s="95">
        <f>IF(E141&gt;0,(((C140)^3+(C141)^3)/2/D141)*0.5*'NEFZ + EPA + WLTP - Constants'!$B$3*('NEFZ + EPA + WLTP - Start Value'!$B$5*'NEFZ + EPA + WLTP - Start Value'!$B$4)*E141/3600,0)</f>
        <v>0.3696240214173953</v>
      </c>
    </row>
    <row r="142" ht="20.35" customHeight="1">
      <c r="A142" s="15">
        <v>140</v>
      </c>
      <c r="B142" s="136">
        <v>57.8</v>
      </c>
      <c r="C142" s="95">
        <f>B142/3.6</f>
        <v>16.05555555555555</v>
      </c>
      <c r="D142" s="95">
        <f>(C142+C141)/2</f>
        <v>15.5</v>
      </c>
      <c r="E142" s="95">
        <f>(D142*(A142-A141))</f>
        <v>15.5</v>
      </c>
      <c r="F142" s="95">
        <f>(0.5*((C142^2)-(C141^2))*'NEFZ + EPA + WLTP - Start Value'!$B$3)/3600</f>
        <v>7.486882716049373</v>
      </c>
      <c r="G142" s="95">
        <f>E142*'NEFZ + EPA + WLTP - Start Value'!$B$3*'NEFZ + EPA + WLTP - Start Value'!$B$6*'NEFZ + EPA + WLTP - Constants'!$B$4/3600</f>
        <v>0.5288134999999999</v>
      </c>
      <c r="H142" s="95">
        <f>IF(E142&gt;0,(((C141)^3+(C142)^3)/2/D142)*0.5*'NEFZ + EPA + WLTP - Constants'!$B$3*('NEFZ + EPA + WLTP - Start Value'!$B$5*'NEFZ + EPA + WLTP - Start Value'!$B$4)*E142/3600,0)</f>
        <v>0.4728856967592591</v>
      </c>
    </row>
    <row r="143" ht="20.35" customHeight="1">
      <c r="A143" s="15">
        <v>141</v>
      </c>
      <c r="B143" s="136">
        <v>61.5</v>
      </c>
      <c r="C143" s="95">
        <f>B143/3.6</f>
        <v>17.08333333333333</v>
      </c>
      <c r="D143" s="95">
        <f>(C143+C142)/2</f>
        <v>16.56944444444444</v>
      </c>
      <c r="E143" s="95">
        <f>(D143*(A143-A142))</f>
        <v>16.56944444444444</v>
      </c>
      <c r="F143" s="95">
        <f>(0.5*((C143^2)-(C142^2))*'NEFZ + EPA + WLTP - Start Value'!$B$3)/3600</f>
        <v>7.403191979595342</v>
      </c>
      <c r="G143" s="95">
        <f>E143*'NEFZ + EPA + WLTP - Start Value'!$B$3*'NEFZ + EPA + WLTP - Start Value'!$B$6*'NEFZ + EPA + WLTP - Constants'!$B$4/3600</f>
        <v>0.5652997361111112</v>
      </c>
      <c r="H143" s="95">
        <f>IF(E143&gt;0,(((C142)^3+(C143)^3)/2/D143)*0.5*'NEFZ + EPA + WLTP - Constants'!$B$3*('NEFZ + EPA + WLTP - Start Value'!$B$5*'NEFZ + EPA + WLTP - Start Value'!$B$4)*E143/3600,0)</f>
        <v>0.5771195480270488</v>
      </c>
    </row>
    <row r="144" ht="20.35" customHeight="1">
      <c r="A144" s="15">
        <v>142</v>
      </c>
      <c r="B144" s="136">
        <v>65</v>
      </c>
      <c r="C144" s="95">
        <f>B144/3.6</f>
        <v>18.05555555555555</v>
      </c>
      <c r="D144" s="95">
        <f>(C144+C143)/2</f>
        <v>17.56944444444444</v>
      </c>
      <c r="E144" s="95">
        <f>(D144*(A144-A143))</f>
        <v>17.56944444444444</v>
      </c>
      <c r="F144" s="95">
        <f>(0.5*((C144^2)-(C143^2))*'NEFZ + EPA + WLTP - Start Value'!$B$3)/3600</f>
        <v>7.425666045096017</v>
      </c>
      <c r="G144" s="95">
        <f>E144*'NEFZ + EPA + WLTP - Start Value'!$B$3*'NEFZ + EPA + WLTP - Start Value'!$B$6*'NEFZ + EPA + WLTP - Constants'!$B$4/3600</f>
        <v>0.5994167361111111</v>
      </c>
      <c r="H144" s="95">
        <f>IF(E144&gt;0,(((C143)^3+(C144)^3)/2/D144)*0.5*'NEFZ + EPA + WLTP - Constants'!$B$3*('NEFZ + EPA + WLTP - Start Value'!$B$5*'NEFZ + EPA + WLTP - Start Value'!$B$4)*E144/3600,0)</f>
        <v>0.6876395526566784</v>
      </c>
    </row>
    <row r="145" ht="20.35" customHeight="1">
      <c r="A145" s="15">
        <v>143</v>
      </c>
      <c r="B145" s="136">
        <v>68.40000000000001</v>
      </c>
      <c r="C145" s="95">
        <f>B145/3.6</f>
        <v>19</v>
      </c>
      <c r="D145" s="95">
        <f>(C145+C144)/2</f>
        <v>18.52777777777778</v>
      </c>
      <c r="E145" s="95">
        <f>(D145*(A145-A144))</f>
        <v>18.52777777777778</v>
      </c>
      <c r="F145" s="95">
        <f>(0.5*((C145^2)-(C144^2))*'NEFZ + EPA + WLTP - Start Value'!$B$3)/3600</f>
        <v>7.606968021262021</v>
      </c>
      <c r="G145" s="95">
        <f>E145*'NEFZ + EPA + WLTP - Start Value'!$B$3*'NEFZ + EPA + WLTP - Start Value'!$B$6*'NEFZ + EPA + WLTP - Constants'!$B$4/3600</f>
        <v>0.6321121944444446</v>
      </c>
      <c r="H145" s="95">
        <f>IF(E145&gt;0,(((C144)^3+(C145)^3)/2/D145)*0.5*'NEFZ + EPA + WLTP - Constants'!$B$3*('NEFZ + EPA + WLTP - Start Value'!$B$5*'NEFZ + EPA + WLTP - Start Value'!$B$4)*E145/3600,0)</f>
        <v>0.8061318025120026</v>
      </c>
    </row>
    <row r="146" ht="20.35" customHeight="1">
      <c r="A146" s="15">
        <v>144</v>
      </c>
      <c r="B146" s="136">
        <v>71.59999999999999</v>
      </c>
      <c r="C146" s="95">
        <f>B146/3.6</f>
        <v>19.88888888888889</v>
      </c>
      <c r="D146" s="95">
        <f>(C146+C145)/2</f>
        <v>19.44444444444444</v>
      </c>
      <c r="E146" s="95">
        <f>(D146*(A146-A145))</f>
        <v>19.44444444444444</v>
      </c>
      <c r="F146" s="95">
        <f>(0.5*((C146^2)-(C145^2))*'NEFZ + EPA + WLTP - Start Value'!$B$3)/3600</f>
        <v>7.513717421124803</v>
      </c>
      <c r="G146" s="95">
        <f>E146*'NEFZ + EPA + WLTP - Start Value'!$B$3*'NEFZ + EPA + WLTP - Start Value'!$B$6*'NEFZ + EPA + WLTP - Constants'!$B$4/3600</f>
        <v>0.6633861111111111</v>
      </c>
      <c r="H146" s="95">
        <f>IF(E146&gt;0,(((C145)^3+(C146)^3)/2/D146)*0.5*'NEFZ + EPA + WLTP - Constants'!$B$3*('NEFZ + EPA + WLTP - Start Value'!$B$5*'NEFZ + EPA + WLTP - Start Value'!$B$4)*E146/3600,0)</f>
        <v>0.9314451817558297</v>
      </c>
    </row>
    <row r="147" ht="20.35" customHeight="1">
      <c r="A147" s="15">
        <v>145</v>
      </c>
      <c r="B147" s="136">
        <v>73</v>
      </c>
      <c r="C147" s="95">
        <f>B147/3.6</f>
        <v>20.27777777777778</v>
      </c>
      <c r="D147" s="95">
        <f>(C147+C146)/2</f>
        <v>20.08333333333333</v>
      </c>
      <c r="E147" s="95">
        <f>(D147*(A147-A146))</f>
        <v>20.08333333333333</v>
      </c>
      <c r="F147" s="95">
        <f>(0.5*((C147^2)-(C146^2))*'NEFZ + EPA + WLTP - Start Value'!$B$3)/3600</f>
        <v>3.395261059670809</v>
      </c>
      <c r="G147" s="95">
        <f>E147*'NEFZ + EPA + WLTP - Start Value'!$B$3*'NEFZ + EPA + WLTP - Start Value'!$B$6*'NEFZ + EPA + WLTP - Constants'!$B$4/3600</f>
        <v>0.6851830833333333</v>
      </c>
      <c r="H147" s="95">
        <f>IF(E147&gt;0,(((C146)^3+(C147)^3)/2/D147)*0.5*'NEFZ + EPA + WLTP - Constants'!$B$3*('NEFZ + EPA + WLTP - Start Value'!$B$5*'NEFZ + EPA + WLTP - Start Value'!$B$4)*E147/3600,0)</f>
        <v>1.024990944830247</v>
      </c>
    </row>
    <row r="148" ht="20.35" customHeight="1">
      <c r="A148" s="15">
        <v>146</v>
      </c>
      <c r="B148" s="136">
        <v>74.3</v>
      </c>
      <c r="C148" s="95">
        <f>B148/3.6</f>
        <v>20.63888888888889</v>
      </c>
      <c r="D148" s="95">
        <f>(C148+C147)/2</f>
        <v>20.45833333333334</v>
      </c>
      <c r="E148" s="95">
        <f>(D148*(A148-A147))</f>
        <v>20.45833333333334</v>
      </c>
      <c r="F148" s="95">
        <f>(0.5*((C148^2)-(C147^2))*'NEFZ + EPA + WLTP - Start Value'!$B$3)/3600</f>
        <v>3.211611046810706</v>
      </c>
      <c r="G148" s="95">
        <f>E148*'NEFZ + EPA + WLTP - Start Value'!$B$3*'NEFZ + EPA + WLTP - Start Value'!$B$6*'NEFZ + EPA + WLTP - Constants'!$B$4/3600</f>
        <v>0.6979769583333335</v>
      </c>
      <c r="H148" s="95">
        <f>IF(E148&gt;0,(((C147)^3+(C148)^3)/2/D148)*0.5*'NEFZ + EPA + WLTP - Constants'!$B$3*('NEFZ + EPA + WLTP - Start Value'!$B$5*'NEFZ + EPA + WLTP - Start Value'!$B$4)*E148/3600,0)</f>
        <v>1.083434713493441</v>
      </c>
    </row>
    <row r="149" ht="20.35" customHeight="1">
      <c r="A149" s="15">
        <v>147</v>
      </c>
      <c r="B149" s="136">
        <v>76.2</v>
      </c>
      <c r="C149" s="95">
        <f>B149/3.6</f>
        <v>21.16666666666667</v>
      </c>
      <c r="D149" s="95">
        <f>(C149+C148)/2</f>
        <v>20.90277777777778</v>
      </c>
      <c r="E149" s="95">
        <f>(D149*(A149-A148))</f>
        <v>20.90277777777778</v>
      </c>
      <c r="F149" s="95">
        <f>(0.5*((C149^2)-(C148^2))*'NEFZ + EPA + WLTP - Start Value'!$B$3)/3600</f>
        <v>4.795864947702335</v>
      </c>
      <c r="G149" s="95">
        <f>E149*'NEFZ + EPA + WLTP - Start Value'!$B$3*'NEFZ + EPA + WLTP - Start Value'!$B$6*'NEFZ + EPA + WLTP - Constants'!$B$4/3600</f>
        <v>0.7131400694444445</v>
      </c>
      <c r="H149" s="95">
        <f>IF(E149&gt;0,(((C148)^3+(C149)^3)/2/D149)*0.5*'NEFZ + EPA + WLTP - Constants'!$B$3*('NEFZ + EPA + WLTP - Start Value'!$B$5*'NEFZ + EPA + WLTP - Start Value'!$B$4)*E149/3600,0)</f>
        <v>1.155873055743099</v>
      </c>
    </row>
    <row r="150" ht="20.35" customHeight="1">
      <c r="A150" s="15">
        <v>148</v>
      </c>
      <c r="B150" s="136">
        <v>77.90000000000001</v>
      </c>
      <c r="C150" s="95">
        <f>B150/3.6</f>
        <v>21.63888888888889</v>
      </c>
      <c r="D150" s="95">
        <f>(C150+C149)/2</f>
        <v>21.40277777777778</v>
      </c>
      <c r="E150" s="95">
        <f>(D150*(A150-A149))</f>
        <v>21.40277777777778</v>
      </c>
      <c r="F150" s="95">
        <f>(0.5*((C150^2)-(C149^2))*'NEFZ + EPA + WLTP - Start Value'!$B$3)/3600</f>
        <v>4.393679805384084</v>
      </c>
      <c r="G150" s="95">
        <f>E150*'NEFZ + EPA + WLTP - Start Value'!$B$3*'NEFZ + EPA + WLTP - Start Value'!$B$6*'NEFZ + EPA + WLTP - Constants'!$B$4/3600</f>
        <v>0.7301985694444446</v>
      </c>
      <c r="H150" s="95">
        <f>IF(E150&gt;0,(((C149)^3+(C150)^3)/2/D150)*0.5*'NEFZ + EPA + WLTP - Constants'!$B$3*('NEFZ + EPA + WLTP - Start Value'!$B$5*'NEFZ + EPA + WLTP - Start Value'!$B$4)*E150/3600,0)</f>
        <v>1.240679153544024</v>
      </c>
    </row>
    <row r="151" ht="20.35" customHeight="1">
      <c r="A151" s="15">
        <v>149</v>
      </c>
      <c r="B151" s="136">
        <v>79.5</v>
      </c>
      <c r="C151" s="95">
        <f>B151/3.6</f>
        <v>22.08333333333333</v>
      </c>
      <c r="D151" s="95">
        <f>(C151+C150)/2</f>
        <v>21.86111111111111</v>
      </c>
      <c r="E151" s="95">
        <f>(D151*(A151-A150))</f>
        <v>21.86111111111111</v>
      </c>
      <c r="F151" s="95">
        <f>(0.5*((C151^2)-(C150^2))*'NEFZ + EPA + WLTP - Start Value'!$B$3)/3600</f>
        <v>4.223782578875159</v>
      </c>
      <c r="G151" s="95">
        <f>E151*'NEFZ + EPA + WLTP - Start Value'!$B$3*'NEFZ + EPA + WLTP - Start Value'!$B$6*'NEFZ + EPA + WLTP - Constants'!$B$4/3600</f>
        <v>0.7458355277777778</v>
      </c>
      <c r="H151" s="95">
        <f>IF(E151&gt;0,(((C150)^3+(C151)^3)/2/D151)*0.5*'NEFZ + EPA + WLTP - Constants'!$B$3*('NEFZ + EPA + WLTP - Start Value'!$B$5*'NEFZ + EPA + WLTP - Start Value'!$B$4)*E151/3600,0)</f>
        <v>1.322031574406293</v>
      </c>
    </row>
    <row r="152" ht="20.35" customHeight="1">
      <c r="A152" s="15">
        <v>150</v>
      </c>
      <c r="B152" s="136">
        <v>81</v>
      </c>
      <c r="C152" s="95">
        <f>B152/3.6</f>
        <v>22.5</v>
      </c>
      <c r="D152" s="95">
        <f>(C152+C151)/2</f>
        <v>22.29166666666666</v>
      </c>
      <c r="E152" s="95">
        <f>(D152*(A152-A151))</f>
        <v>22.29166666666666</v>
      </c>
      <c r="F152" s="95">
        <f>(0.5*((C152^2)-(C151^2))*'NEFZ + EPA + WLTP - Start Value'!$B$3)/3600</f>
        <v>4.037784529320993</v>
      </c>
      <c r="G152" s="95">
        <f>E152*'NEFZ + EPA + WLTP - Start Value'!$B$3*'NEFZ + EPA + WLTP - Start Value'!$B$6*'NEFZ + EPA + WLTP - Constants'!$B$4/3600</f>
        <v>0.7605247916666666</v>
      </c>
      <c r="H152" s="95">
        <f>IF(E152&gt;0,(((C151)^3+(C152)^3)/2/D152)*0.5*'NEFZ + EPA + WLTP - Constants'!$B$3*('NEFZ + EPA + WLTP - Start Value'!$B$5*'NEFZ + EPA + WLTP - Start Value'!$B$4)*E152/3600,0)</f>
        <v>1.401625307436343</v>
      </c>
    </row>
    <row r="153" ht="20.35" customHeight="1">
      <c r="A153" s="15">
        <v>151</v>
      </c>
      <c r="B153" s="136">
        <v>82.3</v>
      </c>
      <c r="C153" s="95">
        <f>B153/3.6</f>
        <v>22.86111111111111</v>
      </c>
      <c r="D153" s="95">
        <f>(C153+C152)/2</f>
        <v>22.68055555555556</v>
      </c>
      <c r="E153" s="95">
        <f>(D153*(A153-A152))</f>
        <v>22.68055555555556</v>
      </c>
      <c r="F153" s="95">
        <f>(0.5*((C153^2)-(C152^2))*'NEFZ + EPA + WLTP - Start Value'!$B$3)/3600</f>
        <v>3.560462212791494</v>
      </c>
      <c r="G153" s="95">
        <f>E153*'NEFZ + EPA + WLTP - Start Value'!$B$3*'NEFZ + EPA + WLTP - Start Value'!$B$6*'NEFZ + EPA + WLTP - Constants'!$B$4/3600</f>
        <v>0.773792513888889</v>
      </c>
      <c r="H153" s="95">
        <f>IF(E153&gt;0,(((C152)^3+(C153)^3)/2/D153)*0.5*'NEFZ + EPA + WLTP - Constants'!$B$3*('NEFZ + EPA + WLTP - Start Value'!$B$5*'NEFZ + EPA + WLTP - Start Value'!$B$4)*E153/3600,0)</f>
        <v>1.476162444546253</v>
      </c>
    </row>
    <row r="154" ht="20.35" customHeight="1">
      <c r="A154" s="15">
        <v>152</v>
      </c>
      <c r="B154" s="136">
        <v>83.5</v>
      </c>
      <c r="C154" s="95">
        <f>B154/3.6</f>
        <v>23.19444444444444</v>
      </c>
      <c r="D154" s="95">
        <f>(C154+C153)/2</f>
        <v>23.02777777777778</v>
      </c>
      <c r="E154" s="95">
        <f>(D154*(A154-A153))</f>
        <v>23.02777777777778</v>
      </c>
      <c r="F154" s="95">
        <f>(0.5*((C154^2)-(C153^2))*'NEFZ + EPA + WLTP - Start Value'!$B$3)/3600</f>
        <v>3.336895576131662</v>
      </c>
      <c r="G154" s="95">
        <f>E154*'NEFZ + EPA + WLTP - Start Value'!$B$3*'NEFZ + EPA + WLTP - Start Value'!$B$6*'NEFZ + EPA + WLTP - Constants'!$B$4/3600</f>
        <v>0.7856386944444446</v>
      </c>
      <c r="H154" s="95">
        <f>IF(E154&gt;0,(((C153)^3+(C154)^3)/2/D154)*0.5*'NEFZ + EPA + WLTP - Constants'!$B$3*('NEFZ + EPA + WLTP - Start Value'!$B$5*'NEFZ + EPA + WLTP - Start Value'!$B$4)*E154/3600,0)</f>
        <v>1.544951530489111</v>
      </c>
    </row>
    <row r="155" ht="20.35" customHeight="1">
      <c r="A155" s="15">
        <v>153</v>
      </c>
      <c r="B155" s="136">
        <v>84.59999999999999</v>
      </c>
      <c r="C155" s="95">
        <f>B155/3.6</f>
        <v>23.5</v>
      </c>
      <c r="D155" s="95">
        <f>(C155+C154)/2</f>
        <v>23.34722222222222</v>
      </c>
      <c r="E155" s="95">
        <f>(D155*(A155-A154))</f>
        <v>23.34722222222222</v>
      </c>
      <c r="F155" s="95">
        <f>(0.5*((C155^2)-(C154^2))*'NEFZ + EPA + WLTP - Start Value'!$B$3)/3600</f>
        <v>3.10125332218793</v>
      </c>
      <c r="G155" s="95">
        <f>E155*'NEFZ + EPA + WLTP - Start Value'!$B$3*'NEFZ + EPA + WLTP - Start Value'!$B$6*'NEFZ + EPA + WLTP - Constants'!$B$4/3600</f>
        <v>0.7965371805555554</v>
      </c>
      <c r="H155" s="95">
        <f>IF(E155&gt;0,(((C154)^3+(C155)^3)/2/D155)*0.5*'NEFZ + EPA + WLTP - Constants'!$B$3*('NEFZ + EPA + WLTP - Start Value'!$B$5*'NEFZ + EPA + WLTP - Start Value'!$B$4)*E155/3600,0)</f>
        <v>1.610096710942858</v>
      </c>
    </row>
    <row r="156" ht="20.35" customHeight="1">
      <c r="A156" s="15">
        <v>154</v>
      </c>
      <c r="B156" s="136">
        <v>85.5</v>
      </c>
      <c r="C156" s="95">
        <f>B156/3.6</f>
        <v>23.75</v>
      </c>
      <c r="D156" s="95">
        <f>(C156+C155)/2</f>
        <v>23.625</v>
      </c>
      <c r="E156" s="95">
        <f>(D156*(A156-A155))</f>
        <v>23.625</v>
      </c>
      <c r="F156" s="95">
        <f>(0.5*((C156^2)-(C155^2))*'NEFZ + EPA + WLTP - Start Value'!$B$3)/3600</f>
        <v>2.567578125000025</v>
      </c>
      <c r="G156" s="95">
        <f>E156*'NEFZ + EPA + WLTP - Start Value'!$B$3*'NEFZ + EPA + WLTP - Start Value'!$B$6*'NEFZ + EPA + WLTP - Constants'!$B$4/3600</f>
        <v>0.8060141250000001</v>
      </c>
      <c r="H156" s="95">
        <f>IF(E156&gt;0,(((C155)^3+(C156)^3)/2/D156)*0.5*'NEFZ + EPA + WLTP - Constants'!$B$3*('NEFZ + EPA + WLTP - Start Value'!$B$5*'NEFZ + EPA + WLTP - Start Value'!$B$4)*E156/3600,0)</f>
        <v>1.66817823046875</v>
      </c>
    </row>
    <row r="157" ht="20.35" customHeight="1">
      <c r="A157" s="15">
        <v>155</v>
      </c>
      <c r="B157" s="136">
        <v>86.3</v>
      </c>
      <c r="C157" s="95">
        <f>B157/3.6</f>
        <v>23.97222222222222</v>
      </c>
      <c r="D157" s="95">
        <f>(C157+C156)/2</f>
        <v>23.86111111111111</v>
      </c>
      <c r="E157" s="95">
        <f>(D157*(A157-A156))</f>
        <v>23.86111111111111</v>
      </c>
      <c r="F157" s="95">
        <f>(0.5*((C157^2)-(C156^2))*'NEFZ + EPA + WLTP - Start Value'!$B$3)/3600</f>
        <v>2.305101165980777</v>
      </c>
      <c r="G157" s="95">
        <f>E157*'NEFZ + EPA + WLTP - Start Value'!$B$3*'NEFZ + EPA + WLTP - Start Value'!$B$6*'NEFZ + EPA + WLTP - Constants'!$B$4/3600</f>
        <v>0.8140695277777779</v>
      </c>
      <c r="H157" s="95">
        <f>IF(E157&gt;0,(((C156)^3+(C157)^3)/2/D157)*0.5*'NEFZ + EPA + WLTP - Constants'!$B$3*('NEFZ + EPA + WLTP - Start Value'!$B$5*'NEFZ + EPA + WLTP - Start Value'!$B$4)*E157/3600,0)</f>
        <v>1.718663149251972</v>
      </c>
    </row>
    <row r="158" ht="20.35" customHeight="1">
      <c r="A158" s="15">
        <v>156</v>
      </c>
      <c r="B158" s="136">
        <v>87.09999999999999</v>
      </c>
      <c r="C158" s="95">
        <f>B158/3.6</f>
        <v>24.19444444444444</v>
      </c>
      <c r="D158" s="95">
        <f>(C158+C157)/2</f>
        <v>24.08333333333333</v>
      </c>
      <c r="E158" s="95">
        <f>(D158*(A158-A157))</f>
        <v>24.08333333333333</v>
      </c>
      <c r="F158" s="95">
        <f>(0.5*((C158^2)-(C157^2))*'NEFZ + EPA + WLTP - Start Value'!$B$3)/3600</f>
        <v>2.326568930041151</v>
      </c>
      <c r="G158" s="95">
        <f>E158*'NEFZ + EPA + WLTP - Start Value'!$B$3*'NEFZ + EPA + WLTP - Start Value'!$B$6*'NEFZ + EPA + WLTP - Constants'!$B$4/3600</f>
        <v>0.8216510833333333</v>
      </c>
      <c r="H158" s="95">
        <f>IF(E158&gt;0,(((C157)^3+(C158)^3)/2/D158)*0.5*'NEFZ + EPA + WLTP - Constants'!$B$3*('NEFZ + EPA + WLTP - Start Value'!$B$5*'NEFZ + EPA + WLTP - Start Value'!$B$4)*E158/3600,0)</f>
        <v>1.767128158082561</v>
      </c>
    </row>
    <row r="159" ht="20.35" customHeight="1">
      <c r="A159" s="15">
        <v>157</v>
      </c>
      <c r="B159" s="136">
        <v>88.09999999999999</v>
      </c>
      <c r="C159" s="95">
        <f>B159/3.6</f>
        <v>24.47222222222222</v>
      </c>
      <c r="D159" s="95">
        <f>(C159+C158)/2</f>
        <v>24.33333333333333</v>
      </c>
      <c r="E159" s="95">
        <f>(D159*(A159-A158))</f>
        <v>24.33333333333333</v>
      </c>
      <c r="F159" s="95">
        <f>(0.5*((C159^2)-(C158^2))*'NEFZ + EPA + WLTP - Start Value'!$B$3)/3600</f>
        <v>2.938400205761333</v>
      </c>
      <c r="G159" s="95">
        <f>E159*'NEFZ + EPA + WLTP - Start Value'!$B$3*'NEFZ + EPA + WLTP - Start Value'!$B$6*'NEFZ + EPA + WLTP - Constants'!$B$4/3600</f>
        <v>0.8301803333333333</v>
      </c>
      <c r="H159" s="95">
        <f>IF(E159&gt;0,(((C158)^3+(C159)^3)/2/D159)*0.5*'NEFZ + EPA + WLTP - Constants'!$B$3*('NEFZ + EPA + WLTP - Start Value'!$B$5*'NEFZ + EPA + WLTP - Start Value'!$B$4)*E159/3600,0)</f>
        <v>1.822794819830247</v>
      </c>
    </row>
    <row r="160" ht="20.35" customHeight="1">
      <c r="A160" s="15">
        <v>158</v>
      </c>
      <c r="B160" s="136">
        <v>89.09999999999999</v>
      </c>
      <c r="C160" s="95">
        <f>B160/3.6</f>
        <v>24.75</v>
      </c>
      <c r="D160" s="95">
        <f>(C160+C159)/2</f>
        <v>24.61111111111111</v>
      </c>
      <c r="E160" s="95">
        <f>(D160*(A160-A159))</f>
        <v>24.61111111111111</v>
      </c>
      <c r="F160" s="95">
        <f>(0.5*((C160^2)-(C159^2))*'NEFZ + EPA + WLTP - Start Value'!$B$3)/3600</f>
        <v>2.97194358710558</v>
      </c>
      <c r="G160" s="95">
        <f>E160*'NEFZ + EPA + WLTP - Start Value'!$B$3*'NEFZ + EPA + WLTP - Start Value'!$B$6*'NEFZ + EPA + WLTP - Constants'!$B$4/3600</f>
        <v>0.8396572777777777</v>
      </c>
      <c r="H160" s="95">
        <f>IF(E160&gt;0,(((C159)^3+(C160)^3)/2/D160)*0.5*'NEFZ + EPA + WLTP - Constants'!$B$3*('NEFZ + EPA + WLTP - Start Value'!$B$5*'NEFZ + EPA + WLTP - Start Value'!$B$4)*E160/3600,0)</f>
        <v>1.885930482874657</v>
      </c>
    </row>
    <row r="161" ht="20.35" customHeight="1">
      <c r="A161" s="15">
        <v>159</v>
      </c>
      <c r="B161" s="136">
        <v>90.09999999999999</v>
      </c>
      <c r="C161" s="95">
        <f>B161/3.6</f>
        <v>25.02777777777778</v>
      </c>
      <c r="D161" s="95">
        <f>(C161+C160)/2</f>
        <v>24.88888888888889</v>
      </c>
      <c r="E161" s="95">
        <f>(D161*(A161-A160))</f>
        <v>24.88888888888889</v>
      </c>
      <c r="F161" s="95">
        <f>(0.5*((C161^2)-(C160^2))*'NEFZ + EPA + WLTP - Start Value'!$B$3)/3600</f>
        <v>3.005486968449951</v>
      </c>
      <c r="G161" s="95">
        <f>E161*'NEFZ + EPA + WLTP - Start Value'!$B$3*'NEFZ + EPA + WLTP - Start Value'!$B$6*'NEFZ + EPA + WLTP - Constants'!$B$4/3600</f>
        <v>0.8491342222222222</v>
      </c>
      <c r="H161" s="95">
        <f>IF(E161&gt;0,(((C160)^3+(C161)^3)/2/D161)*0.5*'NEFZ + EPA + WLTP - Constants'!$B$3*('NEFZ + EPA + WLTP - Start Value'!$B$5*'NEFZ + EPA + WLTP - Start Value'!$B$4)*E161/3600,0)</f>
        <v>1.950507491083675</v>
      </c>
    </row>
    <row r="162" ht="20.35" customHeight="1">
      <c r="A162" s="15">
        <v>160</v>
      </c>
      <c r="B162" s="136">
        <v>91</v>
      </c>
      <c r="C162" s="95">
        <f>B162/3.6</f>
        <v>25.27777777777778</v>
      </c>
      <c r="D162" s="95">
        <f>(C162+C161)/2</f>
        <v>25.15277777777778</v>
      </c>
      <c r="E162" s="95">
        <f>(D162*(A162-A161))</f>
        <v>25.15277777777778</v>
      </c>
      <c r="F162" s="95">
        <f>(0.5*((C162^2)-(C161^2))*'NEFZ + EPA + WLTP - Start Value'!$B$3)/3600</f>
        <v>2.733617862654351</v>
      </c>
      <c r="G162" s="95">
        <f>E162*'NEFZ + EPA + WLTP - Start Value'!$B$3*'NEFZ + EPA + WLTP - Start Value'!$B$6*'NEFZ + EPA + WLTP - Constants'!$B$4/3600</f>
        <v>0.8581373194444446</v>
      </c>
      <c r="H162" s="95">
        <f>IF(E162&gt;0,(((C161)^3+(C162)^3)/2/D162)*0.5*'NEFZ + EPA + WLTP - Constants'!$B$3*('NEFZ + EPA + WLTP - Start Value'!$B$5*'NEFZ + EPA + WLTP - Start Value'!$B$4)*E162/3600,0)</f>
        <v>2.013170526582861</v>
      </c>
    </row>
    <row r="163" ht="20.35" customHeight="1">
      <c r="A163" s="15">
        <v>161</v>
      </c>
      <c r="B163" s="136">
        <v>91.7</v>
      </c>
      <c r="C163" s="95">
        <f>B163/3.6</f>
        <v>25.47222222222222</v>
      </c>
      <c r="D163" s="95">
        <f>(C163+C162)/2</f>
        <v>25.375</v>
      </c>
      <c r="E163" s="95">
        <f>(D163*(A163-A162))</f>
        <v>25.375</v>
      </c>
      <c r="F163" s="95">
        <f>(0.5*((C163^2)-(C162^2))*'NEFZ + EPA + WLTP - Start Value'!$B$3)/3600</f>
        <v>2.144931520061726</v>
      </c>
      <c r="G163" s="95">
        <f>E163*'NEFZ + EPA + WLTP - Start Value'!$B$3*'NEFZ + EPA + WLTP - Start Value'!$B$6*'NEFZ + EPA + WLTP - Constants'!$B$4/3600</f>
        <v>0.865718875</v>
      </c>
      <c r="H163" s="95">
        <f>IF(E163&gt;0,(((C162)^3+(C163)^3)/2/D163)*0.5*'NEFZ + EPA + WLTP - Constants'!$B$3*('NEFZ + EPA + WLTP - Start Value'!$B$5*'NEFZ + EPA + WLTP - Start Value'!$B$4)*E163/3600,0)</f>
        <v>2.066939685619213</v>
      </c>
    </row>
    <row r="164" ht="20.35" customHeight="1">
      <c r="A164" s="15">
        <v>162</v>
      </c>
      <c r="B164" s="136">
        <v>92.3</v>
      </c>
      <c r="C164" s="95">
        <f>B164/3.6</f>
        <v>25.63888888888889</v>
      </c>
      <c r="D164" s="95">
        <f>(C164+C163)/2</f>
        <v>25.55555555555555</v>
      </c>
      <c r="E164" s="95">
        <f>(D164*(A164-A163))</f>
        <v>25.55555555555555</v>
      </c>
      <c r="F164" s="95">
        <f>(0.5*((C164^2)-(C163^2))*'NEFZ + EPA + WLTP - Start Value'!$B$3)/3600</f>
        <v>1.851594650205727</v>
      </c>
      <c r="G164" s="95">
        <f>E164*'NEFZ + EPA + WLTP - Start Value'!$B$3*'NEFZ + EPA + WLTP - Start Value'!$B$6*'NEFZ + EPA + WLTP - Constants'!$B$4/3600</f>
        <v>0.8718788888888888</v>
      </c>
      <c r="H164" s="95">
        <f>IF(E164&gt;0,(((C163)^3+(C164)^3)/2/D164)*0.5*'NEFZ + EPA + WLTP - Constants'!$B$3*('NEFZ + EPA + WLTP - Start Value'!$B$5*'NEFZ + EPA + WLTP - Start Value'!$B$4)*E164/3600,0)</f>
        <v>2.111350614283264</v>
      </c>
    </row>
    <row r="165" ht="20.35" customHeight="1">
      <c r="A165" s="15">
        <v>163</v>
      </c>
      <c r="B165" s="136">
        <v>92.8</v>
      </c>
      <c r="C165" s="95">
        <f>B165/3.6</f>
        <v>25.77777777777778</v>
      </c>
      <c r="D165" s="95">
        <f>(C165+C164)/2</f>
        <v>25.70833333333333</v>
      </c>
      <c r="E165" s="95">
        <f>(D165*(A165-A164))</f>
        <v>25.70833333333333</v>
      </c>
      <c r="F165" s="95">
        <f>(0.5*((C165^2)-(C164^2))*'NEFZ + EPA + WLTP - Start Value'!$B$3)/3600</f>
        <v>1.552219971707817</v>
      </c>
      <c r="G165" s="95">
        <f>E165*'NEFZ + EPA + WLTP - Start Value'!$B$3*'NEFZ + EPA + WLTP - Start Value'!$B$6*'NEFZ + EPA + WLTP - Constants'!$B$4/3600</f>
        <v>0.8770912083333332</v>
      </c>
      <c r="H165" s="95">
        <f>IF(E165&gt;0,(((C164)^3+(C165)^3)/2/D165)*0.5*'NEFZ + EPA + WLTP - Constants'!$B$3*('NEFZ + EPA + WLTP - Start Value'!$B$5*'NEFZ + EPA + WLTP - Start Value'!$B$4)*E165/3600,0)</f>
        <v>2.14942254161844</v>
      </c>
    </row>
    <row r="166" ht="20.35" customHeight="1">
      <c r="A166" s="15">
        <v>164</v>
      </c>
      <c r="B166" s="136">
        <v>93.09999999999999</v>
      </c>
      <c r="C166" s="95">
        <f>B166/3.6</f>
        <v>25.86111111111111</v>
      </c>
      <c r="D166" s="95">
        <f>(C166+C165)/2</f>
        <v>25.81944444444444</v>
      </c>
      <c r="E166" s="95">
        <f>(D166*(A166-A165))</f>
        <v>25.81944444444444</v>
      </c>
      <c r="F166" s="95">
        <f>(0.5*((C166^2)-(C165^2))*'NEFZ + EPA + WLTP - Start Value'!$B$3)/3600</f>
        <v>0.9353571887860127</v>
      </c>
      <c r="G166" s="95">
        <f>E166*'NEFZ + EPA + WLTP - Start Value'!$B$3*'NEFZ + EPA + WLTP - Start Value'!$B$6*'NEFZ + EPA + WLTP - Constants'!$B$4/3600</f>
        <v>0.8808819861111112</v>
      </c>
      <c r="H166" s="95">
        <f>IF(E166&gt;0,(((C165)^3+(C166)^3)/2/D166)*0.5*'NEFZ + EPA + WLTP - Constants'!$B$3*('NEFZ + EPA + WLTP - Start Value'!$B$5*'NEFZ + EPA + WLTP - Start Value'!$B$4)*E166/3600,0)</f>
        <v>2.177381850560484</v>
      </c>
    </row>
    <row r="167" ht="20.35" customHeight="1">
      <c r="A167" s="15">
        <v>165</v>
      </c>
      <c r="B167" s="136">
        <v>93.09999999999999</v>
      </c>
      <c r="C167" s="95">
        <f>B167/3.6</f>
        <v>25.86111111111111</v>
      </c>
      <c r="D167" s="95">
        <f>(C167+C166)/2</f>
        <v>25.86111111111111</v>
      </c>
      <c r="E167" s="95">
        <f>(D167*(A167-A166))</f>
        <v>25.86111111111111</v>
      </c>
      <c r="F167" s="95">
        <f>(0.5*((C167^2)-(C166^2))*'NEFZ + EPA + WLTP - Start Value'!$B$3)/3600</f>
        <v>0</v>
      </c>
      <c r="G167" s="95">
        <f>E167*'NEFZ + EPA + WLTP - Start Value'!$B$3*'NEFZ + EPA + WLTP - Start Value'!$B$6*'NEFZ + EPA + WLTP - Constants'!$B$4/3600</f>
        <v>0.8823035277777777</v>
      </c>
      <c r="H167" s="95">
        <f>IF(E167&gt;0,(((C166)^3+(C167)^3)/2/D167)*0.5*'NEFZ + EPA + WLTP - Constants'!$B$3*('NEFZ + EPA + WLTP - Start Value'!$B$5*'NEFZ + EPA + WLTP - Start Value'!$B$4)*E167/3600,0)</f>
        <v>2.187923163398061</v>
      </c>
    </row>
    <row r="168" ht="20.35" customHeight="1">
      <c r="A168" s="15">
        <v>166</v>
      </c>
      <c r="B168" s="136">
        <v>93.09999999999999</v>
      </c>
      <c r="C168" s="95">
        <f>B168/3.6</f>
        <v>25.86111111111111</v>
      </c>
      <c r="D168" s="95">
        <f>(C168+C167)/2</f>
        <v>25.86111111111111</v>
      </c>
      <c r="E168" s="95">
        <f>(D168*(A168-A167))</f>
        <v>25.86111111111111</v>
      </c>
      <c r="F168" s="95">
        <f>(0.5*((C168^2)-(C167^2))*'NEFZ + EPA + WLTP - Start Value'!$B$3)/3600</f>
        <v>0</v>
      </c>
      <c r="G168" s="95">
        <f>E168*'NEFZ + EPA + WLTP - Start Value'!$B$3*'NEFZ + EPA + WLTP - Start Value'!$B$6*'NEFZ + EPA + WLTP - Constants'!$B$4/3600</f>
        <v>0.8823035277777777</v>
      </c>
      <c r="H168" s="95">
        <f>IF(E168&gt;0,(((C167)^3+(C168)^3)/2/D168)*0.5*'NEFZ + EPA + WLTP - Constants'!$B$3*('NEFZ + EPA + WLTP - Start Value'!$B$5*'NEFZ + EPA + WLTP - Start Value'!$B$4)*E168/3600,0)</f>
        <v>2.187923163398061</v>
      </c>
    </row>
    <row r="169" ht="20.35" customHeight="1">
      <c r="A169" s="15">
        <v>167</v>
      </c>
      <c r="B169" s="136">
        <v>93.09999999999999</v>
      </c>
      <c r="C169" s="95">
        <f>B169/3.6</f>
        <v>25.86111111111111</v>
      </c>
      <c r="D169" s="95">
        <f>(C169+C168)/2</f>
        <v>25.86111111111111</v>
      </c>
      <c r="E169" s="95">
        <f>(D169*(A169-A168))</f>
        <v>25.86111111111111</v>
      </c>
      <c r="F169" s="95">
        <f>(0.5*((C169^2)-(C168^2))*'NEFZ + EPA + WLTP - Start Value'!$B$3)/3600</f>
        <v>0</v>
      </c>
      <c r="G169" s="95">
        <f>E169*'NEFZ + EPA + WLTP - Start Value'!$B$3*'NEFZ + EPA + WLTP - Start Value'!$B$6*'NEFZ + EPA + WLTP - Constants'!$B$4/3600</f>
        <v>0.8823035277777777</v>
      </c>
      <c r="H169" s="95">
        <f>IF(E169&gt;0,(((C168)^3+(C169)^3)/2/D169)*0.5*'NEFZ + EPA + WLTP - Constants'!$B$3*('NEFZ + EPA + WLTP - Start Value'!$B$5*'NEFZ + EPA + WLTP - Start Value'!$B$4)*E169/3600,0)</f>
        <v>2.187923163398061</v>
      </c>
    </row>
    <row r="170" ht="20.35" customHeight="1">
      <c r="A170" s="15">
        <v>168</v>
      </c>
      <c r="B170" s="136">
        <v>93.09999999999999</v>
      </c>
      <c r="C170" s="95">
        <f>B170/3.6</f>
        <v>25.86111111111111</v>
      </c>
      <c r="D170" s="95">
        <f>(C170+C169)/2</f>
        <v>25.86111111111111</v>
      </c>
      <c r="E170" s="95">
        <f>(D170*(A170-A169))</f>
        <v>25.86111111111111</v>
      </c>
      <c r="F170" s="95">
        <f>(0.5*((C170^2)-(C169^2))*'NEFZ + EPA + WLTP - Start Value'!$B$3)/3600</f>
        <v>0</v>
      </c>
      <c r="G170" s="95">
        <f>E170*'NEFZ + EPA + WLTP - Start Value'!$B$3*'NEFZ + EPA + WLTP - Start Value'!$B$6*'NEFZ + EPA + WLTP - Constants'!$B$4/3600</f>
        <v>0.8823035277777777</v>
      </c>
      <c r="H170" s="95">
        <f>IF(E170&gt;0,(((C169)^3+(C170)^3)/2/D170)*0.5*'NEFZ + EPA + WLTP - Constants'!$B$3*('NEFZ + EPA + WLTP - Start Value'!$B$5*'NEFZ + EPA + WLTP - Start Value'!$B$4)*E170/3600,0)</f>
        <v>2.187923163398061</v>
      </c>
    </row>
    <row r="171" ht="20.35" customHeight="1">
      <c r="A171" s="15">
        <v>169</v>
      </c>
      <c r="B171" s="136">
        <v>93.09999999999999</v>
      </c>
      <c r="C171" s="95">
        <f>B171/3.6</f>
        <v>25.86111111111111</v>
      </c>
      <c r="D171" s="95">
        <f>(C171+C170)/2</f>
        <v>25.86111111111111</v>
      </c>
      <c r="E171" s="95">
        <f>(D171*(A171-A170))</f>
        <v>25.86111111111111</v>
      </c>
      <c r="F171" s="95">
        <f>(0.5*((C171^2)-(C170^2))*'NEFZ + EPA + WLTP - Start Value'!$B$3)/3600</f>
        <v>0</v>
      </c>
      <c r="G171" s="95">
        <f>E171*'NEFZ + EPA + WLTP - Start Value'!$B$3*'NEFZ + EPA + WLTP - Start Value'!$B$6*'NEFZ + EPA + WLTP - Constants'!$B$4/3600</f>
        <v>0.8823035277777777</v>
      </c>
      <c r="H171" s="95">
        <f>IF(E171&gt;0,(((C170)^3+(C171)^3)/2/D171)*0.5*'NEFZ + EPA + WLTP - Constants'!$B$3*('NEFZ + EPA + WLTP - Start Value'!$B$5*'NEFZ + EPA + WLTP - Start Value'!$B$4)*E171/3600,0)</f>
        <v>2.187923163398061</v>
      </c>
    </row>
    <row r="172" ht="20.35" customHeight="1">
      <c r="A172" s="15">
        <v>170</v>
      </c>
      <c r="B172" s="136">
        <v>93.09999999999999</v>
      </c>
      <c r="C172" s="95">
        <f>B172/3.6</f>
        <v>25.86111111111111</v>
      </c>
      <c r="D172" s="95">
        <f>(C172+C171)/2</f>
        <v>25.86111111111111</v>
      </c>
      <c r="E172" s="95">
        <f>(D172*(A172-A171))</f>
        <v>25.86111111111111</v>
      </c>
      <c r="F172" s="95">
        <f>(0.5*((C172^2)-(C171^2))*'NEFZ + EPA + WLTP - Start Value'!$B$3)/3600</f>
        <v>0</v>
      </c>
      <c r="G172" s="95">
        <f>E172*'NEFZ + EPA + WLTP - Start Value'!$B$3*'NEFZ + EPA + WLTP - Start Value'!$B$6*'NEFZ + EPA + WLTP - Constants'!$B$4/3600</f>
        <v>0.8823035277777777</v>
      </c>
      <c r="H172" s="95">
        <f>IF(E172&gt;0,(((C171)^3+(C172)^3)/2/D172)*0.5*'NEFZ + EPA + WLTP - Constants'!$B$3*('NEFZ + EPA + WLTP - Start Value'!$B$5*'NEFZ + EPA + WLTP - Start Value'!$B$4)*E172/3600,0)</f>
        <v>2.187923163398061</v>
      </c>
    </row>
    <row r="173" ht="20.35" customHeight="1">
      <c r="A173" s="15">
        <v>171</v>
      </c>
      <c r="B173" s="136">
        <v>93.09999999999999</v>
      </c>
      <c r="C173" s="95">
        <f>B173/3.6</f>
        <v>25.86111111111111</v>
      </c>
      <c r="D173" s="95">
        <f>(C173+C172)/2</f>
        <v>25.86111111111111</v>
      </c>
      <c r="E173" s="95">
        <f>(D173*(A173-A172))</f>
        <v>25.86111111111111</v>
      </c>
      <c r="F173" s="95">
        <f>(0.5*((C173^2)-(C172^2))*'NEFZ + EPA + WLTP - Start Value'!$B$3)/3600</f>
        <v>0</v>
      </c>
      <c r="G173" s="95">
        <f>E173*'NEFZ + EPA + WLTP - Start Value'!$B$3*'NEFZ + EPA + WLTP - Start Value'!$B$6*'NEFZ + EPA + WLTP - Constants'!$B$4/3600</f>
        <v>0.8823035277777777</v>
      </c>
      <c r="H173" s="95">
        <f>IF(E173&gt;0,(((C172)^3+(C173)^3)/2/D173)*0.5*'NEFZ + EPA + WLTP - Constants'!$B$3*('NEFZ + EPA + WLTP - Start Value'!$B$5*'NEFZ + EPA + WLTP - Start Value'!$B$4)*E173/3600,0)</f>
        <v>2.187923163398061</v>
      </c>
    </row>
    <row r="174" ht="20.35" customHeight="1">
      <c r="A174" s="15">
        <v>172</v>
      </c>
      <c r="B174" s="136">
        <v>93.09999999999999</v>
      </c>
      <c r="C174" s="95">
        <f>B174/3.6</f>
        <v>25.86111111111111</v>
      </c>
      <c r="D174" s="95">
        <f>(C174+C173)/2</f>
        <v>25.86111111111111</v>
      </c>
      <c r="E174" s="95">
        <f>(D174*(A174-A173))</f>
        <v>25.86111111111111</v>
      </c>
      <c r="F174" s="95">
        <f>(0.5*((C174^2)-(C173^2))*'NEFZ + EPA + WLTP - Start Value'!$B$3)/3600</f>
        <v>0</v>
      </c>
      <c r="G174" s="95">
        <f>E174*'NEFZ + EPA + WLTP - Start Value'!$B$3*'NEFZ + EPA + WLTP - Start Value'!$B$6*'NEFZ + EPA + WLTP - Constants'!$B$4/3600</f>
        <v>0.8823035277777777</v>
      </c>
      <c r="H174" s="95">
        <f>IF(E174&gt;0,(((C173)^3+(C174)^3)/2/D174)*0.5*'NEFZ + EPA + WLTP - Constants'!$B$3*('NEFZ + EPA + WLTP - Start Value'!$B$5*'NEFZ + EPA + WLTP - Start Value'!$B$4)*E174/3600,0)</f>
        <v>2.187923163398061</v>
      </c>
    </row>
    <row r="175" ht="20.35" customHeight="1">
      <c r="A175" s="15">
        <v>173</v>
      </c>
      <c r="B175" s="136">
        <v>93.09999999999999</v>
      </c>
      <c r="C175" s="95">
        <f>B175/3.6</f>
        <v>25.86111111111111</v>
      </c>
      <c r="D175" s="95">
        <f>(C175+C174)/2</f>
        <v>25.86111111111111</v>
      </c>
      <c r="E175" s="95">
        <f>(D175*(A175-A174))</f>
        <v>25.86111111111111</v>
      </c>
      <c r="F175" s="95">
        <f>(0.5*((C175^2)-(C174^2))*'NEFZ + EPA + WLTP - Start Value'!$B$3)/3600</f>
        <v>0</v>
      </c>
      <c r="G175" s="95">
        <f>E175*'NEFZ + EPA + WLTP - Start Value'!$B$3*'NEFZ + EPA + WLTP - Start Value'!$B$6*'NEFZ + EPA + WLTP - Constants'!$B$4/3600</f>
        <v>0.8823035277777777</v>
      </c>
      <c r="H175" s="95">
        <f>IF(E175&gt;0,(((C174)^3+(C175)^3)/2/D175)*0.5*'NEFZ + EPA + WLTP - Constants'!$B$3*('NEFZ + EPA + WLTP - Start Value'!$B$5*'NEFZ + EPA + WLTP - Start Value'!$B$4)*E175/3600,0)</f>
        <v>2.187923163398061</v>
      </c>
    </row>
    <row r="176" ht="20.35" customHeight="1">
      <c r="A176" s="15">
        <v>174</v>
      </c>
      <c r="B176" s="136">
        <v>93.2</v>
      </c>
      <c r="C176" s="95">
        <f>B176/3.6</f>
        <v>25.88888888888889</v>
      </c>
      <c r="D176" s="95">
        <f>(C176+C175)/2</f>
        <v>25.875</v>
      </c>
      <c r="E176" s="95">
        <f>(D176*(A176-A175))</f>
        <v>25.875</v>
      </c>
      <c r="F176" s="95">
        <f>(0.5*((C176^2)-(C175^2))*'NEFZ + EPA + WLTP - Start Value'!$B$3)/3600</f>
        <v>0.3124565972222716</v>
      </c>
      <c r="G176" s="95">
        <f>E176*'NEFZ + EPA + WLTP - Start Value'!$B$3*'NEFZ + EPA + WLTP - Start Value'!$B$6*'NEFZ + EPA + WLTP - Constants'!$B$4/3600</f>
        <v>0.882777375</v>
      </c>
      <c r="H176" s="95">
        <f>IF(E176&gt;0,(((C175)^3+(C176)^3)/2/D176)*0.5*'NEFZ + EPA + WLTP - Constants'!$B$3*('NEFZ + EPA + WLTP - Start Value'!$B$5*'NEFZ + EPA + WLTP - Start Value'!$B$4)*E176/3600,0)</f>
        <v>2.191452069010416</v>
      </c>
    </row>
    <row r="177" ht="20.35" customHeight="1">
      <c r="A177" s="15">
        <v>175</v>
      </c>
      <c r="B177" s="136">
        <v>93.2</v>
      </c>
      <c r="C177" s="95">
        <f>B177/3.6</f>
        <v>25.88888888888889</v>
      </c>
      <c r="D177" s="95">
        <f>(C177+C176)/2</f>
        <v>25.88888888888889</v>
      </c>
      <c r="E177" s="95">
        <f>(D177*(A177-A176))</f>
        <v>25.88888888888889</v>
      </c>
      <c r="F177" s="95">
        <f>(0.5*((C177^2)-(C176^2))*'NEFZ + EPA + WLTP - Start Value'!$B$3)/3600</f>
        <v>0</v>
      </c>
      <c r="G177" s="95">
        <f>E177*'NEFZ + EPA + WLTP - Start Value'!$B$3*'NEFZ + EPA + WLTP - Start Value'!$B$6*'NEFZ + EPA + WLTP - Constants'!$B$4/3600</f>
        <v>0.8832512222222223</v>
      </c>
      <c r="H177" s="95">
        <f>IF(E177&gt;0,(((C176)^3+(C177)^3)/2/D177)*0.5*'NEFZ + EPA + WLTP - Constants'!$B$3*('NEFZ + EPA + WLTP - Start Value'!$B$5*'NEFZ + EPA + WLTP - Start Value'!$B$4)*E177/3600,0)</f>
        <v>2.194980974622771</v>
      </c>
    </row>
    <row r="178" ht="20.35" customHeight="1">
      <c r="A178" s="15">
        <v>176</v>
      </c>
      <c r="B178" s="136">
        <v>93.3</v>
      </c>
      <c r="C178" s="95">
        <f>B178/3.6</f>
        <v>25.91666666666666</v>
      </c>
      <c r="D178" s="95">
        <f>(C178+C177)/2</f>
        <v>25.90277777777778</v>
      </c>
      <c r="E178" s="95">
        <f>(D178*(A178-A177))</f>
        <v>25.90277777777778</v>
      </c>
      <c r="F178" s="95">
        <f>(0.5*((C178^2)-(C177^2))*'NEFZ + EPA + WLTP - Start Value'!$B$3)/3600</f>
        <v>0.3127920310356192</v>
      </c>
      <c r="G178" s="95">
        <f>E178*'NEFZ + EPA + WLTP - Start Value'!$B$3*'NEFZ + EPA + WLTP - Start Value'!$B$6*'NEFZ + EPA + WLTP - Constants'!$B$4/3600</f>
        <v>0.8837250694444445</v>
      </c>
      <c r="H178" s="95">
        <f>IF(E178&gt;0,(((C177)^3+(C178)^3)/2/D178)*0.5*'NEFZ + EPA + WLTP - Constants'!$B$3*('NEFZ + EPA + WLTP - Start Value'!$B$5*'NEFZ + EPA + WLTP - Start Value'!$B$4)*E178/3600,0)</f>
        <v>2.198517461125043</v>
      </c>
    </row>
    <row r="179" ht="20.35" customHeight="1">
      <c r="A179" s="15">
        <v>177</v>
      </c>
      <c r="B179" s="136">
        <v>93.7</v>
      </c>
      <c r="C179" s="95">
        <f>B179/3.6</f>
        <v>26.02777777777778</v>
      </c>
      <c r="D179" s="95">
        <f>(C179+C178)/2</f>
        <v>25.97222222222222</v>
      </c>
      <c r="E179" s="95">
        <f>(D179*(A179-A178))</f>
        <v>25.97222222222222</v>
      </c>
      <c r="F179" s="95">
        <f>(0.5*((C179^2)-(C178^2))*'NEFZ + EPA + WLTP - Start Value'!$B$3)/3600</f>
        <v>1.254522462277139</v>
      </c>
      <c r="G179" s="95">
        <f>E179*'NEFZ + EPA + WLTP - Start Value'!$B$3*'NEFZ + EPA + WLTP - Start Value'!$B$6*'NEFZ + EPA + WLTP - Constants'!$B$4/3600</f>
        <v>0.8860943055555556</v>
      </c>
      <c r="H179" s="95">
        <f>IF(E179&gt;0,(((C178)^3+(C179)^3)/2/D179)*0.5*'NEFZ + EPA + WLTP - Constants'!$B$3*('NEFZ + EPA + WLTP - Start Value'!$B$5*'NEFZ + EPA + WLTP - Start Value'!$B$4)*E179/3600,0)</f>
        <v>2.21627586521562</v>
      </c>
    </row>
    <row r="180" ht="20.35" customHeight="1">
      <c r="A180" s="15">
        <v>178</v>
      </c>
      <c r="B180" s="136">
        <v>94.2</v>
      </c>
      <c r="C180" s="95">
        <f>B180/3.6</f>
        <v>26.16666666666667</v>
      </c>
      <c r="D180" s="95">
        <f>(C180+C179)/2</f>
        <v>26.09722222222222</v>
      </c>
      <c r="E180" s="95">
        <f>(D180*(A180-A179))</f>
        <v>26.09722222222222</v>
      </c>
      <c r="F180" s="95">
        <f>(0.5*((C180^2)-(C179^2))*'NEFZ + EPA + WLTP - Start Value'!$B$3)/3600</f>
        <v>1.57570033864882</v>
      </c>
      <c r="G180" s="95">
        <f>E180*'NEFZ + EPA + WLTP - Start Value'!$B$3*'NEFZ + EPA + WLTP - Start Value'!$B$6*'NEFZ + EPA + WLTP - Constants'!$B$4/3600</f>
        <v>0.8903589305555556</v>
      </c>
      <c r="H180" s="95">
        <f>IF(E180&gt;0,(((C179)^3+(C180)^3)/2/D180)*0.5*'NEFZ + EPA + WLTP - Constants'!$B$3*('NEFZ + EPA + WLTP - Start Value'!$B$5*'NEFZ + EPA + WLTP - Start Value'!$B$4)*E180/3600,0)</f>
        <v>2.248446725892704</v>
      </c>
    </row>
    <row r="181" ht="20.35" customHeight="1">
      <c r="A181" s="15">
        <v>179</v>
      </c>
      <c r="B181" s="136">
        <v>95</v>
      </c>
      <c r="C181" s="95">
        <f>B181/3.6</f>
        <v>26.38888888888889</v>
      </c>
      <c r="D181" s="95">
        <f>(C181+C180)/2</f>
        <v>26.27777777777778</v>
      </c>
      <c r="E181" s="95">
        <f>(D181*(A181-A180))</f>
        <v>26.27777777777778</v>
      </c>
      <c r="F181" s="95">
        <f>(0.5*((C181^2)-(C180^2))*'NEFZ + EPA + WLTP - Start Value'!$B$3)/3600</f>
        <v>2.538563100137168</v>
      </c>
      <c r="G181" s="95">
        <f>E181*'NEFZ + EPA + WLTP - Start Value'!$B$3*'NEFZ + EPA + WLTP - Start Value'!$B$6*'NEFZ + EPA + WLTP - Constants'!$B$4/3600</f>
        <v>0.8965189444444445</v>
      </c>
      <c r="H181" s="95">
        <f>IF(E181&gt;0,(((C180)^3+(C181)^3)/2/D181)*0.5*'NEFZ + EPA + WLTP - Constants'!$B$3*('NEFZ + EPA + WLTP - Start Value'!$B$5*'NEFZ + EPA + WLTP - Start Value'!$B$4)*E181/3600,0)</f>
        <v>2.295512836848423</v>
      </c>
    </row>
    <row r="182" ht="20.35" customHeight="1">
      <c r="A182" s="15">
        <v>180</v>
      </c>
      <c r="B182" s="136">
        <v>95.8</v>
      </c>
      <c r="C182" s="95">
        <f>B182/3.6</f>
        <v>26.61111111111111</v>
      </c>
      <c r="D182" s="95">
        <f>(C182+C181)/2</f>
        <v>26.5</v>
      </c>
      <c r="E182" s="95">
        <f>(D182*(A182-A181))</f>
        <v>26.5</v>
      </c>
      <c r="F182" s="95">
        <f>(0.5*((C182^2)-(C181^2))*'NEFZ + EPA + WLTP - Start Value'!$B$3)/3600</f>
        <v>2.560030864197542</v>
      </c>
      <c r="G182" s="95">
        <f>E182*'NEFZ + EPA + WLTP - Start Value'!$B$3*'NEFZ + EPA + WLTP - Start Value'!$B$6*'NEFZ + EPA + WLTP - Constants'!$B$4/3600</f>
        <v>0.9041005000000002</v>
      </c>
      <c r="H182" s="95">
        <f>IF(E182&gt;0,(((C181)^3+(C182)^3)/2/D182)*0.5*'NEFZ + EPA + WLTP - Constants'!$B$3*('NEFZ + EPA + WLTP - Start Value'!$B$5*'NEFZ + EPA + WLTP - Start Value'!$B$4)*E182/3600,0)</f>
        <v>2.354241719907407</v>
      </c>
    </row>
    <row r="183" ht="20.35" customHeight="1">
      <c r="A183" s="15">
        <v>181</v>
      </c>
      <c r="B183" s="136">
        <v>96.40000000000001</v>
      </c>
      <c r="C183" s="95">
        <f>B183/3.6</f>
        <v>26.77777777777778</v>
      </c>
      <c r="D183" s="95">
        <f>(C183+C182)/2</f>
        <v>26.69444444444444</v>
      </c>
      <c r="E183" s="95">
        <f>(D183*(A183-A182))</f>
        <v>26.69444444444444</v>
      </c>
      <c r="F183" s="95">
        <f>(0.5*((C183^2)-(C182^2))*'NEFZ + EPA + WLTP - Start Value'!$B$3)/3600</f>
        <v>1.934111368312758</v>
      </c>
      <c r="G183" s="95">
        <f>E183*'NEFZ + EPA + WLTP - Start Value'!$B$3*'NEFZ + EPA + WLTP - Start Value'!$B$6*'NEFZ + EPA + WLTP - Constants'!$B$4/3600</f>
        <v>0.9107343611111112</v>
      </c>
      <c r="H183" s="95">
        <f>IF(E183&gt;0,(((C182)^3+(C183)^3)/2/D183)*0.5*'NEFZ + EPA + WLTP - Constants'!$B$3*('NEFZ + EPA + WLTP - Start Value'!$B$5*'NEFZ + EPA + WLTP - Start Value'!$B$4)*E183/3600,0)</f>
        <v>2.406389273448216</v>
      </c>
    </row>
    <row r="184" ht="20.35" customHeight="1">
      <c r="A184" s="15">
        <v>182</v>
      </c>
      <c r="B184" s="136">
        <v>96.8</v>
      </c>
      <c r="C184" s="95">
        <f>B184/3.6</f>
        <v>26.88888888888889</v>
      </c>
      <c r="D184" s="95">
        <f>(C184+C183)/2</f>
        <v>26.83333333333333</v>
      </c>
      <c r="E184" s="95">
        <f>(D184*(A184-A183))</f>
        <v>26.83333333333333</v>
      </c>
      <c r="F184" s="95">
        <f>(0.5*((C184^2)-(C183^2))*'NEFZ + EPA + WLTP - Start Value'!$B$3)/3600</f>
        <v>1.296116255143977</v>
      </c>
      <c r="G184" s="95">
        <f>E184*'NEFZ + EPA + WLTP - Start Value'!$B$3*'NEFZ + EPA + WLTP - Start Value'!$B$6*'NEFZ + EPA + WLTP - Constants'!$B$4/3600</f>
        <v>0.9154728333333334</v>
      </c>
      <c r="H184" s="95">
        <f>IF(E184&gt;0,(((C183)^3+(C184)^3)/2/D184)*0.5*'NEFZ + EPA + WLTP - Constants'!$B$3*('NEFZ + EPA + WLTP - Start Value'!$B$5*'NEFZ + EPA + WLTP - Start Value'!$B$4)*E184/3600,0)</f>
        <v>2.444105719135802</v>
      </c>
    </row>
    <row r="185" ht="20.35" customHeight="1">
      <c r="A185" s="15">
        <v>183</v>
      </c>
      <c r="B185" s="136">
        <v>97</v>
      </c>
      <c r="C185" s="95">
        <f>B185/3.6</f>
        <v>26.94444444444444</v>
      </c>
      <c r="D185" s="95">
        <f>(C185+C184)/2</f>
        <v>26.91666666666666</v>
      </c>
      <c r="E185" s="95">
        <f>(D185*(A185-A184))</f>
        <v>26.91666666666666</v>
      </c>
      <c r="F185" s="95">
        <f>(0.5*((C185^2)-(C184^2))*'NEFZ + EPA + WLTP - Start Value'!$B$3)/3600</f>
        <v>0.6500707304527041</v>
      </c>
      <c r="G185" s="95">
        <f>E185*'NEFZ + EPA + WLTP - Start Value'!$B$3*'NEFZ + EPA + WLTP - Start Value'!$B$6*'NEFZ + EPA + WLTP - Constants'!$B$4/3600</f>
        <v>0.9183159166666666</v>
      </c>
      <c r="H185" s="95">
        <f>IF(E185&gt;0,(((C184)^3+(C185)^3)/2/D185)*0.5*'NEFZ + EPA + WLTP - Constants'!$B$3*('NEFZ + EPA + WLTP - Start Value'!$B$5*'NEFZ + EPA + WLTP - Start Value'!$B$4)*E185/3600,0)</f>
        <v>2.466923839891975</v>
      </c>
    </row>
    <row r="186" ht="20.35" customHeight="1">
      <c r="A186" s="15">
        <v>184</v>
      </c>
      <c r="B186" s="136">
        <v>97.09999999999999</v>
      </c>
      <c r="C186" s="95">
        <f>B186/3.6</f>
        <v>26.97222222222222</v>
      </c>
      <c r="D186" s="95">
        <f>(C186+C185)/2</f>
        <v>26.95833333333333</v>
      </c>
      <c r="E186" s="95">
        <f>(D186*(A186-A185))</f>
        <v>26.95833333333333</v>
      </c>
      <c r="F186" s="95">
        <f>(0.5*((C186^2)-(C185^2))*'NEFZ + EPA + WLTP - Start Value'!$B$3)/3600</f>
        <v>0.3255385159465094</v>
      </c>
      <c r="G186" s="95">
        <f>E186*'NEFZ + EPA + WLTP - Start Value'!$B$3*'NEFZ + EPA + WLTP - Start Value'!$B$6*'NEFZ + EPA + WLTP - Constants'!$B$4/3600</f>
        <v>0.9197374583333333</v>
      </c>
      <c r="H186" s="95">
        <f>IF(E186&gt;0,(((C185)^3+(C186)^3)/2/D186)*0.5*'NEFZ + EPA + WLTP - Constants'!$B$3*('NEFZ + EPA + WLTP - Start Value'!$B$5*'NEFZ + EPA + WLTP - Start Value'!$B$4)*E186/3600,0)</f>
        <v>2.478391940923997</v>
      </c>
    </row>
    <row r="187" ht="20.35" customHeight="1">
      <c r="A187" s="15">
        <v>185</v>
      </c>
      <c r="B187" s="136">
        <v>97.2</v>
      </c>
      <c r="C187" s="95">
        <f>B187/3.6</f>
        <v>27</v>
      </c>
      <c r="D187" s="95">
        <f>(C187+C186)/2</f>
        <v>26.98611111111111</v>
      </c>
      <c r="E187" s="95">
        <f>(D187*(A187-A186))</f>
        <v>26.98611111111111</v>
      </c>
      <c r="F187" s="95">
        <f>(0.5*((C187^2)-(C186^2))*'NEFZ + EPA + WLTP - Start Value'!$B$3)/3600</f>
        <v>0.3258739497599558</v>
      </c>
      <c r="G187" s="95">
        <f>E187*'NEFZ + EPA + WLTP - Start Value'!$B$3*'NEFZ + EPA + WLTP - Start Value'!$B$6*'NEFZ + EPA + WLTP - Constants'!$B$4/3600</f>
        <v>0.920685152777778</v>
      </c>
      <c r="H187" s="95">
        <f>IF(E187&gt;0,(((C186)^3+(C187)^3)/2/D187)*0.5*'NEFZ + EPA + WLTP - Constants'!$B$3*('NEFZ + EPA + WLTP - Start Value'!$B$5*'NEFZ + EPA + WLTP - Start Value'!$B$4)*E187/3600,0)</f>
        <v>2.486061014269333</v>
      </c>
    </row>
    <row r="188" ht="20.35" customHeight="1">
      <c r="A188" s="15">
        <v>186</v>
      </c>
      <c r="B188" s="136">
        <v>97.3</v>
      </c>
      <c r="C188" s="95">
        <f>B188/3.6</f>
        <v>27.02777777777778</v>
      </c>
      <c r="D188" s="95">
        <f>(C188+C187)/2</f>
        <v>27.01388888888889</v>
      </c>
      <c r="E188" s="95">
        <f>(D188*(A188-A187))</f>
        <v>27.01388888888889</v>
      </c>
      <c r="F188" s="95">
        <f>(0.5*((C188^2)-(C187^2))*'NEFZ + EPA + WLTP - Start Value'!$B$3)/3600</f>
        <v>0.3262093835733528</v>
      </c>
      <c r="G188" s="95">
        <f>E188*'NEFZ + EPA + WLTP - Start Value'!$B$3*'NEFZ + EPA + WLTP - Start Value'!$B$6*'NEFZ + EPA + WLTP - Constants'!$B$4/3600</f>
        <v>0.9216328472222223</v>
      </c>
      <c r="H188" s="95">
        <f>IF(E188&gt;0,(((C187)^3+(C188)^3)/2/D188)*0.5*'NEFZ + EPA + WLTP - Constants'!$B$3*('NEFZ + EPA + WLTP - Start Value'!$B$5*'NEFZ + EPA + WLTP - Start Value'!$B$4)*E188/3600,0)</f>
        <v>2.493745891980666</v>
      </c>
    </row>
    <row r="189" ht="20.35" customHeight="1">
      <c r="A189" s="15">
        <v>187</v>
      </c>
      <c r="B189" s="136">
        <v>97.40000000000001</v>
      </c>
      <c r="C189" s="95">
        <f>B189/3.6</f>
        <v>27.05555555555556</v>
      </c>
      <c r="D189" s="95">
        <f>(C189+C188)/2</f>
        <v>27.04166666666666</v>
      </c>
      <c r="E189" s="95">
        <f>(D189*(A189-A188))</f>
        <v>27.04166666666666</v>
      </c>
      <c r="F189" s="95">
        <f>(0.5*((C189^2)-(C188^2))*'NEFZ + EPA + WLTP - Start Value'!$B$3)/3600</f>
        <v>0.3265448173868734</v>
      </c>
      <c r="G189" s="95">
        <f>E189*'NEFZ + EPA + WLTP - Start Value'!$B$3*'NEFZ + EPA + WLTP - Start Value'!$B$6*'NEFZ + EPA + WLTP - Constants'!$B$4/3600</f>
        <v>0.9225805416666665</v>
      </c>
      <c r="H189" s="95">
        <f>IF(E189&gt;0,(((C188)^3+(C189)^3)/2/D189)*0.5*'NEFZ + EPA + WLTP - Constants'!$B$3*('NEFZ + EPA + WLTP - Start Value'!$B$5*'NEFZ + EPA + WLTP - Start Value'!$B$4)*E189/3600,0)</f>
        <v>2.501446590326003</v>
      </c>
    </row>
    <row r="190" ht="20.35" customHeight="1">
      <c r="A190" s="15">
        <v>188</v>
      </c>
      <c r="B190" s="136">
        <v>97.40000000000001</v>
      </c>
      <c r="C190" s="95">
        <f>B190/3.6</f>
        <v>27.05555555555556</v>
      </c>
      <c r="D190" s="95">
        <f>(C190+C189)/2</f>
        <v>27.05555555555556</v>
      </c>
      <c r="E190" s="95">
        <f>(D190*(A190-A189))</f>
        <v>27.05555555555556</v>
      </c>
      <c r="F190" s="95">
        <f>(0.5*((C190^2)-(C189^2))*'NEFZ + EPA + WLTP - Start Value'!$B$3)/3600</f>
        <v>0</v>
      </c>
      <c r="G190" s="95">
        <f>E190*'NEFZ + EPA + WLTP - Start Value'!$B$3*'NEFZ + EPA + WLTP - Start Value'!$B$6*'NEFZ + EPA + WLTP - Constants'!$B$4/3600</f>
        <v>0.9230543888888889</v>
      </c>
      <c r="H190" s="95">
        <f>IF(E190&gt;0,(((C189)^3+(C190)^3)/2/D190)*0.5*'NEFZ + EPA + WLTP - Constants'!$B$3*('NEFZ + EPA + WLTP - Start Value'!$B$5*'NEFZ + EPA + WLTP - Start Value'!$B$4)*E190/3600,0)</f>
        <v>2.505300896690672</v>
      </c>
    </row>
    <row r="191" ht="20.35" customHeight="1">
      <c r="A191" s="15">
        <v>189</v>
      </c>
      <c r="B191" s="136">
        <v>97.40000000000001</v>
      </c>
      <c r="C191" s="95">
        <f>B191/3.6</f>
        <v>27.05555555555556</v>
      </c>
      <c r="D191" s="95">
        <f>(C191+C190)/2</f>
        <v>27.05555555555556</v>
      </c>
      <c r="E191" s="95">
        <f>(D191*(A191-A190))</f>
        <v>27.05555555555556</v>
      </c>
      <c r="F191" s="95">
        <f>(0.5*((C191^2)-(C190^2))*'NEFZ + EPA + WLTP - Start Value'!$B$3)/3600</f>
        <v>0</v>
      </c>
      <c r="G191" s="95">
        <f>E191*'NEFZ + EPA + WLTP - Start Value'!$B$3*'NEFZ + EPA + WLTP - Start Value'!$B$6*'NEFZ + EPA + WLTP - Constants'!$B$4/3600</f>
        <v>0.9230543888888889</v>
      </c>
      <c r="H191" s="95">
        <f>IF(E191&gt;0,(((C190)^3+(C191)^3)/2/D191)*0.5*'NEFZ + EPA + WLTP - Constants'!$B$3*('NEFZ + EPA + WLTP - Start Value'!$B$5*'NEFZ + EPA + WLTP - Start Value'!$B$4)*E191/3600,0)</f>
        <v>2.505300896690672</v>
      </c>
    </row>
    <row r="192" ht="20.35" customHeight="1">
      <c r="A192" s="15">
        <v>190</v>
      </c>
      <c r="B192" s="136">
        <v>97.40000000000001</v>
      </c>
      <c r="C192" s="95">
        <f>B192/3.6</f>
        <v>27.05555555555556</v>
      </c>
      <c r="D192" s="95">
        <f>(C192+C191)/2</f>
        <v>27.05555555555556</v>
      </c>
      <c r="E192" s="95">
        <f>(D192*(A192-A191))</f>
        <v>27.05555555555556</v>
      </c>
      <c r="F192" s="95">
        <f>(0.5*((C192^2)-(C191^2))*'NEFZ + EPA + WLTP - Start Value'!$B$3)/3600</f>
        <v>0</v>
      </c>
      <c r="G192" s="95">
        <f>E192*'NEFZ + EPA + WLTP - Start Value'!$B$3*'NEFZ + EPA + WLTP - Start Value'!$B$6*'NEFZ + EPA + WLTP - Constants'!$B$4/3600</f>
        <v>0.9230543888888889</v>
      </c>
      <c r="H192" s="95">
        <f>IF(E192&gt;0,(((C191)^3+(C192)^3)/2/D192)*0.5*'NEFZ + EPA + WLTP - Constants'!$B$3*('NEFZ + EPA + WLTP - Start Value'!$B$5*'NEFZ + EPA + WLTP - Start Value'!$B$4)*E192/3600,0)</f>
        <v>2.505300896690672</v>
      </c>
    </row>
    <row r="193" ht="20.35" customHeight="1">
      <c r="A193" s="15">
        <v>191</v>
      </c>
      <c r="B193" s="136">
        <v>97.3</v>
      </c>
      <c r="C193" s="95">
        <f>B193/3.6</f>
        <v>27.02777777777778</v>
      </c>
      <c r="D193" s="95">
        <f>(C193+C192)/2</f>
        <v>27.04166666666666</v>
      </c>
      <c r="E193" s="95">
        <f>(D193*(A193-A192))</f>
        <v>27.04166666666666</v>
      </c>
      <c r="F193" s="95">
        <f>(0.5*((C193^2)-(C192^2))*'NEFZ + EPA + WLTP - Start Value'!$B$3)/3600</f>
        <v>-0.3265448173868734</v>
      </c>
      <c r="G193" s="95">
        <f>E193*'NEFZ + EPA + WLTP - Start Value'!$B$3*'NEFZ + EPA + WLTP - Start Value'!$B$6*'NEFZ + EPA + WLTP - Constants'!$B$4/3600</f>
        <v>0.9225805416666665</v>
      </c>
      <c r="H193" s="95">
        <f>IF(E193&gt;0,(((C192)^3+(C193)^3)/2/D193)*0.5*'NEFZ + EPA + WLTP - Constants'!$B$3*('NEFZ + EPA + WLTP - Start Value'!$B$5*'NEFZ + EPA + WLTP - Start Value'!$B$4)*E193/3600,0)</f>
        <v>2.501446590326003</v>
      </c>
    </row>
    <row r="194" ht="20.35" customHeight="1">
      <c r="A194" s="15">
        <v>192</v>
      </c>
      <c r="B194" s="136">
        <v>97.3</v>
      </c>
      <c r="C194" s="95">
        <f>B194/3.6</f>
        <v>27.02777777777778</v>
      </c>
      <c r="D194" s="95">
        <f>(C194+C193)/2</f>
        <v>27.02777777777778</v>
      </c>
      <c r="E194" s="95">
        <f>(D194*(A194-A193))</f>
        <v>27.02777777777778</v>
      </c>
      <c r="F194" s="95">
        <f>(0.5*((C194^2)-(C193^2))*'NEFZ + EPA + WLTP - Start Value'!$B$3)/3600</f>
        <v>0</v>
      </c>
      <c r="G194" s="95">
        <f>E194*'NEFZ + EPA + WLTP - Start Value'!$B$3*'NEFZ + EPA + WLTP - Start Value'!$B$6*'NEFZ + EPA + WLTP - Constants'!$B$4/3600</f>
        <v>0.9221066944444445</v>
      </c>
      <c r="H194" s="95">
        <f>IF(E194&gt;0,(((C193)^3+(C194)^3)/2/D194)*0.5*'NEFZ + EPA + WLTP - Constants'!$B$3*('NEFZ + EPA + WLTP - Start Value'!$B$5*'NEFZ + EPA + WLTP - Start Value'!$B$4)*E194/3600,0)</f>
        <v>2.497592283961333</v>
      </c>
    </row>
    <row r="195" ht="20.35" customHeight="1">
      <c r="A195" s="15">
        <v>193</v>
      </c>
      <c r="B195" s="136">
        <v>97.3</v>
      </c>
      <c r="C195" s="95">
        <f>B195/3.6</f>
        <v>27.02777777777778</v>
      </c>
      <c r="D195" s="95">
        <f>(C195+C194)/2</f>
        <v>27.02777777777778</v>
      </c>
      <c r="E195" s="95">
        <f>(D195*(A195-A194))</f>
        <v>27.02777777777778</v>
      </c>
      <c r="F195" s="95">
        <f>(0.5*((C195^2)-(C194^2))*'NEFZ + EPA + WLTP - Start Value'!$B$3)/3600</f>
        <v>0</v>
      </c>
      <c r="G195" s="95">
        <f>E195*'NEFZ + EPA + WLTP - Start Value'!$B$3*'NEFZ + EPA + WLTP - Start Value'!$B$6*'NEFZ + EPA + WLTP - Constants'!$B$4/3600</f>
        <v>0.9221066944444445</v>
      </c>
      <c r="H195" s="95">
        <f>IF(E195&gt;0,(((C194)^3+(C195)^3)/2/D195)*0.5*'NEFZ + EPA + WLTP - Constants'!$B$3*('NEFZ + EPA + WLTP - Start Value'!$B$5*'NEFZ + EPA + WLTP - Start Value'!$B$4)*E195/3600,0)</f>
        <v>2.497592283961333</v>
      </c>
    </row>
    <row r="196" ht="20.35" customHeight="1">
      <c r="A196" s="15">
        <v>194</v>
      </c>
      <c r="B196" s="136">
        <v>97.3</v>
      </c>
      <c r="C196" s="95">
        <f>B196/3.6</f>
        <v>27.02777777777778</v>
      </c>
      <c r="D196" s="95">
        <f>(C196+C195)/2</f>
        <v>27.02777777777778</v>
      </c>
      <c r="E196" s="95">
        <f>(D196*(A196-A195))</f>
        <v>27.02777777777778</v>
      </c>
      <c r="F196" s="95">
        <f>(0.5*((C196^2)-(C195^2))*'NEFZ + EPA + WLTP - Start Value'!$B$3)/3600</f>
        <v>0</v>
      </c>
      <c r="G196" s="95">
        <f>E196*'NEFZ + EPA + WLTP - Start Value'!$B$3*'NEFZ + EPA + WLTP - Start Value'!$B$6*'NEFZ + EPA + WLTP - Constants'!$B$4/3600</f>
        <v>0.9221066944444445</v>
      </c>
      <c r="H196" s="95">
        <f>IF(E196&gt;0,(((C195)^3+(C196)^3)/2/D196)*0.5*'NEFZ + EPA + WLTP - Constants'!$B$3*('NEFZ + EPA + WLTP - Start Value'!$B$5*'NEFZ + EPA + WLTP - Start Value'!$B$4)*E196/3600,0)</f>
        <v>2.497592283961333</v>
      </c>
    </row>
    <row r="197" ht="20.35" customHeight="1">
      <c r="A197" s="15">
        <v>195</v>
      </c>
      <c r="B197" s="136">
        <v>97.2</v>
      </c>
      <c r="C197" s="95">
        <f>B197/3.6</f>
        <v>27</v>
      </c>
      <c r="D197" s="95">
        <f>(C197+C196)/2</f>
        <v>27.01388888888889</v>
      </c>
      <c r="E197" s="95">
        <f>(D197*(A197-A196))</f>
        <v>27.01388888888889</v>
      </c>
      <c r="F197" s="95">
        <f>(0.5*((C197^2)-(C196^2))*'NEFZ + EPA + WLTP - Start Value'!$B$3)/3600</f>
        <v>-0.3262093835733528</v>
      </c>
      <c r="G197" s="95">
        <f>E197*'NEFZ + EPA + WLTP - Start Value'!$B$3*'NEFZ + EPA + WLTP - Start Value'!$B$6*'NEFZ + EPA + WLTP - Constants'!$B$4/3600</f>
        <v>0.9216328472222223</v>
      </c>
      <c r="H197" s="95">
        <f>IF(E197&gt;0,(((C196)^3+(C197)^3)/2/D197)*0.5*'NEFZ + EPA + WLTP - Constants'!$B$3*('NEFZ + EPA + WLTP - Start Value'!$B$5*'NEFZ + EPA + WLTP - Start Value'!$B$4)*E197/3600,0)</f>
        <v>2.493745891980666</v>
      </c>
    </row>
    <row r="198" ht="20.35" customHeight="1">
      <c r="A198" s="15">
        <v>196</v>
      </c>
      <c r="B198" s="136">
        <v>97.09999999999999</v>
      </c>
      <c r="C198" s="95">
        <f>B198/3.6</f>
        <v>26.97222222222222</v>
      </c>
      <c r="D198" s="95">
        <f>(C198+C197)/2</f>
        <v>26.98611111111111</v>
      </c>
      <c r="E198" s="95">
        <f>(D198*(A198-A197))</f>
        <v>26.98611111111111</v>
      </c>
      <c r="F198" s="95">
        <f>(0.5*((C198^2)-(C197^2))*'NEFZ + EPA + WLTP - Start Value'!$B$3)/3600</f>
        <v>-0.3258739497599558</v>
      </c>
      <c r="G198" s="95">
        <f>E198*'NEFZ + EPA + WLTP - Start Value'!$B$3*'NEFZ + EPA + WLTP - Start Value'!$B$6*'NEFZ + EPA + WLTP - Constants'!$B$4/3600</f>
        <v>0.920685152777778</v>
      </c>
      <c r="H198" s="95">
        <f>IF(E198&gt;0,(((C197)^3+(C198)^3)/2/D198)*0.5*'NEFZ + EPA + WLTP - Constants'!$B$3*('NEFZ + EPA + WLTP - Start Value'!$B$5*'NEFZ + EPA + WLTP - Start Value'!$B$4)*E198/3600,0)</f>
        <v>2.486061014269333</v>
      </c>
    </row>
    <row r="199" ht="20.35" customHeight="1">
      <c r="A199" s="15">
        <v>197</v>
      </c>
      <c r="B199" s="136">
        <v>97</v>
      </c>
      <c r="C199" s="95">
        <f>B199/3.6</f>
        <v>26.94444444444444</v>
      </c>
      <c r="D199" s="95">
        <f>(C199+C198)/2</f>
        <v>26.95833333333333</v>
      </c>
      <c r="E199" s="95">
        <f>(D199*(A199-A198))</f>
        <v>26.95833333333333</v>
      </c>
      <c r="F199" s="95">
        <f>(0.5*((C199^2)-(C198^2))*'NEFZ + EPA + WLTP - Start Value'!$B$3)/3600</f>
        <v>-0.3255385159465094</v>
      </c>
      <c r="G199" s="95">
        <f>E199*'NEFZ + EPA + WLTP - Start Value'!$B$3*'NEFZ + EPA + WLTP - Start Value'!$B$6*'NEFZ + EPA + WLTP - Constants'!$B$4/3600</f>
        <v>0.9197374583333333</v>
      </c>
      <c r="H199" s="95">
        <f>IF(E199&gt;0,(((C198)^3+(C199)^3)/2/D199)*0.5*'NEFZ + EPA + WLTP - Constants'!$B$3*('NEFZ + EPA + WLTP - Start Value'!$B$5*'NEFZ + EPA + WLTP - Start Value'!$B$4)*E199/3600,0)</f>
        <v>2.478391940923997</v>
      </c>
    </row>
    <row r="200" ht="20.35" customHeight="1">
      <c r="A200" s="15">
        <v>198</v>
      </c>
      <c r="B200" s="136">
        <v>96.90000000000001</v>
      </c>
      <c r="C200" s="95">
        <f>B200/3.6</f>
        <v>26.91666666666667</v>
      </c>
      <c r="D200" s="95">
        <f>(C200+C199)/2</f>
        <v>26.93055555555556</v>
      </c>
      <c r="E200" s="95">
        <f>(D200*(A200-A199))</f>
        <v>26.93055555555556</v>
      </c>
      <c r="F200" s="95">
        <f>(0.5*((C200^2)-(C199^2))*'NEFZ + EPA + WLTP - Start Value'!$B$3)/3600</f>
        <v>-0.3252030821330382</v>
      </c>
      <c r="G200" s="95">
        <f>E200*'NEFZ + EPA + WLTP - Start Value'!$B$3*'NEFZ + EPA + WLTP - Start Value'!$B$6*'NEFZ + EPA + WLTP - Constants'!$B$4/3600</f>
        <v>0.918789763888889</v>
      </c>
      <c r="H200" s="95">
        <f>IF(E200&gt;0,(((C199)^3+(C200)^3)/2/D200)*0.5*'NEFZ + EPA + WLTP - Constants'!$B$3*('NEFZ + EPA + WLTP - Start Value'!$B$5*'NEFZ + EPA + WLTP - Start Value'!$B$4)*E200/3600,0)</f>
        <v>2.470738655676654</v>
      </c>
    </row>
    <row r="201" ht="20.35" customHeight="1">
      <c r="A201" s="15">
        <v>199</v>
      </c>
      <c r="B201" s="136">
        <v>96.7</v>
      </c>
      <c r="C201" s="95">
        <f>B201/3.6</f>
        <v>26.86111111111111</v>
      </c>
      <c r="D201" s="95">
        <f>(C201+C200)/2</f>
        <v>26.88888888888889</v>
      </c>
      <c r="E201" s="95">
        <f>(D201*(A201-A200))</f>
        <v>26.88888888888889</v>
      </c>
      <c r="F201" s="95">
        <f>(0.5*((C201^2)-(C200^2))*'NEFZ + EPA + WLTP - Start Value'!$B$3)/3600</f>
        <v>-0.6493998628257867</v>
      </c>
      <c r="G201" s="95">
        <f>E201*'NEFZ + EPA + WLTP - Start Value'!$B$3*'NEFZ + EPA + WLTP - Start Value'!$B$6*'NEFZ + EPA + WLTP - Constants'!$B$4/3600</f>
        <v>0.9173682222222224</v>
      </c>
      <c r="H201" s="95">
        <f>IF(E201&gt;0,(((C200)^3+(C201)^3)/2/D201)*0.5*'NEFZ + EPA + WLTP - Constants'!$B$3*('NEFZ + EPA + WLTP - Start Value'!$B$5*'NEFZ + EPA + WLTP - Start Value'!$B$4)*E201/3600,0)</f>
        <v>2.459294200188615</v>
      </c>
    </row>
    <row r="202" ht="20.35" customHeight="1">
      <c r="A202" s="15">
        <v>200</v>
      </c>
      <c r="B202" s="136">
        <v>96.40000000000001</v>
      </c>
      <c r="C202" s="95">
        <f>B202/3.6</f>
        <v>26.77777777777778</v>
      </c>
      <c r="D202" s="95">
        <f>(C202+C201)/2</f>
        <v>26.81944444444444</v>
      </c>
      <c r="E202" s="95">
        <f>(D202*(A202-A201))</f>
        <v>26.81944444444444</v>
      </c>
      <c r="F202" s="95">
        <f>(0.5*((C202^2)-(C201^2))*'NEFZ + EPA + WLTP - Start Value'!$B$3)/3600</f>
        <v>-0.9715840406378563</v>
      </c>
      <c r="G202" s="95">
        <f>E202*'NEFZ + EPA + WLTP - Start Value'!$B$3*'NEFZ + EPA + WLTP - Start Value'!$B$6*'NEFZ + EPA + WLTP - Constants'!$B$4/3600</f>
        <v>0.9149989861111111</v>
      </c>
      <c r="H202" s="95">
        <f>IF(E202&gt;0,(((C201)^3+(C202)^3)/2/D202)*0.5*'NEFZ + EPA + WLTP - Constants'!$B$3*('NEFZ + EPA + WLTP - Start Value'!$B$5*'NEFZ + EPA + WLTP - Start Value'!$B$4)*E202/3600,0)</f>
        <v>2.440298777065115</v>
      </c>
    </row>
    <row r="203" ht="20.35" customHeight="1">
      <c r="A203" s="15">
        <v>201</v>
      </c>
      <c r="B203" s="136">
        <v>96.09999999999999</v>
      </c>
      <c r="C203" s="95">
        <f>B203/3.6</f>
        <v>26.69444444444444</v>
      </c>
      <c r="D203" s="95">
        <f>(C203+C202)/2</f>
        <v>26.73611111111111</v>
      </c>
      <c r="E203" s="95">
        <f>(D203*(A203-A202))</f>
        <v>26.73611111111111</v>
      </c>
      <c r="F203" s="95">
        <f>(0.5*((C203^2)-(C202^2))*'NEFZ + EPA + WLTP - Start Value'!$B$3)/3600</f>
        <v>-0.968565136316888</v>
      </c>
      <c r="G203" s="95">
        <f>E203*'NEFZ + EPA + WLTP - Start Value'!$B$3*'NEFZ + EPA + WLTP - Start Value'!$B$6*'NEFZ + EPA + WLTP - Constants'!$B$4/3600</f>
        <v>0.9121559027777779</v>
      </c>
      <c r="H203" s="95">
        <f>IF(E203&gt;0,(((C202)^3+(C203)^3)/2/D203)*0.5*'NEFZ + EPA + WLTP - Constants'!$B$3*('NEFZ + EPA + WLTP - Start Value'!$B$5*'NEFZ + EPA + WLTP - Start Value'!$B$4)*E203/3600,0)</f>
        <v>2.417622017130701</v>
      </c>
    </row>
    <row r="204" ht="20.35" customHeight="1">
      <c r="A204" s="15">
        <v>202</v>
      </c>
      <c r="B204" s="136">
        <v>95.7</v>
      </c>
      <c r="C204" s="95">
        <f>B204/3.6</f>
        <v>26.58333333333333</v>
      </c>
      <c r="D204" s="95">
        <f>(C204+C203)/2</f>
        <v>26.63888888888889</v>
      </c>
      <c r="E204" s="95">
        <f>(D204*(A204-A203))</f>
        <v>26.63888888888889</v>
      </c>
      <c r="F204" s="95">
        <f>(0.5*((C204^2)-(C203^2))*'NEFZ + EPA + WLTP - Start Value'!$B$3)/3600</f>
        <v>-1.286724108367625</v>
      </c>
      <c r="G204" s="95">
        <f>E204*'NEFZ + EPA + WLTP - Start Value'!$B$3*'NEFZ + EPA + WLTP - Start Value'!$B$6*'NEFZ + EPA + WLTP - Constants'!$B$4/3600</f>
        <v>0.9088389722222223</v>
      </c>
      <c r="H204" s="95">
        <f>IF(E204&gt;0,(((C203)^3+(C204)^3)/2/D204)*0.5*'NEFZ + EPA + WLTP - Constants'!$B$3*('NEFZ + EPA + WLTP - Start Value'!$B$5*'NEFZ + EPA + WLTP - Start Value'!$B$4)*E204/3600,0)</f>
        <v>2.391357526481053</v>
      </c>
    </row>
    <row r="205" ht="20.35" customHeight="1">
      <c r="A205" s="15">
        <v>203</v>
      </c>
      <c r="B205" s="136">
        <v>95.5</v>
      </c>
      <c r="C205" s="95">
        <f>B205/3.6</f>
        <v>26.52777777777778</v>
      </c>
      <c r="D205" s="95">
        <f>(C205+C204)/2</f>
        <v>26.55555555555556</v>
      </c>
      <c r="E205" s="95">
        <f>(D205*(A205-A204))</f>
        <v>26.55555555555556</v>
      </c>
      <c r="F205" s="95">
        <f>(0.5*((C205^2)-(C204^2))*'NEFZ + EPA + WLTP - Start Value'!$B$3)/3600</f>
        <v>-0.6413494513031464</v>
      </c>
      <c r="G205" s="95">
        <f>E205*'NEFZ + EPA + WLTP - Start Value'!$B$3*'NEFZ + EPA + WLTP - Start Value'!$B$6*'NEFZ + EPA + WLTP - Constants'!$B$4/3600</f>
        <v>0.9059958888888889</v>
      </c>
      <c r="H205" s="95">
        <f>IF(E205&gt;0,(((C204)^3+(C205)^3)/2/D205)*0.5*'NEFZ + EPA + WLTP - Constants'!$B$3*('NEFZ + EPA + WLTP - Start Value'!$B$5*'NEFZ + EPA + WLTP - Start Value'!$B$4)*E205/3600,0)</f>
        <v>2.368962170481825</v>
      </c>
    </row>
    <row r="206" ht="20.35" customHeight="1">
      <c r="A206" s="15">
        <v>204</v>
      </c>
      <c r="B206" s="136">
        <v>95.3</v>
      </c>
      <c r="C206" s="95">
        <f>B206/3.6</f>
        <v>26.47222222222222</v>
      </c>
      <c r="D206" s="95">
        <f>(C206+C205)/2</f>
        <v>26.5</v>
      </c>
      <c r="E206" s="95">
        <f>(D206*(A206-A205))</f>
        <v>26.5</v>
      </c>
      <c r="F206" s="95">
        <f>(0.5*((C206^2)-(C205^2))*'NEFZ + EPA + WLTP - Start Value'!$B$3)/3600</f>
        <v>-0.6400077160493856</v>
      </c>
      <c r="G206" s="95">
        <f>E206*'NEFZ + EPA + WLTP - Start Value'!$B$3*'NEFZ + EPA + WLTP - Start Value'!$B$6*'NEFZ + EPA + WLTP - Constants'!$B$4/3600</f>
        <v>0.9041005000000002</v>
      </c>
      <c r="H206" s="95">
        <f>IF(E206&gt;0,(((C205)^3+(C206)^3)/2/D206)*0.5*'NEFZ + EPA + WLTP - Constants'!$B$3*('NEFZ + EPA + WLTP - Start Value'!$B$5*'NEFZ + EPA + WLTP - Start Value'!$B$4)*E206/3600,0)</f>
        <v>2.354125322337962</v>
      </c>
    </row>
    <row r="207" ht="20.35" customHeight="1">
      <c r="A207" s="15">
        <v>205</v>
      </c>
      <c r="B207" s="136">
        <v>95.2</v>
      </c>
      <c r="C207" s="95">
        <f>B207/3.6</f>
        <v>26.44444444444444</v>
      </c>
      <c r="D207" s="95">
        <f>(C207+C206)/2</f>
        <v>26.45833333333333</v>
      </c>
      <c r="E207" s="95">
        <f>(D207*(A207-A206))</f>
        <v>26.45833333333333</v>
      </c>
      <c r="F207" s="95">
        <f>(0.5*((C207^2)-(C206^2))*'NEFZ + EPA + WLTP - Start Value'!$B$3)/3600</f>
        <v>-0.3195007073045478</v>
      </c>
      <c r="G207" s="95">
        <f>E207*'NEFZ + EPA + WLTP - Start Value'!$B$3*'NEFZ + EPA + WLTP - Start Value'!$B$6*'NEFZ + EPA + WLTP - Constants'!$B$4/3600</f>
        <v>0.9026789583333334</v>
      </c>
      <c r="H207" s="95">
        <f>IF(E207&gt;0,(((C206)^3+(C207)^3)/2/D207)*0.5*'NEFZ + EPA + WLTP - Constants'!$B$3*('NEFZ + EPA + WLTP - Start Value'!$B$5*'NEFZ + EPA + WLTP - Start Value'!$B$4)*E207/3600,0)</f>
        <v>2.343032621768904</v>
      </c>
    </row>
    <row r="208" ht="20.35" customHeight="1">
      <c r="A208" s="15">
        <v>206</v>
      </c>
      <c r="B208" s="136">
        <v>95</v>
      </c>
      <c r="C208" s="95">
        <f>B208/3.6</f>
        <v>26.38888888888889</v>
      </c>
      <c r="D208" s="95">
        <f>(C208+C207)/2</f>
        <v>26.41666666666666</v>
      </c>
      <c r="E208" s="95">
        <f>(D208*(A208-A207))</f>
        <v>26.41666666666666</v>
      </c>
      <c r="F208" s="95">
        <f>(0.5*((C208^2)-(C207^2))*'NEFZ + EPA + WLTP - Start Value'!$B$3)/3600</f>
        <v>-0.6379951131687068</v>
      </c>
      <c r="G208" s="95">
        <f>E208*'NEFZ + EPA + WLTP - Start Value'!$B$3*'NEFZ + EPA + WLTP - Start Value'!$B$6*'NEFZ + EPA + WLTP - Constants'!$B$4/3600</f>
        <v>0.9012574166666666</v>
      </c>
      <c r="H208" s="95">
        <f>IF(E208&gt;0,(((C207)^3+(C208)^3)/2/D208)*0.5*'NEFZ + EPA + WLTP - Constants'!$B$3*('NEFZ + EPA + WLTP - Start Value'!$B$5*'NEFZ + EPA + WLTP - Start Value'!$B$4)*E208/3600,0)</f>
        <v>2.331986407021605</v>
      </c>
    </row>
    <row r="209" ht="20.35" customHeight="1">
      <c r="A209" s="15">
        <v>207</v>
      </c>
      <c r="B209" s="136">
        <v>94.90000000000001</v>
      </c>
      <c r="C209" s="95">
        <f>B209/3.6</f>
        <v>26.36111111111111</v>
      </c>
      <c r="D209" s="95">
        <f>(C209+C208)/2</f>
        <v>26.375</v>
      </c>
      <c r="E209" s="95">
        <f>(D209*(A209-A208))</f>
        <v>26.375</v>
      </c>
      <c r="F209" s="95">
        <f>(0.5*((C209^2)-(C208^2))*'NEFZ + EPA + WLTP - Start Value'!$B$3)/3600</f>
        <v>-0.3184944058642085</v>
      </c>
      <c r="G209" s="95">
        <f>E209*'NEFZ + EPA + WLTP - Start Value'!$B$3*'NEFZ + EPA + WLTP - Start Value'!$B$6*'NEFZ + EPA + WLTP - Constants'!$B$4/3600</f>
        <v>0.8998358750000001</v>
      </c>
      <c r="H209" s="95">
        <f>IF(E209&gt;0,(((C208)^3+(C209)^3)/2/D209)*0.5*'NEFZ + EPA + WLTP - Constants'!$B$3*('NEFZ + EPA + WLTP - Start Value'!$B$5*'NEFZ + EPA + WLTP - Start Value'!$B$4)*E209/3600,0)</f>
        <v>2.320963398582176</v>
      </c>
    </row>
    <row r="210" ht="20.35" customHeight="1">
      <c r="A210" s="15">
        <v>208</v>
      </c>
      <c r="B210" s="136">
        <v>94.7</v>
      </c>
      <c r="C210" s="95">
        <f>B210/3.6</f>
        <v>26.30555555555556</v>
      </c>
      <c r="D210" s="95">
        <f>(C210+C209)/2</f>
        <v>26.33333333333334</v>
      </c>
      <c r="E210" s="95">
        <f>(D210*(A210-A209))</f>
        <v>26.33333333333334</v>
      </c>
      <c r="F210" s="95">
        <f>(0.5*((C210^2)-(C209^2))*'NEFZ + EPA + WLTP - Start Value'!$B$3)/3600</f>
        <v>-0.6359825102880283</v>
      </c>
      <c r="G210" s="95">
        <f>E210*'NEFZ + EPA + WLTP - Start Value'!$B$3*'NEFZ + EPA + WLTP - Start Value'!$B$6*'NEFZ + EPA + WLTP - Constants'!$B$4/3600</f>
        <v>0.8984143333333334</v>
      </c>
      <c r="H210" s="95">
        <f>IF(E210&gt;0,(((C209)^3+(C210)^3)/2/D210)*0.5*'NEFZ + EPA + WLTP - Constants'!$B$3*('NEFZ + EPA + WLTP - Start Value'!$B$5*'NEFZ + EPA + WLTP - Start Value'!$B$4)*E210/3600,0)</f>
        <v>2.309986729552469</v>
      </c>
    </row>
    <row r="211" ht="20.35" customHeight="1">
      <c r="A211" s="15">
        <v>209</v>
      </c>
      <c r="B211" s="136">
        <v>94.5</v>
      </c>
      <c r="C211" s="95">
        <f>B211/3.6</f>
        <v>26.25</v>
      </c>
      <c r="D211" s="95">
        <f>(C211+C210)/2</f>
        <v>26.27777777777778</v>
      </c>
      <c r="E211" s="95">
        <f>(D211*(A211-A210))</f>
        <v>26.27777777777778</v>
      </c>
      <c r="F211" s="95">
        <f>(0.5*((C211^2)-(C210^2))*'NEFZ + EPA + WLTP - Start Value'!$B$3)/3600</f>
        <v>-0.6346407750343168</v>
      </c>
      <c r="G211" s="95">
        <f>E211*'NEFZ + EPA + WLTP - Start Value'!$B$3*'NEFZ + EPA + WLTP - Start Value'!$B$6*'NEFZ + EPA + WLTP - Constants'!$B$4/3600</f>
        <v>0.8965189444444445</v>
      </c>
      <c r="H211" s="95">
        <f>IF(E211&gt;0,(((C210)^3+(C211)^3)/2/D211)*0.5*'NEFZ + EPA + WLTP - Constants'!$B$3*('NEFZ + EPA + WLTP - Start Value'!$B$5*'NEFZ + EPA + WLTP - Start Value'!$B$4)*E211/3600,0)</f>
        <v>2.295397415359225</v>
      </c>
    </row>
    <row r="212" ht="20.35" customHeight="1">
      <c r="A212" s="15">
        <v>210</v>
      </c>
      <c r="B212" s="136">
        <v>94.40000000000001</v>
      </c>
      <c r="C212" s="95">
        <f>B212/3.6</f>
        <v>26.22222222222222</v>
      </c>
      <c r="D212" s="95">
        <f>(C212+C211)/2</f>
        <v>26.23611111111111</v>
      </c>
      <c r="E212" s="95">
        <f>(D212*(A212-A211))</f>
        <v>26.23611111111111</v>
      </c>
      <c r="F212" s="95">
        <f>(0.5*((C212^2)-(C211^2))*'NEFZ + EPA + WLTP - Start Value'!$B$3)/3600</f>
        <v>-0.3168172367970011</v>
      </c>
      <c r="G212" s="95">
        <f>E212*'NEFZ + EPA + WLTP - Start Value'!$B$3*'NEFZ + EPA + WLTP - Start Value'!$B$6*'NEFZ + EPA + WLTP - Constants'!$B$4/3600</f>
        <v>0.8950974027777779</v>
      </c>
      <c r="H212" s="95">
        <f>IF(E212&gt;0,(((C211)^3+(C212)^3)/2/D212)*0.5*'NEFZ + EPA + WLTP - Constants'!$B$3*('NEFZ + EPA + WLTP - Start Value'!$B$5*'NEFZ + EPA + WLTP - Start Value'!$B$4)*E212/3600,0)</f>
        <v>2.284490072429056</v>
      </c>
    </row>
    <row r="213" ht="20.35" customHeight="1">
      <c r="A213" s="15">
        <v>211</v>
      </c>
      <c r="B213" s="136">
        <v>94.40000000000001</v>
      </c>
      <c r="C213" s="95">
        <f>B213/3.6</f>
        <v>26.22222222222222</v>
      </c>
      <c r="D213" s="95">
        <f>(C213+C212)/2</f>
        <v>26.22222222222222</v>
      </c>
      <c r="E213" s="95">
        <f>(D213*(A213-A212))</f>
        <v>26.22222222222222</v>
      </c>
      <c r="F213" s="95">
        <f>(0.5*((C213^2)-(C212^2))*'NEFZ + EPA + WLTP - Start Value'!$B$3)/3600</f>
        <v>0</v>
      </c>
      <c r="G213" s="95">
        <f>E213*'NEFZ + EPA + WLTP - Start Value'!$B$3*'NEFZ + EPA + WLTP - Start Value'!$B$6*'NEFZ + EPA + WLTP - Constants'!$B$4/3600</f>
        <v>0.8946235555555556</v>
      </c>
      <c r="H213" s="95">
        <f>IF(E213&gt;0,(((C212)^3+(C213)^3)/2/D213)*0.5*'NEFZ + EPA + WLTP - Constants'!$B$3*('NEFZ + EPA + WLTP - Start Value'!$B$5*'NEFZ + EPA + WLTP - Start Value'!$B$4)*E213/3600,0)</f>
        <v>2.28086198079561</v>
      </c>
    </row>
    <row r="214" ht="20.35" customHeight="1">
      <c r="A214" s="15">
        <v>212</v>
      </c>
      <c r="B214" s="136">
        <v>94.3</v>
      </c>
      <c r="C214" s="95">
        <f>B214/3.6</f>
        <v>26.19444444444444</v>
      </c>
      <c r="D214" s="95">
        <f>(C214+C213)/2</f>
        <v>26.20833333333333</v>
      </c>
      <c r="E214" s="95">
        <f>(D214*(A214-A213))</f>
        <v>26.20833333333333</v>
      </c>
      <c r="F214" s="95">
        <f>(0.5*((C214^2)-(C213^2))*'NEFZ + EPA + WLTP - Start Value'!$B$3)/3600</f>
        <v>-0.3164818029835299</v>
      </c>
      <c r="G214" s="95">
        <f>E214*'NEFZ + EPA + WLTP - Start Value'!$B$3*'NEFZ + EPA + WLTP - Start Value'!$B$6*'NEFZ + EPA + WLTP - Constants'!$B$4/3600</f>
        <v>0.8941497083333334</v>
      </c>
      <c r="H214" s="95">
        <f>IF(E214&gt;0,(((C213)^3+(C214)^3)/2/D214)*0.5*'NEFZ + EPA + WLTP - Constants'!$B$3*('NEFZ + EPA + WLTP - Start Value'!$B$5*'NEFZ + EPA + WLTP - Start Value'!$B$4)*E214/3600,0)</f>
        <v>2.277241567660107</v>
      </c>
    </row>
    <row r="215" ht="20.35" customHeight="1">
      <c r="A215" s="15">
        <v>213</v>
      </c>
      <c r="B215" s="136">
        <v>94.3</v>
      </c>
      <c r="C215" s="95">
        <f>B215/3.6</f>
        <v>26.19444444444444</v>
      </c>
      <c r="D215" s="95">
        <f>(C215+C214)/2</f>
        <v>26.19444444444444</v>
      </c>
      <c r="E215" s="95">
        <f>(D215*(A215-A214))</f>
        <v>26.19444444444444</v>
      </c>
      <c r="F215" s="95">
        <f>(0.5*((C215^2)-(C214^2))*'NEFZ + EPA + WLTP - Start Value'!$B$3)/3600</f>
        <v>0</v>
      </c>
      <c r="G215" s="95">
        <f>E215*'NEFZ + EPA + WLTP - Start Value'!$B$3*'NEFZ + EPA + WLTP - Start Value'!$B$6*'NEFZ + EPA + WLTP - Constants'!$B$4/3600</f>
        <v>0.8936758611111112</v>
      </c>
      <c r="H215" s="95">
        <f>IF(E215&gt;0,(((C214)^3+(C215)^3)/2/D215)*0.5*'NEFZ + EPA + WLTP - Constants'!$B$3*('NEFZ + EPA + WLTP - Start Value'!$B$5*'NEFZ + EPA + WLTP - Start Value'!$B$4)*E215/3600,0)</f>
        <v>2.273621154524605</v>
      </c>
    </row>
    <row r="216" ht="20.35" customHeight="1">
      <c r="A216" s="15">
        <v>214</v>
      </c>
      <c r="B216" s="136">
        <v>94.09999999999999</v>
      </c>
      <c r="C216" s="95">
        <f>B216/3.6</f>
        <v>26.13888888888889</v>
      </c>
      <c r="D216" s="95">
        <f>(C216+C215)/2</f>
        <v>26.16666666666666</v>
      </c>
      <c r="E216" s="95">
        <f>(D216*(A216-A215))</f>
        <v>26.16666666666666</v>
      </c>
      <c r="F216" s="95">
        <f>(0.5*((C216^2)-(C215^2))*'NEFZ + EPA + WLTP - Start Value'!$B$3)/3600</f>
        <v>-0.63195730452677</v>
      </c>
      <c r="G216" s="95">
        <f>E216*'NEFZ + EPA + WLTP - Start Value'!$B$3*'NEFZ + EPA + WLTP - Start Value'!$B$6*'NEFZ + EPA + WLTP - Constants'!$B$4/3600</f>
        <v>0.8927281666666667</v>
      </c>
      <c r="H216" s="95">
        <f>IF(E216&gt;0,(((C215)^3+(C216)^3)/2/D216)*0.5*'NEFZ + EPA + WLTP - Constants'!$B$3*('NEFZ + EPA + WLTP - Start Value'!$B$5*'NEFZ + EPA + WLTP - Start Value'!$B$4)*E216/3600,0)</f>
        <v>2.266403331211419</v>
      </c>
    </row>
    <row r="217" ht="20.35" customHeight="1">
      <c r="A217" s="15">
        <v>215</v>
      </c>
      <c r="B217" s="136">
        <v>93.90000000000001</v>
      </c>
      <c r="C217" s="95">
        <f>B217/3.6</f>
        <v>26.08333333333334</v>
      </c>
      <c r="D217" s="95">
        <f>(C217+C216)/2</f>
        <v>26.11111111111111</v>
      </c>
      <c r="E217" s="95">
        <f>(D217*(A217-A216))</f>
        <v>26.11111111111111</v>
      </c>
      <c r="F217" s="95">
        <f>(0.5*((C217^2)-(C216^2))*'NEFZ + EPA + WLTP - Start Value'!$B$3)/3600</f>
        <v>-0.6306155692729102</v>
      </c>
      <c r="G217" s="95">
        <f>E217*'NEFZ + EPA + WLTP - Start Value'!$B$3*'NEFZ + EPA + WLTP - Start Value'!$B$6*'NEFZ + EPA + WLTP - Constants'!$B$4/3600</f>
        <v>0.8908327777777779</v>
      </c>
      <c r="H217" s="95">
        <f>IF(E217&gt;0,(((C216)^3+(C217)^3)/2/D217)*0.5*'NEFZ + EPA + WLTP - Constants'!$B$3*('NEFZ + EPA + WLTP - Start Value'!$B$5*'NEFZ + EPA + WLTP - Start Value'!$B$4)*E217/3600,0)</f>
        <v>2.251998300968792</v>
      </c>
    </row>
    <row r="218" ht="20.35" customHeight="1">
      <c r="A218" s="15">
        <v>216</v>
      </c>
      <c r="B218" s="136">
        <v>93.40000000000001</v>
      </c>
      <c r="C218" s="95">
        <f>B218/3.6</f>
        <v>25.94444444444445</v>
      </c>
      <c r="D218" s="95">
        <f>(C218+C217)/2</f>
        <v>26.01388888888889</v>
      </c>
      <c r="E218" s="95">
        <f>(D218*(A218-A217))</f>
        <v>26.01388888888889</v>
      </c>
      <c r="F218" s="95">
        <f>(0.5*((C218^2)-(C217^2))*'NEFZ + EPA + WLTP - Start Value'!$B$3)/3600</f>
        <v>-1.570668831447198</v>
      </c>
      <c r="G218" s="95">
        <f>E218*'NEFZ + EPA + WLTP - Start Value'!$B$3*'NEFZ + EPA + WLTP - Start Value'!$B$6*'NEFZ + EPA + WLTP - Constants'!$B$4/3600</f>
        <v>0.8875158472222223</v>
      </c>
      <c r="H218" s="95">
        <f>IF(E218&gt;0,(((C217)^3+(C218)^3)/2/D218)*0.5*'NEFZ + EPA + WLTP - Constants'!$B$3*('NEFZ + EPA + WLTP - Start Value'!$B$5*'NEFZ + EPA + WLTP - Start Value'!$B$4)*E218/3600,0)</f>
        <v>2.226976596359525</v>
      </c>
    </row>
    <row r="219" ht="20.35" customHeight="1">
      <c r="A219" s="15">
        <v>217</v>
      </c>
      <c r="B219" s="136">
        <v>92.8</v>
      </c>
      <c r="C219" s="95">
        <f>B219/3.6</f>
        <v>25.77777777777778</v>
      </c>
      <c r="D219" s="95">
        <f>(C219+C218)/2</f>
        <v>25.86111111111111</v>
      </c>
      <c r="E219" s="95">
        <f>(D219*(A219-A218))</f>
        <v>25.86111111111111</v>
      </c>
      <c r="F219" s="95">
        <f>(0.5*((C219^2)-(C218^2))*'NEFZ + EPA + WLTP - Start Value'!$B$3)/3600</f>
        <v>-1.873733281893068</v>
      </c>
      <c r="G219" s="95">
        <f>E219*'NEFZ + EPA + WLTP - Start Value'!$B$3*'NEFZ + EPA + WLTP - Start Value'!$B$6*'NEFZ + EPA + WLTP - Constants'!$B$4/3600</f>
        <v>0.8823035277777779</v>
      </c>
      <c r="H219" s="95">
        <f>IF(E219&gt;0,(((C218)^3+(C219)^3)/2/D219)*0.5*'NEFZ + EPA + WLTP - Constants'!$B$3*('NEFZ + EPA + WLTP - Start Value'!$B$5*'NEFZ + EPA + WLTP - Start Value'!$B$4)*E219/3600,0)</f>
        <v>2.187991318201303</v>
      </c>
    </row>
    <row r="220" ht="20.35" customHeight="1">
      <c r="A220" s="15">
        <v>218</v>
      </c>
      <c r="B220" s="136">
        <v>92</v>
      </c>
      <c r="C220" s="95">
        <f>B220/3.6</f>
        <v>25.55555555555555</v>
      </c>
      <c r="D220" s="95">
        <f>(C220+C219)/2</f>
        <v>25.66666666666666</v>
      </c>
      <c r="E220" s="95">
        <f>(D220*(A220-A219))</f>
        <v>25.66666666666666</v>
      </c>
      <c r="F220" s="95">
        <f>(0.5*((C220^2)-(C219^2))*'NEFZ + EPA + WLTP - Start Value'!$B$3)/3600</f>
        <v>-2.479526748971165</v>
      </c>
      <c r="G220" s="95">
        <f>E220*'NEFZ + EPA + WLTP - Start Value'!$B$3*'NEFZ + EPA + WLTP - Start Value'!$B$6*'NEFZ + EPA + WLTP - Constants'!$B$4/3600</f>
        <v>0.8756696666666666</v>
      </c>
      <c r="H220" s="95">
        <f>IF(E220&gt;0,(((C219)^3+(C220)^3)/2/D220)*0.5*'NEFZ + EPA + WLTP - Constants'!$B$3*('NEFZ + EPA + WLTP - Start Value'!$B$5*'NEFZ + EPA + WLTP - Start Value'!$B$4)*E220/3600,0)</f>
        <v>2.139061901234567</v>
      </c>
    </row>
    <row r="221" ht="20.35" customHeight="1">
      <c r="A221" s="15">
        <v>219</v>
      </c>
      <c r="B221" s="136">
        <v>91.3</v>
      </c>
      <c r="C221" s="95">
        <f>B221/3.6</f>
        <v>25.36111111111111</v>
      </c>
      <c r="D221" s="95">
        <f>(C221+C220)/2</f>
        <v>25.45833333333333</v>
      </c>
      <c r="E221" s="95">
        <f>(D221*(A221-A220))</f>
        <v>25.45833333333333</v>
      </c>
      <c r="F221" s="95">
        <f>(0.5*((C221^2)-(C220^2))*'NEFZ + EPA + WLTP - Start Value'!$B$3)/3600</f>
        <v>-2.151975630144026</v>
      </c>
      <c r="G221" s="95">
        <f>E221*'NEFZ + EPA + WLTP - Start Value'!$B$3*'NEFZ + EPA + WLTP - Start Value'!$B$6*'NEFZ + EPA + WLTP - Constants'!$B$4/3600</f>
        <v>0.8685619583333335</v>
      </c>
      <c r="H221" s="95">
        <f>IF(E221&gt;0,(((C220)^3+(C221)^3)/2/D221)*0.5*'NEFZ + EPA + WLTP - Constants'!$B$3*('NEFZ + EPA + WLTP - Start Value'!$B$5*'NEFZ + EPA + WLTP - Start Value'!$B$4)*E221/3600,0)</f>
        <v>2.087369972463348</v>
      </c>
    </row>
    <row r="222" ht="20.35" customHeight="1">
      <c r="A222" s="15">
        <v>220</v>
      </c>
      <c r="B222" s="136">
        <v>90.59999999999999</v>
      </c>
      <c r="C222" s="95">
        <f>B222/3.6</f>
        <v>25.16666666666666</v>
      </c>
      <c r="D222" s="95">
        <f>(C222+C221)/2</f>
        <v>25.26388888888889</v>
      </c>
      <c r="E222" s="95">
        <f>(D222*(A222-A221))</f>
        <v>25.26388888888889</v>
      </c>
      <c r="F222" s="95">
        <f>(0.5*((C222^2)-(C221^2))*'NEFZ + EPA + WLTP - Start Value'!$B$3)/3600</f>
        <v>-2.135539373285349</v>
      </c>
      <c r="G222" s="95">
        <f>E222*'NEFZ + EPA + WLTP - Start Value'!$B$3*'NEFZ + EPA + WLTP - Start Value'!$B$6*'NEFZ + EPA + WLTP - Constants'!$B$4/3600</f>
        <v>0.8619280972222223</v>
      </c>
      <c r="H222" s="95">
        <f>IF(E222&gt;0,(((C221)^3+(C222)^3)/2/D222)*0.5*'NEFZ + EPA + WLTP - Constants'!$B$3*('NEFZ + EPA + WLTP - Start Value'!$B$5*'NEFZ + EPA + WLTP - Start Value'!$B$4)*E222/3600,0)</f>
        <v>2.039907278747642</v>
      </c>
    </row>
    <row r="223" ht="20.35" customHeight="1">
      <c r="A223" s="15">
        <v>221</v>
      </c>
      <c r="B223" s="136">
        <v>90</v>
      </c>
      <c r="C223" s="95">
        <f>B223/3.6</f>
        <v>25</v>
      </c>
      <c r="D223" s="95">
        <f>(C223+C222)/2</f>
        <v>25.08333333333333</v>
      </c>
      <c r="E223" s="95">
        <f>(D223*(A223-A222))</f>
        <v>25.08333333333333</v>
      </c>
      <c r="F223" s="95">
        <f>(0.5*((C223^2)-(C222^2))*'NEFZ + EPA + WLTP - Start Value'!$B$3)/3600</f>
        <v>-1.817380401234538</v>
      </c>
      <c r="G223" s="95">
        <f>E223*'NEFZ + EPA + WLTP - Start Value'!$B$3*'NEFZ + EPA + WLTP - Start Value'!$B$6*'NEFZ + EPA + WLTP - Constants'!$B$4/3600</f>
        <v>0.8557680833333332</v>
      </c>
      <c r="H223" s="95">
        <f>IF(E223&gt;0,(((C222)^3+(C223)^3)/2/D223)*0.5*'NEFZ + EPA + WLTP - Constants'!$B$3*('NEFZ + EPA + WLTP - Start Value'!$B$5*'NEFZ + EPA + WLTP - Start Value'!$B$4)*E223/3600,0)</f>
        <v>1.996460188657407</v>
      </c>
    </row>
    <row r="224" ht="20.35" customHeight="1">
      <c r="A224" s="15">
        <v>222</v>
      </c>
      <c r="B224" s="136">
        <v>89.3</v>
      </c>
      <c r="C224" s="95">
        <f>B224/3.6</f>
        <v>24.80555555555555</v>
      </c>
      <c r="D224" s="95">
        <f>(C224+C223)/2</f>
        <v>24.90277777777778</v>
      </c>
      <c r="E224" s="95">
        <f>(D224*(A224-A223))</f>
        <v>24.90277777777778</v>
      </c>
      <c r="F224" s="95">
        <f>(0.5*((C224^2)-(C223^2))*'NEFZ + EPA + WLTP - Start Value'!$B$3)/3600</f>
        <v>-2.105014896262021</v>
      </c>
      <c r="G224" s="95">
        <f>E224*'NEFZ + EPA + WLTP - Start Value'!$B$3*'NEFZ + EPA + WLTP - Start Value'!$B$6*'NEFZ + EPA + WLTP - Constants'!$B$4/3600</f>
        <v>0.8496080694444446</v>
      </c>
      <c r="H224" s="95">
        <f>IF(E224&gt;0,(((C223)^3+(C224)^3)/2/D224)*0.5*'NEFZ + EPA + WLTP - Constants'!$B$3*('NEFZ + EPA + WLTP - Start Value'!$B$5*'NEFZ + EPA + WLTP - Start Value'!$B$4)*E224/3600,0)</f>
        <v>1.953681493918253</v>
      </c>
    </row>
    <row r="225" ht="20.35" customHeight="1">
      <c r="A225" s="15">
        <v>223</v>
      </c>
      <c r="B225" s="136">
        <v>88.7</v>
      </c>
      <c r="C225" s="95">
        <f>B225/3.6</f>
        <v>24.63888888888889</v>
      </c>
      <c r="D225" s="95">
        <f>(C225+C224)/2</f>
        <v>24.72222222222222</v>
      </c>
      <c r="E225" s="95">
        <f>(D225*(A225-A224))</f>
        <v>24.72222222222222</v>
      </c>
      <c r="F225" s="95">
        <f>(0.5*((C225^2)-(C224^2))*'NEFZ + EPA + WLTP - Start Value'!$B$3)/3600</f>
        <v>-1.791216563785988</v>
      </c>
      <c r="G225" s="95">
        <f>E225*'NEFZ + EPA + WLTP - Start Value'!$B$3*'NEFZ + EPA + WLTP - Start Value'!$B$6*'NEFZ + EPA + WLTP - Constants'!$B$4/3600</f>
        <v>0.8434480555555555</v>
      </c>
      <c r="H225" s="95">
        <f>IF(E225&gt;0,(((C224)^3+(C225)^3)/2/D225)*0.5*'NEFZ + EPA + WLTP - Constants'!$B$3*('NEFZ + EPA + WLTP - Start Value'!$B$5*'NEFZ + EPA + WLTP - Start Value'!$B$4)*E225/3600,0)</f>
        <v>1.911471585540981</v>
      </c>
    </row>
    <row r="226" ht="20.35" customHeight="1">
      <c r="A226" s="15">
        <v>224</v>
      </c>
      <c r="B226" s="136">
        <v>88.09999999999999</v>
      </c>
      <c r="C226" s="95">
        <f>B226/3.6</f>
        <v>24.47222222222222</v>
      </c>
      <c r="D226" s="95">
        <f>(C226+C225)/2</f>
        <v>24.55555555555556</v>
      </c>
      <c r="E226" s="95">
        <f>(D226*(A226-A225))</f>
        <v>24.55555555555556</v>
      </c>
      <c r="F226" s="95">
        <f>(0.5*((C226^2)-(C225^2))*'NEFZ + EPA + WLTP - Start Value'!$B$3)/3600</f>
        <v>-1.779140946502065</v>
      </c>
      <c r="G226" s="95">
        <f>E226*'NEFZ + EPA + WLTP - Start Value'!$B$3*'NEFZ + EPA + WLTP - Start Value'!$B$6*'NEFZ + EPA + WLTP - Constants'!$B$4/3600</f>
        <v>0.8377618888888891</v>
      </c>
      <c r="H226" s="95">
        <f>IF(E226&gt;0,(((C225)^3+(C226)^3)/2/D226)*0.5*'NEFZ + EPA + WLTP - Constants'!$B$3*('NEFZ + EPA + WLTP - Start Value'!$B$5*'NEFZ + EPA + WLTP - Start Value'!$B$4)*E226/3600,0)</f>
        <v>1.873073515903635</v>
      </c>
    </row>
    <row r="227" ht="20.35" customHeight="1">
      <c r="A227" s="15">
        <v>225</v>
      </c>
      <c r="B227" s="136">
        <v>87.40000000000001</v>
      </c>
      <c r="C227" s="95">
        <f>B227/3.6</f>
        <v>24.27777777777778</v>
      </c>
      <c r="D227" s="95">
        <f>(C227+C226)/2</f>
        <v>24.375</v>
      </c>
      <c r="E227" s="95">
        <f>(D227*(A227-A226))</f>
        <v>24.375</v>
      </c>
      <c r="F227" s="95">
        <f>(0.5*((C227^2)-(C226^2))*'NEFZ + EPA + WLTP - Start Value'!$B$3)/3600</f>
        <v>-2.060402199074066</v>
      </c>
      <c r="G227" s="95">
        <f>E227*'NEFZ + EPA + WLTP - Start Value'!$B$3*'NEFZ + EPA + WLTP - Start Value'!$B$6*'NEFZ + EPA + WLTP - Constants'!$B$4/3600</f>
        <v>0.831601875</v>
      </c>
      <c r="H227" s="95">
        <f>IF(E227&gt;0,(((C226)^3+(C227)^3)/2/D227)*0.5*'NEFZ + EPA + WLTP - Constants'!$B$3*('NEFZ + EPA + WLTP - Start Value'!$B$5*'NEFZ + EPA + WLTP - Start Value'!$B$4)*E227/3600,0)</f>
        <v>1.832082918836806</v>
      </c>
    </row>
    <row r="228" ht="20.35" customHeight="1">
      <c r="A228" s="15">
        <v>226</v>
      </c>
      <c r="B228" s="136">
        <v>86.7</v>
      </c>
      <c r="C228" s="95">
        <f>B228/3.6</f>
        <v>24.08333333333333</v>
      </c>
      <c r="D228" s="95">
        <f>(C228+C227)/2</f>
        <v>24.18055555555556</v>
      </c>
      <c r="E228" s="95">
        <f>(D228*(A228-A227))</f>
        <v>24.18055555555556</v>
      </c>
      <c r="F228" s="95">
        <f>(0.5*((C228^2)-(C227^2))*'NEFZ + EPA + WLTP - Start Value'!$B$3)/3600</f>
        <v>-2.043965942215388</v>
      </c>
      <c r="G228" s="95">
        <f>E228*'NEFZ + EPA + WLTP - Start Value'!$B$3*'NEFZ + EPA + WLTP - Start Value'!$B$6*'NEFZ + EPA + WLTP - Constants'!$B$4/3600</f>
        <v>0.8249680138888889</v>
      </c>
      <c r="H228" s="95">
        <f>IF(E228&gt;0,(((C227)^3+(C228)^3)/2/D228)*0.5*'NEFZ + EPA + WLTP - Constants'!$B$3*('NEFZ + EPA + WLTP - Start Value'!$B$5*'NEFZ + EPA + WLTP - Start Value'!$B$4)*E228/3600,0)</f>
        <v>1.788588406158908</v>
      </c>
    </row>
    <row r="229" ht="20.35" customHeight="1">
      <c r="A229" s="15">
        <v>227</v>
      </c>
      <c r="B229" s="136">
        <v>86</v>
      </c>
      <c r="C229" s="95">
        <f>B229/3.6</f>
        <v>23.88888888888889</v>
      </c>
      <c r="D229" s="95">
        <f>(C229+C228)/2</f>
        <v>23.98611111111111</v>
      </c>
      <c r="E229" s="95">
        <f>(D229*(A229-A228))</f>
        <v>23.98611111111111</v>
      </c>
      <c r="F229" s="95">
        <f>(0.5*((C229^2)-(C228^2))*'NEFZ + EPA + WLTP - Start Value'!$B$3)/3600</f>
        <v>-2.027529685356637</v>
      </c>
      <c r="G229" s="95">
        <f>E229*'NEFZ + EPA + WLTP - Start Value'!$B$3*'NEFZ + EPA + WLTP - Start Value'!$B$6*'NEFZ + EPA + WLTP - Constants'!$B$4/3600</f>
        <v>0.8183341527777779</v>
      </c>
      <c r="H229" s="95">
        <f>IF(E229&gt;0,(((C228)^3+(C229)^3)/2/D229)*0.5*'NEFZ + EPA + WLTP - Constants'!$B$3*('NEFZ + EPA + WLTP - Start Value'!$B$5*'NEFZ + EPA + WLTP - Start Value'!$B$4)*E229/3600,0)</f>
        <v>1.745787797062543</v>
      </c>
    </row>
    <row r="230" ht="20.35" customHeight="1">
      <c r="A230" s="15">
        <v>228</v>
      </c>
      <c r="B230" s="136">
        <v>85.3</v>
      </c>
      <c r="C230" s="95">
        <f>B230/3.6</f>
        <v>23.69444444444444</v>
      </c>
      <c r="D230" s="95">
        <f>(C230+C229)/2</f>
        <v>23.79166666666666</v>
      </c>
      <c r="E230" s="95">
        <f>(D230*(A230-A229))</f>
        <v>23.79166666666666</v>
      </c>
      <c r="F230" s="95">
        <f>(0.5*((C230^2)-(C229^2))*'NEFZ + EPA + WLTP - Start Value'!$B$3)/3600</f>
        <v>-2.01109342849796</v>
      </c>
      <c r="G230" s="95">
        <f>E230*'NEFZ + EPA + WLTP - Start Value'!$B$3*'NEFZ + EPA + WLTP - Start Value'!$B$6*'NEFZ + EPA + WLTP - Constants'!$B$4/3600</f>
        <v>0.8117002916666666</v>
      </c>
      <c r="H230" s="95">
        <f>IF(E230&gt;0,(((C229)^3+(C230)^3)/2/D230)*0.5*'NEFZ + EPA + WLTP - Constants'!$B$3*('NEFZ + EPA + WLTP - Start Value'!$B$5*'NEFZ + EPA + WLTP - Start Value'!$B$4)*E230/3600,0)</f>
        <v>1.703675511622299</v>
      </c>
    </row>
    <row r="231" ht="20.35" customHeight="1">
      <c r="A231" s="15">
        <v>229</v>
      </c>
      <c r="B231" s="136">
        <v>84.7</v>
      </c>
      <c r="C231" s="95">
        <f>B231/3.6</f>
        <v>23.52777777777778</v>
      </c>
      <c r="D231" s="95">
        <f>(C231+C230)/2</f>
        <v>23.61111111111111</v>
      </c>
      <c r="E231" s="95">
        <f>(D231*(A231-A230))</f>
        <v>23.61111111111111</v>
      </c>
      <c r="F231" s="95">
        <f>(0.5*((C231^2)-(C230^2))*'NEFZ + EPA + WLTP - Start Value'!$B$3)/3600</f>
        <v>-1.710712448559636</v>
      </c>
      <c r="G231" s="95">
        <f>E231*'NEFZ + EPA + WLTP - Start Value'!$B$3*'NEFZ + EPA + WLTP - Start Value'!$B$6*'NEFZ + EPA + WLTP - Constants'!$B$4/3600</f>
        <v>0.8055402777777779</v>
      </c>
      <c r="H231" s="95">
        <f>IF(E231&gt;0,(((C230)^3+(C231)^3)/2/D231)*0.5*'NEFZ + EPA + WLTP - Constants'!$B$3*('NEFZ + EPA + WLTP - Start Value'!$B$5*'NEFZ + EPA + WLTP - Start Value'!$B$4)*E231/3600,0)</f>
        <v>1.665160229659637</v>
      </c>
    </row>
    <row r="232" ht="20.35" customHeight="1">
      <c r="A232" s="15">
        <v>230</v>
      </c>
      <c r="B232" s="136">
        <v>84.09999999999999</v>
      </c>
      <c r="C232" s="95">
        <f>B232/3.6</f>
        <v>23.36111111111111</v>
      </c>
      <c r="D232" s="95">
        <f>(C232+C231)/2</f>
        <v>23.44444444444444</v>
      </c>
      <c r="E232" s="95">
        <f>(D232*(A232-A231))</f>
        <v>23.44444444444444</v>
      </c>
      <c r="F232" s="95">
        <f>(0.5*((C232^2)-(C231^2))*'NEFZ + EPA + WLTP - Start Value'!$B$3)/3600</f>
        <v>-1.698636831275737</v>
      </c>
      <c r="G232" s="95">
        <f>E232*'NEFZ + EPA + WLTP - Start Value'!$B$3*'NEFZ + EPA + WLTP - Start Value'!$B$6*'NEFZ + EPA + WLTP - Constants'!$B$4/3600</f>
        <v>0.7998541111111112</v>
      </c>
      <c r="H232" s="95">
        <f>IF(E232&gt;0,(((C231)^3+(C232)^3)/2/D232)*0.5*'NEFZ + EPA + WLTP - Constants'!$B$3*('NEFZ + EPA + WLTP - Start Value'!$B$5*'NEFZ + EPA + WLTP - Start Value'!$B$4)*E232/3600,0)</f>
        <v>1.630147206318587</v>
      </c>
    </row>
    <row r="233" ht="20.35" customHeight="1">
      <c r="A233" s="15">
        <v>231</v>
      </c>
      <c r="B233" s="136">
        <v>83.5</v>
      </c>
      <c r="C233" s="95">
        <f>B233/3.6</f>
        <v>23.19444444444444</v>
      </c>
      <c r="D233" s="95">
        <f>(C233+C232)/2</f>
        <v>23.27777777777778</v>
      </c>
      <c r="E233" s="95">
        <f>(D233*(A233-A232))</f>
        <v>23.27777777777778</v>
      </c>
      <c r="F233" s="95">
        <f>(0.5*((C233^2)-(C232^2))*'NEFZ + EPA + WLTP - Start Value'!$B$3)/3600</f>
        <v>-1.68656121399179</v>
      </c>
      <c r="G233" s="95">
        <f>E233*'NEFZ + EPA + WLTP - Start Value'!$B$3*'NEFZ + EPA + WLTP - Start Value'!$B$6*'NEFZ + EPA + WLTP - Constants'!$B$4/3600</f>
        <v>0.7941679444444445</v>
      </c>
      <c r="H233" s="95">
        <f>IF(E233&gt;0,(((C232)^3+(C233)^3)/2/D233)*0.5*'NEFZ + EPA + WLTP - Constants'!$B$3*('NEFZ + EPA + WLTP - Start Value'!$B$5*'NEFZ + EPA + WLTP - Start Value'!$B$4)*E233/3600,0)</f>
        <v>1.595628470014574</v>
      </c>
    </row>
    <row r="234" ht="20.35" customHeight="1">
      <c r="A234" s="15">
        <v>232</v>
      </c>
      <c r="B234" s="136">
        <v>82.90000000000001</v>
      </c>
      <c r="C234" s="95">
        <f>B234/3.6</f>
        <v>23.02777777777778</v>
      </c>
      <c r="D234" s="95">
        <f>(C234+C233)/2</f>
        <v>23.11111111111111</v>
      </c>
      <c r="E234" s="95">
        <f>(D234*(A234-A233))</f>
        <v>23.11111111111111</v>
      </c>
      <c r="F234" s="95">
        <f>(0.5*((C234^2)-(C233^2))*'NEFZ + EPA + WLTP - Start Value'!$B$3)/3600</f>
        <v>-1.674485596707792</v>
      </c>
      <c r="G234" s="95">
        <f>E234*'NEFZ + EPA + WLTP - Start Value'!$B$3*'NEFZ + EPA + WLTP - Start Value'!$B$6*'NEFZ + EPA + WLTP - Constants'!$B$4/3600</f>
        <v>0.7884817777777779</v>
      </c>
      <c r="H234" s="95">
        <f>IF(E234&gt;0,(((C233)^3+(C234)^3)/2/D234)*0.5*'NEFZ + EPA + WLTP - Constants'!$B$3*('NEFZ + EPA + WLTP - Start Value'!$B$5*'NEFZ + EPA + WLTP - Start Value'!$B$4)*E234/3600,0)</f>
        <v>1.56160050685871</v>
      </c>
    </row>
    <row r="235" ht="20.35" customHeight="1">
      <c r="A235" s="15">
        <v>233</v>
      </c>
      <c r="B235" s="136">
        <v>82.3</v>
      </c>
      <c r="C235" s="95">
        <f>B235/3.6</f>
        <v>22.86111111111111</v>
      </c>
      <c r="D235" s="95">
        <f>(C235+C234)/2</f>
        <v>22.94444444444444</v>
      </c>
      <c r="E235" s="95">
        <f>(D235*(A235-A234))</f>
        <v>22.94444444444444</v>
      </c>
      <c r="F235" s="95">
        <f>(0.5*((C235^2)-(C234^2))*'NEFZ + EPA + WLTP - Start Value'!$B$3)/3600</f>
        <v>-1.662409979423869</v>
      </c>
      <c r="G235" s="95">
        <f>E235*'NEFZ + EPA + WLTP - Start Value'!$B$3*'NEFZ + EPA + WLTP - Start Value'!$B$6*'NEFZ + EPA + WLTP - Constants'!$B$4/3600</f>
        <v>0.7827956111111112</v>
      </c>
      <c r="H235" s="95">
        <f>IF(E235&gt;0,(((C234)^3+(C235)^3)/2/D235)*0.5*'NEFZ + EPA + WLTP - Constants'!$B$3*('NEFZ + EPA + WLTP - Start Value'!$B$5*'NEFZ + EPA + WLTP - Start Value'!$B$4)*E235/3600,0)</f>
        <v>1.528059802962105</v>
      </c>
    </row>
    <row r="236" ht="20.35" customHeight="1">
      <c r="A236" s="15">
        <v>234</v>
      </c>
      <c r="B236" s="136">
        <v>81.7</v>
      </c>
      <c r="C236" s="95">
        <f>B236/3.6</f>
        <v>22.69444444444445</v>
      </c>
      <c r="D236" s="95">
        <f>(C236+C235)/2</f>
        <v>22.77777777777778</v>
      </c>
      <c r="E236" s="95">
        <f>(D236*(A236-A235))</f>
        <v>22.77777777777778</v>
      </c>
      <c r="F236" s="95">
        <f>(0.5*((C236^2)-(C235^2))*'NEFZ + EPA + WLTP - Start Value'!$B$3)/3600</f>
        <v>-1.650334362139897</v>
      </c>
      <c r="G236" s="95">
        <f>E236*'NEFZ + EPA + WLTP - Start Value'!$B$3*'NEFZ + EPA + WLTP - Start Value'!$B$6*'NEFZ + EPA + WLTP - Constants'!$B$4/3600</f>
        <v>0.7771094444444446</v>
      </c>
      <c r="H236" s="95">
        <f>IF(E236&gt;0,(((C235)^3+(C236)^3)/2/D236)*0.5*'NEFZ + EPA + WLTP - Constants'!$B$3*('NEFZ + EPA + WLTP - Start Value'!$B$5*'NEFZ + EPA + WLTP - Start Value'!$B$4)*E236/3600,0)</f>
        <v>1.495002844435871</v>
      </c>
    </row>
    <row r="237" ht="20.35" customHeight="1">
      <c r="A237" s="15">
        <v>235</v>
      </c>
      <c r="B237" s="136">
        <v>81.09999999999999</v>
      </c>
      <c r="C237" s="95">
        <f>B237/3.6</f>
        <v>22.52777777777778</v>
      </c>
      <c r="D237" s="95">
        <f>(C237+C236)/2</f>
        <v>22.61111111111111</v>
      </c>
      <c r="E237" s="95">
        <f>(D237*(A237-A236))</f>
        <v>22.61111111111111</v>
      </c>
      <c r="F237" s="95">
        <f>(0.5*((C237^2)-(C236^2))*'NEFZ + EPA + WLTP - Start Value'!$B$3)/3600</f>
        <v>-1.638258744856011</v>
      </c>
      <c r="G237" s="95">
        <f>E237*'NEFZ + EPA + WLTP - Start Value'!$B$3*'NEFZ + EPA + WLTP - Start Value'!$B$6*'NEFZ + EPA + WLTP - Constants'!$B$4/3600</f>
        <v>0.7714232777777777</v>
      </c>
      <c r="H237" s="95">
        <f>IF(E237&gt;0,(((C236)^3+(C237)^3)/2/D237)*0.5*'NEFZ + EPA + WLTP - Constants'!$B$3*('NEFZ + EPA + WLTP - Start Value'!$B$5*'NEFZ + EPA + WLTP - Start Value'!$B$4)*E237/3600,0)</f>
        <v>1.462426117391117</v>
      </c>
    </row>
    <row r="238" ht="20.35" customHeight="1">
      <c r="A238" s="15">
        <v>236</v>
      </c>
      <c r="B238" s="136">
        <v>80.5</v>
      </c>
      <c r="C238" s="95">
        <f>B238/3.6</f>
        <v>22.36111111111111</v>
      </c>
      <c r="D238" s="95">
        <f>(C238+C237)/2</f>
        <v>22.44444444444444</v>
      </c>
      <c r="E238" s="95">
        <f>(D238*(A238-A237))</f>
        <v>22.44444444444444</v>
      </c>
      <c r="F238" s="95">
        <f>(0.5*((C238^2)-(C237^2))*'NEFZ + EPA + WLTP - Start Value'!$B$3)/3600</f>
        <v>-1.626183127572001</v>
      </c>
      <c r="G238" s="95">
        <f>E238*'NEFZ + EPA + WLTP - Start Value'!$B$3*'NEFZ + EPA + WLTP - Start Value'!$B$6*'NEFZ + EPA + WLTP - Constants'!$B$4/3600</f>
        <v>0.7657371111111111</v>
      </c>
      <c r="H238" s="95">
        <f>IF(E238&gt;0,(((C237)^3+(C238)^3)/2/D238)*0.5*'NEFZ + EPA + WLTP - Constants'!$B$3*('NEFZ + EPA + WLTP - Start Value'!$B$5*'NEFZ + EPA + WLTP - Start Value'!$B$4)*E238/3600,0)</f>
        <v>1.430326107938957</v>
      </c>
    </row>
    <row r="239" ht="20.35" customHeight="1">
      <c r="A239" s="15">
        <v>237</v>
      </c>
      <c r="B239" s="136">
        <v>79.90000000000001</v>
      </c>
      <c r="C239" s="95">
        <f>B239/3.6</f>
        <v>22.19444444444445</v>
      </c>
      <c r="D239" s="95">
        <f>(C239+C238)/2</f>
        <v>22.27777777777778</v>
      </c>
      <c r="E239" s="95">
        <f>(D239*(A239-A238))</f>
        <v>22.27777777777778</v>
      </c>
      <c r="F239" s="95">
        <f>(0.5*((C239^2)-(C238^2))*'NEFZ + EPA + WLTP - Start Value'!$B$3)/3600</f>
        <v>-1.614107510288041</v>
      </c>
      <c r="G239" s="95">
        <f>E239*'NEFZ + EPA + WLTP - Start Value'!$B$3*'NEFZ + EPA + WLTP - Start Value'!$B$6*'NEFZ + EPA + WLTP - Constants'!$B$4/3600</f>
        <v>0.7600509444444445</v>
      </c>
      <c r="H239" s="95">
        <f>IF(E239&gt;0,(((C238)^3+(C239)^3)/2/D239)*0.5*'NEFZ + EPA + WLTP - Constants'!$B$3*('NEFZ + EPA + WLTP - Start Value'!$B$5*'NEFZ + EPA + WLTP - Start Value'!$B$4)*E239/3600,0)</f>
        <v>1.398699302190501</v>
      </c>
    </row>
    <row r="240" ht="20.35" customHeight="1">
      <c r="A240" s="15">
        <v>238</v>
      </c>
      <c r="B240" s="136">
        <v>79.40000000000001</v>
      </c>
      <c r="C240" s="95">
        <f>B240/3.6</f>
        <v>22.05555555555556</v>
      </c>
      <c r="D240" s="95">
        <f>(C240+C239)/2</f>
        <v>22.125</v>
      </c>
      <c r="E240" s="95">
        <f>(D240*(A240-A239))</f>
        <v>22.125</v>
      </c>
      <c r="F240" s="95">
        <f>(0.5*((C240^2)-(C239^2))*'NEFZ + EPA + WLTP - Start Value'!$B$3)/3600</f>
        <v>-1.335865162037045</v>
      </c>
      <c r="G240" s="95">
        <f>E240*'NEFZ + EPA + WLTP - Start Value'!$B$3*'NEFZ + EPA + WLTP - Start Value'!$B$6*'NEFZ + EPA + WLTP - Constants'!$B$4/3600</f>
        <v>0.754838625</v>
      </c>
      <c r="H240" s="95">
        <f>IF(E240&gt;0,(((C239)^3+(C240)^3)/2/D240)*0.5*'NEFZ + EPA + WLTP - Constants'!$B$3*('NEFZ + EPA + WLTP - Start Value'!$B$5*'NEFZ + EPA + WLTP - Start Value'!$B$4)*E240/3600,0)</f>
        <v>1.370102942274305</v>
      </c>
    </row>
    <row r="241" ht="20.35" customHeight="1">
      <c r="A241" s="15">
        <v>239</v>
      </c>
      <c r="B241" s="136">
        <v>79</v>
      </c>
      <c r="C241" s="95">
        <f>B241/3.6</f>
        <v>21.94444444444444</v>
      </c>
      <c r="D241" s="95">
        <f>(C241+C240)/2</f>
        <v>22</v>
      </c>
      <c r="E241" s="95">
        <f>(D241*(A241-A240))</f>
        <v>22</v>
      </c>
      <c r="F241" s="95">
        <f>(0.5*((C241^2)-(C240^2))*'NEFZ + EPA + WLTP - Start Value'!$B$3)/3600</f>
        <v>-1.062654320987685</v>
      </c>
      <c r="G241" s="95">
        <f>E241*'NEFZ + EPA + WLTP - Start Value'!$B$3*'NEFZ + EPA + WLTP - Start Value'!$B$6*'NEFZ + EPA + WLTP - Constants'!$B$4/3600</f>
        <v>0.7505740000000001</v>
      </c>
      <c r="H241" s="95">
        <f>IF(E241&gt;0,(((C240)^3+(C241)^3)/2/D241)*0.5*'NEFZ + EPA + WLTP - Constants'!$B$3*('NEFZ + EPA + WLTP - Start Value'!$B$5*'NEFZ + EPA + WLTP - Start Value'!$B$4)*E241/3600,0)</f>
        <v>1.346997768518519</v>
      </c>
    </row>
    <row r="242" ht="20.35" customHeight="1">
      <c r="A242" s="15">
        <v>240</v>
      </c>
      <c r="B242" s="136">
        <v>78.7</v>
      </c>
      <c r="C242" s="95">
        <f>B242/3.6</f>
        <v>21.86111111111111</v>
      </c>
      <c r="D242" s="95">
        <f>(C242+C241)/2</f>
        <v>21.90277777777778</v>
      </c>
      <c r="E242" s="95">
        <f>(D242*(A242-A241))</f>
        <v>21.90277777777778</v>
      </c>
      <c r="F242" s="95">
        <f>(0.5*((C242^2)-(C241^2))*'NEFZ + EPA + WLTP - Start Value'!$B$3)/3600</f>
        <v>-0.7934686856995697</v>
      </c>
      <c r="G242" s="95">
        <f>E242*'NEFZ + EPA + WLTP - Start Value'!$B$3*'NEFZ + EPA + WLTP - Start Value'!$B$6*'NEFZ + EPA + WLTP - Constants'!$B$4/3600</f>
        <v>0.7472570694444446</v>
      </c>
      <c r="H242" s="95">
        <f>IF(E242&gt;0,(((C241)^3+(C242)^3)/2/D242)*0.5*'NEFZ + EPA + WLTP - Constants'!$B$3*('NEFZ + EPA + WLTP - Start Value'!$B$5*'NEFZ + EPA + WLTP - Start Value'!$B$4)*E242/3600,0)</f>
        <v>1.329207647242584</v>
      </c>
    </row>
    <row r="243" ht="20.35" customHeight="1">
      <c r="A243" s="15">
        <v>241</v>
      </c>
      <c r="B243" s="136">
        <v>78.7</v>
      </c>
      <c r="C243" s="95">
        <f>B243/3.6</f>
        <v>21.86111111111111</v>
      </c>
      <c r="D243" s="95">
        <f>(C243+C242)/2</f>
        <v>21.86111111111111</v>
      </c>
      <c r="E243" s="95">
        <f>(D243*(A243-A242))</f>
        <v>21.86111111111111</v>
      </c>
      <c r="F243" s="95">
        <f>(0.5*((C243^2)-(C242^2))*'NEFZ + EPA + WLTP - Start Value'!$B$3)/3600</f>
        <v>0</v>
      </c>
      <c r="G243" s="95">
        <f>E243*'NEFZ + EPA + WLTP - Start Value'!$B$3*'NEFZ + EPA + WLTP - Start Value'!$B$6*'NEFZ + EPA + WLTP - Constants'!$B$4/3600</f>
        <v>0.7458355277777778</v>
      </c>
      <c r="H243" s="95">
        <f>IF(E243&gt;0,(((C242)^3+(C243)^3)/2/D243)*0.5*'NEFZ + EPA + WLTP - Constants'!$B$3*('NEFZ + EPA + WLTP - Start Value'!$B$5*'NEFZ + EPA + WLTP - Start Value'!$B$4)*E243/3600,0)</f>
        <v>1.321621880990655</v>
      </c>
    </row>
    <row r="244" ht="20.35" customHeight="1">
      <c r="A244" s="15">
        <v>242</v>
      </c>
      <c r="B244" s="136">
        <v>78.8</v>
      </c>
      <c r="C244" s="95">
        <f>B244/3.6</f>
        <v>21.88888888888889</v>
      </c>
      <c r="D244" s="95">
        <f>(C244+C243)/2</f>
        <v>21.875</v>
      </c>
      <c r="E244" s="95">
        <f>(D244*(A244-A243))</f>
        <v>21.875</v>
      </c>
      <c r="F244" s="95">
        <f>(0.5*((C244^2)-(C243^2))*'NEFZ + EPA + WLTP - Start Value'!$B$3)/3600</f>
        <v>0.2641541280864307</v>
      </c>
      <c r="G244" s="95">
        <f>E244*'NEFZ + EPA + WLTP - Start Value'!$B$3*'NEFZ + EPA + WLTP - Start Value'!$B$6*'NEFZ + EPA + WLTP - Constants'!$B$4/3600</f>
        <v>0.7463093750000001</v>
      </c>
      <c r="H244" s="95">
        <f>IF(E244&gt;0,(((C243)^3+(C244)^3)/2/D244)*0.5*'NEFZ + EPA + WLTP - Constants'!$B$3*('NEFZ + EPA + WLTP - Start Value'!$B$5*'NEFZ + EPA + WLTP - Start Value'!$B$4)*E244/3600,0)</f>
        <v>1.324144057436343</v>
      </c>
    </row>
    <row r="245" ht="20.35" customHeight="1">
      <c r="A245" s="15">
        <v>243</v>
      </c>
      <c r="B245" s="136">
        <v>79.09999999999999</v>
      </c>
      <c r="C245" s="95">
        <f>B245/3.6</f>
        <v>21.97222222222222</v>
      </c>
      <c r="D245" s="95">
        <f>(C245+C244)/2</f>
        <v>21.93055555555556</v>
      </c>
      <c r="E245" s="95">
        <f>(D245*(A245-A244))</f>
        <v>21.93055555555556</v>
      </c>
      <c r="F245" s="95">
        <f>(0.5*((C245^2)-(C244^2))*'NEFZ + EPA + WLTP - Start Value'!$B$3)/3600</f>
        <v>0.7944749871398966</v>
      </c>
      <c r="G245" s="95">
        <f>E245*'NEFZ + EPA + WLTP - Start Value'!$B$3*'NEFZ + EPA + WLTP - Start Value'!$B$6*'NEFZ + EPA + WLTP - Constants'!$B$4/3600</f>
        <v>0.748204763888889</v>
      </c>
      <c r="H245" s="95">
        <f>IF(E245&gt;0,(((C244)^3+(C245)^3)/2/D245)*0.5*'NEFZ + EPA + WLTP - Constants'!$B$3*('NEFZ + EPA + WLTP - Start Value'!$B$5*'NEFZ + EPA + WLTP - Start Value'!$B$4)*E245/3600,0)</f>
        <v>1.334271253316829</v>
      </c>
    </row>
    <row r="246" ht="20.35" customHeight="1">
      <c r="A246" s="15">
        <v>244</v>
      </c>
      <c r="B246" s="136">
        <v>79.40000000000001</v>
      </c>
      <c r="C246" s="95">
        <f>B246/3.6</f>
        <v>22.05555555555556</v>
      </c>
      <c r="D246" s="95">
        <f>(C246+C245)/2</f>
        <v>22.01388888888889</v>
      </c>
      <c r="E246" s="95">
        <f>(D246*(A246-A245))</f>
        <v>22.01388888888889</v>
      </c>
      <c r="F246" s="95">
        <f>(0.5*((C246^2)-(C245^2))*'NEFZ + EPA + WLTP - Start Value'!$B$3)/3600</f>
        <v>0.7974938914609269</v>
      </c>
      <c r="G246" s="95">
        <f>E246*'NEFZ + EPA + WLTP - Start Value'!$B$3*'NEFZ + EPA + WLTP - Start Value'!$B$6*'NEFZ + EPA + WLTP - Constants'!$B$4/3600</f>
        <v>0.7510478472222222</v>
      </c>
      <c r="H246" s="95">
        <f>IF(E246&gt;0,(((C245)^3+(C246)^3)/2/D246)*0.5*'NEFZ + EPA + WLTP - Constants'!$B$3*('NEFZ + EPA + WLTP - Start Value'!$B$5*'NEFZ + EPA + WLTP - Start Value'!$B$4)*E246/3600,0)</f>
        <v>1.349539198147077</v>
      </c>
    </row>
    <row r="247" ht="20.35" customHeight="1">
      <c r="A247" s="15">
        <v>245</v>
      </c>
      <c r="B247" s="136">
        <v>79.59999999999999</v>
      </c>
      <c r="C247" s="95">
        <f>B247/3.6</f>
        <v>22.11111111111111</v>
      </c>
      <c r="D247" s="95">
        <f>(C247+C246)/2</f>
        <v>22.08333333333334</v>
      </c>
      <c r="E247" s="95">
        <f>(D247*(A247-A246))</f>
        <v>22.08333333333334</v>
      </c>
      <c r="F247" s="95">
        <f>(0.5*((C247^2)-(C246^2))*'NEFZ + EPA + WLTP - Start Value'!$B$3)/3600</f>
        <v>0.5333397633744714</v>
      </c>
      <c r="G247" s="95">
        <f>E247*'NEFZ + EPA + WLTP - Start Value'!$B$3*'NEFZ + EPA + WLTP - Start Value'!$B$6*'NEFZ + EPA + WLTP - Constants'!$B$4/3600</f>
        <v>0.7534170833333336</v>
      </c>
      <c r="H247" s="95">
        <f>IF(E247&gt;0,(((C246)^3+(C247)^3)/2/D247)*0.5*'NEFZ + EPA + WLTP - Constants'!$B$3*('NEFZ + EPA + WLTP - Start Value'!$B$5*'NEFZ + EPA + WLTP - Start Value'!$B$4)*E247/3600,0)</f>
        <v>1.362343018904321</v>
      </c>
    </row>
    <row r="248" ht="20.35" customHeight="1">
      <c r="A248" s="15">
        <v>246</v>
      </c>
      <c r="B248" s="136">
        <v>79.8</v>
      </c>
      <c r="C248" s="95">
        <f>B248/3.6</f>
        <v>22.16666666666666</v>
      </c>
      <c r="D248" s="95">
        <f>(C248+C247)/2</f>
        <v>22.13888888888889</v>
      </c>
      <c r="E248" s="95">
        <f>(D248*(A248-A247))</f>
        <v>22.13888888888889</v>
      </c>
      <c r="F248" s="95">
        <f>(0.5*((C248^2)-(C247^2))*'NEFZ + EPA + WLTP - Start Value'!$B$3)/3600</f>
        <v>0.5346814986282448</v>
      </c>
      <c r="G248" s="95">
        <f>E248*'NEFZ + EPA + WLTP - Start Value'!$B$3*'NEFZ + EPA + WLTP - Start Value'!$B$6*'NEFZ + EPA + WLTP - Constants'!$B$4/3600</f>
        <v>0.7553124722222223</v>
      </c>
      <c r="H248" s="95">
        <f>IF(E248&gt;0,(((C247)^3+(C248)^3)/2/D248)*0.5*'NEFZ + EPA + WLTP - Constants'!$B$3*('NEFZ + EPA + WLTP - Start Value'!$B$5*'NEFZ + EPA + WLTP - Start Value'!$B$4)*E248/3600,0)</f>
        <v>1.372650708290466</v>
      </c>
    </row>
    <row r="249" ht="20.35" customHeight="1">
      <c r="A249" s="15">
        <v>247</v>
      </c>
      <c r="B249" s="136">
        <v>79.8</v>
      </c>
      <c r="C249" s="95">
        <f>B249/3.6</f>
        <v>22.16666666666666</v>
      </c>
      <c r="D249" s="95">
        <f>(C249+C248)/2</f>
        <v>22.16666666666666</v>
      </c>
      <c r="E249" s="95">
        <f>(D249*(A249-A248))</f>
        <v>22.16666666666666</v>
      </c>
      <c r="F249" s="95">
        <f>(0.5*((C249^2)-(C248^2))*'NEFZ + EPA + WLTP - Start Value'!$B$3)/3600</f>
        <v>0</v>
      </c>
      <c r="G249" s="95">
        <f>E249*'NEFZ + EPA + WLTP - Start Value'!$B$3*'NEFZ + EPA + WLTP - Start Value'!$B$6*'NEFZ + EPA + WLTP - Constants'!$B$4/3600</f>
        <v>0.7562601666666666</v>
      </c>
      <c r="H249" s="95">
        <f>IF(E249&gt;0,(((C248)^3+(C249)^3)/2/D249)*0.5*'NEFZ + EPA + WLTP - Constants'!$B$3*('NEFZ + EPA + WLTP - Start Value'!$B$5*'NEFZ + EPA + WLTP - Start Value'!$B$4)*E249/3600,0)</f>
        <v>1.377817502314814</v>
      </c>
    </row>
    <row r="250" ht="20.35" customHeight="1">
      <c r="A250" s="15">
        <v>248</v>
      </c>
      <c r="B250" s="136">
        <v>79.59999999999999</v>
      </c>
      <c r="C250" s="95">
        <f>B250/3.6</f>
        <v>22.11111111111111</v>
      </c>
      <c r="D250" s="95">
        <f>(C250+C249)/2</f>
        <v>22.13888888888889</v>
      </c>
      <c r="E250" s="95">
        <f>(D250*(A250-A249))</f>
        <v>22.13888888888889</v>
      </c>
      <c r="F250" s="95">
        <f>(0.5*((C250^2)-(C249^2))*'NEFZ + EPA + WLTP - Start Value'!$B$3)/3600</f>
        <v>-0.5346814986282448</v>
      </c>
      <c r="G250" s="95">
        <f>E250*'NEFZ + EPA + WLTP - Start Value'!$B$3*'NEFZ + EPA + WLTP - Start Value'!$B$6*'NEFZ + EPA + WLTP - Constants'!$B$4/3600</f>
        <v>0.7553124722222223</v>
      </c>
      <c r="H250" s="95">
        <f>IF(E250&gt;0,(((C249)^3+(C250)^3)/2/D250)*0.5*'NEFZ + EPA + WLTP - Constants'!$B$3*('NEFZ + EPA + WLTP - Start Value'!$B$5*'NEFZ + EPA + WLTP - Start Value'!$B$4)*E250/3600,0)</f>
        <v>1.372650708290466</v>
      </c>
    </row>
    <row r="251" ht="20.35" customHeight="1">
      <c r="A251" s="15">
        <v>249</v>
      </c>
      <c r="B251" s="136">
        <v>79.3</v>
      </c>
      <c r="C251" s="95">
        <f>B251/3.6</f>
        <v>22.02777777777778</v>
      </c>
      <c r="D251" s="95">
        <f>(C251+C250)/2</f>
        <v>22.06944444444444</v>
      </c>
      <c r="E251" s="95">
        <f>(D251*(A251-A250))</f>
        <v>22.06944444444444</v>
      </c>
      <c r="F251" s="95">
        <f>(0.5*((C251^2)-(C250^2))*'NEFZ + EPA + WLTP - Start Value'!$B$3)/3600</f>
        <v>-0.7995064943415807</v>
      </c>
      <c r="G251" s="95">
        <f>E251*'NEFZ + EPA + WLTP - Start Value'!$B$3*'NEFZ + EPA + WLTP - Start Value'!$B$6*'NEFZ + EPA + WLTP - Constants'!$B$4/3600</f>
        <v>0.7529432361111111</v>
      </c>
      <c r="H251" s="95">
        <f>IF(E251&gt;0,(((C250)^3+(C251)^3)/2/D251)*0.5*'NEFZ + EPA + WLTP - Constants'!$B$3*('NEFZ + EPA + WLTP - Start Value'!$B$5*'NEFZ + EPA + WLTP - Start Value'!$B$4)*E251/3600,0)</f>
        <v>1.359782262886874</v>
      </c>
    </row>
    <row r="252" ht="20.35" customHeight="1">
      <c r="A252" s="15">
        <v>250</v>
      </c>
      <c r="B252" s="136">
        <v>78.90000000000001</v>
      </c>
      <c r="C252" s="95">
        <f>B252/3.6</f>
        <v>21.91666666666667</v>
      </c>
      <c r="D252" s="95">
        <f>(C252+C251)/2</f>
        <v>21.97222222222222</v>
      </c>
      <c r="E252" s="95">
        <f>(D252*(A252-A251))</f>
        <v>21.97222222222222</v>
      </c>
      <c r="F252" s="95">
        <f>(0.5*((C252^2)-(C251^2))*'NEFZ + EPA + WLTP - Start Value'!$B$3)/3600</f>
        <v>-1.061312585733849</v>
      </c>
      <c r="G252" s="95">
        <f>E252*'NEFZ + EPA + WLTP - Start Value'!$B$3*'NEFZ + EPA + WLTP - Start Value'!$B$6*'NEFZ + EPA + WLTP - Constants'!$B$4/3600</f>
        <v>0.7496263055555554</v>
      </c>
      <c r="H252" s="95">
        <f>IF(E252&gt;0,(((C251)^3+(C252)^3)/2/D252)*0.5*'NEFZ + EPA + WLTP - Constants'!$B$3*('NEFZ + EPA + WLTP - Start Value'!$B$5*'NEFZ + EPA + WLTP - Start Value'!$B$4)*E252/3600,0)</f>
        <v>1.341902008734139</v>
      </c>
    </row>
    <row r="253" ht="20.35" customHeight="1">
      <c r="A253" s="15">
        <v>251</v>
      </c>
      <c r="B253" s="136">
        <v>78.5</v>
      </c>
      <c r="C253" s="95">
        <f>B253/3.6</f>
        <v>21.80555555555555</v>
      </c>
      <c r="D253" s="95">
        <f>(C253+C252)/2</f>
        <v>21.86111111111111</v>
      </c>
      <c r="E253" s="95">
        <f>(D253*(A253-A252))</f>
        <v>21.86111111111111</v>
      </c>
      <c r="F253" s="95">
        <f>(0.5*((C253^2)-(C252^2))*'NEFZ + EPA + WLTP - Start Value'!$B$3)/3600</f>
        <v>-1.055945644718818</v>
      </c>
      <c r="G253" s="95">
        <f>E253*'NEFZ + EPA + WLTP - Start Value'!$B$3*'NEFZ + EPA + WLTP - Start Value'!$B$6*'NEFZ + EPA + WLTP - Constants'!$B$4/3600</f>
        <v>0.7458355277777778</v>
      </c>
      <c r="H253" s="95">
        <f>IF(E253&gt;0,(((C252)^3+(C253)^3)/2/D253)*0.5*'NEFZ + EPA + WLTP - Constants'!$B$3*('NEFZ + EPA + WLTP - Start Value'!$B$5*'NEFZ + EPA + WLTP - Start Value'!$B$4)*E253/3600,0)</f>
        <v>1.321647486829132</v>
      </c>
    </row>
    <row r="254" ht="20.35" customHeight="1">
      <c r="A254" s="15">
        <v>252</v>
      </c>
      <c r="B254" s="136">
        <v>78.2</v>
      </c>
      <c r="C254" s="95">
        <f>B254/3.6</f>
        <v>21.72222222222222</v>
      </c>
      <c r="D254" s="95">
        <f>(C254+C253)/2</f>
        <v>21.76388888888889</v>
      </c>
      <c r="E254" s="95">
        <f>(D254*(A254-A253))</f>
        <v>21.76388888888889</v>
      </c>
      <c r="F254" s="95">
        <f>(0.5*((C254^2)-(C253^2))*'NEFZ + EPA + WLTP - Start Value'!$B$3)/3600</f>
        <v>-0.788437178497935</v>
      </c>
      <c r="G254" s="95">
        <f>E254*'NEFZ + EPA + WLTP - Start Value'!$B$3*'NEFZ + EPA + WLTP - Start Value'!$B$6*'NEFZ + EPA + WLTP - Constants'!$B$4/3600</f>
        <v>0.7425185972222222</v>
      </c>
      <c r="H254" s="95">
        <f>IF(E254&gt;0,(((C253)^3+(C254)^3)/2/D254)*0.5*'NEFZ + EPA + WLTP - Constants'!$B$3*('NEFZ + EPA + WLTP - Start Value'!$B$5*'NEFZ + EPA + WLTP - Start Value'!$B$4)*E254/3600,0)</f>
        <v>1.304081701329947</v>
      </c>
    </row>
    <row r="255" ht="20.35" customHeight="1">
      <c r="A255" s="15">
        <v>253</v>
      </c>
      <c r="B255" s="136">
        <v>77.90000000000001</v>
      </c>
      <c r="C255" s="95">
        <f>B255/3.6</f>
        <v>21.63888888888889</v>
      </c>
      <c r="D255" s="95">
        <f>(C255+C254)/2</f>
        <v>21.68055555555556</v>
      </c>
      <c r="E255" s="95">
        <f>(D255*(A255-A254))</f>
        <v>21.68055555555556</v>
      </c>
      <c r="F255" s="95">
        <f>(0.5*((C255^2)-(C254^2))*'NEFZ + EPA + WLTP - Start Value'!$B$3)/3600</f>
        <v>-0.785418274176942</v>
      </c>
      <c r="G255" s="95">
        <f>E255*'NEFZ + EPA + WLTP - Start Value'!$B$3*'NEFZ + EPA + WLTP - Start Value'!$B$6*'NEFZ + EPA + WLTP - Constants'!$B$4/3600</f>
        <v>0.739675513888889</v>
      </c>
      <c r="H255" s="95">
        <f>IF(E255&gt;0,(((C254)^3+(C255)^3)/2/D255)*0.5*'NEFZ + EPA + WLTP - Constants'!$B$3*('NEFZ + EPA + WLTP - Start Value'!$B$5*'NEFZ + EPA + WLTP - Start Value'!$B$4)*E255/3600,0)</f>
        <v>1.289159215701089</v>
      </c>
    </row>
    <row r="256" ht="20.35" customHeight="1">
      <c r="A256" s="15">
        <v>254</v>
      </c>
      <c r="B256" s="136">
        <v>77.7</v>
      </c>
      <c r="C256" s="95">
        <f>B256/3.6</f>
        <v>21.58333333333333</v>
      </c>
      <c r="D256" s="95">
        <f>(C256+C255)/2</f>
        <v>21.61111111111111</v>
      </c>
      <c r="E256" s="95">
        <f>(D256*(A256-A255))</f>
        <v>21.61111111111111</v>
      </c>
      <c r="F256" s="95">
        <f>(0.5*((C256^2)-(C255^2))*'NEFZ + EPA + WLTP - Start Value'!$B$3)/3600</f>
        <v>-0.5219350137174411</v>
      </c>
      <c r="G256" s="95">
        <f>E256*'NEFZ + EPA + WLTP - Start Value'!$B$3*'NEFZ + EPA + WLTP - Start Value'!$B$6*'NEFZ + EPA + WLTP - Constants'!$B$4/3600</f>
        <v>0.7373062777777779</v>
      </c>
      <c r="H256" s="95">
        <f>IF(E256&gt;0,(((C255)^3+(C256)^3)/2/D256)*0.5*'NEFZ + EPA + WLTP - Constants'!$B$3*('NEFZ + EPA + WLTP - Start Value'!$B$5*'NEFZ + EPA + WLTP - Start Value'!$B$4)*E256/3600,0)</f>
        <v>1.276803212427126</v>
      </c>
    </row>
    <row r="257" ht="20.35" customHeight="1">
      <c r="A257" s="15">
        <v>255</v>
      </c>
      <c r="B257" s="136">
        <v>77.7</v>
      </c>
      <c r="C257" s="95">
        <f>B257/3.6</f>
        <v>21.58333333333333</v>
      </c>
      <c r="D257" s="95">
        <f>(C257+C256)/2</f>
        <v>21.58333333333333</v>
      </c>
      <c r="E257" s="95">
        <f>(D257*(A257-A256))</f>
        <v>21.58333333333333</v>
      </c>
      <c r="F257" s="95">
        <f>(0.5*((C257^2)-(C256^2))*'NEFZ + EPA + WLTP - Start Value'!$B$3)/3600</f>
        <v>0</v>
      </c>
      <c r="G257" s="95">
        <f>E257*'NEFZ + EPA + WLTP - Start Value'!$B$3*'NEFZ + EPA + WLTP - Start Value'!$B$6*'NEFZ + EPA + WLTP - Constants'!$B$4/3600</f>
        <v>0.7363585833333333</v>
      </c>
      <c r="H257" s="95">
        <f>IF(E257&gt;0,(((C256)^3+(C257)^3)/2/D257)*0.5*'NEFZ + EPA + WLTP - Constants'!$B$3*('NEFZ + EPA + WLTP - Start Value'!$B$5*'NEFZ + EPA + WLTP - Start Value'!$B$4)*E257/3600,0)</f>
        <v>1.271879828414351</v>
      </c>
    </row>
    <row r="258" ht="20.35" customHeight="1">
      <c r="A258" s="15">
        <v>256</v>
      </c>
      <c r="B258" s="136">
        <v>77.8</v>
      </c>
      <c r="C258" s="95">
        <f>B258/3.6</f>
        <v>21.61111111111111</v>
      </c>
      <c r="D258" s="95">
        <f>(C258+C257)/2</f>
        <v>21.59722222222222</v>
      </c>
      <c r="E258" s="95">
        <f>(D258*(A258-A257))</f>
        <v>21.59722222222222</v>
      </c>
      <c r="F258" s="95">
        <f>(0.5*((C258^2)-(C257^2))*'NEFZ + EPA + WLTP - Start Value'!$B$3)/3600</f>
        <v>0.2607997899520035</v>
      </c>
      <c r="G258" s="95">
        <f>E258*'NEFZ + EPA + WLTP - Start Value'!$B$3*'NEFZ + EPA + WLTP - Start Value'!$B$6*'NEFZ + EPA + WLTP - Constants'!$B$4/3600</f>
        <v>0.7368324305555555</v>
      </c>
      <c r="H258" s="95">
        <f>IF(E258&gt;0,(((C257)^3+(C258)^3)/2/D258)*0.5*'NEFZ + EPA + WLTP - Constants'!$B$3*('NEFZ + EPA + WLTP - Start Value'!$B$5*'NEFZ + EPA + WLTP - Start Value'!$B$4)*E258/3600,0)</f>
        <v>1.274338356293939</v>
      </c>
    </row>
    <row r="259" ht="20.35" customHeight="1">
      <c r="A259" s="15">
        <v>257</v>
      </c>
      <c r="B259" s="136">
        <v>77.90000000000001</v>
      </c>
      <c r="C259" s="95">
        <f>B259/3.6</f>
        <v>21.63888888888889</v>
      </c>
      <c r="D259" s="95">
        <f>(C259+C258)/2</f>
        <v>21.625</v>
      </c>
      <c r="E259" s="95">
        <f>(D259*(A259-A258))</f>
        <v>21.625</v>
      </c>
      <c r="F259" s="95">
        <f>(0.5*((C259^2)-(C258^2))*'NEFZ + EPA + WLTP - Start Value'!$B$3)/3600</f>
        <v>0.2611352237654376</v>
      </c>
      <c r="G259" s="95">
        <f>E259*'NEFZ + EPA + WLTP - Start Value'!$B$3*'NEFZ + EPA + WLTP - Start Value'!$B$6*'NEFZ + EPA + WLTP - Constants'!$B$4/3600</f>
        <v>0.7377801250000001</v>
      </c>
      <c r="H259" s="95">
        <f>IF(E259&gt;0,(((C258)^3+(C259)^3)/2/D259)*0.5*'NEFZ + EPA + WLTP - Constants'!$B$3*('NEFZ + EPA + WLTP - Start Value'!$B$5*'NEFZ + EPA + WLTP - Start Value'!$B$4)*E259/3600,0)</f>
        <v>1.279261740306713</v>
      </c>
    </row>
    <row r="260" ht="20.35" customHeight="1">
      <c r="A260" s="15">
        <v>258</v>
      </c>
      <c r="B260" s="136">
        <v>78.09999999999999</v>
      </c>
      <c r="C260" s="95">
        <f>B260/3.6</f>
        <v>21.69444444444444</v>
      </c>
      <c r="D260" s="95">
        <f>(C260+C259)/2</f>
        <v>21.66666666666666</v>
      </c>
      <c r="E260" s="95">
        <f>(D260*(A260-A259))</f>
        <v>21.66666666666666</v>
      </c>
      <c r="F260" s="95">
        <f>(0.5*((C260^2)-(C259^2))*'NEFZ + EPA + WLTP - Start Value'!$B$3)/3600</f>
        <v>0.5232767489711774</v>
      </c>
      <c r="G260" s="95">
        <f>E260*'NEFZ + EPA + WLTP - Start Value'!$B$3*'NEFZ + EPA + WLTP - Start Value'!$B$6*'NEFZ + EPA + WLTP - Constants'!$B$4/3600</f>
        <v>0.7392016666666668</v>
      </c>
      <c r="H260" s="95">
        <f>IF(E260&gt;0,(((C259)^3+(C260)^3)/2/D260)*0.5*'NEFZ + EPA + WLTP - Constants'!$B$3*('NEFZ + EPA + WLTP - Start Value'!$B$5*'NEFZ + EPA + WLTP - Start Value'!$B$4)*E260/3600,0)</f>
        <v>1.286675326003086</v>
      </c>
    </row>
    <row r="261" ht="20.35" customHeight="1">
      <c r="A261" s="15">
        <v>259</v>
      </c>
      <c r="B261" s="136">
        <v>78.3</v>
      </c>
      <c r="C261" s="95">
        <f>B261/3.6</f>
        <v>21.75</v>
      </c>
      <c r="D261" s="95">
        <f>(C261+C260)/2</f>
        <v>21.72222222222222</v>
      </c>
      <c r="E261" s="95">
        <f>(D261*(A261-A260))</f>
        <v>21.72222222222222</v>
      </c>
      <c r="F261" s="95">
        <f>(0.5*((C261^2)-(C260^2))*'NEFZ + EPA + WLTP - Start Value'!$B$3)/3600</f>
        <v>0.5246184842249755</v>
      </c>
      <c r="G261" s="95">
        <f>E261*'NEFZ + EPA + WLTP - Start Value'!$B$3*'NEFZ + EPA + WLTP - Start Value'!$B$6*'NEFZ + EPA + WLTP - Constants'!$B$4/3600</f>
        <v>0.7410970555555554</v>
      </c>
      <c r="H261" s="95">
        <f>IF(E261&gt;0,(((C260)^3+(C261)^3)/2/D261)*0.5*'NEFZ + EPA + WLTP - Constants'!$B$3*('NEFZ + EPA + WLTP - Start Value'!$B$5*'NEFZ + EPA + WLTP - Start Value'!$B$4)*E261/3600,0)</f>
        <v>1.296598195751886</v>
      </c>
    </row>
    <row r="262" ht="20.35" customHeight="1">
      <c r="A262" s="15">
        <v>260</v>
      </c>
      <c r="B262" s="136">
        <v>78.3</v>
      </c>
      <c r="C262" s="95">
        <f>B262/3.6</f>
        <v>21.75</v>
      </c>
      <c r="D262" s="95">
        <f>(C262+C261)/2</f>
        <v>21.75</v>
      </c>
      <c r="E262" s="95">
        <f>(D262*(A262-A261))</f>
        <v>21.75</v>
      </c>
      <c r="F262" s="95">
        <f>(0.5*((C262^2)-(C261^2))*'NEFZ + EPA + WLTP - Start Value'!$B$3)/3600</f>
        <v>0</v>
      </c>
      <c r="G262" s="95">
        <f>E262*'NEFZ + EPA + WLTP - Start Value'!$B$3*'NEFZ + EPA + WLTP - Start Value'!$B$6*'NEFZ + EPA + WLTP - Constants'!$B$4/3600</f>
        <v>0.74204475</v>
      </c>
      <c r="H262" s="95">
        <f>IF(E262&gt;0,(((C261)^3+(C262)^3)/2/D262)*0.5*'NEFZ + EPA + WLTP - Constants'!$B$3*('NEFZ + EPA + WLTP - Start Value'!$B$5*'NEFZ + EPA + WLTP - Start Value'!$B$4)*E262/3600,0)</f>
        <v>1.3015723359375</v>
      </c>
    </row>
    <row r="263" ht="20.35" customHeight="1">
      <c r="A263" s="15">
        <v>261</v>
      </c>
      <c r="B263" s="136">
        <v>78.40000000000001</v>
      </c>
      <c r="C263" s="95">
        <f>B263/3.6</f>
        <v>21.77777777777778</v>
      </c>
      <c r="D263" s="95">
        <f>(C263+C262)/2</f>
        <v>21.76388888888889</v>
      </c>
      <c r="E263" s="95">
        <f>(D263*(A263-A262))</f>
        <v>21.76388888888889</v>
      </c>
      <c r="F263" s="95">
        <f>(0.5*((C263^2)-(C262^2))*'NEFZ + EPA + WLTP - Start Value'!$B$3)/3600</f>
        <v>0.2628123928326574</v>
      </c>
      <c r="G263" s="95">
        <f>E263*'NEFZ + EPA + WLTP - Start Value'!$B$3*'NEFZ + EPA + WLTP - Start Value'!$B$6*'NEFZ + EPA + WLTP - Constants'!$B$4/3600</f>
        <v>0.7425185972222222</v>
      </c>
      <c r="H263" s="95">
        <f>IF(E263&gt;0,(((C262)^3+(C263)^3)/2/D263)*0.5*'NEFZ + EPA + WLTP - Constants'!$B$3*('NEFZ + EPA + WLTP - Start Value'!$B$5*'NEFZ + EPA + WLTP - Start Value'!$B$4)*E263/3600,0)</f>
        <v>1.304068955348722</v>
      </c>
    </row>
    <row r="264" ht="20.35" customHeight="1">
      <c r="A264" s="15">
        <v>262</v>
      </c>
      <c r="B264" s="136">
        <v>78.40000000000001</v>
      </c>
      <c r="C264" s="95">
        <f>B264/3.6</f>
        <v>21.77777777777778</v>
      </c>
      <c r="D264" s="95">
        <f>(C264+C263)/2</f>
        <v>21.77777777777778</v>
      </c>
      <c r="E264" s="95">
        <f>(D264*(A264-A263))</f>
        <v>21.77777777777778</v>
      </c>
      <c r="F264" s="95">
        <f>(0.5*((C264^2)-(C263^2))*'NEFZ + EPA + WLTP - Start Value'!$B$3)/3600</f>
        <v>0</v>
      </c>
      <c r="G264" s="95">
        <f>E264*'NEFZ + EPA + WLTP - Start Value'!$B$3*'NEFZ + EPA + WLTP - Start Value'!$B$6*'NEFZ + EPA + WLTP - Constants'!$B$4/3600</f>
        <v>0.7429924444444447</v>
      </c>
      <c r="H264" s="95">
        <f>IF(E264&gt;0,(((C263)^3+(C264)^3)/2/D264)*0.5*'NEFZ + EPA + WLTP - Constants'!$B$3*('NEFZ + EPA + WLTP - Start Value'!$B$5*'NEFZ + EPA + WLTP - Start Value'!$B$4)*E264/3600,0)</f>
        <v>1.306565574759945</v>
      </c>
    </row>
    <row r="265" ht="20.35" customHeight="1">
      <c r="A265" s="15">
        <v>263</v>
      </c>
      <c r="B265" s="136">
        <v>78.40000000000001</v>
      </c>
      <c r="C265" s="95">
        <f>B265/3.6</f>
        <v>21.77777777777778</v>
      </c>
      <c r="D265" s="95">
        <f>(C265+C264)/2</f>
        <v>21.77777777777778</v>
      </c>
      <c r="E265" s="95">
        <f>(D265*(A265-A264))</f>
        <v>21.77777777777778</v>
      </c>
      <c r="F265" s="95">
        <f>(0.5*((C265^2)-(C264^2))*'NEFZ + EPA + WLTP - Start Value'!$B$3)/3600</f>
        <v>0</v>
      </c>
      <c r="G265" s="95">
        <f>E265*'NEFZ + EPA + WLTP - Start Value'!$B$3*'NEFZ + EPA + WLTP - Start Value'!$B$6*'NEFZ + EPA + WLTP - Constants'!$B$4/3600</f>
        <v>0.7429924444444447</v>
      </c>
      <c r="H265" s="95">
        <f>IF(E265&gt;0,(((C264)^3+(C265)^3)/2/D265)*0.5*'NEFZ + EPA + WLTP - Constants'!$B$3*('NEFZ + EPA + WLTP - Start Value'!$B$5*'NEFZ + EPA + WLTP - Start Value'!$B$4)*E265/3600,0)</f>
        <v>1.306565574759945</v>
      </c>
    </row>
    <row r="266" ht="20.35" customHeight="1">
      <c r="A266" s="15">
        <v>264</v>
      </c>
      <c r="B266" s="136">
        <v>78.2</v>
      </c>
      <c r="C266" s="95">
        <f>B266/3.6</f>
        <v>21.72222222222222</v>
      </c>
      <c r="D266" s="95">
        <f>(C266+C265)/2</f>
        <v>21.75</v>
      </c>
      <c r="E266" s="95">
        <f>(D266*(A266-A265))</f>
        <v>21.75</v>
      </c>
      <c r="F266" s="95">
        <f>(0.5*((C266^2)-(C265^2))*'NEFZ + EPA + WLTP - Start Value'!$B$3)/3600</f>
        <v>-0.5252893518518683</v>
      </c>
      <c r="G266" s="95">
        <f>E266*'NEFZ + EPA + WLTP - Start Value'!$B$3*'NEFZ + EPA + WLTP - Start Value'!$B$6*'NEFZ + EPA + WLTP - Constants'!$B$4/3600</f>
        <v>0.74204475</v>
      </c>
      <c r="H266" s="95">
        <f>IF(E266&gt;0,(((C265)^3+(C266)^3)/2/D266)*0.5*'NEFZ + EPA + WLTP - Constants'!$B$3*('NEFZ + EPA + WLTP - Start Value'!$B$5*'NEFZ + EPA + WLTP - Start Value'!$B$4)*E266/3600,0)</f>
        <v>1.301578704861111</v>
      </c>
    </row>
    <row r="267" ht="20.35" customHeight="1">
      <c r="A267" s="15">
        <v>265</v>
      </c>
      <c r="B267" s="136">
        <v>78</v>
      </c>
      <c r="C267" s="95">
        <f>B267/3.6</f>
        <v>21.66666666666667</v>
      </c>
      <c r="D267" s="95">
        <f>(C267+C266)/2</f>
        <v>21.69444444444444</v>
      </c>
      <c r="E267" s="95">
        <f>(D267*(A267-A266))</f>
        <v>21.69444444444444</v>
      </c>
      <c r="F267" s="95">
        <f>(0.5*((C267^2)-(C266^2))*'NEFZ + EPA + WLTP - Start Value'!$B$3)/3600</f>
        <v>-0.5239476165980579</v>
      </c>
      <c r="G267" s="95">
        <f>E267*'NEFZ + EPA + WLTP - Start Value'!$B$3*'NEFZ + EPA + WLTP - Start Value'!$B$6*'NEFZ + EPA + WLTP - Constants'!$B$4/3600</f>
        <v>0.7401493611111111</v>
      </c>
      <c r="H267" s="95">
        <f>IF(E267&gt;0,(((C266)^3+(C267)^3)/2/D267)*0.5*'NEFZ + EPA + WLTP - Constants'!$B$3*('NEFZ + EPA + WLTP - Start Value'!$B$5*'NEFZ + EPA + WLTP - Start Value'!$B$4)*E267/3600,0)</f>
        <v>1.291630408221879</v>
      </c>
    </row>
    <row r="268" ht="20.35" customHeight="1">
      <c r="A268" s="15">
        <v>266</v>
      </c>
      <c r="B268" s="136">
        <v>77.7</v>
      </c>
      <c r="C268" s="95">
        <f>B268/3.6</f>
        <v>21.58333333333333</v>
      </c>
      <c r="D268" s="95">
        <f>(C268+C267)/2</f>
        <v>21.625</v>
      </c>
      <c r="E268" s="95">
        <f>(D268*(A268-A267))</f>
        <v>21.625</v>
      </c>
      <c r="F268" s="95">
        <f>(0.5*((C268^2)-(C267^2))*'NEFZ + EPA + WLTP - Start Value'!$B$3)/3600</f>
        <v>-0.7834056712963252</v>
      </c>
      <c r="G268" s="95">
        <f>E268*'NEFZ + EPA + WLTP - Start Value'!$B$3*'NEFZ + EPA + WLTP - Start Value'!$B$6*'NEFZ + EPA + WLTP - Constants'!$B$4/3600</f>
        <v>0.7377801250000001</v>
      </c>
      <c r="H268" s="95">
        <f>IF(E268&gt;0,(((C267)^3+(C268)^3)/2/D268)*0.5*'NEFZ + EPA + WLTP - Constants'!$B$3*('NEFZ + EPA + WLTP - Start Value'!$B$5*'NEFZ + EPA + WLTP - Start Value'!$B$4)*E268/3600,0)</f>
        <v>1.279274404947916</v>
      </c>
    </row>
    <row r="269" ht="20.35" customHeight="1">
      <c r="A269" s="15">
        <v>267</v>
      </c>
      <c r="B269" s="136">
        <v>77.3</v>
      </c>
      <c r="C269" s="95">
        <f>B269/3.6</f>
        <v>21.47222222222222</v>
      </c>
      <c r="D269" s="95">
        <f>(C269+C268)/2</f>
        <v>21.52777777777778</v>
      </c>
      <c r="E269" s="95">
        <f>(D269*(A269-A268))</f>
        <v>21.52777777777778</v>
      </c>
      <c r="F269" s="95">
        <f>(0.5*((C269^2)-(C268^2))*'NEFZ + EPA + WLTP - Start Value'!$B$3)/3600</f>
        <v>-1.039844821673525</v>
      </c>
      <c r="G269" s="95">
        <f>E269*'NEFZ + EPA + WLTP - Start Value'!$B$3*'NEFZ + EPA + WLTP - Start Value'!$B$6*'NEFZ + EPA + WLTP - Constants'!$B$4/3600</f>
        <v>0.7344631944444446</v>
      </c>
      <c r="H269" s="95">
        <f>IF(E269&gt;0,(((C268)^3+(C269)^3)/2/D269)*0.5*'NEFZ + EPA + WLTP - Constants'!$B$3*('NEFZ + EPA + WLTP - Start Value'!$B$5*'NEFZ + EPA + WLTP - Start Value'!$B$4)*E269/3600,0)</f>
        <v>1.262108836751972</v>
      </c>
    </row>
    <row r="270" ht="20.35" customHeight="1">
      <c r="A270" s="15">
        <v>268</v>
      </c>
      <c r="B270" s="136">
        <v>76.90000000000001</v>
      </c>
      <c r="C270" s="95">
        <f>B270/3.6</f>
        <v>21.36111111111111</v>
      </c>
      <c r="D270" s="95">
        <f>(C270+C269)/2</f>
        <v>21.41666666666666</v>
      </c>
      <c r="E270" s="95">
        <f>(D270*(A270-A269))</f>
        <v>21.41666666666666</v>
      </c>
      <c r="F270" s="95">
        <f>(0.5*((C270^2)-(C269^2))*'NEFZ + EPA + WLTP - Start Value'!$B$3)/3600</f>
        <v>-1.034477880658432</v>
      </c>
      <c r="G270" s="95">
        <f>E270*'NEFZ + EPA + WLTP - Start Value'!$B$3*'NEFZ + EPA + WLTP - Start Value'!$B$6*'NEFZ + EPA + WLTP - Constants'!$B$4/3600</f>
        <v>0.7306724166666667</v>
      </c>
      <c r="H270" s="95">
        <f>IF(E270&gt;0,(((C269)^3+(C270)^3)/2/D270)*0.5*'NEFZ + EPA + WLTP - Constants'!$B$3*('NEFZ + EPA + WLTP - Start Value'!$B$5*'NEFZ + EPA + WLTP - Start Value'!$B$4)*E270/3600,0)</f>
        <v>1.24266745476466</v>
      </c>
    </row>
    <row r="271" ht="20.35" customHeight="1">
      <c r="A271" s="15">
        <v>269</v>
      </c>
      <c r="B271" s="136">
        <v>76.59999999999999</v>
      </c>
      <c r="C271" s="95">
        <f>B271/3.6</f>
        <v>21.27777777777778</v>
      </c>
      <c r="D271" s="95">
        <f>(C271+C270)/2</f>
        <v>21.31944444444444</v>
      </c>
      <c r="E271" s="95">
        <f>(D271*(A271-A270))</f>
        <v>21.31944444444444</v>
      </c>
      <c r="F271" s="95">
        <f>(0.5*((C271^2)-(C270^2))*'NEFZ + EPA + WLTP - Start Value'!$B$3)/3600</f>
        <v>-0.7723363554526919</v>
      </c>
      <c r="G271" s="95">
        <f>E271*'NEFZ + EPA + WLTP - Start Value'!$B$3*'NEFZ + EPA + WLTP - Start Value'!$B$6*'NEFZ + EPA + WLTP - Constants'!$B$4/3600</f>
        <v>0.7273554861111111</v>
      </c>
      <c r="H271" s="95">
        <f>IF(E271&gt;0,(((C270)^3+(C271)^3)/2/D271)*0.5*'NEFZ + EPA + WLTP - Constants'!$B$3*('NEFZ + EPA + WLTP - Start Value'!$B$5*'NEFZ + EPA + WLTP - Start Value'!$B$4)*E271/3600,0)</f>
        <v>1.225809978164652</v>
      </c>
    </row>
    <row r="272" ht="20.35" customHeight="1">
      <c r="A272" s="15">
        <v>270</v>
      </c>
      <c r="B272" s="136">
        <v>76.2</v>
      </c>
      <c r="C272" s="95">
        <f>B272/3.6</f>
        <v>21.16666666666667</v>
      </c>
      <c r="D272" s="95">
        <f>(C272+C271)/2</f>
        <v>21.22222222222222</v>
      </c>
      <c r="E272" s="95">
        <f>(D272*(A272-A271))</f>
        <v>21.22222222222222</v>
      </c>
      <c r="F272" s="95">
        <f>(0.5*((C272^2)-(C271^2))*'NEFZ + EPA + WLTP - Start Value'!$B$3)/3600</f>
        <v>-1.025085733881993</v>
      </c>
      <c r="G272" s="95">
        <f>E272*'NEFZ + EPA + WLTP - Start Value'!$B$3*'NEFZ + EPA + WLTP - Start Value'!$B$6*'NEFZ + EPA + WLTP - Constants'!$B$4/3600</f>
        <v>0.7240385555555555</v>
      </c>
      <c r="H272" s="95">
        <f>IF(E272&gt;0,(((C271)^3+(C272)^3)/2/D272)*0.5*'NEFZ + EPA + WLTP - Constants'!$B$3*('NEFZ + EPA + WLTP - Start Value'!$B$5*'NEFZ + EPA + WLTP - Start Value'!$B$4)*E272/3600,0)</f>
        <v>1.209127301268861</v>
      </c>
    </row>
    <row r="273" ht="20.35" customHeight="1">
      <c r="A273" s="15">
        <v>271</v>
      </c>
      <c r="B273" s="136">
        <v>75.7</v>
      </c>
      <c r="C273" s="95">
        <f>B273/3.6</f>
        <v>21.02777777777778</v>
      </c>
      <c r="D273" s="95">
        <f>(C273+C272)/2</f>
        <v>21.09722222222222</v>
      </c>
      <c r="E273" s="95">
        <f>(D273*(A273-A272))</f>
        <v>21.09722222222222</v>
      </c>
      <c r="F273" s="95">
        <f>(0.5*((C273^2)-(C272^2))*'NEFZ + EPA + WLTP - Start Value'!$B$3)/3600</f>
        <v>-1.273809906550074</v>
      </c>
      <c r="G273" s="95">
        <f>E273*'NEFZ + EPA + WLTP - Start Value'!$B$3*'NEFZ + EPA + WLTP - Start Value'!$B$6*'NEFZ + EPA + WLTP - Constants'!$B$4/3600</f>
        <v>0.7197739305555556</v>
      </c>
      <c r="H273" s="95">
        <f>IF(E273&gt;0,(((C272)^3+(C273)^3)/2/D273)*0.5*'NEFZ + EPA + WLTP - Constants'!$B$3*('NEFZ + EPA + WLTP - Start Value'!$B$5*'NEFZ + EPA + WLTP - Start Value'!$B$4)*E273/3600,0)</f>
        <v>1.187901618832519</v>
      </c>
    </row>
    <row r="274" ht="20.35" customHeight="1">
      <c r="A274" s="15">
        <v>272</v>
      </c>
      <c r="B274" s="136">
        <v>75.2</v>
      </c>
      <c r="C274" s="95">
        <f>B274/3.6</f>
        <v>20.88888888888889</v>
      </c>
      <c r="D274" s="95">
        <f>(C274+C273)/2</f>
        <v>20.95833333333334</v>
      </c>
      <c r="E274" s="95">
        <f>(D274*(A274-A273))</f>
        <v>20.95833333333334</v>
      </c>
      <c r="F274" s="95">
        <f>(0.5*((C274^2)-(C273^2))*'NEFZ + EPA + WLTP - Start Value'!$B$3)/3600</f>
        <v>-1.265424061214</v>
      </c>
      <c r="G274" s="95">
        <f>E274*'NEFZ + EPA + WLTP - Start Value'!$B$3*'NEFZ + EPA + WLTP - Start Value'!$B$6*'NEFZ + EPA + WLTP - Constants'!$B$4/3600</f>
        <v>0.7150354583333335</v>
      </c>
      <c r="H274" s="95">
        <f>IF(E274&gt;0,(((C273)^3+(C274)^3)/2/D274)*0.5*'NEFZ + EPA + WLTP - Constants'!$B$3*('NEFZ + EPA + WLTP - Start Value'!$B$5*'NEFZ + EPA + WLTP - Start Value'!$B$4)*E274/3600,0)</f>
        <v>1.1645953711902</v>
      </c>
    </row>
    <row r="275" ht="20.35" customHeight="1">
      <c r="A275" s="15">
        <v>273</v>
      </c>
      <c r="B275" s="136">
        <v>74.7</v>
      </c>
      <c r="C275" s="95">
        <f>B275/3.6</f>
        <v>20.75</v>
      </c>
      <c r="D275" s="95">
        <f>(C275+C274)/2</f>
        <v>20.81944444444444</v>
      </c>
      <c r="E275" s="95">
        <f>(D275*(A275-A274))</f>
        <v>20.81944444444444</v>
      </c>
      <c r="F275" s="95">
        <f>(0.5*((C275^2)-(C274^2))*'NEFZ + EPA + WLTP - Start Value'!$B$3)/3600</f>
        <v>-1.257038215877913</v>
      </c>
      <c r="G275" s="95">
        <f>E275*'NEFZ + EPA + WLTP - Start Value'!$B$3*'NEFZ + EPA + WLTP - Start Value'!$B$6*'NEFZ + EPA + WLTP - Constants'!$B$4/3600</f>
        <v>0.710296986111111</v>
      </c>
      <c r="H275" s="95">
        <f>IF(E275&gt;0,(((C274)^3+(C275)^3)/2/D275)*0.5*'NEFZ + EPA + WLTP - Constants'!$B$3*('NEFZ + EPA + WLTP - Start Value'!$B$5*'NEFZ + EPA + WLTP - Start Value'!$B$4)*E275/3600,0)</f>
        <v>1.141595978775506</v>
      </c>
    </row>
    <row r="276" ht="20.35" customHeight="1">
      <c r="A276" s="15">
        <v>274</v>
      </c>
      <c r="B276" s="136">
        <v>74.40000000000001</v>
      </c>
      <c r="C276" s="95">
        <f>B276/3.6</f>
        <v>20.66666666666667</v>
      </c>
      <c r="D276" s="95">
        <f>(C276+C275)/2</f>
        <v>20.70833333333334</v>
      </c>
      <c r="E276" s="95">
        <f>(D276*(A276-A275))</f>
        <v>20.70833333333334</v>
      </c>
      <c r="F276" s="95">
        <f>(0.5*((C276^2)-(C275^2))*'NEFZ + EPA + WLTP - Start Value'!$B$3)/3600</f>
        <v>-0.7501977237654252</v>
      </c>
      <c r="G276" s="95">
        <f>E276*'NEFZ + EPA + WLTP - Start Value'!$B$3*'NEFZ + EPA + WLTP - Start Value'!$B$6*'NEFZ + EPA + WLTP - Constants'!$B$4/3600</f>
        <v>0.7065062083333336</v>
      </c>
      <c r="H276" s="95">
        <f>IF(E276&gt;0,(((C275)^3+(C276)^3)/2/D276)*0.5*'NEFZ + EPA + WLTP - Constants'!$B$3*('NEFZ + EPA + WLTP - Start Value'!$B$5*'NEFZ + EPA + WLTP - Start Value'!$B$4)*E276/3600,0)</f>
        <v>1.123391778501157</v>
      </c>
    </row>
    <row r="277" ht="20.35" customHeight="1">
      <c r="A277" s="15">
        <v>275</v>
      </c>
      <c r="B277" s="136">
        <v>74.3</v>
      </c>
      <c r="C277" s="95">
        <f>B277/3.6</f>
        <v>20.63888888888889</v>
      </c>
      <c r="D277" s="95">
        <f>(C277+C276)/2</f>
        <v>20.65277777777778</v>
      </c>
      <c r="E277" s="95">
        <f>(D277*(A277-A276))</f>
        <v>20.65277777777778</v>
      </c>
      <c r="F277" s="95">
        <f>(0.5*((C277^2)-(C276^2))*'NEFZ + EPA + WLTP - Start Value'!$B$3)/3600</f>
        <v>-0.2493950402949238</v>
      </c>
      <c r="G277" s="95">
        <f>E277*'NEFZ + EPA + WLTP - Start Value'!$B$3*'NEFZ + EPA + WLTP - Start Value'!$B$6*'NEFZ + EPA + WLTP - Constants'!$B$4/3600</f>
        <v>0.7046108194444445</v>
      </c>
      <c r="H277" s="95">
        <f>IF(E277&gt;0,(((C276)^3+(C277)^3)/2/D277)*0.5*'NEFZ + EPA + WLTP - Constants'!$B$3*('NEFZ + EPA + WLTP - Start Value'!$B$5*'NEFZ + EPA + WLTP - Start Value'!$B$4)*E277/3600,0)</f>
        <v>1.114362607826432</v>
      </c>
    </row>
    <row r="278" ht="20.35" customHeight="1">
      <c r="A278" s="15">
        <v>276</v>
      </c>
      <c r="B278" s="136">
        <v>74.40000000000001</v>
      </c>
      <c r="C278" s="95">
        <f>B278/3.6</f>
        <v>20.66666666666667</v>
      </c>
      <c r="D278" s="95">
        <f>(C278+C277)/2</f>
        <v>20.65277777777778</v>
      </c>
      <c r="E278" s="95">
        <f>(D278*(A278-A277))</f>
        <v>20.65277777777778</v>
      </c>
      <c r="F278" s="95">
        <f>(0.5*((C278^2)-(C277^2))*'NEFZ + EPA + WLTP - Start Value'!$B$3)/3600</f>
        <v>0.2493950402949238</v>
      </c>
      <c r="G278" s="95">
        <f>E278*'NEFZ + EPA + WLTP - Start Value'!$B$3*'NEFZ + EPA + WLTP - Start Value'!$B$6*'NEFZ + EPA + WLTP - Constants'!$B$4/3600</f>
        <v>0.7046108194444445</v>
      </c>
      <c r="H278" s="95">
        <f>IF(E278&gt;0,(((C277)^3+(C278)^3)/2/D278)*0.5*'NEFZ + EPA + WLTP - Constants'!$B$3*('NEFZ + EPA + WLTP - Start Value'!$B$5*'NEFZ + EPA + WLTP - Start Value'!$B$4)*E278/3600,0)</f>
        <v>1.114362607826432</v>
      </c>
    </row>
    <row r="279" ht="20.35" customHeight="1">
      <c r="A279" s="15">
        <v>277</v>
      </c>
      <c r="B279" s="136">
        <v>74.59999999999999</v>
      </c>
      <c r="C279" s="95">
        <f>B279/3.6</f>
        <v>20.72222222222222</v>
      </c>
      <c r="D279" s="95">
        <f>(C279+C278)/2</f>
        <v>20.69444444444444</v>
      </c>
      <c r="E279" s="95">
        <f>(D279*(A279-A278))</f>
        <v>20.69444444444444</v>
      </c>
      <c r="F279" s="95">
        <f>(0.5*((C279^2)-(C278^2))*'NEFZ + EPA + WLTP - Start Value'!$B$3)/3600</f>
        <v>0.4997963820301622</v>
      </c>
      <c r="G279" s="95">
        <f>E279*'NEFZ + EPA + WLTP - Start Value'!$B$3*'NEFZ + EPA + WLTP - Start Value'!$B$6*'NEFZ + EPA + WLTP - Constants'!$B$4/3600</f>
        <v>0.7060323611111111</v>
      </c>
      <c r="H279" s="95">
        <f>IF(E279&gt;0,(((C278)^3+(C279)^3)/2/D279)*0.5*'NEFZ + EPA + WLTP - Constants'!$B$3*('NEFZ + EPA + WLTP - Start Value'!$B$5*'NEFZ + EPA + WLTP - Start Value'!$B$4)*E279/3600,0)</f>
        <v>1.121125392018176</v>
      </c>
    </row>
    <row r="280" ht="20.35" customHeight="1">
      <c r="A280" s="15">
        <v>278</v>
      </c>
      <c r="B280" s="136">
        <v>74.90000000000001</v>
      </c>
      <c r="C280" s="95">
        <f>B280/3.6</f>
        <v>20.80555555555556</v>
      </c>
      <c r="D280" s="95">
        <f>(C280+C279)/2</f>
        <v>20.76388888888889</v>
      </c>
      <c r="E280" s="95">
        <f>(D280*(A280-A279))</f>
        <v>20.76388888888889</v>
      </c>
      <c r="F280" s="95">
        <f>(0.5*((C280^2)-(C279^2))*'NEFZ + EPA + WLTP - Start Value'!$B$3)/3600</f>
        <v>0.7522103266461161</v>
      </c>
      <c r="G280" s="95">
        <f>E280*'NEFZ + EPA + WLTP - Start Value'!$B$3*'NEFZ + EPA + WLTP - Start Value'!$B$6*'NEFZ + EPA + WLTP - Constants'!$B$4/3600</f>
        <v>0.7084015972222222</v>
      </c>
      <c r="H280" s="95">
        <f>IF(E280&gt;0,(((C279)^3+(C280)^3)/2/D280)*0.5*'NEFZ + EPA + WLTP - Constants'!$B$3*('NEFZ + EPA + WLTP - Start Value'!$B$5*'NEFZ + EPA + WLTP - Start Value'!$B$4)*E280/3600,0)</f>
        <v>1.132457365103095</v>
      </c>
    </row>
    <row r="281" ht="20.35" customHeight="1">
      <c r="A281" s="15">
        <v>279</v>
      </c>
      <c r="B281" s="136">
        <v>75.09999999999999</v>
      </c>
      <c r="C281" s="95">
        <f>B281/3.6</f>
        <v>20.86111111111111</v>
      </c>
      <c r="D281" s="95">
        <f>(C281+C280)/2</f>
        <v>20.83333333333334</v>
      </c>
      <c r="E281" s="95">
        <f>(D281*(A281-A280))</f>
        <v>20.83333333333334</v>
      </c>
      <c r="F281" s="95">
        <f>(0.5*((C281^2)-(C280^2))*'NEFZ + EPA + WLTP - Start Value'!$B$3)/3600</f>
        <v>0.5031507201645894</v>
      </c>
      <c r="G281" s="95">
        <f>E281*'NEFZ + EPA + WLTP - Start Value'!$B$3*'NEFZ + EPA + WLTP - Start Value'!$B$6*'NEFZ + EPA + WLTP - Constants'!$B$4/3600</f>
        <v>0.7107708333333335</v>
      </c>
      <c r="H281" s="95">
        <f>IF(E281&gt;0,(((C280)^3+(C281)^3)/2/D281)*0.5*'NEFZ + EPA + WLTP - Constants'!$B$3*('NEFZ + EPA + WLTP - Start Value'!$B$5*'NEFZ + EPA + WLTP - Start Value'!$B$4)*E281/3600,0)</f>
        <v>1.143850139853395</v>
      </c>
    </row>
    <row r="282" ht="20.35" customHeight="1">
      <c r="A282" s="15">
        <v>280</v>
      </c>
      <c r="B282" s="136">
        <v>75.3</v>
      </c>
      <c r="C282" s="95">
        <f>B282/3.6</f>
        <v>20.91666666666666</v>
      </c>
      <c r="D282" s="95">
        <f>(C282+C281)/2</f>
        <v>20.88888888888889</v>
      </c>
      <c r="E282" s="95">
        <f>(D282*(A282-A281))</f>
        <v>20.88888888888889</v>
      </c>
      <c r="F282" s="95">
        <f>(0.5*((C282^2)-(C281^2))*'NEFZ + EPA + WLTP - Start Value'!$B$3)/3600</f>
        <v>0.5044924554183627</v>
      </c>
      <c r="G282" s="95">
        <f>E282*'NEFZ + EPA + WLTP - Start Value'!$B$3*'NEFZ + EPA + WLTP - Start Value'!$B$6*'NEFZ + EPA + WLTP - Constants'!$B$4/3600</f>
        <v>0.7126662222222222</v>
      </c>
      <c r="H282" s="95">
        <f>IF(E282&gt;0,(((C281)^3+(C282)^3)/2/D282)*0.5*'NEFZ + EPA + WLTP - Constants'!$B$3*('NEFZ + EPA + WLTP - Start Value'!$B$5*'NEFZ + EPA + WLTP - Start Value'!$B$4)*E282/3600,0)</f>
        <v>1.153025332133059</v>
      </c>
    </row>
    <row r="283" ht="20.35" customHeight="1">
      <c r="A283" s="15">
        <v>281</v>
      </c>
      <c r="B283" s="136">
        <v>75.5</v>
      </c>
      <c r="C283" s="95">
        <f>B283/3.6</f>
        <v>20.97222222222222</v>
      </c>
      <c r="D283" s="95">
        <f>(C283+C282)/2</f>
        <v>20.94444444444444</v>
      </c>
      <c r="E283" s="95">
        <f>(D283*(A283-A282))</f>
        <v>20.94444444444444</v>
      </c>
      <c r="F283" s="95">
        <f>(0.5*((C283^2)-(C282^2))*'NEFZ + EPA + WLTP - Start Value'!$B$3)/3600</f>
        <v>0.5058341906721732</v>
      </c>
      <c r="G283" s="95">
        <f>E283*'NEFZ + EPA + WLTP - Start Value'!$B$3*'NEFZ + EPA + WLTP - Start Value'!$B$6*'NEFZ + EPA + WLTP - Constants'!$B$4/3600</f>
        <v>0.7145616111111112</v>
      </c>
      <c r="H283" s="95">
        <f>IF(E283&gt;0,(((C282)^3+(C283)^3)/2/D283)*0.5*'NEFZ + EPA + WLTP - Constants'!$B$3*('NEFZ + EPA + WLTP - Start Value'!$B$5*'NEFZ + EPA + WLTP - Start Value'!$B$4)*E283/3600,0)</f>
        <v>1.162249458569101</v>
      </c>
    </row>
    <row r="284" ht="20.35" customHeight="1">
      <c r="A284" s="15">
        <v>282</v>
      </c>
      <c r="B284" s="136">
        <v>75.8</v>
      </c>
      <c r="C284" s="95">
        <f>B284/3.6</f>
        <v>21.05555555555555</v>
      </c>
      <c r="D284" s="95">
        <f>(C284+C283)/2</f>
        <v>21.01388888888889</v>
      </c>
      <c r="E284" s="95">
        <f>(D284*(A284-A283))</f>
        <v>21.01388888888889</v>
      </c>
      <c r="F284" s="95">
        <f>(0.5*((C284^2)-(C283^2))*'NEFZ + EPA + WLTP - Start Value'!$B$3)/3600</f>
        <v>0.7612670396090337</v>
      </c>
      <c r="G284" s="95">
        <f>E284*'NEFZ + EPA + WLTP - Start Value'!$B$3*'NEFZ + EPA + WLTP - Start Value'!$B$6*'NEFZ + EPA + WLTP - Constants'!$B$4/3600</f>
        <v>0.7169308472222222</v>
      </c>
      <c r="H284" s="95">
        <f>IF(E284&gt;0,(((C283)^3+(C284)^3)/2/D284)*0.5*'NEFZ + EPA + WLTP - Constants'!$B$3*('NEFZ + EPA + WLTP - Start Value'!$B$5*'NEFZ + EPA + WLTP - Start Value'!$B$4)*E284/3600,0)</f>
        <v>1.173856320253558</v>
      </c>
    </row>
    <row r="285" ht="20.35" customHeight="1">
      <c r="A285" s="15">
        <v>283</v>
      </c>
      <c r="B285" s="136">
        <v>75.90000000000001</v>
      </c>
      <c r="C285" s="95">
        <f>B285/3.6</f>
        <v>21.08333333333334</v>
      </c>
      <c r="D285" s="95">
        <f>(C285+C284)/2</f>
        <v>21.06944444444444</v>
      </c>
      <c r="E285" s="95">
        <f>(D285*(A285-A284))</f>
        <v>21.06944444444444</v>
      </c>
      <c r="F285" s="95">
        <f>(0.5*((C285^2)-(C284^2))*'NEFZ + EPA + WLTP - Start Value'!$B$3)/3600</f>
        <v>0.2544265474966202</v>
      </c>
      <c r="G285" s="95">
        <f>E285*'NEFZ + EPA + WLTP - Start Value'!$B$3*'NEFZ + EPA + WLTP - Start Value'!$B$6*'NEFZ + EPA + WLTP - Constants'!$B$4/3600</f>
        <v>0.7188262361111111</v>
      </c>
      <c r="H285" s="95">
        <f>IF(E285&gt;0,(((C284)^3+(C285)^3)/2/D285)*0.5*'NEFZ + EPA + WLTP - Constants'!$B$3*('NEFZ + EPA + WLTP - Start Value'!$B$5*'NEFZ + EPA + WLTP - Start Value'!$B$4)*E285/3600,0)</f>
        <v>1.183178705434456</v>
      </c>
    </row>
    <row r="286" ht="20.35" customHeight="1">
      <c r="A286" s="15">
        <v>284</v>
      </c>
      <c r="B286" s="136">
        <v>76</v>
      </c>
      <c r="C286" s="95">
        <f>B286/3.6</f>
        <v>21.11111111111111</v>
      </c>
      <c r="D286" s="95">
        <f>(C286+C285)/2</f>
        <v>21.09722222222222</v>
      </c>
      <c r="E286" s="95">
        <f>(D286*(A286-A285))</f>
        <v>21.09722222222222</v>
      </c>
      <c r="F286" s="95">
        <f>(0.5*((C286^2)-(C285^2))*'NEFZ + EPA + WLTP - Start Value'!$B$3)/3600</f>
        <v>0.2547619813099802</v>
      </c>
      <c r="G286" s="95">
        <f>E286*'NEFZ + EPA + WLTP - Start Value'!$B$3*'NEFZ + EPA + WLTP - Start Value'!$B$6*'NEFZ + EPA + WLTP - Constants'!$B$4/3600</f>
        <v>0.7197739305555556</v>
      </c>
      <c r="H286" s="95">
        <f>IF(E286&gt;0,(((C285)^3+(C286)^3)/2/D286)*0.5*'NEFZ + EPA + WLTP - Constants'!$B$3*('NEFZ + EPA + WLTP - Start Value'!$B$5*'NEFZ + EPA + WLTP - Start Value'!$B$4)*E286/3600,0)</f>
        <v>1.187864552185142</v>
      </c>
    </row>
    <row r="287" ht="20.35" customHeight="1">
      <c r="A287" s="15">
        <v>285</v>
      </c>
      <c r="B287" s="136">
        <v>76</v>
      </c>
      <c r="C287" s="95">
        <f>B287/3.6</f>
        <v>21.11111111111111</v>
      </c>
      <c r="D287" s="95">
        <f>(C287+C286)/2</f>
        <v>21.11111111111111</v>
      </c>
      <c r="E287" s="95">
        <f>(D287*(A287-A286))</f>
        <v>21.11111111111111</v>
      </c>
      <c r="F287" s="95">
        <f>(0.5*((C287^2)-(C286^2))*'NEFZ + EPA + WLTP - Start Value'!$B$3)/3600</f>
        <v>0</v>
      </c>
      <c r="G287" s="95">
        <f>E287*'NEFZ + EPA + WLTP - Start Value'!$B$3*'NEFZ + EPA + WLTP - Start Value'!$B$6*'NEFZ + EPA + WLTP - Constants'!$B$4/3600</f>
        <v>0.7202477777777778</v>
      </c>
      <c r="H287" s="95">
        <f>IF(E287&gt;0,(((C286)^3+(C287)^3)/2/D287)*0.5*'NEFZ + EPA + WLTP - Constants'!$B$3*('NEFZ + EPA + WLTP - Start Value'!$B$5*'NEFZ + EPA + WLTP - Start Value'!$B$4)*E287/3600,0)</f>
        <v>1.190210562414266</v>
      </c>
    </row>
    <row r="288" ht="20.35" customHeight="1">
      <c r="A288" s="15">
        <v>286</v>
      </c>
      <c r="B288" s="136">
        <v>76</v>
      </c>
      <c r="C288" s="95">
        <f>B288/3.6</f>
        <v>21.11111111111111</v>
      </c>
      <c r="D288" s="95">
        <f>(C288+C287)/2</f>
        <v>21.11111111111111</v>
      </c>
      <c r="E288" s="95">
        <f>(D288*(A288-A287))</f>
        <v>21.11111111111111</v>
      </c>
      <c r="F288" s="95">
        <f>(0.5*((C288^2)-(C287^2))*'NEFZ + EPA + WLTP - Start Value'!$B$3)/3600</f>
        <v>0</v>
      </c>
      <c r="G288" s="95">
        <f>E288*'NEFZ + EPA + WLTP - Start Value'!$B$3*'NEFZ + EPA + WLTP - Start Value'!$B$6*'NEFZ + EPA + WLTP - Constants'!$B$4/3600</f>
        <v>0.7202477777777778</v>
      </c>
      <c r="H288" s="95">
        <f>IF(E288&gt;0,(((C287)^3+(C288)^3)/2/D288)*0.5*'NEFZ + EPA + WLTP - Constants'!$B$3*('NEFZ + EPA + WLTP - Start Value'!$B$5*'NEFZ + EPA + WLTP - Start Value'!$B$4)*E288/3600,0)</f>
        <v>1.190210562414266</v>
      </c>
    </row>
    <row r="289" ht="20.35" customHeight="1">
      <c r="A289" s="15">
        <v>287</v>
      </c>
      <c r="B289" s="136">
        <v>75.90000000000001</v>
      </c>
      <c r="C289" s="95">
        <f>B289/3.6</f>
        <v>21.08333333333334</v>
      </c>
      <c r="D289" s="95">
        <f>(C289+C288)/2</f>
        <v>21.09722222222222</v>
      </c>
      <c r="E289" s="95">
        <f>(D289*(A289-A288))</f>
        <v>21.09722222222222</v>
      </c>
      <c r="F289" s="95">
        <f>(0.5*((C289^2)-(C288^2))*'NEFZ + EPA + WLTP - Start Value'!$B$3)/3600</f>
        <v>-0.2547619813099802</v>
      </c>
      <c r="G289" s="95">
        <f>E289*'NEFZ + EPA + WLTP - Start Value'!$B$3*'NEFZ + EPA + WLTP - Start Value'!$B$6*'NEFZ + EPA + WLTP - Constants'!$B$4/3600</f>
        <v>0.7197739305555556</v>
      </c>
      <c r="H289" s="95">
        <f>IF(E289&gt;0,(((C288)^3+(C289)^3)/2/D289)*0.5*'NEFZ + EPA + WLTP - Constants'!$B$3*('NEFZ + EPA + WLTP - Start Value'!$B$5*'NEFZ + EPA + WLTP - Start Value'!$B$4)*E289/3600,0)</f>
        <v>1.187864552185142</v>
      </c>
    </row>
    <row r="290" ht="20.35" customHeight="1">
      <c r="A290" s="15">
        <v>288</v>
      </c>
      <c r="B290" s="136">
        <v>75.90000000000001</v>
      </c>
      <c r="C290" s="95">
        <f>B290/3.6</f>
        <v>21.08333333333334</v>
      </c>
      <c r="D290" s="95">
        <f>(C290+C289)/2</f>
        <v>21.08333333333334</v>
      </c>
      <c r="E290" s="95">
        <f>(D290*(A290-A289))</f>
        <v>21.08333333333334</v>
      </c>
      <c r="F290" s="95">
        <f>(0.5*((C290^2)-(C289^2))*'NEFZ + EPA + WLTP - Start Value'!$B$3)/3600</f>
        <v>0</v>
      </c>
      <c r="G290" s="95">
        <f>E290*'NEFZ + EPA + WLTP - Start Value'!$B$3*'NEFZ + EPA + WLTP - Start Value'!$B$6*'NEFZ + EPA + WLTP - Constants'!$B$4/3600</f>
        <v>0.7193000833333335</v>
      </c>
      <c r="H290" s="95">
        <f>IF(E290&gt;0,(((C289)^3+(C290)^3)/2/D290)*0.5*'NEFZ + EPA + WLTP - Constants'!$B$3*('NEFZ + EPA + WLTP - Start Value'!$B$5*'NEFZ + EPA + WLTP - Start Value'!$B$4)*E290/3600,0)</f>
        <v>1.185518541956019</v>
      </c>
    </row>
    <row r="291" ht="20.35" customHeight="1">
      <c r="A291" s="15">
        <v>289</v>
      </c>
      <c r="B291" s="136">
        <v>75.8</v>
      </c>
      <c r="C291" s="95">
        <f>B291/3.6</f>
        <v>21.05555555555555</v>
      </c>
      <c r="D291" s="95">
        <f>(C291+C290)/2</f>
        <v>21.06944444444444</v>
      </c>
      <c r="E291" s="95">
        <f>(D291*(A291-A290))</f>
        <v>21.06944444444444</v>
      </c>
      <c r="F291" s="95">
        <f>(0.5*((C291^2)-(C290^2))*'NEFZ + EPA + WLTP - Start Value'!$B$3)/3600</f>
        <v>-0.2544265474966202</v>
      </c>
      <c r="G291" s="95">
        <f>E291*'NEFZ + EPA + WLTP - Start Value'!$B$3*'NEFZ + EPA + WLTP - Start Value'!$B$6*'NEFZ + EPA + WLTP - Constants'!$B$4/3600</f>
        <v>0.7188262361111111</v>
      </c>
      <c r="H291" s="95">
        <f>IF(E291&gt;0,(((C290)^3+(C291)^3)/2/D291)*0.5*'NEFZ + EPA + WLTP - Constants'!$B$3*('NEFZ + EPA + WLTP - Start Value'!$B$5*'NEFZ + EPA + WLTP - Start Value'!$B$4)*E291/3600,0)</f>
        <v>1.183178705434456</v>
      </c>
    </row>
    <row r="292" ht="20.35" customHeight="1">
      <c r="A292" s="15">
        <v>290</v>
      </c>
      <c r="B292" s="136">
        <v>75.7</v>
      </c>
      <c r="C292" s="95">
        <f>B292/3.6</f>
        <v>21.02777777777778</v>
      </c>
      <c r="D292" s="95">
        <f>(C292+C291)/2</f>
        <v>21.04166666666666</v>
      </c>
      <c r="E292" s="95">
        <f>(D292*(A292-A291))</f>
        <v>21.04166666666666</v>
      </c>
      <c r="F292" s="95">
        <f>(0.5*((C292^2)-(C291^2))*'NEFZ + EPA + WLTP - Start Value'!$B$3)/3600</f>
        <v>-0.2540911136830997</v>
      </c>
      <c r="G292" s="95">
        <f>E292*'NEFZ + EPA + WLTP - Start Value'!$B$3*'NEFZ + EPA + WLTP - Start Value'!$B$6*'NEFZ + EPA + WLTP - Constants'!$B$4/3600</f>
        <v>0.7178785416666664</v>
      </c>
      <c r="H292" s="95">
        <f>IF(E292&gt;0,(((C291)^3+(C292)^3)/2/D292)*0.5*'NEFZ + EPA + WLTP - Constants'!$B$3*('NEFZ + EPA + WLTP - Start Value'!$B$5*'NEFZ + EPA + WLTP - Start Value'!$B$4)*E292/3600,0)</f>
        <v>1.178505197964892</v>
      </c>
    </row>
    <row r="293" ht="20.35" customHeight="1">
      <c r="A293" s="15">
        <v>291</v>
      </c>
      <c r="B293" s="136">
        <v>75.5</v>
      </c>
      <c r="C293" s="95">
        <f>B293/3.6</f>
        <v>20.97222222222222</v>
      </c>
      <c r="D293" s="95">
        <f>(C293+C292)/2</f>
        <v>21</v>
      </c>
      <c r="E293" s="95">
        <f>(D293*(A293-A292))</f>
        <v>21</v>
      </c>
      <c r="F293" s="95">
        <f>(0.5*((C293^2)-(C292^2))*'NEFZ + EPA + WLTP - Start Value'!$B$3)/3600</f>
        <v>-0.5071759259259342</v>
      </c>
      <c r="G293" s="95">
        <f>E293*'NEFZ + EPA + WLTP - Start Value'!$B$3*'NEFZ + EPA + WLTP - Start Value'!$B$6*'NEFZ + EPA + WLTP - Constants'!$B$4/3600</f>
        <v>0.7164570000000001</v>
      </c>
      <c r="H293" s="95">
        <f>IF(E293&gt;0,(((C292)^3+(C293)^3)/2/D293)*0.5*'NEFZ + EPA + WLTP - Constants'!$B$3*('NEFZ + EPA + WLTP - Start Value'!$B$5*'NEFZ + EPA + WLTP - Start Value'!$B$4)*E293/3600,0)</f>
        <v>1.171522649305555</v>
      </c>
    </row>
    <row r="294" ht="20.35" customHeight="1">
      <c r="A294" s="15">
        <v>292</v>
      </c>
      <c r="B294" s="136">
        <v>75.2</v>
      </c>
      <c r="C294" s="95">
        <f>B294/3.6</f>
        <v>20.88888888888889</v>
      </c>
      <c r="D294" s="95">
        <f>(C294+C293)/2</f>
        <v>20.93055555555556</v>
      </c>
      <c r="E294" s="95">
        <f>(D294*(A294-A293))</f>
        <v>20.93055555555556</v>
      </c>
      <c r="F294" s="95">
        <f>(0.5*((C294^2)-(C293^2))*'NEFZ + EPA + WLTP - Start Value'!$B$3)/3600</f>
        <v>-0.7582481352880655</v>
      </c>
      <c r="G294" s="95">
        <f>E294*'NEFZ + EPA + WLTP - Start Value'!$B$3*'NEFZ + EPA + WLTP - Start Value'!$B$6*'NEFZ + EPA + WLTP - Constants'!$B$4/3600</f>
        <v>0.7140877638888889</v>
      </c>
      <c r="H294" s="95">
        <f>IF(E294&gt;0,(((C293)^3+(C294)^3)/2/D294)*0.5*'NEFZ + EPA + WLTP - Constants'!$B$3*('NEFZ + EPA + WLTP - Start Value'!$B$5*'NEFZ + EPA + WLTP - Start Value'!$B$4)*E294/3600,0)</f>
        <v>1.159946493478867</v>
      </c>
    </row>
    <row r="295" ht="20.35" customHeight="1">
      <c r="A295" s="15">
        <v>293</v>
      </c>
      <c r="B295" s="136">
        <v>75</v>
      </c>
      <c r="C295" s="95">
        <f>B295/3.6</f>
        <v>20.83333333333333</v>
      </c>
      <c r="D295" s="95">
        <f>(C295+C294)/2</f>
        <v>20.86111111111111</v>
      </c>
      <c r="E295" s="95">
        <f>(D295*(A295-A294))</f>
        <v>20.86111111111111</v>
      </c>
      <c r="F295" s="95">
        <f>(0.5*((C295^2)-(C294^2))*'NEFZ + EPA + WLTP - Start Value'!$B$3)/3600</f>
        <v>-0.503821587791507</v>
      </c>
      <c r="G295" s="95">
        <f>E295*'NEFZ + EPA + WLTP - Start Value'!$B$3*'NEFZ + EPA + WLTP - Start Value'!$B$6*'NEFZ + EPA + WLTP - Constants'!$B$4/3600</f>
        <v>0.7117185277777777</v>
      </c>
      <c r="H295" s="95">
        <f>IF(E295&gt;0,(((C294)^3+(C295)^3)/2/D295)*0.5*'NEFZ + EPA + WLTP - Constants'!$B$3*('NEFZ + EPA + WLTP - Start Value'!$B$5*'NEFZ + EPA + WLTP - Start Value'!$B$4)*E295/3600,0)</f>
        <v>1.148431627357682</v>
      </c>
    </row>
    <row r="296" ht="20.35" customHeight="1">
      <c r="A296" s="15">
        <v>294</v>
      </c>
      <c r="B296" s="136">
        <v>74.7</v>
      </c>
      <c r="C296" s="95">
        <f>B296/3.6</f>
        <v>20.75</v>
      </c>
      <c r="D296" s="95">
        <f>(C296+C295)/2</f>
        <v>20.79166666666666</v>
      </c>
      <c r="E296" s="95">
        <f>(D296*(A296-A295))</f>
        <v>20.79166666666666</v>
      </c>
      <c r="F296" s="95">
        <f>(0.5*((C296^2)-(C295^2))*'NEFZ + EPA + WLTP - Start Value'!$B$3)/3600</f>
        <v>-0.753216628086406</v>
      </c>
      <c r="G296" s="95">
        <f>E296*'NEFZ + EPA + WLTP - Start Value'!$B$3*'NEFZ + EPA + WLTP - Start Value'!$B$6*'NEFZ + EPA + WLTP - Constants'!$B$4/3600</f>
        <v>0.7093492916666666</v>
      </c>
      <c r="H296" s="95">
        <f>IF(E296&gt;0,(((C295)^3+(C296)^3)/2/D296)*0.5*'NEFZ + EPA + WLTP - Constants'!$B$3*('NEFZ + EPA + WLTP - Start Value'!$B$5*'NEFZ + EPA + WLTP - Start Value'!$B$4)*E296/3600,0)</f>
        <v>1.137008390769676</v>
      </c>
    </row>
    <row r="297" ht="20.35" customHeight="1">
      <c r="A297" s="15">
        <v>295</v>
      </c>
      <c r="B297" s="136">
        <v>74.09999999999999</v>
      </c>
      <c r="C297" s="95">
        <f>B297/3.6</f>
        <v>20.58333333333333</v>
      </c>
      <c r="D297" s="95">
        <f>(C297+C296)/2</f>
        <v>20.66666666666666</v>
      </c>
      <c r="E297" s="95">
        <f>(D297*(A297-A296))</f>
        <v>20.66666666666666</v>
      </c>
      <c r="F297" s="95">
        <f>(0.5*((C297^2)-(C296^2))*'NEFZ + EPA + WLTP - Start Value'!$B$3)/3600</f>
        <v>-1.497376543209882</v>
      </c>
      <c r="G297" s="95">
        <f>E297*'NEFZ + EPA + WLTP - Start Value'!$B$3*'NEFZ + EPA + WLTP - Start Value'!$B$6*'NEFZ + EPA + WLTP - Constants'!$B$4/3600</f>
        <v>0.7050846666666665</v>
      </c>
      <c r="H297" s="95">
        <f>IF(E297&gt;0,(((C296)^3+(C297)^3)/2/D297)*0.5*'NEFZ + EPA + WLTP - Constants'!$B$3*('NEFZ + EPA + WLTP - Start Value'!$B$5*'NEFZ + EPA + WLTP - Start Value'!$B$4)*E297/3600,0)</f>
        <v>1.116665280092592</v>
      </c>
    </row>
    <row r="298" ht="20.35" customHeight="1">
      <c r="A298" s="15">
        <v>296</v>
      </c>
      <c r="B298" s="136">
        <v>73.7</v>
      </c>
      <c r="C298" s="95">
        <f>B298/3.6</f>
        <v>20.47222222222222</v>
      </c>
      <c r="D298" s="95">
        <f>(C298+C297)/2</f>
        <v>20.52777777777778</v>
      </c>
      <c r="E298" s="95">
        <f>(D298*(A298-A297))</f>
        <v>20.52777777777778</v>
      </c>
      <c r="F298" s="95">
        <f>(0.5*((C298^2)-(C297^2))*'NEFZ + EPA + WLTP - Start Value'!$B$3)/3600</f>
        <v>-0.9915423525377213</v>
      </c>
      <c r="G298" s="95">
        <f>E298*'NEFZ + EPA + WLTP - Start Value'!$B$3*'NEFZ + EPA + WLTP - Start Value'!$B$6*'NEFZ + EPA + WLTP - Constants'!$B$4/3600</f>
        <v>0.7003461944444445</v>
      </c>
      <c r="H298" s="95">
        <f>IF(E298&gt;0,(((C297)^3+(C298)^3)/2/D298)*0.5*'NEFZ + EPA + WLTP - Constants'!$B$3*('NEFZ + EPA + WLTP - Start Value'!$B$5*'NEFZ + EPA + WLTP - Start Value'!$B$4)*E298/3600,0)</f>
        <v>1.094273497631601</v>
      </c>
    </row>
    <row r="299" ht="20.35" customHeight="1">
      <c r="A299" s="15">
        <v>297</v>
      </c>
      <c r="B299" s="136">
        <v>73.3</v>
      </c>
      <c r="C299" s="95">
        <f>B299/3.6</f>
        <v>20.36111111111111</v>
      </c>
      <c r="D299" s="95">
        <f>(C299+C298)/2</f>
        <v>20.41666666666666</v>
      </c>
      <c r="E299" s="95">
        <f>(D299*(A299-A298))</f>
        <v>20.41666666666666</v>
      </c>
      <c r="F299" s="95">
        <f>(0.5*((C299^2)-(C298^2))*'NEFZ + EPA + WLTP - Start Value'!$B$3)/3600</f>
        <v>-0.9861754115226278</v>
      </c>
      <c r="G299" s="95">
        <f>E299*'NEFZ + EPA + WLTP - Start Value'!$B$3*'NEFZ + EPA + WLTP - Start Value'!$B$6*'NEFZ + EPA + WLTP - Constants'!$B$4/3600</f>
        <v>0.6965554166666666</v>
      </c>
      <c r="H299" s="95">
        <f>IF(E299&gt;0,(((C298)^3+(C299)^3)/2/D299)*0.5*'NEFZ + EPA + WLTP - Constants'!$B$3*('NEFZ + EPA + WLTP - Start Value'!$B$5*'NEFZ + EPA + WLTP - Start Value'!$B$4)*E299/3600,0)</f>
        <v>1.076600773051697</v>
      </c>
    </row>
    <row r="300" ht="20.35" customHeight="1">
      <c r="A300" s="15">
        <v>298</v>
      </c>
      <c r="B300" s="136">
        <v>73.5</v>
      </c>
      <c r="C300" s="95">
        <f>B300/3.6</f>
        <v>20.41666666666667</v>
      </c>
      <c r="D300" s="95">
        <f>(C300+C299)/2</f>
        <v>20.38888888888889</v>
      </c>
      <c r="E300" s="95">
        <f>(D300*(A300-A299))</f>
        <v>20.38888888888889</v>
      </c>
      <c r="F300" s="95">
        <f>(0.5*((C300^2)-(C299^2))*'NEFZ + EPA + WLTP - Start Value'!$B$3)/3600</f>
        <v>0.4924168381344395</v>
      </c>
      <c r="G300" s="95">
        <f>E300*'NEFZ + EPA + WLTP - Start Value'!$B$3*'NEFZ + EPA + WLTP - Start Value'!$B$6*'NEFZ + EPA + WLTP - Constants'!$B$4/3600</f>
        <v>0.6956077222222222</v>
      </c>
      <c r="H300" s="95">
        <f>IF(E300&gt;0,(((C299)^3+(C300)^3)/2/D300)*0.5*'NEFZ + EPA + WLTP - Constants'!$B$3*('NEFZ + EPA + WLTP - Start Value'!$B$5*'NEFZ + EPA + WLTP - Start Value'!$B$4)*E300/3600,0)</f>
        <v>1.072194613961763</v>
      </c>
    </row>
    <row r="301" ht="20.35" customHeight="1">
      <c r="A301" s="15">
        <v>299</v>
      </c>
      <c r="B301" s="136">
        <v>74</v>
      </c>
      <c r="C301" s="95">
        <f>B301/3.6</f>
        <v>20.55555555555555</v>
      </c>
      <c r="D301" s="95">
        <f>(C301+C300)/2</f>
        <v>20.48611111111111</v>
      </c>
      <c r="E301" s="95">
        <f>(D301*(A301-A300))</f>
        <v>20.48611111111111</v>
      </c>
      <c r="F301" s="95">
        <f>(0.5*((C301^2)-(C300^2))*'NEFZ + EPA + WLTP - Start Value'!$B$3)/3600</f>
        <v>1.2369121870713</v>
      </c>
      <c r="G301" s="95">
        <f>E301*'NEFZ + EPA + WLTP - Start Value'!$B$3*'NEFZ + EPA + WLTP - Start Value'!$B$6*'NEFZ + EPA + WLTP - Constants'!$B$4/3600</f>
        <v>0.6989246527777777</v>
      </c>
      <c r="H301" s="95">
        <f>IF(E301&gt;0,(((C300)^3+(C301)^3)/2/D301)*0.5*'NEFZ + EPA + WLTP - Constants'!$B$3*('NEFZ + EPA + WLTP - Start Value'!$B$5*'NEFZ + EPA + WLTP - Start Value'!$B$4)*E301/3600,0)</f>
        <v>1.087637237841864</v>
      </c>
    </row>
    <row r="302" ht="20.35" customHeight="1">
      <c r="A302" s="15">
        <v>300</v>
      </c>
      <c r="B302" s="136">
        <v>74.90000000000001</v>
      </c>
      <c r="C302" s="95">
        <f>B302/3.6</f>
        <v>20.80555555555556</v>
      </c>
      <c r="D302" s="95">
        <f>(C302+C301)/2</f>
        <v>20.68055555555556</v>
      </c>
      <c r="E302" s="95">
        <f>(D302*(A302-A301))</f>
        <v>20.68055555555556</v>
      </c>
      <c r="F302" s="95">
        <f>(0.5*((C302^2)-(C301^2))*'NEFZ + EPA + WLTP - Start Value'!$B$3)/3600</f>
        <v>2.247574266975344</v>
      </c>
      <c r="G302" s="95">
        <f>E302*'NEFZ + EPA + WLTP - Start Value'!$B$3*'NEFZ + EPA + WLTP - Start Value'!$B$6*'NEFZ + EPA + WLTP - Constants'!$B$4/3600</f>
        <v>0.7055585138888889</v>
      </c>
      <c r="H302" s="95">
        <f>IF(E302&gt;0,(((C301)^3+(C302)^3)/2/D302)*0.5*'NEFZ + EPA + WLTP - Constants'!$B$3*('NEFZ + EPA + WLTP - Start Value'!$B$5*'NEFZ + EPA + WLTP - Start Value'!$B$4)*E302/3600,0)</f>
        <v>1.118986188791367</v>
      </c>
    </row>
    <row r="303" ht="20.35" customHeight="1">
      <c r="A303" s="15">
        <v>301</v>
      </c>
      <c r="B303" s="136">
        <v>76.09999999999999</v>
      </c>
      <c r="C303" s="95">
        <f>B303/3.6</f>
        <v>21.13888888888889</v>
      </c>
      <c r="D303" s="95">
        <f>(C303+C302)/2</f>
        <v>20.97222222222222</v>
      </c>
      <c r="E303" s="95">
        <f>(D303*(A303-A302))</f>
        <v>20.97222222222222</v>
      </c>
      <c r="F303" s="95">
        <f>(0.5*((C303^2)-(C302^2))*'NEFZ + EPA + WLTP - Start Value'!$B$3)/3600</f>
        <v>3.039030349794198</v>
      </c>
      <c r="G303" s="95">
        <f>E303*'NEFZ + EPA + WLTP - Start Value'!$B$3*'NEFZ + EPA + WLTP - Start Value'!$B$6*'NEFZ + EPA + WLTP - Constants'!$B$4/3600</f>
        <v>0.7155093055555555</v>
      </c>
      <c r="H303" s="95">
        <f>IF(E303&gt;0,(((C302)^3+(C303)^3)/2/D303)*0.5*'NEFZ + EPA + WLTP - Constants'!$B$3*('NEFZ + EPA + WLTP - Start Value'!$B$5*'NEFZ + EPA + WLTP - Start Value'!$B$4)*E303/3600,0)</f>
        <v>1.167094853770148</v>
      </c>
    </row>
    <row r="304" ht="20.35" customHeight="1">
      <c r="A304" s="15">
        <v>302</v>
      </c>
      <c r="B304" s="136">
        <v>77.7</v>
      </c>
      <c r="C304" s="95">
        <f>B304/3.6</f>
        <v>21.58333333333333</v>
      </c>
      <c r="D304" s="95">
        <f>(C304+C303)/2</f>
        <v>21.36111111111111</v>
      </c>
      <c r="E304" s="95">
        <f>(D304*(A304-A303))</f>
        <v>21.36111111111111</v>
      </c>
      <c r="F304" s="95">
        <f>(0.5*((C304^2)-(C303^2))*'NEFZ + EPA + WLTP - Start Value'!$B$3)/3600</f>
        <v>4.127177640603577</v>
      </c>
      <c r="G304" s="95">
        <f>E304*'NEFZ + EPA + WLTP - Start Value'!$B$3*'NEFZ + EPA + WLTP - Start Value'!$B$6*'NEFZ + EPA + WLTP - Constants'!$B$4/3600</f>
        <v>0.7287770277777778</v>
      </c>
      <c r="H304" s="95">
        <f>IF(E304&gt;0,(((C303)^3+(C304)^3)/2/D304)*0.5*'NEFZ + EPA + WLTP - Constants'!$B$3*('NEFZ + EPA + WLTP - Start Value'!$B$5*'NEFZ + EPA + WLTP - Start Value'!$B$4)*E304/3600,0)</f>
        <v>1.233397387484996</v>
      </c>
    </row>
    <row r="305" ht="20.35" customHeight="1">
      <c r="A305" s="15">
        <v>303</v>
      </c>
      <c r="B305" s="136">
        <v>79.2</v>
      </c>
      <c r="C305" s="95">
        <f>B305/3.6</f>
        <v>22</v>
      </c>
      <c r="D305" s="95">
        <f>(C305+C304)/2</f>
        <v>21.79166666666666</v>
      </c>
      <c r="E305" s="95">
        <f>(D305*(A305-A304))</f>
        <v>21.79166666666666</v>
      </c>
      <c r="F305" s="95">
        <f>(0.5*((C305^2)-(C304^2))*'NEFZ + EPA + WLTP - Start Value'!$B$3)/3600</f>
        <v>3.947217399691372</v>
      </c>
      <c r="G305" s="95">
        <f>E305*'NEFZ + EPA + WLTP - Start Value'!$B$3*'NEFZ + EPA + WLTP - Start Value'!$B$6*'NEFZ + EPA + WLTP - Constants'!$B$4/3600</f>
        <v>0.7434662916666667</v>
      </c>
      <c r="H305" s="95">
        <f>IF(E305&gt;0,(((C304)^3+(C305)^3)/2/D305)*0.5*'NEFZ + EPA + WLTP - Constants'!$B$3*('NEFZ + EPA + WLTP - Start Value'!$B$5*'NEFZ + EPA + WLTP - Start Value'!$B$4)*E305/3600,0)</f>
        <v>1.309425914207176</v>
      </c>
    </row>
    <row r="306" ht="20.35" customHeight="1">
      <c r="A306" s="15">
        <v>304</v>
      </c>
      <c r="B306" s="136">
        <v>80.3</v>
      </c>
      <c r="C306" s="95">
        <f>B306/3.6</f>
        <v>22.30555555555555</v>
      </c>
      <c r="D306" s="95">
        <f>(C306+C305)/2</f>
        <v>22.15277777777778</v>
      </c>
      <c r="E306" s="95">
        <f>(D306*(A306-A305))</f>
        <v>22.15277777777778</v>
      </c>
      <c r="F306" s="95">
        <f>(0.5*((C306^2)-(C305^2))*'NEFZ + EPA + WLTP - Start Value'!$B$3)/3600</f>
        <v>2.942593128429339</v>
      </c>
      <c r="G306" s="95">
        <f>E306*'NEFZ + EPA + WLTP - Start Value'!$B$3*'NEFZ + EPA + WLTP - Start Value'!$B$6*'NEFZ + EPA + WLTP - Constants'!$B$4/3600</f>
        <v>0.7557863194444446</v>
      </c>
      <c r="H306" s="95">
        <f>IF(E306&gt;0,(((C305)^3+(C306)^3)/2/D306)*0.5*'NEFZ + EPA + WLTP - Constants'!$B$3*('NEFZ + EPA + WLTP - Start Value'!$B$5*'NEFZ + EPA + WLTP - Start Value'!$B$4)*E306/3600,0)</f>
        <v>1.375425469902049</v>
      </c>
    </row>
    <row r="307" ht="20.35" customHeight="1">
      <c r="A307" s="15">
        <v>305</v>
      </c>
      <c r="B307" s="136">
        <v>80.8</v>
      </c>
      <c r="C307" s="95">
        <f>B307/3.6</f>
        <v>22.44444444444444</v>
      </c>
      <c r="D307" s="95">
        <f>(C307+C306)/2</f>
        <v>22.375</v>
      </c>
      <c r="E307" s="95">
        <f>(D307*(A307-A306))</f>
        <v>22.375</v>
      </c>
      <c r="F307" s="95">
        <f>(0.5*((C307^2)-(C306^2))*'NEFZ + EPA + WLTP - Start Value'!$B$3)/3600</f>
        <v>1.350959683641974</v>
      </c>
      <c r="G307" s="95">
        <f>E307*'NEFZ + EPA + WLTP - Start Value'!$B$3*'NEFZ + EPA + WLTP - Start Value'!$B$6*'NEFZ + EPA + WLTP - Constants'!$B$4/3600</f>
        <v>0.763367875</v>
      </c>
      <c r="H307" s="95">
        <f>IF(E307&gt;0,(((C306)^3+(C307)^3)/2/D307)*0.5*'NEFZ + EPA + WLTP - Constants'!$B$3*('NEFZ + EPA + WLTP - Start Value'!$B$5*'NEFZ + EPA + WLTP - Start Value'!$B$4)*E307/3600,0)</f>
        <v>1.417072948640046</v>
      </c>
    </row>
    <row r="308" ht="20.35" customHeight="1">
      <c r="A308" s="15">
        <v>306</v>
      </c>
      <c r="B308" s="136">
        <v>81</v>
      </c>
      <c r="C308" s="95">
        <f>B308/3.6</f>
        <v>22.5</v>
      </c>
      <c r="D308" s="95">
        <f>(C308+C307)/2</f>
        <v>22.47222222222222</v>
      </c>
      <c r="E308" s="95">
        <f>(D308*(A308-A307))</f>
        <v>22.47222222222222</v>
      </c>
      <c r="F308" s="95">
        <f>(0.5*((C308^2)-(C307^2))*'NEFZ + EPA + WLTP - Start Value'!$B$3)/3600</f>
        <v>0.5427319101509096</v>
      </c>
      <c r="G308" s="95">
        <f>E308*'NEFZ + EPA + WLTP - Start Value'!$B$3*'NEFZ + EPA + WLTP - Start Value'!$B$6*'NEFZ + EPA + WLTP - Constants'!$B$4/3600</f>
        <v>0.7666848055555556</v>
      </c>
      <c r="H308" s="95">
        <f>IF(E308&gt;0,(((C307)^3+(C308)^3)/2/D308)*0.5*'NEFZ + EPA + WLTP - Constants'!$B$3*('NEFZ + EPA + WLTP - Start Value'!$B$5*'NEFZ + EPA + WLTP - Start Value'!$B$4)*E308/3600,0)</f>
        <v>1.435590509987997</v>
      </c>
    </row>
    <row r="309" ht="20.35" customHeight="1">
      <c r="A309" s="15">
        <v>307</v>
      </c>
      <c r="B309" s="136">
        <v>81</v>
      </c>
      <c r="C309" s="95">
        <f>B309/3.6</f>
        <v>22.5</v>
      </c>
      <c r="D309" s="95">
        <f>(C309+C308)/2</f>
        <v>22.5</v>
      </c>
      <c r="E309" s="95">
        <f>(D309*(A309-A308))</f>
        <v>22.5</v>
      </c>
      <c r="F309" s="95">
        <f>(0.5*((C309^2)-(C308^2))*'NEFZ + EPA + WLTP - Start Value'!$B$3)/3600</f>
        <v>0</v>
      </c>
      <c r="G309" s="95">
        <f>E309*'NEFZ + EPA + WLTP - Start Value'!$B$3*'NEFZ + EPA + WLTP - Start Value'!$B$6*'NEFZ + EPA + WLTP - Constants'!$B$4/3600</f>
        <v>0.7676324999999999</v>
      </c>
      <c r="H309" s="95">
        <f>IF(E309&gt;0,(((C308)^3+(C309)^3)/2/D309)*0.5*'NEFZ + EPA + WLTP - Constants'!$B$3*('NEFZ + EPA + WLTP - Start Value'!$B$5*'NEFZ + EPA + WLTP - Start Value'!$B$4)*E309/3600,0)</f>
        <v>1.4409140625</v>
      </c>
    </row>
    <row r="310" ht="20.35" customHeight="1">
      <c r="A310" s="15">
        <v>308</v>
      </c>
      <c r="B310" s="136">
        <v>81</v>
      </c>
      <c r="C310" s="95">
        <f>B310/3.6</f>
        <v>22.5</v>
      </c>
      <c r="D310" s="95">
        <f>(C310+C309)/2</f>
        <v>22.5</v>
      </c>
      <c r="E310" s="95">
        <f>(D310*(A310-A309))</f>
        <v>22.5</v>
      </c>
      <c r="F310" s="95">
        <f>(0.5*((C310^2)-(C309^2))*'NEFZ + EPA + WLTP - Start Value'!$B$3)/3600</f>
        <v>0</v>
      </c>
      <c r="G310" s="95">
        <f>E310*'NEFZ + EPA + WLTP - Start Value'!$B$3*'NEFZ + EPA + WLTP - Start Value'!$B$6*'NEFZ + EPA + WLTP - Constants'!$B$4/3600</f>
        <v>0.7676324999999999</v>
      </c>
      <c r="H310" s="95">
        <f>IF(E310&gt;0,(((C309)^3+(C310)^3)/2/D310)*0.5*'NEFZ + EPA + WLTP - Constants'!$B$3*('NEFZ + EPA + WLTP - Start Value'!$B$5*'NEFZ + EPA + WLTP - Start Value'!$B$4)*E310/3600,0)</f>
        <v>1.4409140625</v>
      </c>
    </row>
    <row r="311" ht="20.35" customHeight="1">
      <c r="A311" s="15">
        <v>309</v>
      </c>
      <c r="B311" s="136">
        <v>81</v>
      </c>
      <c r="C311" s="95">
        <f>B311/3.6</f>
        <v>22.5</v>
      </c>
      <c r="D311" s="95">
        <f>(C311+C310)/2</f>
        <v>22.5</v>
      </c>
      <c r="E311" s="95">
        <f>(D311*(A311-A310))</f>
        <v>22.5</v>
      </c>
      <c r="F311" s="95">
        <f>(0.5*((C311^2)-(C310^2))*'NEFZ + EPA + WLTP - Start Value'!$B$3)/3600</f>
        <v>0</v>
      </c>
      <c r="G311" s="95">
        <f>E311*'NEFZ + EPA + WLTP - Start Value'!$B$3*'NEFZ + EPA + WLTP - Start Value'!$B$6*'NEFZ + EPA + WLTP - Constants'!$B$4/3600</f>
        <v>0.7676324999999999</v>
      </c>
      <c r="H311" s="95">
        <f>IF(E311&gt;0,(((C310)^3+(C311)^3)/2/D311)*0.5*'NEFZ + EPA + WLTP - Constants'!$B$3*('NEFZ + EPA + WLTP - Start Value'!$B$5*'NEFZ + EPA + WLTP - Start Value'!$B$4)*E311/3600,0)</f>
        <v>1.4409140625</v>
      </c>
    </row>
    <row r="312" ht="20.35" customHeight="1">
      <c r="A312" s="15">
        <v>310</v>
      </c>
      <c r="B312" s="136">
        <v>81</v>
      </c>
      <c r="C312" s="95">
        <f>B312/3.6</f>
        <v>22.5</v>
      </c>
      <c r="D312" s="95">
        <f>(C312+C311)/2</f>
        <v>22.5</v>
      </c>
      <c r="E312" s="95">
        <f>(D312*(A312-A311))</f>
        <v>22.5</v>
      </c>
      <c r="F312" s="95">
        <f>(0.5*((C312^2)-(C311^2))*'NEFZ + EPA + WLTP - Start Value'!$B$3)/3600</f>
        <v>0</v>
      </c>
      <c r="G312" s="95">
        <f>E312*'NEFZ + EPA + WLTP - Start Value'!$B$3*'NEFZ + EPA + WLTP - Start Value'!$B$6*'NEFZ + EPA + WLTP - Constants'!$B$4/3600</f>
        <v>0.7676324999999999</v>
      </c>
      <c r="H312" s="95">
        <f>IF(E312&gt;0,(((C311)^3+(C312)^3)/2/D312)*0.5*'NEFZ + EPA + WLTP - Constants'!$B$3*('NEFZ + EPA + WLTP - Start Value'!$B$5*'NEFZ + EPA + WLTP - Start Value'!$B$4)*E312/3600,0)</f>
        <v>1.4409140625</v>
      </c>
    </row>
    <row r="313" ht="20.35" customHeight="1">
      <c r="A313" s="15">
        <v>311</v>
      </c>
      <c r="B313" s="136">
        <v>80.90000000000001</v>
      </c>
      <c r="C313" s="95">
        <f>B313/3.6</f>
        <v>22.47222222222222</v>
      </c>
      <c r="D313" s="95">
        <f>(C313+C312)/2</f>
        <v>22.48611111111111</v>
      </c>
      <c r="E313" s="95">
        <f>(D313*(A313-A312))</f>
        <v>22.48611111111111</v>
      </c>
      <c r="F313" s="95">
        <f>(0.5*((C313^2)-(C312^2))*'NEFZ + EPA + WLTP - Start Value'!$B$3)/3600</f>
        <v>-0.271533671982141</v>
      </c>
      <c r="G313" s="95">
        <f>E313*'NEFZ + EPA + WLTP - Start Value'!$B$3*'NEFZ + EPA + WLTP - Start Value'!$B$6*'NEFZ + EPA + WLTP - Constants'!$B$4/3600</f>
        <v>0.7671586527777778</v>
      </c>
      <c r="H313" s="95">
        <f>IF(E313&gt;0,(((C312)^3+(C313)^3)/2/D313)*0.5*'NEFZ + EPA + WLTP - Constants'!$B$3*('NEFZ + EPA + WLTP - Start Value'!$B$5*'NEFZ + EPA + WLTP - Start Value'!$B$4)*E313/3600,0)</f>
        <v>1.438248996040166</v>
      </c>
    </row>
    <row r="314" ht="20.35" customHeight="1">
      <c r="A314" s="15">
        <v>312</v>
      </c>
      <c r="B314" s="136">
        <v>80.59999999999999</v>
      </c>
      <c r="C314" s="95">
        <f>B314/3.6</f>
        <v>22.38888888888889</v>
      </c>
      <c r="D314" s="95">
        <f>(C314+C313)/2</f>
        <v>22.43055555555556</v>
      </c>
      <c r="E314" s="95">
        <f>(D314*(A314-A313))</f>
        <v>22.43055555555556</v>
      </c>
      <c r="F314" s="95">
        <f>(0.5*((C314^2)-(C313^2))*'NEFZ + EPA + WLTP - Start Value'!$B$3)/3600</f>
        <v>-0.812588413065905</v>
      </c>
      <c r="G314" s="95">
        <f>E314*'NEFZ + EPA + WLTP - Start Value'!$B$3*'NEFZ + EPA + WLTP - Start Value'!$B$6*'NEFZ + EPA + WLTP - Constants'!$B$4/3600</f>
        <v>0.765263263888889</v>
      </c>
      <c r="H314" s="95">
        <f>IF(E314&gt;0,(((C313)^3+(C314)^3)/2/D314)*0.5*'NEFZ + EPA + WLTP - Constants'!$B$3*('NEFZ + EPA + WLTP - Start Value'!$B$5*'NEFZ + EPA + WLTP - Start Value'!$B$4)*E314/3600,0)</f>
        <v>1.427628180110811</v>
      </c>
    </row>
    <row r="315" ht="20.35" customHeight="1">
      <c r="A315" s="15">
        <v>313</v>
      </c>
      <c r="B315" s="136">
        <v>80.3</v>
      </c>
      <c r="C315" s="95">
        <f>B315/3.6</f>
        <v>22.30555555555555</v>
      </c>
      <c r="D315" s="95">
        <f>(C315+C314)/2</f>
        <v>22.34722222222222</v>
      </c>
      <c r="E315" s="95">
        <f>(D315*(A315-A314))</f>
        <v>22.34722222222222</v>
      </c>
      <c r="F315" s="95">
        <f>(0.5*((C315^2)-(C314^2))*'NEFZ + EPA + WLTP - Start Value'!$B$3)/3600</f>
        <v>-0.8095695087448376</v>
      </c>
      <c r="G315" s="95">
        <f>E315*'NEFZ + EPA + WLTP - Start Value'!$B$3*'NEFZ + EPA + WLTP - Start Value'!$B$6*'NEFZ + EPA + WLTP - Constants'!$B$4/3600</f>
        <v>0.7624201805555554</v>
      </c>
      <c r="H315" s="95">
        <f>IF(E315&gt;0,(((C314)^3+(C315)^3)/2/D315)*0.5*'NEFZ + EPA + WLTP - Constants'!$B$3*('NEFZ + EPA + WLTP - Start Value'!$B$5*'NEFZ + EPA + WLTP - Start Value'!$B$4)*E315/3600,0)</f>
        <v>1.411775685222693</v>
      </c>
    </row>
    <row r="316" ht="20.35" customHeight="1">
      <c r="A316" s="15">
        <v>314</v>
      </c>
      <c r="B316" s="136">
        <v>80</v>
      </c>
      <c r="C316" s="95">
        <f>B316/3.6</f>
        <v>22.22222222222222</v>
      </c>
      <c r="D316" s="95">
        <f>(C316+C315)/2</f>
        <v>22.26388888888889</v>
      </c>
      <c r="E316" s="95">
        <f>(D316*(A316-A315))</f>
        <v>22.26388888888889</v>
      </c>
      <c r="F316" s="95">
        <f>(0.5*((C316^2)-(C315^2))*'NEFZ + EPA + WLTP - Start Value'!$B$3)/3600</f>
        <v>-0.8065506044238568</v>
      </c>
      <c r="G316" s="95">
        <f>E316*'NEFZ + EPA + WLTP - Start Value'!$B$3*'NEFZ + EPA + WLTP - Start Value'!$B$6*'NEFZ + EPA + WLTP - Constants'!$B$4/3600</f>
        <v>0.7595770972222222</v>
      </c>
      <c r="H316" s="95">
        <f>IF(E316&gt;0,(((C315)^3+(C316)^3)/2/D316)*0.5*'NEFZ + EPA + WLTP - Constants'!$B$3*('NEFZ + EPA + WLTP - Start Value'!$B$5*'NEFZ + EPA + WLTP - Start Value'!$B$4)*E316/3600,0)</f>
        <v>1.396040978818373</v>
      </c>
    </row>
    <row r="317" ht="20.35" customHeight="1">
      <c r="A317" s="15">
        <v>315</v>
      </c>
      <c r="B317" s="136">
        <v>79.90000000000001</v>
      </c>
      <c r="C317" s="95">
        <f>B317/3.6</f>
        <v>22.19444444444445</v>
      </c>
      <c r="D317" s="95">
        <f>(C317+C316)/2</f>
        <v>22.20833333333334</v>
      </c>
      <c r="E317" s="95">
        <f>(D317*(A317-A316))</f>
        <v>22.20833333333334</v>
      </c>
      <c r="F317" s="95">
        <f>(0.5*((C317^2)-(C316^2))*'NEFZ + EPA + WLTP - Start Value'!$B$3)/3600</f>
        <v>-0.2681793338477138</v>
      </c>
      <c r="G317" s="95">
        <f>E317*'NEFZ + EPA + WLTP - Start Value'!$B$3*'NEFZ + EPA + WLTP - Start Value'!$B$6*'NEFZ + EPA + WLTP - Constants'!$B$4/3600</f>
        <v>0.7576817083333336</v>
      </c>
      <c r="H317" s="95">
        <f>IF(E317&gt;0,(((C316)^3+(C317)^3)/2/D317)*0.5*'NEFZ + EPA + WLTP - Constants'!$B$3*('NEFZ + EPA + WLTP - Start Value'!$B$5*'NEFZ + EPA + WLTP - Start Value'!$B$4)*E317/3600,0)</f>
        <v>1.385603389419367</v>
      </c>
    </row>
    <row r="318" ht="20.35" customHeight="1">
      <c r="A318" s="15">
        <v>316</v>
      </c>
      <c r="B318" s="136">
        <v>79.8</v>
      </c>
      <c r="C318" s="95">
        <f>B318/3.6</f>
        <v>22.16666666666666</v>
      </c>
      <c r="D318" s="95">
        <f>(C318+C317)/2</f>
        <v>22.18055555555556</v>
      </c>
      <c r="E318" s="95">
        <f>(D318*(A318-A317))</f>
        <v>22.18055555555556</v>
      </c>
      <c r="F318" s="95">
        <f>(0.5*((C318^2)-(C317^2))*'NEFZ + EPA + WLTP - Start Value'!$B$3)/3600</f>
        <v>-0.2678439000343291</v>
      </c>
      <c r="G318" s="95">
        <f>E318*'NEFZ + EPA + WLTP - Start Value'!$B$3*'NEFZ + EPA + WLTP - Start Value'!$B$6*'NEFZ + EPA + WLTP - Constants'!$B$4/3600</f>
        <v>0.7567340138888889</v>
      </c>
      <c r="H318" s="95">
        <f>IF(E318&gt;0,(((C317)^3+(C318)^3)/2/D318)*0.5*'NEFZ + EPA + WLTP - Constants'!$B$3*('NEFZ + EPA + WLTP - Start Value'!$B$5*'NEFZ + EPA + WLTP - Start Value'!$B$4)*E318/3600,0)</f>
        <v>1.380410631660451</v>
      </c>
    </row>
    <row r="319" ht="20.35" customHeight="1">
      <c r="A319" s="15">
        <v>317</v>
      </c>
      <c r="B319" s="136">
        <v>79.8</v>
      </c>
      <c r="C319" s="95">
        <f>B319/3.6</f>
        <v>22.16666666666666</v>
      </c>
      <c r="D319" s="95">
        <f>(C319+C318)/2</f>
        <v>22.16666666666666</v>
      </c>
      <c r="E319" s="95">
        <f>(D319*(A319-A318))</f>
        <v>22.16666666666666</v>
      </c>
      <c r="F319" s="95">
        <f>(0.5*((C319^2)-(C318^2))*'NEFZ + EPA + WLTP - Start Value'!$B$3)/3600</f>
        <v>0</v>
      </c>
      <c r="G319" s="95">
        <f>E319*'NEFZ + EPA + WLTP - Start Value'!$B$3*'NEFZ + EPA + WLTP - Start Value'!$B$6*'NEFZ + EPA + WLTP - Constants'!$B$4/3600</f>
        <v>0.7562601666666666</v>
      </c>
      <c r="H319" s="95">
        <f>IF(E319&gt;0,(((C318)^3+(C319)^3)/2/D319)*0.5*'NEFZ + EPA + WLTP - Constants'!$B$3*('NEFZ + EPA + WLTP - Start Value'!$B$5*'NEFZ + EPA + WLTP - Start Value'!$B$4)*E319/3600,0)</f>
        <v>1.377817502314814</v>
      </c>
    </row>
    <row r="320" ht="20.35" customHeight="1">
      <c r="A320" s="15">
        <v>318</v>
      </c>
      <c r="B320" s="136">
        <v>79.8</v>
      </c>
      <c r="C320" s="95">
        <f>B320/3.6</f>
        <v>22.16666666666666</v>
      </c>
      <c r="D320" s="95">
        <f>(C320+C319)/2</f>
        <v>22.16666666666666</v>
      </c>
      <c r="E320" s="95">
        <f>(D320*(A320-A319))</f>
        <v>22.16666666666666</v>
      </c>
      <c r="F320" s="95">
        <f>(0.5*((C320^2)-(C319^2))*'NEFZ + EPA + WLTP - Start Value'!$B$3)/3600</f>
        <v>0</v>
      </c>
      <c r="G320" s="95">
        <f>E320*'NEFZ + EPA + WLTP - Start Value'!$B$3*'NEFZ + EPA + WLTP - Start Value'!$B$6*'NEFZ + EPA + WLTP - Constants'!$B$4/3600</f>
        <v>0.7562601666666666</v>
      </c>
      <c r="H320" s="95">
        <f>IF(E320&gt;0,(((C319)^3+(C320)^3)/2/D320)*0.5*'NEFZ + EPA + WLTP - Constants'!$B$3*('NEFZ + EPA + WLTP - Start Value'!$B$5*'NEFZ + EPA + WLTP - Start Value'!$B$4)*E320/3600,0)</f>
        <v>1.377817502314814</v>
      </c>
    </row>
    <row r="321" ht="20.35" customHeight="1">
      <c r="A321" s="15">
        <v>319</v>
      </c>
      <c r="B321" s="136">
        <v>79.90000000000001</v>
      </c>
      <c r="C321" s="95">
        <f>B321/3.6</f>
        <v>22.19444444444445</v>
      </c>
      <c r="D321" s="95">
        <f>(C321+C320)/2</f>
        <v>22.18055555555556</v>
      </c>
      <c r="E321" s="95">
        <f>(D321*(A321-A320))</f>
        <v>22.18055555555556</v>
      </c>
      <c r="F321" s="95">
        <f>(0.5*((C321^2)-(C320^2))*'NEFZ + EPA + WLTP - Start Value'!$B$3)/3600</f>
        <v>0.2678439000343291</v>
      </c>
      <c r="G321" s="95">
        <f>E321*'NEFZ + EPA + WLTP - Start Value'!$B$3*'NEFZ + EPA + WLTP - Start Value'!$B$6*'NEFZ + EPA + WLTP - Constants'!$B$4/3600</f>
        <v>0.7567340138888889</v>
      </c>
      <c r="H321" s="95">
        <f>IF(E321&gt;0,(((C320)^3+(C321)^3)/2/D321)*0.5*'NEFZ + EPA + WLTP - Constants'!$B$3*('NEFZ + EPA + WLTP - Start Value'!$B$5*'NEFZ + EPA + WLTP - Start Value'!$B$4)*E321/3600,0)</f>
        <v>1.380410631660451</v>
      </c>
    </row>
    <row r="322" ht="20.35" customHeight="1">
      <c r="A322" s="15">
        <v>320</v>
      </c>
      <c r="B322" s="136">
        <v>80</v>
      </c>
      <c r="C322" s="95">
        <f>B322/3.6</f>
        <v>22.22222222222222</v>
      </c>
      <c r="D322" s="95">
        <f>(C322+C321)/2</f>
        <v>22.20833333333334</v>
      </c>
      <c r="E322" s="95">
        <f>(D322*(A322-A321))</f>
        <v>22.20833333333334</v>
      </c>
      <c r="F322" s="95">
        <f>(0.5*((C322^2)-(C321^2))*'NEFZ + EPA + WLTP - Start Value'!$B$3)/3600</f>
        <v>0.2681793338477138</v>
      </c>
      <c r="G322" s="95">
        <f>E322*'NEFZ + EPA + WLTP - Start Value'!$B$3*'NEFZ + EPA + WLTP - Start Value'!$B$6*'NEFZ + EPA + WLTP - Constants'!$B$4/3600</f>
        <v>0.7576817083333336</v>
      </c>
      <c r="H322" s="95">
        <f>IF(E322&gt;0,(((C321)^3+(C322)^3)/2/D322)*0.5*'NEFZ + EPA + WLTP - Constants'!$B$3*('NEFZ + EPA + WLTP - Start Value'!$B$5*'NEFZ + EPA + WLTP - Start Value'!$B$4)*E322/3600,0)</f>
        <v>1.385603389419367</v>
      </c>
    </row>
    <row r="323" ht="20.35" customHeight="1">
      <c r="A323" s="15">
        <v>321</v>
      </c>
      <c r="B323" s="136">
        <v>80.40000000000001</v>
      </c>
      <c r="C323" s="95">
        <f>B323/3.6</f>
        <v>22.33333333333334</v>
      </c>
      <c r="D323" s="95">
        <f>(C323+C322)/2</f>
        <v>22.27777777777778</v>
      </c>
      <c r="E323" s="95">
        <f>(D323*(A323-A322))</f>
        <v>22.27777777777778</v>
      </c>
      <c r="F323" s="95">
        <f>(0.5*((C323^2)-(C322^2))*'NEFZ + EPA + WLTP - Start Value'!$B$3)/3600</f>
        <v>1.076071673525406</v>
      </c>
      <c r="G323" s="95">
        <f>E323*'NEFZ + EPA + WLTP - Start Value'!$B$3*'NEFZ + EPA + WLTP - Start Value'!$B$6*'NEFZ + EPA + WLTP - Constants'!$B$4/3600</f>
        <v>0.7600509444444445</v>
      </c>
      <c r="H323" s="95">
        <f>IF(E323&gt;0,(((C322)^3+(C323)^3)/2/D323)*0.5*'NEFZ + EPA + WLTP - Constants'!$B$3*('NEFZ + EPA + WLTP - Start Value'!$B$5*'NEFZ + EPA + WLTP - Start Value'!$B$4)*E323/3600,0)</f>
        <v>1.39866668484225</v>
      </c>
    </row>
    <row r="324" ht="20.35" customHeight="1">
      <c r="A324" s="15">
        <v>322</v>
      </c>
      <c r="B324" s="136">
        <v>80.8</v>
      </c>
      <c r="C324" s="95">
        <f>B324/3.6</f>
        <v>22.44444444444444</v>
      </c>
      <c r="D324" s="95">
        <f>(C324+C323)/2</f>
        <v>22.38888888888889</v>
      </c>
      <c r="E324" s="95">
        <f>(D324*(A324-A323))</f>
        <v>22.38888888888889</v>
      </c>
      <c r="F324" s="95">
        <f>(0.5*((C324^2)-(C323^2))*'NEFZ + EPA + WLTP - Start Value'!$B$3)/3600</f>
        <v>1.081438614540425</v>
      </c>
      <c r="G324" s="95">
        <f>E324*'NEFZ + EPA + WLTP - Start Value'!$B$3*'NEFZ + EPA + WLTP - Start Value'!$B$6*'NEFZ + EPA + WLTP - Constants'!$B$4/3600</f>
        <v>0.7638417222222222</v>
      </c>
      <c r="H324" s="95">
        <f>IF(E324&gt;0,(((C323)^3+(C324)^3)/2/D324)*0.5*'NEFZ + EPA + WLTP - Constants'!$B$3*('NEFZ + EPA + WLTP - Start Value'!$B$5*'NEFZ + EPA + WLTP - Start Value'!$B$4)*E324/3600,0)</f>
        <v>1.419698654663923</v>
      </c>
    </row>
    <row r="325" ht="20.35" customHeight="1">
      <c r="A325" s="15">
        <v>323</v>
      </c>
      <c r="B325" s="136">
        <v>81.2</v>
      </c>
      <c r="C325" s="95">
        <f>B325/3.6</f>
        <v>22.55555555555556</v>
      </c>
      <c r="D325" s="95">
        <f>(C325+C324)/2</f>
        <v>22.5</v>
      </c>
      <c r="E325" s="95">
        <f>(D325*(A325-A324))</f>
        <v>22.5</v>
      </c>
      <c r="F325" s="95">
        <f>(0.5*((C325^2)-(C324^2))*'NEFZ + EPA + WLTP - Start Value'!$B$3)/3600</f>
        <v>1.086805555555593</v>
      </c>
      <c r="G325" s="95">
        <f>E325*'NEFZ + EPA + WLTP - Start Value'!$B$3*'NEFZ + EPA + WLTP - Start Value'!$B$6*'NEFZ + EPA + WLTP - Constants'!$B$4/3600</f>
        <v>0.7676324999999999</v>
      </c>
      <c r="H325" s="95">
        <f>IF(E325&gt;0,(((C324)^3+(C325)^3)/2/D325)*0.5*'NEFZ + EPA + WLTP - Constants'!$B$3*('NEFZ + EPA + WLTP - Start Value'!$B$5*'NEFZ + EPA + WLTP - Start Value'!$B$4)*E325/3600,0)</f>
        <v>1.440940416666666</v>
      </c>
    </row>
    <row r="326" ht="20.35" customHeight="1">
      <c r="A326" s="15">
        <v>324</v>
      </c>
      <c r="B326" s="136">
        <v>81.5</v>
      </c>
      <c r="C326" s="95">
        <f>B326/3.6</f>
        <v>22.63888888888889</v>
      </c>
      <c r="D326" s="95">
        <f>(C326+C325)/2</f>
        <v>22.59722222222222</v>
      </c>
      <c r="E326" s="95">
        <f>(D326*(A326-A325))</f>
        <v>22.59722222222222</v>
      </c>
      <c r="F326" s="95">
        <f>(0.5*((C326^2)-(C325^2))*'NEFZ + EPA + WLTP - Start Value'!$B$3)/3600</f>
        <v>0.8186262217078046</v>
      </c>
      <c r="G326" s="95">
        <f>E326*'NEFZ + EPA + WLTP - Start Value'!$B$3*'NEFZ + EPA + WLTP - Start Value'!$B$6*'NEFZ + EPA + WLTP - Constants'!$B$4/3600</f>
        <v>0.7709494305555555</v>
      </c>
      <c r="H326" s="95">
        <f>IF(E326&gt;0,(((C325)^3+(C326)^3)/2/D326)*0.5*'NEFZ + EPA + WLTP - Constants'!$B$3*('NEFZ + EPA + WLTP - Start Value'!$B$5*'NEFZ + EPA + WLTP - Start Value'!$B$4)*E326/3600,0)</f>
        <v>1.459688292282879</v>
      </c>
    </row>
    <row r="327" ht="20.35" customHeight="1">
      <c r="A327" s="15">
        <v>325</v>
      </c>
      <c r="B327" s="136">
        <v>81.59999999999999</v>
      </c>
      <c r="C327" s="95">
        <f>B327/3.6</f>
        <v>22.66666666666666</v>
      </c>
      <c r="D327" s="95">
        <f>(C327+C326)/2</f>
        <v>22.65277777777778</v>
      </c>
      <c r="E327" s="95">
        <f>(D327*(A327-A326))</f>
        <v>22.65277777777778</v>
      </c>
      <c r="F327" s="95">
        <f>(0.5*((C327^2)-(C326^2))*'NEFZ + EPA + WLTP - Start Value'!$B$3)/3600</f>
        <v>0.2735462748628072</v>
      </c>
      <c r="G327" s="95">
        <f>E327*'NEFZ + EPA + WLTP - Start Value'!$B$3*'NEFZ + EPA + WLTP - Start Value'!$B$6*'NEFZ + EPA + WLTP - Constants'!$B$4/3600</f>
        <v>0.7728448194444445</v>
      </c>
      <c r="H327" s="95">
        <f>IF(E327&gt;0,(((C326)^3+(C327)^3)/2/D327)*0.5*'NEFZ + EPA + WLTP - Constants'!$B$3*('NEFZ + EPA + WLTP - Start Value'!$B$5*'NEFZ + EPA + WLTP - Start Value'!$B$4)*E327/3600,0)</f>
        <v>1.470467428428283</v>
      </c>
    </row>
    <row r="328" ht="20.35" customHeight="1">
      <c r="A328" s="15">
        <v>326</v>
      </c>
      <c r="B328" s="136">
        <v>81.59999999999999</v>
      </c>
      <c r="C328" s="95">
        <f>B328/3.6</f>
        <v>22.66666666666666</v>
      </c>
      <c r="D328" s="95">
        <f>(C328+C327)/2</f>
        <v>22.66666666666666</v>
      </c>
      <c r="E328" s="95">
        <f>(D328*(A328-A327))</f>
        <v>22.66666666666666</v>
      </c>
      <c r="F328" s="95">
        <f>(0.5*((C328^2)-(C327^2))*'NEFZ + EPA + WLTP - Start Value'!$B$3)/3600</f>
        <v>0</v>
      </c>
      <c r="G328" s="95">
        <f>E328*'NEFZ + EPA + WLTP - Start Value'!$B$3*'NEFZ + EPA + WLTP - Start Value'!$B$6*'NEFZ + EPA + WLTP - Constants'!$B$4/3600</f>
        <v>0.7733186666666666</v>
      </c>
      <c r="H328" s="95">
        <f>IF(E328&gt;0,(((C327)^3+(C328)^3)/2/D328)*0.5*'NEFZ + EPA + WLTP - Constants'!$B$3*('NEFZ + EPA + WLTP - Start Value'!$B$5*'NEFZ + EPA + WLTP - Start Value'!$B$4)*E328/3600,0)</f>
        <v>1.473172148148148</v>
      </c>
    </row>
    <row r="329" ht="20.35" customHeight="1">
      <c r="A329" s="15">
        <v>327</v>
      </c>
      <c r="B329" s="136">
        <v>81.40000000000001</v>
      </c>
      <c r="C329" s="95">
        <f>B329/3.6</f>
        <v>22.61111111111111</v>
      </c>
      <c r="D329" s="95">
        <f>(C329+C328)/2</f>
        <v>22.63888888888889</v>
      </c>
      <c r="E329" s="95">
        <f>(D329*(A329-A328))</f>
        <v>22.63888888888889</v>
      </c>
      <c r="F329" s="95">
        <f>(0.5*((C329^2)-(C328^2))*'NEFZ + EPA + WLTP - Start Value'!$B$3)/3600</f>
        <v>-0.5467571159121927</v>
      </c>
      <c r="G329" s="95">
        <f>E329*'NEFZ + EPA + WLTP - Start Value'!$B$3*'NEFZ + EPA + WLTP - Start Value'!$B$6*'NEFZ + EPA + WLTP - Constants'!$B$4/3600</f>
        <v>0.7723709722222222</v>
      </c>
      <c r="H329" s="95">
        <f>IF(E329&gt;0,(((C328)^3+(C329)^3)/2/D329)*0.5*'NEFZ + EPA + WLTP - Constants'!$B$3*('NEFZ + EPA + WLTP - Start Value'!$B$5*'NEFZ + EPA + WLTP - Start Value'!$B$4)*E329/3600,0)</f>
        <v>1.467769337920096</v>
      </c>
    </row>
    <row r="330" ht="20.35" customHeight="1">
      <c r="A330" s="15">
        <v>328</v>
      </c>
      <c r="B330" s="136">
        <v>80.7</v>
      </c>
      <c r="C330" s="95">
        <f>B330/3.6</f>
        <v>22.41666666666667</v>
      </c>
      <c r="D330" s="95">
        <f>(C330+C329)/2</f>
        <v>22.51388888888889</v>
      </c>
      <c r="E330" s="95">
        <f>(D330*(A330-A329))</f>
        <v>22.51388888888889</v>
      </c>
      <c r="F330" s="95">
        <f>(0.5*((C330^2)-(C329^2))*'NEFZ + EPA + WLTP - Start Value'!$B$3)/3600</f>
        <v>-1.90308374056926</v>
      </c>
      <c r="G330" s="95">
        <f>E330*'NEFZ + EPA + WLTP - Start Value'!$B$3*'NEFZ + EPA + WLTP - Start Value'!$B$6*'NEFZ + EPA + WLTP - Constants'!$B$4/3600</f>
        <v>0.7681063472222223</v>
      </c>
      <c r="H330" s="95">
        <f>IF(E330&gt;0,(((C329)^3+(C330)^3)/2/D330)*0.5*'NEFZ + EPA + WLTP - Constants'!$B$3*('NEFZ + EPA + WLTP - Start Value'!$B$5*'NEFZ + EPA + WLTP - Start Value'!$B$4)*E330/3600,0)</f>
        <v>1.443664828805513</v>
      </c>
    </row>
    <row r="331" ht="20.35" customHeight="1">
      <c r="A331" s="15">
        <v>329</v>
      </c>
      <c r="B331" s="136">
        <v>79.59999999999999</v>
      </c>
      <c r="C331" s="95">
        <f>B331/3.6</f>
        <v>22.11111111111111</v>
      </c>
      <c r="D331" s="95">
        <f>(C331+C330)/2</f>
        <v>22.26388888888889</v>
      </c>
      <c r="E331" s="95">
        <f>(D331*(A331-A330))</f>
        <v>22.26388888888889</v>
      </c>
      <c r="F331" s="95">
        <f>(0.5*((C331^2)-(C330^2))*'NEFZ + EPA + WLTP - Start Value'!$B$3)/3600</f>
        <v>-2.95735221622087</v>
      </c>
      <c r="G331" s="95">
        <f>E331*'NEFZ + EPA + WLTP - Start Value'!$B$3*'NEFZ + EPA + WLTP - Start Value'!$B$6*'NEFZ + EPA + WLTP - Constants'!$B$4/3600</f>
        <v>0.7595770972222222</v>
      </c>
      <c r="H331" s="95">
        <f>IF(E331&gt;0,(((C330)^3+(C331)^3)/2/D331)*0.5*'NEFZ + EPA + WLTP - Constants'!$B$3*('NEFZ + EPA + WLTP - Start Value'!$B$5*'NEFZ + EPA + WLTP - Start Value'!$B$4)*E331/3600,0)</f>
        <v>1.39622352209255</v>
      </c>
    </row>
    <row r="332" ht="20.35" customHeight="1">
      <c r="A332" s="15">
        <v>330</v>
      </c>
      <c r="B332" s="136">
        <v>78.2</v>
      </c>
      <c r="C332" s="95">
        <f>B332/3.6</f>
        <v>21.72222222222222</v>
      </c>
      <c r="D332" s="95">
        <f>(C332+C331)/2</f>
        <v>21.91666666666666</v>
      </c>
      <c r="E332" s="95">
        <f>(D332*(A332-A331))</f>
        <v>21.91666666666666</v>
      </c>
      <c r="F332" s="95">
        <f>(0.5*((C332^2)-(C331^2))*'NEFZ + EPA + WLTP - Start Value'!$B$3)/3600</f>
        <v>-3.705201903292183</v>
      </c>
      <c r="G332" s="95">
        <f>E332*'NEFZ + EPA + WLTP - Start Value'!$B$3*'NEFZ + EPA + WLTP - Start Value'!$B$6*'NEFZ + EPA + WLTP - Constants'!$B$4/3600</f>
        <v>0.7477309166666666</v>
      </c>
      <c r="H332" s="95">
        <f>IF(E332&gt;0,(((C331)^3+(C332)^3)/2/D332)*0.5*'NEFZ + EPA + WLTP - Constants'!$B$3*('NEFZ + EPA + WLTP - Start Value'!$B$5*'NEFZ + EPA + WLTP - Start Value'!$B$4)*E332/3600,0)</f>
        <v>1.332037874614197</v>
      </c>
    </row>
    <row r="333" ht="20.35" customHeight="1">
      <c r="A333" s="15">
        <v>331</v>
      </c>
      <c r="B333" s="136">
        <v>76.8</v>
      </c>
      <c r="C333" s="95">
        <f>B333/3.6</f>
        <v>21.33333333333333</v>
      </c>
      <c r="D333" s="95">
        <f>(C333+C332)/2</f>
        <v>21.52777777777778</v>
      </c>
      <c r="E333" s="95">
        <f>(D333*(A333-A332))</f>
        <v>21.52777777777778</v>
      </c>
      <c r="F333" s="95">
        <f>(0.5*((C333^2)-(C332^2))*'NEFZ + EPA + WLTP - Start Value'!$B$3)/3600</f>
        <v>-3.639456875857338</v>
      </c>
      <c r="G333" s="95">
        <f>E333*'NEFZ + EPA + WLTP - Start Value'!$B$3*'NEFZ + EPA + WLTP - Start Value'!$B$6*'NEFZ + EPA + WLTP - Constants'!$B$4/3600</f>
        <v>0.7344631944444446</v>
      </c>
      <c r="H333" s="95">
        <f>IF(E333&gt;0,(((C332)^3+(C333)^3)/2/D333)*0.5*'NEFZ + EPA + WLTP - Constants'!$B$3*('NEFZ + EPA + WLTP - Start Value'!$B$5*'NEFZ + EPA + WLTP - Start Value'!$B$4)*E333/3600,0)</f>
        <v>1.262392510073731</v>
      </c>
    </row>
    <row r="334" ht="20.35" customHeight="1">
      <c r="A334" s="15">
        <v>332</v>
      </c>
      <c r="B334" s="136">
        <v>75.3</v>
      </c>
      <c r="C334" s="95">
        <f>B334/3.6</f>
        <v>20.91666666666666</v>
      </c>
      <c r="D334" s="95">
        <f>(C334+C333)/2</f>
        <v>21.125</v>
      </c>
      <c r="E334" s="95">
        <f>(D334*(A334-A333))</f>
        <v>21.125</v>
      </c>
      <c r="F334" s="95">
        <f>(0.5*((C334^2)-(C333^2))*'NEFZ + EPA + WLTP - Start Value'!$B$3)/3600</f>
        <v>-3.826461226851869</v>
      </c>
      <c r="G334" s="95">
        <f>E334*'NEFZ + EPA + WLTP - Start Value'!$B$3*'NEFZ + EPA + WLTP - Start Value'!$B$6*'NEFZ + EPA + WLTP - Constants'!$B$4/3600</f>
        <v>0.720721625</v>
      </c>
      <c r="H334" s="95">
        <f>IF(E334&gt;0,(((C333)^3+(C334)^3)/2/D334)*0.5*'NEFZ + EPA + WLTP - Constants'!$B$3*('NEFZ + EPA + WLTP - Start Value'!$B$5*'NEFZ + EPA + WLTP - Start Value'!$B$4)*E334/3600,0)</f>
        <v>1.192909165364583</v>
      </c>
    </row>
    <row r="335" ht="20.35" customHeight="1">
      <c r="A335" s="15">
        <v>333</v>
      </c>
      <c r="B335" s="136">
        <v>73.8</v>
      </c>
      <c r="C335" s="95">
        <f>B335/3.6</f>
        <v>20.5</v>
      </c>
      <c r="D335" s="95">
        <f>(C335+C334)/2</f>
        <v>20.70833333333333</v>
      </c>
      <c r="E335" s="95">
        <f>(D335*(A335-A334))</f>
        <v>20.70833333333333</v>
      </c>
      <c r="F335" s="95">
        <f>(0.5*((C335^2)-(C334^2))*'NEFZ + EPA + WLTP - Start Value'!$B$3)/3600</f>
        <v>-3.750988618827139</v>
      </c>
      <c r="G335" s="95">
        <f>E335*'NEFZ + EPA + WLTP - Start Value'!$B$3*'NEFZ + EPA + WLTP - Start Value'!$B$6*'NEFZ + EPA + WLTP - Constants'!$B$4/3600</f>
        <v>0.7065062083333333</v>
      </c>
      <c r="H335" s="95">
        <f>IF(E335&gt;0,(((C334)^3+(C335)^3)/2/D335)*0.5*'NEFZ + EPA + WLTP - Constants'!$B$3*('NEFZ + EPA + WLTP - Start Value'!$B$5*'NEFZ + EPA + WLTP - Start Value'!$B$4)*E335/3600,0)</f>
        <v>1.123719229021991</v>
      </c>
    </row>
    <row r="336" ht="20.35" customHeight="1">
      <c r="A336" s="15">
        <v>334</v>
      </c>
      <c r="B336" s="136">
        <v>72.09999999999999</v>
      </c>
      <c r="C336" s="95">
        <f>B336/3.6</f>
        <v>20.02777777777778</v>
      </c>
      <c r="D336" s="95">
        <f>(C336+C335)/2</f>
        <v>20.26388888888889</v>
      </c>
      <c r="E336" s="95">
        <f>(D336*(A336-A335))</f>
        <v>20.26388888888889</v>
      </c>
      <c r="F336" s="95">
        <f>(0.5*((C336^2)-(C335^2))*'NEFZ + EPA + WLTP - Start Value'!$B$3)/3600</f>
        <v>-4.159882437414295</v>
      </c>
      <c r="G336" s="95">
        <f>E336*'NEFZ + EPA + WLTP - Start Value'!$B$3*'NEFZ + EPA + WLTP - Start Value'!$B$6*'NEFZ + EPA + WLTP - Constants'!$B$4/3600</f>
        <v>0.6913430972222222</v>
      </c>
      <c r="H336" s="95">
        <f>IF(E336&gt;0,(((C335)^3+(C336)^3)/2/D336)*0.5*'NEFZ + EPA + WLTP - Constants'!$B$3*('NEFZ + EPA + WLTP - Start Value'!$B$5*'NEFZ + EPA + WLTP - Start Value'!$B$4)*E336/3600,0)</f>
        <v>1.053017919179741</v>
      </c>
    </row>
    <row r="337" ht="20.35" customHeight="1">
      <c r="A337" s="15">
        <v>335</v>
      </c>
      <c r="B337" s="136">
        <v>70.2</v>
      </c>
      <c r="C337" s="95">
        <f>B337/3.6</f>
        <v>19.5</v>
      </c>
      <c r="D337" s="95">
        <f>(C337+C336)/2</f>
        <v>19.76388888888889</v>
      </c>
      <c r="E337" s="95">
        <f>(D337*(A337-A336))</f>
        <v>19.76388888888889</v>
      </c>
      <c r="F337" s="95">
        <f>(0.5*((C337^2)-(C336^2))*'NEFZ + EPA + WLTP - Start Value'!$B$3)/3600</f>
        <v>-4.53456200703015</v>
      </c>
      <c r="G337" s="95">
        <f>E337*'NEFZ + EPA + WLTP - Start Value'!$B$3*'NEFZ + EPA + WLTP - Start Value'!$B$6*'NEFZ + EPA + WLTP - Constants'!$B$4/3600</f>
        <v>0.6742845972222221</v>
      </c>
      <c r="H337" s="95">
        <f>IF(E337&gt;0,(((C336)^3+(C337)^3)/2/D337)*0.5*'NEFZ + EPA + WLTP - Constants'!$B$3*('NEFZ + EPA + WLTP - Start Value'!$B$5*'NEFZ + EPA + WLTP - Start Value'!$B$4)*E337/3600,0)</f>
        <v>0.9771021066797408</v>
      </c>
    </row>
    <row r="338" ht="20.35" customHeight="1">
      <c r="A338" s="15">
        <v>336</v>
      </c>
      <c r="B338" s="136">
        <v>68.2</v>
      </c>
      <c r="C338" s="95">
        <f>B338/3.6</f>
        <v>18.94444444444445</v>
      </c>
      <c r="D338" s="95">
        <f>(C338+C337)/2</f>
        <v>19.22222222222222</v>
      </c>
      <c r="E338" s="95">
        <f>(D338*(A338-A337))</f>
        <v>19.22222222222222</v>
      </c>
      <c r="F338" s="95">
        <f>(0.5*((C338^2)-(C337^2))*'NEFZ + EPA + WLTP - Start Value'!$B$3)/3600</f>
        <v>-4.642403978052114</v>
      </c>
      <c r="G338" s="95">
        <f>E338*'NEFZ + EPA + WLTP - Start Value'!$B$3*'NEFZ + EPA + WLTP - Start Value'!$B$6*'NEFZ + EPA + WLTP - Constants'!$B$4/3600</f>
        <v>0.6558045555555556</v>
      </c>
      <c r="H338" s="95">
        <f>IF(E338&gt;0,(((C337)^3+(C338)^3)/2/D338)*0.5*'NEFZ + EPA + WLTP - Constants'!$B$3*('NEFZ + EPA + WLTP - Start Value'!$B$5*'NEFZ + EPA + WLTP - Start Value'!$B$4)*E338/3600,0)</f>
        <v>0.8990281685528122</v>
      </c>
    </row>
    <row r="339" ht="20.35" customHeight="1">
      <c r="A339" s="15">
        <v>337</v>
      </c>
      <c r="B339" s="136">
        <v>66.09999999999999</v>
      </c>
      <c r="C339" s="95">
        <f>B339/3.6</f>
        <v>18.36111111111111</v>
      </c>
      <c r="D339" s="95">
        <f>(C339+C338)/2</f>
        <v>18.65277777777778</v>
      </c>
      <c r="E339" s="95">
        <f>(D339*(A339-A338))</f>
        <v>18.65277777777778</v>
      </c>
      <c r="F339" s="95">
        <f>(0.5*((C339^2)-(C338^2))*'NEFZ + EPA + WLTP - Start Value'!$B$3)/3600</f>
        <v>-4.730119920267503</v>
      </c>
      <c r="G339" s="95">
        <f>E339*'NEFZ + EPA + WLTP - Start Value'!$B$3*'NEFZ + EPA + WLTP - Start Value'!$B$6*'NEFZ + EPA + WLTP - Constants'!$B$4/3600</f>
        <v>0.6363768194444446</v>
      </c>
      <c r="H339" s="95">
        <f>IF(E339&gt;0,(((C338)^3+(C339)^3)/2/D339)*0.5*'NEFZ + EPA + WLTP - Constants'!$B$3*('NEFZ + EPA + WLTP - Start Value'!$B$5*'NEFZ + EPA + WLTP - Start Value'!$B$4)*E339/3600,0)</f>
        <v>0.8215604386198989</v>
      </c>
    </row>
    <row r="340" ht="20.35" customHeight="1">
      <c r="A340" s="15">
        <v>338</v>
      </c>
      <c r="B340" s="136">
        <v>63.8</v>
      </c>
      <c r="C340" s="95">
        <f>B340/3.6</f>
        <v>17.72222222222222</v>
      </c>
      <c r="D340" s="95">
        <f>(C340+C339)/2</f>
        <v>18.04166666666666</v>
      </c>
      <c r="E340" s="95">
        <f>(D340*(A340-A339))</f>
        <v>18.04166666666666</v>
      </c>
      <c r="F340" s="95">
        <f>(0.5*((C340^2)-(C339^2))*'NEFZ + EPA + WLTP - Start Value'!$B$3)/3600</f>
        <v>-5.010878022119346</v>
      </c>
      <c r="G340" s="95">
        <f>E340*'NEFZ + EPA + WLTP - Start Value'!$B$3*'NEFZ + EPA + WLTP - Start Value'!$B$6*'NEFZ + EPA + WLTP - Constants'!$B$4/3600</f>
        <v>0.6155275416666666</v>
      </c>
      <c r="H340" s="95">
        <f>IF(E340&gt;0,(((C339)^3+(C340)^3)/2/D340)*0.5*'NEFZ + EPA + WLTP - Constants'!$B$3*('NEFZ + EPA + WLTP - Start Value'!$B$5*'NEFZ + EPA + WLTP - Start Value'!$B$4)*E340/3600,0)</f>
        <v>0.7435817998167438</v>
      </c>
    </row>
    <row r="341" ht="20.35" customHeight="1">
      <c r="A341" s="15">
        <v>339</v>
      </c>
      <c r="B341" s="136">
        <v>61.6</v>
      </c>
      <c r="C341" s="95">
        <f>B341/3.6</f>
        <v>17.11111111111111</v>
      </c>
      <c r="D341" s="95">
        <f>(C341+C340)/2</f>
        <v>17.41666666666666</v>
      </c>
      <c r="E341" s="95">
        <f>(D341*(A341-A340))</f>
        <v>17.41666666666666</v>
      </c>
      <c r="F341" s="95">
        <f>(0.5*((C341^2)-(C340^2))*'NEFZ + EPA + WLTP - Start Value'!$B$3)/3600</f>
        <v>-4.626974022633739</v>
      </c>
      <c r="G341" s="95">
        <f>E341*'NEFZ + EPA + WLTP - Start Value'!$B$3*'NEFZ + EPA + WLTP - Start Value'!$B$6*'NEFZ + EPA + WLTP - Constants'!$B$4/3600</f>
        <v>0.5942044166666666</v>
      </c>
      <c r="H341" s="95">
        <f>IF(E341&gt;0,(((C340)^3+(C341)^3)/2/D341)*0.5*'NEFZ + EPA + WLTP - Constants'!$B$3*('NEFZ + EPA + WLTP - Start Value'!$B$5*'NEFZ + EPA + WLTP - Start Value'!$B$4)*E341/3600,0)</f>
        <v>0.6689389301697529</v>
      </c>
    </row>
    <row r="342" ht="20.35" customHeight="1">
      <c r="A342" s="15">
        <v>340</v>
      </c>
      <c r="B342" s="136">
        <v>60.2</v>
      </c>
      <c r="C342" s="95">
        <f>B342/3.6</f>
        <v>16.72222222222222</v>
      </c>
      <c r="D342" s="95">
        <f>(C342+C341)/2</f>
        <v>16.91666666666666</v>
      </c>
      <c r="E342" s="95">
        <f>(D342*(A342-A341))</f>
        <v>16.91666666666666</v>
      </c>
      <c r="F342" s="95">
        <f>(0.5*((C342^2)-(C341^2))*'NEFZ + EPA + WLTP - Start Value'!$B$3)/3600</f>
        <v>-2.859908693415647</v>
      </c>
      <c r="G342" s="95">
        <f>E342*'NEFZ + EPA + WLTP - Start Value'!$B$3*'NEFZ + EPA + WLTP - Start Value'!$B$6*'NEFZ + EPA + WLTP - Constants'!$B$4/3600</f>
        <v>0.5771459166666666</v>
      </c>
      <c r="H342" s="95">
        <f>IF(E342&gt;0,(((C341)^3+(C342)^3)/2/D342)*0.5*'NEFZ + EPA + WLTP - Constants'!$B$3*('NEFZ + EPA + WLTP - Start Value'!$B$5*'NEFZ + EPA + WLTP - Start Value'!$B$4)*E342/3600,0)</f>
        <v>0.612642330632716</v>
      </c>
    </row>
    <row r="343" ht="20.35" customHeight="1">
      <c r="A343" s="15">
        <v>341</v>
      </c>
      <c r="B343" s="136">
        <v>59.8</v>
      </c>
      <c r="C343" s="95">
        <f>B343/3.6</f>
        <v>16.61111111111111</v>
      </c>
      <c r="D343" s="95">
        <f>(C343+C342)/2</f>
        <v>16.66666666666666</v>
      </c>
      <c r="E343" s="95">
        <f>(D343*(A343-A342))</f>
        <v>16.66666666666666</v>
      </c>
      <c r="F343" s="95">
        <f>(0.5*((C343^2)-(C342^2))*'NEFZ + EPA + WLTP - Start Value'!$B$3)/3600</f>
        <v>-0.8050411522633726</v>
      </c>
      <c r="G343" s="95">
        <f>E343*'NEFZ + EPA + WLTP - Start Value'!$B$3*'NEFZ + EPA + WLTP - Start Value'!$B$6*'NEFZ + EPA + WLTP - Constants'!$B$4/3600</f>
        <v>0.5686166666666665</v>
      </c>
      <c r="H343" s="95">
        <f>IF(E343&gt;0,(((C342)^3+(C343)^3)/2/D343)*0.5*'NEFZ + EPA + WLTP - Constants'!$B$3*('NEFZ + EPA + WLTP - Start Value'!$B$5*'NEFZ + EPA + WLTP - Start Value'!$B$4)*E343/3600,0)</f>
        <v>0.5856676697530863</v>
      </c>
    </row>
    <row r="344" ht="20.35" customHeight="1">
      <c r="A344" s="15">
        <v>342</v>
      </c>
      <c r="B344" s="136">
        <v>60.4</v>
      </c>
      <c r="C344" s="95">
        <f>B344/3.6</f>
        <v>16.77777777777778</v>
      </c>
      <c r="D344" s="95">
        <f>(C344+C343)/2</f>
        <v>16.69444444444444</v>
      </c>
      <c r="E344" s="95">
        <f>(D344*(A344-A343))</f>
        <v>16.69444444444444</v>
      </c>
      <c r="F344" s="95">
        <f>(0.5*((C344^2)-(C343^2))*'NEFZ + EPA + WLTP - Start Value'!$B$3)/3600</f>
        <v>1.209574331275737</v>
      </c>
      <c r="G344" s="95">
        <f>E344*'NEFZ + EPA + WLTP - Start Value'!$B$3*'NEFZ + EPA + WLTP - Start Value'!$B$6*'NEFZ + EPA + WLTP - Constants'!$B$4/3600</f>
        <v>0.5695643611111111</v>
      </c>
      <c r="H344" s="95">
        <f>IF(E344&gt;0,(((C343)^3+(C344)^3)/2/D344)*0.5*'NEFZ + EPA + WLTP - Constants'!$B$3*('NEFZ + EPA + WLTP - Start Value'!$B$5*'NEFZ + EPA + WLTP - Start Value'!$B$4)*E344/3600,0)</f>
        <v>0.5886252688185871</v>
      </c>
    </row>
    <row r="345" ht="20.35" customHeight="1">
      <c r="A345" s="15">
        <v>343</v>
      </c>
      <c r="B345" s="136">
        <v>61.8</v>
      </c>
      <c r="C345" s="95">
        <f>B345/3.6</f>
        <v>17.16666666666666</v>
      </c>
      <c r="D345" s="95">
        <f>(C345+C344)/2</f>
        <v>16.97222222222222</v>
      </c>
      <c r="E345" s="95">
        <f>(D345*(A345-A344))</f>
        <v>16.97222222222222</v>
      </c>
      <c r="F345" s="95">
        <f>(0.5*((C345^2)-(C344^2))*'NEFZ + EPA + WLTP - Start Value'!$B$3)/3600</f>
        <v>2.869300840192011</v>
      </c>
      <c r="G345" s="95">
        <f>E345*'NEFZ + EPA + WLTP - Start Value'!$B$3*'NEFZ + EPA + WLTP - Start Value'!$B$6*'NEFZ + EPA + WLTP - Constants'!$B$4/3600</f>
        <v>0.5790413055555556</v>
      </c>
      <c r="H345" s="95">
        <f>IF(E345&gt;0,(((C344)^3+(C345)^3)/2/D345)*0.5*'NEFZ + EPA + WLTP - Constants'!$B$3*('NEFZ + EPA + WLTP - Start Value'!$B$5*'NEFZ + EPA + WLTP - Start Value'!$B$4)*E345/3600,0)</f>
        <v>0.6186964575188612</v>
      </c>
    </row>
    <row r="346" ht="20.35" customHeight="1">
      <c r="A346" s="15">
        <v>344</v>
      </c>
      <c r="B346" s="136">
        <v>62.6</v>
      </c>
      <c r="C346" s="95">
        <f>B346/3.6</f>
        <v>17.38888888888889</v>
      </c>
      <c r="D346" s="95">
        <f>(C346+C345)/2</f>
        <v>17.27777777777778</v>
      </c>
      <c r="E346" s="95">
        <f>(D346*(A346-A345))</f>
        <v>17.27777777777778</v>
      </c>
      <c r="F346" s="95">
        <f>(0.5*((C346^2)-(C345^2))*'NEFZ + EPA + WLTP - Start Value'!$B$3)/3600</f>
        <v>1.669118655692761</v>
      </c>
      <c r="G346" s="95">
        <f>E346*'NEFZ + EPA + WLTP - Start Value'!$B$3*'NEFZ + EPA + WLTP - Start Value'!$B$6*'NEFZ + EPA + WLTP - Constants'!$B$4/3600</f>
        <v>0.5894659444444444</v>
      </c>
      <c r="H346" s="95">
        <f>IF(E346&gt;0,(((C345)^3+(C346)^3)/2/D346)*0.5*'NEFZ + EPA + WLTP - Constants'!$B$3*('NEFZ + EPA + WLTP - Start Value'!$B$5*'NEFZ + EPA + WLTP - Start Value'!$B$4)*E346/3600,0)</f>
        <v>0.652541378515089</v>
      </c>
    </row>
    <row r="347" ht="20.35" customHeight="1">
      <c r="A347" s="15">
        <v>345</v>
      </c>
      <c r="B347" s="136">
        <v>62.7</v>
      </c>
      <c r="C347" s="95">
        <f>B347/3.6</f>
        <v>17.41666666666667</v>
      </c>
      <c r="D347" s="95">
        <f>(C347+C346)/2</f>
        <v>17.40277777777778</v>
      </c>
      <c r="E347" s="95">
        <f>(D347*(A347-A346))</f>
        <v>17.40277777777778</v>
      </c>
      <c r="F347" s="95">
        <f>(0.5*((C347^2)-(C346^2))*'NEFZ + EPA + WLTP - Start Value'!$B$3)/3600</f>
        <v>0.210149284122087</v>
      </c>
      <c r="G347" s="95">
        <f>E347*'NEFZ + EPA + WLTP - Start Value'!$B$3*'NEFZ + EPA + WLTP - Start Value'!$B$6*'NEFZ + EPA + WLTP - Constants'!$B$4/3600</f>
        <v>0.5937305694444446</v>
      </c>
      <c r="H347" s="95">
        <f>IF(E347&gt;0,(((C346)^3+(C347)^3)/2/D347)*0.5*'NEFZ + EPA + WLTP - Constants'!$B$3*('NEFZ + EPA + WLTP - Start Value'!$B$5*'NEFZ + EPA + WLTP - Start Value'!$B$4)*E347/3600,0)</f>
        <v>0.6667255204421724</v>
      </c>
    </row>
    <row r="348" ht="20.35" customHeight="1">
      <c r="A348" s="15">
        <v>346</v>
      </c>
      <c r="B348" s="136">
        <v>61.9</v>
      </c>
      <c r="C348" s="95">
        <f>B348/3.6</f>
        <v>17.19444444444444</v>
      </c>
      <c r="D348" s="95">
        <f>(C348+C347)/2</f>
        <v>17.30555555555556</v>
      </c>
      <c r="E348" s="95">
        <f>(D348*(A348-A347))</f>
        <v>17.30555555555556</v>
      </c>
      <c r="F348" s="95">
        <f>(0.5*((C348^2)-(C347^2))*'NEFZ + EPA + WLTP - Start Value'!$B$3)/3600</f>
        <v>-1.671802126200295</v>
      </c>
      <c r="G348" s="95">
        <f>E348*'NEFZ + EPA + WLTP - Start Value'!$B$3*'NEFZ + EPA + WLTP - Start Value'!$B$6*'NEFZ + EPA + WLTP - Constants'!$B$4/3600</f>
        <v>0.590413638888889</v>
      </c>
      <c r="H348" s="95">
        <f>IF(E348&gt;0,(((C347)^3+(C348)^3)/2/D348)*0.5*'NEFZ + EPA + WLTP - Constants'!$B$3*('NEFZ + EPA + WLTP - Start Value'!$B$5*'NEFZ + EPA + WLTP - Start Value'!$B$4)*E348/3600,0)</f>
        <v>0.6556934859717936</v>
      </c>
    </row>
    <row r="349" ht="20.35" customHeight="1">
      <c r="A349" s="15">
        <v>347</v>
      </c>
      <c r="B349" s="136">
        <v>60</v>
      </c>
      <c r="C349" s="95">
        <f>B349/3.6</f>
        <v>16.66666666666667</v>
      </c>
      <c r="D349" s="95">
        <f>(C349+C348)/2</f>
        <v>16.93055555555556</v>
      </c>
      <c r="E349" s="95">
        <f>(D349*(A349-A348))</f>
        <v>16.93055555555556</v>
      </c>
      <c r="F349" s="95">
        <f>(0.5*((C349^2)-(C348^2))*'NEFZ + EPA + WLTP - Start Value'!$B$3)/3600</f>
        <v>-3.884491276577482</v>
      </c>
      <c r="G349" s="95">
        <f>E349*'NEFZ + EPA + WLTP - Start Value'!$B$3*'NEFZ + EPA + WLTP - Start Value'!$B$6*'NEFZ + EPA + WLTP - Constants'!$B$4/3600</f>
        <v>0.577619763888889</v>
      </c>
      <c r="H349" s="95">
        <f>IF(E349&gt;0,(((C348)^3+(C349)^3)/2/D349)*0.5*'NEFZ + EPA + WLTP - Constants'!$B$3*('NEFZ + EPA + WLTP - Start Value'!$B$5*'NEFZ + EPA + WLTP - Start Value'!$B$4)*E349/3600,0)</f>
        <v>0.6143566461280434</v>
      </c>
    </row>
    <row r="350" ht="20.35" customHeight="1">
      <c r="A350" s="15">
        <v>348</v>
      </c>
      <c r="B350" s="136">
        <v>58.4</v>
      </c>
      <c r="C350" s="95">
        <f>B350/3.6</f>
        <v>16.22222222222222</v>
      </c>
      <c r="D350" s="95">
        <f>(C350+C349)/2</f>
        <v>16.44444444444444</v>
      </c>
      <c r="E350" s="95">
        <f>(D350*(A350-A349))</f>
        <v>16.44444444444444</v>
      </c>
      <c r="F350" s="95">
        <f>(0.5*((C350^2)-(C349^2))*'NEFZ + EPA + WLTP - Start Value'!$B$3)/3600</f>
        <v>-3.177229080932805</v>
      </c>
      <c r="G350" s="95">
        <f>E350*'NEFZ + EPA + WLTP - Start Value'!$B$3*'NEFZ + EPA + WLTP - Start Value'!$B$6*'NEFZ + EPA + WLTP - Constants'!$B$4/3600</f>
        <v>0.5610351111111112</v>
      </c>
      <c r="H350" s="95">
        <f>IF(E350&gt;0,(((C349)^3+(C350)^3)/2/D350)*0.5*'NEFZ + EPA + WLTP - Constants'!$B$3*('NEFZ + EPA + WLTP - Start Value'!$B$5*'NEFZ + EPA + WLTP - Start Value'!$B$4)*E350/3600,0)</f>
        <v>0.5628413607681756</v>
      </c>
    </row>
    <row r="351" ht="20.35" customHeight="1">
      <c r="A351" s="15">
        <v>349</v>
      </c>
      <c r="B351" s="136">
        <v>57.8</v>
      </c>
      <c r="C351" s="95">
        <f>B351/3.6</f>
        <v>16.05555555555555</v>
      </c>
      <c r="D351" s="95">
        <f>(C351+C350)/2</f>
        <v>16.13888888888889</v>
      </c>
      <c r="E351" s="95">
        <f>(D351*(A351-A350))</f>
        <v>16.13888888888889</v>
      </c>
      <c r="F351" s="95">
        <f>(0.5*((C351^2)-(C350^2))*'NEFZ + EPA + WLTP - Start Value'!$B$3)/3600</f>
        <v>-1.169322273662561</v>
      </c>
      <c r="G351" s="95">
        <f>E351*'NEFZ + EPA + WLTP - Start Value'!$B$3*'NEFZ + EPA + WLTP - Start Value'!$B$6*'NEFZ + EPA + WLTP - Constants'!$B$4/3600</f>
        <v>0.5506104722222221</v>
      </c>
      <c r="H351" s="95">
        <f>IF(E351&gt;0,(((C350)^3+(C351)^3)/2/D351)*0.5*'NEFZ + EPA + WLTP - Constants'!$B$3*('NEFZ + EPA + WLTP - Start Value'!$B$5*'NEFZ + EPA + WLTP - Start Value'!$B$4)*E351/3600,0)</f>
        <v>0.5317973345764746</v>
      </c>
    </row>
    <row r="352" ht="20.35" customHeight="1">
      <c r="A352" s="15">
        <v>350</v>
      </c>
      <c r="B352" s="136">
        <v>57.8</v>
      </c>
      <c r="C352" s="95">
        <f>B352/3.6</f>
        <v>16.05555555555555</v>
      </c>
      <c r="D352" s="95">
        <f>(C352+C351)/2</f>
        <v>16.05555555555555</v>
      </c>
      <c r="E352" s="95">
        <f>(D352*(A352-A351))</f>
        <v>16.05555555555555</v>
      </c>
      <c r="F352" s="95">
        <f>(0.5*((C352^2)-(C351^2))*'NEFZ + EPA + WLTP - Start Value'!$B$3)/3600</f>
        <v>0</v>
      </c>
      <c r="G352" s="95">
        <f>E352*'NEFZ + EPA + WLTP - Start Value'!$B$3*'NEFZ + EPA + WLTP - Start Value'!$B$6*'NEFZ + EPA + WLTP - Constants'!$B$4/3600</f>
        <v>0.5477673888888889</v>
      </c>
      <c r="H352" s="95">
        <f>IF(E352&gt;0,(((C351)^3+(C352)^3)/2/D352)*0.5*'NEFZ + EPA + WLTP - Constants'!$B$3*('NEFZ + EPA + WLTP - Start Value'!$B$5*'NEFZ + EPA + WLTP - Start Value'!$B$4)*E352/3600,0)</f>
        <v>0.523560095764746</v>
      </c>
    </row>
    <row r="353" ht="20.35" customHeight="1">
      <c r="A353" s="15">
        <v>351</v>
      </c>
      <c r="B353" s="136">
        <v>57.8</v>
      </c>
      <c r="C353" s="95">
        <f>B353/3.6</f>
        <v>16.05555555555555</v>
      </c>
      <c r="D353" s="95">
        <f>(C353+C352)/2</f>
        <v>16.05555555555555</v>
      </c>
      <c r="E353" s="95">
        <f>(D353*(A353-A352))</f>
        <v>16.05555555555555</v>
      </c>
      <c r="F353" s="95">
        <f>(0.5*((C353^2)-(C352^2))*'NEFZ + EPA + WLTP - Start Value'!$B$3)/3600</f>
        <v>0</v>
      </c>
      <c r="G353" s="95">
        <f>E353*'NEFZ + EPA + WLTP - Start Value'!$B$3*'NEFZ + EPA + WLTP - Start Value'!$B$6*'NEFZ + EPA + WLTP - Constants'!$B$4/3600</f>
        <v>0.5477673888888889</v>
      </c>
      <c r="H353" s="95">
        <f>IF(E353&gt;0,(((C352)^3+(C353)^3)/2/D353)*0.5*'NEFZ + EPA + WLTP - Constants'!$B$3*('NEFZ + EPA + WLTP - Start Value'!$B$5*'NEFZ + EPA + WLTP - Start Value'!$B$4)*E353/3600,0)</f>
        <v>0.523560095764746</v>
      </c>
    </row>
    <row r="354" ht="20.35" customHeight="1">
      <c r="A354" s="15">
        <v>352</v>
      </c>
      <c r="B354" s="136">
        <v>57.3</v>
      </c>
      <c r="C354" s="95">
        <f>B354/3.6</f>
        <v>15.91666666666667</v>
      </c>
      <c r="D354" s="95">
        <f>(C354+C353)/2</f>
        <v>15.98611111111111</v>
      </c>
      <c r="E354" s="95">
        <f>(D354*(A354-A353))</f>
        <v>15.98611111111111</v>
      </c>
      <c r="F354" s="95">
        <f>(0.5*((C354^2)-(C353^2))*'NEFZ + EPA + WLTP - Start Value'!$B$3)/3600</f>
        <v>-0.9652107981824237</v>
      </c>
      <c r="G354" s="95">
        <f>E354*'NEFZ + EPA + WLTP - Start Value'!$B$3*'NEFZ + EPA + WLTP - Start Value'!$B$6*'NEFZ + EPA + WLTP - Constants'!$B$4/3600</f>
        <v>0.5453981527777778</v>
      </c>
      <c r="H354" s="95">
        <f>IF(E354&gt;0,(((C353)^3+(C354)^3)/2/D354)*0.5*'NEFZ + EPA + WLTP - Constants'!$B$3*('NEFZ + EPA + WLTP - Start Value'!$B$5*'NEFZ + EPA + WLTP - Start Value'!$B$4)*E354/3600,0)</f>
        <v>0.5168250946126971</v>
      </c>
    </row>
    <row r="355" ht="20.35" customHeight="1">
      <c r="A355" s="15">
        <v>353</v>
      </c>
      <c r="B355" s="136">
        <v>56.2</v>
      </c>
      <c r="C355" s="95">
        <f>B355/3.6</f>
        <v>15.61111111111111</v>
      </c>
      <c r="D355" s="95">
        <f>(C355+C354)/2</f>
        <v>15.76388888888889</v>
      </c>
      <c r="E355" s="95">
        <f>(D355*(A355-A354))</f>
        <v>15.76388888888889</v>
      </c>
      <c r="F355" s="95">
        <f>(0.5*((C355^2)-(C354^2))*'NEFZ + EPA + WLTP - Start Value'!$B$3)/3600</f>
        <v>-2.093945580418382</v>
      </c>
      <c r="G355" s="95">
        <f>E355*'NEFZ + EPA + WLTP - Start Value'!$B$3*'NEFZ + EPA + WLTP - Start Value'!$B$6*'NEFZ + EPA + WLTP - Constants'!$B$4/3600</f>
        <v>0.5378165972222223</v>
      </c>
      <c r="H355" s="95">
        <f>IF(E355&gt;0,(((C354)^3+(C355)^3)/2/D355)*0.5*'NEFZ + EPA + WLTP - Constants'!$B$3*('NEFZ + EPA + WLTP - Start Value'!$B$5*'NEFZ + EPA + WLTP - Start Value'!$B$4)*E355/3600,0)</f>
        <v>0.4956818082615311</v>
      </c>
    </row>
    <row r="356" ht="20.35" customHeight="1">
      <c r="A356" s="15">
        <v>354</v>
      </c>
      <c r="B356" s="136">
        <v>54.3</v>
      </c>
      <c r="C356" s="95">
        <f>B356/3.6</f>
        <v>15.08333333333333</v>
      </c>
      <c r="D356" s="95">
        <f>(C356+C355)/2</f>
        <v>15.34722222222222</v>
      </c>
      <c r="E356" s="95">
        <f>(D356*(A356-A355))</f>
        <v>15.34722222222222</v>
      </c>
      <c r="F356" s="95">
        <f>(0.5*((C356^2)-(C355^2))*'NEFZ + EPA + WLTP - Start Value'!$B$3)/3600</f>
        <v>-3.521216456618664</v>
      </c>
      <c r="G356" s="95">
        <f>E356*'NEFZ + EPA + WLTP - Start Value'!$B$3*'NEFZ + EPA + WLTP - Start Value'!$B$6*'NEFZ + EPA + WLTP - Constants'!$B$4/3600</f>
        <v>0.5236011805555556</v>
      </c>
      <c r="H356" s="95">
        <f>IF(E356&gt;0,(((C355)^3+(C356)^3)/2/D356)*0.5*'NEFZ + EPA + WLTP - Constants'!$B$3*('NEFZ + EPA + WLTP - Start Value'!$B$5*'NEFZ + EPA + WLTP - Start Value'!$B$4)*E356/3600,0)</f>
        <v>0.4576831262592164</v>
      </c>
    </row>
    <row r="357" ht="20.35" customHeight="1">
      <c r="A357" s="15">
        <v>355</v>
      </c>
      <c r="B357" s="136">
        <v>50.8</v>
      </c>
      <c r="C357" s="95">
        <f>B357/3.6</f>
        <v>14.11111111111111</v>
      </c>
      <c r="D357" s="95">
        <f>(C357+C356)/2</f>
        <v>14.59722222222222</v>
      </c>
      <c r="E357" s="95">
        <f>(D357*(A357-A356))</f>
        <v>14.59722222222222</v>
      </c>
      <c r="F357" s="95">
        <f>(0.5*((C357^2)-(C356^2))*'NEFZ + EPA + WLTP - Start Value'!$B$3)/3600</f>
        <v>-6.169466413751708</v>
      </c>
      <c r="G357" s="95">
        <f>E357*'NEFZ + EPA + WLTP - Start Value'!$B$3*'NEFZ + EPA + WLTP - Start Value'!$B$6*'NEFZ + EPA + WLTP - Constants'!$B$4/3600</f>
        <v>0.4980134305555556</v>
      </c>
      <c r="H357" s="95">
        <f>IF(E357&gt;0,(((C356)^3+(C357)^3)/2/D357)*0.5*'NEFZ + EPA + WLTP - Constants'!$B$3*('NEFZ + EPA + WLTP - Start Value'!$B$5*'NEFZ + EPA + WLTP - Start Value'!$B$4)*E357/3600,0)</f>
        <v>0.3947695811203275</v>
      </c>
    </row>
    <row r="358" ht="20.35" customHeight="1">
      <c r="A358" s="15">
        <v>356</v>
      </c>
      <c r="B358" s="136">
        <v>45.5</v>
      </c>
      <c r="C358" s="95">
        <f>B358/3.6</f>
        <v>12.63888888888889</v>
      </c>
      <c r="D358" s="95">
        <f>(C358+C357)/2</f>
        <v>13.375</v>
      </c>
      <c r="E358" s="95">
        <f>(D358*(A358-A357))</f>
        <v>13.375</v>
      </c>
      <c r="F358" s="95">
        <f>(0.5*((C358^2)-(C357^2))*'NEFZ + EPA + WLTP - Start Value'!$B$3)/3600</f>
        <v>-8.560103202160491</v>
      </c>
      <c r="G358" s="95">
        <f>E358*'NEFZ + EPA + WLTP - Start Value'!$B$3*'NEFZ + EPA + WLTP - Start Value'!$B$6*'NEFZ + EPA + WLTP - Constants'!$B$4/3600</f>
        <v>0.4563148750000001</v>
      </c>
      <c r="H358" s="95">
        <f>IF(E358&gt;0,(((C357)^3+(C358)^3)/2/D358)*0.5*'NEFZ + EPA + WLTP - Constants'!$B$3*('NEFZ + EPA + WLTP - Start Value'!$B$5*'NEFZ + EPA + WLTP - Start Value'!$B$4)*E358/3600,0)</f>
        <v>0.3054221344039351</v>
      </c>
    </row>
    <row r="359" ht="20.35" customHeight="1">
      <c r="A359" s="15">
        <v>357</v>
      </c>
      <c r="B359" s="136">
        <v>40.2</v>
      </c>
      <c r="C359" s="95">
        <f>B359/3.6</f>
        <v>11.16666666666667</v>
      </c>
      <c r="D359" s="95">
        <f>(C359+C358)/2</f>
        <v>11.90277777777778</v>
      </c>
      <c r="E359" s="95">
        <f>(D359*(A359-A358))</f>
        <v>11.90277777777778</v>
      </c>
      <c r="F359" s="95">
        <f>(0.5*((C359^2)-(C358^2))*'NEFZ + EPA + WLTP - Start Value'!$B$3)/3600</f>
        <v>-7.617869620198896</v>
      </c>
      <c r="G359" s="95">
        <f>E359*'NEFZ + EPA + WLTP - Start Value'!$B$3*'NEFZ + EPA + WLTP - Start Value'!$B$6*'NEFZ + EPA + WLTP - Constants'!$B$4/3600</f>
        <v>0.4060870694444444</v>
      </c>
      <c r="H359" s="95">
        <f>IF(E359&gt;0,(((C358)^3+(C359)^3)/2/D359)*0.5*'NEFZ + EPA + WLTP - Constants'!$B$3*('NEFZ + EPA + WLTP - Start Value'!$B$5*'NEFZ + EPA + WLTP - Start Value'!$B$4)*E359/3600,0)</f>
        <v>0.2157695650023577</v>
      </c>
    </row>
    <row r="360" ht="20.35" customHeight="1">
      <c r="A360" s="15">
        <v>358</v>
      </c>
      <c r="B360" s="136">
        <v>34.9</v>
      </c>
      <c r="C360" s="95">
        <f>B360/3.6</f>
        <v>9.694444444444445</v>
      </c>
      <c r="D360" s="95">
        <f>(C360+C359)/2</f>
        <v>10.43055555555556</v>
      </c>
      <c r="E360" s="95">
        <f>(D360*(A360-A359))</f>
        <v>10.43055555555556</v>
      </c>
      <c r="F360" s="95">
        <f>(0.5*((C360^2)-(C359^2))*'NEFZ + EPA + WLTP - Start Value'!$B$3)/3600</f>
        <v>-6.675636038237315</v>
      </c>
      <c r="G360" s="95">
        <f>E360*'NEFZ + EPA + WLTP - Start Value'!$B$3*'NEFZ + EPA + WLTP - Start Value'!$B$6*'NEFZ + EPA + WLTP - Constants'!$B$4/3600</f>
        <v>0.3558592638888889</v>
      </c>
      <c r="H360" s="95">
        <f>IF(E360&gt;0,(((C359)^3+(C360)^3)/2/D360)*0.5*'NEFZ + EPA + WLTP - Constants'!$B$3*('NEFZ + EPA + WLTP - Start Value'!$B$5*'NEFZ + EPA + WLTP - Start Value'!$B$4)*E360/3600,0)</f>
        <v>0.1456980844960992</v>
      </c>
    </row>
    <row r="361" ht="20.35" customHeight="1">
      <c r="A361" s="15">
        <v>359</v>
      </c>
      <c r="B361" s="136">
        <v>29.6</v>
      </c>
      <c r="C361" s="95">
        <f>B361/3.6</f>
        <v>8.222222222222223</v>
      </c>
      <c r="D361" s="95">
        <f>(C361+C360)/2</f>
        <v>8.958333333333334</v>
      </c>
      <c r="E361" s="95">
        <f>(D361*(A361-A360))</f>
        <v>8.958333333333334</v>
      </c>
      <c r="F361" s="95">
        <f>(0.5*((C361^2)-(C360^2))*'NEFZ + EPA + WLTP - Start Value'!$B$3)/3600</f>
        <v>-5.733402456275718</v>
      </c>
      <c r="G361" s="95">
        <f>E361*'NEFZ + EPA + WLTP - Start Value'!$B$3*'NEFZ + EPA + WLTP - Start Value'!$B$6*'NEFZ + EPA + WLTP - Constants'!$B$4/3600</f>
        <v>0.3056314583333334</v>
      </c>
      <c r="H361" s="95">
        <f>IF(E361&gt;0,(((C360)^3+(C361)^3)/2/D361)*0.5*'NEFZ + EPA + WLTP - Constants'!$B$3*('NEFZ + EPA + WLTP - Start Value'!$B$5*'NEFZ + EPA + WLTP - Start Value'!$B$4)*E361/3600,0)</f>
        <v>0.09278576123649691</v>
      </c>
    </row>
    <row r="362" ht="20.35" customHeight="1">
      <c r="A362" s="15">
        <v>360</v>
      </c>
      <c r="B362" s="136">
        <v>27.3</v>
      </c>
      <c r="C362" s="95">
        <f>B362/3.6</f>
        <v>7.583333333333333</v>
      </c>
      <c r="D362" s="95">
        <f>(C362+C361)/2</f>
        <v>7.902777777777779</v>
      </c>
      <c r="E362" s="95">
        <f>(D362*(A362-A361))</f>
        <v>7.902777777777779</v>
      </c>
      <c r="F362" s="95">
        <f>(0.5*((C362^2)-(C361^2))*'NEFZ + EPA + WLTP - Start Value'!$B$3)/3600</f>
        <v>-2.194911158264749</v>
      </c>
      <c r="G362" s="95">
        <f>E362*'NEFZ + EPA + WLTP - Start Value'!$B$3*'NEFZ + EPA + WLTP - Start Value'!$B$6*'NEFZ + EPA + WLTP - Constants'!$B$4/3600</f>
        <v>0.2696190694444445</v>
      </c>
      <c r="H362" s="95">
        <f>IF(E362&gt;0,(((C361)^3+(C362)^3)/2/D362)*0.5*'NEFZ + EPA + WLTP - Constants'!$B$3*('NEFZ + EPA + WLTP - Start Value'!$B$5*'NEFZ + EPA + WLTP - Start Value'!$B$4)*E362/3600,0)</f>
        <v>0.06274129002164781</v>
      </c>
    </row>
    <row r="363" ht="20.35" customHeight="1">
      <c r="A363" s="15">
        <v>361</v>
      </c>
      <c r="B363" s="136">
        <v>29.3</v>
      </c>
      <c r="C363" s="95">
        <f>B363/3.6</f>
        <v>8.138888888888889</v>
      </c>
      <c r="D363" s="95">
        <f>(C363+C362)/2</f>
        <v>7.861111111111111</v>
      </c>
      <c r="E363" s="95">
        <f>(D363*(A363-A362))</f>
        <v>7.861111111111111</v>
      </c>
      <c r="F363" s="95">
        <f>(0.5*((C363^2)-(C362^2))*'NEFZ + EPA + WLTP - Start Value'!$B$3)/3600</f>
        <v>1.898555384087792</v>
      </c>
      <c r="G363" s="95">
        <f>E363*'NEFZ + EPA + WLTP - Start Value'!$B$3*'NEFZ + EPA + WLTP - Start Value'!$B$6*'NEFZ + EPA + WLTP - Constants'!$B$4/3600</f>
        <v>0.2681975277777778</v>
      </c>
      <c r="H363" s="95">
        <f>IF(E363&gt;0,(((C362)^3+(C363)^3)/2/D363)*0.5*'NEFZ + EPA + WLTP - Constants'!$B$3*('NEFZ + EPA + WLTP - Start Value'!$B$5*'NEFZ + EPA + WLTP - Start Value'!$B$4)*E363/3600,0)</f>
        <v>0.06168308482295953</v>
      </c>
    </row>
    <row r="364" ht="20.35" customHeight="1">
      <c r="A364" s="15">
        <v>362</v>
      </c>
      <c r="B364" s="136">
        <v>32.9</v>
      </c>
      <c r="C364" s="95">
        <f>B364/3.6</f>
        <v>9.138888888888888</v>
      </c>
      <c r="D364" s="95">
        <f>(C364+C363)/2</f>
        <v>8.638888888888889</v>
      </c>
      <c r="E364" s="95">
        <f>(D364*(A364-A363))</f>
        <v>8.638888888888889</v>
      </c>
      <c r="F364" s="95">
        <f>(0.5*((C364^2)-(C363^2))*'NEFZ + EPA + WLTP - Start Value'!$B$3)/3600</f>
        <v>3.755516975308637</v>
      </c>
      <c r="G364" s="95">
        <f>E364*'NEFZ + EPA + WLTP - Start Value'!$B$3*'NEFZ + EPA + WLTP - Start Value'!$B$6*'NEFZ + EPA + WLTP - Constants'!$B$4/3600</f>
        <v>0.2947329722222222</v>
      </c>
      <c r="H364" s="95">
        <f>IF(E364&gt;0,(((C363)^3+(C364)^3)/2/D364)*0.5*'NEFZ + EPA + WLTP - Constants'!$B$3*('NEFZ + EPA + WLTP - Start Value'!$B$5*'NEFZ + EPA + WLTP - Start Value'!$B$4)*E364/3600,0)</f>
        <v>0.08237716819915979</v>
      </c>
    </row>
    <row r="365" ht="20.35" customHeight="1">
      <c r="A365" s="15">
        <v>363</v>
      </c>
      <c r="B365" s="136">
        <v>35.6</v>
      </c>
      <c r="C365" s="95">
        <f>B365/3.6</f>
        <v>9.888888888888889</v>
      </c>
      <c r="D365" s="95">
        <f>(C365+C364)/2</f>
        <v>9.513888888888889</v>
      </c>
      <c r="E365" s="95">
        <f>(D365*(A365-A364))</f>
        <v>9.513888888888889</v>
      </c>
      <c r="F365" s="95">
        <f>(0.5*((C365^2)-(C364^2))*'NEFZ + EPA + WLTP - Start Value'!$B$3)/3600</f>
        <v>3.10192418981482</v>
      </c>
      <c r="G365" s="95">
        <f>E365*'NEFZ + EPA + WLTP - Start Value'!$B$3*'NEFZ + EPA + WLTP - Start Value'!$B$6*'NEFZ + EPA + WLTP - Constants'!$B$4/3600</f>
        <v>0.3245853472222223</v>
      </c>
      <c r="H365" s="95">
        <f>IF(E365&gt;0,(((C364)^3+(C365)^3)/2/D365)*0.5*'NEFZ + EPA + WLTP - Constants'!$B$3*('NEFZ + EPA + WLTP - Start Value'!$B$5*'NEFZ + EPA + WLTP - Start Value'!$B$4)*E365/3600,0)</f>
        <v>0.1094420554966135</v>
      </c>
    </row>
    <row r="366" ht="20.35" customHeight="1">
      <c r="A366" s="15">
        <v>364</v>
      </c>
      <c r="B366" s="136">
        <v>36.7</v>
      </c>
      <c r="C366" s="95">
        <f>B366/3.6</f>
        <v>10.19444444444444</v>
      </c>
      <c r="D366" s="95">
        <f>(C366+C365)/2</f>
        <v>10.04166666666667</v>
      </c>
      <c r="E366" s="95">
        <f>(D366*(A366-A365))</f>
        <v>10.04166666666667</v>
      </c>
      <c r="F366" s="95">
        <f>(0.5*((C366^2)-(C365^2))*'NEFZ + EPA + WLTP - Start Value'!$B$3)/3600</f>
        <v>1.333852559156379</v>
      </c>
      <c r="G366" s="95">
        <f>E366*'NEFZ + EPA + WLTP - Start Value'!$B$3*'NEFZ + EPA + WLTP - Start Value'!$B$6*'NEFZ + EPA + WLTP - Constants'!$B$4/3600</f>
        <v>0.3425915416666668</v>
      </c>
      <c r="H366" s="95">
        <f>IF(E366&gt;0,(((C365)^3+(C366)^3)/2/D366)*0.5*'NEFZ + EPA + WLTP - Constants'!$B$3*('NEFZ + EPA + WLTP - Start Value'!$B$5*'NEFZ + EPA + WLTP - Start Value'!$B$4)*E366/3600,0)</f>
        <v>0.1281767960551697</v>
      </c>
    </row>
    <row r="367" ht="20.35" customHeight="1">
      <c r="A367" s="15">
        <v>365</v>
      </c>
      <c r="B367" s="136">
        <v>37.6</v>
      </c>
      <c r="C367" s="95">
        <f>B367/3.6</f>
        <v>10.44444444444444</v>
      </c>
      <c r="D367" s="95">
        <f>(C367+C366)/2</f>
        <v>10.31944444444444</v>
      </c>
      <c r="E367" s="95">
        <f>(D367*(A367-A366))</f>
        <v>10.31944444444444</v>
      </c>
      <c r="F367" s="95">
        <f>(0.5*((C367^2)-(C366^2))*'NEFZ + EPA + WLTP - Start Value'!$B$3)/3600</f>
        <v>1.121522955246912</v>
      </c>
      <c r="G367" s="95">
        <f>E367*'NEFZ + EPA + WLTP - Start Value'!$B$3*'NEFZ + EPA + WLTP - Start Value'!$B$6*'NEFZ + EPA + WLTP - Constants'!$B$4/3600</f>
        <v>0.3520684861111111</v>
      </c>
      <c r="H367" s="95">
        <f>IF(E367&gt;0,(((C366)^3+(C367)^3)/2/D367)*0.5*'NEFZ + EPA + WLTP - Constants'!$B$3*('NEFZ + EPA + WLTP - Start Value'!$B$5*'NEFZ + EPA + WLTP - Start Value'!$B$4)*E367/3600,0)</f>
        <v>0.1390754911854853</v>
      </c>
    </row>
    <row r="368" ht="20.35" customHeight="1">
      <c r="A368" s="15">
        <v>366</v>
      </c>
      <c r="B368" s="136">
        <v>39.4</v>
      </c>
      <c r="C368" s="95">
        <f>B368/3.6</f>
        <v>10.94444444444444</v>
      </c>
      <c r="D368" s="95">
        <f>(C368+C367)/2</f>
        <v>10.69444444444444</v>
      </c>
      <c r="E368" s="95">
        <f>(D368*(A368-A367))</f>
        <v>10.69444444444444</v>
      </c>
      <c r="F368" s="95">
        <f>(0.5*((C368^2)-(C367^2))*'NEFZ + EPA + WLTP - Start Value'!$B$3)/3600</f>
        <v>2.324556327160497</v>
      </c>
      <c r="G368" s="95">
        <f>E368*'NEFZ + EPA + WLTP - Start Value'!$B$3*'NEFZ + EPA + WLTP - Start Value'!$B$6*'NEFZ + EPA + WLTP - Constants'!$B$4/3600</f>
        <v>0.3648623611111111</v>
      </c>
      <c r="H368" s="95">
        <f>IF(E368&gt;0,(((C367)^3+(C368)^3)/2/D368)*0.5*'NEFZ + EPA + WLTP - Constants'!$B$3*('NEFZ + EPA + WLTP - Start Value'!$B$5*'NEFZ + EPA + WLTP - Start Value'!$B$4)*E368/3600,0)</f>
        <v>0.1549803405778464</v>
      </c>
    </row>
    <row r="369" ht="20.35" customHeight="1">
      <c r="A369" s="15">
        <v>367</v>
      </c>
      <c r="B369" s="136">
        <v>42.5</v>
      </c>
      <c r="C369" s="95">
        <f>B369/3.6</f>
        <v>11.80555555555556</v>
      </c>
      <c r="D369" s="95">
        <f>(C369+C368)/2</f>
        <v>11.375</v>
      </c>
      <c r="E369" s="95">
        <f>(D369*(A369-A368))</f>
        <v>11.375</v>
      </c>
      <c r="F369" s="95">
        <f>(0.5*((C369^2)-(C368^2))*'NEFZ + EPA + WLTP - Start Value'!$B$3)/3600</f>
        <v>4.258164544753082</v>
      </c>
      <c r="G369" s="95">
        <f>E369*'NEFZ + EPA + WLTP - Start Value'!$B$3*'NEFZ + EPA + WLTP - Start Value'!$B$6*'NEFZ + EPA + WLTP - Constants'!$B$4/3600</f>
        <v>0.388080875</v>
      </c>
      <c r="H369" s="95">
        <f>IF(E369&gt;0,(((C368)^3+(C369)^3)/2/D369)*0.5*'NEFZ + EPA + WLTP - Constants'!$B$3*('NEFZ + EPA + WLTP - Start Value'!$B$5*'NEFZ + EPA + WLTP - Start Value'!$B$4)*E369/3600,0)</f>
        <v>0.1869852649016204</v>
      </c>
    </row>
    <row r="370" ht="20.35" customHeight="1">
      <c r="A370" s="15">
        <v>368</v>
      </c>
      <c r="B370" s="136">
        <v>46.5</v>
      </c>
      <c r="C370" s="95">
        <f>B370/3.6</f>
        <v>12.91666666666667</v>
      </c>
      <c r="D370" s="95">
        <f>(C370+C369)/2</f>
        <v>12.36111111111111</v>
      </c>
      <c r="E370" s="95">
        <f>(D370*(A370-A369))</f>
        <v>12.36111111111111</v>
      </c>
      <c r="F370" s="95">
        <f>(0.5*((C370^2)-(C369^2))*'NEFZ + EPA + WLTP - Start Value'!$B$3)/3600</f>
        <v>5.970721879286695</v>
      </c>
      <c r="G370" s="95">
        <f>E370*'NEFZ + EPA + WLTP - Start Value'!$B$3*'NEFZ + EPA + WLTP - Start Value'!$B$6*'NEFZ + EPA + WLTP - Constants'!$B$4/3600</f>
        <v>0.4217240277777777</v>
      </c>
      <c r="H370" s="95">
        <f>IF(E370&gt;0,(((C369)^3+(C370)^3)/2/D370)*0.5*'NEFZ + EPA + WLTP - Constants'!$B$3*('NEFZ + EPA + WLTP - Start Value'!$B$5*'NEFZ + EPA + WLTP - Start Value'!$B$4)*E370/3600,0)</f>
        <v>0.2403736563893175</v>
      </c>
    </row>
    <row r="371" ht="20.35" customHeight="1">
      <c r="A371" s="15">
        <v>369</v>
      </c>
      <c r="B371" s="136">
        <v>50.2</v>
      </c>
      <c r="C371" s="95">
        <f>B371/3.6</f>
        <v>13.94444444444444</v>
      </c>
      <c r="D371" s="95">
        <f>(C371+C370)/2</f>
        <v>13.43055555555556</v>
      </c>
      <c r="E371" s="95">
        <f>(D371*(A371-A370))</f>
        <v>13.43055555555556</v>
      </c>
      <c r="F371" s="95">
        <f>(0.5*((C371^2)-(C370^2))*'NEFZ + EPA + WLTP - Start Value'!$B$3)/3600</f>
        <v>6.000743205589854</v>
      </c>
      <c r="G371" s="95">
        <f>E371*'NEFZ + EPA + WLTP - Start Value'!$B$3*'NEFZ + EPA + WLTP - Start Value'!$B$6*'NEFZ + EPA + WLTP - Constants'!$B$4/3600</f>
        <v>0.4582102638888889</v>
      </c>
      <c r="H371" s="95">
        <f>IF(E371&gt;0,(((C370)^3+(C371)^3)/2/D371)*0.5*'NEFZ + EPA + WLTP - Constants'!$B$3*('NEFZ + EPA + WLTP - Start Value'!$B$5*'NEFZ + EPA + WLTP - Start Value'!$B$4)*E371/3600,0)</f>
        <v>0.3078050526673953</v>
      </c>
    </row>
    <row r="372" ht="20.35" customHeight="1">
      <c r="A372" s="15">
        <v>370</v>
      </c>
      <c r="B372" s="136">
        <v>52.8</v>
      </c>
      <c r="C372" s="95">
        <f>B372/3.6</f>
        <v>14.66666666666667</v>
      </c>
      <c r="D372" s="95">
        <f>(C372+C371)/2</f>
        <v>14.30555555555556</v>
      </c>
      <c r="E372" s="95">
        <f>(D372*(A372-A371))</f>
        <v>14.30555555555556</v>
      </c>
      <c r="F372" s="95">
        <f>(0.5*((C372^2)-(C371^2))*'NEFZ + EPA + WLTP - Start Value'!$B$3)/3600</f>
        <v>4.491458762002734</v>
      </c>
      <c r="G372" s="95">
        <f>E372*'NEFZ + EPA + WLTP - Start Value'!$B$3*'NEFZ + EPA + WLTP - Start Value'!$B$6*'NEFZ + EPA + WLTP - Constants'!$B$4/3600</f>
        <v>0.4880626388888889</v>
      </c>
      <c r="H372" s="95">
        <f>IF(E372&gt;0,(((C371)^3+(C372)^3)/2/D372)*0.5*'NEFZ + EPA + WLTP - Constants'!$B$3*('NEFZ + EPA + WLTP - Start Value'!$B$5*'NEFZ + EPA + WLTP - Start Value'!$B$4)*E372/3600,0)</f>
        <v>0.3710514289694787</v>
      </c>
    </row>
    <row r="373" ht="20.35" customHeight="1">
      <c r="A373" s="15">
        <v>371</v>
      </c>
      <c r="B373" s="136">
        <v>54.3</v>
      </c>
      <c r="C373" s="95">
        <f>B373/3.6</f>
        <v>15.08333333333333</v>
      </c>
      <c r="D373" s="95">
        <f>(C373+C372)/2</f>
        <v>14.875</v>
      </c>
      <c r="E373" s="95">
        <f>(D373*(A373-A372))</f>
        <v>14.875</v>
      </c>
      <c r="F373" s="95">
        <f>(0.5*((C373^2)-(C372^2))*'NEFZ + EPA + WLTP - Start Value'!$B$3)/3600</f>
        <v>2.694372106481477</v>
      </c>
      <c r="G373" s="95">
        <f>E373*'NEFZ + EPA + WLTP - Start Value'!$B$3*'NEFZ + EPA + WLTP - Start Value'!$B$6*'NEFZ + EPA + WLTP - Constants'!$B$4/3600</f>
        <v>0.507490375</v>
      </c>
      <c r="H373" s="95">
        <f>IF(E373&gt;0,(((C372)^3+(C373)^3)/2/D373)*0.5*'NEFZ + EPA + WLTP - Constants'!$B$3*('NEFZ + EPA + WLTP - Start Value'!$B$5*'NEFZ + EPA + WLTP - Start Value'!$B$4)*E373/3600,0)</f>
        <v>0.4165977721354166</v>
      </c>
    </row>
    <row r="374" ht="20.35" customHeight="1">
      <c r="A374" s="15">
        <v>372</v>
      </c>
      <c r="B374" s="136">
        <v>54.9</v>
      </c>
      <c r="C374" s="95">
        <f>B374/3.6</f>
        <v>15.25</v>
      </c>
      <c r="D374" s="95">
        <f>(C374+C373)/2</f>
        <v>15.16666666666667</v>
      </c>
      <c r="E374" s="95">
        <f>(D374*(A374-A373))</f>
        <v>15.16666666666667</v>
      </c>
      <c r="F374" s="95">
        <f>(0.5*((C374^2)-(C373^2))*'NEFZ + EPA + WLTP - Start Value'!$B$3)/3600</f>
        <v>1.098881172839516</v>
      </c>
      <c r="G374" s="95">
        <f>E374*'NEFZ + EPA + WLTP - Start Value'!$B$3*'NEFZ + EPA + WLTP - Start Value'!$B$6*'NEFZ + EPA + WLTP - Constants'!$B$4/3600</f>
        <v>0.5174411666666666</v>
      </c>
      <c r="H374" s="95">
        <f>IF(E374&gt;0,(((C373)^3+(C374)^3)/2/D374)*0.5*'NEFZ + EPA + WLTP - Constants'!$B$3*('NEFZ + EPA + WLTP - Start Value'!$B$5*'NEFZ + EPA + WLTP - Start Value'!$B$4)*E374/3600,0)</f>
        <v>0.4413674311342591</v>
      </c>
    </row>
    <row r="375" ht="20.35" customHeight="1">
      <c r="A375" s="15">
        <v>373</v>
      </c>
      <c r="B375" s="136">
        <v>54.9</v>
      </c>
      <c r="C375" s="95">
        <f>B375/3.6</f>
        <v>15.25</v>
      </c>
      <c r="D375" s="95">
        <f>(C375+C374)/2</f>
        <v>15.25</v>
      </c>
      <c r="E375" s="95">
        <f>(D375*(A375-A374))</f>
        <v>15.25</v>
      </c>
      <c r="F375" s="95">
        <f>(0.5*((C375^2)-(C374^2))*'NEFZ + EPA + WLTP - Start Value'!$B$3)/3600</f>
        <v>0</v>
      </c>
      <c r="G375" s="95">
        <f>E375*'NEFZ + EPA + WLTP - Start Value'!$B$3*'NEFZ + EPA + WLTP - Start Value'!$B$6*'NEFZ + EPA + WLTP - Constants'!$B$4/3600</f>
        <v>0.52028425</v>
      </c>
      <c r="H375" s="95">
        <f>IF(E375&gt;0,(((C374)^3+(C375)^3)/2/D375)*0.5*'NEFZ + EPA + WLTP - Constants'!$B$3*('NEFZ + EPA + WLTP - Start Value'!$B$5*'NEFZ + EPA + WLTP - Start Value'!$B$4)*E375/3600,0)</f>
        <v>0.4486421328125</v>
      </c>
    </row>
    <row r="376" ht="20.35" customHeight="1">
      <c r="A376" s="15">
        <v>374</v>
      </c>
      <c r="B376" s="136">
        <v>54.7</v>
      </c>
      <c r="C376" s="95">
        <f>B376/3.6</f>
        <v>15.19444444444444</v>
      </c>
      <c r="D376" s="95">
        <f>(C376+C375)/2</f>
        <v>15.22222222222222</v>
      </c>
      <c r="E376" s="95">
        <f>(D376*(A376-A375))</f>
        <v>15.22222222222222</v>
      </c>
      <c r="F376" s="95">
        <f>(0.5*((C376^2)-(C375^2))*'NEFZ + EPA + WLTP - Start Value'!$B$3)/3600</f>
        <v>-0.3676354595336037</v>
      </c>
      <c r="G376" s="95">
        <f>E376*'NEFZ + EPA + WLTP - Start Value'!$B$3*'NEFZ + EPA + WLTP - Start Value'!$B$6*'NEFZ + EPA + WLTP - Constants'!$B$4/3600</f>
        <v>0.5193365555555556</v>
      </c>
      <c r="H376" s="95">
        <f>IF(E376&gt;0,(((C375)^3+(C376)^3)/2/D376)*0.5*'NEFZ + EPA + WLTP - Constants'!$B$3*('NEFZ + EPA + WLTP - Start Value'!$B$5*'NEFZ + EPA + WLTP - Start Value'!$B$4)*E376/3600,0)</f>
        <v>0.4461994567472565</v>
      </c>
    </row>
    <row r="377" ht="20.35" customHeight="1">
      <c r="A377" s="15">
        <v>375</v>
      </c>
      <c r="B377" s="136">
        <v>54.1</v>
      </c>
      <c r="C377" s="95">
        <f>B377/3.6</f>
        <v>15.02777777777778</v>
      </c>
      <c r="D377" s="95">
        <f>(C377+C376)/2</f>
        <v>15.11111111111111</v>
      </c>
      <c r="E377" s="95">
        <f>(D377*(A377-A376))</f>
        <v>15.11111111111111</v>
      </c>
      <c r="F377" s="95">
        <f>(0.5*((C377^2)-(C376^2))*'NEFZ + EPA + WLTP - Start Value'!$B$3)/3600</f>
        <v>-1.094855967078189</v>
      </c>
      <c r="G377" s="95">
        <f>E377*'NEFZ + EPA + WLTP - Start Value'!$B$3*'NEFZ + EPA + WLTP - Start Value'!$B$6*'NEFZ + EPA + WLTP - Constants'!$B$4/3600</f>
        <v>0.5155457777777778</v>
      </c>
      <c r="H377" s="95">
        <f>IF(E377&gt;0,(((C376)^3+(C377)^3)/2/D377)*0.5*'NEFZ + EPA + WLTP - Constants'!$B$3*('NEFZ + EPA + WLTP - Start Value'!$B$5*'NEFZ + EPA + WLTP - Start Value'!$B$4)*E377/3600,0)</f>
        <v>0.436535275377229</v>
      </c>
    </row>
    <row r="378" ht="20.35" customHeight="1">
      <c r="A378" s="15">
        <v>376</v>
      </c>
      <c r="B378" s="136">
        <v>53.2</v>
      </c>
      <c r="C378" s="95">
        <f>B378/3.6</f>
        <v>14.77777777777778</v>
      </c>
      <c r="D378" s="95">
        <f>(C378+C377)/2</f>
        <v>14.90277777777778</v>
      </c>
      <c r="E378" s="95">
        <f>(D378*(A378-A377))</f>
        <v>14.90277777777778</v>
      </c>
      <c r="F378" s="95">
        <f>(0.5*((C378^2)-(C377^2))*'NEFZ + EPA + WLTP - Start Value'!$B$3)/3600</f>
        <v>-1.619642168209876</v>
      </c>
      <c r="G378" s="95">
        <f>E378*'NEFZ + EPA + WLTP - Start Value'!$B$3*'NEFZ + EPA + WLTP - Start Value'!$B$6*'NEFZ + EPA + WLTP - Constants'!$B$4/3600</f>
        <v>0.5084380694444445</v>
      </c>
      <c r="H378" s="95">
        <f>IF(E378&gt;0,(((C377)^3+(C378)^3)/2/D378)*0.5*'NEFZ + EPA + WLTP - Constants'!$B$3*('NEFZ + EPA + WLTP - Start Value'!$B$5*'NEFZ + EPA + WLTP - Start Value'!$B$4)*E378/3600,0)</f>
        <v>0.4187779964902692</v>
      </c>
    </row>
    <row r="379" ht="20.35" customHeight="1">
      <c r="A379" s="15">
        <v>377</v>
      </c>
      <c r="B379" s="136">
        <v>52.1</v>
      </c>
      <c r="C379" s="95">
        <f>B379/3.6</f>
        <v>14.47222222222222</v>
      </c>
      <c r="D379" s="95">
        <f>(C379+C378)/2</f>
        <v>14.625</v>
      </c>
      <c r="E379" s="95">
        <f>(D379*(A379-A378))</f>
        <v>14.625</v>
      </c>
      <c r="F379" s="95">
        <f>(0.5*((C379^2)-(C378^2))*'NEFZ + EPA + WLTP - Start Value'!$B$3)/3600</f>
        <v>-1.942664930555568</v>
      </c>
      <c r="G379" s="95">
        <f>E379*'NEFZ + EPA + WLTP - Start Value'!$B$3*'NEFZ + EPA + WLTP - Start Value'!$B$6*'NEFZ + EPA + WLTP - Constants'!$B$4/3600</f>
        <v>0.498961125</v>
      </c>
      <c r="H379" s="95">
        <f>IF(E379&gt;0,(((C378)^3+(C379)^3)/2/D379)*0.5*'NEFZ + EPA + WLTP - Constants'!$B$3*('NEFZ + EPA + WLTP - Start Value'!$B$5*'NEFZ + EPA + WLTP - Start Value'!$B$4)*E379/3600,0)</f>
        <v>0.3958405716145833</v>
      </c>
    </row>
    <row r="380" ht="20.35" customHeight="1">
      <c r="A380" s="15">
        <v>378</v>
      </c>
      <c r="B380" s="136">
        <v>50.7</v>
      </c>
      <c r="C380" s="95">
        <f>B380/3.6</f>
        <v>14.08333333333333</v>
      </c>
      <c r="D380" s="95">
        <f>(C380+C379)/2</f>
        <v>14.27777777777778</v>
      </c>
      <c r="E380" s="95">
        <f>(D380*(A380-A379))</f>
        <v>14.27777777777778</v>
      </c>
      <c r="F380" s="95">
        <f>(0.5*((C380^2)-(C379^2))*'NEFZ + EPA + WLTP - Start Value'!$B$3)/3600</f>
        <v>-2.413781721536338</v>
      </c>
      <c r="G380" s="95">
        <f>E380*'NEFZ + EPA + WLTP - Start Value'!$B$3*'NEFZ + EPA + WLTP - Start Value'!$B$6*'NEFZ + EPA + WLTP - Constants'!$B$4/3600</f>
        <v>0.4871149444444445</v>
      </c>
      <c r="H380" s="95">
        <f>IF(E380&gt;0,(((C379)^3+(C380)^3)/2/D380)*0.5*'NEFZ + EPA + WLTP - Constants'!$B$3*('NEFZ + EPA + WLTP - Start Value'!$B$5*'NEFZ + EPA + WLTP - Start Value'!$B$4)*E380/3600,0)</f>
        <v>0.3683951946802126</v>
      </c>
    </row>
    <row r="381" ht="20.35" customHeight="1">
      <c r="A381" s="15">
        <v>379</v>
      </c>
      <c r="B381" s="136">
        <v>49.1</v>
      </c>
      <c r="C381" s="95">
        <f>B381/3.6</f>
        <v>13.63888888888889</v>
      </c>
      <c r="D381" s="95">
        <f>(C381+C380)/2</f>
        <v>13.86111111111111</v>
      </c>
      <c r="E381" s="95">
        <f>(D381*(A381-A380))</f>
        <v>13.86111111111111</v>
      </c>
      <c r="F381" s="95">
        <f>(0.5*((C381^2)-(C380^2))*'NEFZ + EPA + WLTP - Start Value'!$B$3)/3600</f>
        <v>-2.678103566529492</v>
      </c>
      <c r="G381" s="95">
        <f>E381*'NEFZ + EPA + WLTP - Start Value'!$B$3*'NEFZ + EPA + WLTP - Start Value'!$B$6*'NEFZ + EPA + WLTP - Constants'!$B$4/3600</f>
        <v>0.4728995277777777</v>
      </c>
      <c r="H381" s="95">
        <f>IF(E381&gt;0,(((C380)^3+(C381)^3)/2/D381)*0.5*'NEFZ + EPA + WLTP - Constants'!$B$3*('NEFZ + EPA + WLTP - Start Value'!$B$5*'NEFZ + EPA + WLTP - Start Value'!$B$4)*E381/3600,0)</f>
        <v>0.3371470836655521</v>
      </c>
    </row>
    <row r="382" ht="20.35" customHeight="1">
      <c r="A382" s="15">
        <v>380</v>
      </c>
      <c r="B382" s="136">
        <v>47.4</v>
      </c>
      <c r="C382" s="95">
        <f>B382/3.6</f>
        <v>13.16666666666667</v>
      </c>
      <c r="D382" s="95">
        <f>(C382+C381)/2</f>
        <v>13.40277777777778</v>
      </c>
      <c r="E382" s="95">
        <f>(D382*(A382-A381))</f>
        <v>13.40277777777778</v>
      </c>
      <c r="F382" s="95">
        <f>(0.5*((C382^2)-(C381^2))*'NEFZ + EPA + WLTP - Start Value'!$B$3)/3600</f>
        <v>-2.751395854766814</v>
      </c>
      <c r="G382" s="95">
        <f>E382*'NEFZ + EPA + WLTP - Start Value'!$B$3*'NEFZ + EPA + WLTP - Start Value'!$B$6*'NEFZ + EPA + WLTP - Constants'!$B$4/3600</f>
        <v>0.4572625694444444</v>
      </c>
      <c r="H382" s="95">
        <f>IF(E382&gt;0,(((C381)^3+(C382)^3)/2/D382)*0.5*'NEFZ + EPA + WLTP - Constants'!$B$3*('NEFZ + EPA + WLTP - Start Value'!$B$5*'NEFZ + EPA + WLTP - Start Value'!$B$4)*E382/3600,0)</f>
        <v>0.3048450378032836</v>
      </c>
    </row>
    <row r="383" ht="20.35" customHeight="1">
      <c r="A383" s="15">
        <v>381</v>
      </c>
      <c r="B383" s="136">
        <v>45.2</v>
      </c>
      <c r="C383" s="95">
        <f>B383/3.6</f>
        <v>12.55555555555556</v>
      </c>
      <c r="D383" s="95">
        <f>(C383+C382)/2</f>
        <v>12.86111111111111</v>
      </c>
      <c r="E383" s="95">
        <f>(D383*(A383-A382))</f>
        <v>12.86111111111111</v>
      </c>
      <c r="F383" s="95">
        <f>(0.5*((C383^2)-(C382^2))*'NEFZ + EPA + WLTP - Start Value'!$B$3)/3600</f>
        <v>-3.416728823731133</v>
      </c>
      <c r="G383" s="95">
        <f>E383*'NEFZ + EPA + WLTP - Start Value'!$B$3*'NEFZ + EPA + WLTP - Start Value'!$B$6*'NEFZ + EPA + WLTP - Constants'!$B$4/3600</f>
        <v>0.4387825277777778</v>
      </c>
      <c r="H383" s="95">
        <f>IF(E383&gt;0,(((C382)^3+(C383)^3)/2/D383)*0.5*'NEFZ + EPA + WLTP - Constants'!$B$3*('NEFZ + EPA + WLTP - Start Value'!$B$5*'NEFZ + EPA + WLTP - Start Value'!$B$4)*E383/3600,0)</f>
        <v>0.269563311771262</v>
      </c>
    </row>
    <row r="384" ht="20.35" customHeight="1">
      <c r="A384" s="15">
        <v>382</v>
      </c>
      <c r="B384" s="136">
        <v>41.8</v>
      </c>
      <c r="C384" s="95">
        <f>B384/3.6</f>
        <v>11.61111111111111</v>
      </c>
      <c r="D384" s="95">
        <f>(C384+C383)/2</f>
        <v>12.08333333333333</v>
      </c>
      <c r="E384" s="95">
        <f>(D384*(A384-A383))</f>
        <v>12.08333333333333</v>
      </c>
      <c r="F384" s="95">
        <f>(0.5*((C384^2)-(C383^2))*'NEFZ + EPA + WLTP - Start Value'!$B$3)/3600</f>
        <v>-4.961066100823046</v>
      </c>
      <c r="G384" s="95">
        <f>E384*'NEFZ + EPA + WLTP - Start Value'!$B$3*'NEFZ + EPA + WLTP - Start Value'!$B$6*'NEFZ + EPA + WLTP - Constants'!$B$4/3600</f>
        <v>0.4122470833333333</v>
      </c>
      <c r="H384" s="95">
        <f>IF(E384&gt;0,(((C383)^3+(C384)^3)/2/D384)*0.5*'NEFZ + EPA + WLTP - Constants'!$B$3*('NEFZ + EPA + WLTP - Start Value'!$B$5*'NEFZ + EPA + WLTP - Start Value'!$B$4)*E384/3600,0)</f>
        <v>0.2242002642746914</v>
      </c>
    </row>
    <row r="385" ht="20.35" customHeight="1">
      <c r="A385" s="15">
        <v>383</v>
      </c>
      <c r="B385" s="136">
        <v>36.5</v>
      </c>
      <c r="C385" s="95">
        <f>B385/3.6</f>
        <v>10.13888888888889</v>
      </c>
      <c r="D385" s="95">
        <f>(C385+C384)/2</f>
        <v>10.875</v>
      </c>
      <c r="E385" s="95">
        <f>(D385*(A385-A384))</f>
        <v>10.875</v>
      </c>
      <c r="F385" s="95">
        <f>(0.5*((C385^2)-(C384^2))*'NEFZ + EPA + WLTP - Start Value'!$B$3)/3600</f>
        <v>-6.960083912037035</v>
      </c>
      <c r="G385" s="95">
        <f>E385*'NEFZ + EPA + WLTP - Start Value'!$B$3*'NEFZ + EPA + WLTP - Start Value'!$B$6*'NEFZ + EPA + WLTP - Constants'!$B$4/3600</f>
        <v>0.371022375</v>
      </c>
      <c r="H385" s="95">
        <f>IF(E385&gt;0,(((C384)^3+(C385)^3)/2/D385)*0.5*'NEFZ + EPA + WLTP - Constants'!$B$3*('NEFZ + EPA + WLTP - Start Value'!$B$5*'NEFZ + EPA + WLTP - Start Value'!$B$4)*E385/3600,0)</f>
        <v>0.1649328302951389</v>
      </c>
    </row>
    <row r="386" ht="20.35" customHeight="1">
      <c r="A386" s="15">
        <v>384</v>
      </c>
      <c r="B386" s="136">
        <v>31.2</v>
      </c>
      <c r="C386" s="95">
        <f>B386/3.6</f>
        <v>8.666666666666666</v>
      </c>
      <c r="D386" s="95">
        <f>(C386+C385)/2</f>
        <v>9.402777777777779</v>
      </c>
      <c r="E386" s="95">
        <f>(D386*(A386-A385))</f>
        <v>9.402777777777779</v>
      </c>
      <c r="F386" s="95">
        <f>(0.5*((C386^2)-(C385^2))*'NEFZ + EPA + WLTP - Start Value'!$B$3)/3600</f>
        <v>-6.017850330075449</v>
      </c>
      <c r="G386" s="95">
        <f>E386*'NEFZ + EPA + WLTP - Start Value'!$B$3*'NEFZ + EPA + WLTP - Start Value'!$B$6*'NEFZ + EPA + WLTP - Constants'!$B$4/3600</f>
        <v>0.3207945694444445</v>
      </c>
      <c r="H386" s="95">
        <f>IF(E386&gt;0,(((C385)^3+(C386)^3)/2/D386)*0.5*'NEFZ + EPA + WLTP - Constants'!$B$3*('NEFZ + EPA + WLTP - Start Value'!$B$5*'NEFZ + EPA + WLTP - Start Value'!$B$4)*E386/3600,0)</f>
        <v>0.1070955965417096</v>
      </c>
    </row>
    <row r="387" ht="20.35" customHeight="1">
      <c r="A387" s="15">
        <v>385</v>
      </c>
      <c r="B387" s="136">
        <v>27.6</v>
      </c>
      <c r="C387" s="95">
        <f>B387/3.6</f>
        <v>7.666666666666667</v>
      </c>
      <c r="D387" s="95">
        <f>(C387+C386)/2</f>
        <v>8.166666666666666</v>
      </c>
      <c r="E387" s="95">
        <f>(D387*(A387-A386))</f>
        <v>8.166666666666666</v>
      </c>
      <c r="F387" s="95">
        <f>(0.5*((C387^2)-(C386^2))*'NEFZ + EPA + WLTP - Start Value'!$B$3)/3600</f>
        <v>-3.550231481481477</v>
      </c>
      <c r="G387" s="95">
        <f>E387*'NEFZ + EPA + WLTP - Start Value'!$B$3*'NEFZ + EPA + WLTP - Start Value'!$B$6*'NEFZ + EPA + WLTP - Constants'!$B$4/3600</f>
        <v>0.2786221666666666</v>
      </c>
      <c r="H387" s="95">
        <f>IF(E387&gt;0,(((C386)^3+(C387)^3)/2/D387)*0.5*'NEFZ + EPA + WLTP - Constants'!$B$3*('NEFZ + EPA + WLTP - Start Value'!$B$5*'NEFZ + EPA + WLTP - Start Value'!$B$4)*E387/3600,0)</f>
        <v>0.0696757314814815</v>
      </c>
    </row>
    <row r="388" ht="20.35" customHeight="1">
      <c r="A388" s="15">
        <v>386</v>
      </c>
      <c r="B388" s="136">
        <v>26.9</v>
      </c>
      <c r="C388" s="95">
        <f>B388/3.6</f>
        <v>7.472222222222221</v>
      </c>
      <c r="D388" s="95">
        <f>(C388+C387)/2</f>
        <v>7.569444444444445</v>
      </c>
      <c r="E388" s="95">
        <f>(D388*(A388-A387))</f>
        <v>7.569444444444445</v>
      </c>
      <c r="F388" s="95">
        <f>(0.5*((C388^2)-(C387^2))*'NEFZ + EPA + WLTP - Start Value'!$B$3)/3600</f>
        <v>-0.6398399991426653</v>
      </c>
      <c r="G388" s="95">
        <f>E388*'NEFZ + EPA + WLTP - Start Value'!$B$3*'NEFZ + EPA + WLTP - Start Value'!$B$6*'NEFZ + EPA + WLTP - Constants'!$B$4/3600</f>
        <v>0.2582467361111112</v>
      </c>
      <c r="H388" s="95">
        <f>IF(E388&gt;0,(((C387)^3+(C388)^3)/2/D388)*0.5*'NEFZ + EPA + WLTP - Constants'!$B$3*('NEFZ + EPA + WLTP - Start Value'!$B$5*'NEFZ + EPA + WLTP - Start Value'!$B$4)*E388/3600,0)</f>
        <v>0.05489053018368484</v>
      </c>
    </row>
    <row r="389" ht="20.35" customHeight="1">
      <c r="A389" s="15">
        <v>387</v>
      </c>
      <c r="B389" s="136">
        <v>27.3</v>
      </c>
      <c r="C389" s="95">
        <f>B389/3.6</f>
        <v>7.583333333333333</v>
      </c>
      <c r="D389" s="95">
        <f>(C389+C388)/2</f>
        <v>7.527777777777777</v>
      </c>
      <c r="E389" s="95">
        <f>(D389*(A389-A388))</f>
        <v>7.527777777777777</v>
      </c>
      <c r="F389" s="95">
        <f>(0.5*((C389^2)-(C388^2))*'NEFZ + EPA + WLTP - Start Value'!$B$3)/3600</f>
        <v>0.3636102537722929</v>
      </c>
      <c r="G389" s="95">
        <f>E389*'NEFZ + EPA + WLTP - Start Value'!$B$3*'NEFZ + EPA + WLTP - Start Value'!$B$6*'NEFZ + EPA + WLTP - Constants'!$B$4/3600</f>
        <v>0.2568251944444445</v>
      </c>
      <c r="H389" s="95">
        <f>IF(E389&gt;0,(((C388)^3+(C389)^3)/2/D389)*0.5*'NEFZ + EPA + WLTP - Constants'!$B$3*('NEFZ + EPA + WLTP - Start Value'!$B$5*'NEFZ + EPA + WLTP - Start Value'!$B$4)*E389/3600,0)</f>
        <v>0.05397117240012001</v>
      </c>
    </row>
    <row r="390" ht="20.35" customHeight="1">
      <c r="A390" s="15">
        <v>388</v>
      </c>
      <c r="B390" s="136">
        <v>27.5</v>
      </c>
      <c r="C390" s="95">
        <f>B390/3.6</f>
        <v>7.638888888888888</v>
      </c>
      <c r="D390" s="95">
        <f>(C390+C389)/2</f>
        <v>7.611111111111111</v>
      </c>
      <c r="E390" s="95">
        <f>(D390*(A390-A389))</f>
        <v>7.611111111111111</v>
      </c>
      <c r="F390" s="95">
        <f>(0.5*((C390^2)-(C389^2))*'NEFZ + EPA + WLTP - Start Value'!$B$3)/3600</f>
        <v>0.1838177297668019</v>
      </c>
      <c r="G390" s="95">
        <f>E390*'NEFZ + EPA + WLTP - Start Value'!$B$3*'NEFZ + EPA + WLTP - Start Value'!$B$6*'NEFZ + EPA + WLTP - Constants'!$B$4/3600</f>
        <v>0.2596682777777778</v>
      </c>
      <c r="H390" s="95">
        <f>IF(E390&gt;0,(((C389)^3+(C390)^3)/2/D390)*0.5*'NEFZ + EPA + WLTP - Constants'!$B$3*('NEFZ + EPA + WLTP - Start Value'!$B$5*'NEFZ + EPA + WLTP - Start Value'!$B$4)*E390/3600,0)</f>
        <v>0.05577660363082989</v>
      </c>
    </row>
    <row r="391" ht="20.35" customHeight="1">
      <c r="A391" s="15">
        <v>389</v>
      </c>
      <c r="B391" s="136">
        <v>27.4</v>
      </c>
      <c r="C391" s="95">
        <f>B391/3.6</f>
        <v>7.611111111111111</v>
      </c>
      <c r="D391" s="95">
        <f>(C391+C390)/2</f>
        <v>7.625</v>
      </c>
      <c r="E391" s="95">
        <f>(D391*(A391-A390))</f>
        <v>7.625</v>
      </c>
      <c r="F391" s="95">
        <f>(0.5*((C391^2)-(C390^2))*'NEFZ + EPA + WLTP - Start Value'!$B$3)/3600</f>
        <v>-0.0920765817901226</v>
      </c>
      <c r="G391" s="95">
        <f>E391*'NEFZ + EPA + WLTP - Start Value'!$B$3*'NEFZ + EPA + WLTP - Start Value'!$B$6*'NEFZ + EPA + WLTP - Constants'!$B$4/3600</f>
        <v>0.260142125</v>
      </c>
      <c r="H391" s="95">
        <f>IF(E391&gt;0,(((C390)^3+(C391)^3)/2/D391)*0.5*'NEFZ + EPA + WLTP - Constants'!$B$3*('NEFZ + EPA + WLTP - Start Value'!$B$5*'NEFZ + EPA + WLTP - Start Value'!$B$4)*E391/3600,0)</f>
        <v>0.05608082479745368</v>
      </c>
    </row>
    <row r="392" ht="20.35" customHeight="1">
      <c r="A392" s="15">
        <v>390</v>
      </c>
      <c r="B392" s="136">
        <v>27.1</v>
      </c>
      <c r="C392" s="95">
        <f>B392/3.6</f>
        <v>7.527777777777778</v>
      </c>
      <c r="D392" s="95">
        <f>(C392+C391)/2</f>
        <v>7.569444444444445</v>
      </c>
      <c r="E392" s="95">
        <f>(D392*(A392-A391))</f>
        <v>7.569444444444445</v>
      </c>
      <c r="F392" s="95">
        <f>(0.5*((C392^2)-(C391^2))*'NEFZ + EPA + WLTP - Start Value'!$B$3)/3600</f>
        <v>-0.2742171424897109</v>
      </c>
      <c r="G392" s="95">
        <f>E392*'NEFZ + EPA + WLTP - Start Value'!$B$3*'NEFZ + EPA + WLTP - Start Value'!$B$6*'NEFZ + EPA + WLTP - Constants'!$B$4/3600</f>
        <v>0.2582467361111112</v>
      </c>
      <c r="H392" s="95">
        <f>IF(E392&gt;0,(((C391)^3+(C392)^3)/2/D392)*0.5*'NEFZ + EPA + WLTP - Constants'!$B$3*('NEFZ + EPA + WLTP - Start Value'!$B$5*'NEFZ + EPA + WLTP - Start Value'!$B$4)*E392/3600,0)</f>
        <v>0.05486836502807785</v>
      </c>
    </row>
    <row r="393" ht="20.35" customHeight="1">
      <c r="A393" s="15">
        <v>391</v>
      </c>
      <c r="B393" s="136">
        <v>26.7</v>
      </c>
      <c r="C393" s="95">
        <f>B393/3.6</f>
        <v>7.416666666666666</v>
      </c>
      <c r="D393" s="95">
        <f>(C393+C392)/2</f>
        <v>7.472222222222221</v>
      </c>
      <c r="E393" s="95">
        <f>(D393*(A393-A392))</f>
        <v>7.472222222222221</v>
      </c>
      <c r="F393" s="95">
        <f>(0.5*((C393^2)-(C392^2))*'NEFZ + EPA + WLTP - Start Value'!$B$3)/3600</f>
        <v>-0.3609267832647478</v>
      </c>
      <c r="G393" s="95">
        <f>E393*'NEFZ + EPA + WLTP - Start Value'!$B$3*'NEFZ + EPA + WLTP - Start Value'!$B$6*'NEFZ + EPA + WLTP - Constants'!$B$4/3600</f>
        <v>0.2549298055555556</v>
      </c>
      <c r="H393" s="95">
        <f>IF(E393&gt;0,(((C392)^3+(C393)^3)/2/D393)*0.5*'NEFZ + EPA + WLTP - Constants'!$B$3*('NEFZ + EPA + WLTP - Start Value'!$B$5*'NEFZ + EPA + WLTP - Start Value'!$B$4)*E393/3600,0)</f>
        <v>0.05278516440543552</v>
      </c>
    </row>
    <row r="394" ht="20.35" customHeight="1">
      <c r="A394" s="15">
        <v>392</v>
      </c>
      <c r="B394" s="136">
        <v>26.8</v>
      </c>
      <c r="C394" s="95">
        <f>B394/3.6</f>
        <v>7.444444444444445</v>
      </c>
      <c r="D394" s="95">
        <f>(C394+C393)/2</f>
        <v>7.430555555555555</v>
      </c>
      <c r="E394" s="95">
        <f>(D394*(A394-A393))</f>
        <v>7.430555555555555</v>
      </c>
      <c r="F394" s="95">
        <f>(0.5*((C394^2)-(C393^2))*'NEFZ + EPA + WLTP - Start Value'!$B$3)/3600</f>
        <v>0.08972854509602385</v>
      </c>
      <c r="G394" s="95">
        <f>E394*'NEFZ + EPA + WLTP - Start Value'!$B$3*'NEFZ + EPA + WLTP - Start Value'!$B$6*'NEFZ + EPA + WLTP - Constants'!$B$4/3600</f>
        <v>0.2535082638888889</v>
      </c>
      <c r="H394" s="95">
        <f>IF(E394&gt;0,(((C393)^3+(C394)^3)/2/D394)*0.5*'NEFZ + EPA + WLTP - Constants'!$B$3*('NEFZ + EPA + WLTP - Start Value'!$B$5*'NEFZ + EPA + WLTP - Start Value'!$B$4)*E394/3600,0)</f>
        <v>0.05189899335026577</v>
      </c>
    </row>
    <row r="395" ht="20.35" customHeight="1">
      <c r="A395" s="15">
        <v>393</v>
      </c>
      <c r="B395" s="136">
        <v>28.2</v>
      </c>
      <c r="C395" s="95">
        <f>B395/3.6</f>
        <v>7.833333333333333</v>
      </c>
      <c r="D395" s="95">
        <f>(C395+C394)/2</f>
        <v>7.638888888888889</v>
      </c>
      <c r="E395" s="95">
        <f>(D395*(A395-A394))</f>
        <v>7.638888888888889</v>
      </c>
      <c r="F395" s="95">
        <f>(0.5*((C395^2)-(C394^2))*'NEFZ + EPA + WLTP - Start Value'!$B$3)/3600</f>
        <v>1.291420181755829</v>
      </c>
      <c r="G395" s="95">
        <f>E395*'NEFZ + EPA + WLTP - Start Value'!$B$3*'NEFZ + EPA + WLTP - Start Value'!$B$6*'NEFZ + EPA + WLTP - Constants'!$B$4/3600</f>
        <v>0.2606159722222222</v>
      </c>
      <c r="H395" s="95">
        <f>IF(E395&gt;0,(((C394)^3+(C395)^3)/2/D395)*0.5*'NEFZ + EPA + WLTP - Constants'!$B$3*('NEFZ + EPA + WLTP - Start Value'!$B$5*'NEFZ + EPA + WLTP - Start Value'!$B$4)*E395/3600,0)</f>
        <v>0.05649688035836762</v>
      </c>
    </row>
    <row r="396" ht="20.35" customHeight="1">
      <c r="A396" s="15">
        <v>394</v>
      </c>
      <c r="B396" s="136">
        <v>31.1</v>
      </c>
      <c r="C396" s="95">
        <f>B396/3.6</f>
        <v>8.638888888888889</v>
      </c>
      <c r="D396" s="95">
        <f>(C396+C395)/2</f>
        <v>8.236111111111111</v>
      </c>
      <c r="E396" s="95">
        <f>(D396*(A396-A395))</f>
        <v>8.236111111111111</v>
      </c>
      <c r="F396" s="95">
        <f>(0.5*((C396^2)-(C395^2))*'NEFZ + EPA + WLTP - Start Value'!$B$3)/3600</f>
        <v>2.884227644890264</v>
      </c>
      <c r="G396" s="95">
        <f>E396*'NEFZ + EPA + WLTP - Start Value'!$B$3*'NEFZ + EPA + WLTP - Start Value'!$B$6*'NEFZ + EPA + WLTP - Constants'!$B$4/3600</f>
        <v>0.2809914027777778</v>
      </c>
      <c r="H396" s="95">
        <f>IF(E396&gt;0,(((C395)^3+(C396)^3)/2/D396)*0.5*'NEFZ + EPA + WLTP - Constants'!$B$3*('NEFZ + EPA + WLTP - Start Value'!$B$5*'NEFZ + EPA + WLTP - Start Value'!$B$4)*E396/3600,0)</f>
        <v>0.07118065065050584</v>
      </c>
    </row>
    <row r="397" ht="20.35" customHeight="1">
      <c r="A397" s="15">
        <v>395</v>
      </c>
      <c r="B397" s="136">
        <v>34.8</v>
      </c>
      <c r="C397" s="95">
        <f>B397/3.6</f>
        <v>9.666666666666666</v>
      </c>
      <c r="D397" s="95">
        <f>(C397+C396)/2</f>
        <v>9.152777777777779</v>
      </c>
      <c r="E397" s="95">
        <f>(D397*(A397-A396))</f>
        <v>9.152777777777779</v>
      </c>
      <c r="F397" s="95">
        <f>(0.5*((C397^2)-(C396^2))*'NEFZ + EPA + WLTP - Start Value'!$B$3)/3600</f>
        <v>4.089441336591215</v>
      </c>
      <c r="G397" s="95">
        <f>E397*'NEFZ + EPA + WLTP - Start Value'!$B$3*'NEFZ + EPA + WLTP - Start Value'!$B$6*'NEFZ + EPA + WLTP - Constants'!$B$4/3600</f>
        <v>0.3122653194444445</v>
      </c>
      <c r="H397" s="95">
        <f>IF(E397&gt;0,(((C396)^3+(C397)^3)/2/D397)*0.5*'NEFZ + EPA + WLTP - Constants'!$B$3*('NEFZ + EPA + WLTP - Start Value'!$B$5*'NEFZ + EPA + WLTP - Start Value'!$B$4)*E397/3600,0)</f>
        <v>0.09791226754865398</v>
      </c>
    </row>
    <row r="398" ht="20.35" customHeight="1">
      <c r="A398" s="15">
        <v>396</v>
      </c>
      <c r="B398" s="136">
        <v>38.4</v>
      </c>
      <c r="C398" s="95">
        <f>B398/3.6</f>
        <v>10.66666666666667</v>
      </c>
      <c r="D398" s="95">
        <f>(C398+C397)/2</f>
        <v>10.16666666666667</v>
      </c>
      <c r="E398" s="95">
        <f>(D398*(A398-A397))</f>
        <v>10.16666666666667</v>
      </c>
      <c r="F398" s="95">
        <f>(0.5*((C398^2)-(C397^2))*'NEFZ + EPA + WLTP - Start Value'!$B$3)/3600</f>
        <v>4.419675925925928</v>
      </c>
      <c r="G398" s="95">
        <f>E398*'NEFZ + EPA + WLTP - Start Value'!$B$3*'NEFZ + EPA + WLTP - Start Value'!$B$6*'NEFZ + EPA + WLTP - Constants'!$B$4/3600</f>
        <v>0.3468561666666666</v>
      </c>
      <c r="H398" s="95">
        <f>IF(E398&gt;0,(((C397)^3+(C398)^3)/2/D398)*0.5*'NEFZ + EPA + WLTP - Constants'!$B$3*('NEFZ + EPA + WLTP - Start Value'!$B$5*'NEFZ + EPA + WLTP - Start Value'!$B$4)*E398/3600,0)</f>
        <v>0.1338955648148148</v>
      </c>
    </row>
    <row r="399" ht="20.35" customHeight="1">
      <c r="A399" s="15">
        <v>397</v>
      </c>
      <c r="B399" s="136">
        <v>40.9</v>
      </c>
      <c r="C399" s="95">
        <f>B399/3.6</f>
        <v>11.36111111111111</v>
      </c>
      <c r="D399" s="95">
        <f>(C399+C398)/2</f>
        <v>11.01388888888889</v>
      </c>
      <c r="E399" s="95">
        <f>(D399*(A399-A398))</f>
        <v>11.01388888888889</v>
      </c>
      <c r="F399" s="95">
        <f>(0.5*((C399^2)-(C398^2))*'NEFZ + EPA + WLTP - Start Value'!$B$3)/3600</f>
        <v>3.324987675754455</v>
      </c>
      <c r="G399" s="95">
        <f>E399*'NEFZ + EPA + WLTP - Start Value'!$B$3*'NEFZ + EPA + WLTP - Start Value'!$B$6*'NEFZ + EPA + WLTP - Constants'!$B$4/3600</f>
        <v>0.3757608472222223</v>
      </c>
      <c r="H399" s="95">
        <f>IF(E399&gt;0,(((C398)^3+(C399)^3)/2/D399)*0.5*'NEFZ + EPA + WLTP - Constants'!$B$3*('NEFZ + EPA + WLTP - Start Value'!$B$5*'NEFZ + EPA + WLTP - Start Value'!$B$4)*E399/3600,0)</f>
        <v>0.1695140032846793</v>
      </c>
    </row>
    <row r="400" ht="20.35" customHeight="1">
      <c r="A400" s="15">
        <v>398</v>
      </c>
      <c r="B400" s="136">
        <v>41.7</v>
      </c>
      <c r="C400" s="95">
        <f>B400/3.6</f>
        <v>11.58333333333333</v>
      </c>
      <c r="D400" s="95">
        <f>(C400+C399)/2</f>
        <v>11.47222222222222</v>
      </c>
      <c r="E400" s="95">
        <f>(D400*(A400-A399))</f>
        <v>11.47222222222222</v>
      </c>
      <c r="F400" s="95">
        <f>(0.5*((C400^2)-(C399^2))*'NEFZ + EPA + WLTP - Start Value'!$B$3)/3600</f>
        <v>1.108273319615917</v>
      </c>
      <c r="G400" s="95">
        <f>E400*'NEFZ + EPA + WLTP - Start Value'!$B$3*'NEFZ + EPA + WLTP - Start Value'!$B$6*'NEFZ + EPA + WLTP - Constants'!$B$4/3600</f>
        <v>0.3913978055555556</v>
      </c>
      <c r="H400" s="95">
        <f>IF(E400&gt;0,(((C399)^3+(C400)^3)/2/D400)*0.5*'NEFZ + EPA + WLTP - Constants'!$B$3*('NEFZ + EPA + WLTP - Start Value'!$B$5*'NEFZ + EPA + WLTP - Start Value'!$B$4)*E400/3600,0)</f>
        <v>0.1910536663344478</v>
      </c>
    </row>
    <row r="401" ht="20.35" customHeight="1">
      <c r="A401" s="15">
        <v>399</v>
      </c>
      <c r="B401" s="136">
        <v>40.9</v>
      </c>
      <c r="C401" s="95">
        <f>B401/3.6</f>
        <v>11.36111111111111</v>
      </c>
      <c r="D401" s="95">
        <f>(C401+C400)/2</f>
        <v>11.47222222222222</v>
      </c>
      <c r="E401" s="95">
        <f>(D401*(A401-A400))</f>
        <v>11.47222222222222</v>
      </c>
      <c r="F401" s="95">
        <f>(0.5*((C401^2)-(C400^2))*'NEFZ + EPA + WLTP - Start Value'!$B$3)/3600</f>
        <v>-1.108273319615917</v>
      </c>
      <c r="G401" s="95">
        <f>E401*'NEFZ + EPA + WLTP - Start Value'!$B$3*'NEFZ + EPA + WLTP - Start Value'!$B$6*'NEFZ + EPA + WLTP - Constants'!$B$4/3600</f>
        <v>0.3913978055555556</v>
      </c>
      <c r="H401" s="95">
        <f>IF(E401&gt;0,(((C400)^3+(C401)^3)/2/D401)*0.5*'NEFZ + EPA + WLTP - Constants'!$B$3*('NEFZ + EPA + WLTP - Start Value'!$B$5*'NEFZ + EPA + WLTP - Start Value'!$B$4)*E401/3600,0)</f>
        <v>0.1910536663344478</v>
      </c>
    </row>
    <row r="402" ht="20.35" customHeight="1">
      <c r="A402" s="15">
        <v>400</v>
      </c>
      <c r="B402" s="136">
        <v>38.3</v>
      </c>
      <c r="C402" s="95">
        <f>B402/3.6</f>
        <v>10.63888888888889</v>
      </c>
      <c r="D402" s="95">
        <f>(C402+C401)/2</f>
        <v>11</v>
      </c>
      <c r="E402" s="95">
        <f>(D402*(A402-A401))</f>
        <v>11</v>
      </c>
      <c r="F402" s="95">
        <f>(0.5*((C402^2)-(C401^2))*'NEFZ + EPA + WLTP - Start Value'!$B$3)/3600</f>
        <v>-3.453626543209879</v>
      </c>
      <c r="G402" s="95">
        <f>E402*'NEFZ + EPA + WLTP - Start Value'!$B$3*'NEFZ + EPA + WLTP - Start Value'!$B$6*'NEFZ + EPA + WLTP - Constants'!$B$4/3600</f>
        <v>0.375287</v>
      </c>
      <c r="H402" s="95">
        <f>IF(E402&gt;0,(((C401)^3+(C402)^3)/2/D402)*0.5*'NEFZ + EPA + WLTP - Constants'!$B$3*('NEFZ + EPA + WLTP - Start Value'!$B$5*'NEFZ + EPA + WLTP - Start Value'!$B$4)*E402/3600,0)</f>
        <v>0.1689158599537037</v>
      </c>
    </row>
    <row r="403" ht="20.35" customHeight="1">
      <c r="A403" s="15">
        <v>401</v>
      </c>
      <c r="B403" s="136">
        <v>35.3</v>
      </c>
      <c r="C403" s="95">
        <f>B403/3.6</f>
        <v>9.805555555555555</v>
      </c>
      <c r="D403" s="95">
        <f>(C403+C402)/2</f>
        <v>10.22222222222222</v>
      </c>
      <c r="E403" s="95">
        <f>(D403*(A403-A402))</f>
        <v>10.22222222222222</v>
      </c>
      <c r="F403" s="95">
        <f>(0.5*((C403^2)-(C402^2))*'NEFZ + EPA + WLTP - Start Value'!$B$3)/3600</f>
        <v>-3.703189300411517</v>
      </c>
      <c r="G403" s="95">
        <f>E403*'NEFZ + EPA + WLTP - Start Value'!$B$3*'NEFZ + EPA + WLTP - Start Value'!$B$6*'NEFZ + EPA + WLTP - Constants'!$B$4/3600</f>
        <v>0.3487515555555555</v>
      </c>
      <c r="H403" s="95">
        <f>IF(E403&gt;0,(((C402)^3+(C403)^3)/2/D403)*0.5*'NEFZ + EPA + WLTP - Constants'!$B$3*('NEFZ + EPA + WLTP - Start Value'!$B$5*'NEFZ + EPA + WLTP - Start Value'!$B$4)*E403/3600,0)</f>
        <v>0.1357956243141289</v>
      </c>
    </row>
    <row r="404" ht="20.35" customHeight="1">
      <c r="A404" s="15">
        <v>402</v>
      </c>
      <c r="B404" s="136">
        <v>34.3</v>
      </c>
      <c r="C404" s="95">
        <f>B404/3.6</f>
        <v>9.527777777777777</v>
      </c>
      <c r="D404" s="95">
        <f>(C404+C403)/2</f>
        <v>9.666666666666666</v>
      </c>
      <c r="E404" s="95">
        <f>(D404*(A404-A403))</f>
        <v>9.666666666666666</v>
      </c>
      <c r="F404" s="95">
        <f>(0.5*((C404^2)-(C403^2))*'NEFZ + EPA + WLTP - Start Value'!$B$3)/3600</f>
        <v>-1.167309670781895</v>
      </c>
      <c r="G404" s="95">
        <f>E404*'NEFZ + EPA + WLTP - Start Value'!$B$3*'NEFZ + EPA + WLTP - Start Value'!$B$6*'NEFZ + EPA + WLTP - Constants'!$B$4/3600</f>
        <v>0.3297976666666667</v>
      </c>
      <c r="H404" s="95">
        <f>IF(E404&gt;0,(((C403)^3+(C404)^3)/2/D404)*0.5*'NEFZ + EPA + WLTP - Constants'!$B$3*('NEFZ + EPA + WLTP - Start Value'!$B$5*'NEFZ + EPA + WLTP - Start Value'!$B$4)*E404/3600,0)</f>
        <v>0.1143377472993827</v>
      </c>
    </row>
    <row r="405" ht="20.35" customHeight="1">
      <c r="A405" s="15">
        <v>403</v>
      </c>
      <c r="B405" s="136">
        <v>34.6</v>
      </c>
      <c r="C405" s="95">
        <f>B405/3.6</f>
        <v>9.611111111111111</v>
      </c>
      <c r="D405" s="95">
        <f>(C405+C404)/2</f>
        <v>9.569444444444443</v>
      </c>
      <c r="E405" s="95">
        <f>(D405*(A405-A404))</f>
        <v>9.569444444444443</v>
      </c>
      <c r="F405" s="95">
        <f>(0.5*((C405^2)-(C404^2))*'NEFZ + EPA + WLTP - Start Value'!$B$3)/3600</f>
        <v>0.3466708461934181</v>
      </c>
      <c r="G405" s="95">
        <f>E405*'NEFZ + EPA + WLTP - Start Value'!$B$3*'NEFZ + EPA + WLTP - Start Value'!$B$6*'NEFZ + EPA + WLTP - Constants'!$B$4/3600</f>
        <v>0.3264807361111111</v>
      </c>
      <c r="H405" s="95">
        <f>IF(E405&gt;0,(((C404)^3+(C405)^3)/2/D405)*0.5*'NEFZ + EPA + WLTP - Constants'!$B$3*('NEFZ + EPA + WLTP - Start Value'!$B$5*'NEFZ + EPA + WLTP - Start Value'!$B$4)*E405/3600,0)</f>
        <v>0.1108601347040038</v>
      </c>
    </row>
    <row r="406" ht="20.35" customHeight="1">
      <c r="A406" s="15">
        <v>404</v>
      </c>
      <c r="B406" s="136">
        <v>36.3</v>
      </c>
      <c r="C406" s="95">
        <f>B406/3.6</f>
        <v>10.08333333333333</v>
      </c>
      <c r="D406" s="95">
        <f>(C406+C405)/2</f>
        <v>9.847222222222221</v>
      </c>
      <c r="E406" s="95">
        <f>(D406*(A406-A405))</f>
        <v>9.847222222222221</v>
      </c>
      <c r="F406" s="95">
        <f>(0.5*((C406^2)-(C405^2))*'NEFZ + EPA + WLTP - Start Value'!$B$3)/3600</f>
        <v>2.021491876714673</v>
      </c>
      <c r="G406" s="95">
        <f>E406*'NEFZ + EPA + WLTP - Start Value'!$B$3*'NEFZ + EPA + WLTP - Start Value'!$B$6*'NEFZ + EPA + WLTP - Constants'!$B$4/3600</f>
        <v>0.3359576805555556</v>
      </c>
      <c r="H406" s="95">
        <f>IF(E406&gt;0,(((C405)^3+(C406)^3)/2/D406)*0.5*'NEFZ + EPA + WLTP - Constants'!$B$3*('NEFZ + EPA + WLTP - Start Value'!$B$5*'NEFZ + EPA + WLTP - Start Value'!$B$4)*E406/3600,0)</f>
        <v>0.1209985446619941</v>
      </c>
    </row>
    <row r="407" ht="20.35" customHeight="1">
      <c r="A407" s="15">
        <v>405</v>
      </c>
      <c r="B407" s="136">
        <v>39.5</v>
      </c>
      <c r="C407" s="95">
        <f>B407/3.6</f>
        <v>10.97222222222222</v>
      </c>
      <c r="D407" s="95">
        <f>(C407+C406)/2</f>
        <v>10.52777777777778</v>
      </c>
      <c r="E407" s="95">
        <f>(D407*(A407-A406))</f>
        <v>10.52777777777778</v>
      </c>
      <c r="F407" s="95">
        <f>(0.5*((C407^2)-(C406^2))*'NEFZ + EPA + WLTP - Start Value'!$B$3)/3600</f>
        <v>4.068141289437586</v>
      </c>
      <c r="G407" s="95">
        <f>E407*'NEFZ + EPA + WLTP - Start Value'!$B$3*'NEFZ + EPA + WLTP - Start Value'!$B$6*'NEFZ + EPA + WLTP - Constants'!$B$4/3600</f>
        <v>0.3591761944444444</v>
      </c>
      <c r="H407" s="95">
        <f>IF(E407&gt;0,(((C406)^3+(C407)^3)/2/D407)*0.5*'NEFZ + EPA + WLTP - Constants'!$B$3*('NEFZ + EPA + WLTP - Start Value'!$B$5*'NEFZ + EPA + WLTP - Start Value'!$B$4)*E407/3600,0)</f>
        <v>0.1483940520297496</v>
      </c>
    </row>
    <row r="408" ht="20.35" customHeight="1">
      <c r="A408" s="15">
        <v>406</v>
      </c>
      <c r="B408" s="136">
        <v>41.8</v>
      </c>
      <c r="C408" s="95">
        <f>B408/3.6</f>
        <v>11.61111111111111</v>
      </c>
      <c r="D408" s="95">
        <f>(C408+C407)/2</f>
        <v>11.29166666666667</v>
      </c>
      <c r="E408" s="95">
        <f>(D408*(A408-A407))</f>
        <v>11.29166666666667</v>
      </c>
      <c r="F408" s="95">
        <f>(0.5*((C408^2)-(C407^2))*'NEFZ + EPA + WLTP - Start Value'!$B$3)/3600</f>
        <v>3.136138438786013</v>
      </c>
      <c r="G408" s="95">
        <f>E408*'NEFZ + EPA + WLTP - Start Value'!$B$3*'NEFZ + EPA + WLTP - Start Value'!$B$6*'NEFZ + EPA + WLTP - Constants'!$B$4/3600</f>
        <v>0.3852377916666667</v>
      </c>
      <c r="H408" s="95">
        <f>IF(E408&gt;0,(((C407)^3+(C408)^3)/2/D408)*0.5*'NEFZ + EPA + WLTP - Constants'!$B$3*('NEFZ + EPA + WLTP - Start Value'!$B$5*'NEFZ + EPA + WLTP - Start Value'!$B$4)*E408/3600,0)</f>
        <v>0.1825602295042438</v>
      </c>
    </row>
    <row r="409" ht="20.35" customHeight="1">
      <c r="A409" s="15">
        <v>407</v>
      </c>
      <c r="B409" s="136">
        <v>42.5</v>
      </c>
      <c r="C409" s="95">
        <f>B409/3.6</f>
        <v>11.80555555555556</v>
      </c>
      <c r="D409" s="95">
        <f>(C409+C408)/2</f>
        <v>11.70833333333333</v>
      </c>
      <c r="E409" s="95">
        <f>(D409*(A409-A408))</f>
        <v>11.70833333333333</v>
      </c>
      <c r="F409" s="95">
        <f>(0.5*((C409^2)-(C408^2))*'NEFZ + EPA + WLTP - Start Value'!$B$3)/3600</f>
        <v>0.9896974665637843</v>
      </c>
      <c r="G409" s="95">
        <f>E409*'NEFZ + EPA + WLTP - Start Value'!$B$3*'NEFZ + EPA + WLTP - Start Value'!$B$6*'NEFZ + EPA + WLTP - Constants'!$B$4/3600</f>
        <v>0.3994532083333333</v>
      </c>
      <c r="H409" s="95">
        <f>IF(E409&gt;0,(((C408)^3+(C409)^3)/2/D409)*0.5*'NEFZ + EPA + WLTP - Constants'!$B$3*('NEFZ + EPA + WLTP - Start Value'!$B$5*'NEFZ + EPA + WLTP - Start Value'!$B$4)*E409/3600,0)</f>
        <v>0.2030792664448302</v>
      </c>
    </row>
    <row r="410" ht="20.35" customHeight="1">
      <c r="A410" s="15">
        <v>408</v>
      </c>
      <c r="B410" s="136">
        <v>41.9</v>
      </c>
      <c r="C410" s="95">
        <f>B410/3.6</f>
        <v>11.63888888888889</v>
      </c>
      <c r="D410" s="95">
        <f>(C410+C409)/2</f>
        <v>11.72222222222222</v>
      </c>
      <c r="E410" s="95">
        <f>(D410*(A410-A409))</f>
        <v>11.72222222222222</v>
      </c>
      <c r="F410" s="95">
        <f>(0.5*((C410^2)-(C409^2))*'NEFZ + EPA + WLTP - Start Value'!$B$3)/3600</f>
        <v>-0.8493184156378626</v>
      </c>
      <c r="G410" s="95">
        <f>E410*'NEFZ + EPA + WLTP - Start Value'!$B$3*'NEFZ + EPA + WLTP - Start Value'!$B$6*'NEFZ + EPA + WLTP - Constants'!$B$4/3600</f>
        <v>0.3999270555555556</v>
      </c>
      <c r="H410" s="95">
        <f>IF(E410&gt;0,(((C409)^3+(C410)^3)/2/D410)*0.5*'NEFZ + EPA + WLTP - Constants'!$B$3*('NEFZ + EPA + WLTP - Start Value'!$B$5*'NEFZ + EPA + WLTP - Start Value'!$B$4)*E410/3600,0)</f>
        <v>0.2037915704946844</v>
      </c>
    </row>
    <row r="411" ht="20.35" customHeight="1">
      <c r="A411" s="15">
        <v>409</v>
      </c>
      <c r="B411" s="136">
        <v>40.1</v>
      </c>
      <c r="C411" s="95">
        <f>B411/3.6</f>
        <v>11.13888888888889</v>
      </c>
      <c r="D411" s="95">
        <f>(C411+C410)/2</f>
        <v>11.38888888888889</v>
      </c>
      <c r="E411" s="95">
        <f>(D411*(A411-A410))</f>
        <v>11.38888888888889</v>
      </c>
      <c r="F411" s="95">
        <f>(0.5*((C411^2)-(C410^2))*'NEFZ + EPA + WLTP - Start Value'!$B$3)/3600</f>
        <v>-2.47550154320987</v>
      </c>
      <c r="G411" s="95">
        <f>E411*'NEFZ + EPA + WLTP - Start Value'!$B$3*'NEFZ + EPA + WLTP - Start Value'!$B$6*'NEFZ + EPA + WLTP - Constants'!$B$4/3600</f>
        <v>0.3885547222222223</v>
      </c>
      <c r="H411" s="95">
        <f>IF(E411&gt;0,(((C410)^3+(C411)^3)/2/D411)*0.5*'NEFZ + EPA + WLTP - Constants'!$B$3*('NEFZ + EPA + WLTP - Start Value'!$B$5*'NEFZ + EPA + WLTP - Start Value'!$B$4)*E411/3600,0)</f>
        <v>0.1871379821459191</v>
      </c>
    </row>
    <row r="412" ht="20.35" customHeight="1">
      <c r="A412" s="15">
        <v>410</v>
      </c>
      <c r="B412" s="136">
        <v>36.6</v>
      </c>
      <c r="C412" s="95">
        <f>B412/3.6</f>
        <v>10.16666666666667</v>
      </c>
      <c r="D412" s="95">
        <f>(C412+C411)/2</f>
        <v>10.65277777777778</v>
      </c>
      <c r="E412" s="95">
        <f>(D412*(A412-A411))</f>
        <v>10.65277777777778</v>
      </c>
      <c r="F412" s="95">
        <f>(0.5*((C412^2)-(C411^2))*'NEFZ + EPA + WLTP - Start Value'!$B$3)/3600</f>
        <v>-4.502360360939647</v>
      </c>
      <c r="G412" s="95">
        <f>E412*'NEFZ + EPA + WLTP - Start Value'!$B$3*'NEFZ + EPA + WLTP - Start Value'!$B$6*'NEFZ + EPA + WLTP - Constants'!$B$4/3600</f>
        <v>0.3634408194444445</v>
      </c>
      <c r="H412" s="95">
        <f>IF(E412&gt;0,(((C411)^3+(C412)^3)/2/D412)*0.5*'NEFZ + EPA + WLTP - Constants'!$B$3*('NEFZ + EPA + WLTP - Start Value'!$B$5*'NEFZ + EPA + WLTP - Start Value'!$B$4)*E412/3600,0)</f>
        <v>0.1538805380926355</v>
      </c>
    </row>
    <row r="413" ht="20.35" customHeight="1">
      <c r="A413" s="15">
        <v>411</v>
      </c>
      <c r="B413" s="136">
        <v>31.3</v>
      </c>
      <c r="C413" s="95">
        <f>B413/3.6</f>
        <v>8.694444444444445</v>
      </c>
      <c r="D413" s="95">
        <f>(C413+C412)/2</f>
        <v>9.430555555555555</v>
      </c>
      <c r="E413" s="95">
        <f>(D413*(A413-A412))</f>
        <v>9.430555555555555</v>
      </c>
      <c r="F413" s="95">
        <f>(0.5*((C413^2)-(C412^2))*'NEFZ + EPA + WLTP - Start Value'!$B$3)/3600</f>
        <v>-6.035628322187924</v>
      </c>
      <c r="G413" s="95">
        <f>E413*'NEFZ + EPA + WLTP - Start Value'!$B$3*'NEFZ + EPA + WLTP - Start Value'!$B$6*'NEFZ + EPA + WLTP - Constants'!$B$4/3600</f>
        <v>0.3217422638888889</v>
      </c>
      <c r="H413" s="95">
        <f>IF(E413&gt;0,(((C412)^3+(C413)^3)/2/D413)*0.5*'NEFZ + EPA + WLTP - Constants'!$B$3*('NEFZ + EPA + WLTP - Start Value'!$B$5*'NEFZ + EPA + WLTP - Start Value'!$B$4)*E413/3600,0)</f>
        <v>0.108036076972951</v>
      </c>
    </row>
    <row r="414" ht="20.35" customHeight="1">
      <c r="A414" s="15">
        <v>412</v>
      </c>
      <c r="B414" s="136">
        <v>26</v>
      </c>
      <c r="C414" s="95">
        <f>B414/3.6</f>
        <v>7.222222222222222</v>
      </c>
      <c r="D414" s="95">
        <f>(C414+C413)/2</f>
        <v>7.958333333333334</v>
      </c>
      <c r="E414" s="95">
        <f>(D414*(A414-A413))</f>
        <v>7.958333333333334</v>
      </c>
      <c r="F414" s="95">
        <f>(0.5*((C414^2)-(C413^2))*'NEFZ + EPA + WLTP - Start Value'!$B$3)/3600</f>
        <v>-5.093394740226341</v>
      </c>
      <c r="G414" s="95">
        <f>E414*'NEFZ + EPA + WLTP - Start Value'!$B$3*'NEFZ + EPA + WLTP - Start Value'!$B$6*'NEFZ + EPA + WLTP - Constants'!$B$4/3600</f>
        <v>0.2715144583333334</v>
      </c>
      <c r="H414" s="95">
        <f>IF(E414&gt;0,(((C413)^3+(C414)^3)/2/D414)*0.5*'NEFZ + EPA + WLTP - Constants'!$B$3*('NEFZ + EPA + WLTP - Start Value'!$B$5*'NEFZ + EPA + WLTP - Start Value'!$B$4)*E414/3600,0)</f>
        <v>0.06539777917631173</v>
      </c>
    </row>
    <row r="415" ht="20.35" customHeight="1">
      <c r="A415" s="15">
        <v>413</v>
      </c>
      <c r="B415" s="136">
        <v>20.6</v>
      </c>
      <c r="C415" s="95">
        <f>B415/3.6</f>
        <v>5.722222222222222</v>
      </c>
      <c r="D415" s="95">
        <f>(C415+C414)/2</f>
        <v>6.472222222222222</v>
      </c>
      <c r="E415" s="95">
        <f>(D415*(A415-A414))</f>
        <v>6.472222222222222</v>
      </c>
      <c r="F415" s="95">
        <f>(0.5*((C415^2)-(C414^2))*'NEFZ + EPA + WLTP - Start Value'!$B$3)/3600</f>
        <v>-4.22042824074074</v>
      </c>
      <c r="G415" s="95">
        <f>E415*'NEFZ + EPA + WLTP - Start Value'!$B$3*'NEFZ + EPA + WLTP - Start Value'!$B$6*'NEFZ + EPA + WLTP - Constants'!$B$4/3600</f>
        <v>0.2208128055555556</v>
      </c>
      <c r="H415" s="95">
        <f>IF(E415&gt;0,(((C414)^3+(C415)^3)/2/D415)*0.5*'NEFZ + EPA + WLTP - Constants'!$B$3*('NEFZ + EPA + WLTP - Start Value'!$B$5*'NEFZ + EPA + WLTP - Start Value'!$B$4)*E415/3600,0)</f>
        <v>0.03567819491598079</v>
      </c>
    </row>
    <row r="416" ht="20.35" customHeight="1">
      <c r="A416" s="15">
        <v>414</v>
      </c>
      <c r="B416" s="136">
        <v>19.1</v>
      </c>
      <c r="C416" s="95">
        <f>B416/3.6</f>
        <v>5.305555555555556</v>
      </c>
      <c r="D416" s="95">
        <f>(C416+C415)/2</f>
        <v>5.513888888888889</v>
      </c>
      <c r="E416" s="95">
        <f>(D416*(A416-A415))</f>
        <v>5.513888888888889</v>
      </c>
      <c r="F416" s="95">
        <f>(0.5*((C416^2)-(C415^2))*'NEFZ + EPA + WLTP - Start Value'!$B$3)/3600</f>
        <v>-0.9987541795267476</v>
      </c>
      <c r="G416" s="95">
        <f>E416*'NEFZ + EPA + WLTP - Start Value'!$B$3*'NEFZ + EPA + WLTP - Start Value'!$B$6*'NEFZ + EPA + WLTP - Constants'!$B$4/3600</f>
        <v>0.1881173472222223</v>
      </c>
      <c r="H416" s="95">
        <f>IF(E416&gt;0,(((C415)^3+(C416)^3)/2/D416)*0.5*'NEFZ + EPA + WLTP - Constants'!$B$3*('NEFZ + EPA + WLTP - Start Value'!$B$5*'NEFZ + EPA + WLTP - Start Value'!$B$4)*E416/3600,0)</f>
        <v>0.02129710439707648</v>
      </c>
    </row>
    <row r="417" ht="20.35" customHeight="1">
      <c r="A417" s="15">
        <v>415</v>
      </c>
      <c r="B417" s="136">
        <v>19.7</v>
      </c>
      <c r="C417" s="95">
        <f>B417/3.6</f>
        <v>5.472222222222222</v>
      </c>
      <c r="D417" s="95">
        <f>(C417+C416)/2</f>
        <v>5.388888888888889</v>
      </c>
      <c r="E417" s="95">
        <f>(D417*(A417-A416))</f>
        <v>5.388888888888889</v>
      </c>
      <c r="F417" s="95">
        <f>(0.5*((C417^2)-(C416^2))*'NEFZ + EPA + WLTP - Start Value'!$B$3)/3600</f>
        <v>0.3904449588477354</v>
      </c>
      <c r="G417" s="95">
        <f>E417*'NEFZ + EPA + WLTP - Start Value'!$B$3*'NEFZ + EPA + WLTP - Start Value'!$B$6*'NEFZ + EPA + WLTP - Constants'!$B$4/3600</f>
        <v>0.1838527222222223</v>
      </c>
      <c r="H417" s="95">
        <f>IF(E417&gt;0,(((C416)^3+(C417)^3)/2/D417)*0.5*'NEFZ + EPA + WLTP - Constants'!$B$3*('NEFZ + EPA + WLTP - Start Value'!$B$5*'NEFZ + EPA + WLTP - Start Value'!$B$4)*E417/3600,0)</f>
        <v>0.01981069279406722</v>
      </c>
    </row>
    <row r="418" ht="20.35" customHeight="1">
      <c r="A418" s="15">
        <v>416</v>
      </c>
      <c r="B418" s="136">
        <v>21.1</v>
      </c>
      <c r="C418" s="95">
        <f>B418/3.6</f>
        <v>5.861111111111112</v>
      </c>
      <c r="D418" s="95">
        <f>(C418+C417)/2</f>
        <v>5.666666666666667</v>
      </c>
      <c r="E418" s="95">
        <f>(D418*(A418-A417))</f>
        <v>5.666666666666667</v>
      </c>
      <c r="F418" s="95">
        <f>(0.5*((C418^2)-(C417^2))*'NEFZ + EPA + WLTP - Start Value'!$B$3)/3600</f>
        <v>0.9579989711934158</v>
      </c>
      <c r="G418" s="95">
        <f>E418*'NEFZ + EPA + WLTP - Start Value'!$B$3*'NEFZ + EPA + WLTP - Start Value'!$B$6*'NEFZ + EPA + WLTP - Constants'!$B$4/3600</f>
        <v>0.1933296666666667</v>
      </c>
      <c r="H418" s="95">
        <f>IF(E418&gt;0,(((C417)^3+(C418)^3)/2/D418)*0.5*'NEFZ + EPA + WLTP - Constants'!$B$3*('NEFZ + EPA + WLTP - Start Value'!$B$5*'NEFZ + EPA + WLTP - Start Value'!$B$4)*E418/3600,0)</f>
        <v>0.02309962229938272</v>
      </c>
    </row>
    <row r="419" ht="20.35" customHeight="1">
      <c r="A419" s="15">
        <v>417</v>
      </c>
      <c r="B419" s="136">
        <v>22</v>
      </c>
      <c r="C419" s="95">
        <f>B419/3.6</f>
        <v>6.111111111111111</v>
      </c>
      <c r="D419" s="95">
        <f>(C419+C418)/2</f>
        <v>5.986111111111111</v>
      </c>
      <c r="E419" s="95">
        <f>(D419*(A419-A418))</f>
        <v>5.986111111111111</v>
      </c>
      <c r="F419" s="95">
        <f>(0.5*((C419^2)-(C418^2))*'NEFZ + EPA + WLTP - Start Value'!$B$3)/3600</f>
        <v>0.6505738811728383</v>
      </c>
      <c r="G419" s="95">
        <f>E419*'NEFZ + EPA + WLTP - Start Value'!$B$3*'NEFZ + EPA + WLTP - Start Value'!$B$6*'NEFZ + EPA + WLTP - Constants'!$B$4/3600</f>
        <v>0.2042281527777778</v>
      </c>
      <c r="H419" s="95">
        <f>IF(E419&gt;0,(((C418)^3+(C419)^3)/2/D419)*0.5*'NEFZ + EPA + WLTP - Constants'!$B$3*('NEFZ + EPA + WLTP - Start Value'!$B$5*'NEFZ + EPA + WLTP - Start Value'!$B$4)*E419/3600,0)</f>
        <v>0.02717018466542353</v>
      </c>
    </row>
    <row r="420" ht="20.35" customHeight="1">
      <c r="A420" s="15">
        <v>418</v>
      </c>
      <c r="B420" s="136">
        <v>22.1</v>
      </c>
      <c r="C420" s="95">
        <f>B420/3.6</f>
        <v>6.138888888888889</v>
      </c>
      <c r="D420" s="95">
        <f>(C420+C419)/2</f>
        <v>6.125</v>
      </c>
      <c r="E420" s="95">
        <f>(D420*(A420-A419))</f>
        <v>6.125</v>
      </c>
      <c r="F420" s="95">
        <f>(0.5*((C420^2)-(C419^2))*'NEFZ + EPA + WLTP - Start Value'!$B$3)/3600</f>
        <v>0.07396315586419924</v>
      </c>
      <c r="G420" s="95">
        <f>E420*'NEFZ + EPA + WLTP - Start Value'!$B$3*'NEFZ + EPA + WLTP - Start Value'!$B$6*'NEFZ + EPA + WLTP - Constants'!$B$4/3600</f>
        <v>0.208966625</v>
      </c>
      <c r="H420" s="95">
        <f>IF(E420&gt;0,(((C419)^3+(C420)^3)/2/D420)*0.5*'NEFZ + EPA + WLTP - Constants'!$B$3*('NEFZ + EPA + WLTP - Start Value'!$B$5*'NEFZ + EPA + WLTP - Start Value'!$B$4)*E420/3600,0)</f>
        <v>0.02906802358217592</v>
      </c>
    </row>
    <row r="421" ht="20.35" customHeight="1">
      <c r="A421" s="15">
        <v>419</v>
      </c>
      <c r="B421" s="136">
        <v>21.4</v>
      </c>
      <c r="C421" s="95">
        <f>B421/3.6</f>
        <v>5.944444444444444</v>
      </c>
      <c r="D421" s="95">
        <f>(C421+C420)/2</f>
        <v>6.041666666666666</v>
      </c>
      <c r="E421" s="95">
        <f>(D421*(A421-A420))</f>
        <v>6.041666666666666</v>
      </c>
      <c r="F421" s="95">
        <f>(0.5*((C421^2)-(C420^2))*'NEFZ + EPA + WLTP - Start Value'!$B$3)/3600</f>
        <v>-0.5106979809670815</v>
      </c>
      <c r="G421" s="95">
        <f>E421*'NEFZ + EPA + WLTP - Start Value'!$B$3*'NEFZ + EPA + WLTP - Start Value'!$B$6*'NEFZ + EPA + WLTP - Constants'!$B$4/3600</f>
        <v>0.2061235416666666</v>
      </c>
      <c r="H421" s="95">
        <f>IF(E421&gt;0,(((C420)^3+(C421)^3)/2/D421)*0.5*'NEFZ + EPA + WLTP - Constants'!$B$3*('NEFZ + EPA + WLTP - Start Value'!$B$5*'NEFZ + EPA + WLTP - Start Value'!$B$4)*E421/3600,0)</f>
        <v>0.02791888430748457</v>
      </c>
    </row>
    <row r="422" ht="20.35" customHeight="1">
      <c r="A422" s="15">
        <v>420</v>
      </c>
      <c r="B422" s="136">
        <v>19.6</v>
      </c>
      <c r="C422" s="95">
        <f>B422/3.6</f>
        <v>5.444444444444445</v>
      </c>
      <c r="D422" s="95">
        <f>(C422+C421)/2</f>
        <v>5.694444444444445</v>
      </c>
      <c r="E422" s="95">
        <f>(D422*(A422-A421))</f>
        <v>5.694444444444445</v>
      </c>
      <c r="F422" s="95">
        <f>(0.5*((C422^2)-(C421^2))*'NEFZ + EPA + WLTP - Start Value'!$B$3)/3600</f>
        <v>-1.237750771604936</v>
      </c>
      <c r="G422" s="95">
        <f>E422*'NEFZ + EPA + WLTP - Start Value'!$B$3*'NEFZ + EPA + WLTP - Start Value'!$B$6*'NEFZ + EPA + WLTP - Constants'!$B$4/3600</f>
        <v>0.1942773611111112</v>
      </c>
      <c r="H422" s="95">
        <f>IF(E422&gt;0,(((C421)^3+(C422)^3)/2/D422)*0.5*'NEFZ + EPA + WLTP - Constants'!$B$3*('NEFZ + EPA + WLTP - Start Value'!$B$5*'NEFZ + EPA + WLTP - Start Value'!$B$4)*E422/3600,0)</f>
        <v>0.02349354659636488</v>
      </c>
    </row>
    <row r="423" ht="20.35" customHeight="1">
      <c r="A423" s="15">
        <v>421</v>
      </c>
      <c r="B423" s="136">
        <v>18.3</v>
      </c>
      <c r="C423" s="95">
        <f>B423/3.6</f>
        <v>5.083333333333333</v>
      </c>
      <c r="D423" s="95">
        <f>(C423+C422)/2</f>
        <v>5.263888888888889</v>
      </c>
      <c r="E423" s="95">
        <f>(D423*(A423-A422))</f>
        <v>5.263888888888889</v>
      </c>
      <c r="F423" s="95">
        <f>(0.5*((C423^2)-(C422^2))*'NEFZ + EPA + WLTP - Start Value'!$B$3)/3600</f>
        <v>-0.8263411994170108</v>
      </c>
      <c r="G423" s="95">
        <f>E423*'NEFZ + EPA + WLTP - Start Value'!$B$3*'NEFZ + EPA + WLTP - Start Value'!$B$6*'NEFZ + EPA + WLTP - Constants'!$B$4/3600</f>
        <v>0.1795880972222222</v>
      </c>
      <c r="H423" s="95">
        <f>IF(E423&gt;0,(((C422)^3+(C423)^3)/2/D423)*0.5*'NEFZ + EPA + WLTP - Constants'!$B$3*('NEFZ + EPA + WLTP - Start Value'!$B$5*'NEFZ + EPA + WLTP - Start Value'!$B$4)*E423/3600,0)</f>
        <v>0.018515731197488</v>
      </c>
    </row>
    <row r="424" ht="20.35" customHeight="1">
      <c r="A424" s="15">
        <v>422</v>
      </c>
      <c r="B424" s="136">
        <v>18</v>
      </c>
      <c r="C424" s="95">
        <f>B424/3.6</f>
        <v>5</v>
      </c>
      <c r="D424" s="95">
        <f>(C424+C423)/2</f>
        <v>5.041666666666666</v>
      </c>
      <c r="E424" s="95">
        <f>(D424*(A424-A423))</f>
        <v>5.041666666666666</v>
      </c>
      <c r="F424" s="95">
        <f>(0.5*((C424^2)-(C423^2))*'NEFZ + EPA + WLTP - Start Value'!$B$3)/3600</f>
        <v>-0.1826437114197525</v>
      </c>
      <c r="G424" s="95">
        <f>E424*'NEFZ + EPA + WLTP - Start Value'!$B$3*'NEFZ + EPA + WLTP - Start Value'!$B$6*'NEFZ + EPA + WLTP - Constants'!$B$4/3600</f>
        <v>0.1720065416666667</v>
      </c>
      <c r="H424" s="95">
        <f>IF(E424&gt;0,(((C423)^3+(C424)^3)/2/D424)*0.5*'NEFZ + EPA + WLTP - Constants'!$B$3*('NEFZ + EPA + WLTP - Start Value'!$B$5*'NEFZ + EPA + WLTP - Start Value'!$B$4)*E424/3600,0)</f>
        <v>0.01621443764467592</v>
      </c>
    </row>
    <row r="425" ht="20.35" customHeight="1">
      <c r="A425" s="15">
        <v>423</v>
      </c>
      <c r="B425" s="136">
        <v>18.3</v>
      </c>
      <c r="C425" s="95">
        <f>B425/3.6</f>
        <v>5.083333333333333</v>
      </c>
      <c r="D425" s="95">
        <f>(C425+C424)/2</f>
        <v>5.041666666666666</v>
      </c>
      <c r="E425" s="95">
        <f>(D425*(A425-A424))</f>
        <v>5.041666666666666</v>
      </c>
      <c r="F425" s="95">
        <f>(0.5*((C425^2)-(C424^2))*'NEFZ + EPA + WLTP - Start Value'!$B$3)/3600</f>
        <v>0.1826437114197525</v>
      </c>
      <c r="G425" s="95">
        <f>E425*'NEFZ + EPA + WLTP - Start Value'!$B$3*'NEFZ + EPA + WLTP - Start Value'!$B$6*'NEFZ + EPA + WLTP - Constants'!$B$4/3600</f>
        <v>0.1720065416666667</v>
      </c>
      <c r="H425" s="95">
        <f>IF(E425&gt;0,(((C424)^3+(C425)^3)/2/D425)*0.5*'NEFZ + EPA + WLTP - Constants'!$B$3*('NEFZ + EPA + WLTP - Start Value'!$B$5*'NEFZ + EPA + WLTP - Start Value'!$B$4)*E425/3600,0)</f>
        <v>0.01621443764467592</v>
      </c>
    </row>
    <row r="426" ht="20.35" customHeight="1">
      <c r="A426" s="15">
        <v>424</v>
      </c>
      <c r="B426" s="136">
        <v>18.5</v>
      </c>
      <c r="C426" s="95">
        <f>B426/3.6</f>
        <v>5.138888888888888</v>
      </c>
      <c r="D426" s="95">
        <f>(C426+C425)/2</f>
        <v>5.111111111111111</v>
      </c>
      <c r="E426" s="95">
        <f>(D426*(A426-A425))</f>
        <v>5.111111111111111</v>
      </c>
      <c r="F426" s="95">
        <f>(0.5*((C426^2)-(C425^2))*'NEFZ + EPA + WLTP - Start Value'!$B$3)/3600</f>
        <v>0.1234396433470501</v>
      </c>
      <c r="G426" s="95">
        <f>E426*'NEFZ + EPA + WLTP - Start Value'!$B$3*'NEFZ + EPA + WLTP - Start Value'!$B$6*'NEFZ + EPA + WLTP - Constants'!$B$4/3600</f>
        <v>0.1743757777777778</v>
      </c>
      <c r="H426" s="95">
        <f>IF(E426&gt;0,(((C425)^3+(C426)^3)/2/D426)*0.5*'NEFZ + EPA + WLTP - Constants'!$B$3*('NEFZ + EPA + WLTP - Start Value'!$B$5*'NEFZ + EPA + WLTP - Start Value'!$B$4)*E426/3600,0)</f>
        <v>0.01689176277434842</v>
      </c>
    </row>
    <row r="427" ht="20.35" customHeight="1">
      <c r="A427" s="15">
        <v>425</v>
      </c>
      <c r="B427" s="136">
        <v>17.9</v>
      </c>
      <c r="C427" s="95">
        <f>B427/3.6</f>
        <v>4.972222222222221</v>
      </c>
      <c r="D427" s="95">
        <f>(C427+C426)/2</f>
        <v>5.055555555555555</v>
      </c>
      <c r="E427" s="95">
        <f>(D427*(A427-A426))</f>
        <v>5.055555555555555</v>
      </c>
      <c r="F427" s="95">
        <f>(0.5*((C427^2)-(C426^2))*'NEFZ + EPA + WLTP - Start Value'!$B$3)/3600</f>
        <v>-0.3662937242798358</v>
      </c>
      <c r="G427" s="95">
        <f>E427*'NEFZ + EPA + WLTP - Start Value'!$B$3*'NEFZ + EPA + WLTP - Start Value'!$B$6*'NEFZ + EPA + WLTP - Constants'!$B$4/3600</f>
        <v>0.1724803888888889</v>
      </c>
      <c r="H427" s="95">
        <f>IF(E427&gt;0,(((C426)^3+(C427)^3)/2/D427)*0.5*'NEFZ + EPA + WLTP - Constants'!$B$3*('NEFZ + EPA + WLTP - Start Value'!$B$5*'NEFZ + EPA + WLTP - Start Value'!$B$4)*E427/3600,0)</f>
        <v>0.01635878500085733</v>
      </c>
    </row>
    <row r="428" ht="20.35" customHeight="1">
      <c r="A428" s="15">
        <v>426</v>
      </c>
      <c r="B428" s="136">
        <v>15</v>
      </c>
      <c r="C428" s="95">
        <f>B428/3.6</f>
        <v>4.166666666666667</v>
      </c>
      <c r="D428" s="95">
        <f>(C428+C427)/2</f>
        <v>4.569444444444445</v>
      </c>
      <c r="E428" s="95">
        <f>(D428*(A428-A427))</f>
        <v>4.569444444444445</v>
      </c>
      <c r="F428" s="95">
        <f>(0.5*((C428^2)-(C427^2))*'NEFZ + EPA + WLTP - Start Value'!$B$3)/3600</f>
        <v>-1.600187007030176</v>
      </c>
      <c r="G428" s="95">
        <f>E428*'NEFZ + EPA + WLTP - Start Value'!$B$3*'NEFZ + EPA + WLTP - Start Value'!$B$6*'NEFZ + EPA + WLTP - Constants'!$B$4/3600</f>
        <v>0.1558957361111111</v>
      </c>
      <c r="H428" s="95">
        <f>IF(E428&gt;0,(((C427)^3+(C428)^3)/2/D428)*0.5*'NEFZ + EPA + WLTP - Constants'!$B$3*('NEFZ + EPA + WLTP - Start Value'!$B$5*'NEFZ + EPA + WLTP - Start Value'!$B$4)*E428/3600,0)</f>
        <v>0.01235058602859225</v>
      </c>
    </row>
    <row r="429" ht="20.35" customHeight="1">
      <c r="A429" s="15">
        <v>427</v>
      </c>
      <c r="B429" s="136">
        <v>9.9</v>
      </c>
      <c r="C429" s="95">
        <f>B429/3.6</f>
        <v>2.75</v>
      </c>
      <c r="D429" s="95">
        <f>(C429+C428)/2</f>
        <v>3.458333333333333</v>
      </c>
      <c r="E429" s="95">
        <f>(D429*(A429-A428))</f>
        <v>3.458333333333333</v>
      </c>
      <c r="F429" s="95">
        <f>(0.5*((C429^2)-(C428^2))*'NEFZ + EPA + WLTP - Start Value'!$B$3)/3600</f>
        <v>-2.129836998456791</v>
      </c>
      <c r="G429" s="95">
        <f>E429*'NEFZ + EPA + WLTP - Start Value'!$B$3*'NEFZ + EPA + WLTP - Start Value'!$B$6*'NEFZ + EPA + WLTP - Constants'!$B$4/3600</f>
        <v>0.1179879583333334</v>
      </c>
      <c r="H429" s="95">
        <f>IF(E429&gt;0,(((C428)^3+(C429)^3)/2/D429)*0.5*'NEFZ + EPA + WLTP - Constants'!$B$3*('NEFZ + EPA + WLTP - Start Value'!$B$5*'NEFZ + EPA + WLTP - Start Value'!$B$4)*E429/3600,0)</f>
        <v>0.005890778501157409</v>
      </c>
    </row>
    <row r="430" ht="20.35" customHeight="1">
      <c r="A430" s="15">
        <v>428</v>
      </c>
      <c r="B430" s="136">
        <v>4.6</v>
      </c>
      <c r="C430" s="95">
        <f>B430/3.6</f>
        <v>1.277777777777778</v>
      </c>
      <c r="D430" s="95">
        <f>(C430+C429)/2</f>
        <v>2.013888888888889</v>
      </c>
      <c r="E430" s="95">
        <f>(D430*(A430-A429))</f>
        <v>2.013888888888889</v>
      </c>
      <c r="F430" s="95">
        <f>(0.5*((C430^2)-(C429^2))*'NEFZ + EPA + WLTP - Start Value'!$B$3)/3600</f>
        <v>-1.288904428155007</v>
      </c>
      <c r="G430" s="95">
        <f>E430*'NEFZ + EPA + WLTP - Start Value'!$B$3*'NEFZ + EPA + WLTP - Start Value'!$B$6*'NEFZ + EPA + WLTP - Constants'!$B$4/3600</f>
        <v>0.06870784722222223</v>
      </c>
      <c r="H430" s="95">
        <f>IF(E430&gt;0,(((C429)^3+(C430)^3)/2/D430)*0.5*'NEFZ + EPA + WLTP - Constants'!$B$3*('NEFZ + EPA + WLTP - Start Value'!$B$5*'NEFZ + EPA + WLTP - Start Value'!$B$4)*E430/3600,0)</f>
        <v>0.001447357547796639</v>
      </c>
    </row>
    <row r="431" ht="20.35" customHeight="1">
      <c r="A431" s="15">
        <v>429</v>
      </c>
      <c r="B431" s="136">
        <v>1.2</v>
      </c>
      <c r="C431" s="95">
        <f>B431/3.6</f>
        <v>0.3333333333333333</v>
      </c>
      <c r="D431" s="95">
        <f>(C431+C430)/2</f>
        <v>0.8055555555555555</v>
      </c>
      <c r="E431" s="95">
        <f>(D431*(A431-A430))</f>
        <v>0.8055555555555555</v>
      </c>
      <c r="F431" s="95">
        <f>(0.5*((C431^2)-(C430^2))*'NEFZ + EPA + WLTP - Start Value'!$B$3)/3600</f>
        <v>-0.3307377400548696</v>
      </c>
      <c r="G431" s="95">
        <f>E431*'NEFZ + EPA + WLTP - Start Value'!$B$3*'NEFZ + EPA + WLTP - Start Value'!$B$6*'NEFZ + EPA + WLTP - Constants'!$B$4/3600</f>
        <v>0.02748313888888889</v>
      </c>
      <c r="H431" s="95">
        <f>IF(E431&gt;0,(((C430)^3+(C431)^3)/2/D431)*0.5*'NEFZ + EPA + WLTP - Constants'!$B$3*('NEFZ + EPA + WLTP - Start Value'!$B$5*'NEFZ + EPA + WLTP - Start Value'!$B$4)*E431/3600,0)</f>
        <v>0.0001342977966392318</v>
      </c>
    </row>
    <row r="432" ht="20.35" customHeight="1">
      <c r="A432" s="15">
        <v>430</v>
      </c>
      <c r="B432" s="136">
        <v>0</v>
      </c>
      <c r="C432" s="95">
        <f>B432/3.6</f>
        <v>0</v>
      </c>
      <c r="D432" s="95">
        <f>(C432+C431)/2</f>
        <v>0.1666666666666667</v>
      </c>
      <c r="E432" s="95">
        <f>(D432*(A432-A431))</f>
        <v>0.1666666666666667</v>
      </c>
      <c r="F432" s="95">
        <f>(0.5*((C432^2)-(C431^2))*'NEFZ + EPA + WLTP - Start Value'!$B$3)/3600</f>
        <v>-0.02415123456790123</v>
      </c>
      <c r="G432" s="95">
        <f>E432*'NEFZ + EPA + WLTP - Start Value'!$B$3*'NEFZ + EPA + WLTP - Start Value'!$B$6*'NEFZ + EPA + WLTP - Constants'!$B$4/3600</f>
        <v>0.005686166666666667</v>
      </c>
      <c r="H432" s="95">
        <f>IF(E432&gt;0,(((C431)^3+(C432)^3)/2/D432)*0.5*'NEFZ + EPA + WLTP - Constants'!$B$3*('NEFZ + EPA + WLTP - Start Value'!$B$5*'NEFZ + EPA + WLTP - Start Value'!$B$4)*E432/3600,0)</f>
        <v>2.342592592592592e-06</v>
      </c>
    </row>
    <row r="433" ht="20.35" customHeight="1">
      <c r="A433" s="15">
        <v>431</v>
      </c>
      <c r="B433" s="136">
        <v>0</v>
      </c>
      <c r="C433" s="95">
        <f>B433/3.6</f>
        <v>0</v>
      </c>
      <c r="D433" s="95">
        <f>(C433+C432)/2</f>
        <v>0</v>
      </c>
      <c r="E433" s="95">
        <f>(D433*(A433-A432))</f>
        <v>0</v>
      </c>
      <c r="F433" s="95">
        <f>(0.5*((C433^2)-(C432^2))*'NEFZ + EPA + WLTP - Start Value'!$B$3)/3600</f>
        <v>0</v>
      </c>
      <c r="G433" s="95">
        <f>E433*'NEFZ + EPA + WLTP - Start Value'!$B$3*'NEFZ + EPA + WLTP - Start Value'!$B$6*'NEFZ + EPA + WLTP - Constants'!$B$4/3600</f>
        <v>0</v>
      </c>
      <c r="H433" s="95">
        <f>IF(E433&gt;0,(((C432)^3+(C433)^3)/2/D433)*0.5*'NEFZ + EPA + WLTP - Constants'!$B$3*('NEFZ + EPA + WLTP - Start Value'!$B$5*'NEFZ + EPA + WLTP - Start Value'!$B$4)*E433/3600,0)</f>
        <v>0</v>
      </c>
    </row>
    <row r="434" ht="20.35" customHeight="1">
      <c r="A434" s="15">
        <v>432</v>
      </c>
      <c r="B434" s="136">
        <v>0</v>
      </c>
      <c r="C434" s="95">
        <f>B434/3.6</f>
        <v>0</v>
      </c>
      <c r="D434" s="95">
        <f>(C434+C433)/2</f>
        <v>0</v>
      </c>
      <c r="E434" s="95">
        <f>(D434*(A434-A433))</f>
        <v>0</v>
      </c>
      <c r="F434" s="95">
        <f>(0.5*((C434^2)-(C433^2))*'NEFZ + EPA + WLTP - Start Value'!$B$3)/3600</f>
        <v>0</v>
      </c>
      <c r="G434" s="95">
        <f>E434*'NEFZ + EPA + WLTP - Start Value'!$B$3*'NEFZ + EPA + WLTP - Start Value'!$B$6*'NEFZ + EPA + WLTP - Constants'!$B$4/3600</f>
        <v>0</v>
      </c>
      <c r="H434" s="95">
        <f>IF(E434&gt;0,(((C433)^3+(C434)^3)/2/D434)*0.5*'NEFZ + EPA + WLTP - Constants'!$B$3*('NEFZ + EPA + WLTP - Start Value'!$B$5*'NEFZ + EPA + WLTP - Start Value'!$B$4)*E434/3600,0)</f>
        <v>0</v>
      </c>
    </row>
    <row r="435" ht="20.35" customHeight="1">
      <c r="A435" s="15">
        <v>433</v>
      </c>
      <c r="B435" s="136">
        <v>0</v>
      </c>
      <c r="C435" s="95">
        <f>B435/3.6</f>
        <v>0</v>
      </c>
      <c r="D435" s="95">
        <f>(C435+C434)/2</f>
        <v>0</v>
      </c>
      <c r="E435" s="95">
        <f>(D435*(A435-A434))</f>
        <v>0</v>
      </c>
      <c r="F435" s="95">
        <f>(0.5*((C435^2)-(C434^2))*'NEFZ + EPA + WLTP - Start Value'!$B$3)/3600</f>
        <v>0</v>
      </c>
      <c r="G435" s="95">
        <f>E435*'NEFZ + EPA + WLTP - Start Value'!$B$3*'NEFZ + EPA + WLTP - Start Value'!$B$6*'NEFZ + EPA + WLTP - Constants'!$B$4/3600</f>
        <v>0</v>
      </c>
      <c r="H435" s="95">
        <f>IF(E435&gt;0,(((C434)^3+(C435)^3)/2/D435)*0.5*'NEFZ + EPA + WLTP - Constants'!$B$3*('NEFZ + EPA + WLTP - Start Value'!$B$5*'NEFZ + EPA + WLTP - Start Value'!$B$4)*E435/3600,0)</f>
        <v>0</v>
      </c>
    </row>
    <row r="436" ht="20.35" customHeight="1">
      <c r="A436" s="15">
        <v>434</v>
      </c>
      <c r="B436" s="136">
        <v>0</v>
      </c>
      <c r="C436" s="95">
        <f>B436/3.6</f>
        <v>0</v>
      </c>
      <c r="D436" s="95">
        <f>(C436+C435)/2</f>
        <v>0</v>
      </c>
      <c r="E436" s="95">
        <f>(D436*(A436-A435))</f>
        <v>0</v>
      </c>
      <c r="F436" s="95">
        <f>(0.5*((C436^2)-(C435^2))*'NEFZ + EPA + WLTP - Start Value'!$B$3)/3600</f>
        <v>0</v>
      </c>
      <c r="G436" s="95">
        <f>E436*'NEFZ + EPA + WLTP - Start Value'!$B$3*'NEFZ + EPA + WLTP - Start Value'!$B$6*'NEFZ + EPA + WLTP - Constants'!$B$4/3600</f>
        <v>0</v>
      </c>
      <c r="H436" s="95">
        <f>IF(E436&gt;0,(((C435)^3+(C436)^3)/2/D436)*0.5*'NEFZ + EPA + WLTP - Constants'!$B$3*('NEFZ + EPA + WLTP - Start Value'!$B$5*'NEFZ + EPA + WLTP - Start Value'!$B$4)*E436/3600,0)</f>
        <v>0</v>
      </c>
    </row>
    <row r="437" ht="20.35" customHeight="1">
      <c r="A437" s="15">
        <v>435</v>
      </c>
      <c r="B437" s="136">
        <v>0</v>
      </c>
      <c r="C437" s="95">
        <f>B437/3.6</f>
        <v>0</v>
      </c>
      <c r="D437" s="95">
        <f>(C437+C436)/2</f>
        <v>0</v>
      </c>
      <c r="E437" s="95">
        <f>(D437*(A437-A436))</f>
        <v>0</v>
      </c>
      <c r="F437" s="95">
        <f>(0.5*((C437^2)-(C436^2))*'NEFZ + EPA + WLTP - Start Value'!$B$3)/3600</f>
        <v>0</v>
      </c>
      <c r="G437" s="95">
        <f>E437*'NEFZ + EPA + WLTP - Start Value'!$B$3*'NEFZ + EPA + WLTP - Start Value'!$B$6*'NEFZ + EPA + WLTP - Constants'!$B$4/3600</f>
        <v>0</v>
      </c>
      <c r="H437" s="95">
        <f>IF(E437&gt;0,(((C436)^3+(C437)^3)/2/D437)*0.5*'NEFZ + EPA + WLTP - Constants'!$B$3*('NEFZ + EPA + WLTP - Start Value'!$B$5*'NEFZ + EPA + WLTP - Start Value'!$B$4)*E437/3600,0)</f>
        <v>0</v>
      </c>
    </row>
    <row r="438" ht="20.35" customHeight="1">
      <c r="A438" s="15">
        <v>436</v>
      </c>
      <c r="B438" s="136">
        <v>0</v>
      </c>
      <c r="C438" s="95">
        <f>B438/3.6</f>
        <v>0</v>
      </c>
      <c r="D438" s="95">
        <f>(C438+C437)/2</f>
        <v>0</v>
      </c>
      <c r="E438" s="95">
        <f>(D438*(A438-A437))</f>
        <v>0</v>
      </c>
      <c r="F438" s="95">
        <f>(0.5*((C438^2)-(C437^2))*'NEFZ + EPA + WLTP - Start Value'!$B$3)/3600</f>
        <v>0</v>
      </c>
      <c r="G438" s="95">
        <f>E438*'NEFZ + EPA + WLTP - Start Value'!$B$3*'NEFZ + EPA + WLTP - Start Value'!$B$6*'NEFZ + EPA + WLTP - Constants'!$B$4/3600</f>
        <v>0</v>
      </c>
      <c r="H438" s="95">
        <f>IF(E438&gt;0,(((C437)^3+(C438)^3)/2/D438)*0.5*'NEFZ + EPA + WLTP - Constants'!$B$3*('NEFZ + EPA + WLTP - Start Value'!$B$5*'NEFZ + EPA + WLTP - Start Value'!$B$4)*E438/3600,0)</f>
        <v>0</v>
      </c>
    </row>
    <row r="439" ht="20.35" customHeight="1">
      <c r="A439" s="15">
        <v>437</v>
      </c>
      <c r="B439" s="136">
        <v>0</v>
      </c>
      <c r="C439" s="95">
        <f>B439/3.6</f>
        <v>0</v>
      </c>
      <c r="D439" s="95">
        <f>(C439+C438)/2</f>
        <v>0</v>
      </c>
      <c r="E439" s="95">
        <f>(D439*(A439-A438))</f>
        <v>0</v>
      </c>
      <c r="F439" s="95">
        <f>(0.5*((C439^2)-(C438^2))*'NEFZ + EPA + WLTP - Start Value'!$B$3)/3600</f>
        <v>0</v>
      </c>
      <c r="G439" s="95">
        <f>E439*'NEFZ + EPA + WLTP - Start Value'!$B$3*'NEFZ + EPA + WLTP - Start Value'!$B$6*'NEFZ + EPA + WLTP - Constants'!$B$4/3600</f>
        <v>0</v>
      </c>
      <c r="H439" s="95">
        <f>IF(E439&gt;0,(((C438)^3+(C439)^3)/2/D439)*0.5*'NEFZ + EPA + WLTP - Constants'!$B$3*('NEFZ + EPA + WLTP - Start Value'!$B$5*'NEFZ + EPA + WLTP - Start Value'!$B$4)*E439/3600,0)</f>
        <v>0</v>
      </c>
    </row>
    <row r="440" ht="20.35" customHeight="1">
      <c r="A440" s="15">
        <v>438</v>
      </c>
      <c r="B440" s="136">
        <v>0</v>
      </c>
      <c r="C440" s="95">
        <f>B440/3.6</f>
        <v>0</v>
      </c>
      <c r="D440" s="95">
        <f>(C440+C439)/2</f>
        <v>0</v>
      </c>
      <c r="E440" s="95">
        <f>(D440*(A440-A439))</f>
        <v>0</v>
      </c>
      <c r="F440" s="95">
        <f>(0.5*((C440^2)-(C439^2))*'NEFZ + EPA + WLTP - Start Value'!$B$3)/3600</f>
        <v>0</v>
      </c>
      <c r="G440" s="95">
        <f>E440*'NEFZ + EPA + WLTP - Start Value'!$B$3*'NEFZ + EPA + WLTP - Start Value'!$B$6*'NEFZ + EPA + WLTP - Constants'!$B$4/3600</f>
        <v>0</v>
      </c>
      <c r="H440" s="95">
        <f>IF(E440&gt;0,(((C439)^3+(C440)^3)/2/D440)*0.5*'NEFZ + EPA + WLTP - Constants'!$B$3*('NEFZ + EPA + WLTP - Start Value'!$B$5*'NEFZ + EPA + WLTP - Start Value'!$B$4)*E440/3600,0)</f>
        <v>0</v>
      </c>
    </row>
    <row r="441" ht="20.35" customHeight="1">
      <c r="A441" s="15">
        <v>439</v>
      </c>
      <c r="B441" s="136">
        <v>0</v>
      </c>
      <c r="C441" s="95">
        <f>B441/3.6</f>
        <v>0</v>
      </c>
      <c r="D441" s="95">
        <f>(C441+C440)/2</f>
        <v>0</v>
      </c>
      <c r="E441" s="95">
        <f>(D441*(A441-A440))</f>
        <v>0</v>
      </c>
      <c r="F441" s="95">
        <f>(0.5*((C441^2)-(C440^2))*'NEFZ + EPA + WLTP - Start Value'!$B$3)/3600</f>
        <v>0</v>
      </c>
      <c r="G441" s="95">
        <f>E441*'NEFZ + EPA + WLTP - Start Value'!$B$3*'NEFZ + EPA + WLTP - Start Value'!$B$6*'NEFZ + EPA + WLTP - Constants'!$B$4/3600</f>
        <v>0</v>
      </c>
      <c r="H441" s="95">
        <f>IF(E441&gt;0,(((C440)^3+(C441)^3)/2/D441)*0.5*'NEFZ + EPA + WLTP - Constants'!$B$3*('NEFZ + EPA + WLTP - Start Value'!$B$5*'NEFZ + EPA + WLTP - Start Value'!$B$4)*E441/3600,0)</f>
        <v>0</v>
      </c>
    </row>
    <row r="442" ht="20.35" customHeight="1">
      <c r="A442" s="15">
        <v>440</v>
      </c>
      <c r="B442" s="136">
        <v>0</v>
      </c>
      <c r="C442" s="95">
        <f>B442/3.6</f>
        <v>0</v>
      </c>
      <c r="D442" s="95">
        <f>(C442+C441)/2</f>
        <v>0</v>
      </c>
      <c r="E442" s="95">
        <f>(D442*(A442-A441))</f>
        <v>0</v>
      </c>
      <c r="F442" s="95">
        <f>(0.5*((C442^2)-(C441^2))*'NEFZ + EPA + WLTP - Start Value'!$B$3)/3600</f>
        <v>0</v>
      </c>
      <c r="G442" s="95">
        <f>E442*'NEFZ + EPA + WLTP - Start Value'!$B$3*'NEFZ + EPA + WLTP - Start Value'!$B$6*'NEFZ + EPA + WLTP - Constants'!$B$4/3600</f>
        <v>0</v>
      </c>
      <c r="H442" s="95">
        <f>IF(E442&gt;0,(((C441)^3+(C442)^3)/2/D442)*0.5*'NEFZ + EPA + WLTP - Constants'!$B$3*('NEFZ + EPA + WLTP - Start Value'!$B$5*'NEFZ + EPA + WLTP - Start Value'!$B$4)*E442/3600,0)</f>
        <v>0</v>
      </c>
    </row>
    <row r="443" ht="20.35" customHeight="1">
      <c r="A443" s="15">
        <v>441</v>
      </c>
      <c r="B443" s="136">
        <v>0</v>
      </c>
      <c r="C443" s="95">
        <f>B443/3.6</f>
        <v>0</v>
      </c>
      <c r="D443" s="95">
        <f>(C443+C442)/2</f>
        <v>0</v>
      </c>
      <c r="E443" s="95">
        <f>(D443*(A443-A442))</f>
        <v>0</v>
      </c>
      <c r="F443" s="95">
        <f>(0.5*((C443^2)-(C442^2))*'NEFZ + EPA + WLTP - Start Value'!$B$3)/3600</f>
        <v>0</v>
      </c>
      <c r="G443" s="95">
        <f>E443*'NEFZ + EPA + WLTP - Start Value'!$B$3*'NEFZ + EPA + WLTP - Start Value'!$B$6*'NEFZ + EPA + WLTP - Constants'!$B$4/3600</f>
        <v>0</v>
      </c>
      <c r="H443" s="95">
        <f>IF(E443&gt;0,(((C442)^3+(C443)^3)/2/D443)*0.5*'NEFZ + EPA + WLTP - Constants'!$B$3*('NEFZ + EPA + WLTP - Start Value'!$B$5*'NEFZ + EPA + WLTP - Start Value'!$B$4)*E443/3600,0)</f>
        <v>0</v>
      </c>
    </row>
    <row r="444" ht="20.35" customHeight="1">
      <c r="A444" s="15">
        <v>442</v>
      </c>
      <c r="B444" s="136">
        <v>0</v>
      </c>
      <c r="C444" s="95">
        <f>B444/3.6</f>
        <v>0</v>
      </c>
      <c r="D444" s="95">
        <f>(C444+C443)/2</f>
        <v>0</v>
      </c>
      <c r="E444" s="95">
        <f>(D444*(A444-A443))</f>
        <v>0</v>
      </c>
      <c r="F444" s="95">
        <f>(0.5*((C444^2)-(C443^2))*'NEFZ + EPA + WLTP - Start Value'!$B$3)/3600</f>
        <v>0</v>
      </c>
      <c r="G444" s="95">
        <f>E444*'NEFZ + EPA + WLTP - Start Value'!$B$3*'NEFZ + EPA + WLTP - Start Value'!$B$6*'NEFZ + EPA + WLTP - Constants'!$B$4/3600</f>
        <v>0</v>
      </c>
      <c r="H444" s="95">
        <f>IF(E444&gt;0,(((C443)^3+(C444)^3)/2/D444)*0.5*'NEFZ + EPA + WLTP - Constants'!$B$3*('NEFZ + EPA + WLTP - Start Value'!$B$5*'NEFZ + EPA + WLTP - Start Value'!$B$4)*E444/3600,0)</f>
        <v>0</v>
      </c>
    </row>
    <row r="445" ht="20.35" customHeight="1">
      <c r="A445" s="15">
        <v>443</v>
      </c>
      <c r="B445" s="136">
        <v>0</v>
      </c>
      <c r="C445" s="95">
        <f>B445/3.6</f>
        <v>0</v>
      </c>
      <c r="D445" s="95">
        <f>(C445+C444)/2</f>
        <v>0</v>
      </c>
      <c r="E445" s="95">
        <f>(D445*(A445-A444))</f>
        <v>0</v>
      </c>
      <c r="F445" s="95">
        <f>(0.5*((C445^2)-(C444^2))*'NEFZ + EPA + WLTP - Start Value'!$B$3)/3600</f>
        <v>0</v>
      </c>
      <c r="G445" s="95">
        <f>E445*'NEFZ + EPA + WLTP - Start Value'!$B$3*'NEFZ + EPA + WLTP - Start Value'!$B$6*'NEFZ + EPA + WLTP - Constants'!$B$4/3600</f>
        <v>0</v>
      </c>
      <c r="H445" s="95">
        <f>IF(E445&gt;0,(((C444)^3+(C445)^3)/2/D445)*0.5*'NEFZ + EPA + WLTP - Constants'!$B$3*('NEFZ + EPA + WLTP - Start Value'!$B$5*'NEFZ + EPA + WLTP - Start Value'!$B$4)*E445/3600,0)</f>
        <v>0</v>
      </c>
    </row>
    <row r="446" ht="20.35" customHeight="1">
      <c r="A446" s="15">
        <v>444</v>
      </c>
      <c r="B446" s="136">
        <v>0</v>
      </c>
      <c r="C446" s="95">
        <f>B446/3.6</f>
        <v>0</v>
      </c>
      <c r="D446" s="95">
        <f>(C446+C445)/2</f>
        <v>0</v>
      </c>
      <c r="E446" s="95">
        <f>(D446*(A446-A445))</f>
        <v>0</v>
      </c>
      <c r="F446" s="95">
        <f>(0.5*((C446^2)-(C445^2))*'NEFZ + EPA + WLTP - Start Value'!$B$3)/3600</f>
        <v>0</v>
      </c>
      <c r="G446" s="95">
        <f>E446*'NEFZ + EPA + WLTP - Start Value'!$B$3*'NEFZ + EPA + WLTP - Start Value'!$B$6*'NEFZ + EPA + WLTP - Constants'!$B$4/3600</f>
        <v>0</v>
      </c>
      <c r="H446" s="95">
        <f>IF(E446&gt;0,(((C445)^3+(C446)^3)/2/D446)*0.5*'NEFZ + EPA + WLTP - Constants'!$B$3*('NEFZ + EPA + WLTP - Start Value'!$B$5*'NEFZ + EPA + WLTP - Start Value'!$B$4)*E446/3600,0)</f>
        <v>0</v>
      </c>
    </row>
    <row r="447" ht="20.35" customHeight="1">
      <c r="A447" s="15">
        <v>445</v>
      </c>
      <c r="B447" s="136">
        <v>0</v>
      </c>
      <c r="C447" s="95">
        <f>B447/3.6</f>
        <v>0</v>
      </c>
      <c r="D447" s="95">
        <f>(C447+C446)/2</f>
        <v>0</v>
      </c>
      <c r="E447" s="95">
        <f>(D447*(A447-A446))</f>
        <v>0</v>
      </c>
      <c r="F447" s="95">
        <f>(0.5*((C447^2)-(C446^2))*'NEFZ + EPA + WLTP - Start Value'!$B$3)/3600</f>
        <v>0</v>
      </c>
      <c r="G447" s="95">
        <f>E447*'NEFZ + EPA + WLTP - Start Value'!$B$3*'NEFZ + EPA + WLTP - Start Value'!$B$6*'NEFZ + EPA + WLTP - Constants'!$B$4/3600</f>
        <v>0</v>
      </c>
      <c r="H447" s="95">
        <f>IF(E447&gt;0,(((C446)^3+(C447)^3)/2/D447)*0.5*'NEFZ + EPA + WLTP - Constants'!$B$3*('NEFZ + EPA + WLTP - Start Value'!$B$5*'NEFZ + EPA + WLTP - Start Value'!$B$4)*E447/3600,0)</f>
        <v>0</v>
      </c>
    </row>
    <row r="448" ht="20.35" customHeight="1">
      <c r="A448" s="15">
        <v>446</v>
      </c>
      <c r="B448" s="136">
        <v>0</v>
      </c>
      <c r="C448" s="95">
        <f>B448/3.6</f>
        <v>0</v>
      </c>
      <c r="D448" s="95">
        <f>(C448+C447)/2</f>
        <v>0</v>
      </c>
      <c r="E448" s="95">
        <f>(D448*(A448-A447))</f>
        <v>0</v>
      </c>
      <c r="F448" s="95">
        <f>(0.5*((C448^2)-(C447^2))*'NEFZ + EPA + WLTP - Start Value'!$B$3)/3600</f>
        <v>0</v>
      </c>
      <c r="G448" s="95">
        <f>E448*'NEFZ + EPA + WLTP - Start Value'!$B$3*'NEFZ + EPA + WLTP - Start Value'!$B$6*'NEFZ + EPA + WLTP - Constants'!$B$4/3600</f>
        <v>0</v>
      </c>
      <c r="H448" s="95">
        <f>IF(E448&gt;0,(((C447)^3+(C448)^3)/2/D448)*0.5*'NEFZ + EPA + WLTP - Constants'!$B$3*('NEFZ + EPA + WLTP - Start Value'!$B$5*'NEFZ + EPA + WLTP - Start Value'!$B$4)*E448/3600,0)</f>
        <v>0</v>
      </c>
    </row>
    <row r="449" ht="20.35" customHeight="1">
      <c r="A449" s="15">
        <v>447</v>
      </c>
      <c r="B449" s="136">
        <v>0</v>
      </c>
      <c r="C449" s="95">
        <f>B449/3.6</f>
        <v>0</v>
      </c>
      <c r="D449" s="95">
        <f>(C449+C448)/2</f>
        <v>0</v>
      </c>
      <c r="E449" s="95">
        <f>(D449*(A449-A448))</f>
        <v>0</v>
      </c>
      <c r="F449" s="95">
        <f>(0.5*((C449^2)-(C448^2))*'NEFZ + EPA + WLTP - Start Value'!$B$3)/3600</f>
        <v>0</v>
      </c>
      <c r="G449" s="95">
        <f>E449*'NEFZ + EPA + WLTP - Start Value'!$B$3*'NEFZ + EPA + WLTP - Start Value'!$B$6*'NEFZ + EPA + WLTP - Constants'!$B$4/3600</f>
        <v>0</v>
      </c>
      <c r="H449" s="95">
        <f>IF(E449&gt;0,(((C448)^3+(C449)^3)/2/D449)*0.5*'NEFZ + EPA + WLTP - Constants'!$B$3*('NEFZ + EPA + WLTP - Start Value'!$B$5*'NEFZ + EPA + WLTP - Start Value'!$B$4)*E449/3600,0)</f>
        <v>0</v>
      </c>
    </row>
    <row r="450" ht="20.35" customHeight="1">
      <c r="A450" s="15">
        <v>448</v>
      </c>
      <c r="B450" s="136">
        <v>0</v>
      </c>
      <c r="C450" s="95">
        <f>B450/3.6</f>
        <v>0</v>
      </c>
      <c r="D450" s="95">
        <f>(C450+C449)/2</f>
        <v>0</v>
      </c>
      <c r="E450" s="95">
        <f>(D450*(A450-A449))</f>
        <v>0</v>
      </c>
      <c r="F450" s="95">
        <f>(0.5*((C450^2)-(C449^2))*'NEFZ + EPA + WLTP - Start Value'!$B$3)/3600</f>
        <v>0</v>
      </c>
      <c r="G450" s="95">
        <f>E450*'NEFZ + EPA + WLTP - Start Value'!$B$3*'NEFZ + EPA + WLTP - Start Value'!$B$6*'NEFZ + EPA + WLTP - Constants'!$B$4/3600</f>
        <v>0</v>
      </c>
      <c r="H450" s="95">
        <f>IF(E450&gt;0,(((C449)^3+(C450)^3)/2/D450)*0.5*'NEFZ + EPA + WLTP - Constants'!$B$3*('NEFZ + EPA + WLTP - Start Value'!$B$5*'NEFZ + EPA + WLTP - Start Value'!$B$4)*E450/3600,0)</f>
        <v>0</v>
      </c>
    </row>
    <row r="451" ht="20.35" customHeight="1">
      <c r="A451" s="15">
        <v>449</v>
      </c>
      <c r="B451" s="136">
        <v>0</v>
      </c>
      <c r="C451" s="95">
        <f>B451/3.6</f>
        <v>0</v>
      </c>
      <c r="D451" s="95">
        <f>(C451+C450)/2</f>
        <v>0</v>
      </c>
      <c r="E451" s="95">
        <f>(D451*(A451-A450))</f>
        <v>0</v>
      </c>
      <c r="F451" s="95">
        <f>(0.5*((C451^2)-(C450^2))*'NEFZ + EPA + WLTP - Start Value'!$B$3)/3600</f>
        <v>0</v>
      </c>
      <c r="G451" s="95">
        <f>E451*'NEFZ + EPA + WLTP - Start Value'!$B$3*'NEFZ + EPA + WLTP - Start Value'!$B$6*'NEFZ + EPA + WLTP - Constants'!$B$4/3600</f>
        <v>0</v>
      </c>
      <c r="H451" s="95">
        <f>IF(E451&gt;0,(((C450)^3+(C451)^3)/2/D451)*0.5*'NEFZ + EPA + WLTP - Constants'!$B$3*('NEFZ + EPA + WLTP - Start Value'!$B$5*'NEFZ + EPA + WLTP - Start Value'!$B$4)*E451/3600,0)</f>
        <v>0</v>
      </c>
    </row>
    <row r="452" ht="20.35" customHeight="1">
      <c r="A452" s="15">
        <v>450</v>
      </c>
      <c r="B452" s="136">
        <v>0</v>
      </c>
      <c r="C452" s="95">
        <f>B452/3.6</f>
        <v>0</v>
      </c>
      <c r="D452" s="95">
        <f>(C452+C451)/2</f>
        <v>0</v>
      </c>
      <c r="E452" s="95">
        <f>(D452*(A452-A451))</f>
        <v>0</v>
      </c>
      <c r="F452" s="95">
        <f>(0.5*((C452^2)-(C451^2))*'NEFZ + EPA + WLTP - Start Value'!$B$3)/3600</f>
        <v>0</v>
      </c>
      <c r="G452" s="95">
        <f>E452*'NEFZ + EPA + WLTP - Start Value'!$B$3*'NEFZ + EPA + WLTP - Start Value'!$B$6*'NEFZ + EPA + WLTP - Constants'!$B$4/3600</f>
        <v>0</v>
      </c>
      <c r="H452" s="95">
        <f>IF(E452&gt;0,(((C451)^3+(C452)^3)/2/D452)*0.5*'NEFZ + EPA + WLTP - Constants'!$B$3*('NEFZ + EPA + WLTP - Start Value'!$B$5*'NEFZ + EPA + WLTP - Start Value'!$B$4)*E452/3600,0)</f>
        <v>0</v>
      </c>
    </row>
    <row r="453" ht="20.35" customHeight="1">
      <c r="A453" s="15">
        <v>451</v>
      </c>
      <c r="B453" s="136">
        <v>0</v>
      </c>
      <c r="C453" s="95">
        <f>B453/3.6</f>
        <v>0</v>
      </c>
      <c r="D453" s="95">
        <f>(C453+C452)/2</f>
        <v>0</v>
      </c>
      <c r="E453" s="95">
        <f>(D453*(A453-A452))</f>
        <v>0</v>
      </c>
      <c r="F453" s="95">
        <f>(0.5*((C453^2)-(C452^2))*'NEFZ + EPA + WLTP - Start Value'!$B$3)/3600</f>
        <v>0</v>
      </c>
      <c r="G453" s="95">
        <f>E453*'NEFZ + EPA + WLTP - Start Value'!$B$3*'NEFZ + EPA + WLTP - Start Value'!$B$6*'NEFZ + EPA + WLTP - Constants'!$B$4/3600</f>
        <v>0</v>
      </c>
      <c r="H453" s="95">
        <f>IF(E453&gt;0,(((C452)^3+(C453)^3)/2/D453)*0.5*'NEFZ + EPA + WLTP - Constants'!$B$3*('NEFZ + EPA + WLTP - Start Value'!$B$5*'NEFZ + EPA + WLTP - Start Value'!$B$4)*E453/3600,0)</f>
        <v>0</v>
      </c>
    </row>
    <row r="454" ht="20.35" customHeight="1">
      <c r="A454" s="15">
        <v>452</v>
      </c>
      <c r="B454" s="136">
        <v>0</v>
      </c>
      <c r="C454" s="95">
        <f>B454/3.6</f>
        <v>0</v>
      </c>
      <c r="D454" s="95">
        <f>(C454+C453)/2</f>
        <v>0</v>
      </c>
      <c r="E454" s="95">
        <f>(D454*(A454-A453))</f>
        <v>0</v>
      </c>
      <c r="F454" s="95">
        <f>(0.5*((C454^2)-(C453^2))*'NEFZ + EPA + WLTP - Start Value'!$B$3)/3600</f>
        <v>0</v>
      </c>
      <c r="G454" s="95">
        <f>E454*'NEFZ + EPA + WLTP - Start Value'!$B$3*'NEFZ + EPA + WLTP - Start Value'!$B$6*'NEFZ + EPA + WLTP - Constants'!$B$4/3600</f>
        <v>0</v>
      </c>
      <c r="H454" s="95">
        <f>IF(E454&gt;0,(((C453)^3+(C454)^3)/2/D454)*0.5*'NEFZ + EPA + WLTP - Constants'!$B$3*('NEFZ + EPA + WLTP - Start Value'!$B$5*'NEFZ + EPA + WLTP - Start Value'!$B$4)*E454/3600,0)</f>
        <v>0</v>
      </c>
    </row>
    <row r="455" ht="20.35" customHeight="1">
      <c r="A455" s="15">
        <v>453</v>
      </c>
      <c r="B455" s="136">
        <v>0</v>
      </c>
      <c r="C455" s="95">
        <f>B455/3.6</f>
        <v>0</v>
      </c>
      <c r="D455" s="95">
        <f>(C455+C454)/2</f>
        <v>0</v>
      </c>
      <c r="E455" s="95">
        <f>(D455*(A455-A454))</f>
        <v>0</v>
      </c>
      <c r="F455" s="95">
        <f>(0.5*((C455^2)-(C454^2))*'NEFZ + EPA + WLTP - Start Value'!$B$3)/3600</f>
        <v>0</v>
      </c>
      <c r="G455" s="95">
        <f>E455*'NEFZ + EPA + WLTP - Start Value'!$B$3*'NEFZ + EPA + WLTP - Start Value'!$B$6*'NEFZ + EPA + WLTP - Constants'!$B$4/3600</f>
        <v>0</v>
      </c>
      <c r="H455" s="95">
        <f>IF(E455&gt;0,(((C454)^3+(C455)^3)/2/D455)*0.5*'NEFZ + EPA + WLTP - Constants'!$B$3*('NEFZ + EPA + WLTP - Start Value'!$B$5*'NEFZ + EPA + WLTP - Start Value'!$B$4)*E455/3600,0)</f>
        <v>0</v>
      </c>
    </row>
    <row r="456" ht="20.35" customHeight="1">
      <c r="A456" s="15">
        <v>454</v>
      </c>
      <c r="B456" s="136">
        <v>0</v>
      </c>
      <c r="C456" s="95">
        <f>B456/3.6</f>
        <v>0</v>
      </c>
      <c r="D456" s="95">
        <f>(C456+C455)/2</f>
        <v>0</v>
      </c>
      <c r="E456" s="95">
        <f>(D456*(A456-A455))</f>
        <v>0</v>
      </c>
      <c r="F456" s="95">
        <f>(0.5*((C456^2)-(C455^2))*'NEFZ + EPA + WLTP - Start Value'!$B$3)/3600</f>
        <v>0</v>
      </c>
      <c r="G456" s="95">
        <f>E456*'NEFZ + EPA + WLTP - Start Value'!$B$3*'NEFZ + EPA + WLTP - Start Value'!$B$6*'NEFZ + EPA + WLTP - Constants'!$B$4/3600</f>
        <v>0</v>
      </c>
      <c r="H456" s="95">
        <f>IF(E456&gt;0,(((C455)^3+(C456)^3)/2/D456)*0.5*'NEFZ + EPA + WLTP - Constants'!$B$3*('NEFZ + EPA + WLTP - Start Value'!$B$5*'NEFZ + EPA + WLTP - Start Value'!$B$4)*E456/3600,0)</f>
        <v>0</v>
      </c>
    </row>
    <row r="457" ht="20.35" customHeight="1">
      <c r="A457" s="15">
        <v>455</v>
      </c>
      <c r="B457" s="136">
        <v>0</v>
      </c>
      <c r="C457" s="95">
        <f>B457/3.6</f>
        <v>0</v>
      </c>
      <c r="D457" s="95">
        <f>(C457+C456)/2</f>
        <v>0</v>
      </c>
      <c r="E457" s="95">
        <f>(D457*(A457-A456))</f>
        <v>0</v>
      </c>
      <c r="F457" s="95">
        <f>(0.5*((C457^2)-(C456^2))*'NEFZ + EPA + WLTP - Start Value'!$B$3)/3600</f>
        <v>0</v>
      </c>
      <c r="G457" s="95">
        <f>E457*'NEFZ + EPA + WLTP - Start Value'!$B$3*'NEFZ + EPA + WLTP - Start Value'!$B$6*'NEFZ + EPA + WLTP - Constants'!$B$4/3600</f>
        <v>0</v>
      </c>
      <c r="H457" s="95">
        <f>IF(E457&gt;0,(((C456)^3+(C457)^3)/2/D457)*0.5*'NEFZ + EPA + WLTP - Constants'!$B$3*('NEFZ + EPA + WLTP - Start Value'!$B$5*'NEFZ + EPA + WLTP - Start Value'!$B$4)*E457/3600,0)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2:H325"/>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4.35156" style="139" customWidth="1"/>
    <col min="2" max="2" width="6.5" style="139" customWidth="1"/>
    <col min="3" max="3" width="6.5" style="139" customWidth="1"/>
    <col min="4" max="4" width="6.5" style="139" customWidth="1"/>
    <col min="5" max="5" width="7.5" style="139" customWidth="1"/>
    <col min="6" max="6" width="8.07812" style="139" customWidth="1"/>
    <col min="7" max="7" width="6.5" style="139" customWidth="1"/>
    <col min="8" max="8" width="6.5" style="139" customWidth="1"/>
    <col min="9" max="256" width="16.3516" style="139" customWidth="1"/>
  </cols>
  <sheetData>
    <row r="1" ht="28" customHeight="1">
      <c r="A1" t="s" s="25">
        <v>210</v>
      </c>
      <c r="B1" s="25"/>
      <c r="C1" s="25"/>
      <c r="D1" s="25"/>
      <c r="E1" s="25"/>
      <c r="F1" s="25"/>
      <c r="G1" s="25"/>
      <c r="H1" s="25"/>
    </row>
    <row r="2" ht="32.55" customHeight="1">
      <c r="A2" t="s" s="7">
        <v>193</v>
      </c>
      <c r="B2" t="s" s="7">
        <v>192</v>
      </c>
      <c r="C2" t="s" s="7">
        <v>194</v>
      </c>
      <c r="D2" t="s" s="7">
        <v>195</v>
      </c>
      <c r="E2" t="s" s="7">
        <v>196</v>
      </c>
      <c r="F2" t="s" s="7">
        <v>197</v>
      </c>
      <c r="G2" t="s" s="7">
        <v>169</v>
      </c>
      <c r="H2" t="s" s="7">
        <v>198</v>
      </c>
    </row>
    <row r="3" ht="20.55" customHeight="1">
      <c r="A3" s="101">
        <v>1</v>
      </c>
      <c r="B3" s="135">
        <v>0</v>
      </c>
      <c r="C3" s="11">
        <v>0</v>
      </c>
      <c r="D3" s="11">
        <v>0</v>
      </c>
      <c r="E3" s="11">
        <v>0</v>
      </c>
      <c r="F3" s="11">
        <v>0</v>
      </c>
      <c r="G3" s="11">
        <v>0</v>
      </c>
      <c r="H3" s="11">
        <v>0</v>
      </c>
    </row>
    <row r="4" ht="20.35" customHeight="1">
      <c r="A4" s="94">
        <v>2</v>
      </c>
      <c r="B4" s="94">
        <v>2.2</v>
      </c>
      <c r="C4" s="95">
        <f>B4/3.6</f>
        <v>0.6111111111111112</v>
      </c>
      <c r="D4" s="95">
        <f>(C4+C3)/2</f>
        <v>0.3055555555555556</v>
      </c>
      <c r="E4" s="95">
        <f>(D4*(A4-A3))</f>
        <v>0.3055555555555556</v>
      </c>
      <c r="F4" s="95">
        <f>(0.5*((C4^2)-(C3^2))*'NEFZ + EPA + WLTP - Start Value'!$B$3)/3600</f>
        <v>0.0811749828532236</v>
      </c>
      <c r="G4" s="95">
        <f>E4*'NEFZ + EPA + WLTP - Start Value'!$B$3*'NEFZ + EPA + WLTP - Start Value'!$B$6*'NEFZ + EPA + WLTP - Constants'!$B$4/3600</f>
        <v>0.01042463888888889</v>
      </c>
      <c r="H4" s="95">
        <f>IF(E4&gt;0,(((C3)^3+(C4)^3)/2/D4)*0.5*'NEFZ + EPA + WLTP - Constants'!$B$3*('NEFZ + EPA + WLTP - Start Value'!$B$5*'NEFZ + EPA + WLTP - Start Value'!$B$4)*E4/3600,0)</f>
        <v>1.443514231824417e-05</v>
      </c>
    </row>
    <row r="5" ht="20.35" customHeight="1">
      <c r="A5" s="94">
        <v>3</v>
      </c>
      <c r="B5" s="94">
        <v>4.4</v>
      </c>
      <c r="C5" s="95">
        <f>B5/3.6</f>
        <v>1.222222222222222</v>
      </c>
      <c r="D5" s="95">
        <f>(C5+C4)/2</f>
        <v>0.9166666666666667</v>
      </c>
      <c r="E5" s="95">
        <f>(D5*(A5-A4))</f>
        <v>0.9166666666666667</v>
      </c>
      <c r="F5" s="95">
        <f>(0.5*((C5^2)-(C4^2))*'NEFZ + EPA + WLTP - Start Value'!$B$3)/3600</f>
        <v>0.2435249485596708</v>
      </c>
      <c r="G5" s="95">
        <f>E5*'NEFZ + EPA + WLTP - Start Value'!$B$3*'NEFZ + EPA + WLTP - Start Value'!$B$6*'NEFZ + EPA + WLTP - Constants'!$B$4/3600</f>
        <v>0.03127391666666667</v>
      </c>
      <c r="H5" s="95">
        <f>IF(E5&gt;0,(((C4)^3+(C5)^3)/2/D5)*0.5*'NEFZ + EPA + WLTP - Constants'!$B$3*('NEFZ + EPA + WLTP - Start Value'!$B$5*'NEFZ + EPA + WLTP - Start Value'!$B$4)*E5/3600,0)</f>
        <v>0.0001299162808641976</v>
      </c>
    </row>
    <row r="6" ht="20.35" customHeight="1">
      <c r="A6" s="94">
        <v>4</v>
      </c>
      <c r="B6" s="94">
        <v>6.3</v>
      </c>
      <c r="C6" s="95">
        <f>B6/3.6</f>
        <v>1.75</v>
      </c>
      <c r="D6" s="95">
        <f>(C6+C5)/2</f>
        <v>1.486111111111111</v>
      </c>
      <c r="E6" s="95">
        <f>(D6*(A6-A5))</f>
        <v>1.486111111111111</v>
      </c>
      <c r="F6" s="95">
        <f>(0.5*((C6^2)-(C5^2))*'NEFZ + EPA + WLTP - Start Value'!$B$3)/3600</f>
        <v>0.3409684713648834</v>
      </c>
      <c r="G6" s="95">
        <f>E6*'NEFZ + EPA + WLTP - Start Value'!$B$3*'NEFZ + EPA + WLTP - Start Value'!$B$6*'NEFZ + EPA + WLTP - Constants'!$B$4/3600</f>
        <v>0.05070165277777779</v>
      </c>
      <c r="H6" s="95">
        <f>IF(E6&gt;0,(((C5)^3+(C6)^3)/2/D6)*0.5*'NEFZ + EPA + WLTP - Constants'!$B$3*('NEFZ + EPA + WLTP - Start Value'!$B$5*'NEFZ + EPA + WLTP - Start Value'!$B$4)*E6/3600,0)</f>
        <v>0.0004544616072959534</v>
      </c>
    </row>
    <row r="7" ht="20.35" customHeight="1">
      <c r="A7" s="94">
        <v>5</v>
      </c>
      <c r="B7" s="94">
        <v>7.9</v>
      </c>
      <c r="C7" s="95">
        <f>B7/3.6</f>
        <v>2.194444444444445</v>
      </c>
      <c r="D7" s="95">
        <f>(C7+C6)/2</f>
        <v>1.972222222222222</v>
      </c>
      <c r="E7" s="95">
        <f>(D7*(A7-A6))</f>
        <v>1.972222222222222</v>
      </c>
      <c r="F7" s="95">
        <f>(0.5*((C7^2)-(C6^2))*'NEFZ + EPA + WLTP - Start Value'!$B$3)/3600</f>
        <v>0.3810528120713307</v>
      </c>
      <c r="G7" s="95">
        <f>E7*'NEFZ + EPA + WLTP - Start Value'!$B$3*'NEFZ + EPA + WLTP - Start Value'!$B$6*'NEFZ + EPA + WLTP - Constants'!$B$4/3600</f>
        <v>0.06728630555555556</v>
      </c>
      <c r="H7" s="95">
        <f>IF(E7&gt;0,(((C6)^3+(C7)^3)/2/D7)*0.5*'NEFZ + EPA + WLTP - Constants'!$B$3*('NEFZ + EPA + WLTP - Start Value'!$B$5*'NEFZ + EPA + WLTP - Start Value'!$B$4)*E7/3600,0)</f>
        <v>0.001007377175497257</v>
      </c>
    </row>
    <row r="8" ht="20.35" customHeight="1">
      <c r="A8" s="94">
        <v>6</v>
      </c>
      <c r="B8" s="94">
        <v>9.199999999999999</v>
      </c>
      <c r="C8" s="95">
        <f>B8/3.6</f>
        <v>2.555555555555555</v>
      </c>
      <c r="D8" s="95">
        <f>(C8+C7)/2</f>
        <v>2.375</v>
      </c>
      <c r="E8" s="95">
        <f>(D8*(A8-A7))</f>
        <v>2.375</v>
      </c>
      <c r="F8" s="95">
        <f>(0.5*((C8^2)-(C7^2))*'NEFZ + EPA + WLTP - Start Value'!$B$3)/3600</f>
        <v>0.3728346836419749</v>
      </c>
      <c r="G8" s="95">
        <f>E8*'NEFZ + EPA + WLTP - Start Value'!$B$3*'NEFZ + EPA + WLTP - Start Value'!$B$6*'NEFZ + EPA + WLTP - Constants'!$B$4/3600</f>
        <v>0.081027875</v>
      </c>
      <c r="H8" s="95">
        <f>IF(E8&gt;0,(((C7)^3+(C8)^3)/2/D8)*0.5*'NEFZ + EPA + WLTP - Constants'!$B$3*('NEFZ + EPA + WLTP - Start Value'!$B$5*'NEFZ + EPA + WLTP - Start Value'!$B$4)*E8/3600,0)</f>
        <v>0.00172403833912037</v>
      </c>
    </row>
    <row r="9" ht="20.35" customHeight="1">
      <c r="A9" s="94">
        <v>7</v>
      </c>
      <c r="B9" s="94">
        <v>10.4</v>
      </c>
      <c r="C9" s="95">
        <f>B9/3.6</f>
        <v>2.888888888888889</v>
      </c>
      <c r="D9" s="95">
        <f>(C9+C8)/2</f>
        <v>2.722222222222222</v>
      </c>
      <c r="E9" s="95">
        <f>(D9*(A9-A8))</f>
        <v>2.722222222222222</v>
      </c>
      <c r="F9" s="95">
        <f>(0.5*((C9^2)-(C8^2))*'NEFZ + EPA + WLTP - Start Value'!$B$3)/3600</f>
        <v>0.3944701646090537</v>
      </c>
      <c r="G9" s="95">
        <f>E9*'NEFZ + EPA + WLTP - Start Value'!$B$3*'NEFZ + EPA + WLTP - Start Value'!$B$6*'NEFZ + EPA + WLTP - Constants'!$B$4/3600</f>
        <v>0.09287405555555558</v>
      </c>
      <c r="H9" s="95">
        <f>IF(E9&gt;0,(((C8)^3+(C9)^3)/2/D9)*0.5*'NEFZ + EPA + WLTP - Constants'!$B$3*('NEFZ + EPA + WLTP - Start Value'!$B$5*'NEFZ + EPA + WLTP - Start Value'!$B$4)*E9/3600,0)</f>
        <v>0.002580582647462277</v>
      </c>
    </row>
    <row r="10" ht="20.35" customHeight="1">
      <c r="A10" s="94">
        <v>8</v>
      </c>
      <c r="B10" s="94">
        <v>11.5</v>
      </c>
      <c r="C10" s="95">
        <f>B10/3.6</f>
        <v>3.194444444444444</v>
      </c>
      <c r="D10" s="95">
        <f>(C10+C9)/2</f>
        <v>3.041666666666667</v>
      </c>
      <c r="E10" s="95">
        <f>(D10*(A10-A9))</f>
        <v>3.041666666666667</v>
      </c>
      <c r="F10" s="95">
        <f>(0.5*((C10^2)-(C9^2))*'NEFZ + EPA + WLTP - Start Value'!$B$3)/3600</f>
        <v>0.404030028292181</v>
      </c>
      <c r="G10" s="95">
        <f>E10*'NEFZ + EPA + WLTP - Start Value'!$B$3*'NEFZ + EPA + WLTP - Start Value'!$B$6*'NEFZ + EPA + WLTP - Constants'!$B$4/3600</f>
        <v>0.1037725416666667</v>
      </c>
      <c r="H10" s="95">
        <f>IF(E10&gt;0,(((C9)^3+(C10)^3)/2/D10)*0.5*'NEFZ + EPA + WLTP - Constants'!$B$3*('NEFZ + EPA + WLTP - Start Value'!$B$5*'NEFZ + EPA + WLTP - Start Value'!$B$4)*E10/3600,0)</f>
        <v>0.0035867410783179</v>
      </c>
    </row>
    <row r="11" ht="20.35" customHeight="1">
      <c r="A11" s="94">
        <v>9</v>
      </c>
      <c r="B11" s="94">
        <v>12.9</v>
      </c>
      <c r="C11" s="95">
        <f>B11/3.6</f>
        <v>3.583333333333333</v>
      </c>
      <c r="D11" s="95">
        <f>(C11+C10)/2</f>
        <v>3.388888888888889</v>
      </c>
      <c r="E11" s="95">
        <f>(D11*(A11-A10))</f>
        <v>3.388888888888889</v>
      </c>
      <c r="F11" s="95">
        <f>(0.5*((C11^2)-(C10^2))*'NEFZ + EPA + WLTP - Start Value'!$B$3)/3600</f>
        <v>0.5729209533607685</v>
      </c>
      <c r="G11" s="95">
        <f>E11*'NEFZ + EPA + WLTP - Start Value'!$B$3*'NEFZ + EPA + WLTP - Start Value'!$B$6*'NEFZ + EPA + WLTP - Constants'!$B$4/3600</f>
        <v>0.1156187222222222</v>
      </c>
      <c r="H11" s="95">
        <f>IF(E11&gt;0,(((C10)^3+(C11)^3)/2/D11)*0.5*'NEFZ + EPA + WLTP - Constants'!$B$3*('NEFZ + EPA + WLTP - Start Value'!$B$5*'NEFZ + EPA + WLTP - Start Value'!$B$4)*E11/3600,0)</f>
        <v>0.004971995520404664</v>
      </c>
    </row>
    <row r="12" ht="20.35" customHeight="1">
      <c r="A12" s="94">
        <v>10</v>
      </c>
      <c r="B12" s="94">
        <v>14.7</v>
      </c>
      <c r="C12" s="95">
        <f>B12/3.6</f>
        <v>4.083333333333333</v>
      </c>
      <c r="D12" s="95">
        <f>(C12+C11)/2</f>
        <v>3.833333333333333</v>
      </c>
      <c r="E12" s="95">
        <f>(D12*(A12-A11))</f>
        <v>3.833333333333333</v>
      </c>
      <c r="F12" s="95">
        <f>(0.5*((C12^2)-(C11^2))*'NEFZ + EPA + WLTP - Start Value'!$B$3)/3600</f>
        <v>0.8332175925925916</v>
      </c>
      <c r="G12" s="95">
        <f>E12*'NEFZ + EPA + WLTP - Start Value'!$B$3*'NEFZ + EPA + WLTP - Start Value'!$B$6*'NEFZ + EPA + WLTP - Constants'!$B$4/3600</f>
        <v>0.1307818333333333</v>
      </c>
      <c r="H12" s="95">
        <f>IF(E12&gt;0,(((C11)^3+(C12)^3)/2/D12)*0.5*'NEFZ + EPA + WLTP - Constants'!$B$3*('NEFZ + EPA + WLTP - Start Value'!$B$5*'NEFZ + EPA + WLTP - Start Value'!$B$4)*E12/3600,0)</f>
        <v>0.007216502893518517</v>
      </c>
    </row>
    <row r="13" ht="20.35" customHeight="1">
      <c r="A13" s="94">
        <v>11</v>
      </c>
      <c r="B13" s="94">
        <v>17</v>
      </c>
      <c r="C13" s="95">
        <f>B13/3.6</f>
        <v>4.722222222222222</v>
      </c>
      <c r="D13" s="95">
        <f>(C13+C12)/2</f>
        <v>4.402777777777778</v>
      </c>
      <c r="E13" s="95">
        <f>(D13*(A13-A12))</f>
        <v>4.402777777777778</v>
      </c>
      <c r="F13" s="95">
        <f>(0.5*((C13^2)-(C12^2))*'NEFZ + EPA + WLTP - Start Value'!$B$3)/3600</f>
        <v>1.222823966906722</v>
      </c>
      <c r="G13" s="95">
        <f>E13*'NEFZ + EPA + WLTP - Start Value'!$B$3*'NEFZ + EPA + WLTP - Start Value'!$B$6*'NEFZ + EPA + WLTP - Constants'!$B$4/3600</f>
        <v>0.1502095694444444</v>
      </c>
      <c r="H13" s="95">
        <f>IF(E13&gt;0,(((C12)^3+(C13)^3)/2/D13)*0.5*'NEFZ + EPA + WLTP - Constants'!$B$3*('NEFZ + EPA + WLTP - Start Value'!$B$5*'NEFZ + EPA + WLTP - Start Value'!$B$4)*E13/3600,0)</f>
        <v>0.01096669945451817</v>
      </c>
    </row>
    <row r="14" ht="20.35" customHeight="1">
      <c r="A14" s="94">
        <v>12</v>
      </c>
      <c r="B14" s="94">
        <v>19.8</v>
      </c>
      <c r="C14" s="95">
        <f>B14/3.6</f>
        <v>5.5</v>
      </c>
      <c r="D14" s="95">
        <f>(C14+C13)/2</f>
        <v>5.111111111111111</v>
      </c>
      <c r="E14" s="95">
        <f>(D14*(A14-A13))</f>
        <v>5.111111111111111</v>
      </c>
      <c r="F14" s="95">
        <f>(0.5*((C14^2)-(C13^2))*'NEFZ + EPA + WLTP - Start Value'!$B$3)/3600</f>
        <v>1.728155006858711</v>
      </c>
      <c r="G14" s="95">
        <f>E14*'NEFZ + EPA + WLTP - Start Value'!$B$3*'NEFZ + EPA + WLTP - Start Value'!$B$6*'NEFZ + EPA + WLTP - Constants'!$B$4/3600</f>
        <v>0.1743757777777778</v>
      </c>
      <c r="H14" s="95">
        <f>IF(E14&gt;0,(((C13)^3+(C14)^3)/2/D14)*0.5*'NEFZ + EPA + WLTP - Constants'!$B$3*('NEFZ + EPA + WLTP - Start Value'!$B$5*'NEFZ + EPA + WLTP - Start Value'!$B$4)*E14/3600,0)</f>
        <v>0.01718361076817558</v>
      </c>
    </row>
    <row r="15" ht="20.35" customHeight="1">
      <c r="A15" s="94">
        <v>13</v>
      </c>
      <c r="B15" s="94">
        <v>23.1</v>
      </c>
      <c r="C15" s="95">
        <f>B15/3.6</f>
        <v>6.416666666666667</v>
      </c>
      <c r="D15" s="95">
        <f>(C15+C14)/2</f>
        <v>5.958333333333334</v>
      </c>
      <c r="E15" s="95">
        <f>(D15*(A15-A14))</f>
        <v>5.958333333333334</v>
      </c>
      <c r="F15" s="95">
        <f>(0.5*((C15^2)-(C14^2))*'NEFZ + EPA + WLTP - Start Value'!$B$3)/3600</f>
        <v>2.374368248456791</v>
      </c>
      <c r="G15" s="95">
        <f>E15*'NEFZ + EPA + WLTP - Start Value'!$B$3*'NEFZ + EPA + WLTP - Start Value'!$B$6*'NEFZ + EPA + WLTP - Constants'!$B$4/3600</f>
        <v>0.2032804583333334</v>
      </c>
      <c r="H15" s="95">
        <f>IF(E15&gt;0,(((C14)^3+(C15)^3)/2/D15)*0.5*'NEFZ + EPA + WLTP - Constants'!$B$3*('NEFZ + EPA + WLTP - Start Value'!$B$5*'NEFZ + EPA + WLTP - Start Value'!$B$4)*E15/3600,0)</f>
        <v>0.02723370037615741</v>
      </c>
    </row>
    <row r="16" ht="20.35" customHeight="1">
      <c r="A16" s="94">
        <v>14</v>
      </c>
      <c r="B16" s="94">
        <v>26.7</v>
      </c>
      <c r="C16" s="95">
        <f>B16/3.6</f>
        <v>7.416666666666666</v>
      </c>
      <c r="D16" s="95">
        <f>(C16+C15)/2</f>
        <v>6.916666666666666</v>
      </c>
      <c r="E16" s="95">
        <f>(D16*(A16-A15))</f>
        <v>6.916666666666666</v>
      </c>
      <c r="F16" s="95">
        <f>(0.5*((C16^2)-(C15^2))*'NEFZ + EPA + WLTP - Start Value'!$B$3)/3600</f>
        <v>3.006828703703701</v>
      </c>
      <c r="G16" s="95">
        <f>E16*'NEFZ + EPA + WLTP - Start Value'!$B$3*'NEFZ + EPA + WLTP - Start Value'!$B$6*'NEFZ + EPA + WLTP - Constants'!$B$4/3600</f>
        <v>0.2359759166666667</v>
      </c>
      <c r="H16" s="95">
        <f>IF(E16&gt;0,(((C15)^3+(C16)^3)/2/D16)*0.5*'NEFZ + EPA + WLTP - Constants'!$B$3*('NEFZ + EPA + WLTP - Start Value'!$B$5*'NEFZ + EPA + WLTP - Start Value'!$B$4)*E16/3600,0)</f>
        <v>0.04251446846064814</v>
      </c>
    </row>
    <row r="17" ht="20.35" customHeight="1">
      <c r="A17" s="94">
        <v>15</v>
      </c>
      <c r="B17" s="94">
        <v>30.5</v>
      </c>
      <c r="C17" s="95">
        <f>B17/3.6</f>
        <v>8.472222222222221</v>
      </c>
      <c r="D17" s="95">
        <f>(C17+C16)/2</f>
        <v>7.944444444444444</v>
      </c>
      <c r="E17" s="95">
        <f>(D17*(A17-A16))</f>
        <v>7.944444444444444</v>
      </c>
      <c r="F17" s="95">
        <f>(0.5*((C17^2)-(C16^2))*'NEFZ + EPA + WLTP - Start Value'!$B$3)/3600</f>
        <v>3.645494684499313</v>
      </c>
      <c r="G17" s="95">
        <f>E17*'NEFZ + EPA + WLTP - Start Value'!$B$3*'NEFZ + EPA + WLTP - Start Value'!$B$6*'NEFZ + EPA + WLTP - Constants'!$B$4/3600</f>
        <v>0.2710406111111111</v>
      </c>
      <c r="H17" s="95">
        <f>IF(E17&gt;0,(((C16)^3+(C17)^3)/2/D17)*0.5*'NEFZ + EPA + WLTP - Constants'!$B$3*('NEFZ + EPA + WLTP - Start Value'!$B$5*'NEFZ + EPA + WLTP - Start Value'!$B$4)*E17/3600,0)</f>
        <v>0.06426781852280518</v>
      </c>
    </row>
    <row r="18" ht="20.35" customHeight="1">
      <c r="A18" s="94">
        <v>16</v>
      </c>
      <c r="B18" s="94">
        <v>34.1</v>
      </c>
      <c r="C18" s="95">
        <f>B18/3.6</f>
        <v>9.472222222222223</v>
      </c>
      <c r="D18" s="95">
        <f>(C18+C17)/2</f>
        <v>8.972222222222221</v>
      </c>
      <c r="E18" s="95">
        <f>(D18*(A18-A17))</f>
        <v>8.972222222222221</v>
      </c>
      <c r="F18" s="95">
        <f>(0.5*((C18^2)-(C17^2))*'NEFZ + EPA + WLTP - Start Value'!$B$3)/3600</f>
        <v>3.900424382716055</v>
      </c>
      <c r="G18" s="95">
        <f>E18*'NEFZ + EPA + WLTP - Start Value'!$B$3*'NEFZ + EPA + WLTP - Start Value'!$B$6*'NEFZ + EPA + WLTP - Constants'!$B$4/3600</f>
        <v>0.3061053055555555</v>
      </c>
      <c r="H18" s="95">
        <f>IF(E18&gt;0,(((C17)^3+(C18)^3)/2/D18)*0.5*'NEFZ + EPA + WLTP - Constants'!$B$3*('NEFZ + EPA + WLTP - Start Value'!$B$5*'NEFZ + EPA + WLTP - Start Value'!$B$4)*E18/3600,0)</f>
        <v>0.09221849728866596</v>
      </c>
    </row>
    <row r="19" ht="20.35" customHeight="1">
      <c r="A19" s="94">
        <v>17</v>
      </c>
      <c r="B19" s="94">
        <v>37.5</v>
      </c>
      <c r="C19" s="95">
        <f>B19/3.6</f>
        <v>10.41666666666667</v>
      </c>
      <c r="D19" s="95">
        <f>(C19+C18)/2</f>
        <v>9.944444444444445</v>
      </c>
      <c r="E19" s="95">
        <f>(D19*(A19-A18))</f>
        <v>9.944444444444445</v>
      </c>
      <c r="F19" s="95">
        <f>(0.5*((C19^2)-(C18^2))*'NEFZ + EPA + WLTP - Start Value'!$B$3)/3600</f>
        <v>4.082900377229074</v>
      </c>
      <c r="G19" s="95">
        <f>E19*'NEFZ + EPA + WLTP - Start Value'!$B$3*'NEFZ + EPA + WLTP - Start Value'!$B$6*'NEFZ + EPA + WLTP - Constants'!$B$4/3600</f>
        <v>0.3392746111111112</v>
      </c>
      <c r="H19" s="95">
        <f>IF(E19&gt;0,(((C18)^3+(C19)^3)/2/D19)*0.5*'NEFZ + EPA + WLTP - Constants'!$B$3*('NEFZ + EPA + WLTP - Start Value'!$B$5*'NEFZ + EPA + WLTP - Start Value'!$B$4)*E19/3600,0)</f>
        <v>0.1252449180598423</v>
      </c>
    </row>
    <row r="20" ht="20.35" customHeight="1">
      <c r="A20" s="94">
        <v>18</v>
      </c>
      <c r="B20" s="94">
        <v>40.6</v>
      </c>
      <c r="C20" s="95">
        <f>B20/3.6</f>
        <v>11.27777777777778</v>
      </c>
      <c r="D20" s="95">
        <f>(C20+C19)/2</f>
        <v>10.84722222222222</v>
      </c>
      <c r="E20" s="95">
        <f>(D20*(A20-A19))</f>
        <v>10.84722222222222</v>
      </c>
      <c r="F20" s="95">
        <f>(0.5*((C20^2)-(C19^2))*'NEFZ + EPA + WLTP - Start Value'!$B$3)/3600</f>
        <v>4.060594028635125</v>
      </c>
      <c r="G20" s="95">
        <f>E20*'NEFZ + EPA + WLTP - Start Value'!$B$3*'NEFZ + EPA + WLTP - Start Value'!$B$6*'NEFZ + EPA + WLTP - Constants'!$B$4/3600</f>
        <v>0.3700746805555555</v>
      </c>
      <c r="H20" s="95">
        <f>IF(E20&gt;0,(((C19)^3+(C20)^3)/2/D20)*0.5*'NEFZ + EPA + WLTP - Constants'!$B$3*('NEFZ + EPA + WLTP - Start Value'!$B$5*'NEFZ + EPA + WLTP - Start Value'!$B$4)*E20/3600,0)</f>
        <v>0.1622161197005744</v>
      </c>
    </row>
    <row r="21" ht="20.35" customHeight="1">
      <c r="A21" s="94">
        <v>19</v>
      </c>
      <c r="B21" s="94">
        <v>43.3</v>
      </c>
      <c r="C21" s="95">
        <f>B21/3.6</f>
        <v>12.02777777777778</v>
      </c>
      <c r="D21" s="95">
        <f>(C21+C20)/2</f>
        <v>11.65277777777778</v>
      </c>
      <c r="E21" s="95">
        <f>(D21*(A21-A20))</f>
        <v>11.65277777777778</v>
      </c>
      <c r="F21" s="95">
        <f>(0.5*((C21^2)-(C20^2))*'NEFZ + EPA + WLTP - Start Value'!$B$3)/3600</f>
        <v>3.799291087962952</v>
      </c>
      <c r="G21" s="95">
        <f>E21*'NEFZ + EPA + WLTP - Start Value'!$B$3*'NEFZ + EPA + WLTP - Start Value'!$B$6*'NEFZ + EPA + WLTP - Constants'!$B$4/3600</f>
        <v>0.3975578194444445</v>
      </c>
      <c r="H21" s="95">
        <f>IF(E21&gt;0,(((C20)^3+(C21)^3)/2/D21)*0.5*'NEFZ + EPA + WLTP - Constants'!$B$3*('NEFZ + EPA + WLTP - Start Value'!$B$5*'NEFZ + EPA + WLTP - Start Value'!$B$4)*E21/3600,0)</f>
        <v>0.2007826255411951</v>
      </c>
    </row>
    <row r="22" ht="20.35" customHeight="1">
      <c r="A22" s="94">
        <v>20</v>
      </c>
      <c r="B22" s="94">
        <v>45.7</v>
      </c>
      <c r="C22" s="95">
        <f>B22/3.6</f>
        <v>12.69444444444444</v>
      </c>
      <c r="D22" s="95">
        <f>(C22+C21)/2</f>
        <v>12.36111111111111</v>
      </c>
      <c r="E22" s="95">
        <f>(D22*(A22-A21))</f>
        <v>12.36111111111111</v>
      </c>
      <c r="F22" s="95">
        <f>(0.5*((C22^2)-(C21^2))*'NEFZ + EPA + WLTP - Start Value'!$B$3)/3600</f>
        <v>3.582433127572025</v>
      </c>
      <c r="G22" s="95">
        <f>E22*'NEFZ + EPA + WLTP - Start Value'!$B$3*'NEFZ + EPA + WLTP - Start Value'!$B$6*'NEFZ + EPA + WLTP - Constants'!$B$4/3600</f>
        <v>0.4217240277777777</v>
      </c>
      <c r="H22" s="95">
        <f>IF(E22&gt;0,(((C21)^3+(C22)^3)/2/D22)*0.5*'NEFZ + EPA + WLTP - Constants'!$B$3*('NEFZ + EPA + WLTP - Start Value'!$B$5*'NEFZ + EPA + WLTP - Start Value'!$B$4)*E22/3600,0)</f>
        <v>0.2394470308749142</v>
      </c>
    </row>
    <row r="23" ht="20.35" customHeight="1">
      <c r="A23" s="94">
        <v>21</v>
      </c>
      <c r="B23" s="94">
        <v>47.7</v>
      </c>
      <c r="C23" s="95">
        <f>B23/3.6</f>
        <v>13.25</v>
      </c>
      <c r="D23" s="95">
        <f>(C23+C22)/2</f>
        <v>12.97222222222222</v>
      </c>
      <c r="E23" s="95">
        <f>(D23*(A23-A22))</f>
        <v>12.97222222222222</v>
      </c>
      <c r="F23" s="95">
        <f>(0.5*((C23^2)-(C22^2))*'NEFZ + EPA + WLTP - Start Value'!$B$3)/3600</f>
        <v>3.132951817558297</v>
      </c>
      <c r="G23" s="95">
        <f>E23*'NEFZ + EPA + WLTP - Start Value'!$B$3*'NEFZ + EPA + WLTP - Start Value'!$B$6*'NEFZ + EPA + WLTP - Constants'!$B$4/3600</f>
        <v>0.4425733055555556</v>
      </c>
      <c r="H23" s="95">
        <f>IF(E23&gt;0,(((C22)^3+(C23)^3)/2/D23)*0.5*'NEFZ + EPA + WLTP - Constants'!$B$3*('NEFZ + EPA + WLTP - Start Value'!$B$5*'NEFZ + EPA + WLTP - Start Value'!$B$4)*E23/3600,0)</f>
        <v>0.2765226202310528</v>
      </c>
    </row>
    <row r="24" ht="20.35" customHeight="1">
      <c r="A24" s="94">
        <v>22</v>
      </c>
      <c r="B24" s="94">
        <v>49.3</v>
      </c>
      <c r="C24" s="95">
        <f>B24/3.6</f>
        <v>13.69444444444444</v>
      </c>
      <c r="D24" s="95">
        <f>(C24+C23)/2</f>
        <v>13.47222222222222</v>
      </c>
      <c r="E24" s="95">
        <f>(D24*(A24-A23))</f>
        <v>13.47222222222222</v>
      </c>
      <c r="F24" s="95">
        <f>(0.5*((C24^2)-(C23^2))*'NEFZ + EPA + WLTP - Start Value'!$B$3)/3600</f>
        <v>2.602966392318234</v>
      </c>
      <c r="G24" s="95">
        <f>E24*'NEFZ + EPA + WLTP - Start Value'!$B$3*'NEFZ + EPA + WLTP - Start Value'!$B$6*'NEFZ + EPA + WLTP - Constants'!$B$4/3600</f>
        <v>0.4596318055555556</v>
      </c>
      <c r="H24" s="95">
        <f>IF(E24&gt;0,(((C23)^3+(C24)^3)/2/D24)*0.5*'NEFZ + EPA + WLTP - Constants'!$B$3*('NEFZ + EPA + WLTP - Start Value'!$B$5*'NEFZ + EPA + WLTP - Start Value'!$B$4)*E24/3600,0)</f>
        <v>0.3095726485875342</v>
      </c>
    </row>
    <row r="25" ht="20.35" customHeight="1">
      <c r="A25" s="15">
        <v>23</v>
      </c>
      <c r="B25" s="136">
        <v>50.5</v>
      </c>
      <c r="C25" s="95">
        <f>B25/3.6</f>
        <v>14.02777777777778</v>
      </c>
      <c r="D25" s="95">
        <f>(C25+C24)/2</f>
        <v>13.86111111111111</v>
      </c>
      <c r="E25" s="95">
        <f>(D25*(A25-A24))</f>
        <v>13.86111111111111</v>
      </c>
      <c r="F25" s="95">
        <f>(0.5*((C25^2)-(C24^2))*'NEFZ + EPA + WLTP - Start Value'!$B$3)/3600</f>
        <v>2.008577674897124</v>
      </c>
      <c r="G25" s="95">
        <f>E25*'NEFZ + EPA + WLTP - Start Value'!$B$3*'NEFZ + EPA + WLTP - Start Value'!$B$6*'NEFZ + EPA + WLTP - Constants'!$B$4/3600</f>
        <v>0.4728995277777777</v>
      </c>
      <c r="H25" s="95">
        <f>IF(E25&gt;0,(((C24)^3+(C25)^3)/2/D25)*0.5*'NEFZ + EPA + WLTP - Constants'!$B$3*('NEFZ + EPA + WLTP - Start Value'!$B$5*'NEFZ + EPA + WLTP - Start Value'!$B$4)*E25/3600,0)</f>
        <v>0.3370334353888031</v>
      </c>
    </row>
    <row r="26" ht="20.35" customHeight="1">
      <c r="A26" s="15">
        <v>24</v>
      </c>
      <c r="B26" s="136">
        <v>51.3</v>
      </c>
      <c r="C26" s="95">
        <f>B26/3.6</f>
        <v>14.25</v>
      </c>
      <c r="D26" s="95">
        <f>(C26+C25)/2</f>
        <v>14.13888888888889</v>
      </c>
      <c r="E26" s="95">
        <f>(D26*(A26-A25))</f>
        <v>14.13888888888889</v>
      </c>
      <c r="F26" s="95">
        <f>(0.5*((C26^2)-(C25^2))*'NEFZ + EPA + WLTP - Start Value'!$B$3)/3600</f>
        <v>1.365886488340186</v>
      </c>
      <c r="G26" s="95">
        <f>E26*'NEFZ + EPA + WLTP - Start Value'!$B$3*'NEFZ + EPA + WLTP - Start Value'!$B$6*'NEFZ + EPA + WLTP - Constants'!$B$4/3600</f>
        <v>0.4823764722222222</v>
      </c>
      <c r="H26" s="95">
        <f>IF(E26&gt;0,(((C25)^3+(C26)^3)/2/D26)*0.5*'NEFZ + EPA + WLTP - Constants'!$B$3*('NEFZ + EPA + WLTP - Start Value'!$B$5*'NEFZ + EPA + WLTP - Start Value'!$B$4)*E26/3600,0)</f>
        <v>0.3576159039887687</v>
      </c>
    </row>
    <row r="27" ht="20.35" customHeight="1">
      <c r="A27" s="15">
        <v>25</v>
      </c>
      <c r="B27" s="136">
        <v>52.1</v>
      </c>
      <c r="C27" s="95">
        <f>B27/3.6</f>
        <v>14.47222222222222</v>
      </c>
      <c r="D27" s="95">
        <f>(C27+C26)/2</f>
        <v>14.36111111111111</v>
      </c>
      <c r="E27" s="95">
        <f>(D27*(A27-A26))</f>
        <v>14.36111111111111</v>
      </c>
      <c r="F27" s="95">
        <f>(0.5*((C27^2)-(C26^2))*'NEFZ + EPA + WLTP - Start Value'!$B$3)/3600</f>
        <v>1.387354252400553</v>
      </c>
      <c r="G27" s="95">
        <f>E27*'NEFZ + EPA + WLTP - Start Value'!$B$3*'NEFZ + EPA + WLTP - Start Value'!$B$6*'NEFZ + EPA + WLTP - Constants'!$B$4/3600</f>
        <v>0.4899580277777778</v>
      </c>
      <c r="H27" s="95">
        <f>IF(E27&gt;0,(((C26)^3+(C27)^3)/2/D27)*0.5*'NEFZ + EPA + WLTP - Constants'!$B$3*('NEFZ + EPA + WLTP - Start Value'!$B$5*'NEFZ + EPA + WLTP - Start Value'!$B$4)*E27/3600,0)</f>
        <v>0.3747422296917866</v>
      </c>
    </row>
    <row r="28" ht="20.35" customHeight="1">
      <c r="A28" s="15">
        <v>26</v>
      </c>
      <c r="B28" s="136">
        <v>52.7</v>
      </c>
      <c r="C28" s="95">
        <f>B28/3.6</f>
        <v>14.63888888888889</v>
      </c>
      <c r="D28" s="95">
        <f>(C28+C27)/2</f>
        <v>14.55555555555556</v>
      </c>
      <c r="E28" s="95">
        <f>(D28*(A28-A27))</f>
        <v>14.55555555555556</v>
      </c>
      <c r="F28" s="95">
        <f>(0.5*((C28^2)-(C27^2))*'NEFZ + EPA + WLTP - Start Value'!$B$3)/3600</f>
        <v>1.054603909465032</v>
      </c>
      <c r="G28" s="95">
        <f>E28*'NEFZ + EPA + WLTP - Start Value'!$B$3*'NEFZ + EPA + WLTP - Start Value'!$B$6*'NEFZ + EPA + WLTP - Constants'!$B$4/3600</f>
        <v>0.4965918888888889</v>
      </c>
      <c r="H28" s="95">
        <f>IF(E28&gt;0,(((C27)^3+(C28)^3)/2/D28)*0.5*'NEFZ + EPA + WLTP - Constants'!$B$3*('NEFZ + EPA + WLTP - Start Value'!$B$5*'NEFZ + EPA + WLTP - Start Value'!$B$4)*E28/3600,0)</f>
        <v>0.3901391987740054</v>
      </c>
    </row>
    <row r="29" ht="20.35" customHeight="1">
      <c r="A29" s="15">
        <v>27</v>
      </c>
      <c r="B29" s="136">
        <v>53.4</v>
      </c>
      <c r="C29" s="95">
        <f>B29/3.6</f>
        <v>14.83333333333333</v>
      </c>
      <c r="D29" s="95">
        <f>(C29+C28)/2</f>
        <v>14.73611111111111</v>
      </c>
      <c r="E29" s="95">
        <f>(D29*(A29-A28))</f>
        <v>14.73611111111111</v>
      </c>
      <c r="F29" s="95">
        <f>(0.5*((C29^2)-(C28^2))*'NEFZ + EPA + WLTP - Start Value'!$B$3)/3600</f>
        <v>1.245633466220839</v>
      </c>
      <c r="G29" s="95">
        <f>E29*'NEFZ + EPA + WLTP - Start Value'!$B$3*'NEFZ + EPA + WLTP - Start Value'!$B$6*'NEFZ + EPA + WLTP - Constants'!$B$4/3600</f>
        <v>0.5027519027777778</v>
      </c>
      <c r="H29" s="95">
        <f>IF(E29&gt;0,(((C28)^3+(C29)^3)/2/D29)*0.5*'NEFZ + EPA + WLTP - Constants'!$B$3*('NEFZ + EPA + WLTP - Start Value'!$B$5*'NEFZ + EPA + WLTP - Start Value'!$B$4)*E29/3600,0)</f>
        <v>0.4048516332893947</v>
      </c>
    </row>
    <row r="30" ht="20.35" customHeight="1">
      <c r="A30" s="15">
        <v>28</v>
      </c>
      <c r="B30" s="136">
        <v>54</v>
      </c>
      <c r="C30" s="95">
        <f>B30/3.6</f>
        <v>15</v>
      </c>
      <c r="D30" s="95">
        <f>(C30+C29)/2</f>
        <v>14.91666666666667</v>
      </c>
      <c r="E30" s="95">
        <f>(D30*(A30-A29))</f>
        <v>14.91666666666667</v>
      </c>
      <c r="F30" s="95">
        <f>(0.5*((C30^2)-(C29^2))*'NEFZ + EPA + WLTP - Start Value'!$B$3)/3600</f>
        <v>1.080767746913588</v>
      </c>
      <c r="G30" s="95">
        <f>E30*'NEFZ + EPA + WLTP - Start Value'!$B$3*'NEFZ + EPA + WLTP - Start Value'!$B$6*'NEFZ + EPA + WLTP - Constants'!$B$4/3600</f>
        <v>0.5089119166666667</v>
      </c>
      <c r="H30" s="95">
        <f>IF(E30&gt;0,(((C29)^3+(C30)^3)/2/D30)*0.5*'NEFZ + EPA + WLTP - Constants'!$B$3*('NEFZ + EPA + WLTP - Start Value'!$B$5*'NEFZ + EPA + WLTP - Start Value'!$B$4)*E30/3600,0)</f>
        <v>0.4199006446759259</v>
      </c>
    </row>
    <row r="31" ht="20.35" customHeight="1">
      <c r="A31" s="15">
        <v>29</v>
      </c>
      <c r="B31" s="136">
        <v>54.5</v>
      </c>
      <c r="C31" s="95">
        <f>B31/3.6</f>
        <v>15.13888888888889</v>
      </c>
      <c r="D31" s="95">
        <f>(C31+C30)/2</f>
        <v>15.06944444444444</v>
      </c>
      <c r="E31" s="95">
        <f>(D31*(A31-A30))</f>
        <v>15.06944444444444</v>
      </c>
      <c r="F31" s="95">
        <f>(0.5*((C31^2)-(C30^2))*'NEFZ + EPA + WLTP - Start Value'!$B$3)/3600</f>
        <v>0.9098642189643376</v>
      </c>
      <c r="G31" s="95">
        <f>E31*'NEFZ + EPA + WLTP - Start Value'!$B$3*'NEFZ + EPA + WLTP - Start Value'!$B$6*'NEFZ + EPA + WLTP - Constants'!$B$4/3600</f>
        <v>0.5141242361111111</v>
      </c>
      <c r="H31" s="95">
        <f>IF(E31&gt;0,(((C30)^3+(C31)^3)/2/D31)*0.5*'NEFZ + EPA + WLTP - Constants'!$B$3*('NEFZ + EPA + WLTP - Start Value'!$B$5*'NEFZ + EPA + WLTP - Start Value'!$B$4)*E31/3600,0)</f>
        <v>0.4329222614722651</v>
      </c>
    </row>
    <row r="32" ht="20.35" customHeight="1">
      <c r="A32" s="15">
        <v>30</v>
      </c>
      <c r="B32" s="136">
        <v>55</v>
      </c>
      <c r="C32" s="95">
        <f>B32/3.6</f>
        <v>15.27777777777778</v>
      </c>
      <c r="D32" s="95">
        <f>(C32+C31)/2</f>
        <v>15.20833333333333</v>
      </c>
      <c r="E32" s="95">
        <f>(D32*(A32-A31))</f>
        <v>15.20833333333333</v>
      </c>
      <c r="F32" s="95">
        <f>(0.5*((C32^2)-(C31^2))*'NEFZ + EPA + WLTP - Start Value'!$B$3)/3600</f>
        <v>0.9182500643003993</v>
      </c>
      <c r="G32" s="95">
        <f>E32*'NEFZ + EPA + WLTP - Start Value'!$B$3*'NEFZ + EPA + WLTP - Start Value'!$B$6*'NEFZ + EPA + WLTP - Constants'!$B$4/3600</f>
        <v>0.5188627083333334</v>
      </c>
      <c r="H32" s="95">
        <f>IF(E32&gt;0,(((C31)^3+(C32)^3)/2/D32)*0.5*'NEFZ + EPA + WLTP - Constants'!$B$3*('NEFZ + EPA + WLTP - Start Value'!$B$5*'NEFZ + EPA + WLTP - Start Value'!$B$4)*E32/3600,0)</f>
        <v>0.4450026101948302</v>
      </c>
    </row>
    <row r="33" ht="20.35" customHeight="1">
      <c r="A33" s="15">
        <v>31</v>
      </c>
      <c r="B33" s="136">
        <v>55.6</v>
      </c>
      <c r="C33" s="95">
        <f>B33/3.6</f>
        <v>15.44444444444444</v>
      </c>
      <c r="D33" s="95">
        <f>(C33+C32)/2</f>
        <v>15.36111111111111</v>
      </c>
      <c r="E33" s="95">
        <f>(D33*(A33-A32))</f>
        <v>15.36111111111111</v>
      </c>
      <c r="F33" s="95">
        <f>(0.5*((C33^2)-(C32^2))*'NEFZ + EPA + WLTP - Start Value'!$B$3)/3600</f>
        <v>1.112969393004124</v>
      </c>
      <c r="G33" s="95">
        <f>E33*'NEFZ + EPA + WLTP - Start Value'!$B$3*'NEFZ + EPA + WLTP - Start Value'!$B$6*'NEFZ + EPA + WLTP - Constants'!$B$4/3600</f>
        <v>0.5240750277777777</v>
      </c>
      <c r="H33" s="95">
        <f>IF(E33&gt;0,(((C32)^3+(C33)^3)/2/D33)*0.5*'NEFZ + EPA + WLTP - Constants'!$B$3*('NEFZ + EPA + WLTP - Start Value'!$B$5*'NEFZ + EPA + WLTP - Start Value'!$B$4)*E33/3600,0)</f>
        <v>0.4585606237568586</v>
      </c>
    </row>
    <row r="34" ht="20.35" customHeight="1">
      <c r="A34" s="15">
        <v>32</v>
      </c>
      <c r="B34" s="136">
        <v>56.3</v>
      </c>
      <c r="C34" s="95">
        <f>B34/3.6</f>
        <v>15.63888888888889</v>
      </c>
      <c r="D34" s="95">
        <f>(C34+C33)/2</f>
        <v>15.54166666666667</v>
      </c>
      <c r="E34" s="95">
        <f>(D34*(A34-A33))</f>
        <v>15.54166666666667</v>
      </c>
      <c r="F34" s="95">
        <f>(0.5*((C34^2)-(C33^2))*'NEFZ + EPA + WLTP - Start Value'!$B$3)/3600</f>
        <v>1.313726530349785</v>
      </c>
      <c r="G34" s="95">
        <f>E34*'NEFZ + EPA + WLTP - Start Value'!$B$3*'NEFZ + EPA + WLTP - Start Value'!$B$6*'NEFZ + EPA + WLTP - Constants'!$B$4/3600</f>
        <v>0.5302350416666666</v>
      </c>
      <c r="H34" s="95">
        <f>IF(E34&gt;0,(((C33)^3+(C34)^3)/2/D34)*0.5*'NEFZ + EPA + WLTP - Constants'!$B$3*('NEFZ + EPA + WLTP - Start Value'!$B$5*'NEFZ + EPA + WLTP - Start Value'!$B$4)*E34/3600,0)</f>
        <v>0.4749351114486882</v>
      </c>
    </row>
    <row r="35" ht="20.35" customHeight="1">
      <c r="A35" s="15">
        <v>33</v>
      </c>
      <c r="B35" s="136">
        <v>57.2</v>
      </c>
      <c r="C35" s="95">
        <f>B35/3.6</f>
        <v>15.88888888888889</v>
      </c>
      <c r="D35" s="95">
        <f>(C35+C34)/2</f>
        <v>15.76388888888889</v>
      </c>
      <c r="E35" s="95">
        <f>(D35*(A35-A34))</f>
        <v>15.76388888888889</v>
      </c>
      <c r="F35" s="95">
        <f>(0.5*((C35^2)-(C34^2))*'NEFZ + EPA + WLTP - Start Value'!$B$3)/3600</f>
        <v>1.713228202160509</v>
      </c>
      <c r="G35" s="95">
        <f>E35*'NEFZ + EPA + WLTP - Start Value'!$B$3*'NEFZ + EPA + WLTP - Start Value'!$B$6*'NEFZ + EPA + WLTP - Constants'!$B$4/3600</f>
        <v>0.5378165972222223</v>
      </c>
      <c r="H35" s="95">
        <f>IF(E35&gt;0,(((C34)^3+(C35)^3)/2/D35)*0.5*'NEFZ + EPA + WLTP - Constants'!$B$3*('NEFZ + EPA + WLTP - Start Value'!$B$5*'NEFZ + EPA + WLTP - Start Value'!$B$4)*E35/3600,0)</f>
        <v>0.4956356477998542</v>
      </c>
    </row>
    <row r="36" ht="20.35" customHeight="1">
      <c r="A36" s="15">
        <v>34</v>
      </c>
      <c r="B36" s="136">
        <v>58.5</v>
      </c>
      <c r="C36" s="95">
        <f>B36/3.6</f>
        <v>16.25</v>
      </c>
      <c r="D36" s="95">
        <f>(C36+C35)/2</f>
        <v>16.06944444444444</v>
      </c>
      <c r="E36" s="95">
        <f>(D36*(A36-A35))</f>
        <v>16.06944444444444</v>
      </c>
      <c r="F36" s="95">
        <f>(0.5*((C36^2)-(C35^2))*'NEFZ + EPA + WLTP - Start Value'!$B$3)/3600</f>
        <v>2.522629993998624</v>
      </c>
      <c r="G36" s="95">
        <f>E36*'NEFZ + EPA + WLTP - Start Value'!$B$3*'NEFZ + EPA + WLTP - Start Value'!$B$6*'NEFZ + EPA + WLTP - Constants'!$B$4/3600</f>
        <v>0.5482412361111111</v>
      </c>
      <c r="H36" s="95">
        <f>IF(E36&gt;0,(((C35)^3+(C36)^3)/2/D36)*0.5*'NEFZ + EPA + WLTP - Constants'!$B$3*('NEFZ + EPA + WLTP - Start Value'!$B$5*'NEFZ + EPA + WLTP - Start Value'!$B$4)*E36/3600,0)</f>
        <v>0.5251187996667097</v>
      </c>
    </row>
    <row r="37" ht="20.35" customHeight="1">
      <c r="A37" s="15">
        <v>35</v>
      </c>
      <c r="B37" s="136">
        <v>60.2</v>
      </c>
      <c r="C37" s="95">
        <f>B37/3.6</f>
        <v>16.72222222222222</v>
      </c>
      <c r="D37" s="95">
        <f>(C37+C36)/2</f>
        <v>16.48611111111111</v>
      </c>
      <c r="E37" s="95">
        <f>(D37*(A37-A36))</f>
        <v>16.48611111111111</v>
      </c>
      <c r="F37" s="95">
        <f>(0.5*((C37^2)-(C36^2))*'NEFZ + EPA + WLTP - Start Value'!$B$3)/3600</f>
        <v>3.384359460733874</v>
      </c>
      <c r="G37" s="95">
        <f>E37*'NEFZ + EPA + WLTP - Start Value'!$B$3*'NEFZ + EPA + WLTP - Start Value'!$B$6*'NEFZ + EPA + WLTP - Constants'!$B$4/3600</f>
        <v>0.5624566527777778</v>
      </c>
      <c r="H37" s="95">
        <f>IF(E37&gt;0,(((C36)^3+(C37)^3)/2/D37)*0.5*'NEFZ + EPA + WLTP - Constants'!$B$3*('NEFZ + EPA + WLTP - Start Value'!$B$5*'NEFZ + EPA + WLTP - Start Value'!$B$4)*E37/3600,0)</f>
        <v>0.5671688247438699</v>
      </c>
    </row>
    <row r="38" ht="20.35" customHeight="1">
      <c r="A38" s="15">
        <v>36</v>
      </c>
      <c r="B38" s="136">
        <v>62.3</v>
      </c>
      <c r="C38" s="95">
        <f>B38/3.6</f>
        <v>17.30555555555555</v>
      </c>
      <c r="D38" s="95">
        <f>(C38+C37)/2</f>
        <v>17.01388888888889</v>
      </c>
      <c r="E38" s="95">
        <f>(D38*(A38-A37))</f>
        <v>17.01388888888889</v>
      </c>
      <c r="F38" s="95">
        <f>(0.5*((C38^2)-(C37^2))*'NEFZ + EPA + WLTP - Start Value'!$B$3)/3600</f>
        <v>4.314517425411517</v>
      </c>
      <c r="G38" s="95">
        <f>E38*'NEFZ + EPA + WLTP - Start Value'!$B$3*'NEFZ + EPA + WLTP - Start Value'!$B$6*'NEFZ + EPA + WLTP - Constants'!$B$4/3600</f>
        <v>0.5804628472222222</v>
      </c>
      <c r="H38" s="95">
        <f>IF(E38&gt;0,(((C37)^3+(C38)^3)/2/D38)*0.5*'NEFZ + EPA + WLTP - Constants'!$B$3*('NEFZ + EPA + WLTP - Start Value'!$B$5*'NEFZ + EPA + WLTP - Start Value'!$B$4)*E38/3600,0)</f>
        <v>0.6235682895822615</v>
      </c>
    </row>
    <row r="39" ht="20.35" customHeight="1">
      <c r="A39" s="15">
        <v>37</v>
      </c>
      <c r="B39" s="136">
        <v>64.7</v>
      </c>
      <c r="C39" s="95">
        <f>B39/3.6</f>
        <v>17.97222222222222</v>
      </c>
      <c r="D39" s="95">
        <f>(C39+C38)/2</f>
        <v>17.63888888888889</v>
      </c>
      <c r="E39" s="95">
        <f>(D39*(A39-A38))</f>
        <v>17.63888888888889</v>
      </c>
      <c r="F39" s="95">
        <f>(0.5*((C39^2)-(C38^2))*'NEFZ + EPA + WLTP - Start Value'!$B$3)/3600</f>
        <v>5.112011316872431</v>
      </c>
      <c r="G39" s="95">
        <f>E39*'NEFZ + EPA + WLTP - Start Value'!$B$3*'NEFZ + EPA + WLTP - Start Value'!$B$6*'NEFZ + EPA + WLTP - Constants'!$B$4/3600</f>
        <v>0.6017859722222222</v>
      </c>
      <c r="H39" s="95">
        <f>IF(E39&gt;0,(((C38)^3+(C39)^3)/2/D39)*0.5*'NEFZ + EPA + WLTP - Constants'!$B$3*('NEFZ + EPA + WLTP - Start Value'!$B$5*'NEFZ + EPA + WLTP - Start Value'!$B$4)*E39/3600,0)</f>
        <v>0.6949750871806412</v>
      </c>
    </row>
    <row r="40" ht="20.35" customHeight="1">
      <c r="A40" s="15">
        <v>38</v>
      </c>
      <c r="B40" s="136">
        <v>67.09999999999999</v>
      </c>
      <c r="C40" s="95">
        <f>B40/3.6</f>
        <v>18.63888888888889</v>
      </c>
      <c r="D40" s="95">
        <f>(C40+C39)/2</f>
        <v>18.30555555555555</v>
      </c>
      <c r="E40" s="95">
        <f>(D40*(A40-A39))</f>
        <v>18.30555555555555</v>
      </c>
      <c r="F40" s="95">
        <f>(0.5*((C40^2)-(C39^2))*'NEFZ + EPA + WLTP - Start Value'!$B$3)/3600</f>
        <v>5.305221193415622</v>
      </c>
      <c r="G40" s="95">
        <f>E40*'NEFZ + EPA + WLTP - Start Value'!$B$3*'NEFZ + EPA + WLTP - Start Value'!$B$6*'NEFZ + EPA + WLTP - Constants'!$B$4/3600</f>
        <v>0.6245306388888889</v>
      </c>
      <c r="H40" s="95">
        <f>IF(E40&gt;0,(((C39)^3+(C40)^3)/2/D40)*0.5*'NEFZ + EPA + WLTP - Constants'!$B$3*('NEFZ + EPA + WLTP - Start Value'!$B$5*'NEFZ + EPA + WLTP - Start Value'!$B$4)*E40/3600,0)</f>
        <v>0.7767317638781719</v>
      </c>
    </row>
    <row r="41" ht="20.35" customHeight="1">
      <c r="A41" s="15">
        <v>39</v>
      </c>
      <c r="B41" s="136">
        <v>69.2</v>
      </c>
      <c r="C41" s="95">
        <f>B41/3.6</f>
        <v>19.22222222222222</v>
      </c>
      <c r="D41" s="95">
        <f>(C41+C40)/2</f>
        <v>18.93055555555555</v>
      </c>
      <c r="E41" s="95">
        <f>(D41*(A41-A40))</f>
        <v>18.93055555555555</v>
      </c>
      <c r="F41" s="95">
        <f>(0.5*((C41^2)-(C40^2))*'NEFZ + EPA + WLTP - Start Value'!$B$3)/3600</f>
        <v>4.80056102109056</v>
      </c>
      <c r="G41" s="95">
        <f>E41*'NEFZ + EPA + WLTP - Start Value'!$B$3*'NEFZ + EPA + WLTP - Start Value'!$B$6*'NEFZ + EPA + WLTP - Constants'!$B$4/3600</f>
        <v>0.6458537638888888</v>
      </c>
      <c r="H41" s="95">
        <f>IF(E41&gt;0,(((C40)^3+(C41)^3)/2/D41)*0.5*'NEFZ + EPA + WLTP - Constants'!$B$3*('NEFZ + EPA + WLTP - Start Value'!$B$5*'NEFZ + EPA + WLTP - Start Value'!$B$4)*E41/3600,0)</f>
        <v>0.8587955276223848</v>
      </c>
    </row>
    <row r="42" ht="20.35" customHeight="1">
      <c r="A42" s="15">
        <v>40</v>
      </c>
      <c r="B42" s="136">
        <v>70.7</v>
      </c>
      <c r="C42" s="95">
        <f>B42/3.6</f>
        <v>19.63888888888889</v>
      </c>
      <c r="D42" s="95">
        <f>(C42+C41)/2</f>
        <v>19.43055555555556</v>
      </c>
      <c r="E42" s="95">
        <f>(D42*(A42-A41))</f>
        <v>19.43055555555556</v>
      </c>
      <c r="F42" s="95">
        <f>(0.5*((C42^2)-(C41^2))*'NEFZ + EPA + WLTP - Start Value'!$B$3)/3600</f>
        <v>3.51953928755145</v>
      </c>
      <c r="G42" s="95">
        <f>E42*'NEFZ + EPA + WLTP - Start Value'!$B$3*'NEFZ + EPA + WLTP - Start Value'!$B$6*'NEFZ + EPA + WLTP - Constants'!$B$4/3600</f>
        <v>0.6629122638888889</v>
      </c>
      <c r="H42" s="95">
        <f>IF(E42&gt;0,(((C41)^3+(C42)^3)/2/D42)*0.5*'NEFZ + EPA + WLTP - Constants'!$B$3*('NEFZ + EPA + WLTP - Start Value'!$B$5*'NEFZ + EPA + WLTP - Start Value'!$B$4)*E42/3600,0)</f>
        <v>0.9283162087566443</v>
      </c>
    </row>
    <row r="43" ht="20.35" customHeight="1">
      <c r="A43" s="15">
        <v>41</v>
      </c>
      <c r="B43" s="136">
        <v>71.90000000000001</v>
      </c>
      <c r="C43" s="95">
        <f>B43/3.6</f>
        <v>19.97222222222222</v>
      </c>
      <c r="D43" s="95">
        <f>(C43+C42)/2</f>
        <v>19.80555555555556</v>
      </c>
      <c r="E43" s="95">
        <f>(D43*(A43-A42))</f>
        <v>19.80555555555556</v>
      </c>
      <c r="F43" s="95">
        <f>(0.5*((C43^2)-(C42^2))*'NEFZ + EPA + WLTP - Start Value'!$B$3)/3600</f>
        <v>2.86997170781894</v>
      </c>
      <c r="G43" s="95">
        <f>E43*'NEFZ + EPA + WLTP - Start Value'!$B$3*'NEFZ + EPA + WLTP - Start Value'!$B$6*'NEFZ + EPA + WLTP - Constants'!$B$4/3600</f>
        <v>0.675706138888889</v>
      </c>
      <c r="H43" s="95">
        <f>IF(E43&gt;0,(((C42)^3+(C43)^3)/2/D43)*0.5*'NEFZ + EPA + WLTP - Constants'!$B$3*('NEFZ + EPA + WLTP - Start Value'!$B$5*'NEFZ + EPA + WLTP - Start Value'!$B$4)*E43/3600,0)</f>
        <v>0.9829781545031722</v>
      </c>
    </row>
    <row r="44" ht="20.35" customHeight="1">
      <c r="A44" s="15">
        <v>42</v>
      </c>
      <c r="B44" s="136">
        <v>72.7</v>
      </c>
      <c r="C44" s="95">
        <f>B44/3.6</f>
        <v>20.19444444444445</v>
      </c>
      <c r="D44" s="95">
        <f>(C44+C43)/2</f>
        <v>20.08333333333334</v>
      </c>
      <c r="E44" s="95">
        <f>(D44*(A44-A43))</f>
        <v>20.08333333333334</v>
      </c>
      <c r="F44" s="95">
        <f>(0.5*((C44^2)-(C43^2))*'NEFZ + EPA + WLTP - Start Value'!$B$3)/3600</f>
        <v>1.940149176954732</v>
      </c>
      <c r="G44" s="95">
        <f>E44*'NEFZ + EPA + WLTP - Start Value'!$B$3*'NEFZ + EPA + WLTP - Start Value'!$B$6*'NEFZ + EPA + WLTP - Constants'!$B$4/3600</f>
        <v>0.6851830833333336</v>
      </c>
      <c r="H44" s="95">
        <f>IF(E44&gt;0,(((C43)^3+(C44)^3)/2/D44)*0.5*'NEFZ + EPA + WLTP - Constants'!$B$3*('NEFZ + EPA + WLTP - Start Value'!$B$5*'NEFZ + EPA + WLTP - Start Value'!$B$4)*E44/3600,0)</f>
        <v>1.024796875675155</v>
      </c>
    </row>
    <row r="45" ht="20.35" customHeight="1">
      <c r="A45" s="15">
        <v>43</v>
      </c>
      <c r="B45" s="136">
        <v>73.40000000000001</v>
      </c>
      <c r="C45" s="95">
        <f>B45/3.6</f>
        <v>20.38888888888889</v>
      </c>
      <c r="D45" s="95">
        <f>(C45+C44)/2</f>
        <v>20.29166666666667</v>
      </c>
      <c r="E45" s="95">
        <f>(D45*(A45-A44))</f>
        <v>20.29166666666667</v>
      </c>
      <c r="F45" s="95">
        <f>(0.5*((C45^2)-(C44^2))*'NEFZ + EPA + WLTP - Start Value'!$B$3)/3600</f>
        <v>1.715240805041138</v>
      </c>
      <c r="G45" s="95">
        <f>E45*'NEFZ + EPA + WLTP - Start Value'!$B$3*'NEFZ + EPA + WLTP - Start Value'!$B$6*'NEFZ + EPA + WLTP - Constants'!$B$4/3600</f>
        <v>0.6922907916666667</v>
      </c>
      <c r="H45" s="95">
        <f>IF(E45&gt;0,(((C44)^3+(C45)^3)/2/D45)*0.5*'NEFZ + EPA + WLTP - Constants'!$B$3*('NEFZ + EPA + WLTP - Start Value'!$B$5*'NEFZ + EPA + WLTP - Start Value'!$B$4)*E45/3600,0)</f>
        <v>1.05699660392554</v>
      </c>
    </row>
    <row r="46" ht="20.35" customHeight="1">
      <c r="A46" s="15">
        <v>44</v>
      </c>
      <c r="B46" s="136">
        <v>73.8</v>
      </c>
      <c r="C46" s="95">
        <f>B46/3.6</f>
        <v>20.5</v>
      </c>
      <c r="D46" s="95">
        <f>(C46+C45)/2</f>
        <v>20.44444444444444</v>
      </c>
      <c r="E46" s="95">
        <f>(D46*(A46-A45))</f>
        <v>20.44444444444444</v>
      </c>
      <c r="F46" s="95">
        <f>(0.5*((C46^2)-(C45^2))*'NEFZ + EPA + WLTP - Start Value'!$B$3)/3600</f>
        <v>0.9875171467764011</v>
      </c>
      <c r="G46" s="95">
        <f>E46*'NEFZ + EPA + WLTP - Start Value'!$B$3*'NEFZ + EPA + WLTP - Start Value'!$B$6*'NEFZ + EPA + WLTP - Constants'!$B$4/3600</f>
        <v>0.6975031111111111</v>
      </c>
      <c r="H46" s="95">
        <f>IF(E46&gt;0,(((C45)^3+(C46)^3)/2/D46)*0.5*'NEFZ + EPA + WLTP - Constants'!$B$3*('NEFZ + EPA + WLTP - Start Value'!$B$5*'NEFZ + EPA + WLTP - Start Value'!$B$4)*E46/3600,0)</f>
        <v>1.081000978052126</v>
      </c>
    </row>
    <row r="47" ht="20.35" customHeight="1">
      <c r="A47" s="15">
        <v>45</v>
      </c>
      <c r="B47" s="136">
        <v>74.09999999999999</v>
      </c>
      <c r="C47" s="95">
        <f>B47/3.6</f>
        <v>20.58333333333333</v>
      </c>
      <c r="D47" s="95">
        <f>(C47+C46)/2</f>
        <v>20.54166666666666</v>
      </c>
      <c r="E47" s="95">
        <f>(D47*(A47-A46))</f>
        <v>20.54166666666666</v>
      </c>
      <c r="F47" s="95">
        <f>(0.5*((C47^2)-(C46^2))*'NEFZ + EPA + WLTP - Start Value'!$B$3)/3600</f>
        <v>0.7441599151234514</v>
      </c>
      <c r="G47" s="95">
        <f>E47*'NEFZ + EPA + WLTP - Start Value'!$B$3*'NEFZ + EPA + WLTP - Start Value'!$B$6*'NEFZ + EPA + WLTP - Constants'!$B$4/3600</f>
        <v>0.7008200416666666</v>
      </c>
      <c r="H47" s="95">
        <f>IF(E47&gt;0,(((C46)^3+(C47)^3)/2/D47)*0.5*'NEFZ + EPA + WLTP - Constants'!$B$3*('NEFZ + EPA + WLTP - Start Value'!$B$5*'NEFZ + EPA + WLTP - Start Value'!$B$4)*E47/3600,0)</f>
        <v>1.096485565248843</v>
      </c>
    </row>
    <row r="48" ht="20.35" customHeight="1">
      <c r="A48" s="15">
        <v>46</v>
      </c>
      <c r="B48" s="136">
        <v>74</v>
      </c>
      <c r="C48" s="95">
        <f>B48/3.6</f>
        <v>20.55555555555555</v>
      </c>
      <c r="D48" s="95">
        <f>(C48+C47)/2</f>
        <v>20.56944444444444</v>
      </c>
      <c r="E48" s="95">
        <f>(D48*(A48-A47))</f>
        <v>20.56944444444444</v>
      </c>
      <c r="F48" s="95">
        <f>(0.5*((C48^2)-(C47^2))*'NEFZ + EPA + WLTP - Start Value'!$B$3)/3600</f>
        <v>-0.2483887388546092</v>
      </c>
      <c r="G48" s="95">
        <f>E48*'NEFZ + EPA + WLTP - Start Value'!$B$3*'NEFZ + EPA + WLTP - Start Value'!$B$6*'NEFZ + EPA + WLTP - Constants'!$B$4/3600</f>
        <v>0.7017677361111112</v>
      </c>
      <c r="H48" s="95">
        <f>IF(E48&gt;0,(((C47)^3+(C48)^3)/2/D48)*0.5*'NEFZ + EPA + WLTP - Constants'!$B$3*('NEFZ + EPA + WLTP - Start Value'!$B$5*'NEFZ + EPA + WLTP - Start Value'!$B$4)*E48/3600,0)</f>
        <v>1.100927717297882</v>
      </c>
    </row>
    <row r="49" ht="20.35" customHeight="1">
      <c r="A49" s="15">
        <v>47</v>
      </c>
      <c r="B49" s="136">
        <v>73.59999999999999</v>
      </c>
      <c r="C49" s="95">
        <f>B49/3.6</f>
        <v>20.44444444444444</v>
      </c>
      <c r="D49" s="95">
        <f>(C49+C48)/2</f>
        <v>20.5</v>
      </c>
      <c r="E49" s="95">
        <f>(D49*(A49-A48))</f>
        <v>20.5</v>
      </c>
      <c r="F49" s="95">
        <f>(0.5*((C49^2)-(C48^2))*'NEFZ + EPA + WLTP - Start Value'!$B$3)/3600</f>
        <v>-0.9902006172839478</v>
      </c>
      <c r="G49" s="95">
        <f>E49*'NEFZ + EPA + WLTP - Start Value'!$B$3*'NEFZ + EPA + WLTP - Start Value'!$B$6*'NEFZ + EPA + WLTP - Constants'!$B$4/3600</f>
        <v>0.6993985000000001</v>
      </c>
      <c r="H49" s="95">
        <f>IF(E49&gt;0,(((C48)^3+(C49)^3)/2/D49)*0.5*'NEFZ + EPA + WLTP - Constants'!$B$3*('NEFZ + EPA + WLTP - Start Value'!$B$5*'NEFZ + EPA + WLTP - Start Value'!$B$4)*E49/3600,0)</f>
        <v>1.089837324074074</v>
      </c>
    </row>
    <row r="50" ht="20.35" customHeight="1">
      <c r="A50" s="15">
        <v>48</v>
      </c>
      <c r="B50" s="136">
        <v>72.5</v>
      </c>
      <c r="C50" s="95">
        <f>B50/3.6</f>
        <v>20.13888888888889</v>
      </c>
      <c r="D50" s="95">
        <f>(C50+C49)/2</f>
        <v>20.29166666666666</v>
      </c>
      <c r="E50" s="95">
        <f>(D50*(A50-A49))</f>
        <v>20.29166666666666</v>
      </c>
      <c r="F50" s="95">
        <f>(0.5*((C50^2)-(C49^2))*'NEFZ + EPA + WLTP - Start Value'!$B$3)/3600</f>
        <v>-2.695378407921792</v>
      </c>
      <c r="G50" s="95">
        <f>E50*'NEFZ + EPA + WLTP - Start Value'!$B$3*'NEFZ + EPA + WLTP - Start Value'!$B$6*'NEFZ + EPA + WLTP - Constants'!$B$4/3600</f>
        <v>0.6922907916666665</v>
      </c>
      <c r="H50" s="95">
        <f>IF(E50&gt;0,(((C49)^3+(C50)^3)/2/D50)*0.5*'NEFZ + EPA + WLTP - Constants'!$B$3*('NEFZ + EPA + WLTP - Start Value'!$B$5*'NEFZ + EPA + WLTP - Start Value'!$B$4)*E50/3600,0)</f>
        <v>1.057103557918596</v>
      </c>
    </row>
    <row r="51" ht="20.35" customHeight="1">
      <c r="A51" s="15">
        <v>49</v>
      </c>
      <c r="B51" s="136">
        <v>70.8</v>
      </c>
      <c r="C51" s="95">
        <f>B51/3.6</f>
        <v>19.66666666666666</v>
      </c>
      <c r="D51" s="95">
        <f>(C51+C50)/2</f>
        <v>19.90277777777778</v>
      </c>
      <c r="E51" s="95">
        <f>(D51*(A51-A50))</f>
        <v>19.90277777777778</v>
      </c>
      <c r="F51" s="95">
        <f>(0.5*((C51^2)-(C50^2))*'NEFZ + EPA + WLTP - Start Value'!$B$3)/3600</f>
        <v>-4.085751564643376</v>
      </c>
      <c r="G51" s="95">
        <f>E51*'NEFZ + EPA + WLTP - Start Value'!$B$3*'NEFZ + EPA + WLTP - Start Value'!$B$6*'NEFZ + EPA + WLTP - Constants'!$B$4/3600</f>
        <v>0.6790230694444446</v>
      </c>
      <c r="H51" s="95">
        <f>IF(E51&gt;0,(((C50)^3+(C51)^3)/2/D51)*0.5*'NEFZ + EPA + WLTP - Constants'!$B$3*('NEFZ + EPA + WLTP - Start Value'!$B$5*'NEFZ + EPA + WLTP - Start Value'!$B$4)*E51/3600,0)</f>
        <v>0.9977343662176353</v>
      </c>
    </row>
    <row r="52" ht="20.35" customHeight="1">
      <c r="A52" s="15">
        <v>50</v>
      </c>
      <c r="B52" s="136">
        <v>68.59999999999999</v>
      </c>
      <c r="C52" s="95">
        <f>B52/3.6</f>
        <v>19.05555555555555</v>
      </c>
      <c r="D52" s="95">
        <f>(C52+C51)/2</f>
        <v>19.36111111111111</v>
      </c>
      <c r="E52" s="95">
        <f>(D52*(A52-A51))</f>
        <v>19.36111111111111</v>
      </c>
      <c r="F52" s="95">
        <f>(0.5*((C52^2)-(C51^2))*'NEFZ + EPA + WLTP - Start Value'!$B$3)/3600</f>
        <v>-5.143542095336062</v>
      </c>
      <c r="G52" s="95">
        <f>E52*'NEFZ + EPA + WLTP - Start Value'!$B$3*'NEFZ + EPA + WLTP - Start Value'!$B$6*'NEFZ + EPA + WLTP - Constants'!$B$4/3600</f>
        <v>0.6605430277777777</v>
      </c>
      <c r="H52" s="95">
        <f>IF(E52&gt;0,(((C51)^3+(C52)^3)/2/D52)*0.5*'NEFZ + EPA + WLTP - Constants'!$B$3*('NEFZ + EPA + WLTP - Start Value'!$B$5*'NEFZ + EPA + WLTP - Start Value'!$B$4)*E52/3600,0)</f>
        <v>0.9187677539008914</v>
      </c>
    </row>
    <row r="53" ht="20.35" customHeight="1">
      <c r="A53" s="15">
        <v>51</v>
      </c>
      <c r="B53" s="136">
        <v>66.2</v>
      </c>
      <c r="C53" s="95">
        <f>B53/3.6</f>
        <v>18.38888888888889</v>
      </c>
      <c r="D53" s="95">
        <f>(C53+C52)/2</f>
        <v>18.72222222222222</v>
      </c>
      <c r="E53" s="95">
        <f>(D53*(A53-A52))</f>
        <v>18.72222222222222</v>
      </c>
      <c r="F53" s="95">
        <f>(0.5*((C53^2)-(C52^2))*'NEFZ + EPA + WLTP - Start Value'!$B$3)/3600</f>
        <v>-5.425977366255125</v>
      </c>
      <c r="G53" s="95">
        <f>E53*'NEFZ + EPA + WLTP - Start Value'!$B$3*'NEFZ + EPA + WLTP - Start Value'!$B$6*'NEFZ + EPA + WLTP - Constants'!$B$4/3600</f>
        <v>0.6387460555555556</v>
      </c>
      <c r="H53" s="95">
        <f>IF(E53&gt;0,(((C52)^3+(C53)^3)/2/D53)*0.5*'NEFZ + EPA + WLTP - Constants'!$B$3*('NEFZ + EPA + WLTP - Start Value'!$B$5*'NEFZ + EPA + WLTP - Start Value'!$B$4)*E53/3600,0)</f>
        <v>0.8309511914437585</v>
      </c>
    </row>
    <row r="54" ht="20.35" customHeight="1">
      <c r="A54" s="15">
        <v>52</v>
      </c>
      <c r="B54" s="136">
        <v>64</v>
      </c>
      <c r="C54" s="95">
        <f>B54/3.6</f>
        <v>17.77777777777778</v>
      </c>
      <c r="D54" s="95">
        <f>(C54+C53)/2</f>
        <v>18.08333333333334</v>
      </c>
      <c r="E54" s="95">
        <f>(D54*(A54-A53))</f>
        <v>18.08333333333334</v>
      </c>
      <c r="F54" s="95">
        <f>(0.5*((C54^2)-(C53^2))*'NEFZ + EPA + WLTP - Start Value'!$B$3)/3600</f>
        <v>-4.804083076131686</v>
      </c>
      <c r="G54" s="95">
        <f>E54*'NEFZ + EPA + WLTP - Start Value'!$B$3*'NEFZ + EPA + WLTP - Start Value'!$B$6*'NEFZ + EPA + WLTP - Constants'!$B$4/3600</f>
        <v>0.6169490833333335</v>
      </c>
      <c r="H54" s="95">
        <f>IF(E54&gt;0,(((C53)^3+(C54)^3)/2/D54)*0.5*'NEFZ + EPA + WLTP - Constants'!$B$3*('NEFZ + EPA + WLTP - Start Value'!$B$5*'NEFZ + EPA + WLTP - Start Value'!$B$4)*E54/3600,0)</f>
        <v>0.748682734182099</v>
      </c>
    </row>
    <row r="55" ht="20.35" customHeight="1">
      <c r="A55" s="15">
        <v>53</v>
      </c>
      <c r="B55" s="136">
        <v>62.2</v>
      </c>
      <c r="C55" s="95">
        <f>B55/3.6</f>
        <v>17.27777777777778</v>
      </c>
      <c r="D55" s="95">
        <f>(C55+C54)/2</f>
        <v>17.52777777777778</v>
      </c>
      <c r="E55" s="95">
        <f>(D55*(A55-A54))</f>
        <v>17.52777777777778</v>
      </c>
      <c r="F55" s="95">
        <f>(0.5*((C55^2)-(C54^2))*'NEFZ + EPA + WLTP - Start Value'!$B$3)/3600</f>
        <v>-3.809857253086418</v>
      </c>
      <c r="G55" s="95">
        <f>E55*'NEFZ + EPA + WLTP - Start Value'!$B$3*'NEFZ + EPA + WLTP - Start Value'!$B$6*'NEFZ + EPA + WLTP - Constants'!$B$4/3600</f>
        <v>0.5979951944444445</v>
      </c>
      <c r="H55" s="95">
        <f>IF(E55&gt;0,(((C54)^3+(C55)^3)/2/D55)*0.5*'NEFZ + EPA + WLTP - Constants'!$B$3*('NEFZ + EPA + WLTP - Start Value'!$B$5*'NEFZ + EPA + WLTP - Start Value'!$B$4)*E55/3600,0)</f>
        <v>0.6816101870284638</v>
      </c>
    </row>
    <row r="56" ht="20.35" customHeight="1">
      <c r="A56" s="15">
        <v>54</v>
      </c>
      <c r="B56" s="136">
        <v>60.9</v>
      </c>
      <c r="C56" s="95">
        <f>B56/3.6</f>
        <v>16.91666666666666</v>
      </c>
      <c r="D56" s="95">
        <f>(C56+C55)/2</f>
        <v>17.09722222222222</v>
      </c>
      <c r="E56" s="95">
        <f>(D56*(A56-A55))</f>
        <v>17.09722222222222</v>
      </c>
      <c r="F56" s="95">
        <f>(0.5*((C56^2)-(C55^2))*'NEFZ + EPA + WLTP - Start Value'!$B$3)/3600</f>
        <v>-2.683973658264774</v>
      </c>
      <c r="G56" s="95">
        <f>E56*'NEFZ + EPA + WLTP - Start Value'!$B$3*'NEFZ + EPA + WLTP - Start Value'!$B$6*'NEFZ + EPA + WLTP - Constants'!$B$4/3600</f>
        <v>0.5833059305555556</v>
      </c>
      <c r="H56" s="95">
        <f>IF(E56&gt;0,(((C55)^3+(C56)^3)/2/D56)*0.5*'NEFZ + EPA + WLTP - Constants'!$B$3*('NEFZ + EPA + WLTP - Start Value'!$B$5*'NEFZ + EPA + WLTP - Start Value'!$B$4)*E56/3600,0)</f>
        <v>0.6324300164019632</v>
      </c>
    </row>
    <row r="57" ht="20.35" customHeight="1">
      <c r="A57" s="15">
        <v>55</v>
      </c>
      <c r="B57" s="136">
        <v>60.2</v>
      </c>
      <c r="C57" s="95">
        <f>B57/3.6</f>
        <v>16.72222222222222</v>
      </c>
      <c r="D57" s="95">
        <f>(C57+C56)/2</f>
        <v>16.81944444444444</v>
      </c>
      <c r="E57" s="95">
        <f>(D57*(A57-A56))</f>
        <v>16.81944444444444</v>
      </c>
      <c r="F57" s="95">
        <f>(0.5*((C57^2)-(C56^2))*'NEFZ + EPA + WLTP - Start Value'!$B$3)/3600</f>
        <v>-1.421736218278454</v>
      </c>
      <c r="G57" s="95">
        <f>E57*'NEFZ + EPA + WLTP - Start Value'!$B$3*'NEFZ + EPA + WLTP - Start Value'!$B$6*'NEFZ + EPA + WLTP - Constants'!$B$4/3600</f>
        <v>0.5738289861111112</v>
      </c>
      <c r="H57" s="95">
        <f>IF(E57&gt;0,(((C56)^3+(C57)^3)/2/D57)*0.5*'NEFZ + EPA + WLTP - Constants'!$B$3*('NEFZ + EPA + WLTP - Start Value'!$B$5*'NEFZ + EPA + WLTP - Start Value'!$B$4)*E57/3600,0)</f>
        <v>0.6019618884012773</v>
      </c>
    </row>
    <row r="58" ht="20.35" customHeight="1">
      <c r="A58" s="15">
        <v>56</v>
      </c>
      <c r="B58" s="136">
        <v>60</v>
      </c>
      <c r="C58" s="95">
        <f>B58/3.6</f>
        <v>16.66666666666667</v>
      </c>
      <c r="D58" s="95">
        <f>(C58+C57)/2</f>
        <v>16.69444444444444</v>
      </c>
      <c r="E58" s="95">
        <f>(D58*(A58-A57))</f>
        <v>16.69444444444444</v>
      </c>
      <c r="F58" s="95">
        <f>(0.5*((C58^2)-(C57^2))*'NEFZ + EPA + WLTP - Start Value'!$B$3)/3600</f>
        <v>-0.4031914437585544</v>
      </c>
      <c r="G58" s="95">
        <f>E58*'NEFZ + EPA + WLTP - Start Value'!$B$3*'NEFZ + EPA + WLTP - Start Value'!$B$6*'NEFZ + EPA + WLTP - Constants'!$B$4/3600</f>
        <v>0.5695643611111111</v>
      </c>
      <c r="H58" s="95">
        <f>IF(E58&gt;0,(((C57)^3+(C58)^3)/2/D58)*0.5*'NEFZ + EPA + WLTP - Constants'!$B$3*('NEFZ + EPA + WLTP - Start Value'!$B$5*'NEFZ + EPA + WLTP - Start Value'!$B$4)*E58/3600,0)</f>
        <v>0.5885861605366941</v>
      </c>
    </row>
    <row r="59" ht="20.35" customHeight="1">
      <c r="A59" s="15">
        <v>57</v>
      </c>
      <c r="B59" s="136">
        <v>60.4</v>
      </c>
      <c r="C59" s="95">
        <f>B59/3.6</f>
        <v>16.77777777777778</v>
      </c>
      <c r="D59" s="95">
        <f>(C59+C58)/2</f>
        <v>16.72222222222222</v>
      </c>
      <c r="E59" s="95">
        <f>(D59*(A59-A58))</f>
        <v>16.72222222222222</v>
      </c>
      <c r="F59" s="95">
        <f>(0.5*((C59^2)-(C58^2))*'NEFZ + EPA + WLTP - Start Value'!$B$3)/3600</f>
        <v>0.8077246227709194</v>
      </c>
      <c r="G59" s="95">
        <f>E59*'NEFZ + EPA + WLTP - Start Value'!$B$3*'NEFZ + EPA + WLTP - Start Value'!$B$6*'NEFZ + EPA + WLTP - Constants'!$B$4/3600</f>
        <v>0.5705120555555556</v>
      </c>
      <c r="H59" s="95">
        <f>IF(E59&gt;0,(((C58)^3+(C59)^3)/2/D59)*0.5*'NEFZ + EPA + WLTP - Constants'!$B$3*('NEFZ + EPA + WLTP - Start Value'!$B$5*'NEFZ + EPA + WLTP - Start Value'!$B$4)*E59/3600,0)</f>
        <v>0.5915437596021947</v>
      </c>
    </row>
    <row r="60" ht="20.35" customHeight="1">
      <c r="A60" s="15">
        <v>58</v>
      </c>
      <c r="B60" s="136">
        <v>61.4</v>
      </c>
      <c r="C60" s="95">
        <f>B60/3.6</f>
        <v>17.05555555555555</v>
      </c>
      <c r="D60" s="95">
        <f>(C60+C59)/2</f>
        <v>16.91666666666666</v>
      </c>
      <c r="E60" s="95">
        <f>(D60*(A60-A59))</f>
        <v>16.91666666666666</v>
      </c>
      <c r="F60" s="95">
        <f>(0.5*((C60^2)-(C59^2))*'NEFZ + EPA + WLTP - Start Value'!$B$3)/3600</f>
        <v>2.042791923868289</v>
      </c>
      <c r="G60" s="95">
        <f>E60*'NEFZ + EPA + WLTP - Start Value'!$B$3*'NEFZ + EPA + WLTP - Start Value'!$B$6*'NEFZ + EPA + WLTP - Constants'!$B$4/3600</f>
        <v>0.5771459166666666</v>
      </c>
      <c r="H60" s="95">
        <f>IF(E60&gt;0,(((C59)^3+(C60)^3)/2/D60)*0.5*'NEFZ + EPA + WLTP - Constants'!$B$3*('NEFZ + EPA + WLTP - Start Value'!$B$5*'NEFZ + EPA + WLTP - Start Value'!$B$4)*E60/3600,0)</f>
        <v>0.6125234440586419</v>
      </c>
    </row>
    <row r="61" ht="20.35" customHeight="1">
      <c r="A61" s="15">
        <v>59</v>
      </c>
      <c r="B61" s="136">
        <v>63.2</v>
      </c>
      <c r="C61" s="95">
        <f>B61/3.6</f>
        <v>17.55555555555556</v>
      </c>
      <c r="D61" s="95">
        <f>(C61+C60)/2</f>
        <v>17.30555555555556</v>
      </c>
      <c r="E61" s="95">
        <f>(D61*(A61-A60))</f>
        <v>17.30555555555556</v>
      </c>
      <c r="F61" s="95">
        <f>(0.5*((C61^2)-(C60^2))*'NEFZ + EPA + WLTP - Start Value'!$B$3)/3600</f>
        <v>3.761554783950639</v>
      </c>
      <c r="G61" s="95">
        <f>E61*'NEFZ + EPA + WLTP - Start Value'!$B$3*'NEFZ + EPA + WLTP - Start Value'!$B$6*'NEFZ + EPA + WLTP - Constants'!$B$4/3600</f>
        <v>0.590413638888889</v>
      </c>
      <c r="H61" s="95">
        <f>IF(E61&gt;0,(((C60)^3+(C61)^3)/2/D61)*0.5*'NEFZ + EPA + WLTP - Constants'!$B$3*('NEFZ + EPA + WLTP - Start Value'!$B$5*'NEFZ + EPA + WLTP - Start Value'!$B$4)*E61/3600,0)</f>
        <v>0.6560228723851165</v>
      </c>
    </row>
    <row r="62" ht="20.35" customHeight="1">
      <c r="A62" s="15">
        <v>60</v>
      </c>
      <c r="B62" s="136">
        <v>65.59999999999999</v>
      </c>
      <c r="C62" s="95">
        <f>B62/3.6</f>
        <v>18.22222222222222</v>
      </c>
      <c r="D62" s="95">
        <f>(C62+C61)/2</f>
        <v>17.88888888888889</v>
      </c>
      <c r="E62" s="95">
        <f>(D62*(A62-A61))</f>
        <v>17.88888888888889</v>
      </c>
      <c r="F62" s="95">
        <f>(0.5*((C62^2)-(C61^2))*'NEFZ + EPA + WLTP - Start Value'!$B$3)/3600</f>
        <v>5.184465020576118</v>
      </c>
      <c r="G62" s="95">
        <f>E62*'NEFZ + EPA + WLTP - Start Value'!$B$3*'NEFZ + EPA + WLTP - Start Value'!$B$6*'NEFZ + EPA + WLTP - Constants'!$B$4/3600</f>
        <v>0.6103152222222223</v>
      </c>
      <c r="H62" s="95">
        <f>IF(E62&gt;0,(((C61)^3+(C62)^3)/2/D62)*0.5*'NEFZ + EPA + WLTP - Constants'!$B$3*('NEFZ + EPA + WLTP - Start Value'!$B$5*'NEFZ + EPA + WLTP - Start Value'!$B$4)*E62/3600,0)</f>
        <v>0.724924474622771</v>
      </c>
    </row>
    <row r="63" ht="20.35" customHeight="1">
      <c r="A63" s="15">
        <v>61</v>
      </c>
      <c r="B63" s="136">
        <v>68.40000000000001</v>
      </c>
      <c r="C63" s="95">
        <f>B63/3.6</f>
        <v>19</v>
      </c>
      <c r="D63" s="95">
        <f>(C63+C62)/2</f>
        <v>18.61111111111111</v>
      </c>
      <c r="E63" s="95">
        <f>(D63*(A63-A62))</f>
        <v>18.61111111111111</v>
      </c>
      <c r="F63" s="95">
        <f>(0.5*((C63^2)-(C62^2))*'NEFZ + EPA + WLTP - Start Value'!$B$3)/3600</f>
        <v>6.292738340192048</v>
      </c>
      <c r="G63" s="95">
        <f>E63*'NEFZ + EPA + WLTP - Start Value'!$B$3*'NEFZ + EPA + WLTP - Start Value'!$B$6*'NEFZ + EPA + WLTP - Constants'!$B$4/3600</f>
        <v>0.6349552777777777</v>
      </c>
      <c r="H63" s="95">
        <f>IF(E63&gt;0,(((C62)^3+(C63)^3)/2/D63)*0.5*'NEFZ + EPA + WLTP - Constants'!$B$3*('NEFZ + EPA + WLTP - Start Value'!$B$5*'NEFZ + EPA + WLTP - Start Value'!$B$4)*E63/3600,0)</f>
        <v>0.8165371107681755</v>
      </c>
    </row>
    <row r="64" ht="20.35" customHeight="1">
      <c r="A64" s="15">
        <v>62</v>
      </c>
      <c r="B64" s="136">
        <v>71.59999999999999</v>
      </c>
      <c r="C64" s="95">
        <f>B64/3.6</f>
        <v>19.88888888888889</v>
      </c>
      <c r="D64" s="95">
        <f>(C64+C63)/2</f>
        <v>19.44444444444444</v>
      </c>
      <c r="E64" s="95">
        <f>(D64*(A64-A63))</f>
        <v>19.44444444444444</v>
      </c>
      <c r="F64" s="95">
        <f>(0.5*((C64^2)-(C63^2))*'NEFZ + EPA + WLTP - Start Value'!$B$3)/3600</f>
        <v>7.513717421124803</v>
      </c>
      <c r="G64" s="95">
        <f>E64*'NEFZ + EPA + WLTP - Start Value'!$B$3*'NEFZ + EPA + WLTP - Start Value'!$B$6*'NEFZ + EPA + WLTP - Constants'!$B$4/3600</f>
        <v>0.6633861111111111</v>
      </c>
      <c r="H64" s="95">
        <f>IF(E64&gt;0,(((C63)^3+(C64)^3)/2/D64)*0.5*'NEFZ + EPA + WLTP - Constants'!$B$3*('NEFZ + EPA + WLTP - Start Value'!$B$5*'NEFZ + EPA + WLTP - Start Value'!$B$4)*E64/3600,0)</f>
        <v>0.9314451817558297</v>
      </c>
    </row>
    <row r="65" ht="20.35" customHeight="1">
      <c r="A65" s="15">
        <v>63</v>
      </c>
      <c r="B65" s="136">
        <v>74.90000000000001</v>
      </c>
      <c r="C65" s="95">
        <f>B65/3.6</f>
        <v>20.80555555555556</v>
      </c>
      <c r="D65" s="95">
        <f>(C65+C64)/2</f>
        <v>20.34722222222222</v>
      </c>
      <c r="E65" s="95">
        <f>(D65*(A65-A64))</f>
        <v>20.34722222222222</v>
      </c>
      <c r="F65" s="95">
        <f>(0.5*((C65^2)-(C64^2))*'NEFZ + EPA + WLTP - Start Value'!$B$3)/3600</f>
        <v>8.108273855452717</v>
      </c>
      <c r="G65" s="95">
        <f>E65*'NEFZ + EPA + WLTP - Start Value'!$B$3*'NEFZ + EPA + WLTP - Start Value'!$B$6*'NEFZ + EPA + WLTP - Constants'!$B$4/3600</f>
        <v>0.6941861805555556</v>
      </c>
      <c r="H65" s="95">
        <f>IF(E65&gt;0,(((C64)^3+(C65)^3)/2/D65)*0.5*'NEFZ + EPA + WLTP - Constants'!$B$3*('NEFZ + EPA + WLTP - Start Value'!$B$5*'NEFZ + EPA + WLTP - Start Value'!$B$4)*E65/3600,0)</f>
        <v>1.067250812248157</v>
      </c>
    </row>
    <row r="66" ht="20.35" customHeight="1">
      <c r="A66" s="15">
        <v>64</v>
      </c>
      <c r="B66" s="136">
        <v>78.40000000000001</v>
      </c>
      <c r="C66" s="95">
        <f>B66/3.6</f>
        <v>21.77777777777778</v>
      </c>
      <c r="D66" s="95">
        <f>(C66+C65)/2</f>
        <v>21.29166666666667</v>
      </c>
      <c r="E66" s="95">
        <f>(D66*(A66-A65))</f>
        <v>21.29166666666667</v>
      </c>
      <c r="F66" s="95">
        <f>(0.5*((C66^2)-(C65^2))*'NEFZ + EPA + WLTP - Start Value'!$B$3)/3600</f>
        <v>8.998850630144027</v>
      </c>
      <c r="G66" s="95">
        <f>E66*'NEFZ + EPA + WLTP - Start Value'!$B$3*'NEFZ + EPA + WLTP - Start Value'!$B$6*'NEFZ + EPA + WLTP - Constants'!$B$4/3600</f>
        <v>0.7264077916666669</v>
      </c>
      <c r="H66" s="95">
        <f>IF(E66&gt;0,(((C65)^3+(C66)^3)/2/D66)*0.5*'NEFZ + EPA + WLTP - Constants'!$B$3*('NEFZ + EPA + WLTP - Start Value'!$B$5*'NEFZ + EPA + WLTP - Start Value'!$B$4)*E66/3600,0)</f>
        <v>1.222920167872299</v>
      </c>
    </row>
    <row r="67" ht="20.35" customHeight="1">
      <c r="A67" s="15">
        <v>65</v>
      </c>
      <c r="B67" s="136">
        <v>81.8</v>
      </c>
      <c r="C67" s="95">
        <f>B67/3.6</f>
        <v>22.72222222222222</v>
      </c>
      <c r="D67" s="95">
        <f>(C67+C66)/2</f>
        <v>22.25</v>
      </c>
      <c r="E67" s="95">
        <f>(D67*(A67-A66))</f>
        <v>22.25</v>
      </c>
      <c r="F67" s="95">
        <f>(0.5*((C67^2)-(C66^2))*'NEFZ + EPA + WLTP - Start Value'!$B$3)/3600</f>
        <v>9.135204475308615</v>
      </c>
      <c r="G67" s="95">
        <f>E67*'NEFZ + EPA + WLTP - Start Value'!$B$3*'NEFZ + EPA + WLTP - Start Value'!$B$6*'NEFZ + EPA + WLTP - Constants'!$B$4/3600</f>
        <v>0.7591032500000001</v>
      </c>
      <c r="H67" s="95">
        <f>IF(E67&gt;0,(((C66)^3+(C67)^3)/2/D67)*0.5*'NEFZ + EPA + WLTP - Constants'!$B$3*('NEFZ + EPA + WLTP - Start Value'!$B$5*'NEFZ + EPA + WLTP - Start Value'!$B$4)*E67/3600,0)</f>
        <v>1.395298221064815</v>
      </c>
    </row>
    <row r="68" ht="20.35" customHeight="1">
      <c r="A68" s="15">
        <v>66</v>
      </c>
      <c r="B68" s="136">
        <v>84.90000000000001</v>
      </c>
      <c r="C68" s="95">
        <f>B68/3.6</f>
        <v>23.58333333333334</v>
      </c>
      <c r="D68" s="95">
        <f>(C68+C67)/2</f>
        <v>23.15277777777778</v>
      </c>
      <c r="E68" s="95">
        <f>(D68*(A68-A67))</f>
        <v>23.15277777777778</v>
      </c>
      <c r="F68" s="95">
        <f>(0.5*((C68^2)-(C67^2))*'NEFZ + EPA + WLTP - Start Value'!$B$3)/3600</f>
        <v>8.667106588648871</v>
      </c>
      <c r="G68" s="95">
        <f>E68*'NEFZ + EPA + WLTP - Start Value'!$B$3*'NEFZ + EPA + WLTP - Start Value'!$B$6*'NEFZ + EPA + WLTP - Constants'!$B$4/3600</f>
        <v>0.7899033194444446</v>
      </c>
      <c r="H68" s="95">
        <f>IF(E68&gt;0,(((C67)^3+(C68)^3)/2/D68)*0.5*'NEFZ + EPA + WLTP - Constants'!$B$3*('NEFZ + EPA + WLTP - Start Value'!$B$5*'NEFZ + EPA + WLTP - Start Value'!$B$4)*E68/3600,0)</f>
        <v>1.571629483308685</v>
      </c>
    </row>
    <row r="69" ht="20.35" customHeight="1">
      <c r="A69" s="15">
        <v>67</v>
      </c>
      <c r="B69" s="136">
        <v>87.40000000000001</v>
      </c>
      <c r="C69" s="95">
        <f>B69/3.6</f>
        <v>24.27777777777778</v>
      </c>
      <c r="D69" s="95">
        <f>(C69+C68)/2</f>
        <v>23.93055555555556</v>
      </c>
      <c r="E69" s="95">
        <f>(D69*(A69-A68))</f>
        <v>23.93055555555556</v>
      </c>
      <c r="F69" s="95">
        <f>(0.5*((C69^2)-(C68^2))*'NEFZ + EPA + WLTP - Start Value'!$B$3)/3600</f>
        <v>7.224405757030162</v>
      </c>
      <c r="G69" s="95">
        <f>E69*'NEFZ + EPA + WLTP - Start Value'!$B$3*'NEFZ + EPA + WLTP - Start Value'!$B$6*'NEFZ + EPA + WLTP - Constants'!$B$4/3600</f>
        <v>0.8164387638888889</v>
      </c>
      <c r="H69" s="95">
        <f>IF(E69&gt;0,(((C68)^3+(C69)^3)/2/D69)*0.5*'NEFZ + EPA + WLTP - Constants'!$B$3*('NEFZ + EPA + WLTP - Start Value'!$B$5*'NEFZ + EPA + WLTP - Start Value'!$B$4)*E69/3600,0)</f>
        <v>1.734694794179741</v>
      </c>
    </row>
    <row r="70" ht="20.35" customHeight="1">
      <c r="A70" s="15">
        <v>68</v>
      </c>
      <c r="B70" s="136">
        <v>89</v>
      </c>
      <c r="C70" s="95">
        <f>B70/3.6</f>
        <v>24.72222222222222</v>
      </c>
      <c r="D70" s="95">
        <f>(C70+C69)/2</f>
        <v>24.5</v>
      </c>
      <c r="E70" s="95">
        <f>(D70*(A70-A69))</f>
        <v>24.5</v>
      </c>
      <c r="F70" s="95">
        <f>(0.5*((C70^2)-(C69^2))*'NEFZ + EPA + WLTP - Start Value'!$B$3)/3600</f>
        <v>4.733641975308628</v>
      </c>
      <c r="G70" s="95">
        <f>E70*'NEFZ + EPA + WLTP - Start Value'!$B$3*'NEFZ + EPA + WLTP - Start Value'!$B$6*'NEFZ + EPA + WLTP - Constants'!$B$4/3600</f>
        <v>0.8358665</v>
      </c>
      <c r="H70" s="95">
        <f>IF(E70&gt;0,(((C69)^3+(C70)^3)/2/D70)*0.5*'NEFZ + EPA + WLTP - Constants'!$B$3*('NEFZ + EPA + WLTP - Start Value'!$B$5*'NEFZ + EPA + WLTP - Start Value'!$B$4)*E70/3600,0)</f>
        <v>1.860783960648148</v>
      </c>
    </row>
    <row r="71" ht="20.35" customHeight="1">
      <c r="A71" s="15">
        <v>69</v>
      </c>
      <c r="B71" s="136">
        <v>90</v>
      </c>
      <c r="C71" s="95">
        <f>B71/3.6</f>
        <v>25</v>
      </c>
      <c r="D71" s="95">
        <f>(C71+C70)/2</f>
        <v>24.86111111111111</v>
      </c>
      <c r="E71" s="95">
        <f>(D71*(A71-A70))</f>
        <v>24.86111111111111</v>
      </c>
      <c r="F71" s="95">
        <f>(0.5*((C71^2)-(C70^2))*'NEFZ + EPA + WLTP - Start Value'!$B$3)/3600</f>
        <v>3.002132630315511</v>
      </c>
      <c r="G71" s="95">
        <f>E71*'NEFZ + EPA + WLTP - Start Value'!$B$3*'NEFZ + EPA + WLTP - Start Value'!$B$6*'NEFZ + EPA + WLTP - Constants'!$B$4/3600</f>
        <v>0.8481865277777778</v>
      </c>
      <c r="H71" s="95">
        <f>IF(E71&gt;0,(((C70)^3+(C71)^3)/2/D71)*0.5*'NEFZ + EPA + WLTP - Constants'!$B$3*('NEFZ + EPA + WLTP - Start Value'!$B$5*'NEFZ + EPA + WLTP - Start Value'!$B$4)*E71/3600,0)</f>
        <v>1.94398446609225</v>
      </c>
    </row>
    <row r="72" ht="20.35" customHeight="1">
      <c r="A72" s="15">
        <v>70</v>
      </c>
      <c r="B72" s="136">
        <v>90.59999999999999</v>
      </c>
      <c r="C72" s="95">
        <f>B72/3.6</f>
        <v>25.16666666666666</v>
      </c>
      <c r="D72" s="95">
        <f>(C72+C71)/2</f>
        <v>25.08333333333333</v>
      </c>
      <c r="E72" s="95">
        <f>(D72*(A72-A71))</f>
        <v>25.08333333333333</v>
      </c>
      <c r="F72" s="95">
        <f>(0.5*((C72^2)-(C71^2))*'NEFZ + EPA + WLTP - Start Value'!$B$3)/3600</f>
        <v>1.817380401234538</v>
      </c>
      <c r="G72" s="95">
        <f>E72*'NEFZ + EPA + WLTP - Start Value'!$B$3*'NEFZ + EPA + WLTP - Start Value'!$B$6*'NEFZ + EPA + WLTP - Constants'!$B$4/3600</f>
        <v>0.8557680833333332</v>
      </c>
      <c r="H72" s="95">
        <f>IF(E72&gt;0,(((C71)^3+(C72)^3)/2/D72)*0.5*'NEFZ + EPA + WLTP - Constants'!$B$3*('NEFZ + EPA + WLTP - Start Value'!$B$5*'NEFZ + EPA + WLTP - Start Value'!$B$4)*E72/3600,0)</f>
        <v>1.996460188657407</v>
      </c>
    </row>
    <row r="73" ht="20.35" customHeight="1">
      <c r="A73" s="15">
        <v>71</v>
      </c>
      <c r="B73" s="136">
        <v>91</v>
      </c>
      <c r="C73" s="95">
        <f>B73/3.6</f>
        <v>25.27777777777778</v>
      </c>
      <c r="D73" s="95">
        <f>(C73+C72)/2</f>
        <v>25.22222222222222</v>
      </c>
      <c r="E73" s="95">
        <f>(D73*(A73-A72))</f>
        <v>25.22222222222222</v>
      </c>
      <c r="F73" s="95">
        <f>(0.5*((C73^2)-(C72^2))*'NEFZ + EPA + WLTP - Start Value'!$B$3)/3600</f>
        <v>1.21829561042527</v>
      </c>
      <c r="G73" s="95">
        <f>E73*'NEFZ + EPA + WLTP - Start Value'!$B$3*'NEFZ + EPA + WLTP - Start Value'!$B$6*'NEFZ + EPA + WLTP - Constants'!$B$4/3600</f>
        <v>0.8605065555555554</v>
      </c>
      <c r="H73" s="95">
        <f>IF(E73&gt;0,(((C72)^3+(C73)^3)/2/D73)*0.5*'NEFZ + EPA + WLTP - Constants'!$B$3*('NEFZ + EPA + WLTP - Start Value'!$B$5*'NEFZ + EPA + WLTP - Start Value'!$B$4)*E73/3600,0)</f>
        <v>2.029770282750342</v>
      </c>
    </row>
    <row r="74" ht="20.35" customHeight="1">
      <c r="A74" s="15">
        <v>72</v>
      </c>
      <c r="B74" s="136">
        <v>91.5</v>
      </c>
      <c r="C74" s="95">
        <f>B74/3.6</f>
        <v>25.41666666666666</v>
      </c>
      <c r="D74" s="95">
        <f>(C74+C73)/2</f>
        <v>25.34722222222222</v>
      </c>
      <c r="E74" s="95">
        <f>(D74*(A74-A73))</f>
        <v>25.34722222222222</v>
      </c>
      <c r="F74" s="95">
        <f>(0.5*((C74^2)-(C73^2))*'NEFZ + EPA + WLTP - Start Value'!$B$3)/3600</f>
        <v>1.530416773833997</v>
      </c>
      <c r="G74" s="95">
        <f>E74*'NEFZ + EPA + WLTP - Start Value'!$B$3*'NEFZ + EPA + WLTP - Start Value'!$B$6*'NEFZ + EPA + WLTP - Constants'!$B$4/3600</f>
        <v>0.8647711805555555</v>
      </c>
      <c r="H74" s="95">
        <f>IF(E74&gt;0,(((C73)^3+(C74)^3)/2/D74)*0.5*'NEFZ + EPA + WLTP - Constants'!$B$3*('NEFZ + EPA + WLTP - Start Value'!$B$5*'NEFZ + EPA + WLTP - Start Value'!$B$4)*E74/3600,0)</f>
        <v>2.060114799677426</v>
      </c>
    </row>
    <row r="75" ht="20.35" customHeight="1">
      <c r="A75" s="15">
        <v>73</v>
      </c>
      <c r="B75" s="136">
        <v>92</v>
      </c>
      <c r="C75" s="95">
        <f>B75/3.6</f>
        <v>25.55555555555555</v>
      </c>
      <c r="D75" s="95">
        <f>(C75+C74)/2</f>
        <v>25.48611111111111</v>
      </c>
      <c r="E75" s="95">
        <f>(D75*(A75-A74))</f>
        <v>25.48611111111111</v>
      </c>
      <c r="F75" s="95">
        <f>(0.5*((C75^2)-(C74^2))*'NEFZ + EPA + WLTP - Start Value'!$B$3)/3600</f>
        <v>1.538802619170108</v>
      </c>
      <c r="G75" s="95">
        <f>E75*'NEFZ + EPA + WLTP - Start Value'!$B$3*'NEFZ + EPA + WLTP - Start Value'!$B$6*'NEFZ + EPA + WLTP - Constants'!$B$4/3600</f>
        <v>0.8695096527777777</v>
      </c>
      <c r="H75" s="95">
        <f>IF(E75&gt;0,(((C74)^3+(C75)^3)/2/D75)*0.5*'NEFZ + EPA + WLTP - Constants'!$B$3*('NEFZ + EPA + WLTP - Start Value'!$B$5*'NEFZ + EPA + WLTP - Start Value'!$B$4)*E75/3600,0)</f>
        <v>2.094165087957604</v>
      </c>
    </row>
    <row r="76" ht="20.35" customHeight="1">
      <c r="A76" s="15">
        <v>74</v>
      </c>
      <c r="B76" s="136">
        <v>92.7</v>
      </c>
      <c r="C76" s="95">
        <f>B76/3.6</f>
        <v>25.75</v>
      </c>
      <c r="D76" s="95">
        <f>(C76+C75)/2</f>
        <v>25.65277777777778</v>
      </c>
      <c r="E76" s="95">
        <f>(D76*(A76-A75))</f>
        <v>25.65277777777778</v>
      </c>
      <c r="F76" s="95">
        <f>(0.5*((C76^2)-(C75^2))*'NEFZ + EPA + WLTP - Start Value'!$B$3)/3600</f>
        <v>2.168411887002753</v>
      </c>
      <c r="G76" s="95">
        <f>E76*'NEFZ + EPA + WLTP - Start Value'!$B$3*'NEFZ + EPA + WLTP - Start Value'!$B$6*'NEFZ + EPA + WLTP - Constants'!$B$4/3600</f>
        <v>0.8751958194444445</v>
      </c>
      <c r="H76" s="95">
        <f>IF(E76&gt;0,(((C75)^3+(C76)^3)/2/D76)*0.5*'NEFZ + EPA + WLTP - Constants'!$B$3*('NEFZ + EPA + WLTP - Start Value'!$B$5*'NEFZ + EPA + WLTP - Start Value'!$B$4)*E76/3600,0)</f>
        <v>2.135563237841864</v>
      </c>
    </row>
    <row r="77" ht="20.35" customHeight="1">
      <c r="A77" s="15">
        <v>75</v>
      </c>
      <c r="B77" s="136">
        <v>93.40000000000001</v>
      </c>
      <c r="C77" s="95">
        <f>B77/3.6</f>
        <v>25.94444444444445</v>
      </c>
      <c r="D77" s="95">
        <f>(C77+C76)/2</f>
        <v>25.84722222222222</v>
      </c>
      <c r="E77" s="95">
        <f>(D77*(A77-A76))</f>
        <v>25.84722222222222</v>
      </c>
      <c r="F77" s="95">
        <f>(0.5*((C77^2)-(C76^2))*'NEFZ + EPA + WLTP - Start Value'!$B$3)/3600</f>
        <v>2.18484814386148</v>
      </c>
      <c r="G77" s="95">
        <f>E77*'NEFZ + EPA + WLTP - Start Value'!$B$3*'NEFZ + EPA + WLTP - Start Value'!$B$6*'NEFZ + EPA + WLTP - Constants'!$B$4/3600</f>
        <v>0.8818296805555556</v>
      </c>
      <c r="H77" s="95">
        <f>IF(E77&gt;0,(((C76)^3+(C77)^3)/2/D77)*0.5*'NEFZ + EPA + WLTP - Constants'!$B$3*('NEFZ + EPA + WLTP - Start Value'!$B$5*'NEFZ + EPA + WLTP - Start Value'!$B$4)*E77/3600,0)</f>
        <v>2.184492654808599</v>
      </c>
    </row>
    <row r="78" ht="20.35" customHeight="1">
      <c r="A78" s="15">
        <v>76</v>
      </c>
      <c r="B78" s="136">
        <v>94.2</v>
      </c>
      <c r="C78" s="95">
        <f>B78/3.6</f>
        <v>26.16666666666667</v>
      </c>
      <c r="D78" s="95">
        <f>(C78+C77)/2</f>
        <v>26.05555555555556</v>
      </c>
      <c r="E78" s="95">
        <f>(D78*(A78-A77))</f>
        <v>26.05555555555556</v>
      </c>
      <c r="F78" s="95">
        <f>(0.5*((C78^2)-(C77^2))*'NEFZ + EPA + WLTP - Start Value'!$B$3)/3600</f>
        <v>2.517095336076794</v>
      </c>
      <c r="G78" s="95">
        <f>E78*'NEFZ + EPA + WLTP - Start Value'!$B$3*'NEFZ + EPA + WLTP - Start Value'!$B$6*'NEFZ + EPA + WLTP - Constants'!$B$4/3600</f>
        <v>0.888937388888889</v>
      </c>
      <c r="H78" s="95">
        <f>IF(E78&gt;0,(((C77)^3+(C78)^3)/2/D78)*0.5*'NEFZ + EPA + WLTP - Constants'!$B$3*('NEFZ + EPA + WLTP - Start Value'!$B$5*'NEFZ + EPA + WLTP - Start Value'!$B$4)*E78/3600,0)</f>
        <v>2.23776888383059</v>
      </c>
    </row>
    <row r="79" ht="20.35" customHeight="1">
      <c r="A79" s="15">
        <v>77</v>
      </c>
      <c r="B79" s="136">
        <v>94.90000000000001</v>
      </c>
      <c r="C79" s="95">
        <f>B79/3.6</f>
        <v>26.36111111111111</v>
      </c>
      <c r="D79" s="95">
        <f>(C79+C78)/2</f>
        <v>26.26388888888889</v>
      </c>
      <c r="E79" s="95">
        <f>(D79*(A79-A78))</f>
        <v>26.26388888888889</v>
      </c>
      <c r="F79" s="95">
        <f>(0.5*((C79^2)-(C78^2))*'NEFZ + EPA + WLTP - Start Value'!$B$3)/3600</f>
        <v>2.220068694272959</v>
      </c>
      <c r="G79" s="95">
        <f>E79*'NEFZ + EPA + WLTP - Start Value'!$B$3*'NEFZ + EPA + WLTP - Start Value'!$B$6*'NEFZ + EPA + WLTP - Constants'!$B$4/3600</f>
        <v>0.8960450972222223</v>
      </c>
      <c r="H79" s="95">
        <f>IF(E79&gt;0,(((C78)^3+(C79)^3)/2/D79)*0.5*'NEFZ + EPA + WLTP - Constants'!$B$3*('NEFZ + EPA + WLTP - Start Value'!$B$5*'NEFZ + EPA + WLTP - Start Value'!$B$4)*E79/3600,0)</f>
        <v>2.291846230715235</v>
      </c>
    </row>
    <row r="80" ht="20.35" customHeight="1">
      <c r="A80" s="15">
        <v>78</v>
      </c>
      <c r="B80" s="136">
        <v>95.7</v>
      </c>
      <c r="C80" s="95">
        <f>B80/3.6</f>
        <v>26.58333333333333</v>
      </c>
      <c r="D80" s="95">
        <f>(C80+C79)/2</f>
        <v>26.47222222222222</v>
      </c>
      <c r="E80" s="95">
        <f>(D80*(A80-A79))</f>
        <v>26.47222222222222</v>
      </c>
      <c r="F80" s="95">
        <f>(0.5*((C80^2)-(C79^2))*'NEFZ + EPA + WLTP - Start Value'!$B$3)/3600</f>
        <v>2.557347393689995</v>
      </c>
      <c r="G80" s="95">
        <f>E80*'NEFZ + EPA + WLTP - Start Value'!$B$3*'NEFZ + EPA + WLTP - Start Value'!$B$6*'NEFZ + EPA + WLTP - Constants'!$B$4/3600</f>
        <v>0.9031528055555555</v>
      </c>
      <c r="H80" s="95">
        <f>IF(E80&gt;0,(((C79)^3+(C80)^3)/2/D80)*0.5*'NEFZ + EPA + WLTP - Constants'!$B$3*('NEFZ + EPA + WLTP - Start Value'!$B$5*'NEFZ + EPA + WLTP - Start Value'!$B$4)*E80/3600,0)</f>
        <v>2.346846461473337</v>
      </c>
    </row>
    <row r="81" ht="20.35" customHeight="1">
      <c r="A81" s="15">
        <v>79</v>
      </c>
      <c r="B81" s="136">
        <v>96.59999999999999</v>
      </c>
      <c r="C81" s="95">
        <f>B81/3.6</f>
        <v>26.83333333333333</v>
      </c>
      <c r="D81" s="95">
        <f>(C81+C80)/2</f>
        <v>26.70833333333333</v>
      </c>
      <c r="E81" s="95">
        <f>(D81*(A81-A80))</f>
        <v>26.70833333333333</v>
      </c>
      <c r="F81" s="95">
        <f>(0.5*((C81^2)-(C80^2))*'NEFZ + EPA + WLTP - Start Value'!$B$3)/3600</f>
        <v>2.902676504629621</v>
      </c>
      <c r="G81" s="95">
        <f>E81*'NEFZ + EPA + WLTP - Start Value'!$B$3*'NEFZ + EPA + WLTP - Start Value'!$B$6*'NEFZ + EPA + WLTP - Constants'!$B$4/3600</f>
        <v>0.9112082083333333</v>
      </c>
      <c r="H81" s="95">
        <f>IF(E81&gt;0,(((C80)^3+(C81)^3)/2/D81)*0.5*'NEFZ + EPA + WLTP - Constants'!$B$3*('NEFZ + EPA + WLTP - Start Value'!$B$5*'NEFZ + EPA + WLTP - Start Value'!$B$4)*E81/3600,0)</f>
        <v>2.410235209924768</v>
      </c>
    </row>
    <row r="82" ht="20.35" customHeight="1">
      <c r="A82" s="15">
        <v>80</v>
      </c>
      <c r="B82" s="136">
        <v>97.7</v>
      </c>
      <c r="C82" s="95">
        <f>B82/3.6</f>
        <v>27.13888888888889</v>
      </c>
      <c r="D82" s="95">
        <f>(C82+C81)/2</f>
        <v>26.98611111111111</v>
      </c>
      <c r="E82" s="95">
        <f>(D82*(A82-A81))</f>
        <v>26.98611111111111</v>
      </c>
      <c r="F82" s="95">
        <f>(0.5*((C82^2)-(C81^2))*'NEFZ + EPA + WLTP - Start Value'!$B$3)/3600</f>
        <v>3.584613447359415</v>
      </c>
      <c r="G82" s="95">
        <f>E82*'NEFZ + EPA + WLTP - Start Value'!$B$3*'NEFZ + EPA + WLTP - Start Value'!$B$6*'NEFZ + EPA + WLTP - Constants'!$B$4/3600</f>
        <v>0.920685152777778</v>
      </c>
      <c r="H82" s="95">
        <f>IF(E82&gt;0,(((C81)^3+(C82)^3)/2/D82)*0.5*'NEFZ + EPA + WLTP - Constants'!$B$3*('NEFZ + EPA + WLTP - Start Value'!$B$5*'NEFZ + EPA + WLTP - Start Value'!$B$4)*E82/3600,0)</f>
        <v>2.486298079759302</v>
      </c>
    </row>
    <row r="83" ht="20.35" customHeight="1">
      <c r="A83" s="15">
        <v>81</v>
      </c>
      <c r="B83" s="136">
        <v>98.90000000000001</v>
      </c>
      <c r="C83" s="95">
        <f>B83/3.6</f>
        <v>27.47222222222222</v>
      </c>
      <c r="D83" s="95">
        <f>(C83+C82)/2</f>
        <v>27.30555555555556</v>
      </c>
      <c r="E83" s="95">
        <f>(D83*(A83-A82))</f>
        <v>27.30555555555556</v>
      </c>
      <c r="F83" s="95">
        <f>(0.5*((C83^2)-(C82^2))*'NEFZ + EPA + WLTP - Start Value'!$B$3)/3600</f>
        <v>3.956777263374459</v>
      </c>
      <c r="G83" s="95">
        <f>E83*'NEFZ + EPA + WLTP - Start Value'!$B$3*'NEFZ + EPA + WLTP - Start Value'!$B$6*'NEFZ + EPA + WLTP - Constants'!$B$4/3600</f>
        <v>0.931583638888889</v>
      </c>
      <c r="H83" s="95">
        <f>IF(E83&gt;0,(((C82)^3+(C83)^3)/2/D83)*0.5*'NEFZ + EPA + WLTP - Constants'!$B$3*('NEFZ + EPA + WLTP - Start Value'!$B$5*'NEFZ + EPA + WLTP - Start Value'!$B$4)*E83/3600,0)</f>
        <v>2.575681236100394</v>
      </c>
    </row>
    <row r="84" ht="20.35" customHeight="1">
      <c r="A84" s="15">
        <v>82</v>
      </c>
      <c r="B84" s="136">
        <v>100.4</v>
      </c>
      <c r="C84" s="95">
        <f>B84/3.6</f>
        <v>27.88888888888889</v>
      </c>
      <c r="D84" s="95">
        <f>(C84+C83)/2</f>
        <v>27.68055555555556</v>
      </c>
      <c r="E84" s="95">
        <f>(D84*(A84-A83))</f>
        <v>27.68055555555556</v>
      </c>
      <c r="F84" s="95">
        <f>(0.5*((C84^2)-(C83^2))*'NEFZ + EPA + WLTP - Start Value'!$B$3)/3600</f>
        <v>5.013896926440363</v>
      </c>
      <c r="G84" s="95">
        <f>E84*'NEFZ + EPA + WLTP - Start Value'!$B$3*'NEFZ + EPA + WLTP - Start Value'!$B$6*'NEFZ + EPA + WLTP - Constants'!$B$4/3600</f>
        <v>0.944377513888889</v>
      </c>
      <c r="H84" s="95">
        <f>IF(E84&gt;0,(((C83)^3+(C84)^3)/2/D84)*0.5*'NEFZ + EPA + WLTP - Constants'!$B$3*('NEFZ + EPA + WLTP - Start Value'!$B$5*'NEFZ + EPA + WLTP - Start Value'!$B$4)*E84/3600,0)</f>
        <v>2.683420473513588</v>
      </c>
    </row>
    <row r="85" ht="20.35" customHeight="1">
      <c r="A85" s="15">
        <v>83</v>
      </c>
      <c r="B85" s="136">
        <v>102</v>
      </c>
      <c r="C85" s="95">
        <f>B85/3.6</f>
        <v>28.33333333333333</v>
      </c>
      <c r="D85" s="95">
        <f>(C85+C84)/2</f>
        <v>28.11111111111111</v>
      </c>
      <c r="E85" s="95">
        <f>(D85*(A85-A84))</f>
        <v>28.11111111111111</v>
      </c>
      <c r="F85" s="95">
        <f>(0.5*((C85^2)-(C84^2))*'NEFZ + EPA + WLTP - Start Value'!$B$3)/3600</f>
        <v>5.431344307270206</v>
      </c>
      <c r="G85" s="95">
        <f>E85*'NEFZ + EPA + WLTP - Start Value'!$B$3*'NEFZ + EPA + WLTP - Start Value'!$B$6*'NEFZ + EPA + WLTP - Constants'!$B$4/3600</f>
        <v>0.9590667777777778</v>
      </c>
      <c r="H85" s="95">
        <f>IF(E85&gt;0,(((C84)^3+(C85)^3)/2/D85)*0.5*'NEFZ + EPA + WLTP - Constants'!$B$3*('NEFZ + EPA + WLTP - Start Value'!$B$5*'NEFZ + EPA + WLTP - Start Value'!$B$4)*E85/3600,0)</f>
        <v>2.810644848422497</v>
      </c>
    </row>
    <row r="86" ht="20.35" customHeight="1">
      <c r="A86" s="15">
        <v>84</v>
      </c>
      <c r="B86" s="136">
        <v>103.6</v>
      </c>
      <c r="C86" s="95">
        <f>B86/3.6</f>
        <v>28.77777777777778</v>
      </c>
      <c r="D86" s="95">
        <f>(C86+C85)/2</f>
        <v>28.55555555555555</v>
      </c>
      <c r="E86" s="95">
        <f>(D86*(A86-A85))</f>
        <v>28.55555555555555</v>
      </c>
      <c r="F86" s="95">
        <f>(0.5*((C86^2)-(C85^2))*'NEFZ + EPA + WLTP - Start Value'!$B$3)/3600</f>
        <v>5.517215363511627</v>
      </c>
      <c r="G86" s="95">
        <f>E86*'NEFZ + EPA + WLTP - Start Value'!$B$3*'NEFZ + EPA + WLTP - Start Value'!$B$6*'NEFZ + EPA + WLTP - Constants'!$B$4/3600</f>
        <v>0.9742298888888888</v>
      </c>
      <c r="H86" s="95">
        <f>IF(E86&gt;0,(((C85)^3+(C86)^3)/2/D86)*0.5*'NEFZ + EPA + WLTP - Constants'!$B$3*('NEFZ + EPA + WLTP - Start Value'!$B$5*'NEFZ + EPA + WLTP - Start Value'!$B$4)*E86/3600,0)</f>
        <v>2.946057805898491</v>
      </c>
    </row>
    <row r="87" ht="20.35" customHeight="1">
      <c r="A87" s="15">
        <v>85</v>
      </c>
      <c r="B87" s="136">
        <v>105.2</v>
      </c>
      <c r="C87" s="95">
        <f>B87/3.6</f>
        <v>29.22222222222222</v>
      </c>
      <c r="D87" s="95">
        <f>(C87+C86)/2</f>
        <v>29</v>
      </c>
      <c r="E87" s="95">
        <f>(D87*(A87-A86))</f>
        <v>29</v>
      </c>
      <c r="F87" s="95">
        <f>(0.5*((C87^2)-(C86^2))*'NEFZ + EPA + WLTP - Start Value'!$B$3)/3600</f>
        <v>5.603086419753122</v>
      </c>
      <c r="G87" s="95">
        <f>E87*'NEFZ + EPA + WLTP - Start Value'!$B$3*'NEFZ + EPA + WLTP - Start Value'!$B$6*'NEFZ + EPA + WLTP - Constants'!$B$4/3600</f>
        <v>0.9893930000000001</v>
      </c>
      <c r="H87" s="95">
        <f>IF(E87&gt;0,(((C86)^3+(C87)^3)/2/D87)*0.5*'NEFZ + EPA + WLTP - Constants'!$B$3*('NEFZ + EPA + WLTP - Start Value'!$B$5*'NEFZ + EPA + WLTP - Start Value'!$B$4)*E87/3600,0)</f>
        <v>3.085751981481481</v>
      </c>
    </row>
    <row r="88" ht="20.35" customHeight="1">
      <c r="A88" s="15">
        <v>86</v>
      </c>
      <c r="B88" s="136">
        <v>106.8</v>
      </c>
      <c r="C88" s="95">
        <f>B88/3.6</f>
        <v>29.66666666666666</v>
      </c>
      <c r="D88" s="95">
        <f>(C88+C87)/2</f>
        <v>29.44444444444444</v>
      </c>
      <c r="E88" s="95">
        <f>(D88*(A88-A87))</f>
        <v>29.44444444444444</v>
      </c>
      <c r="F88" s="95">
        <f>(0.5*((C88^2)-(C87^2))*'NEFZ + EPA + WLTP - Start Value'!$B$3)/3600</f>
        <v>5.688957475994494</v>
      </c>
      <c r="G88" s="95">
        <f>E88*'NEFZ + EPA + WLTP - Start Value'!$B$3*'NEFZ + EPA + WLTP - Start Value'!$B$6*'NEFZ + EPA + WLTP - Constants'!$B$4/3600</f>
        <v>1.004556111111111</v>
      </c>
      <c r="H88" s="95">
        <f>IF(E88&gt;0,(((C87)^3+(C88)^3)/2/D88)*0.5*'NEFZ + EPA + WLTP - Constants'!$B$3*('NEFZ + EPA + WLTP - Start Value'!$B$5*'NEFZ + EPA + WLTP - Start Value'!$B$4)*E88/3600,0)</f>
        <v>3.229794008916323</v>
      </c>
    </row>
    <row r="89" ht="20.35" customHeight="1">
      <c r="A89" s="15">
        <v>87</v>
      </c>
      <c r="B89" s="136">
        <v>108.5</v>
      </c>
      <c r="C89" s="95">
        <f>B89/3.6</f>
        <v>30.13888888888889</v>
      </c>
      <c r="D89" s="95">
        <f>(C89+C88)/2</f>
        <v>29.90277777777778</v>
      </c>
      <c r="E89" s="95">
        <f>(D89*(A89-A88))</f>
        <v>29.90277777777778</v>
      </c>
      <c r="F89" s="95">
        <f>(0.5*((C89^2)-(C88^2))*'NEFZ + EPA + WLTP - Start Value'!$B$3)/3600</f>
        <v>6.138606502914995</v>
      </c>
      <c r="G89" s="95">
        <f>E89*'NEFZ + EPA + WLTP - Start Value'!$B$3*'NEFZ + EPA + WLTP - Start Value'!$B$6*'NEFZ + EPA + WLTP - Constants'!$B$4/3600</f>
        <v>1.020193069444445</v>
      </c>
      <c r="H89" s="95">
        <f>IF(E89&gt;0,(((C88)^3+(C89)^3)/2/D89)*0.5*'NEFZ + EPA + WLTP - Constants'!$B$3*('NEFZ + EPA + WLTP - Start Value'!$B$5*'NEFZ + EPA + WLTP - Start Value'!$B$4)*E89/3600,0)</f>
        <v>3.383033885893561</v>
      </c>
    </row>
    <row r="90" ht="20.35" customHeight="1">
      <c r="A90" s="15">
        <v>88</v>
      </c>
      <c r="B90" s="136">
        <v>110.2</v>
      </c>
      <c r="C90" s="95">
        <f>B90/3.6</f>
        <v>30.61111111111111</v>
      </c>
      <c r="D90" s="95">
        <f>(C90+C89)/2</f>
        <v>30.375</v>
      </c>
      <c r="E90" s="95">
        <f>(D90*(A90-A89))</f>
        <v>30.375</v>
      </c>
      <c r="F90" s="95">
        <f>(0.5*((C90^2)-(C89^2))*'NEFZ + EPA + WLTP - Start Value'!$B$3)/3600</f>
        <v>6.235546874999976</v>
      </c>
      <c r="G90" s="95">
        <f>E90*'NEFZ + EPA + WLTP - Start Value'!$B$3*'NEFZ + EPA + WLTP - Start Value'!$B$6*'NEFZ + EPA + WLTP - Constants'!$B$4/3600</f>
        <v>1.036303875</v>
      </c>
      <c r="H90" s="95">
        <f>IF(E90&gt;0,(((C89)^3+(C90)^3)/2/D90)*0.5*'NEFZ + EPA + WLTP - Constants'!$B$3*('NEFZ + EPA + WLTP - Start Value'!$B$5*'NEFZ + EPA + WLTP - Start Value'!$B$4)*E90/3600,0)</f>
        <v>3.54583156640625</v>
      </c>
    </row>
    <row r="91" ht="20.35" customHeight="1">
      <c r="A91" s="15">
        <v>89</v>
      </c>
      <c r="B91" s="136">
        <v>111.9</v>
      </c>
      <c r="C91" s="95">
        <f>B91/3.6</f>
        <v>31.08333333333334</v>
      </c>
      <c r="D91" s="95">
        <f>(C91+C90)/2</f>
        <v>30.84722222222222</v>
      </c>
      <c r="E91" s="95">
        <f>(D91*(A91-A90))</f>
        <v>30.84722222222222</v>
      </c>
      <c r="F91" s="95">
        <f>(0.5*((C91^2)-(C90^2))*'NEFZ + EPA + WLTP - Start Value'!$B$3)/3600</f>
        <v>6.332487247085104</v>
      </c>
      <c r="G91" s="95">
        <f>E91*'NEFZ + EPA + WLTP - Start Value'!$B$3*'NEFZ + EPA + WLTP - Start Value'!$B$6*'NEFZ + EPA + WLTP - Constants'!$B$4/3600</f>
        <v>1.052414680555555</v>
      </c>
      <c r="H91" s="95">
        <f>IF(E91&gt;0,(((C90)^3+(C91)^3)/2/D91)*0.5*'NEFZ + EPA + WLTP - Constants'!$B$3*('NEFZ + EPA + WLTP - Start Value'!$B$5*'NEFZ + EPA + WLTP - Start Value'!$B$4)*E91/3600,0)</f>
        <v>3.713770285981438</v>
      </c>
    </row>
    <row r="92" ht="20.35" customHeight="1">
      <c r="A92" s="15">
        <v>90</v>
      </c>
      <c r="B92" s="136">
        <v>113.7</v>
      </c>
      <c r="C92" s="95">
        <f>B92/3.6</f>
        <v>31.58333333333333</v>
      </c>
      <c r="D92" s="95">
        <f>(C92+C91)/2</f>
        <v>31.33333333333334</v>
      </c>
      <c r="E92" s="95">
        <f>(D92*(A92-A91))</f>
        <v>31.33333333333334</v>
      </c>
      <c r="F92" s="95">
        <f>(0.5*((C92^2)-(C91^2))*'NEFZ + EPA + WLTP - Start Value'!$B$3)/3600</f>
        <v>6.810648148148082</v>
      </c>
      <c r="G92" s="95">
        <f>E92*'NEFZ + EPA + WLTP - Start Value'!$B$3*'NEFZ + EPA + WLTP - Start Value'!$B$6*'NEFZ + EPA + WLTP - Constants'!$B$4/3600</f>
        <v>1.068999333333334</v>
      </c>
      <c r="H92" s="95">
        <f>IF(E92&gt;0,(((C91)^3+(C92)^3)/2/D92)*0.5*'NEFZ + EPA + WLTP - Constants'!$B$3*('NEFZ + EPA + WLTP - Start Value'!$B$5*'NEFZ + EPA + WLTP - Start Value'!$B$4)*E92/3600,0)</f>
        <v>3.892183039351852</v>
      </c>
    </row>
    <row r="93" ht="20.35" customHeight="1">
      <c r="A93" s="15">
        <v>91</v>
      </c>
      <c r="B93" s="136">
        <v>115.3</v>
      </c>
      <c r="C93" s="95">
        <f>B93/3.6</f>
        <v>32.02777777777778</v>
      </c>
      <c r="D93" s="95">
        <f>(C93+C92)/2</f>
        <v>31.80555555555556</v>
      </c>
      <c r="E93" s="95">
        <f>(D93*(A93-A92))</f>
        <v>31.80555555555556</v>
      </c>
      <c r="F93" s="95">
        <f>(0.5*((C93^2)-(C92^2))*'NEFZ + EPA + WLTP - Start Value'!$B$3)/3600</f>
        <v>6.145147462277139</v>
      </c>
      <c r="G93" s="95">
        <f>E93*'NEFZ + EPA + WLTP - Start Value'!$B$3*'NEFZ + EPA + WLTP - Start Value'!$B$6*'NEFZ + EPA + WLTP - Constants'!$B$4/3600</f>
        <v>1.085110138888889</v>
      </c>
      <c r="H93" s="95">
        <f>IF(E93&gt;0,(((C92)^3+(C93)^3)/2/D93)*0.5*'NEFZ + EPA + WLTP - Constants'!$B$3*('NEFZ + EPA + WLTP - Start Value'!$B$5*'NEFZ + EPA + WLTP - Start Value'!$B$4)*E93/3600,0)</f>
        <v>4.070643611164694</v>
      </c>
    </row>
    <row r="94" ht="20.35" customHeight="1">
      <c r="A94" s="15">
        <v>92</v>
      </c>
      <c r="B94" s="136">
        <v>116.8</v>
      </c>
      <c r="C94" s="95">
        <f>B94/3.6</f>
        <v>32.44444444444444</v>
      </c>
      <c r="D94" s="95">
        <f>(C94+C93)/2</f>
        <v>32.23611111111111</v>
      </c>
      <c r="E94" s="95">
        <f>(D94*(A94-A93))</f>
        <v>32.23611111111111</v>
      </c>
      <c r="F94" s="95">
        <f>(0.5*((C94^2)-(C93^2))*'NEFZ + EPA + WLTP - Start Value'!$B$3)/3600</f>
        <v>5.839064107510226</v>
      </c>
      <c r="G94" s="95">
        <f>E94*'NEFZ + EPA + WLTP - Start Value'!$B$3*'NEFZ + EPA + WLTP - Start Value'!$B$6*'NEFZ + EPA + WLTP - Constants'!$B$4/3600</f>
        <v>1.099799402777778</v>
      </c>
      <c r="H94" s="95">
        <f>IF(E94&gt;0,(((C93)^3+(C94)^3)/2/D94)*0.5*'NEFZ + EPA + WLTP - Constants'!$B$3*('NEFZ + EPA + WLTP - Start Value'!$B$5*'NEFZ + EPA + WLTP - Start Value'!$B$4)*E94/3600,0)</f>
        <v>4.238116313426997</v>
      </c>
    </row>
    <row r="95" ht="20.35" customHeight="1">
      <c r="A95" s="15">
        <v>93</v>
      </c>
      <c r="B95" s="136">
        <v>118.2</v>
      </c>
      <c r="C95" s="95">
        <f>B95/3.6</f>
        <v>32.83333333333334</v>
      </c>
      <c r="D95" s="95">
        <f>(C95+C94)/2</f>
        <v>32.63888888888889</v>
      </c>
      <c r="E95" s="95">
        <f>(D95*(A95-A94))</f>
        <v>32.63888888888889</v>
      </c>
      <c r="F95" s="95">
        <f>(0.5*((C95^2)-(C94^2))*'NEFZ + EPA + WLTP - Start Value'!$B$3)/3600</f>
        <v>5.517886231138594</v>
      </c>
      <c r="G95" s="95">
        <f>E95*'NEFZ + EPA + WLTP - Start Value'!$B$3*'NEFZ + EPA + WLTP - Start Value'!$B$6*'NEFZ + EPA + WLTP - Constants'!$B$4/3600</f>
        <v>1.113540972222222</v>
      </c>
      <c r="H95" s="95">
        <f>IF(E95&gt;0,(((C94)^3+(C95)^3)/2/D95)*0.5*'NEFZ + EPA + WLTP - Constants'!$B$3*('NEFZ + EPA + WLTP - Start Value'!$B$5*'NEFZ + EPA + WLTP - Start Value'!$B$4)*E95/3600,0)</f>
        <v>4.398887563228739</v>
      </c>
    </row>
    <row r="96" ht="20.35" customHeight="1">
      <c r="A96" s="15">
        <v>94</v>
      </c>
      <c r="B96" s="136">
        <v>119.5</v>
      </c>
      <c r="C96" s="95">
        <f>B96/3.6</f>
        <v>33.19444444444444</v>
      </c>
      <c r="D96" s="95">
        <f>(C96+C95)/2</f>
        <v>33.01388888888889</v>
      </c>
      <c r="E96" s="95">
        <f>(D96*(A96-A95))</f>
        <v>33.01388888888889</v>
      </c>
      <c r="F96" s="95">
        <f>(0.5*((C96^2)-(C95^2))*'NEFZ + EPA + WLTP - Start Value'!$B$3)/3600</f>
        <v>5.182620134602163</v>
      </c>
      <c r="G96" s="95">
        <f>E96*'NEFZ + EPA + WLTP - Start Value'!$B$3*'NEFZ + EPA + WLTP - Start Value'!$B$6*'NEFZ + EPA + WLTP - Constants'!$B$4/3600</f>
        <v>1.126334847222222</v>
      </c>
      <c r="H96" s="95">
        <f>IF(E96&gt;0,(((C95)^3+(C96)^3)/2/D96)*0.5*'NEFZ + EPA + WLTP - Constants'!$B$3*('NEFZ + EPA + WLTP - Start Value'!$B$5*'NEFZ + EPA + WLTP - Start Value'!$B$4)*E96/3600,0)</f>
        <v>4.5521812954336</v>
      </c>
    </row>
    <row r="97" ht="20.35" customHeight="1">
      <c r="A97" s="15">
        <v>95</v>
      </c>
      <c r="B97" s="136">
        <v>120.7</v>
      </c>
      <c r="C97" s="95">
        <f>B97/3.6</f>
        <v>33.52777777777778</v>
      </c>
      <c r="D97" s="95">
        <f>(C97+C96)/2</f>
        <v>33.36111111111111</v>
      </c>
      <c r="E97" s="95">
        <f>(D97*(A97-A96))</f>
        <v>33.36111111111111</v>
      </c>
      <c r="F97" s="95">
        <f>(0.5*((C97^2)-(C96^2))*'NEFZ + EPA + WLTP - Start Value'!$B$3)/3600</f>
        <v>4.834272119341594</v>
      </c>
      <c r="G97" s="95">
        <f>E97*'NEFZ + EPA + WLTP - Start Value'!$B$3*'NEFZ + EPA + WLTP - Start Value'!$B$6*'NEFZ + EPA + WLTP - Constants'!$B$4/3600</f>
        <v>1.138181027777778</v>
      </c>
      <c r="H97" s="95">
        <f>IF(E97&gt;0,(((C96)^3+(C97)^3)/2/D97)*0.5*'NEFZ + EPA + WLTP - Constants'!$B$3*('NEFZ + EPA + WLTP - Start Value'!$B$5*'NEFZ + EPA + WLTP - Start Value'!$B$4)*E97/3600,0)</f>
        <v>4.697259593374913</v>
      </c>
    </row>
    <row r="98" ht="20.35" customHeight="1">
      <c r="A98" s="15">
        <v>96</v>
      </c>
      <c r="B98" s="136">
        <v>121.8</v>
      </c>
      <c r="C98" s="95">
        <f>B98/3.6</f>
        <v>33.83333333333333</v>
      </c>
      <c r="D98" s="95">
        <f>(C98+C97)/2</f>
        <v>33.68055555555556</v>
      </c>
      <c r="E98" s="95">
        <f>(D98*(A98-A97))</f>
        <v>33.68055555555556</v>
      </c>
      <c r="F98" s="95">
        <f>(0.5*((C98^2)-(C97^2))*'NEFZ + EPA + WLTP - Start Value'!$B$3)/3600</f>
        <v>4.473848486796903</v>
      </c>
      <c r="G98" s="95">
        <f>E98*'NEFZ + EPA + WLTP - Start Value'!$B$3*'NEFZ + EPA + WLTP - Start Value'!$B$6*'NEFZ + EPA + WLTP - Constants'!$B$4/3600</f>
        <v>1.149079513888889</v>
      </c>
      <c r="H98" s="95">
        <f>IF(E98&gt;0,(((C97)^3+(C98)^3)/2/D98)*0.5*'NEFZ + EPA + WLTP - Constants'!$B$3*('NEFZ + EPA + WLTP - Start Value'!$B$5*'NEFZ + EPA + WLTP - Start Value'!$B$4)*E98/3600,0)</f>
        <v>4.833425983126499</v>
      </c>
    </row>
    <row r="99" ht="20.35" customHeight="1">
      <c r="A99" s="15">
        <v>97</v>
      </c>
      <c r="B99" s="136">
        <v>122.6</v>
      </c>
      <c r="C99" s="95">
        <f>B99/3.6</f>
        <v>34.05555555555555</v>
      </c>
      <c r="D99" s="95">
        <f>(C99+C98)/2</f>
        <v>33.94444444444444</v>
      </c>
      <c r="E99" s="95">
        <f>(D99*(A99-A98))</f>
        <v>33.94444444444444</v>
      </c>
      <c r="F99" s="95">
        <f>(0.5*((C99^2)-(C98^2))*'NEFZ + EPA + WLTP - Start Value'!$B$3)/3600</f>
        <v>3.279200960219469</v>
      </c>
      <c r="G99" s="95">
        <f>E99*'NEFZ + EPA + WLTP - Start Value'!$B$3*'NEFZ + EPA + WLTP - Start Value'!$B$6*'NEFZ + EPA + WLTP - Constants'!$B$4/3600</f>
        <v>1.158082611111111</v>
      </c>
      <c r="H99" s="95">
        <f>IF(E99&gt;0,(((C98)^3+(C99)^3)/2/D99)*0.5*'NEFZ + EPA + WLTP - Constants'!$B$3*('NEFZ + EPA + WLTP - Start Value'!$B$5*'NEFZ + EPA + WLTP - Start Value'!$B$4)*E99/3600,0)</f>
        <v>4.947782505058298</v>
      </c>
    </row>
    <row r="100" ht="20.35" customHeight="1">
      <c r="A100" s="15">
        <v>98</v>
      </c>
      <c r="B100" s="136">
        <v>123.2</v>
      </c>
      <c r="C100" s="95">
        <f>B100/3.6</f>
        <v>34.22222222222222</v>
      </c>
      <c r="D100" s="95">
        <f>(C100+C99)/2</f>
        <v>34.13888888888889</v>
      </c>
      <c r="E100" s="95">
        <f>(D100*(A100-A99))</f>
        <v>34.13888888888889</v>
      </c>
      <c r="F100" s="95">
        <f>(0.5*((C100^2)-(C99^2))*'NEFZ + EPA + WLTP - Start Value'!$B$3)/3600</f>
        <v>2.473488940329302</v>
      </c>
      <c r="G100" s="95">
        <f>E100*'NEFZ + EPA + WLTP - Start Value'!$B$3*'NEFZ + EPA + WLTP - Start Value'!$B$6*'NEFZ + EPA + WLTP - Constants'!$B$4/3600</f>
        <v>1.164716472222222</v>
      </c>
      <c r="H100" s="95">
        <f>IF(E100&gt;0,(((C99)^3+(C100)^3)/2/D100)*0.5*'NEFZ + EPA + WLTP - Constants'!$B$3*('NEFZ + EPA + WLTP - Start Value'!$B$5*'NEFZ + EPA + WLTP - Start Value'!$B$4)*E100/3600,0)</f>
        <v>5.033226042909806</v>
      </c>
    </row>
    <row r="101" ht="20.35" customHeight="1">
      <c r="A101" s="15">
        <v>99</v>
      </c>
      <c r="B101" s="136">
        <v>123.6</v>
      </c>
      <c r="C101" s="95">
        <f>B101/3.6</f>
        <v>34.33333333333333</v>
      </c>
      <c r="D101" s="95">
        <f>(C101+C100)/2</f>
        <v>34.27777777777777</v>
      </c>
      <c r="E101" s="95">
        <f>(D101*(A101-A100))</f>
        <v>34.27777777777777</v>
      </c>
      <c r="F101" s="95">
        <f>(0.5*((C101^2)-(C100^2))*'NEFZ + EPA + WLTP - Start Value'!$B$3)/3600</f>
        <v>1.655701303154916</v>
      </c>
      <c r="G101" s="95">
        <f>E101*'NEFZ + EPA + WLTP - Start Value'!$B$3*'NEFZ + EPA + WLTP - Start Value'!$B$6*'NEFZ + EPA + WLTP - Constants'!$B$4/3600</f>
        <v>1.169454944444444</v>
      </c>
      <c r="H101" s="95">
        <f>IF(E101&gt;0,(((C100)^3+(C101)^3)/2/D101)*0.5*'NEFZ + EPA + WLTP - Constants'!$B$3*('NEFZ + EPA + WLTP - Start Value'!$B$5*'NEFZ + EPA + WLTP - Start Value'!$B$4)*E101/3600,0)</f>
        <v>5.094856129286693</v>
      </c>
    </row>
    <row r="102" ht="20.35" customHeight="1">
      <c r="A102" s="15">
        <v>100</v>
      </c>
      <c r="B102" s="136">
        <v>123.7</v>
      </c>
      <c r="C102" s="95">
        <f>B102/3.6</f>
        <v>34.36111111111111</v>
      </c>
      <c r="D102" s="95">
        <f>(C102+C101)/2</f>
        <v>34.34722222222222</v>
      </c>
      <c r="E102" s="95">
        <f>(D102*(A102-A101))</f>
        <v>34.34722222222222</v>
      </c>
      <c r="F102" s="95">
        <f>(0.5*((C102^2)-(C101^2))*'NEFZ + EPA + WLTP - Start Value'!$B$3)/3600</f>
        <v>0.414763910322518</v>
      </c>
      <c r="G102" s="95">
        <f>E102*'NEFZ + EPA + WLTP - Start Value'!$B$3*'NEFZ + EPA + WLTP - Start Value'!$B$6*'NEFZ + EPA + WLTP - Constants'!$B$4/3600</f>
        <v>1.171824180555555</v>
      </c>
      <c r="H102" s="95">
        <f>IF(E102&gt;0,(((C101)^3+(C102)^3)/2/D102)*0.5*'NEFZ + EPA + WLTP - Constants'!$B$3*('NEFZ + EPA + WLTP - Start Value'!$B$5*'NEFZ + EPA + WLTP - Start Value'!$B$4)*E102/3600,0)</f>
        <v>5.125846521224494</v>
      </c>
    </row>
    <row r="103" ht="20.35" customHeight="1">
      <c r="A103" s="15">
        <v>101</v>
      </c>
      <c r="B103" s="136">
        <v>123.6</v>
      </c>
      <c r="C103" s="95">
        <f>B103/3.6</f>
        <v>34.33333333333333</v>
      </c>
      <c r="D103" s="95">
        <f>(C103+C102)/2</f>
        <v>34.34722222222222</v>
      </c>
      <c r="E103" s="95">
        <f>(D103*(A103-A102))</f>
        <v>34.34722222222222</v>
      </c>
      <c r="F103" s="95">
        <f>(0.5*((C103^2)-(C102^2))*'NEFZ + EPA + WLTP - Start Value'!$B$3)/3600</f>
        <v>-0.414763910322518</v>
      </c>
      <c r="G103" s="95">
        <f>E103*'NEFZ + EPA + WLTP - Start Value'!$B$3*'NEFZ + EPA + WLTP - Start Value'!$B$6*'NEFZ + EPA + WLTP - Constants'!$B$4/3600</f>
        <v>1.171824180555555</v>
      </c>
      <c r="H103" s="95">
        <f>IF(E103&gt;0,(((C102)^3+(C103)^3)/2/D103)*0.5*'NEFZ + EPA + WLTP - Constants'!$B$3*('NEFZ + EPA + WLTP - Start Value'!$B$5*'NEFZ + EPA + WLTP - Start Value'!$B$4)*E103/3600,0)</f>
        <v>5.125846521224494</v>
      </c>
    </row>
    <row r="104" ht="20.35" customHeight="1">
      <c r="A104" s="15">
        <v>102</v>
      </c>
      <c r="B104" s="136">
        <v>123.3</v>
      </c>
      <c r="C104" s="95">
        <f>B104/3.6</f>
        <v>34.25</v>
      </c>
      <c r="D104" s="95">
        <f>(C104+C103)/2</f>
        <v>34.29166666666666</v>
      </c>
      <c r="E104" s="95">
        <f>(D104*(A104-A103))</f>
        <v>34.29166666666666</v>
      </c>
      <c r="F104" s="95">
        <f>(0.5*((C104^2)-(C103^2))*'NEFZ + EPA + WLTP - Start Value'!$B$3)/3600</f>
        <v>-1.242279128086332</v>
      </c>
      <c r="G104" s="95">
        <f>E104*'NEFZ + EPA + WLTP - Start Value'!$B$3*'NEFZ + EPA + WLTP - Start Value'!$B$6*'NEFZ + EPA + WLTP - Constants'!$B$4/3600</f>
        <v>1.169928791666667</v>
      </c>
      <c r="H104" s="95">
        <f>IF(E104&gt;0,(((C103)^3+(C104)^3)/2/D104)*0.5*'NEFZ + EPA + WLTP - Constants'!$B$3*('NEFZ + EPA + WLTP - Start Value'!$B$5*'NEFZ + EPA + WLTP - Start Value'!$B$4)*E104/3600,0)</f>
        <v>5.101034132957174</v>
      </c>
    </row>
    <row r="105" ht="20.35" customHeight="1">
      <c r="A105" s="15">
        <v>103</v>
      </c>
      <c r="B105" s="136">
        <v>123</v>
      </c>
      <c r="C105" s="95">
        <f>B105/3.6</f>
        <v>34.16666666666666</v>
      </c>
      <c r="D105" s="95">
        <f>(C105+C104)/2</f>
        <v>34.20833333333333</v>
      </c>
      <c r="E105" s="95">
        <f>(D105*(A105-A104))</f>
        <v>34.20833333333333</v>
      </c>
      <c r="F105" s="95">
        <f>(0.5*((C105^2)-(C104^2))*'NEFZ + EPA + WLTP - Start Value'!$B$3)/3600</f>
        <v>-1.239260223765487</v>
      </c>
      <c r="G105" s="95">
        <f>E105*'NEFZ + EPA + WLTP - Start Value'!$B$3*'NEFZ + EPA + WLTP - Start Value'!$B$6*'NEFZ + EPA + WLTP - Constants'!$B$4/3600</f>
        <v>1.167085708333333</v>
      </c>
      <c r="H105" s="95">
        <f>IF(E105&gt;0,(((C104)^3+(C105)^3)/2/D105)*0.5*'NEFZ + EPA + WLTP - Constants'!$B$3*('NEFZ + EPA + WLTP - Start Value'!$B$5*'NEFZ + EPA + WLTP - Start Value'!$B$4)*E105/3600,0)</f>
        <v>5.063935958188657</v>
      </c>
    </row>
    <row r="106" ht="20.35" customHeight="1">
      <c r="A106" s="15">
        <v>104</v>
      </c>
      <c r="B106" s="136">
        <v>122.5</v>
      </c>
      <c r="C106" s="95">
        <f>B106/3.6</f>
        <v>34.02777777777778</v>
      </c>
      <c r="D106" s="95">
        <f>(C106+C105)/2</f>
        <v>34.09722222222222</v>
      </c>
      <c r="E106" s="95">
        <f>(D106*(A106-A105))</f>
        <v>34.09722222222222</v>
      </c>
      <c r="F106" s="95">
        <f>(0.5*((C106^2)-(C105^2))*'NEFZ + EPA + WLTP - Start Value'!$B$3)/3600</f>
        <v>-2.058725030006785</v>
      </c>
      <c r="G106" s="95">
        <f>E106*'NEFZ + EPA + WLTP - Start Value'!$B$3*'NEFZ + EPA + WLTP - Start Value'!$B$6*'NEFZ + EPA + WLTP - Constants'!$B$4/3600</f>
        <v>1.163294930555556</v>
      </c>
      <c r="H106" s="95">
        <f>IF(E106&gt;0,(((C105)^3+(C106)^3)/2/D106)*0.5*'NEFZ + EPA + WLTP - Constants'!$B$3*('NEFZ + EPA + WLTP - Start Value'!$B$5*'NEFZ + EPA + WLTP - Start Value'!$B$4)*E106/3600,0)</f>
        <v>5.014792063855667</v>
      </c>
    </row>
    <row r="107" ht="20.35" customHeight="1">
      <c r="A107" s="15">
        <v>105</v>
      </c>
      <c r="B107" s="136">
        <v>122.1</v>
      </c>
      <c r="C107" s="95">
        <f>B107/3.6</f>
        <v>33.91666666666666</v>
      </c>
      <c r="D107" s="95">
        <f>(C107+C106)/2</f>
        <v>33.97222222222222</v>
      </c>
      <c r="E107" s="95">
        <f>(D107*(A107-A106))</f>
        <v>33.97222222222222</v>
      </c>
      <c r="F107" s="95">
        <f>(0.5*((C107^2)-(C106^2))*'NEFZ + EPA + WLTP - Start Value'!$B$3)/3600</f>
        <v>-1.64094221536357</v>
      </c>
      <c r="G107" s="95">
        <f>E107*'NEFZ + EPA + WLTP - Start Value'!$B$3*'NEFZ + EPA + WLTP - Start Value'!$B$6*'NEFZ + EPA + WLTP - Constants'!$B$4/3600</f>
        <v>1.159030305555556</v>
      </c>
      <c r="H107" s="95">
        <f>IF(E107&gt;0,(((C106)^3+(C107)^3)/2/D107)*0.5*'NEFZ + EPA + WLTP - Constants'!$B$3*('NEFZ + EPA + WLTP - Start Value'!$B$5*'NEFZ + EPA + WLTP - Start Value'!$B$4)*E107/3600,0)</f>
        <v>4.959819578178582</v>
      </c>
    </row>
    <row r="108" ht="20.35" customHeight="1">
      <c r="A108" s="15">
        <v>106</v>
      </c>
      <c r="B108" s="136">
        <v>121.5</v>
      </c>
      <c r="C108" s="95">
        <f>B108/3.6</f>
        <v>33.75</v>
      </c>
      <c r="D108" s="95">
        <f>(C108+C107)/2</f>
        <v>33.83333333333333</v>
      </c>
      <c r="E108" s="95">
        <f>(D108*(A108-A107))</f>
        <v>33.83333333333333</v>
      </c>
      <c r="F108" s="95">
        <f>(0.5*((C108^2)-(C107^2))*'NEFZ + EPA + WLTP - Start Value'!$B$3)/3600</f>
        <v>-2.451350308641937</v>
      </c>
      <c r="G108" s="95">
        <f>E108*'NEFZ + EPA + WLTP - Start Value'!$B$3*'NEFZ + EPA + WLTP - Start Value'!$B$6*'NEFZ + EPA + WLTP - Constants'!$B$4/3600</f>
        <v>1.154291833333333</v>
      </c>
      <c r="H108" s="95">
        <f>IF(E108&gt;0,(((C107)^3+(C108)^3)/2/D108)*0.5*'NEFZ + EPA + WLTP - Constants'!$B$3*('NEFZ + EPA + WLTP - Start Value'!$B$5*'NEFZ + EPA + WLTP - Start Value'!$B$4)*E108/3600,0)</f>
        <v>4.899285995949073</v>
      </c>
    </row>
    <row r="109" ht="20.35" customHeight="1">
      <c r="A109" s="15">
        <v>107</v>
      </c>
      <c r="B109" s="136">
        <v>120.8</v>
      </c>
      <c r="C109" s="95">
        <f>B109/3.6</f>
        <v>33.55555555555556</v>
      </c>
      <c r="D109" s="95">
        <f>(C109+C108)/2</f>
        <v>33.65277777777778</v>
      </c>
      <c r="E109" s="95">
        <f>(D109*(A109-A108))</f>
        <v>33.65277777777778</v>
      </c>
      <c r="F109" s="95">
        <f>(0.5*((C109^2)-(C108^2))*'NEFZ + EPA + WLTP - Start Value'!$B$3)/3600</f>
        <v>-2.844646454903933</v>
      </c>
      <c r="G109" s="95">
        <f>E109*'NEFZ + EPA + WLTP - Start Value'!$B$3*'NEFZ + EPA + WLTP - Start Value'!$B$6*'NEFZ + EPA + WLTP - Constants'!$B$4/3600</f>
        <v>1.148131819444445</v>
      </c>
      <c r="H109" s="95">
        <f>IF(E109&gt;0,(((C108)^3+(C109)^3)/2/D109)*0.5*'NEFZ + EPA + WLTP - Constants'!$B$3*('NEFZ + EPA + WLTP - Start Value'!$B$5*'NEFZ + EPA + WLTP - Start Value'!$B$4)*E109/3600,0)</f>
        <v>4.821299964693716</v>
      </c>
    </row>
    <row r="110" ht="20.35" customHeight="1">
      <c r="A110" s="15">
        <v>108</v>
      </c>
      <c r="B110" s="136">
        <v>120</v>
      </c>
      <c r="C110" s="95">
        <f>B110/3.6</f>
        <v>33.33333333333334</v>
      </c>
      <c r="D110" s="95">
        <f>(C110+C109)/2</f>
        <v>33.44444444444444</v>
      </c>
      <c r="E110" s="95">
        <f>(D110*(A110-A109))</f>
        <v>33.44444444444444</v>
      </c>
      <c r="F110" s="95">
        <f>(0.5*((C110^2)-(C109^2))*'NEFZ + EPA + WLTP - Start Value'!$B$3)/3600</f>
        <v>-3.230898491083678</v>
      </c>
      <c r="G110" s="95">
        <f>E110*'NEFZ + EPA + WLTP - Start Value'!$B$3*'NEFZ + EPA + WLTP - Start Value'!$B$6*'NEFZ + EPA + WLTP - Constants'!$B$4/3600</f>
        <v>1.141024111111111</v>
      </c>
      <c r="H110" s="95">
        <f>IF(E110&gt;0,(((C109)^3+(C110)^3)/2/D110)*0.5*'NEFZ + EPA + WLTP - Constants'!$B$3*('NEFZ + EPA + WLTP - Start Value'!$B$5*'NEFZ + EPA + WLTP - Start Value'!$B$4)*E110/3600,0)</f>
        <v>4.732350076817558</v>
      </c>
    </row>
    <row r="111" ht="20.35" customHeight="1">
      <c r="A111" s="15">
        <v>109</v>
      </c>
      <c r="B111" s="136">
        <v>119.1</v>
      </c>
      <c r="C111" s="95">
        <f>B111/3.6</f>
        <v>33.08333333333333</v>
      </c>
      <c r="D111" s="95">
        <f>(C111+C110)/2</f>
        <v>33.20833333333333</v>
      </c>
      <c r="E111" s="95">
        <f>(D111*(A111-A110))</f>
        <v>33.20833333333333</v>
      </c>
      <c r="F111" s="95">
        <f>(0.5*((C111^2)-(C110^2))*'NEFZ + EPA + WLTP - Start Value'!$B$3)/3600</f>
        <v>-3.609100115740856</v>
      </c>
      <c r="G111" s="95">
        <f>E111*'NEFZ + EPA + WLTP - Start Value'!$B$3*'NEFZ + EPA + WLTP - Start Value'!$B$6*'NEFZ + EPA + WLTP - Constants'!$B$4/3600</f>
        <v>1.132968708333333</v>
      </c>
      <c r="H111" s="95">
        <f>IF(E111&gt;0,(((C110)^3+(C111)^3)/2/D111)*0.5*'NEFZ + EPA + WLTP - Constants'!$B$3*('NEFZ + EPA + WLTP - Start Value'!$B$5*'NEFZ + EPA + WLTP - Start Value'!$B$4)*E111/3600,0)</f>
        <v>4.632871176070601</v>
      </c>
    </row>
    <row r="112" ht="20.35" customHeight="1">
      <c r="A112" s="15">
        <v>110</v>
      </c>
      <c r="B112" s="136">
        <v>118.1</v>
      </c>
      <c r="C112" s="95">
        <f>B112/3.6</f>
        <v>32.80555555555555</v>
      </c>
      <c r="D112" s="95">
        <f>(C112+C111)/2</f>
        <v>32.94444444444444</v>
      </c>
      <c r="E112" s="95">
        <f>(D112*(A112-A111))</f>
        <v>32.94444444444444</v>
      </c>
      <c r="F112" s="95">
        <f>(0.5*((C112^2)-(C111^2))*'NEFZ + EPA + WLTP - Start Value'!$B$3)/3600</f>
        <v>-3.978245027434857</v>
      </c>
      <c r="G112" s="95">
        <f>E112*'NEFZ + EPA + WLTP - Start Value'!$B$3*'NEFZ + EPA + WLTP - Start Value'!$B$6*'NEFZ + EPA + WLTP - Constants'!$B$4/3600</f>
        <v>1.123965611111111</v>
      </c>
      <c r="H112" s="95">
        <f>IF(E112&gt;0,(((C111)^3+(C112)^3)/2/D112)*0.5*'NEFZ + EPA + WLTP - Constants'!$B$3*('NEFZ + EPA + WLTP - Start Value'!$B$5*'NEFZ + EPA + WLTP - Start Value'!$B$4)*E112/3600,0)</f>
        <v>4.523350554248112</v>
      </c>
    </row>
    <row r="113" ht="20.35" customHeight="1">
      <c r="A113" s="15">
        <v>111</v>
      </c>
      <c r="B113" s="136">
        <v>117.1</v>
      </c>
      <c r="C113" s="95">
        <f>B113/3.6</f>
        <v>32.52777777777778</v>
      </c>
      <c r="D113" s="95">
        <f>(C113+C112)/2</f>
        <v>32.66666666666666</v>
      </c>
      <c r="E113" s="95">
        <f>(D113*(A113-A112))</f>
        <v>32.66666666666666</v>
      </c>
      <c r="F113" s="95">
        <f>(0.5*((C113^2)-(C112^2))*'NEFZ + EPA + WLTP - Start Value'!$B$3)/3600</f>
        <v>-3.944701646090461</v>
      </c>
      <c r="G113" s="95">
        <f>E113*'NEFZ + EPA + WLTP - Start Value'!$B$3*'NEFZ + EPA + WLTP - Start Value'!$B$6*'NEFZ + EPA + WLTP - Constants'!$B$4/3600</f>
        <v>1.114488666666666</v>
      </c>
      <c r="H113" s="95">
        <f>IF(E113&gt;0,(((C112)^3+(C113)^3)/2/D113)*0.5*'NEFZ + EPA + WLTP - Constants'!$B$3*('NEFZ + EPA + WLTP - Start Value'!$B$5*'NEFZ + EPA + WLTP - Start Value'!$B$4)*E113/3600,0)</f>
        <v>4.409897954475308</v>
      </c>
    </row>
    <row r="114" ht="20.35" customHeight="1">
      <c r="A114" s="15">
        <v>112</v>
      </c>
      <c r="B114" s="136">
        <v>116.2</v>
      </c>
      <c r="C114" s="95">
        <f>B114/3.6</f>
        <v>32.27777777777778</v>
      </c>
      <c r="D114" s="95">
        <f>(C114+C113)/2</f>
        <v>32.40277777777778</v>
      </c>
      <c r="E114" s="95">
        <f>(D114*(A114-A113))</f>
        <v>32.40277777777778</v>
      </c>
      <c r="F114" s="95">
        <f>(0.5*((C114^2)-(C113^2))*'NEFZ + EPA + WLTP - Start Value'!$B$3)/3600</f>
        <v>-3.521551890432055</v>
      </c>
      <c r="G114" s="95">
        <f>E114*'NEFZ + EPA + WLTP - Start Value'!$B$3*'NEFZ + EPA + WLTP - Start Value'!$B$6*'NEFZ + EPA + WLTP - Constants'!$B$4/3600</f>
        <v>1.105485569444445</v>
      </c>
      <c r="H114" s="95">
        <f>IF(E114&gt;0,(((C113)^3+(C114)^3)/2/D114)*0.5*'NEFZ + EPA + WLTP - Constants'!$B$3*('NEFZ + EPA + WLTP - Start Value'!$B$5*'NEFZ + EPA + WLTP - Start Value'!$B$4)*E114/3600,0)</f>
        <v>4.303845191224066</v>
      </c>
    </row>
    <row r="115" ht="20.35" customHeight="1">
      <c r="A115" s="15">
        <v>113</v>
      </c>
      <c r="B115" s="136">
        <v>115.5</v>
      </c>
      <c r="C115" s="95">
        <f>B115/3.6</f>
        <v>32.08333333333334</v>
      </c>
      <c r="D115" s="95">
        <f>(C115+C114)/2</f>
        <v>32.18055555555556</v>
      </c>
      <c r="E115" s="95">
        <f>(D115*(A115-A114))</f>
        <v>32.18055555555556</v>
      </c>
      <c r="F115" s="95">
        <f>(0.5*((C115^2)-(C114^2))*'NEFZ + EPA + WLTP - Start Value'!$B$3)/3600</f>
        <v>-2.720200510116618</v>
      </c>
      <c r="G115" s="95">
        <f>E115*'NEFZ + EPA + WLTP - Start Value'!$B$3*'NEFZ + EPA + WLTP - Start Value'!$B$6*'NEFZ + EPA + WLTP - Constants'!$B$4/3600</f>
        <v>1.097904013888889</v>
      </c>
      <c r="H115" s="95">
        <f>IF(E115&gt;0,(((C114)^3+(C115)^3)/2/D115)*0.5*'NEFZ + EPA + WLTP - Constants'!$B$3*('NEFZ + EPA + WLTP - Start Value'!$B$5*'NEFZ + EPA + WLTP - Start Value'!$B$4)*E115/3600,0)</f>
        <v>4.215829410788539</v>
      </c>
    </row>
    <row r="116" ht="20.35" customHeight="1">
      <c r="A116" s="15">
        <v>114</v>
      </c>
      <c r="B116" s="136">
        <v>114.9</v>
      </c>
      <c r="C116" s="95">
        <f>B116/3.6</f>
        <v>31.91666666666667</v>
      </c>
      <c r="D116" s="95">
        <f>(C116+C115)/2</f>
        <v>32</v>
      </c>
      <c r="E116" s="95">
        <f>(D116*(A116-A115))</f>
        <v>32</v>
      </c>
      <c r="F116" s="95">
        <f>(0.5*((C116^2)-(C115^2))*'NEFZ + EPA + WLTP - Start Value'!$B$3)/3600</f>
        <v>-2.31851851851851</v>
      </c>
      <c r="G116" s="95">
        <f>E116*'NEFZ + EPA + WLTP - Start Value'!$B$3*'NEFZ + EPA + WLTP - Start Value'!$B$6*'NEFZ + EPA + WLTP - Constants'!$B$4/3600</f>
        <v>1.091744</v>
      </c>
      <c r="H116" s="95">
        <f>IF(E116&gt;0,(((C115)^3+(C116)^3)/2/D116)*0.5*'NEFZ + EPA + WLTP - Constants'!$B$3*('NEFZ + EPA + WLTP - Start Value'!$B$5*'NEFZ + EPA + WLTP - Start Value'!$B$4)*E116/3600,0)</f>
        <v>4.145236333333333</v>
      </c>
    </row>
    <row r="117" ht="20.35" customHeight="1">
      <c r="A117" s="15">
        <v>115</v>
      </c>
      <c r="B117" s="136">
        <v>114.5</v>
      </c>
      <c r="C117" s="95">
        <f>B117/3.6</f>
        <v>31.80555555555555</v>
      </c>
      <c r="D117" s="95">
        <f>(C117+C116)/2</f>
        <v>31.86111111111111</v>
      </c>
      <c r="E117" s="95">
        <f>(D117*(A117-A116))</f>
        <v>31.86111111111111</v>
      </c>
      <c r="F117" s="95">
        <f>(0.5*((C117^2)-(C116^2))*'NEFZ + EPA + WLTP - Start Value'!$B$3)/3600</f>
        <v>-1.538970336076869</v>
      </c>
      <c r="G117" s="95">
        <f>E117*'NEFZ + EPA + WLTP - Start Value'!$B$3*'NEFZ + EPA + WLTP - Start Value'!$B$6*'NEFZ + EPA + WLTP - Constants'!$B$4/3600</f>
        <v>1.087005527777778</v>
      </c>
      <c r="H117" s="95">
        <f>IF(E117&gt;0,(((C116)^3+(C117)^3)/2/D117)*0.5*'NEFZ + EPA + WLTP - Constants'!$B$3*('NEFZ + EPA + WLTP - Start Value'!$B$5*'NEFZ + EPA + WLTP - Start Value'!$B$4)*E117/3600,0)</f>
        <v>4.091449905810613</v>
      </c>
    </row>
    <row r="118" ht="20.35" customHeight="1">
      <c r="A118" s="15">
        <v>116</v>
      </c>
      <c r="B118" s="136">
        <v>114.1</v>
      </c>
      <c r="C118" s="95">
        <f>B118/3.6</f>
        <v>31.69444444444444</v>
      </c>
      <c r="D118" s="95">
        <f>(C118+C117)/2</f>
        <v>31.75</v>
      </c>
      <c r="E118" s="95">
        <f>(D118*(A118-A117))</f>
        <v>31.75</v>
      </c>
      <c r="F118" s="95">
        <f>(0.5*((C118^2)-(C117^2))*'NEFZ + EPA + WLTP - Start Value'!$B$3)/3600</f>
        <v>-1.533603395061726</v>
      </c>
      <c r="G118" s="95">
        <f>E118*'NEFZ + EPA + WLTP - Start Value'!$B$3*'NEFZ + EPA + WLTP - Start Value'!$B$6*'NEFZ + EPA + WLTP - Constants'!$B$4/3600</f>
        <v>1.08321475</v>
      </c>
      <c r="H118" s="95">
        <f>IF(E118&gt;0,(((C117)^3+(C118)^3)/2/D118)*0.5*'NEFZ + EPA + WLTP - Constants'!$B$3*('NEFZ + EPA + WLTP - Start Value'!$B$5*'NEFZ + EPA + WLTP - Start Value'!$B$4)*E118/3600,0)</f>
        <v>4.048794212094906</v>
      </c>
    </row>
    <row r="119" ht="20.35" customHeight="1">
      <c r="A119" s="15">
        <v>117</v>
      </c>
      <c r="B119" s="136">
        <v>113.9</v>
      </c>
      <c r="C119" s="95">
        <f>B119/3.6</f>
        <v>31.63888888888889</v>
      </c>
      <c r="D119" s="95">
        <f>(C119+C118)/2</f>
        <v>31.66666666666666</v>
      </c>
      <c r="E119" s="95">
        <f>(D119*(A119-A118))</f>
        <v>31.66666666666666</v>
      </c>
      <c r="F119" s="95">
        <f>(0.5*((C119^2)-(C118^2))*'NEFZ + EPA + WLTP - Start Value'!$B$3)/3600</f>
        <v>-0.764789094650172</v>
      </c>
      <c r="G119" s="95">
        <f>E119*'NEFZ + EPA + WLTP - Start Value'!$B$3*'NEFZ + EPA + WLTP - Start Value'!$B$6*'NEFZ + EPA + WLTP - Constants'!$B$4/3600</f>
        <v>1.080371666666667</v>
      </c>
      <c r="H119" s="95">
        <f>IF(E119&gt;0,(((C118)^3+(C119)^3)/2/D119)*0.5*'NEFZ + EPA + WLTP - Constants'!$B$3*('NEFZ + EPA + WLTP - Start Value'!$B$5*'NEFZ + EPA + WLTP - Start Value'!$B$4)*E119/3600,0)</f>
        <v>4.016969920910493</v>
      </c>
    </row>
    <row r="120" ht="20.35" customHeight="1">
      <c r="A120" s="15">
        <v>118</v>
      </c>
      <c r="B120" s="136">
        <v>113.7</v>
      </c>
      <c r="C120" s="95">
        <f>B120/3.6</f>
        <v>31.58333333333333</v>
      </c>
      <c r="D120" s="95">
        <f>(C120+C119)/2</f>
        <v>31.61111111111111</v>
      </c>
      <c r="E120" s="95">
        <f>(D120*(A120-A119))</f>
        <v>31.61111111111111</v>
      </c>
      <c r="F120" s="95">
        <f>(0.5*((C120^2)-(C119^2))*'NEFZ + EPA + WLTP - Start Value'!$B$3)/3600</f>
        <v>-0.7634473593964604</v>
      </c>
      <c r="G120" s="95">
        <f>E120*'NEFZ + EPA + WLTP - Start Value'!$B$3*'NEFZ + EPA + WLTP - Start Value'!$B$6*'NEFZ + EPA + WLTP - Constants'!$B$4/3600</f>
        <v>1.078476277777778</v>
      </c>
      <c r="H120" s="95">
        <f>IF(E120&gt;0,(((C119)^3+(C120)^3)/2/D120)*0.5*'NEFZ + EPA + WLTP - Constants'!$B$3*('NEFZ + EPA + WLTP - Start Value'!$B$5*'NEFZ + EPA + WLTP - Start Value'!$B$4)*E120/3600,0)</f>
        <v>3.995865075853052</v>
      </c>
    </row>
    <row r="121" ht="20.35" customHeight="1">
      <c r="A121" s="15">
        <v>119</v>
      </c>
      <c r="B121" s="136">
        <v>113.3</v>
      </c>
      <c r="C121" s="95">
        <f>B121/3.6</f>
        <v>31.47222222222222</v>
      </c>
      <c r="D121" s="95">
        <f>(C121+C120)/2</f>
        <v>31.52777777777778</v>
      </c>
      <c r="E121" s="95">
        <f>(D121*(A121-A120))</f>
        <v>31.52777777777778</v>
      </c>
      <c r="F121" s="95">
        <f>(0.5*((C121^2)-(C120^2))*'NEFZ + EPA + WLTP - Start Value'!$B$3)/3600</f>
        <v>-1.522869513031539</v>
      </c>
      <c r="G121" s="95">
        <f>E121*'NEFZ + EPA + WLTP - Start Value'!$B$3*'NEFZ + EPA + WLTP - Start Value'!$B$6*'NEFZ + EPA + WLTP - Constants'!$B$4/3600</f>
        <v>1.075633194444445</v>
      </c>
      <c r="H121" s="95">
        <f>IF(E121&gt;0,(((C120)^3+(C121)^3)/2/D121)*0.5*'NEFZ + EPA + WLTP - Constants'!$B$3*('NEFZ + EPA + WLTP - Start Value'!$B$5*'NEFZ + EPA + WLTP - Start Value'!$B$4)*E121/3600,0)</f>
        <v>3.964374311289008</v>
      </c>
    </row>
    <row r="122" ht="20.35" customHeight="1">
      <c r="A122" s="15">
        <v>120</v>
      </c>
      <c r="B122" s="136">
        <v>112.9</v>
      </c>
      <c r="C122" s="95">
        <f>B122/3.6</f>
        <v>31.36111111111111</v>
      </c>
      <c r="D122" s="95">
        <f>(C122+C121)/2</f>
        <v>31.41666666666666</v>
      </c>
      <c r="E122" s="95">
        <f>(D122*(A122-A121))</f>
        <v>31.41666666666666</v>
      </c>
      <c r="F122" s="95">
        <f>(0.5*((C122^2)-(C121^2))*'NEFZ + EPA + WLTP - Start Value'!$B$3)/3600</f>
        <v>-1.517502572016445</v>
      </c>
      <c r="G122" s="95">
        <f>E122*'NEFZ + EPA + WLTP - Start Value'!$B$3*'NEFZ + EPA + WLTP - Start Value'!$B$6*'NEFZ + EPA + WLTP - Constants'!$B$4/3600</f>
        <v>1.071842416666667</v>
      </c>
      <c r="H122" s="95">
        <f>IF(E122&gt;0,(((C121)^3+(C122)^3)/2/D122)*0.5*'NEFZ + EPA + WLTP - Constants'!$B$3*('NEFZ + EPA + WLTP - Start Value'!$B$5*'NEFZ + EPA + WLTP - Start Value'!$B$4)*E122/3600,0)</f>
        <v>3.92260802189429</v>
      </c>
    </row>
    <row r="123" ht="20.35" customHeight="1">
      <c r="A123" s="15">
        <v>121</v>
      </c>
      <c r="B123" s="136">
        <v>112.2</v>
      </c>
      <c r="C123" s="95">
        <f>B123/3.6</f>
        <v>31.16666666666667</v>
      </c>
      <c r="D123" s="95">
        <f>(C123+C122)/2</f>
        <v>31.26388888888889</v>
      </c>
      <c r="E123" s="95">
        <f>(D123*(A123-A122))</f>
        <v>31.26388888888889</v>
      </c>
      <c r="F123" s="95">
        <f>(0.5*((C123^2)-(C122^2))*'NEFZ + EPA + WLTP - Start Value'!$B$3)/3600</f>
        <v>-2.642715299211234</v>
      </c>
      <c r="G123" s="95">
        <f>E123*'NEFZ + EPA + WLTP - Start Value'!$B$3*'NEFZ + EPA + WLTP - Start Value'!$B$6*'NEFZ + EPA + WLTP - Constants'!$B$4/3600</f>
        <v>1.066630097222222</v>
      </c>
      <c r="H123" s="95">
        <f>IF(E123&gt;0,(((C122)^3+(C123)^3)/2/D123)*0.5*'NEFZ + EPA + WLTP - Constants'!$B$3*('NEFZ + EPA + WLTP - Start Value'!$B$5*'NEFZ + EPA + WLTP - Start Value'!$B$4)*E123/3600,0)</f>
        <v>3.865735365553198</v>
      </c>
    </row>
    <row r="124" ht="20.35" customHeight="1">
      <c r="A124" s="15">
        <v>122</v>
      </c>
      <c r="B124" s="136">
        <v>111.4</v>
      </c>
      <c r="C124" s="95">
        <f>B124/3.6</f>
        <v>30.94444444444445</v>
      </c>
      <c r="D124" s="95">
        <f>(C124+C123)/2</f>
        <v>31.05555555555556</v>
      </c>
      <c r="E124" s="95">
        <f>(D124*(A124-A123))</f>
        <v>31.05555555555556</v>
      </c>
      <c r="F124" s="95">
        <f>(0.5*((C124^2)-(C123^2))*'NEFZ + EPA + WLTP - Start Value'!$B$3)/3600</f>
        <v>-3.000120027434833</v>
      </c>
      <c r="G124" s="95">
        <f>E124*'NEFZ + EPA + WLTP - Start Value'!$B$3*'NEFZ + EPA + WLTP - Start Value'!$B$6*'NEFZ + EPA + WLTP - Constants'!$B$4/3600</f>
        <v>1.059522388888889</v>
      </c>
      <c r="H124" s="95">
        <f>IF(E124&gt;0,(((C123)^3+(C124)^3)/2/D124)*0.5*'NEFZ + EPA + WLTP - Constants'!$B$3*('NEFZ + EPA + WLTP - Start Value'!$B$5*'NEFZ + EPA + WLTP - Start Value'!$B$4)*E124/3600,0)</f>
        <v>3.789004416237998</v>
      </c>
    </row>
    <row r="125" ht="20.35" customHeight="1">
      <c r="A125" s="15">
        <v>123</v>
      </c>
      <c r="B125" s="136">
        <v>110.5</v>
      </c>
      <c r="C125" s="95">
        <f>B125/3.6</f>
        <v>30.69444444444444</v>
      </c>
      <c r="D125" s="95">
        <f>(C125+C124)/2</f>
        <v>30.81944444444444</v>
      </c>
      <c r="E125" s="95">
        <f>(D125*(A125-A124))</f>
        <v>30.81944444444444</v>
      </c>
      <c r="F125" s="95">
        <f>(0.5*((C125^2)-(C124^2))*'NEFZ + EPA + WLTP - Start Value'!$B$3)/3600</f>
        <v>-3.349474344135841</v>
      </c>
      <c r="G125" s="95">
        <f>E125*'NEFZ + EPA + WLTP - Start Value'!$B$3*'NEFZ + EPA + WLTP - Start Value'!$B$6*'NEFZ + EPA + WLTP - Constants'!$B$4/3600</f>
        <v>1.051466986111111</v>
      </c>
      <c r="H125" s="95">
        <f>IF(E125&gt;0,(((C124)^3+(C125)^3)/2/D125)*0.5*'NEFZ + EPA + WLTP - Constants'!$B$3*('NEFZ + EPA + WLTP - Start Value'!$B$5*'NEFZ + EPA + WLTP - Start Value'!$B$4)*E125/3600,0)</f>
        <v>3.70327851057206</v>
      </c>
    </row>
    <row r="126" ht="20.35" customHeight="1">
      <c r="A126" s="15">
        <v>124</v>
      </c>
      <c r="B126" s="136">
        <v>109.5</v>
      </c>
      <c r="C126" s="95">
        <f>B126/3.6</f>
        <v>30.41666666666666</v>
      </c>
      <c r="D126" s="95">
        <f>(C126+C125)/2</f>
        <v>30.55555555555555</v>
      </c>
      <c r="E126" s="95">
        <f>(D126*(A126-A125))</f>
        <v>30.55555555555555</v>
      </c>
      <c r="F126" s="95">
        <f>(0.5*((C126^2)-(C125^2))*'NEFZ + EPA + WLTP - Start Value'!$B$3)/3600</f>
        <v>-3.68977194787382</v>
      </c>
      <c r="G126" s="95">
        <f>E126*'NEFZ + EPA + WLTP - Start Value'!$B$3*'NEFZ + EPA + WLTP - Start Value'!$B$6*'NEFZ + EPA + WLTP - Constants'!$B$4/3600</f>
        <v>1.042463888888889</v>
      </c>
      <c r="H126" s="95">
        <f>IF(E126&gt;0,(((C125)^3+(C126)^3)/2/D126)*0.5*'NEFZ + EPA + WLTP - Constants'!$B$3*('NEFZ + EPA + WLTP - Start Value'!$B$5*'NEFZ + EPA + WLTP - Start Value'!$B$4)*E126/3600,0)</f>
        <v>3.609009264617626</v>
      </c>
    </row>
    <row r="127" ht="20.35" customHeight="1">
      <c r="A127" s="15">
        <v>125</v>
      </c>
      <c r="B127" s="136">
        <v>108.5</v>
      </c>
      <c r="C127" s="95">
        <f>B127/3.6</f>
        <v>30.13888888888889</v>
      </c>
      <c r="D127" s="95">
        <f>(C127+C126)/2</f>
        <v>30.27777777777778</v>
      </c>
      <c r="E127" s="95">
        <f>(D127*(A127-A126))</f>
        <v>30.27777777777778</v>
      </c>
      <c r="F127" s="95">
        <f>(0.5*((C127^2)-(C126^2))*'NEFZ + EPA + WLTP - Start Value'!$B$3)/3600</f>
        <v>-3.656228566529449</v>
      </c>
      <c r="G127" s="95">
        <f>E127*'NEFZ + EPA + WLTP - Start Value'!$B$3*'NEFZ + EPA + WLTP - Start Value'!$B$6*'NEFZ + EPA + WLTP - Constants'!$B$4/3600</f>
        <v>1.032986944444445</v>
      </c>
      <c r="H127" s="95">
        <f>IF(E127&gt;0,(((C126)^3+(C127)^3)/2/D127)*0.5*'NEFZ + EPA + WLTP - Constants'!$B$3*('NEFZ + EPA + WLTP - Start Value'!$B$5*'NEFZ + EPA + WLTP - Start Value'!$B$4)*E127/3600,0)</f>
        <v>3.511477835112311</v>
      </c>
    </row>
    <row r="128" ht="20.35" customHeight="1">
      <c r="A128" s="15">
        <v>126</v>
      </c>
      <c r="B128" s="136">
        <v>107.7</v>
      </c>
      <c r="C128" s="95">
        <f>B128/3.6</f>
        <v>29.91666666666667</v>
      </c>
      <c r="D128" s="95">
        <f>(C128+C127)/2</f>
        <v>30.02777777777778</v>
      </c>
      <c r="E128" s="95">
        <f>(D128*(A128-A127))</f>
        <v>30.02777777777778</v>
      </c>
      <c r="F128" s="95">
        <f>(0.5*((C128^2)-(C127^2))*'NEFZ + EPA + WLTP - Start Value'!$B$3)/3600</f>
        <v>-2.900831618655678</v>
      </c>
      <c r="G128" s="95">
        <f>E128*'NEFZ + EPA + WLTP - Start Value'!$B$3*'NEFZ + EPA + WLTP - Start Value'!$B$6*'NEFZ + EPA + WLTP - Constants'!$B$4/3600</f>
        <v>1.024457694444445</v>
      </c>
      <c r="H128" s="95">
        <f>IF(E128&gt;0,(((C127)^3+(C128)^3)/2/D128)*0.5*'NEFZ + EPA + WLTP - Constants'!$B$3*('NEFZ + EPA + WLTP - Start Value'!$B$5*'NEFZ + EPA + WLTP - Start Value'!$B$4)*E128/3600,0)</f>
        <v>3.425136973133145</v>
      </c>
    </row>
    <row r="129" ht="20.35" customHeight="1">
      <c r="A129" s="15">
        <v>127</v>
      </c>
      <c r="B129" s="136">
        <v>107.1</v>
      </c>
      <c r="C129" s="95">
        <f>B129/3.6</f>
        <v>29.75</v>
      </c>
      <c r="D129" s="95">
        <f>(C129+C128)/2</f>
        <v>29.83333333333333</v>
      </c>
      <c r="E129" s="95">
        <f>(D129*(A129-A128))</f>
        <v>29.83333333333333</v>
      </c>
      <c r="F129" s="95">
        <f>(0.5*((C129^2)-(C128^2))*'NEFZ + EPA + WLTP - Start Value'!$B$3)/3600</f>
        <v>-2.161535493827238</v>
      </c>
      <c r="G129" s="95">
        <f>E129*'NEFZ + EPA + WLTP - Start Value'!$B$3*'NEFZ + EPA + WLTP - Start Value'!$B$6*'NEFZ + EPA + WLTP - Constants'!$B$4/3600</f>
        <v>1.017823833333333</v>
      </c>
      <c r="H129" s="95">
        <f>IF(E129&gt;0,(((C128)^3+(C129)^3)/2/D129)*0.5*'NEFZ + EPA + WLTP - Constants'!$B$3*('NEFZ + EPA + WLTP - Start Value'!$B$5*'NEFZ + EPA + WLTP - Start Value'!$B$4)*E129/3600,0)</f>
        <v>3.358969287615741</v>
      </c>
    </row>
    <row r="130" ht="20.35" customHeight="1">
      <c r="A130" s="15">
        <v>128</v>
      </c>
      <c r="B130" s="136">
        <v>106.6</v>
      </c>
      <c r="C130" s="95">
        <f>B130/3.6</f>
        <v>29.61111111111111</v>
      </c>
      <c r="D130" s="95">
        <f>(C130+C129)/2</f>
        <v>29.68055555555555</v>
      </c>
      <c r="E130" s="95">
        <f>(D130*(A130-A129))</f>
        <v>29.68055555555555</v>
      </c>
      <c r="F130" s="95">
        <f>(0.5*((C130^2)-(C129^2))*'NEFZ + EPA + WLTP - Start Value'!$B$3)/3600</f>
        <v>-1.792055148319617</v>
      </c>
      <c r="G130" s="95">
        <f>E130*'NEFZ + EPA + WLTP - Start Value'!$B$3*'NEFZ + EPA + WLTP - Start Value'!$B$6*'NEFZ + EPA + WLTP - Constants'!$B$4/3600</f>
        <v>1.012611513888889</v>
      </c>
      <c r="H130" s="95">
        <f>IF(E130&gt;0,(((C129)^3+(C130)^3)/2/D130)*0.5*'NEFZ + EPA + WLTP - Constants'!$B$3*('NEFZ + EPA + WLTP - Start Value'!$B$5*'NEFZ + EPA + WLTP - Start Value'!$B$4)*E130/3600,0)</f>
        <v>3.307605725796253</v>
      </c>
    </row>
    <row r="131" ht="20.35" customHeight="1">
      <c r="A131" s="15">
        <v>129</v>
      </c>
      <c r="B131" s="136">
        <v>106.4</v>
      </c>
      <c r="C131" s="95">
        <f>B131/3.6</f>
        <v>29.55555555555556</v>
      </c>
      <c r="D131" s="95">
        <f>(C131+C130)/2</f>
        <v>29.58333333333333</v>
      </c>
      <c r="E131" s="95">
        <f>(D131*(A131-A130))</f>
        <v>29.58333333333333</v>
      </c>
      <c r="F131" s="95">
        <f>(0.5*((C131^2)-(C130^2))*'NEFZ + EPA + WLTP - Start Value'!$B$3)/3600</f>
        <v>-0.7144740226336771</v>
      </c>
      <c r="G131" s="95">
        <f>E131*'NEFZ + EPA + WLTP - Start Value'!$B$3*'NEFZ + EPA + WLTP - Start Value'!$B$6*'NEFZ + EPA + WLTP - Constants'!$B$4/3600</f>
        <v>1.009294583333333</v>
      </c>
      <c r="H131" s="95">
        <f>IF(E131&gt;0,(((C130)^3+(C131)^3)/2/D131)*0.5*'NEFZ + EPA + WLTP - Constants'!$B$3*('NEFZ + EPA + WLTP - Start Value'!$B$5*'NEFZ + EPA + WLTP - Start Value'!$B$4)*E131/3600,0)</f>
        <v>3.275163574459876</v>
      </c>
    </row>
    <row r="132" ht="20.35" customHeight="1">
      <c r="A132" s="15">
        <v>130</v>
      </c>
      <c r="B132" s="136">
        <v>106.2</v>
      </c>
      <c r="C132" s="95">
        <f>B132/3.6</f>
        <v>29.5</v>
      </c>
      <c r="D132" s="95">
        <f>(C132+C131)/2</f>
        <v>29.52777777777778</v>
      </c>
      <c r="E132" s="95">
        <f>(D132*(A132-A131))</f>
        <v>29.52777777777778</v>
      </c>
      <c r="F132" s="95">
        <f>(0.5*((C132^2)-(C131^2))*'NEFZ + EPA + WLTP - Start Value'!$B$3)/3600</f>
        <v>-0.7131322873799902</v>
      </c>
      <c r="G132" s="95">
        <f>E132*'NEFZ + EPA + WLTP - Start Value'!$B$3*'NEFZ + EPA + WLTP - Start Value'!$B$6*'NEFZ + EPA + WLTP - Constants'!$B$4/3600</f>
        <v>1.007399194444444</v>
      </c>
      <c r="H132" s="95">
        <f>IF(E132&gt;0,(((C131)^3+(C132)^3)/2/D132)*0.5*'NEFZ + EPA + WLTP - Constants'!$B$3*('NEFZ + EPA + WLTP - Start Value'!$B$5*'NEFZ + EPA + WLTP - Start Value'!$B$4)*E132/3600,0)</f>
        <v>3.256746610382373</v>
      </c>
    </row>
    <row r="133" ht="20.35" customHeight="1">
      <c r="A133" s="15">
        <v>131</v>
      </c>
      <c r="B133" s="136">
        <v>106.2</v>
      </c>
      <c r="C133" s="95">
        <f>B133/3.6</f>
        <v>29.5</v>
      </c>
      <c r="D133" s="95">
        <f>(C133+C132)/2</f>
        <v>29.5</v>
      </c>
      <c r="E133" s="95">
        <f>(D133*(A133-A132))</f>
        <v>29.5</v>
      </c>
      <c r="F133" s="95">
        <f>(0.5*((C133^2)-(C132^2))*'NEFZ + EPA + WLTP - Start Value'!$B$3)/3600</f>
        <v>0</v>
      </c>
      <c r="G133" s="95">
        <f>E133*'NEFZ + EPA + WLTP - Start Value'!$B$3*'NEFZ + EPA + WLTP - Start Value'!$B$6*'NEFZ + EPA + WLTP - Constants'!$B$4/3600</f>
        <v>1.0064515</v>
      </c>
      <c r="H133" s="95">
        <f>IF(E133&gt;0,(((C132)^3+(C133)^3)/2/D133)*0.5*'NEFZ + EPA + WLTP - Constants'!$B$3*('NEFZ + EPA + WLTP - Start Value'!$B$5*'NEFZ + EPA + WLTP - Start Value'!$B$4)*E133/3600,0)</f>
        <v>3.2475554375</v>
      </c>
    </row>
    <row r="134" ht="20.35" customHeight="1">
      <c r="A134" s="15">
        <v>132</v>
      </c>
      <c r="B134" s="136">
        <v>106.2</v>
      </c>
      <c r="C134" s="95">
        <f>B134/3.6</f>
        <v>29.5</v>
      </c>
      <c r="D134" s="95">
        <f>(C134+C133)/2</f>
        <v>29.5</v>
      </c>
      <c r="E134" s="95">
        <f>(D134*(A134-A133))</f>
        <v>29.5</v>
      </c>
      <c r="F134" s="95">
        <f>(0.5*((C134^2)-(C133^2))*'NEFZ + EPA + WLTP - Start Value'!$B$3)/3600</f>
        <v>0</v>
      </c>
      <c r="G134" s="95">
        <f>E134*'NEFZ + EPA + WLTP - Start Value'!$B$3*'NEFZ + EPA + WLTP - Start Value'!$B$6*'NEFZ + EPA + WLTP - Constants'!$B$4/3600</f>
        <v>1.0064515</v>
      </c>
      <c r="H134" s="95">
        <f>IF(E134&gt;0,(((C133)^3+(C134)^3)/2/D134)*0.5*'NEFZ + EPA + WLTP - Constants'!$B$3*('NEFZ + EPA + WLTP - Start Value'!$B$5*'NEFZ + EPA + WLTP - Start Value'!$B$4)*E134/3600,0)</f>
        <v>3.2475554375</v>
      </c>
    </row>
    <row r="135" ht="20.35" customHeight="1">
      <c r="A135" s="15">
        <v>133</v>
      </c>
      <c r="B135" s="136">
        <v>106.4</v>
      </c>
      <c r="C135" s="95">
        <f>B135/3.6</f>
        <v>29.55555555555556</v>
      </c>
      <c r="D135" s="95">
        <f>(C135+C134)/2</f>
        <v>29.52777777777778</v>
      </c>
      <c r="E135" s="95">
        <f>(D135*(A135-A134))</f>
        <v>29.52777777777778</v>
      </c>
      <c r="F135" s="95">
        <f>(0.5*((C135^2)-(C134^2))*'NEFZ + EPA + WLTP - Start Value'!$B$3)/3600</f>
        <v>0.7131322873799902</v>
      </c>
      <c r="G135" s="95">
        <f>E135*'NEFZ + EPA + WLTP - Start Value'!$B$3*'NEFZ + EPA + WLTP - Start Value'!$B$6*'NEFZ + EPA + WLTP - Constants'!$B$4/3600</f>
        <v>1.007399194444444</v>
      </c>
      <c r="H135" s="95">
        <f>IF(E135&gt;0,(((C134)^3+(C135)^3)/2/D135)*0.5*'NEFZ + EPA + WLTP - Constants'!$B$3*('NEFZ + EPA + WLTP - Start Value'!$B$5*'NEFZ + EPA + WLTP - Start Value'!$B$4)*E135/3600,0)</f>
        <v>3.256746610382373</v>
      </c>
    </row>
    <row r="136" ht="20.35" customHeight="1">
      <c r="A136" s="15">
        <v>134</v>
      </c>
      <c r="B136" s="136">
        <v>106.5</v>
      </c>
      <c r="C136" s="95">
        <f>B136/3.6</f>
        <v>29.58333333333333</v>
      </c>
      <c r="D136" s="95">
        <f>(C136+C135)/2</f>
        <v>29.56944444444444</v>
      </c>
      <c r="E136" s="95">
        <f>(D136*(A136-A135))</f>
        <v>29.56944444444444</v>
      </c>
      <c r="F136" s="95">
        <f>(0.5*((C136^2)-(C135^2))*'NEFZ + EPA + WLTP - Start Value'!$B$3)/3600</f>
        <v>0.3570692944101277</v>
      </c>
      <c r="G136" s="95">
        <f>E136*'NEFZ + EPA + WLTP - Start Value'!$B$3*'NEFZ + EPA + WLTP - Start Value'!$B$6*'NEFZ + EPA + WLTP - Constants'!$B$4/3600</f>
        <v>1.008820736111111</v>
      </c>
      <c r="H136" s="95">
        <f>IF(E136&gt;0,(((C135)^3+(C136)^3)/2/D136)*0.5*'NEFZ + EPA + WLTP - Constants'!$B$3*('NEFZ + EPA + WLTP - Start Value'!$B$5*'NEFZ + EPA + WLTP - Start Value'!$B$4)*E136/3600,0)</f>
        <v>3.270546347506215</v>
      </c>
    </row>
    <row r="137" ht="20.35" customHeight="1">
      <c r="A137" s="15">
        <v>135</v>
      </c>
      <c r="B137" s="136">
        <v>106.8</v>
      </c>
      <c r="C137" s="95">
        <f>B137/3.6</f>
        <v>29.66666666666666</v>
      </c>
      <c r="D137" s="95">
        <f>(C137+C136)/2</f>
        <v>29.625</v>
      </c>
      <c r="E137" s="95">
        <f>(D137*(A137-A136))</f>
        <v>29.625</v>
      </c>
      <c r="F137" s="95">
        <f>(0.5*((C137^2)-(C136^2))*'NEFZ + EPA + WLTP - Start Value'!$B$3)/3600</f>
        <v>1.073220486111086</v>
      </c>
      <c r="G137" s="95">
        <f>E137*'NEFZ + EPA + WLTP - Start Value'!$B$3*'NEFZ + EPA + WLTP - Start Value'!$B$6*'NEFZ + EPA + WLTP - Constants'!$B$4/3600</f>
        <v>1.010716125</v>
      </c>
      <c r="H137" s="95">
        <f>IF(E137&gt;0,(((C136)^3+(C137)^3)/2/D137)*0.5*'NEFZ + EPA + WLTP - Constants'!$B$3*('NEFZ + EPA + WLTP - Start Value'!$B$5*'NEFZ + EPA + WLTP - Start Value'!$B$4)*E137/3600,0)</f>
        <v>3.289032613281249</v>
      </c>
    </row>
    <row r="138" ht="20.35" customHeight="1">
      <c r="A138" s="15">
        <v>136</v>
      </c>
      <c r="B138" s="136">
        <v>107.2</v>
      </c>
      <c r="C138" s="95">
        <f>B138/3.6</f>
        <v>29.77777777777778</v>
      </c>
      <c r="D138" s="95">
        <f>(C138+C137)/2</f>
        <v>29.72222222222222</v>
      </c>
      <c r="E138" s="95">
        <f>(D138*(A138-A137))</f>
        <v>29.72222222222222</v>
      </c>
      <c r="F138" s="95">
        <f>(0.5*((C138^2)-(C137^2))*'NEFZ + EPA + WLTP - Start Value'!$B$3)/3600</f>
        <v>1.435656721536382</v>
      </c>
      <c r="G138" s="95">
        <f>E138*'NEFZ + EPA + WLTP - Start Value'!$B$3*'NEFZ + EPA + WLTP - Start Value'!$B$6*'NEFZ + EPA + WLTP - Constants'!$B$4/3600</f>
        <v>1.014033055555556</v>
      </c>
      <c r="H138" s="95">
        <f>IF(E138&gt;0,(((C137)^3+(C138)^3)/2/D138)*0.5*'NEFZ + EPA + WLTP - Constants'!$B$3*('NEFZ + EPA + WLTP - Start Value'!$B$5*'NEFZ + EPA + WLTP - Start Value'!$B$4)*E138/3600,0)</f>
        <v>3.321535574417009</v>
      </c>
    </row>
    <row r="139" ht="20.35" customHeight="1">
      <c r="A139" s="15">
        <v>137</v>
      </c>
      <c r="B139" s="136">
        <v>107.8</v>
      </c>
      <c r="C139" s="95">
        <f>B139/3.6</f>
        <v>29.94444444444444</v>
      </c>
      <c r="D139" s="95">
        <f>(C139+C138)/2</f>
        <v>29.86111111111111</v>
      </c>
      <c r="E139" s="95">
        <f>(D139*(A139-A138))</f>
        <v>29.86111111111111</v>
      </c>
      <c r="F139" s="95">
        <f>(0.5*((C139^2)-(C138^2))*'NEFZ + EPA + WLTP - Start Value'!$B$3)/3600</f>
        <v>2.163548096707792</v>
      </c>
      <c r="G139" s="95">
        <f>E139*'NEFZ + EPA + WLTP - Start Value'!$B$3*'NEFZ + EPA + WLTP - Start Value'!$B$6*'NEFZ + EPA + WLTP - Constants'!$B$4/3600</f>
        <v>1.018771527777778</v>
      </c>
      <c r="H139" s="95">
        <f>IF(E139&gt;0,(((C138)^3+(C139)^3)/2/D139)*0.5*'NEFZ + EPA + WLTP - Constants'!$B$3*('NEFZ + EPA + WLTP - Start Value'!$B$5*'NEFZ + EPA + WLTP - Start Value'!$B$4)*E139/3600,0)</f>
        <v>3.36836047560871</v>
      </c>
    </row>
    <row r="140" ht="20.35" customHeight="1">
      <c r="A140" s="15">
        <v>138</v>
      </c>
      <c r="B140" s="136">
        <v>108.5</v>
      </c>
      <c r="C140" s="95">
        <f>B140/3.6</f>
        <v>30.13888888888889</v>
      </c>
      <c r="D140" s="95">
        <f>(C140+C139)/2</f>
        <v>30.04166666666666</v>
      </c>
      <c r="E140" s="95">
        <f>(D140*(A140-A139))</f>
        <v>30.04166666666666</v>
      </c>
      <c r="F140" s="95">
        <f>(0.5*((C140^2)-(C139^2))*'NEFZ + EPA + WLTP - Start Value'!$B$3)/3600</f>
        <v>2.539401684670821</v>
      </c>
      <c r="G140" s="95">
        <f>E140*'NEFZ + EPA + WLTP - Start Value'!$B$3*'NEFZ + EPA + WLTP - Start Value'!$B$6*'NEFZ + EPA + WLTP - Constants'!$B$4/3600</f>
        <v>1.024931541666666</v>
      </c>
      <c r="H140" s="95">
        <f>IF(E140&gt;0,(((C139)^3+(C140)^3)/2/D140)*0.5*'NEFZ + EPA + WLTP - Constants'!$B$3*('NEFZ + EPA + WLTP - Start Value'!$B$5*'NEFZ + EPA + WLTP - Start Value'!$B$4)*E140/3600,0)</f>
        <v>3.429858787085262</v>
      </c>
    </row>
    <row r="141" ht="20.35" customHeight="1">
      <c r="A141" s="15">
        <v>139</v>
      </c>
      <c r="B141" s="136">
        <v>109.4</v>
      </c>
      <c r="C141" s="95">
        <f>B141/3.6</f>
        <v>30.38888888888889</v>
      </c>
      <c r="D141" s="95">
        <f>(C141+C140)/2</f>
        <v>30.26388888888889</v>
      </c>
      <c r="E141" s="95">
        <f>(D141*(A141-A140))</f>
        <v>30.26388888888889</v>
      </c>
      <c r="F141" s="95">
        <f>(0.5*((C141^2)-(C140^2))*'NEFZ + EPA + WLTP - Start Value'!$B$3)/3600</f>
        <v>3.289096257716052</v>
      </c>
      <c r="G141" s="95">
        <f>E141*'NEFZ + EPA + WLTP - Start Value'!$B$3*'NEFZ + EPA + WLTP - Start Value'!$B$6*'NEFZ + EPA + WLTP - Constants'!$B$4/3600</f>
        <v>1.032513097222222</v>
      </c>
      <c r="H141" s="95">
        <f>IF(E141&gt;0,(((C140)^3+(C141)^3)/2/D141)*0.5*'NEFZ + EPA + WLTP - Constants'!$B$3*('NEFZ + EPA + WLTP - Start Value'!$B$5*'NEFZ + EPA + WLTP - Start Value'!$B$4)*E141/3600,0)</f>
        <v>3.506605851214206</v>
      </c>
    </row>
    <row r="142" ht="20.35" customHeight="1">
      <c r="A142" s="15">
        <v>140</v>
      </c>
      <c r="B142" s="136">
        <v>110.5</v>
      </c>
      <c r="C142" s="95">
        <f>B142/3.6</f>
        <v>30.69444444444444</v>
      </c>
      <c r="D142" s="95">
        <f>(C142+C141)/2</f>
        <v>30.54166666666666</v>
      </c>
      <c r="E142" s="95">
        <f>(D142*(A142-A141))</f>
        <v>30.54166666666666</v>
      </c>
      <c r="F142" s="95">
        <f>(0.5*((C142^2)-(C141^2))*'NEFZ + EPA + WLTP - Start Value'!$B$3)/3600</f>
        <v>4.056904256687218</v>
      </c>
      <c r="G142" s="95">
        <f>E142*'NEFZ + EPA + WLTP - Start Value'!$B$3*'NEFZ + EPA + WLTP - Start Value'!$B$6*'NEFZ + EPA + WLTP - Constants'!$B$4/3600</f>
        <v>1.041990041666667</v>
      </c>
      <c r="H142" s="95">
        <f>IF(E142&gt;0,(((C141)^3+(C142)^3)/2/D142)*0.5*'NEFZ + EPA + WLTP - Constants'!$B$3*('NEFZ + EPA + WLTP - Start Value'!$B$5*'NEFZ + EPA + WLTP - Start Value'!$B$4)*E142/3600,0)</f>
        <v>3.604137280719522</v>
      </c>
    </row>
    <row r="143" ht="20.35" customHeight="1">
      <c r="A143" s="15">
        <v>141</v>
      </c>
      <c r="B143" s="136">
        <v>111.7</v>
      </c>
      <c r="C143" s="95">
        <f>B143/3.6</f>
        <v>31.02777777777778</v>
      </c>
      <c r="D143" s="95">
        <f>(C143+C142)/2</f>
        <v>30.86111111111111</v>
      </c>
      <c r="E143" s="95">
        <f>(D143*(A143-A142))</f>
        <v>30.86111111111111</v>
      </c>
      <c r="F143" s="95">
        <f>(0.5*((C143^2)-(C142^2))*'NEFZ + EPA + WLTP - Start Value'!$B$3)/3600</f>
        <v>4.472003600823058</v>
      </c>
      <c r="G143" s="95">
        <f>E143*'NEFZ + EPA + WLTP - Start Value'!$B$3*'NEFZ + EPA + WLTP - Start Value'!$B$6*'NEFZ + EPA + WLTP - Constants'!$B$4/3600</f>
        <v>1.052888527777778</v>
      </c>
      <c r="H143" s="95">
        <f>IF(E143&gt;0,(((C142)^3+(C143)^3)/2/D143)*0.5*'NEFZ + EPA + WLTP - Constants'!$B$3*('NEFZ + EPA + WLTP - Start Value'!$B$5*'NEFZ + EPA + WLTP - Start Value'!$B$4)*E143/3600,0)</f>
        <v>3.718460718953618</v>
      </c>
    </row>
    <row r="144" ht="20.35" customHeight="1">
      <c r="A144" s="15">
        <v>142</v>
      </c>
      <c r="B144" s="136">
        <v>113</v>
      </c>
      <c r="C144" s="95">
        <f>B144/3.6</f>
        <v>31.38888888888889</v>
      </c>
      <c r="D144" s="95">
        <f>(C144+C143)/2</f>
        <v>31.20833333333334</v>
      </c>
      <c r="E144" s="95">
        <f>(D144*(A144-A143))</f>
        <v>31.20833333333334</v>
      </c>
      <c r="F144" s="95">
        <f>(0.5*((C144^2)-(C143^2))*'NEFZ + EPA + WLTP - Start Value'!$B$3)/3600</f>
        <v>4.899178562242797</v>
      </c>
      <c r="G144" s="95">
        <f>E144*'NEFZ + EPA + WLTP - Start Value'!$B$3*'NEFZ + EPA + WLTP - Start Value'!$B$6*'NEFZ + EPA + WLTP - Constants'!$B$4/3600</f>
        <v>1.064734708333333</v>
      </c>
      <c r="H144" s="95">
        <f>IF(E144&gt;0,(((C143)^3+(C144)^3)/2/D144)*0.5*'NEFZ + EPA + WLTP - Constants'!$B$3*('NEFZ + EPA + WLTP - Start Value'!$B$5*'NEFZ + EPA + WLTP - Start Value'!$B$4)*E144/3600,0)</f>
        <v>3.845438422116126</v>
      </c>
    </row>
    <row r="145" ht="20.35" customHeight="1">
      <c r="A145" s="15">
        <v>143</v>
      </c>
      <c r="B145" s="136">
        <v>114.1</v>
      </c>
      <c r="C145" s="95">
        <f>B145/3.6</f>
        <v>31.69444444444444</v>
      </c>
      <c r="D145" s="95">
        <f>(C145+C144)/2</f>
        <v>31.54166666666666</v>
      </c>
      <c r="E145" s="95">
        <f>(D145*(A145-A144))</f>
        <v>31.54166666666666</v>
      </c>
      <c r="F145" s="95">
        <f>(0.5*((C145^2)-(C144^2))*'NEFZ + EPA + WLTP - Start Value'!$B$3)/3600</f>
        <v>4.189736046810669</v>
      </c>
      <c r="G145" s="95">
        <f>E145*'NEFZ + EPA + WLTP - Start Value'!$B$3*'NEFZ + EPA + WLTP - Start Value'!$B$6*'NEFZ + EPA + WLTP - Constants'!$B$4/3600</f>
        <v>1.076107041666667</v>
      </c>
      <c r="H145" s="95">
        <f>IF(E145&gt;0,(((C144)^3+(C145)^3)/2/D145)*0.5*'NEFZ + EPA + WLTP - Constants'!$B$3*('NEFZ + EPA + WLTP - Start Value'!$B$5*'NEFZ + EPA + WLTP - Start Value'!$B$4)*E145/3600,0)</f>
        <v>3.969858297501929</v>
      </c>
    </row>
    <row r="146" ht="20.35" customHeight="1">
      <c r="A146" s="15">
        <v>144</v>
      </c>
      <c r="B146" s="136">
        <v>115.1</v>
      </c>
      <c r="C146" s="95">
        <f>B146/3.6</f>
        <v>31.97222222222222</v>
      </c>
      <c r="D146" s="95">
        <f>(C146+C145)/2</f>
        <v>31.83333333333333</v>
      </c>
      <c r="E146" s="95">
        <f>(D146*(A146-A145))</f>
        <v>31.83333333333333</v>
      </c>
      <c r="F146" s="95">
        <f>(0.5*((C146^2)-(C145^2))*'NEFZ + EPA + WLTP - Start Value'!$B$3)/3600</f>
        <v>3.844071502057621</v>
      </c>
      <c r="G146" s="95">
        <f>E146*'NEFZ + EPA + WLTP - Start Value'!$B$3*'NEFZ + EPA + WLTP - Start Value'!$B$6*'NEFZ + EPA + WLTP - Constants'!$B$4/3600</f>
        <v>1.086057833333333</v>
      </c>
      <c r="H146" s="95">
        <f>IF(E146&gt;0,(((C145)^3+(C146)^3)/2/D146)*0.5*'NEFZ + EPA + WLTP - Constants'!$B$3*('NEFZ + EPA + WLTP - Start Value'!$B$5*'NEFZ + EPA + WLTP - Start Value'!$B$4)*E146/3600,0)</f>
        <v>4.080953786844136</v>
      </c>
    </row>
    <row r="147" ht="20.35" customHeight="1">
      <c r="A147" s="15">
        <v>145</v>
      </c>
      <c r="B147" s="136">
        <v>115.9</v>
      </c>
      <c r="C147" s="95">
        <f>B147/3.6</f>
        <v>32.19444444444444</v>
      </c>
      <c r="D147" s="95">
        <f>(C147+C146)/2</f>
        <v>32.08333333333333</v>
      </c>
      <c r="E147" s="95">
        <f>(D147*(A147-A146))</f>
        <v>32.08333333333333</v>
      </c>
      <c r="F147" s="95">
        <f>(0.5*((C147^2)-(C146^2))*'NEFZ + EPA + WLTP - Start Value'!$B$3)/3600</f>
        <v>3.099408436213987</v>
      </c>
      <c r="G147" s="95">
        <f>E147*'NEFZ + EPA + WLTP - Start Value'!$B$3*'NEFZ + EPA + WLTP - Start Value'!$B$6*'NEFZ + EPA + WLTP - Constants'!$B$4/3600</f>
        <v>1.094587083333333</v>
      </c>
      <c r="H147" s="95">
        <f>IF(E147&gt;0,(((C146)^3+(C147)^3)/2/D147)*0.5*'NEFZ + EPA + WLTP - Constants'!$B$3*('NEFZ + EPA + WLTP - Start Value'!$B$5*'NEFZ + EPA + WLTP - Start Value'!$B$4)*E147/3600,0)</f>
        <v>4.177770722897376</v>
      </c>
    </row>
    <row r="148" ht="20.35" customHeight="1">
      <c r="A148" s="15">
        <v>146</v>
      </c>
      <c r="B148" s="136">
        <v>116.5</v>
      </c>
      <c r="C148" s="95">
        <f>B148/3.6</f>
        <v>32.36111111111111</v>
      </c>
      <c r="D148" s="95">
        <f>(C148+C147)/2</f>
        <v>32.27777777777777</v>
      </c>
      <c r="E148" s="95">
        <f>(D148*(A148-A147))</f>
        <v>32.27777777777777</v>
      </c>
      <c r="F148" s="95">
        <f>(0.5*((C148^2)-(C147^2))*'NEFZ + EPA + WLTP - Start Value'!$B$3)/3600</f>
        <v>2.338644547325074</v>
      </c>
      <c r="G148" s="95">
        <f>E148*'NEFZ + EPA + WLTP - Start Value'!$B$3*'NEFZ + EPA + WLTP - Start Value'!$B$6*'NEFZ + EPA + WLTP - Constants'!$B$4/3600</f>
        <v>1.101220944444444</v>
      </c>
      <c r="H148" s="95">
        <f>IF(E148&gt;0,(((C147)^3+(C148)^3)/2/D148)*0.5*'NEFZ + EPA + WLTP - Constants'!$B$3*('NEFZ + EPA + WLTP - Start Value'!$B$5*'NEFZ + EPA + WLTP - Start Value'!$B$4)*E148/3600,0)</f>
        <v>4.25412348043124</v>
      </c>
    </row>
    <row r="149" ht="20.35" customHeight="1">
      <c r="A149" s="15">
        <v>147</v>
      </c>
      <c r="B149" s="136">
        <v>116.7</v>
      </c>
      <c r="C149" s="95">
        <f>B149/3.6</f>
        <v>32.41666666666666</v>
      </c>
      <c r="D149" s="95">
        <f>(C149+C148)/2</f>
        <v>32.38888888888889</v>
      </c>
      <c r="E149" s="95">
        <f>(D149*(A149-A148))</f>
        <v>32.38888888888889</v>
      </c>
      <c r="F149" s="95">
        <f>(0.5*((C149^2)-(C148^2))*'NEFZ + EPA + WLTP - Start Value'!$B$3)/3600</f>
        <v>0.7822316529492627</v>
      </c>
      <c r="G149" s="95">
        <f>E149*'NEFZ + EPA + WLTP - Start Value'!$B$3*'NEFZ + EPA + WLTP - Start Value'!$B$6*'NEFZ + EPA + WLTP - Constants'!$B$4/3600</f>
        <v>1.105011722222222</v>
      </c>
      <c r="H149" s="95">
        <f>IF(E149&gt;0,(((C148)^3+(C149)^3)/2/D149)*0.5*'NEFZ + EPA + WLTP - Constants'!$B$3*('NEFZ + EPA + WLTP - Start Value'!$B$5*'NEFZ + EPA + WLTP - Start Value'!$B$4)*E149/3600,0)</f>
        <v>4.298130850072873</v>
      </c>
    </row>
    <row r="150" ht="20.35" customHeight="1">
      <c r="A150" s="15">
        <v>148</v>
      </c>
      <c r="B150" s="136">
        <v>116.6</v>
      </c>
      <c r="C150" s="95">
        <f>B150/3.6</f>
        <v>32.38888888888889</v>
      </c>
      <c r="D150" s="95">
        <f>(C150+C149)/2</f>
        <v>32.40277777777777</v>
      </c>
      <c r="E150" s="95">
        <f>(D150*(A150-A149))</f>
        <v>32.40277777777777</v>
      </c>
      <c r="F150" s="95">
        <f>(0.5*((C150^2)-(C149^2))*'NEFZ + EPA + WLTP - Start Value'!$B$3)/3600</f>
        <v>-0.3912835433813668</v>
      </c>
      <c r="G150" s="95">
        <f>E150*'NEFZ + EPA + WLTP - Start Value'!$B$3*'NEFZ + EPA + WLTP - Start Value'!$B$6*'NEFZ + EPA + WLTP - Constants'!$B$4/3600</f>
        <v>1.105485569444444</v>
      </c>
      <c r="H150" s="95">
        <f>IF(E150&gt;0,(((C149)^3+(C150)^3)/2/D150)*0.5*'NEFZ + EPA + WLTP - Constants'!$B$3*('NEFZ + EPA + WLTP - Start Value'!$B$5*'NEFZ + EPA + WLTP - Start Value'!$B$4)*E150/3600,0)</f>
        <v>4.30365542495606</v>
      </c>
    </row>
    <row r="151" ht="20.35" customHeight="1">
      <c r="A151" s="15">
        <v>149</v>
      </c>
      <c r="B151" s="136">
        <v>116.2</v>
      </c>
      <c r="C151" s="95">
        <f>B151/3.6</f>
        <v>32.27777777777778</v>
      </c>
      <c r="D151" s="95">
        <f>(C151+C150)/2</f>
        <v>32.33333333333333</v>
      </c>
      <c r="E151" s="95">
        <f>(D151*(A151-A150))</f>
        <v>32.33333333333333</v>
      </c>
      <c r="F151" s="95">
        <f>(0.5*((C151^2)-(C150^2))*'NEFZ + EPA + WLTP - Start Value'!$B$3)/3600</f>
        <v>-1.561779835390855</v>
      </c>
      <c r="G151" s="95">
        <f>E151*'NEFZ + EPA + WLTP - Start Value'!$B$3*'NEFZ + EPA + WLTP - Start Value'!$B$6*'NEFZ + EPA + WLTP - Constants'!$B$4/3600</f>
        <v>1.103116333333333</v>
      </c>
      <c r="H151" s="95">
        <f>IF(E151&gt;0,(((C150)^3+(C151)^3)/2/D151)*0.5*'NEFZ + EPA + WLTP - Constants'!$B$3*('NEFZ + EPA + WLTP - Start Value'!$B$5*'NEFZ + EPA + WLTP - Start Value'!$B$4)*E151/3600,0)</f>
        <v>4.276079890432098</v>
      </c>
    </row>
    <row r="152" ht="20.35" customHeight="1">
      <c r="A152" s="15">
        <v>150</v>
      </c>
      <c r="B152" s="136">
        <v>115.2</v>
      </c>
      <c r="C152" s="95">
        <f>B152/3.6</f>
        <v>32</v>
      </c>
      <c r="D152" s="95">
        <f>(C152+C151)/2</f>
        <v>32.13888888888889</v>
      </c>
      <c r="E152" s="95">
        <f>(D152*(A152-A151))</f>
        <v>32.13888888888889</v>
      </c>
      <c r="F152" s="95">
        <f>(0.5*((C152^2)-(C151^2))*'NEFZ + EPA + WLTP - Start Value'!$B$3)/3600</f>
        <v>-3.880969221536382</v>
      </c>
      <c r="G152" s="95">
        <f>E152*'NEFZ + EPA + WLTP - Start Value'!$B$3*'NEFZ + EPA + WLTP - Start Value'!$B$6*'NEFZ + EPA + WLTP - Constants'!$B$4/3600</f>
        <v>1.096482472222222</v>
      </c>
      <c r="H152" s="95">
        <f>IF(E152&gt;0,(((C151)^3+(C152)^3)/2/D152)*0.5*'NEFZ + EPA + WLTP - Constants'!$B$3*('NEFZ + EPA + WLTP - Start Value'!$B$5*'NEFZ + EPA + WLTP - Start Value'!$B$4)*E152/3600,0)</f>
        <v>4.199595207518861</v>
      </c>
    </row>
    <row r="153" ht="20.35" customHeight="1">
      <c r="A153" s="15">
        <v>151</v>
      </c>
      <c r="B153" s="136">
        <v>113.8</v>
      </c>
      <c r="C153" s="95">
        <f>B153/3.6</f>
        <v>31.61111111111111</v>
      </c>
      <c r="D153" s="95">
        <f>(C153+C152)/2</f>
        <v>31.80555555555556</v>
      </c>
      <c r="E153" s="95">
        <f>(D153*(A153-A152))</f>
        <v>31.80555555555556</v>
      </c>
      <c r="F153" s="95">
        <f>(0.5*((C153^2)-(C152^2))*'NEFZ + EPA + WLTP - Start Value'!$B$3)/3600</f>
        <v>-5.377004029492454</v>
      </c>
      <c r="G153" s="95">
        <f>E153*'NEFZ + EPA + WLTP - Start Value'!$B$3*'NEFZ + EPA + WLTP - Start Value'!$B$6*'NEFZ + EPA + WLTP - Constants'!$B$4/3600</f>
        <v>1.085110138888889</v>
      </c>
      <c r="H153" s="95">
        <f>IF(E153&gt;0,(((C152)^3+(C153)^3)/2/D153)*0.5*'NEFZ + EPA + WLTP - Constants'!$B$3*('NEFZ + EPA + WLTP - Start Value'!$B$5*'NEFZ + EPA + WLTP - Start Value'!$B$4)*E153/3600,0)</f>
        <v>4.070503909679355</v>
      </c>
    </row>
    <row r="154" ht="20.35" customHeight="1">
      <c r="A154" s="15">
        <v>152</v>
      </c>
      <c r="B154" s="136">
        <v>112</v>
      </c>
      <c r="C154" s="95">
        <f>B154/3.6</f>
        <v>31.11111111111111</v>
      </c>
      <c r="D154" s="95">
        <f>(C154+C153)/2</f>
        <v>31.36111111111111</v>
      </c>
      <c r="E154" s="95">
        <f>(D154*(A154-A153))</f>
        <v>31.36111111111111</v>
      </c>
      <c r="F154" s="95">
        <f>(0.5*((C154^2)-(C153^2))*'NEFZ + EPA + WLTP - Start Value'!$B$3)/3600</f>
        <v>-6.816685956790143</v>
      </c>
      <c r="G154" s="95">
        <f>E154*'NEFZ + EPA + WLTP - Start Value'!$B$3*'NEFZ + EPA + WLTP - Start Value'!$B$6*'NEFZ + EPA + WLTP - Constants'!$B$4/3600</f>
        <v>1.069947027777778</v>
      </c>
      <c r="H154" s="95">
        <f>IF(E154&gt;0,(((C153)^3+(C154)^3)/2/D154)*0.5*'NEFZ + EPA + WLTP - Constants'!$B$3*('NEFZ + EPA + WLTP - Start Value'!$B$5*'NEFZ + EPA + WLTP - Start Value'!$B$4)*E154/3600,0)</f>
        <v>3.902542450145747</v>
      </c>
    </row>
    <row r="155" ht="20.35" customHeight="1">
      <c r="A155" s="15">
        <v>153</v>
      </c>
      <c r="B155" s="136">
        <v>110.1</v>
      </c>
      <c r="C155" s="95">
        <f>B155/3.6</f>
        <v>30.58333333333333</v>
      </c>
      <c r="D155" s="95">
        <f>(C155+C154)/2</f>
        <v>30.84722222222222</v>
      </c>
      <c r="E155" s="95">
        <f>(D155*(A155-A154))</f>
        <v>30.84722222222222</v>
      </c>
      <c r="F155" s="95">
        <f>(0.5*((C155^2)-(C154^2))*'NEFZ + EPA + WLTP - Start Value'!$B$3)/3600</f>
        <v>-7.077485746742109</v>
      </c>
      <c r="G155" s="95">
        <f>E155*'NEFZ + EPA + WLTP - Start Value'!$B$3*'NEFZ + EPA + WLTP - Start Value'!$B$6*'NEFZ + EPA + WLTP - Constants'!$B$4/3600</f>
        <v>1.052414680555555</v>
      </c>
      <c r="H155" s="95">
        <f>IF(E155&gt;0,(((C154)^3+(C155)^3)/2/D155)*0.5*'NEFZ + EPA + WLTP - Constants'!$B$3*('NEFZ + EPA + WLTP - Start Value'!$B$5*'NEFZ + EPA + WLTP - Start Value'!$B$4)*E155/3600,0)</f>
        <v>3.713932876548568</v>
      </c>
    </row>
    <row r="156" ht="20.35" customHeight="1">
      <c r="A156" s="15">
        <v>154</v>
      </c>
      <c r="B156" s="136">
        <v>108.3</v>
      </c>
      <c r="C156" s="95">
        <f>B156/3.6</f>
        <v>30.08333333333333</v>
      </c>
      <c r="D156" s="95">
        <f>(C156+C155)/2</f>
        <v>30.33333333333333</v>
      </c>
      <c r="E156" s="95">
        <f>(D156*(A156-A155))</f>
        <v>30.33333333333333</v>
      </c>
      <c r="F156" s="95">
        <f>(0.5*((C156^2)-(C155^2))*'NEFZ + EPA + WLTP - Start Value'!$B$3)/3600</f>
        <v>-6.593287037037045</v>
      </c>
      <c r="G156" s="95">
        <f>E156*'NEFZ + EPA + WLTP - Start Value'!$B$3*'NEFZ + EPA + WLTP - Start Value'!$B$6*'NEFZ + EPA + WLTP - Constants'!$B$4/3600</f>
        <v>1.034882333333333</v>
      </c>
      <c r="H156" s="95">
        <f>IF(E156&gt;0,(((C155)^3+(C156)^3)/2/D156)*0.5*'NEFZ + EPA + WLTP - Constants'!$B$3*('NEFZ + EPA + WLTP - Start Value'!$B$5*'NEFZ + EPA + WLTP - Start Value'!$B$4)*E156/3600,0)</f>
        <v>3.531339153935185</v>
      </c>
    </row>
    <row r="157" ht="20.35" customHeight="1">
      <c r="A157" s="15">
        <v>155</v>
      </c>
      <c r="B157" s="136">
        <v>107</v>
      </c>
      <c r="C157" s="95">
        <f>B157/3.6</f>
        <v>29.72222222222222</v>
      </c>
      <c r="D157" s="95">
        <f>(C157+C156)/2</f>
        <v>29.90277777777778</v>
      </c>
      <c r="E157" s="95">
        <f>(D157*(A157-A156))</f>
        <v>29.90277777777778</v>
      </c>
      <c r="F157" s="95">
        <f>(0.5*((C157^2)-(C156^2))*'NEFZ + EPA + WLTP - Start Value'!$B$3)/3600</f>
        <v>-4.69422850222908</v>
      </c>
      <c r="G157" s="95">
        <f>E157*'NEFZ + EPA + WLTP - Start Value'!$B$3*'NEFZ + EPA + WLTP - Start Value'!$B$6*'NEFZ + EPA + WLTP - Constants'!$B$4/3600</f>
        <v>1.020193069444445</v>
      </c>
      <c r="H157" s="95">
        <f>IF(E157&gt;0,(((C156)^3+(C157)^3)/2/D157)*0.5*'NEFZ + EPA + WLTP - Constants'!$B$3*('NEFZ + EPA + WLTP - Start Value'!$B$5*'NEFZ + EPA + WLTP - Start Value'!$B$4)*E157/3600,0)</f>
        <v>3.382771198297111</v>
      </c>
    </row>
    <row r="158" ht="20.35" customHeight="1">
      <c r="A158" s="15">
        <v>156</v>
      </c>
      <c r="B158" s="136">
        <v>106.1</v>
      </c>
      <c r="C158" s="95">
        <f>B158/3.6</f>
        <v>29.47222222222222</v>
      </c>
      <c r="D158" s="95">
        <f>(C158+C157)/2</f>
        <v>29.59722222222222</v>
      </c>
      <c r="E158" s="95">
        <f>(D158*(A158-A157))</f>
        <v>29.59722222222222</v>
      </c>
      <c r="F158" s="95">
        <f>(0.5*((C158^2)-(C157^2))*'NEFZ + EPA + WLTP - Start Value'!$B$3)/3600</f>
        <v>-3.21664255401234</v>
      </c>
      <c r="G158" s="95">
        <f>E158*'NEFZ + EPA + WLTP - Start Value'!$B$3*'NEFZ + EPA + WLTP - Start Value'!$B$6*'NEFZ + EPA + WLTP - Constants'!$B$4/3600</f>
        <v>1.009768430555556</v>
      </c>
      <c r="H158" s="95">
        <f>IF(E158&gt;0,(((C157)^3+(C158)^3)/2/D158)*0.5*'NEFZ + EPA + WLTP - Constants'!$B$3*('NEFZ + EPA + WLTP - Start Value'!$B$5*'NEFZ + EPA + WLTP - Start Value'!$B$4)*E158/3600,0)</f>
        <v>3.279945474285193</v>
      </c>
    </row>
    <row r="159" ht="20.35" customHeight="1">
      <c r="A159" s="15">
        <v>157</v>
      </c>
      <c r="B159" s="136">
        <v>105.8</v>
      </c>
      <c r="C159" s="95">
        <f>B159/3.6</f>
        <v>29.38888888888889</v>
      </c>
      <c r="D159" s="95">
        <f>(C159+C158)/2</f>
        <v>29.43055555555555</v>
      </c>
      <c r="E159" s="95">
        <f>(D159*(A159-A158))</f>
        <v>29.43055555555555</v>
      </c>
      <c r="F159" s="95">
        <f>(0.5*((C159^2)-(C158^2))*'NEFZ + EPA + WLTP - Start Value'!$B$3)/3600</f>
        <v>-1.066176376028835</v>
      </c>
      <c r="G159" s="95">
        <f>E159*'NEFZ + EPA + WLTP - Start Value'!$B$3*'NEFZ + EPA + WLTP - Start Value'!$B$6*'NEFZ + EPA + WLTP - Constants'!$B$4/3600</f>
        <v>1.004082263888889</v>
      </c>
      <c r="H159" s="95">
        <f>IF(E159&gt;0,(((C158)^3+(C159)^3)/2/D159)*0.5*'NEFZ + EPA + WLTP - Constants'!$B$3*('NEFZ + EPA + WLTP - Start Value'!$B$5*'NEFZ + EPA + WLTP - Start Value'!$B$4)*E159/3600,0)</f>
        <v>3.22469406147655</v>
      </c>
    </row>
    <row r="160" ht="20.35" customHeight="1">
      <c r="A160" s="15">
        <v>158</v>
      </c>
      <c r="B160" s="136">
        <v>105.7</v>
      </c>
      <c r="C160" s="95">
        <f>B160/3.6</f>
        <v>29.36111111111111</v>
      </c>
      <c r="D160" s="95">
        <f>(C160+C159)/2</f>
        <v>29.375</v>
      </c>
      <c r="E160" s="95">
        <f>(D160*(A160-A159))</f>
        <v>29.375</v>
      </c>
      <c r="F160" s="95">
        <f>(0.5*((C160^2)-(C159^2))*'NEFZ + EPA + WLTP - Start Value'!$B$3)/3600</f>
        <v>-0.3547212577160027</v>
      </c>
      <c r="G160" s="95">
        <f>E160*'NEFZ + EPA + WLTP - Start Value'!$B$3*'NEFZ + EPA + WLTP - Start Value'!$B$6*'NEFZ + EPA + WLTP - Constants'!$B$4/3600</f>
        <v>1.002186875</v>
      </c>
      <c r="H160" s="95">
        <f>IF(E160&gt;0,(((C159)^3+(C160)^3)/2/D160)*0.5*'NEFZ + EPA + WLTP - Constants'!$B$3*('NEFZ + EPA + WLTP - Start Value'!$B$5*'NEFZ + EPA + WLTP - Start Value'!$B$4)*E160/3600,0)</f>
        <v>3.206449782262731</v>
      </c>
    </row>
    <row r="161" ht="20.35" customHeight="1">
      <c r="A161" s="15">
        <v>159</v>
      </c>
      <c r="B161" s="136">
        <v>105.7</v>
      </c>
      <c r="C161" s="95">
        <f>B161/3.6</f>
        <v>29.36111111111111</v>
      </c>
      <c r="D161" s="95">
        <f>(C161+C160)/2</f>
        <v>29.36111111111111</v>
      </c>
      <c r="E161" s="95">
        <f>(D161*(A161-A160))</f>
        <v>29.36111111111111</v>
      </c>
      <c r="F161" s="95">
        <f>(0.5*((C161^2)-(C160^2))*'NEFZ + EPA + WLTP - Start Value'!$B$3)/3600</f>
        <v>0</v>
      </c>
      <c r="G161" s="95">
        <f>E161*'NEFZ + EPA + WLTP - Start Value'!$B$3*'NEFZ + EPA + WLTP - Start Value'!$B$6*'NEFZ + EPA + WLTP - Constants'!$B$4/3600</f>
        <v>1.001713027777778</v>
      </c>
      <c r="H161" s="95">
        <f>IF(E161&gt;0,(((C160)^3+(C161)^3)/2/D161)*0.5*'NEFZ + EPA + WLTP - Constants'!$B$3*('NEFZ + EPA + WLTP - Start Value'!$B$5*'NEFZ + EPA + WLTP - Start Value'!$B$4)*E161/3600,0)</f>
        <v>3.201901629254543</v>
      </c>
    </row>
    <row r="162" ht="20.35" customHeight="1">
      <c r="A162" s="15">
        <v>160</v>
      </c>
      <c r="B162" s="136">
        <v>105.6</v>
      </c>
      <c r="C162" s="95">
        <f>B162/3.6</f>
        <v>29.33333333333333</v>
      </c>
      <c r="D162" s="95">
        <f>(C162+C161)/2</f>
        <v>29.34722222222222</v>
      </c>
      <c r="E162" s="95">
        <f>(D162*(A162-A161))</f>
        <v>29.34722222222222</v>
      </c>
      <c r="F162" s="95">
        <f>(0.5*((C162^2)-(C161^2))*'NEFZ + EPA + WLTP - Start Value'!$B$3)/3600</f>
        <v>-0.3543858239026304</v>
      </c>
      <c r="G162" s="95">
        <f>E162*'NEFZ + EPA + WLTP - Start Value'!$B$3*'NEFZ + EPA + WLTP - Start Value'!$B$6*'NEFZ + EPA + WLTP - Constants'!$B$4/3600</f>
        <v>1.001239180555556</v>
      </c>
      <c r="H162" s="95">
        <f>IF(E162&gt;0,(((C161)^3+(C162)^3)/2/D162)*0.5*'NEFZ + EPA + WLTP - Constants'!$B$3*('NEFZ + EPA + WLTP - Start Value'!$B$5*'NEFZ + EPA + WLTP - Start Value'!$B$4)*E162/3600,0)</f>
        <v>3.19736207388653</v>
      </c>
    </row>
    <row r="163" ht="20.35" customHeight="1">
      <c r="A163" s="15">
        <v>161</v>
      </c>
      <c r="B163" s="136">
        <v>105.3</v>
      </c>
      <c r="C163" s="95">
        <f>B163/3.6</f>
        <v>29.25</v>
      </c>
      <c r="D163" s="95">
        <f>(C163+C162)/2</f>
        <v>29.29166666666666</v>
      </c>
      <c r="E163" s="95">
        <f>(D163*(A163-A162))</f>
        <v>29.29166666666666</v>
      </c>
      <c r="F163" s="95">
        <f>(0.5*((C163^2)-(C162^2))*'NEFZ + EPA + WLTP - Start Value'!$B$3)/3600</f>
        <v>-1.061144868827139</v>
      </c>
      <c r="G163" s="95">
        <f>E163*'NEFZ + EPA + WLTP - Start Value'!$B$3*'NEFZ + EPA + WLTP - Start Value'!$B$6*'NEFZ + EPA + WLTP - Constants'!$B$4/3600</f>
        <v>0.9993437916666665</v>
      </c>
      <c r="H163" s="95">
        <f>IF(E163&gt;0,(((C162)^3+(C163)^3)/2/D163)*0.5*'NEFZ + EPA + WLTP - Constants'!$B$3*('NEFZ + EPA + WLTP - Start Value'!$B$5*'NEFZ + EPA + WLTP - Start Value'!$B$4)*E163/3600,0)</f>
        <v>3.179255356915509</v>
      </c>
    </row>
    <row r="164" ht="20.35" customHeight="1">
      <c r="A164" s="15">
        <v>162</v>
      </c>
      <c r="B164" s="136">
        <v>104.9</v>
      </c>
      <c r="C164" s="95">
        <f>B164/3.6</f>
        <v>29.13888888888889</v>
      </c>
      <c r="D164" s="95">
        <f>(C164+C163)/2</f>
        <v>29.19444444444444</v>
      </c>
      <c r="E164" s="95">
        <f>(D164*(A164-A163))</f>
        <v>29.19444444444444</v>
      </c>
      <c r="F164" s="95">
        <f>(0.5*((C164^2)-(C163^2))*'NEFZ + EPA + WLTP - Start Value'!$B$3)/3600</f>
        <v>-1.410163751714675</v>
      </c>
      <c r="G164" s="95">
        <f>E164*'NEFZ + EPA + WLTP - Start Value'!$B$3*'NEFZ + EPA + WLTP - Start Value'!$B$6*'NEFZ + EPA + WLTP - Constants'!$B$4/3600</f>
        <v>0.9960268611111113</v>
      </c>
      <c r="H164" s="95">
        <f>IF(E164&gt;0,(((C163)^3+(C164)^3)/2/D164)*0.5*'NEFZ + EPA + WLTP - Constants'!$B$3*('NEFZ + EPA + WLTP - Start Value'!$B$5*'NEFZ + EPA + WLTP - Start Value'!$B$4)*E164/3600,0)</f>
        <v>3.147718520008145</v>
      </c>
    </row>
    <row r="165" ht="20.35" customHeight="1">
      <c r="A165" s="15">
        <v>163</v>
      </c>
      <c r="B165" s="136">
        <v>104.4</v>
      </c>
      <c r="C165" s="95">
        <f>B165/3.6</f>
        <v>29</v>
      </c>
      <c r="D165" s="95">
        <f>(C165+C164)/2</f>
        <v>29.06944444444444</v>
      </c>
      <c r="E165" s="95">
        <f>(D165*(A165-A164))</f>
        <v>29.06944444444444</v>
      </c>
      <c r="F165" s="95">
        <f>(0.5*((C165^2)-(C164^2))*'NEFZ + EPA + WLTP - Start Value'!$B$3)/3600</f>
        <v>-1.75515742884088</v>
      </c>
      <c r="G165" s="95">
        <f>E165*'NEFZ + EPA + WLTP - Start Value'!$B$3*'NEFZ + EPA + WLTP - Start Value'!$B$6*'NEFZ + EPA + WLTP - Constants'!$B$4/3600</f>
        <v>0.9917622361111111</v>
      </c>
      <c r="H165" s="95">
        <f>IF(E165&gt;0,(((C164)^3+(C165)^3)/2/D165)*0.5*'NEFZ + EPA + WLTP - Constants'!$B$3*('NEFZ + EPA + WLTP - Start Value'!$B$5*'NEFZ + EPA + WLTP - Start Value'!$B$4)*E165/3600,0)</f>
        <v>3.107478672351894</v>
      </c>
    </row>
    <row r="166" ht="20.35" customHeight="1">
      <c r="A166" s="15">
        <v>164</v>
      </c>
      <c r="B166" s="136">
        <v>104</v>
      </c>
      <c r="C166" s="95">
        <f>B166/3.6</f>
        <v>28.88888888888889</v>
      </c>
      <c r="D166" s="95">
        <f>(C166+C165)/2</f>
        <v>28.94444444444444</v>
      </c>
      <c r="E166" s="95">
        <f>(D166*(A166-A165))</f>
        <v>28.94444444444444</v>
      </c>
      <c r="F166" s="95">
        <f>(0.5*((C166^2)-(C165^2))*'NEFZ + EPA + WLTP - Start Value'!$B$3)/3600</f>
        <v>-1.398088134430728</v>
      </c>
      <c r="G166" s="95">
        <f>E166*'NEFZ + EPA + WLTP - Start Value'!$B$3*'NEFZ + EPA + WLTP - Start Value'!$B$6*'NEFZ + EPA + WLTP - Constants'!$B$4/3600</f>
        <v>0.9874976111111112</v>
      </c>
      <c r="H166" s="95">
        <f>IF(E166&gt;0,(((C165)^3+(C166)^3)/2/D166)*0.5*'NEFZ + EPA + WLTP - Constants'!$B$3*('NEFZ + EPA + WLTP - Start Value'!$B$5*'NEFZ + EPA + WLTP - Start Value'!$B$4)*E166/3600,0)</f>
        <v>3.067545265089163</v>
      </c>
    </row>
    <row r="167" ht="20.35" customHeight="1">
      <c r="A167" s="15">
        <v>165</v>
      </c>
      <c r="B167" s="136">
        <v>103.8</v>
      </c>
      <c r="C167" s="95">
        <f>B167/3.6</f>
        <v>28.83333333333333</v>
      </c>
      <c r="D167" s="95">
        <f>(C167+C166)/2</f>
        <v>28.86111111111111</v>
      </c>
      <c r="E167" s="95">
        <f>(D167*(A167-A166))</f>
        <v>28.86111111111111</v>
      </c>
      <c r="F167" s="95">
        <f>(0.5*((C167^2)-(C166^2))*'NEFZ + EPA + WLTP - Start Value'!$B$3)/3600</f>
        <v>-0.69703146433471</v>
      </c>
      <c r="G167" s="95">
        <f>E167*'NEFZ + EPA + WLTP - Start Value'!$B$3*'NEFZ + EPA + WLTP - Start Value'!$B$6*'NEFZ + EPA + WLTP - Constants'!$B$4/3600</f>
        <v>0.9846545277777777</v>
      </c>
      <c r="H167" s="95">
        <f>IF(E167&gt;0,(((C166)^3+(C167)^3)/2/D167)*0.5*'NEFZ + EPA + WLTP - Constants'!$B$3*('NEFZ + EPA + WLTP - Start Value'!$B$5*'NEFZ + EPA + WLTP - Start Value'!$B$4)*E167/3600,0)</f>
        <v>3.041101201431755</v>
      </c>
    </row>
    <row r="168" ht="20.35" customHeight="1">
      <c r="A168" s="15">
        <v>166</v>
      </c>
      <c r="B168" s="136">
        <v>103.9</v>
      </c>
      <c r="C168" s="95">
        <f>B168/3.6</f>
        <v>28.86111111111111</v>
      </c>
      <c r="D168" s="95">
        <f>(C168+C167)/2</f>
        <v>28.84722222222222</v>
      </c>
      <c r="E168" s="95">
        <f>(D168*(A168-A167))</f>
        <v>28.84722222222222</v>
      </c>
      <c r="F168" s="95">
        <f>(0.5*((C168^2)-(C167^2))*'NEFZ + EPA + WLTP - Start Value'!$B$3)/3600</f>
        <v>0.3483480152606194</v>
      </c>
      <c r="G168" s="95">
        <f>E168*'NEFZ + EPA + WLTP - Start Value'!$B$3*'NEFZ + EPA + WLTP - Start Value'!$B$6*'NEFZ + EPA + WLTP - Constants'!$B$4/3600</f>
        <v>0.9841806805555556</v>
      </c>
      <c r="H168" s="95">
        <f>IF(E168&gt;0,(((C167)^3+(C168)^3)/2/D168)*0.5*'NEFZ + EPA + WLTP - Constants'!$B$3*('NEFZ + EPA + WLTP - Start Value'!$B$5*'NEFZ + EPA + WLTP - Start Value'!$B$4)*E168/3600,0)</f>
        <v>3.036706561444401</v>
      </c>
    </row>
    <row r="169" ht="20.35" customHeight="1">
      <c r="A169" s="15">
        <v>167</v>
      </c>
      <c r="B169" s="136">
        <v>104.4</v>
      </c>
      <c r="C169" s="95">
        <f>B169/3.6</f>
        <v>29</v>
      </c>
      <c r="D169" s="95">
        <f>(C169+C168)/2</f>
        <v>28.93055555555556</v>
      </c>
      <c r="E169" s="95">
        <f>(D169*(A169-A168))</f>
        <v>28.93055555555556</v>
      </c>
      <c r="F169" s="95">
        <f>(0.5*((C169^2)-(C168^2))*'NEFZ + EPA + WLTP - Start Value'!$B$3)/3600</f>
        <v>1.746771583504818</v>
      </c>
      <c r="G169" s="95">
        <f>E169*'NEFZ + EPA + WLTP - Start Value'!$B$3*'NEFZ + EPA + WLTP - Start Value'!$B$6*'NEFZ + EPA + WLTP - Constants'!$B$4/3600</f>
        <v>0.987023763888889</v>
      </c>
      <c r="H169" s="95">
        <f>IF(E169&gt;0,(((C168)^3+(C169)^3)/2/D169)*0.5*'NEFZ + EPA + WLTP - Constants'!$B$3*('NEFZ + EPA + WLTP - Start Value'!$B$5*'NEFZ + EPA + WLTP - Start Value'!$B$4)*E169/3600,0)</f>
        <v>3.063150625101808</v>
      </c>
    </row>
    <row r="170" ht="20.35" customHeight="1">
      <c r="A170" s="15">
        <v>168</v>
      </c>
      <c r="B170" s="136">
        <v>105.1</v>
      </c>
      <c r="C170" s="95">
        <f>B170/3.6</f>
        <v>29.19444444444444</v>
      </c>
      <c r="D170" s="95">
        <f>(C170+C169)/2</f>
        <v>29.09722222222222</v>
      </c>
      <c r="E170" s="95">
        <f>(D170*(A170-A169))</f>
        <v>29.09722222222222</v>
      </c>
      <c r="F170" s="95">
        <f>(0.5*((C170^2)-(C169^2))*'NEFZ + EPA + WLTP - Start Value'!$B$3)/3600</f>
        <v>2.459568437071312</v>
      </c>
      <c r="G170" s="95">
        <f>E170*'NEFZ + EPA + WLTP - Start Value'!$B$3*'NEFZ + EPA + WLTP - Start Value'!$B$6*'NEFZ + EPA + WLTP - Constants'!$B$4/3600</f>
        <v>0.9927099305555557</v>
      </c>
      <c r="H170" s="95">
        <f>IF(E170&gt;0,(((C169)^3+(C170)^3)/2/D170)*0.5*'NEFZ + EPA + WLTP - Constants'!$B$3*('NEFZ + EPA + WLTP - Start Value'!$B$5*'NEFZ + EPA + WLTP - Start Value'!$B$4)*E170/3600,0)</f>
        <v>3.116446412331746</v>
      </c>
    </row>
    <row r="171" ht="20.35" customHeight="1">
      <c r="A171" s="15">
        <v>169</v>
      </c>
      <c r="B171" s="136">
        <v>106.1</v>
      </c>
      <c r="C171" s="95">
        <f>B171/3.6</f>
        <v>29.47222222222222</v>
      </c>
      <c r="D171" s="95">
        <f>(C171+C170)/2</f>
        <v>29.33333333333333</v>
      </c>
      <c r="E171" s="95">
        <f>(D171*(A171-A170))</f>
        <v>29.33333333333333</v>
      </c>
      <c r="F171" s="95">
        <f>(0.5*((C171^2)-(C170^2))*'NEFZ + EPA + WLTP - Start Value'!$B$3)/3600</f>
        <v>3.542181069958849</v>
      </c>
      <c r="G171" s="95">
        <f>E171*'NEFZ + EPA + WLTP - Start Value'!$B$3*'NEFZ + EPA + WLTP - Start Value'!$B$6*'NEFZ + EPA + WLTP - Constants'!$B$4/3600</f>
        <v>1.000765333333333</v>
      </c>
      <c r="H171" s="95">
        <f>IF(E171&gt;0,(((C170)^3+(C171)^3)/2/D171)*0.5*'NEFZ + EPA + WLTP - Constants'!$B$3*('NEFZ + EPA + WLTP - Start Value'!$B$5*'NEFZ + EPA + WLTP - Start Value'!$B$4)*E171/3600,0)</f>
        <v>3.193037256172839</v>
      </c>
    </row>
    <row r="172" ht="20.35" customHeight="1">
      <c r="A172" s="15">
        <v>170</v>
      </c>
      <c r="B172" s="136">
        <v>107.2</v>
      </c>
      <c r="C172" s="95">
        <f>B172/3.6</f>
        <v>29.77777777777778</v>
      </c>
      <c r="D172" s="95">
        <f>(C172+C171)/2</f>
        <v>29.625</v>
      </c>
      <c r="E172" s="95">
        <f>(D172*(A172-A171))</f>
        <v>29.625</v>
      </c>
      <c r="F172" s="95">
        <f>(0.5*((C172^2)-(C171^2))*'NEFZ + EPA + WLTP - Start Value'!$B$3)/3600</f>
        <v>3.935141782407424</v>
      </c>
      <c r="G172" s="95">
        <f>E172*'NEFZ + EPA + WLTP - Start Value'!$B$3*'NEFZ + EPA + WLTP - Start Value'!$B$6*'NEFZ + EPA + WLTP - Constants'!$B$4/3600</f>
        <v>1.010716125</v>
      </c>
      <c r="H172" s="95">
        <f>IF(E172&gt;0,(((C171)^3+(C172)^3)/2/D172)*0.5*'NEFZ + EPA + WLTP - Constants'!$B$3*('NEFZ + EPA + WLTP - Start Value'!$B$5*'NEFZ + EPA + WLTP - Start Value'!$B$4)*E172/3600,0)</f>
        <v>3.289275510850695</v>
      </c>
    </row>
    <row r="173" ht="20.35" customHeight="1">
      <c r="A173" s="15">
        <v>171</v>
      </c>
      <c r="B173" s="136">
        <v>108.5</v>
      </c>
      <c r="C173" s="95">
        <f>B173/3.6</f>
        <v>30.13888888888889</v>
      </c>
      <c r="D173" s="95">
        <f>(C173+C172)/2</f>
        <v>29.95833333333334</v>
      </c>
      <c r="E173" s="95">
        <f>(D173*(A173-A172))</f>
        <v>29.95833333333334</v>
      </c>
      <c r="F173" s="95">
        <f>(0.5*((C173^2)-(C172^2))*'NEFZ + EPA + WLTP - Start Value'!$B$3)/3600</f>
        <v>4.702949781378615</v>
      </c>
      <c r="G173" s="95">
        <f>E173*'NEFZ + EPA + WLTP - Start Value'!$B$3*'NEFZ + EPA + WLTP - Start Value'!$B$6*'NEFZ + EPA + WLTP - Constants'!$B$4/3600</f>
        <v>1.022088458333333</v>
      </c>
      <c r="H173" s="95">
        <f>IF(E173&gt;0,(((C172)^3+(C173)^3)/2/D173)*0.5*'NEFZ + EPA + WLTP - Constants'!$B$3*('NEFZ + EPA + WLTP - Start Value'!$B$5*'NEFZ + EPA + WLTP - Start Value'!$B$4)*E173/3600,0)</f>
        <v>3.401659145495757</v>
      </c>
    </row>
    <row r="174" ht="20.35" customHeight="1">
      <c r="A174" s="15">
        <v>172</v>
      </c>
      <c r="B174" s="136">
        <v>109.9</v>
      </c>
      <c r="C174" s="95">
        <f>B174/3.6</f>
        <v>30.52777777777778</v>
      </c>
      <c r="D174" s="95">
        <f>(C174+C173)/2</f>
        <v>30.33333333333334</v>
      </c>
      <c r="E174" s="95">
        <f>(D174*(A174-A173))</f>
        <v>30.33333333333334</v>
      </c>
      <c r="F174" s="95">
        <f>(0.5*((C174^2)-(C173^2))*'NEFZ + EPA + WLTP - Start Value'!$B$3)/3600</f>
        <v>5.128112139917699</v>
      </c>
      <c r="G174" s="95">
        <f>E174*'NEFZ + EPA + WLTP - Start Value'!$B$3*'NEFZ + EPA + WLTP - Start Value'!$B$6*'NEFZ + EPA + WLTP - Constants'!$B$4/3600</f>
        <v>1.034882333333333</v>
      </c>
      <c r="H174" s="95">
        <f>IF(E174&gt;0,(((C173)^3+(C174)^3)/2/D174)*0.5*'NEFZ + EPA + WLTP - Constants'!$B$3*('NEFZ + EPA + WLTP - Start Value'!$B$5*'NEFZ + EPA + WLTP - Start Value'!$B$4)*E174/3600,0)</f>
        <v>3.531054919367284</v>
      </c>
    </row>
    <row r="175" ht="20.35" customHeight="1">
      <c r="A175" s="15">
        <v>173</v>
      </c>
      <c r="B175" s="136">
        <v>111.3</v>
      </c>
      <c r="C175" s="95">
        <f>B175/3.6</f>
        <v>30.91666666666666</v>
      </c>
      <c r="D175" s="95">
        <f>(C175+C174)/2</f>
        <v>30.72222222222222</v>
      </c>
      <c r="E175" s="95">
        <f>(D175*(A175-A174))</f>
        <v>30.72222222222222</v>
      </c>
      <c r="F175" s="95">
        <f>(0.5*((C175^2)-(C174^2))*'NEFZ + EPA + WLTP - Start Value'!$B$3)/3600</f>
        <v>5.193857167352482</v>
      </c>
      <c r="G175" s="95">
        <f>E175*'NEFZ + EPA + WLTP - Start Value'!$B$3*'NEFZ + EPA + WLTP - Start Value'!$B$6*'NEFZ + EPA + WLTP - Constants'!$B$4/3600</f>
        <v>1.048150055555555</v>
      </c>
      <c r="H175" s="95">
        <f>IF(E175&gt;0,(((C174)^3+(C175)^3)/2/D175)*0.5*'NEFZ + EPA + WLTP - Constants'!$B$3*('NEFZ + EPA + WLTP - Start Value'!$B$5*'NEFZ + EPA + WLTP - Start Value'!$B$4)*E175/3600,0)</f>
        <v>3.668601940736453</v>
      </c>
    </row>
    <row r="176" ht="20.35" customHeight="1">
      <c r="A176" s="15">
        <v>174</v>
      </c>
      <c r="B176" s="136">
        <v>112.7</v>
      </c>
      <c r="C176" s="95">
        <f>B176/3.6</f>
        <v>31.30555555555556</v>
      </c>
      <c r="D176" s="95">
        <f>(C176+C175)/2</f>
        <v>31.11111111111111</v>
      </c>
      <c r="E176" s="95">
        <f>(D176*(A176-A175))</f>
        <v>31.11111111111111</v>
      </c>
      <c r="F176" s="95">
        <f>(0.5*((C176^2)-(C175^2))*'NEFZ + EPA + WLTP - Start Value'!$B$3)/3600</f>
        <v>5.259602194787439</v>
      </c>
      <c r="G176" s="95">
        <f>E176*'NEFZ + EPA + WLTP - Start Value'!$B$3*'NEFZ + EPA + WLTP - Start Value'!$B$6*'NEFZ + EPA + WLTP - Constants'!$B$4/3600</f>
        <v>1.061417777777778</v>
      </c>
      <c r="H176" s="95">
        <f>IF(E176&gt;0,(((C175)^3+(C176)^3)/2/D176)*0.5*'NEFZ + EPA + WLTP - Constants'!$B$3*('NEFZ + EPA + WLTP - Start Value'!$B$5*'NEFZ + EPA + WLTP - Start Value'!$B$4)*E176/3600,0)</f>
        <v>3.809675474965706</v>
      </c>
    </row>
    <row r="177" ht="20.35" customHeight="1">
      <c r="A177" s="15">
        <v>175</v>
      </c>
      <c r="B177" s="136">
        <v>113.9</v>
      </c>
      <c r="C177" s="95">
        <f>B177/3.6</f>
        <v>31.63888888888889</v>
      </c>
      <c r="D177" s="95">
        <f>(C177+C176)/2</f>
        <v>31.47222222222222</v>
      </c>
      <c r="E177" s="95">
        <f>(D177*(A177-A176))</f>
        <v>31.47222222222222</v>
      </c>
      <c r="F177" s="95">
        <f>(0.5*((C177^2)-(C176^2))*'NEFZ + EPA + WLTP - Start Value'!$B$3)/3600</f>
        <v>4.560558127572001</v>
      </c>
      <c r="G177" s="95">
        <f>E177*'NEFZ + EPA + WLTP - Start Value'!$B$3*'NEFZ + EPA + WLTP - Start Value'!$B$6*'NEFZ + EPA + WLTP - Constants'!$B$4/3600</f>
        <v>1.073737805555556</v>
      </c>
      <c r="H177" s="95">
        <f>IF(E177&gt;0,(((C176)^3+(C177)^3)/2/D177)*0.5*'NEFZ + EPA + WLTP - Constants'!$B$3*('NEFZ + EPA + WLTP - Start Value'!$B$5*'NEFZ + EPA + WLTP - Start Value'!$B$4)*E177/3600,0)</f>
        <v>3.943749209672925</v>
      </c>
    </row>
    <row r="178" ht="20.35" customHeight="1">
      <c r="A178" s="15">
        <v>176</v>
      </c>
      <c r="B178" s="136">
        <v>115</v>
      </c>
      <c r="C178" s="95">
        <f>B178/3.6</f>
        <v>31.94444444444444</v>
      </c>
      <c r="D178" s="95">
        <f>(C178+C177)/2</f>
        <v>31.79166666666666</v>
      </c>
      <c r="E178" s="95">
        <f>(D178*(A178-A177))</f>
        <v>31.79166666666666</v>
      </c>
      <c r="F178" s="95">
        <f>(0.5*((C178^2)-(C177^2))*'NEFZ + EPA + WLTP - Start Value'!$B$3)/3600</f>
        <v>4.222943994341543</v>
      </c>
      <c r="G178" s="95">
        <f>E178*'NEFZ + EPA + WLTP - Start Value'!$B$3*'NEFZ + EPA + WLTP - Start Value'!$B$6*'NEFZ + EPA + WLTP - Constants'!$B$4/3600</f>
        <v>1.084636291666667</v>
      </c>
      <c r="H178" s="95">
        <f>IF(E178&gt;0,(((C177)^3+(C178)^3)/2/D178)*0.5*'NEFZ + EPA + WLTP - Constants'!$B$3*('NEFZ + EPA + WLTP - Start Value'!$B$5*'NEFZ + EPA + WLTP - Start Value'!$B$4)*E178/3600,0)</f>
        <v>4.064999547791281</v>
      </c>
    </row>
    <row r="179" ht="20.35" customHeight="1">
      <c r="A179" s="15">
        <v>177</v>
      </c>
      <c r="B179" s="136">
        <v>116</v>
      </c>
      <c r="C179" s="95">
        <f>B179/3.6</f>
        <v>32.22222222222222</v>
      </c>
      <c r="D179" s="95">
        <f>(C179+C178)/2</f>
        <v>32.08333333333333</v>
      </c>
      <c r="E179" s="95">
        <f>(D179*(A179-A178))</f>
        <v>32.08333333333333</v>
      </c>
      <c r="F179" s="95">
        <f>(0.5*((C179^2)-(C178^2))*'NEFZ + EPA + WLTP - Start Value'!$B$3)/3600</f>
        <v>3.874260545267502</v>
      </c>
      <c r="G179" s="95">
        <f>E179*'NEFZ + EPA + WLTP - Start Value'!$B$3*'NEFZ + EPA + WLTP - Start Value'!$B$6*'NEFZ + EPA + WLTP - Constants'!$B$4/3600</f>
        <v>1.094587083333333</v>
      </c>
      <c r="H179" s="95">
        <f>IF(E179&gt;0,(((C178)^3+(C179)^3)/2/D179)*0.5*'NEFZ + EPA + WLTP - Constants'!$B$3*('NEFZ + EPA + WLTP - Start Value'!$B$5*'NEFZ + EPA + WLTP - Start Value'!$B$4)*E179/3600,0)</f>
        <v>4.177855275848765</v>
      </c>
    </row>
    <row r="180" ht="20.35" customHeight="1">
      <c r="A180" s="15">
        <v>178</v>
      </c>
      <c r="B180" s="136">
        <v>116.8</v>
      </c>
      <c r="C180" s="95">
        <f>B180/3.6</f>
        <v>32.44444444444444</v>
      </c>
      <c r="D180" s="95">
        <f>(C180+C179)/2</f>
        <v>32.33333333333333</v>
      </c>
      <c r="E180" s="95">
        <f>(D180*(A180-A179))</f>
        <v>32.33333333333333</v>
      </c>
      <c r="F180" s="95">
        <f>(0.5*((C180^2)-(C179^2))*'NEFZ + EPA + WLTP - Start Value'!$B$3)/3600</f>
        <v>3.123559670781858</v>
      </c>
      <c r="G180" s="95">
        <f>E180*'NEFZ + EPA + WLTP - Start Value'!$B$3*'NEFZ + EPA + WLTP - Start Value'!$B$6*'NEFZ + EPA + WLTP - Constants'!$B$4/3600</f>
        <v>1.103116333333333</v>
      </c>
      <c r="H180" s="95">
        <f>IF(E180&gt;0,(((C179)^3+(C180)^3)/2/D180)*0.5*'NEFZ + EPA + WLTP - Constants'!$B$3*('NEFZ + EPA + WLTP - Start Value'!$B$5*'NEFZ + EPA + WLTP - Start Value'!$B$4)*E180/3600,0)</f>
        <v>4.276193506172838</v>
      </c>
    </row>
    <row r="181" ht="20.35" customHeight="1">
      <c r="A181" s="15">
        <v>179</v>
      </c>
      <c r="B181" s="136">
        <v>117.6</v>
      </c>
      <c r="C181" s="95">
        <f>B181/3.6</f>
        <v>32.66666666666666</v>
      </c>
      <c r="D181" s="95">
        <f>(C181+C180)/2</f>
        <v>32.55555555555556</v>
      </c>
      <c r="E181" s="95">
        <f>(D181*(A181-A180))</f>
        <v>32.55555555555556</v>
      </c>
      <c r="F181" s="95">
        <f>(0.5*((C181^2)-(C180^2))*'NEFZ + EPA + WLTP - Start Value'!$B$3)/3600</f>
        <v>3.145027434842232</v>
      </c>
      <c r="G181" s="95">
        <f>E181*'NEFZ + EPA + WLTP - Start Value'!$B$3*'NEFZ + EPA + WLTP - Start Value'!$B$6*'NEFZ + EPA + WLTP - Constants'!$B$4/3600</f>
        <v>1.110697888888889</v>
      </c>
      <c r="H181" s="95">
        <f>IF(E181&gt;0,(((C180)^3+(C181)^3)/2/D181)*0.5*'NEFZ + EPA + WLTP - Constants'!$B$3*('NEFZ + EPA + WLTP - Start Value'!$B$5*'NEFZ + EPA + WLTP - Start Value'!$B$4)*E181/3600,0)</f>
        <v>4.364967700960219</v>
      </c>
    </row>
    <row r="182" ht="20.35" customHeight="1">
      <c r="A182" s="15">
        <v>180</v>
      </c>
      <c r="B182" s="136">
        <v>118.4</v>
      </c>
      <c r="C182" s="95">
        <f>B182/3.6</f>
        <v>32.88888888888889</v>
      </c>
      <c r="D182" s="95">
        <f>(C182+C181)/2</f>
        <v>32.77777777777778</v>
      </c>
      <c r="E182" s="95">
        <f>(D182*(A182-A181))</f>
        <v>32.77777777777778</v>
      </c>
      <c r="F182" s="95">
        <f>(0.5*((C182^2)-(C181^2))*'NEFZ + EPA + WLTP - Start Value'!$B$3)/3600</f>
        <v>3.166495198902705</v>
      </c>
      <c r="G182" s="95">
        <f>E182*'NEFZ + EPA + WLTP - Start Value'!$B$3*'NEFZ + EPA + WLTP - Start Value'!$B$6*'NEFZ + EPA + WLTP - Constants'!$B$4/3600</f>
        <v>1.118279444444445</v>
      </c>
      <c r="H182" s="95">
        <f>IF(E182&gt;0,(((C181)^3+(C182)^3)/2/D182)*0.5*'NEFZ + EPA + WLTP - Constants'!$B$3*('NEFZ + EPA + WLTP - Start Value'!$B$5*'NEFZ + EPA + WLTP - Start Value'!$B$4)*E182/3600,0)</f>
        <v>4.454962126200275</v>
      </c>
    </row>
    <row r="183" ht="20.35" customHeight="1">
      <c r="A183" s="15">
        <v>181</v>
      </c>
      <c r="B183" s="136">
        <v>119.2</v>
      </c>
      <c r="C183" s="95">
        <f>B183/3.6</f>
        <v>33.11111111111111</v>
      </c>
      <c r="D183" s="95">
        <f>(C183+C182)/2</f>
        <v>33</v>
      </c>
      <c r="E183" s="95">
        <f>(D183*(A183-A182))</f>
        <v>33</v>
      </c>
      <c r="F183" s="95">
        <f>(0.5*((C183^2)-(C182^2))*'NEFZ + EPA + WLTP - Start Value'!$B$3)/3600</f>
        <v>3.187962962962979</v>
      </c>
      <c r="G183" s="95">
        <f>E183*'NEFZ + EPA + WLTP - Start Value'!$B$3*'NEFZ + EPA + WLTP - Start Value'!$B$6*'NEFZ + EPA + WLTP - Constants'!$B$4/3600</f>
        <v>1.125861</v>
      </c>
      <c r="H183" s="95">
        <f>IF(E183&gt;0,(((C182)^3+(C183)^3)/2/D183)*0.5*'NEFZ + EPA + WLTP - Constants'!$B$3*('NEFZ + EPA + WLTP - Start Value'!$B$5*'NEFZ + EPA + WLTP - Start Value'!$B$4)*E183/3600,0)</f>
        <v>4.546185111111113</v>
      </c>
    </row>
    <row r="184" ht="20.35" customHeight="1">
      <c r="A184" s="15">
        <v>182</v>
      </c>
      <c r="B184" s="136">
        <v>120</v>
      </c>
      <c r="C184" s="95">
        <f>B184/3.6</f>
        <v>33.33333333333334</v>
      </c>
      <c r="D184" s="95">
        <f>(C184+C183)/2</f>
        <v>33.22222222222223</v>
      </c>
      <c r="E184" s="95">
        <f>(D184*(A184-A183))</f>
        <v>33.22222222222223</v>
      </c>
      <c r="F184" s="95">
        <f>(0.5*((C184^2)-(C183^2))*'NEFZ + EPA + WLTP - Start Value'!$B$3)/3600</f>
        <v>3.209430727023304</v>
      </c>
      <c r="G184" s="95">
        <f>E184*'NEFZ + EPA + WLTP - Start Value'!$B$3*'NEFZ + EPA + WLTP - Start Value'!$B$6*'NEFZ + EPA + WLTP - Constants'!$B$4/3600</f>
        <v>1.133442555555556</v>
      </c>
      <c r="H184" s="95">
        <f>IF(E184&gt;0,(((C183)^3+(C184)^3)/2/D184)*0.5*'NEFZ + EPA + WLTP - Constants'!$B$3*('NEFZ + EPA + WLTP - Start Value'!$B$5*'NEFZ + EPA + WLTP - Start Value'!$B$4)*E184/3600,0)</f>
        <v>4.638644984910837</v>
      </c>
    </row>
    <row r="185" ht="20.35" customHeight="1">
      <c r="A185" s="15">
        <v>183</v>
      </c>
      <c r="B185" s="136">
        <v>120.8</v>
      </c>
      <c r="C185" s="95">
        <f>B185/3.6</f>
        <v>33.55555555555556</v>
      </c>
      <c r="D185" s="95">
        <f>(C185+C184)/2</f>
        <v>33.44444444444444</v>
      </c>
      <c r="E185" s="95">
        <f>(D185*(A185-A184))</f>
        <v>33.44444444444444</v>
      </c>
      <c r="F185" s="95">
        <f>(0.5*((C185^2)-(C184^2))*'NEFZ + EPA + WLTP - Start Value'!$B$3)/3600</f>
        <v>3.230898491083678</v>
      </c>
      <c r="G185" s="95">
        <f>E185*'NEFZ + EPA + WLTP - Start Value'!$B$3*'NEFZ + EPA + WLTP - Start Value'!$B$6*'NEFZ + EPA + WLTP - Constants'!$B$4/3600</f>
        <v>1.141024111111111</v>
      </c>
      <c r="H185" s="95">
        <f>IF(E185&gt;0,(((C184)^3+(C185)^3)/2/D185)*0.5*'NEFZ + EPA + WLTP - Constants'!$B$3*('NEFZ + EPA + WLTP - Start Value'!$B$5*'NEFZ + EPA + WLTP - Start Value'!$B$4)*E185/3600,0)</f>
        <v>4.732350076817558</v>
      </c>
    </row>
    <row r="186" ht="20.35" customHeight="1">
      <c r="A186" s="15">
        <v>184</v>
      </c>
      <c r="B186" s="136">
        <v>121.6</v>
      </c>
      <c r="C186" s="95">
        <f>B186/3.6</f>
        <v>33.77777777777778</v>
      </c>
      <c r="D186" s="95">
        <f>(C186+C185)/2</f>
        <v>33.66666666666667</v>
      </c>
      <c r="E186" s="95">
        <f>(D186*(A186-A185))</f>
        <v>33.66666666666667</v>
      </c>
      <c r="F186" s="95">
        <f>(0.5*((C186^2)-(C185^2))*'NEFZ + EPA + WLTP - Start Value'!$B$3)/3600</f>
        <v>3.252366255144002</v>
      </c>
      <c r="G186" s="95">
        <f>E186*'NEFZ + EPA + WLTP - Start Value'!$B$3*'NEFZ + EPA + WLTP - Start Value'!$B$6*'NEFZ + EPA + WLTP - Constants'!$B$4/3600</f>
        <v>1.148605666666667</v>
      </c>
      <c r="H186" s="95">
        <f>IF(E186&gt;0,(((C185)^3+(C186)^3)/2/D186)*0.5*'NEFZ + EPA + WLTP - Constants'!$B$3*('NEFZ + EPA + WLTP - Start Value'!$B$5*'NEFZ + EPA + WLTP - Start Value'!$B$4)*E186/3600,0)</f>
        <v>4.827308716049382</v>
      </c>
    </row>
    <row r="187" ht="20.35" customHeight="1">
      <c r="A187" s="15">
        <v>185</v>
      </c>
      <c r="B187" s="136">
        <v>122.3</v>
      </c>
      <c r="C187" s="95">
        <f>B187/3.6</f>
        <v>33.97222222222222</v>
      </c>
      <c r="D187" s="95">
        <f>(C187+C186)/2</f>
        <v>33.875</v>
      </c>
      <c r="E187" s="95">
        <f>(D187*(A187-A186))</f>
        <v>33.875</v>
      </c>
      <c r="F187" s="95">
        <f>(0.5*((C187^2)-(C186^2))*'NEFZ + EPA + WLTP - Start Value'!$B$3)/3600</f>
        <v>2.863430748456785</v>
      </c>
      <c r="G187" s="95">
        <f>E187*'NEFZ + EPA + WLTP - Start Value'!$B$3*'NEFZ + EPA + WLTP - Start Value'!$B$6*'NEFZ + EPA + WLTP - Constants'!$B$4/3600</f>
        <v>1.155713375</v>
      </c>
      <c r="H187" s="95">
        <f>IF(E187&gt;0,(((C186)^3+(C187)^3)/2/D187)*0.5*'NEFZ + EPA + WLTP - Constants'!$B$3*('NEFZ + EPA + WLTP - Start Value'!$B$5*'NEFZ + EPA + WLTP - Start Value'!$B$4)*E187/3600,0)</f>
        <v>4.917441125144675</v>
      </c>
    </row>
    <row r="188" ht="20.35" customHeight="1">
      <c r="A188" s="15">
        <v>186</v>
      </c>
      <c r="B188" s="136">
        <v>123.1</v>
      </c>
      <c r="C188" s="95">
        <f>B188/3.6</f>
        <v>34.19444444444444</v>
      </c>
      <c r="D188" s="95">
        <f>(C188+C187)/2</f>
        <v>34.08333333333333</v>
      </c>
      <c r="E188" s="95">
        <f>(D188*(A188-A187))</f>
        <v>34.08333333333333</v>
      </c>
      <c r="F188" s="95">
        <f>(0.5*((C188^2)-(C187^2))*'NEFZ + EPA + WLTP - Start Value'!$B$3)/3600</f>
        <v>3.292618312757178</v>
      </c>
      <c r="G188" s="95">
        <f>E188*'NEFZ + EPA + WLTP - Start Value'!$B$3*'NEFZ + EPA + WLTP - Start Value'!$B$6*'NEFZ + EPA + WLTP - Constants'!$B$4/3600</f>
        <v>1.162821083333333</v>
      </c>
      <c r="H188" s="95">
        <f>IF(E188&gt;0,(((C187)^3+(C188)^3)/2/D188)*0.5*'NEFZ + EPA + WLTP - Constants'!$B$3*('NEFZ + EPA + WLTP - Start Value'!$B$5*'NEFZ + EPA + WLTP - Start Value'!$B$4)*E188/3600,0)</f>
        <v>5.008763864101081</v>
      </c>
    </row>
    <row r="189" ht="20.35" customHeight="1">
      <c r="A189" s="15">
        <v>187</v>
      </c>
      <c r="B189" s="136">
        <v>123.8</v>
      </c>
      <c r="C189" s="95">
        <f>B189/3.6</f>
        <v>34.38888888888889</v>
      </c>
      <c r="D189" s="95">
        <f>(C189+C188)/2</f>
        <v>34.29166666666666</v>
      </c>
      <c r="E189" s="95">
        <f>(D189*(A189-A188))</f>
        <v>34.29166666666666</v>
      </c>
      <c r="F189" s="95">
        <f>(0.5*((C189^2)-(C188^2))*'NEFZ + EPA + WLTP - Start Value'!$B$3)/3600</f>
        <v>2.898651298868289</v>
      </c>
      <c r="G189" s="95">
        <f>E189*'NEFZ + EPA + WLTP - Start Value'!$B$3*'NEFZ + EPA + WLTP - Start Value'!$B$6*'NEFZ + EPA + WLTP - Constants'!$B$4/3600</f>
        <v>1.169928791666667</v>
      </c>
      <c r="H189" s="95">
        <f>IF(E189&gt;0,(((C188)^3+(C189)^3)/2/D189)*0.5*'NEFZ + EPA + WLTP - Constants'!$B$3*('NEFZ + EPA + WLTP - Start Value'!$B$5*'NEFZ + EPA + WLTP - Start Value'!$B$4)*E189/3600,0)</f>
        <v>5.101134547212577</v>
      </c>
    </row>
    <row r="190" ht="20.35" customHeight="1">
      <c r="A190" s="15">
        <v>188</v>
      </c>
      <c r="B190" s="136">
        <v>124.4</v>
      </c>
      <c r="C190" s="95">
        <f>B190/3.6</f>
        <v>34.55555555555556</v>
      </c>
      <c r="D190" s="95">
        <f>(C190+C189)/2</f>
        <v>34.47222222222222</v>
      </c>
      <c r="E190" s="95">
        <f>(D190*(A190-A189))</f>
        <v>34.47222222222222</v>
      </c>
      <c r="F190" s="95">
        <f>(0.5*((C190^2)-(C189^2))*'NEFZ + EPA + WLTP - Start Value'!$B$3)/3600</f>
        <v>2.497640174897198</v>
      </c>
      <c r="G190" s="95">
        <f>E190*'NEFZ + EPA + WLTP - Start Value'!$B$3*'NEFZ + EPA + WLTP - Start Value'!$B$6*'NEFZ + EPA + WLTP - Constants'!$B$4/3600</f>
        <v>1.176088805555555</v>
      </c>
      <c r="H190" s="95">
        <f>IF(E190&gt;0,(((C189)^3+(C190)^3)/2/D190)*0.5*'NEFZ + EPA + WLTP - Constants'!$B$3*('NEFZ + EPA + WLTP - Start Value'!$B$5*'NEFZ + EPA + WLTP - Start Value'!$B$4)*E190/3600,0)</f>
        <v>5.182102292138202</v>
      </c>
    </row>
    <row r="191" ht="20.35" customHeight="1">
      <c r="A191" s="15">
        <v>189</v>
      </c>
      <c r="B191" s="136">
        <v>125</v>
      </c>
      <c r="C191" s="95">
        <f>B191/3.6</f>
        <v>34.72222222222222</v>
      </c>
      <c r="D191" s="95">
        <f>(C191+C190)/2</f>
        <v>34.63888888888889</v>
      </c>
      <c r="E191" s="95">
        <f>(D191*(A191-A190))</f>
        <v>34.63888888888889</v>
      </c>
      <c r="F191" s="95">
        <f>(0.5*((C191^2)-(C190^2))*'NEFZ + EPA + WLTP - Start Value'!$B$3)/3600</f>
        <v>2.509715792181022</v>
      </c>
      <c r="G191" s="95">
        <f>E191*'NEFZ + EPA + WLTP - Start Value'!$B$3*'NEFZ + EPA + WLTP - Start Value'!$B$6*'NEFZ + EPA + WLTP - Constants'!$B$4/3600</f>
        <v>1.181774972222222</v>
      </c>
      <c r="H191" s="95">
        <f>IF(E191&gt;0,(((C190)^3+(C191)^3)/2/D191)*0.5*'NEFZ + EPA + WLTP - Constants'!$B$3*('NEFZ + EPA + WLTP - Start Value'!$B$5*'NEFZ + EPA + WLTP - Start Value'!$B$4)*E191/3600,0)</f>
        <v>5.257628843835734</v>
      </c>
    </row>
    <row r="192" ht="20.35" customHeight="1">
      <c r="A192" s="15">
        <v>190</v>
      </c>
      <c r="B192" s="136">
        <v>125.4</v>
      </c>
      <c r="C192" s="95">
        <f>B192/3.6</f>
        <v>34.83333333333334</v>
      </c>
      <c r="D192" s="95">
        <f>(C192+C191)/2</f>
        <v>34.77777777777778</v>
      </c>
      <c r="E192" s="95">
        <f>(D192*(A192-A191))</f>
        <v>34.77777777777778</v>
      </c>
      <c r="F192" s="95">
        <f>(0.5*((C192^2)-(C191^2))*'NEFZ + EPA + WLTP - Start Value'!$B$3)/3600</f>
        <v>1.67985253772296</v>
      </c>
      <c r="G192" s="95">
        <f>E192*'NEFZ + EPA + WLTP - Start Value'!$B$3*'NEFZ + EPA + WLTP - Start Value'!$B$6*'NEFZ + EPA + WLTP - Constants'!$B$4/3600</f>
        <v>1.186513444444445</v>
      </c>
      <c r="H192" s="95">
        <f>IF(E192&gt;0,(((C191)^3+(C192)^3)/2/D192)*0.5*'NEFZ + EPA + WLTP - Constants'!$B$3*('NEFZ + EPA + WLTP - Start Value'!$B$5*'NEFZ + EPA + WLTP - Start Value'!$B$4)*E192/3600,0)</f>
        <v>5.32107443947188</v>
      </c>
    </row>
    <row r="193" ht="20.35" customHeight="1">
      <c r="A193" s="15">
        <v>191</v>
      </c>
      <c r="B193" s="136">
        <v>125.8</v>
      </c>
      <c r="C193" s="95">
        <f>B193/3.6</f>
        <v>34.94444444444444</v>
      </c>
      <c r="D193" s="95">
        <f>(C193+C192)/2</f>
        <v>34.88888888888889</v>
      </c>
      <c r="E193" s="95">
        <f>(D193*(A193-A192))</f>
        <v>34.88888888888889</v>
      </c>
      <c r="F193" s="95">
        <f>(0.5*((C193^2)-(C192^2))*'NEFZ + EPA + WLTP - Start Value'!$B$3)/3600</f>
        <v>1.685219478737905</v>
      </c>
      <c r="G193" s="95">
        <f>E193*'NEFZ + EPA + WLTP - Start Value'!$B$3*'NEFZ + EPA + WLTP - Start Value'!$B$6*'NEFZ + EPA + WLTP - Constants'!$B$4/3600</f>
        <v>1.190304222222222</v>
      </c>
      <c r="H193" s="95">
        <f>IF(E193&gt;0,(((C192)^3+(C193)^3)/2/D193)*0.5*'NEFZ + EPA + WLTP - Constants'!$B$3*('NEFZ + EPA + WLTP - Start Value'!$B$5*'NEFZ + EPA + WLTP - Start Value'!$B$4)*E193/3600,0)</f>
        <v>5.372238006515775</v>
      </c>
    </row>
    <row r="194" ht="20.35" customHeight="1">
      <c r="A194" s="15">
        <v>192</v>
      </c>
      <c r="B194" s="136">
        <v>126.1</v>
      </c>
      <c r="C194" s="95">
        <f>B194/3.6</f>
        <v>35.02777777777778</v>
      </c>
      <c r="D194" s="95">
        <f>(C194+C193)/2</f>
        <v>34.98611111111111</v>
      </c>
      <c r="E194" s="95">
        <f>(D194*(A194-A193))</f>
        <v>34.98611111111111</v>
      </c>
      <c r="F194" s="95">
        <f>(0.5*((C194^2)-(C193^2))*'NEFZ + EPA + WLTP - Start Value'!$B$3)/3600</f>
        <v>1.26743666409469</v>
      </c>
      <c r="G194" s="95">
        <f>E194*'NEFZ + EPA + WLTP - Start Value'!$B$3*'NEFZ + EPA + WLTP - Start Value'!$B$6*'NEFZ + EPA + WLTP - Constants'!$B$4/3600</f>
        <v>1.193621152777778</v>
      </c>
      <c r="H194" s="95">
        <f>IF(E194&gt;0,(((C193)^3+(C194)^3)/2/D194)*0.5*'NEFZ + EPA + WLTP - Constants'!$B$3*('NEFZ + EPA + WLTP - Start Value'!$B$5*'NEFZ + EPA + WLTP - Start Value'!$B$4)*E194/3600,0)</f>
        <v>5.417256341783479</v>
      </c>
    </row>
    <row r="195" ht="20.35" customHeight="1">
      <c r="A195" s="15">
        <v>193</v>
      </c>
      <c r="B195" s="136">
        <v>126.4</v>
      </c>
      <c r="C195" s="95">
        <f>B195/3.6</f>
        <v>35.11111111111111</v>
      </c>
      <c r="D195" s="95">
        <f>(C195+C194)/2</f>
        <v>35.06944444444444</v>
      </c>
      <c r="E195" s="95">
        <f>(D195*(A195-A194))</f>
        <v>35.06944444444444</v>
      </c>
      <c r="F195" s="95">
        <f>(0.5*((C195^2)-(C194^2))*'NEFZ + EPA + WLTP - Start Value'!$B$3)/3600</f>
        <v>1.270455568415684</v>
      </c>
      <c r="G195" s="95">
        <f>E195*'NEFZ + EPA + WLTP - Start Value'!$B$3*'NEFZ + EPA + WLTP - Start Value'!$B$6*'NEFZ + EPA + WLTP - Constants'!$B$4/3600</f>
        <v>1.196464236111111</v>
      </c>
      <c r="H195" s="95">
        <f>IF(E195&gt;0,(((C194)^3+(C195)^3)/2/D195)*0.5*'NEFZ + EPA + WLTP - Constants'!$B$3*('NEFZ + EPA + WLTP - Start Value'!$B$5*'NEFZ + EPA + WLTP - Start Value'!$B$4)*E195/3600,0)</f>
        <v>5.456058557447061</v>
      </c>
    </row>
    <row r="196" ht="20.35" customHeight="1">
      <c r="A196" s="15">
        <v>194</v>
      </c>
      <c r="B196" s="136">
        <v>126.6</v>
      </c>
      <c r="C196" s="95">
        <f>B196/3.6</f>
        <v>35.16666666666666</v>
      </c>
      <c r="D196" s="95">
        <f>(C196+C195)/2</f>
        <v>35.13888888888889</v>
      </c>
      <c r="E196" s="95">
        <f>(D196*(A196-A195))</f>
        <v>35.13888888888889</v>
      </c>
      <c r="F196" s="95">
        <f>(0.5*((C196^2)-(C195^2))*'NEFZ + EPA + WLTP - Start Value'!$B$3)/3600</f>
        <v>0.8486475480109142</v>
      </c>
      <c r="G196" s="95">
        <f>E196*'NEFZ + EPA + WLTP - Start Value'!$B$3*'NEFZ + EPA + WLTP - Start Value'!$B$6*'NEFZ + EPA + WLTP - Constants'!$B$4/3600</f>
        <v>1.198833472222222</v>
      </c>
      <c r="H196" s="95">
        <f>IF(E196&gt;0,(((C195)^3+(C196)^3)/2/D196)*0.5*'NEFZ + EPA + WLTP - Constants'!$B$3*('NEFZ + EPA + WLTP - Start Value'!$B$5*'NEFZ + EPA + WLTP - Start Value'!$B$4)*E196/3600,0)</f>
        <v>5.488522057827502</v>
      </c>
    </row>
    <row r="197" ht="20.35" customHeight="1">
      <c r="A197" s="15">
        <v>195</v>
      </c>
      <c r="B197" s="136">
        <v>126.7</v>
      </c>
      <c r="C197" s="95">
        <f>B197/3.6</f>
        <v>35.19444444444444</v>
      </c>
      <c r="D197" s="95">
        <f>(C197+C196)/2</f>
        <v>35.18055555555556</v>
      </c>
      <c r="E197" s="95">
        <f>(D197*(A197-A196))</f>
        <v>35.18055555555556</v>
      </c>
      <c r="F197" s="95">
        <f>(0.5*((C197^2)-(C196^2))*'NEFZ + EPA + WLTP - Start Value'!$B$3)/3600</f>
        <v>0.4248269247256638</v>
      </c>
      <c r="G197" s="95">
        <f>E197*'NEFZ + EPA + WLTP - Start Value'!$B$3*'NEFZ + EPA + WLTP - Start Value'!$B$6*'NEFZ + EPA + WLTP - Constants'!$B$4/3600</f>
        <v>1.200255013888889</v>
      </c>
      <c r="H197" s="95">
        <f>IF(E197&gt;0,(((C196)^3+(C197)^3)/2/D197)*0.5*'NEFZ + EPA + WLTP - Constants'!$B$3*('NEFZ + EPA + WLTP - Start Value'!$B$5*'NEFZ + EPA + WLTP - Start Value'!$B$4)*E197/3600,0)</f>
        <v>5.508061854461375</v>
      </c>
    </row>
    <row r="198" ht="20.35" customHeight="1">
      <c r="A198" s="15">
        <v>196</v>
      </c>
      <c r="B198" s="136">
        <v>126.8</v>
      </c>
      <c r="C198" s="95">
        <f>B198/3.6</f>
        <v>35.22222222222222</v>
      </c>
      <c r="D198" s="95">
        <f>(C198+C197)/2</f>
        <v>35.20833333333333</v>
      </c>
      <c r="E198" s="95">
        <f>(D198*(A198-A197))</f>
        <v>35.20833333333333</v>
      </c>
      <c r="F198" s="95">
        <f>(0.5*((C198^2)-(C197^2))*'NEFZ + EPA + WLTP - Start Value'!$B$3)/3600</f>
        <v>0.4251623585390855</v>
      </c>
      <c r="G198" s="95">
        <f>E198*'NEFZ + EPA + WLTP - Start Value'!$B$3*'NEFZ + EPA + WLTP - Start Value'!$B$6*'NEFZ + EPA + WLTP - Constants'!$B$4/3600</f>
        <v>1.201202708333333</v>
      </c>
      <c r="H198" s="95">
        <f>IF(E198&gt;0,(((C197)^3+(C198)^3)/2/D198)*0.5*'NEFZ + EPA + WLTP - Constants'!$B$3*('NEFZ + EPA + WLTP - Start Value'!$B$5*'NEFZ + EPA + WLTP - Start Value'!$B$4)*E198/3600,0)</f>
        <v>5.521119281201774</v>
      </c>
    </row>
    <row r="199" ht="20.35" customHeight="1">
      <c r="A199" s="15">
        <v>197</v>
      </c>
      <c r="B199" s="136">
        <v>126.9</v>
      </c>
      <c r="C199" s="95">
        <f>B199/3.6</f>
        <v>35.25</v>
      </c>
      <c r="D199" s="95">
        <f>(C199+C198)/2</f>
        <v>35.23611111111111</v>
      </c>
      <c r="E199" s="95">
        <f>(D199*(A199-A198))</f>
        <v>35.23611111111111</v>
      </c>
      <c r="F199" s="95">
        <f>(0.5*((C199^2)-(C198^2))*'NEFZ + EPA + WLTP - Start Value'!$B$3)/3600</f>
        <v>0.4254977923525567</v>
      </c>
      <c r="G199" s="95">
        <f>E199*'NEFZ + EPA + WLTP - Start Value'!$B$3*'NEFZ + EPA + WLTP - Start Value'!$B$6*'NEFZ + EPA + WLTP - Constants'!$B$4/3600</f>
        <v>1.202150402777778</v>
      </c>
      <c r="H199" s="95">
        <f>IF(E199&gt;0,(((C198)^3+(C199)^3)/2/D199)*0.5*'NEFZ + EPA + WLTP - Constants'!$B$3*('NEFZ + EPA + WLTP - Start Value'!$B$5*'NEFZ + EPA + WLTP - Start Value'!$B$4)*E199/3600,0)</f>
        <v>5.534197327637387</v>
      </c>
    </row>
    <row r="200" ht="20.35" customHeight="1">
      <c r="A200" s="15">
        <v>198</v>
      </c>
      <c r="B200" s="136">
        <v>126.9</v>
      </c>
      <c r="C200" s="95">
        <f>B200/3.6</f>
        <v>35.25</v>
      </c>
      <c r="D200" s="95">
        <f>(C200+C199)/2</f>
        <v>35.25</v>
      </c>
      <c r="E200" s="95">
        <f>(D200*(A200-A199))</f>
        <v>35.25</v>
      </c>
      <c r="F200" s="95">
        <f>(0.5*((C200^2)-(C199^2))*'NEFZ + EPA + WLTP - Start Value'!$B$3)/3600</f>
        <v>0</v>
      </c>
      <c r="G200" s="95">
        <f>E200*'NEFZ + EPA + WLTP - Start Value'!$B$3*'NEFZ + EPA + WLTP - Start Value'!$B$6*'NEFZ + EPA + WLTP - Constants'!$B$4/3600</f>
        <v>1.20262425</v>
      </c>
      <c r="H200" s="95">
        <f>IF(E200&gt;0,(((C199)^3+(C200)^3)/2/D200)*0.5*'NEFZ + EPA + WLTP - Constants'!$B$3*('NEFZ + EPA + WLTP - Start Value'!$B$5*'NEFZ + EPA + WLTP - Start Value'!$B$4)*E200/3600,0)</f>
        <v>5.540741507812499</v>
      </c>
    </row>
    <row r="201" ht="20.35" customHeight="1">
      <c r="A201" s="15">
        <v>199</v>
      </c>
      <c r="B201" s="136">
        <v>126.9</v>
      </c>
      <c r="C201" s="95">
        <f>B201/3.6</f>
        <v>35.25</v>
      </c>
      <c r="D201" s="95">
        <f>(C201+C200)/2</f>
        <v>35.25</v>
      </c>
      <c r="E201" s="95">
        <f>(D201*(A201-A200))</f>
        <v>35.25</v>
      </c>
      <c r="F201" s="95">
        <f>(0.5*((C201^2)-(C200^2))*'NEFZ + EPA + WLTP - Start Value'!$B$3)/3600</f>
        <v>0</v>
      </c>
      <c r="G201" s="95">
        <f>E201*'NEFZ + EPA + WLTP - Start Value'!$B$3*'NEFZ + EPA + WLTP - Start Value'!$B$6*'NEFZ + EPA + WLTP - Constants'!$B$4/3600</f>
        <v>1.20262425</v>
      </c>
      <c r="H201" s="95">
        <f>IF(E201&gt;0,(((C200)^3+(C201)^3)/2/D201)*0.5*'NEFZ + EPA + WLTP - Constants'!$B$3*('NEFZ + EPA + WLTP - Start Value'!$B$5*'NEFZ + EPA + WLTP - Start Value'!$B$4)*E201/3600,0)</f>
        <v>5.540741507812499</v>
      </c>
    </row>
    <row r="202" ht="20.35" customHeight="1">
      <c r="A202" s="15">
        <v>200</v>
      </c>
      <c r="B202" s="136">
        <v>126.8</v>
      </c>
      <c r="C202" s="95">
        <f>B202/3.6</f>
        <v>35.22222222222222</v>
      </c>
      <c r="D202" s="95">
        <f>(C202+C201)/2</f>
        <v>35.23611111111111</v>
      </c>
      <c r="E202" s="95">
        <f>(D202*(A202-A201))</f>
        <v>35.23611111111111</v>
      </c>
      <c r="F202" s="95">
        <f>(0.5*((C202^2)-(C201^2))*'NEFZ + EPA + WLTP - Start Value'!$B$3)/3600</f>
        <v>-0.4254977923525567</v>
      </c>
      <c r="G202" s="95">
        <f>E202*'NEFZ + EPA + WLTP - Start Value'!$B$3*'NEFZ + EPA + WLTP - Start Value'!$B$6*'NEFZ + EPA + WLTP - Constants'!$B$4/3600</f>
        <v>1.202150402777778</v>
      </c>
      <c r="H202" s="95">
        <f>IF(E202&gt;0,(((C201)^3+(C202)^3)/2/D202)*0.5*'NEFZ + EPA + WLTP - Constants'!$B$3*('NEFZ + EPA + WLTP - Start Value'!$B$5*'NEFZ + EPA + WLTP - Start Value'!$B$4)*E202/3600,0)</f>
        <v>5.534197327637387</v>
      </c>
    </row>
    <row r="203" ht="20.35" customHeight="1">
      <c r="A203" s="15">
        <v>201</v>
      </c>
      <c r="B203" s="136">
        <v>126.6</v>
      </c>
      <c r="C203" s="95">
        <f>B203/3.6</f>
        <v>35.16666666666666</v>
      </c>
      <c r="D203" s="95">
        <f>(C203+C202)/2</f>
        <v>35.19444444444444</v>
      </c>
      <c r="E203" s="95">
        <f>(D203*(A203-A202))</f>
        <v>35.19444444444444</v>
      </c>
      <c r="F203" s="95">
        <f>(0.5*((C203^2)-(C202^2))*'NEFZ + EPA + WLTP - Start Value'!$B$3)/3600</f>
        <v>-0.8499892832647492</v>
      </c>
      <c r="G203" s="95">
        <f>E203*'NEFZ + EPA + WLTP - Start Value'!$B$3*'NEFZ + EPA + WLTP - Start Value'!$B$6*'NEFZ + EPA + WLTP - Constants'!$B$4/3600</f>
        <v>1.200728861111111</v>
      </c>
      <c r="H203" s="95">
        <f>IF(E203&gt;0,(((C202)^3+(C203)^3)/2/D203)*0.5*'NEFZ + EPA + WLTP - Constants'!$B$3*('NEFZ + EPA + WLTP - Start Value'!$B$5*'NEFZ + EPA + WLTP - Start Value'!$B$4)*E203/3600,0)</f>
        <v>5.514595720721878</v>
      </c>
    </row>
    <row r="204" ht="20.35" customHeight="1">
      <c r="A204" s="15">
        <v>202</v>
      </c>
      <c r="B204" s="136">
        <v>126.3</v>
      </c>
      <c r="C204" s="95">
        <f>B204/3.6</f>
        <v>35.08333333333333</v>
      </c>
      <c r="D204" s="95">
        <f>(C204+C203)/2</f>
        <v>35.125</v>
      </c>
      <c r="E204" s="95">
        <f>(D204*(A204-A203))</f>
        <v>35.125</v>
      </c>
      <c r="F204" s="95">
        <f>(0.5*((C204^2)-(C203^2))*'NEFZ + EPA + WLTP - Start Value'!$B$3)/3600</f>
        <v>-1.272468171296362</v>
      </c>
      <c r="G204" s="95">
        <f>E204*'NEFZ + EPA + WLTP - Start Value'!$B$3*'NEFZ + EPA + WLTP - Start Value'!$B$6*'NEFZ + EPA + WLTP - Constants'!$B$4/3600</f>
        <v>1.198359625</v>
      </c>
      <c r="H204" s="95">
        <f>IF(E204&gt;0,(((C203)^3+(C204)^3)/2/D204)*0.5*'NEFZ + EPA + WLTP - Constants'!$B$3*('NEFZ + EPA + WLTP - Start Value'!$B$5*'NEFZ + EPA + WLTP - Start Value'!$B$4)*E204/3600,0)</f>
        <v>5.482029365885415</v>
      </c>
    </row>
    <row r="205" ht="20.35" customHeight="1">
      <c r="A205" s="15">
        <v>203</v>
      </c>
      <c r="B205" s="136">
        <v>126</v>
      </c>
      <c r="C205" s="95">
        <f>B205/3.6</f>
        <v>35</v>
      </c>
      <c r="D205" s="95">
        <f>(C205+C204)/2</f>
        <v>35.04166666666666</v>
      </c>
      <c r="E205" s="95">
        <f>(D205*(A205-A204))</f>
        <v>35.04166666666666</v>
      </c>
      <c r="F205" s="95">
        <f>(0.5*((C205^2)-(C204^2))*'NEFZ + EPA + WLTP - Start Value'!$B$3)/3600</f>
        <v>-1.269449266975221</v>
      </c>
      <c r="G205" s="95">
        <f>E205*'NEFZ + EPA + WLTP - Start Value'!$B$3*'NEFZ + EPA + WLTP - Start Value'!$B$6*'NEFZ + EPA + WLTP - Constants'!$B$4/3600</f>
        <v>1.195516541666667</v>
      </c>
      <c r="H205" s="95">
        <f>IF(E205&gt;0,(((C204)^3+(C205)^3)/2/D205)*0.5*'NEFZ + EPA + WLTP - Constants'!$B$3*('NEFZ + EPA + WLTP - Start Value'!$B$5*'NEFZ + EPA + WLTP - Start Value'!$B$4)*E205/3600,0)</f>
        <v>5.443103968894674</v>
      </c>
    </row>
    <row r="206" ht="20.35" customHeight="1">
      <c r="A206" s="15">
        <v>204</v>
      </c>
      <c r="B206" s="136">
        <v>125.7</v>
      </c>
      <c r="C206" s="95">
        <f>B206/3.6</f>
        <v>34.91666666666666</v>
      </c>
      <c r="D206" s="95">
        <f>(C206+C205)/2</f>
        <v>34.95833333333333</v>
      </c>
      <c r="E206" s="95">
        <f>(D206*(A206-A205))</f>
        <v>34.95833333333333</v>
      </c>
      <c r="F206" s="95">
        <f>(0.5*((C206^2)-(C205^2))*'NEFZ + EPA + WLTP - Start Value'!$B$3)/3600</f>
        <v>-1.266430362654376</v>
      </c>
      <c r="G206" s="95">
        <f>E206*'NEFZ + EPA + WLTP - Start Value'!$B$3*'NEFZ + EPA + WLTP - Start Value'!$B$6*'NEFZ + EPA + WLTP - Constants'!$B$4/3600</f>
        <v>1.192673458333333</v>
      </c>
      <c r="H206" s="95">
        <f>IF(E206&gt;0,(((C205)^3+(C206)^3)/2/D206)*0.5*'NEFZ + EPA + WLTP - Constants'!$B$3*('NEFZ + EPA + WLTP - Start Value'!$B$5*'NEFZ + EPA + WLTP - Start Value'!$B$4)*E206/3600,0)</f>
        <v>5.404363270688656</v>
      </c>
    </row>
    <row r="207" ht="20.35" customHeight="1">
      <c r="A207" s="15">
        <v>205</v>
      </c>
      <c r="B207" s="136">
        <v>125.6</v>
      </c>
      <c r="C207" s="95">
        <f>B207/3.6</f>
        <v>34.88888888888889</v>
      </c>
      <c r="D207" s="95">
        <f>(C207+C206)/2</f>
        <v>34.90277777777777</v>
      </c>
      <c r="E207" s="95">
        <f>(D207*(A207-A206))</f>
        <v>34.90277777777777</v>
      </c>
      <c r="F207" s="95">
        <f>(0.5*((C207^2)-(C206^2))*'NEFZ + EPA + WLTP - Start Value'!$B$3)/3600</f>
        <v>-0.4214725865911995</v>
      </c>
      <c r="G207" s="95">
        <f>E207*'NEFZ + EPA + WLTP - Start Value'!$B$3*'NEFZ + EPA + WLTP - Start Value'!$B$6*'NEFZ + EPA + WLTP - Constants'!$B$4/3600</f>
        <v>1.190778069444444</v>
      </c>
      <c r="H207" s="95">
        <f>IF(E207&gt;0,(((C206)^3+(C207)^3)/2/D207)*0.5*'NEFZ + EPA + WLTP - Constants'!$B$3*('NEFZ + EPA + WLTP - Start Value'!$B$5*'NEFZ + EPA + WLTP - Start Value'!$B$4)*E207/3600,0)</f>
        <v>5.378618091333374</v>
      </c>
    </row>
    <row r="208" ht="20.35" customHeight="1">
      <c r="A208" s="15">
        <v>206</v>
      </c>
      <c r="B208" s="136">
        <v>125.6</v>
      </c>
      <c r="C208" s="95">
        <f>B208/3.6</f>
        <v>34.88888888888889</v>
      </c>
      <c r="D208" s="95">
        <f>(C208+C207)/2</f>
        <v>34.88888888888889</v>
      </c>
      <c r="E208" s="95">
        <f>(D208*(A208-A207))</f>
        <v>34.88888888888889</v>
      </c>
      <c r="F208" s="95">
        <f>(0.5*((C208^2)-(C207^2))*'NEFZ + EPA + WLTP - Start Value'!$B$3)/3600</f>
        <v>0</v>
      </c>
      <c r="G208" s="95">
        <f>E208*'NEFZ + EPA + WLTP - Start Value'!$B$3*'NEFZ + EPA + WLTP - Start Value'!$B$6*'NEFZ + EPA + WLTP - Constants'!$B$4/3600</f>
        <v>1.190304222222222</v>
      </c>
      <c r="H208" s="95">
        <f>IF(E208&gt;0,(((C207)^3+(C208)^3)/2/D208)*0.5*'NEFZ + EPA + WLTP - Constants'!$B$3*('NEFZ + EPA + WLTP - Start Value'!$B$5*'NEFZ + EPA + WLTP - Start Value'!$B$4)*E208/3600,0)</f>
        <v>5.372197141289437</v>
      </c>
    </row>
    <row r="209" ht="20.35" customHeight="1">
      <c r="A209" s="15">
        <v>207</v>
      </c>
      <c r="B209" s="136">
        <v>125.8</v>
      </c>
      <c r="C209" s="95">
        <f>B209/3.6</f>
        <v>34.94444444444444</v>
      </c>
      <c r="D209" s="95">
        <f>(C209+C208)/2</f>
        <v>34.91666666666666</v>
      </c>
      <c r="E209" s="95">
        <f>(D209*(A209-A208))</f>
        <v>34.91666666666666</v>
      </c>
      <c r="F209" s="95">
        <f>(0.5*((C209^2)-(C208^2))*'NEFZ + EPA + WLTP - Start Value'!$B$3)/3600</f>
        <v>0.8432806069958702</v>
      </c>
      <c r="G209" s="95">
        <f>E209*'NEFZ + EPA + WLTP - Start Value'!$B$3*'NEFZ + EPA + WLTP - Start Value'!$B$6*'NEFZ + EPA + WLTP - Constants'!$B$4/3600</f>
        <v>1.191251916666667</v>
      </c>
      <c r="H209" s="95">
        <f>IF(E209&gt;0,(((C208)^3+(C209)^3)/2/D209)*0.5*'NEFZ + EPA + WLTP - Constants'!$B$3*('NEFZ + EPA + WLTP - Start Value'!$B$5*'NEFZ + EPA + WLTP - Start Value'!$B$4)*E209/3600,0)</f>
        <v>5.385049265817901</v>
      </c>
    </row>
    <row r="210" ht="20.35" customHeight="1">
      <c r="A210" s="15">
        <v>208</v>
      </c>
      <c r="B210" s="136">
        <v>126.2</v>
      </c>
      <c r="C210" s="95">
        <f>B210/3.6</f>
        <v>35.05555555555556</v>
      </c>
      <c r="D210" s="95">
        <f>(C210+C209)/2</f>
        <v>35</v>
      </c>
      <c r="E210" s="95">
        <f>(D210*(A210-A209))</f>
        <v>35</v>
      </c>
      <c r="F210" s="95">
        <f>(0.5*((C210^2)-(C209^2))*'NEFZ + EPA + WLTP - Start Value'!$B$3)/3600</f>
        <v>1.690586419753147</v>
      </c>
      <c r="G210" s="95">
        <f>E210*'NEFZ + EPA + WLTP - Start Value'!$B$3*'NEFZ + EPA + WLTP - Start Value'!$B$6*'NEFZ + EPA + WLTP - Constants'!$B$4/3600</f>
        <v>1.194095</v>
      </c>
      <c r="H210" s="95">
        <f>IF(E210&gt;0,(((C209)^3+(C210)^3)/2/D210)*0.5*'NEFZ + EPA + WLTP - Constants'!$B$3*('NEFZ + EPA + WLTP - Start Value'!$B$5*'NEFZ + EPA + WLTP - Start Value'!$B$4)*E210/3600,0)</f>
        <v>5.423728495370369</v>
      </c>
    </row>
    <row r="211" ht="20.35" customHeight="1">
      <c r="A211" s="15">
        <v>209</v>
      </c>
      <c r="B211" s="136">
        <v>126.6</v>
      </c>
      <c r="C211" s="95">
        <f>B211/3.6</f>
        <v>35.16666666666666</v>
      </c>
      <c r="D211" s="95">
        <f>(C211+C210)/2</f>
        <v>35.11111111111111</v>
      </c>
      <c r="E211" s="95">
        <f>(D211*(A211-A210))</f>
        <v>35.11111111111111</v>
      </c>
      <c r="F211" s="95">
        <f>(0.5*((C211^2)-(C210^2))*'NEFZ + EPA + WLTP - Start Value'!$B$3)/3600</f>
        <v>1.695953360768141</v>
      </c>
      <c r="G211" s="95">
        <f>E211*'NEFZ + EPA + WLTP - Start Value'!$B$3*'NEFZ + EPA + WLTP - Start Value'!$B$6*'NEFZ + EPA + WLTP - Constants'!$B$4/3600</f>
        <v>1.197885777777778</v>
      </c>
      <c r="H211" s="95">
        <f>IF(E211&gt;0,(((C210)^3+(C211)^3)/2/D211)*0.5*'NEFZ + EPA + WLTP - Constants'!$B$3*('NEFZ + EPA + WLTP - Start Value'!$B$5*'NEFZ + EPA + WLTP - Start Value'!$B$4)*E211/3600,0)</f>
        <v>5.475546947187929</v>
      </c>
    </row>
    <row r="212" ht="20.35" customHeight="1">
      <c r="A212" s="15">
        <v>210</v>
      </c>
      <c r="B212" s="136">
        <v>127</v>
      </c>
      <c r="C212" s="95">
        <f>B212/3.6</f>
        <v>35.27777777777778</v>
      </c>
      <c r="D212" s="95">
        <f>(C212+C211)/2</f>
        <v>35.22222222222222</v>
      </c>
      <c r="E212" s="95">
        <f>(D212*(A212-A211))</f>
        <v>35.22222222222222</v>
      </c>
      <c r="F212" s="95">
        <f>(0.5*((C212^2)-(C211^2))*'NEFZ + EPA + WLTP - Start Value'!$B$3)/3600</f>
        <v>1.701320301783284</v>
      </c>
      <c r="G212" s="95">
        <f>E212*'NEFZ + EPA + WLTP - Start Value'!$B$3*'NEFZ + EPA + WLTP - Start Value'!$B$6*'NEFZ + EPA + WLTP - Constants'!$B$4/3600</f>
        <v>1.201676555555556</v>
      </c>
      <c r="H212" s="95">
        <f>IF(E212&gt;0,(((C211)^3+(C212)^3)/2/D212)*0.5*'NEFZ + EPA + WLTP - Constants'!$B$3*('NEFZ + EPA + WLTP - Start Value'!$B$5*'NEFZ + EPA + WLTP - Start Value'!$B$4)*E212/3600,0)</f>
        <v>5.527694403120713</v>
      </c>
    </row>
    <row r="213" ht="20.35" customHeight="1">
      <c r="A213" s="15">
        <v>211</v>
      </c>
      <c r="B213" s="136">
        <v>127.4</v>
      </c>
      <c r="C213" s="95">
        <f>B213/3.6</f>
        <v>35.38888888888889</v>
      </c>
      <c r="D213" s="95">
        <f>(C213+C212)/2</f>
        <v>35.33333333333334</v>
      </c>
      <c r="E213" s="95">
        <f>(D213*(A213-A212))</f>
        <v>35.33333333333334</v>
      </c>
      <c r="F213" s="95">
        <f>(0.5*((C213^2)-(C212^2))*'NEFZ + EPA + WLTP - Start Value'!$B$3)/3600</f>
        <v>1.706687242798427</v>
      </c>
      <c r="G213" s="95">
        <f>E213*'NEFZ + EPA + WLTP - Start Value'!$B$3*'NEFZ + EPA + WLTP - Start Value'!$B$6*'NEFZ + EPA + WLTP - Constants'!$B$4/3600</f>
        <v>1.205467333333333</v>
      </c>
      <c r="H213" s="95">
        <f>IF(E213&gt;0,(((C212)^3+(C213)^3)/2/D213)*0.5*'NEFZ + EPA + WLTP - Constants'!$B$3*('NEFZ + EPA + WLTP - Start Value'!$B$5*'NEFZ + EPA + WLTP - Start Value'!$B$4)*E213/3600,0)</f>
        <v>5.580171904320989</v>
      </c>
    </row>
    <row r="214" ht="20.35" customHeight="1">
      <c r="A214" s="15">
        <v>212</v>
      </c>
      <c r="B214" s="136">
        <v>127.6</v>
      </c>
      <c r="C214" s="95">
        <f>B214/3.6</f>
        <v>35.44444444444444</v>
      </c>
      <c r="D214" s="95">
        <f>(C214+C213)/2</f>
        <v>35.41666666666667</v>
      </c>
      <c r="E214" s="95">
        <f>(D214*(A214-A213))</f>
        <v>35.41666666666667</v>
      </c>
      <c r="F214" s="95">
        <f>(0.5*((C214^2)-(C213^2))*'NEFZ + EPA + WLTP - Start Value'!$B$3)/3600</f>
        <v>0.8553562242797438</v>
      </c>
      <c r="G214" s="95">
        <f>E214*'NEFZ + EPA + WLTP - Start Value'!$B$3*'NEFZ + EPA + WLTP - Start Value'!$B$6*'NEFZ + EPA + WLTP - Constants'!$B$4/3600</f>
        <v>1.208310416666667</v>
      </c>
      <c r="H214" s="95">
        <f>IF(E214&gt;0,(((C213)^3+(C214)^3)/2/D214)*0.5*'NEFZ + EPA + WLTP - Constants'!$B$3*('NEFZ + EPA + WLTP - Start Value'!$B$5*'NEFZ + EPA + WLTP - Start Value'!$B$4)*E214/3600,0)</f>
        <v>5.619716136188273</v>
      </c>
    </row>
    <row r="215" ht="20.35" customHeight="1">
      <c r="A215" s="15">
        <v>213</v>
      </c>
      <c r="B215" s="136">
        <v>127.8</v>
      </c>
      <c r="C215" s="95">
        <f>B215/3.6</f>
        <v>35.5</v>
      </c>
      <c r="D215" s="95">
        <f>(C215+C214)/2</f>
        <v>35.47222222222222</v>
      </c>
      <c r="E215" s="95">
        <f>(D215*(A215-A214))</f>
        <v>35.47222222222222</v>
      </c>
      <c r="F215" s="95">
        <f>(0.5*((C215^2)-(C214^2))*'NEFZ + EPA + WLTP - Start Value'!$B$3)/3600</f>
        <v>0.8566979595336284</v>
      </c>
      <c r="G215" s="95">
        <f>E215*'NEFZ + EPA + WLTP - Start Value'!$B$3*'NEFZ + EPA + WLTP - Start Value'!$B$6*'NEFZ + EPA + WLTP - Constants'!$B$4/3600</f>
        <v>1.210205805555556</v>
      </c>
      <c r="H215" s="95">
        <f>IF(E215&gt;0,(((C214)^3+(C215)^3)/2/D215)*0.5*'NEFZ + EPA + WLTP - Constants'!$B$3*('NEFZ + EPA + WLTP - Start Value'!$B$5*'NEFZ + EPA + WLTP - Start Value'!$B$4)*E215/3600,0)</f>
        <v>5.646203331747256</v>
      </c>
    </row>
    <row r="216" ht="20.35" customHeight="1">
      <c r="A216" s="15">
        <v>214</v>
      </c>
      <c r="B216" s="136">
        <v>127.9</v>
      </c>
      <c r="C216" s="95">
        <f>B216/3.6</f>
        <v>35.52777777777778</v>
      </c>
      <c r="D216" s="95">
        <f>(C216+C215)/2</f>
        <v>35.51388888888889</v>
      </c>
      <c r="E216" s="95">
        <f>(D216*(A216-A215))</f>
        <v>35.51388888888889</v>
      </c>
      <c r="F216" s="95">
        <f>(0.5*((C216^2)-(C215^2))*'NEFZ + EPA + WLTP - Start Value'!$B$3)/3600</f>
        <v>0.4288521304869715</v>
      </c>
      <c r="G216" s="95">
        <f>E216*'NEFZ + EPA + WLTP - Start Value'!$B$3*'NEFZ + EPA + WLTP - Start Value'!$B$6*'NEFZ + EPA + WLTP - Constants'!$B$4/3600</f>
        <v>1.211627347222222</v>
      </c>
      <c r="H216" s="95">
        <f>IF(E216&gt;0,(((C215)^3+(C216)^3)/2/D216)*0.5*'NEFZ + EPA + WLTP - Constants'!$B$3*('NEFZ + EPA + WLTP - Start Value'!$B$5*'NEFZ + EPA + WLTP - Start Value'!$B$4)*E216/3600,0)</f>
        <v>5.666115454191313</v>
      </c>
    </row>
    <row r="217" ht="20.35" customHeight="1">
      <c r="A217" s="15">
        <v>215</v>
      </c>
      <c r="B217" s="136">
        <v>128</v>
      </c>
      <c r="C217" s="95">
        <f>B217/3.6</f>
        <v>35.55555555555556</v>
      </c>
      <c r="D217" s="95">
        <f>(C217+C216)/2</f>
        <v>35.54166666666667</v>
      </c>
      <c r="E217" s="95">
        <f>(D217*(A217-A216))</f>
        <v>35.54166666666667</v>
      </c>
      <c r="F217" s="95">
        <f>(0.5*((C217^2)-(C216^2))*'NEFZ + EPA + WLTP - Start Value'!$B$3)/3600</f>
        <v>0.4291875643004427</v>
      </c>
      <c r="G217" s="95">
        <f>E217*'NEFZ + EPA + WLTP - Start Value'!$B$3*'NEFZ + EPA + WLTP - Start Value'!$B$6*'NEFZ + EPA + WLTP - Constants'!$B$4/3600</f>
        <v>1.212575041666667</v>
      </c>
      <c r="H217" s="95">
        <f>IF(E217&gt;0,(((C216)^3+(C217)^3)/2/D217)*0.5*'NEFZ + EPA + WLTP - Constants'!$B$3*('NEFZ + EPA + WLTP - Start Value'!$B$5*'NEFZ + EPA + WLTP - Start Value'!$B$4)*E217/3600,0)</f>
        <v>5.679421390962577</v>
      </c>
    </row>
    <row r="218" ht="20.35" customHeight="1">
      <c r="A218" s="15">
        <v>216</v>
      </c>
      <c r="B218" s="136">
        <v>128.1</v>
      </c>
      <c r="C218" s="95">
        <f>B218/3.6</f>
        <v>35.58333333333333</v>
      </c>
      <c r="D218" s="95">
        <f>(C218+C217)/2</f>
        <v>35.56944444444444</v>
      </c>
      <c r="E218" s="95">
        <f>(D218*(A218-A217))</f>
        <v>35.56944444444444</v>
      </c>
      <c r="F218" s="95">
        <f>(0.5*((C218^2)-(C217^2))*'NEFZ + EPA + WLTP - Start Value'!$B$3)/3600</f>
        <v>0.4295229981137655</v>
      </c>
      <c r="G218" s="95">
        <f>E218*'NEFZ + EPA + WLTP - Start Value'!$B$3*'NEFZ + EPA + WLTP - Start Value'!$B$6*'NEFZ + EPA + WLTP - Constants'!$B$4/3600</f>
        <v>1.213522736111111</v>
      </c>
      <c r="H218" s="95">
        <f>IF(E218&gt;0,(((C217)^3+(C218)^3)/2/D218)*0.5*'NEFZ + EPA + WLTP - Constants'!$B$3*('NEFZ + EPA + WLTP - Start Value'!$B$5*'NEFZ + EPA + WLTP - Start Value'!$B$4)*E218/3600,0)</f>
        <v>5.692748142645103</v>
      </c>
    </row>
    <row r="219" ht="20.35" customHeight="1">
      <c r="A219" s="15">
        <v>217</v>
      </c>
      <c r="B219" s="136">
        <v>128.2</v>
      </c>
      <c r="C219" s="95">
        <f>B219/3.6</f>
        <v>35.61111111111111</v>
      </c>
      <c r="D219" s="95">
        <f>(C219+C218)/2</f>
        <v>35.59722222222221</v>
      </c>
      <c r="E219" s="95">
        <f>(D219*(A219-A218))</f>
        <v>35.59722222222221</v>
      </c>
      <c r="F219" s="95">
        <f>(0.5*((C219^2)-(C218^2))*'NEFZ + EPA + WLTP - Start Value'!$B$3)/3600</f>
        <v>0.4298584319272861</v>
      </c>
      <c r="G219" s="95">
        <f>E219*'NEFZ + EPA + WLTP - Start Value'!$B$3*'NEFZ + EPA + WLTP - Start Value'!$B$6*'NEFZ + EPA + WLTP - Constants'!$B$4/3600</f>
        <v>1.214470430555555</v>
      </c>
      <c r="H219" s="95">
        <f>IF(E219&gt;0,(((C218)^3+(C219)^3)/2/D219)*0.5*'NEFZ + EPA + WLTP - Constants'!$B$3*('NEFZ + EPA + WLTP - Start Value'!$B$5*'NEFZ + EPA + WLTP - Start Value'!$B$4)*E219/3600,0)</f>
        <v>5.7060957255069</v>
      </c>
    </row>
    <row r="220" ht="20.35" customHeight="1">
      <c r="A220" s="15">
        <v>218</v>
      </c>
      <c r="B220" s="136">
        <v>128.3</v>
      </c>
      <c r="C220" s="95">
        <f>B220/3.6</f>
        <v>35.63888888888889</v>
      </c>
      <c r="D220" s="95">
        <f>(C220+C219)/2</f>
        <v>35.625</v>
      </c>
      <c r="E220" s="95">
        <f>(D220*(A220-A219))</f>
        <v>35.625</v>
      </c>
      <c r="F220" s="95">
        <f>(0.5*((C220^2)-(C219^2))*'NEFZ + EPA + WLTP - Start Value'!$B$3)/3600</f>
        <v>0.4301938657408561</v>
      </c>
      <c r="G220" s="95">
        <f>E220*'NEFZ + EPA + WLTP - Start Value'!$B$3*'NEFZ + EPA + WLTP - Start Value'!$B$6*'NEFZ + EPA + WLTP - Constants'!$B$4/3600</f>
        <v>1.215418125</v>
      </c>
      <c r="H220" s="95">
        <f>IF(E220&gt;0,(((C219)^3+(C220)^3)/2/D220)*0.5*'NEFZ + EPA + WLTP - Constants'!$B$3*('NEFZ + EPA + WLTP - Start Value'!$B$5*'NEFZ + EPA + WLTP - Start Value'!$B$4)*E220/3600,0)</f>
        <v>5.719464155815972</v>
      </c>
    </row>
    <row r="221" ht="20.35" customHeight="1">
      <c r="A221" s="15">
        <v>219</v>
      </c>
      <c r="B221" s="136">
        <v>128.4</v>
      </c>
      <c r="C221" s="95">
        <f>B221/3.6</f>
        <v>35.66666666666666</v>
      </c>
      <c r="D221" s="95">
        <f>(C221+C220)/2</f>
        <v>35.65277777777778</v>
      </c>
      <c r="E221" s="95">
        <f>(D221*(A221-A220))</f>
        <v>35.65277777777778</v>
      </c>
      <c r="F221" s="95">
        <f>(0.5*((C221^2)-(C220^2))*'NEFZ + EPA + WLTP - Start Value'!$B$3)/3600</f>
        <v>0.4305292995540801</v>
      </c>
      <c r="G221" s="95">
        <f>E221*'NEFZ + EPA + WLTP - Start Value'!$B$3*'NEFZ + EPA + WLTP - Start Value'!$B$6*'NEFZ + EPA + WLTP - Constants'!$B$4/3600</f>
        <v>1.216365819444445</v>
      </c>
      <c r="H221" s="95">
        <f>IF(E221&gt;0,(((C220)^3+(C221)^3)/2/D221)*0.5*'NEFZ + EPA + WLTP - Constants'!$B$3*('NEFZ + EPA + WLTP - Start Value'!$B$5*'NEFZ + EPA + WLTP - Start Value'!$B$4)*E221/3600,0)</f>
        <v>5.732853449840323</v>
      </c>
    </row>
    <row r="222" ht="20.35" customHeight="1">
      <c r="A222" s="15">
        <v>220</v>
      </c>
      <c r="B222" s="136">
        <v>128.5</v>
      </c>
      <c r="C222" s="95">
        <f>B222/3.6</f>
        <v>35.69444444444444</v>
      </c>
      <c r="D222" s="95">
        <f>(C222+C221)/2</f>
        <v>35.68055555555556</v>
      </c>
      <c r="E222" s="95">
        <f>(D222*(A222-A221))</f>
        <v>35.68055555555556</v>
      </c>
      <c r="F222" s="95">
        <f>(0.5*((C222^2)-(C221^2))*'NEFZ + EPA + WLTP - Start Value'!$B$3)/3600</f>
        <v>0.4308647333676501</v>
      </c>
      <c r="G222" s="95">
        <f>E222*'NEFZ + EPA + WLTP - Start Value'!$B$3*'NEFZ + EPA + WLTP - Start Value'!$B$6*'NEFZ + EPA + WLTP - Constants'!$B$4/3600</f>
        <v>1.217313513888889</v>
      </c>
      <c r="H222" s="95">
        <f>IF(E222&gt;0,(((C221)^3+(C222)^3)/2/D222)*0.5*'NEFZ + EPA + WLTP - Constants'!$B$3*('NEFZ + EPA + WLTP - Start Value'!$B$5*'NEFZ + EPA + WLTP - Start Value'!$B$4)*E222/3600,0)</f>
        <v>5.746263623847951</v>
      </c>
    </row>
    <row r="223" ht="20.35" customHeight="1">
      <c r="A223" s="15">
        <v>221</v>
      </c>
      <c r="B223" s="136">
        <v>128.6</v>
      </c>
      <c r="C223" s="95">
        <f>B223/3.6</f>
        <v>35.72222222222222</v>
      </c>
      <c r="D223" s="95">
        <f>(C223+C222)/2</f>
        <v>35.70833333333333</v>
      </c>
      <c r="E223" s="95">
        <f>(D223*(A223-A222))</f>
        <v>35.70833333333333</v>
      </c>
      <c r="F223" s="95">
        <f>(0.5*((C223^2)-(C222^2))*'NEFZ + EPA + WLTP - Start Value'!$B$3)/3600</f>
        <v>0.4312001671810718</v>
      </c>
      <c r="G223" s="95">
        <f>E223*'NEFZ + EPA + WLTP - Start Value'!$B$3*'NEFZ + EPA + WLTP - Start Value'!$B$6*'NEFZ + EPA + WLTP - Constants'!$B$4/3600</f>
        <v>1.218261208333333</v>
      </c>
      <c r="H223" s="95">
        <f>IF(E223&gt;0,(((C222)^3+(C223)^3)/2/D223)*0.5*'NEFZ + EPA + WLTP - Constants'!$B$3*('NEFZ + EPA + WLTP - Start Value'!$B$5*'NEFZ + EPA + WLTP - Start Value'!$B$4)*E223/3600,0)</f>
        <v>5.759694694106867</v>
      </c>
    </row>
    <row r="224" ht="20.35" customHeight="1">
      <c r="A224" s="15">
        <v>222</v>
      </c>
      <c r="B224" s="136">
        <v>128.6</v>
      </c>
      <c r="C224" s="95">
        <f>B224/3.6</f>
        <v>35.72222222222222</v>
      </c>
      <c r="D224" s="95">
        <f>(C224+C223)/2</f>
        <v>35.72222222222222</v>
      </c>
      <c r="E224" s="95">
        <f>(D224*(A224-A223))</f>
        <v>35.72222222222222</v>
      </c>
      <c r="F224" s="95">
        <f>(0.5*((C224^2)-(C223^2))*'NEFZ + EPA + WLTP - Start Value'!$B$3)/3600</f>
        <v>0</v>
      </c>
      <c r="G224" s="95">
        <f>E224*'NEFZ + EPA + WLTP - Start Value'!$B$3*'NEFZ + EPA + WLTP - Start Value'!$B$6*'NEFZ + EPA + WLTP - Constants'!$B$4/3600</f>
        <v>1.218735055555556</v>
      </c>
      <c r="H224" s="95">
        <f>IF(E224&gt;0,(((C223)^3+(C224)^3)/2/D224)*0.5*'NEFZ + EPA + WLTP - Constants'!$B$3*('NEFZ + EPA + WLTP - Start Value'!$B$5*'NEFZ + EPA + WLTP - Start Value'!$B$4)*E224/3600,0)</f>
        <v>5.766415455332647</v>
      </c>
    </row>
    <row r="225" ht="20.35" customHeight="1">
      <c r="A225" s="15">
        <v>223</v>
      </c>
      <c r="B225" s="136">
        <v>128.5</v>
      </c>
      <c r="C225" s="95">
        <f>B225/3.6</f>
        <v>35.69444444444444</v>
      </c>
      <c r="D225" s="95">
        <f>(C225+C224)/2</f>
        <v>35.70833333333333</v>
      </c>
      <c r="E225" s="95">
        <f>(D225*(A225-A224))</f>
        <v>35.70833333333333</v>
      </c>
      <c r="F225" s="95">
        <f>(0.5*((C225^2)-(C224^2))*'NEFZ + EPA + WLTP - Start Value'!$B$3)/3600</f>
        <v>-0.4312001671810718</v>
      </c>
      <c r="G225" s="95">
        <f>E225*'NEFZ + EPA + WLTP - Start Value'!$B$3*'NEFZ + EPA + WLTP - Start Value'!$B$6*'NEFZ + EPA + WLTP - Constants'!$B$4/3600</f>
        <v>1.218261208333333</v>
      </c>
      <c r="H225" s="95">
        <f>IF(E225&gt;0,(((C224)^3+(C225)^3)/2/D225)*0.5*'NEFZ + EPA + WLTP - Constants'!$B$3*('NEFZ + EPA + WLTP - Start Value'!$B$5*'NEFZ + EPA + WLTP - Start Value'!$B$4)*E225/3600,0)</f>
        <v>5.759694694106867</v>
      </c>
    </row>
    <row r="226" ht="20.35" customHeight="1">
      <c r="A226" s="15">
        <v>224</v>
      </c>
      <c r="B226" s="136">
        <v>128.3</v>
      </c>
      <c r="C226" s="95">
        <f>B226/3.6</f>
        <v>35.63888888888889</v>
      </c>
      <c r="D226" s="95">
        <f>(C226+C225)/2</f>
        <v>35.66666666666667</v>
      </c>
      <c r="E226" s="95">
        <f>(D226*(A226-A225))</f>
        <v>35.66666666666667</v>
      </c>
      <c r="F226" s="95">
        <f>(0.5*((C226^2)-(C225^2))*'NEFZ + EPA + WLTP - Start Value'!$B$3)/3600</f>
        <v>-0.8613940329217301</v>
      </c>
      <c r="G226" s="95">
        <f>E226*'NEFZ + EPA + WLTP - Start Value'!$B$3*'NEFZ + EPA + WLTP - Start Value'!$B$6*'NEFZ + EPA + WLTP - Constants'!$B$4/3600</f>
        <v>1.216839666666667</v>
      </c>
      <c r="H226" s="95">
        <f>IF(E226&gt;0,(((C225)^3+(C226)^3)/2/D226)*0.5*'NEFZ + EPA + WLTP - Constants'!$B$3*('NEFZ + EPA + WLTP - Start Value'!$B$5*'NEFZ + EPA + WLTP - Start Value'!$B$4)*E226/3600,0)</f>
        <v>5.739563758873457</v>
      </c>
    </row>
    <row r="227" ht="20.35" customHeight="1">
      <c r="A227" s="15">
        <v>225</v>
      </c>
      <c r="B227" s="136">
        <v>128.1</v>
      </c>
      <c r="C227" s="95">
        <f>B227/3.6</f>
        <v>35.58333333333333</v>
      </c>
      <c r="D227" s="95">
        <f>(C227+C226)/2</f>
        <v>35.61111111111111</v>
      </c>
      <c r="E227" s="95">
        <f>(D227*(A227-A226))</f>
        <v>35.61111111111111</v>
      </c>
      <c r="F227" s="95">
        <f>(0.5*((C227^2)-(C226^2))*'NEFZ + EPA + WLTP - Start Value'!$B$3)/3600</f>
        <v>-0.8600522976681421</v>
      </c>
      <c r="G227" s="95">
        <f>E227*'NEFZ + EPA + WLTP - Start Value'!$B$3*'NEFZ + EPA + WLTP - Start Value'!$B$6*'NEFZ + EPA + WLTP - Constants'!$B$4/3600</f>
        <v>1.214944277777778</v>
      </c>
      <c r="H227" s="95">
        <f>IF(E227&gt;0,(((C226)^3+(C227)^3)/2/D227)*0.5*'NEFZ + EPA + WLTP - Constants'!$B$3*('NEFZ + EPA + WLTP - Start Value'!$B$5*'NEFZ + EPA + WLTP - Start Value'!$B$4)*E227/3600,0)</f>
        <v>5.712785154556755</v>
      </c>
    </row>
    <row r="228" ht="20.35" customHeight="1">
      <c r="A228" s="15">
        <v>226</v>
      </c>
      <c r="B228" s="136">
        <v>127.9</v>
      </c>
      <c r="C228" s="95">
        <f>B228/3.6</f>
        <v>35.52777777777778</v>
      </c>
      <c r="D228" s="95">
        <f>(C228+C227)/2</f>
        <v>35.55555555555556</v>
      </c>
      <c r="E228" s="95">
        <f>(D228*(A228-A227))</f>
        <v>35.55555555555556</v>
      </c>
      <c r="F228" s="95">
        <f>(0.5*((C228^2)-(C227^2))*'NEFZ + EPA + WLTP - Start Value'!$B$3)/3600</f>
        <v>-0.8587105624142081</v>
      </c>
      <c r="G228" s="95">
        <f>E228*'NEFZ + EPA + WLTP - Start Value'!$B$3*'NEFZ + EPA + WLTP - Start Value'!$B$6*'NEFZ + EPA + WLTP - Constants'!$B$4/3600</f>
        <v>1.213048888888889</v>
      </c>
      <c r="H228" s="95">
        <f>IF(E228&gt;0,(((C227)^3+(C228)^3)/2/D228)*0.5*'NEFZ + EPA + WLTP - Constants'!$B$3*('NEFZ + EPA + WLTP - Start Value'!$B$5*'NEFZ + EPA + WLTP - Start Value'!$B$4)*E228/3600,0)</f>
        <v>5.686089972565156</v>
      </c>
    </row>
    <row r="229" ht="20.35" customHeight="1">
      <c r="A229" s="15">
        <v>227</v>
      </c>
      <c r="B229" s="136">
        <v>127.6</v>
      </c>
      <c r="C229" s="95">
        <f>B229/3.6</f>
        <v>35.44444444444444</v>
      </c>
      <c r="D229" s="95">
        <f>(C229+C228)/2</f>
        <v>35.48611111111111</v>
      </c>
      <c r="E229" s="95">
        <f>(D229*(A229-A228))</f>
        <v>35.48611111111111</v>
      </c>
      <c r="F229" s="95">
        <f>(0.5*((C229^2)-(C228^2))*'NEFZ + EPA + WLTP - Start Value'!$B$3)/3600</f>
        <v>-1.2855500900206</v>
      </c>
      <c r="G229" s="95">
        <f>E229*'NEFZ + EPA + WLTP - Start Value'!$B$3*'NEFZ + EPA + WLTP - Start Value'!$B$6*'NEFZ + EPA + WLTP - Constants'!$B$4/3600</f>
        <v>1.210679652777778</v>
      </c>
      <c r="H229" s="95">
        <f>IF(E229&gt;0,(((C228)^3+(C229)^3)/2/D229)*0.5*'NEFZ + EPA + WLTP - Constants'!$B$3*('NEFZ + EPA + WLTP - Start Value'!$B$5*'NEFZ + EPA + WLTP - Start Value'!$B$4)*E229/3600,0)</f>
        <v>5.652851098438571</v>
      </c>
    </row>
    <row r="230" ht="20.35" customHeight="1">
      <c r="A230" s="15">
        <v>228</v>
      </c>
      <c r="B230" s="136">
        <v>127.4</v>
      </c>
      <c r="C230" s="95">
        <f>B230/3.6</f>
        <v>35.38888888888889</v>
      </c>
      <c r="D230" s="95">
        <f>(C230+C229)/2</f>
        <v>35.41666666666667</v>
      </c>
      <c r="E230" s="95">
        <f>(D230*(A230-A229))</f>
        <v>35.41666666666667</v>
      </c>
      <c r="F230" s="95">
        <f>(0.5*((C230^2)-(C229^2))*'NEFZ + EPA + WLTP - Start Value'!$B$3)/3600</f>
        <v>-0.8553562242797438</v>
      </c>
      <c r="G230" s="95">
        <f>E230*'NEFZ + EPA + WLTP - Start Value'!$B$3*'NEFZ + EPA + WLTP - Start Value'!$B$6*'NEFZ + EPA + WLTP - Constants'!$B$4/3600</f>
        <v>1.208310416666667</v>
      </c>
      <c r="H230" s="95">
        <f>IF(E230&gt;0,(((C229)^3+(C230)^3)/2/D230)*0.5*'NEFZ + EPA + WLTP - Constants'!$B$3*('NEFZ + EPA + WLTP - Start Value'!$B$5*'NEFZ + EPA + WLTP - Start Value'!$B$4)*E230/3600,0)</f>
        <v>5.619716136188273</v>
      </c>
    </row>
    <row r="231" ht="20.35" customHeight="1">
      <c r="A231" s="15">
        <v>229</v>
      </c>
      <c r="B231" s="136">
        <v>127.2</v>
      </c>
      <c r="C231" s="95">
        <f>B231/3.6</f>
        <v>35.33333333333334</v>
      </c>
      <c r="D231" s="95">
        <f>(C231+C230)/2</f>
        <v>35.36111111111111</v>
      </c>
      <c r="E231" s="95">
        <f>(D231*(A231-A230))</f>
        <v>35.36111111111111</v>
      </c>
      <c r="F231" s="95">
        <f>(0.5*((C231^2)-(C230^2))*'NEFZ + EPA + WLTP - Start Value'!$B$3)/3600</f>
        <v>-0.8540144890261064</v>
      </c>
      <c r="G231" s="95">
        <f>E231*'NEFZ + EPA + WLTP - Start Value'!$B$3*'NEFZ + EPA + WLTP - Start Value'!$B$6*'NEFZ + EPA + WLTP - Constants'!$B$4/3600</f>
        <v>1.206415027777778</v>
      </c>
      <c r="H231" s="95">
        <f>IF(E231&gt;0,(((C230)^3+(C231)^3)/2/D231)*0.5*'NEFZ + EPA + WLTP - Constants'!$B$3*('NEFZ + EPA + WLTP - Start Value'!$B$5*'NEFZ + EPA + WLTP - Start Value'!$B$4)*E231/3600,0)</f>
        <v>5.593311907450277</v>
      </c>
    </row>
    <row r="232" ht="20.35" customHeight="1">
      <c r="A232" s="15">
        <v>230</v>
      </c>
      <c r="B232" s="136">
        <v>127</v>
      </c>
      <c r="C232" s="95">
        <f>B232/3.6</f>
        <v>35.27777777777778</v>
      </c>
      <c r="D232" s="95">
        <f>(C232+C231)/2</f>
        <v>35.30555555555556</v>
      </c>
      <c r="E232" s="95">
        <f>(D232*(A232-A231))</f>
        <v>35.30555555555556</v>
      </c>
      <c r="F232" s="95">
        <f>(0.5*((C232^2)-(C231^2))*'NEFZ + EPA + WLTP - Start Value'!$B$3)/3600</f>
        <v>-0.8526727537723207</v>
      </c>
      <c r="G232" s="95">
        <f>E232*'NEFZ + EPA + WLTP - Start Value'!$B$3*'NEFZ + EPA + WLTP - Start Value'!$B$6*'NEFZ + EPA + WLTP - Constants'!$B$4/3600</f>
        <v>1.204519638888889</v>
      </c>
      <c r="H232" s="95">
        <f>IF(E232&gt;0,(((C231)^3+(C232)^3)/2/D232)*0.5*'NEFZ + EPA + WLTP - Constants'!$B$3*('NEFZ + EPA + WLTP - Start Value'!$B$5*'NEFZ + EPA + WLTP - Start Value'!$B$4)*E232/3600,0)</f>
        <v>5.566990515389233</v>
      </c>
    </row>
    <row r="233" ht="20.35" customHeight="1">
      <c r="A233" s="15">
        <v>231</v>
      </c>
      <c r="B233" s="136">
        <v>126.9</v>
      </c>
      <c r="C233" s="95">
        <f>B233/3.6</f>
        <v>35.25</v>
      </c>
      <c r="D233" s="95">
        <f>(C233+C232)/2</f>
        <v>35.26388888888889</v>
      </c>
      <c r="E233" s="95">
        <f>(D233*(A233-A232))</f>
        <v>35.26388888888889</v>
      </c>
      <c r="F233" s="95">
        <f>(0.5*((C233^2)-(C232^2))*'NEFZ + EPA + WLTP - Start Value'!$B$3)/3600</f>
        <v>-0.4258332261659784</v>
      </c>
      <c r="G233" s="95">
        <f>E233*'NEFZ + EPA + WLTP - Start Value'!$B$3*'NEFZ + EPA + WLTP - Start Value'!$B$6*'NEFZ + EPA + WLTP - Constants'!$B$4/3600</f>
        <v>1.203098097222222</v>
      </c>
      <c r="H233" s="95">
        <f>IF(E233&gt;0,(((C232)^3+(C233)^3)/2/D233)*0.5*'NEFZ + EPA + WLTP - Constants'!$B$3*('NEFZ + EPA + WLTP - Start Value'!$B$5*'NEFZ + EPA + WLTP - Start Value'!$B$4)*E233/3600,0)</f>
        <v>5.547296010036225</v>
      </c>
    </row>
    <row r="234" ht="20.35" customHeight="1">
      <c r="A234" s="15">
        <v>232</v>
      </c>
      <c r="B234" s="136">
        <v>126.8</v>
      </c>
      <c r="C234" s="95">
        <f>B234/3.6</f>
        <v>35.22222222222222</v>
      </c>
      <c r="D234" s="95">
        <f>(C234+C233)/2</f>
        <v>35.23611111111111</v>
      </c>
      <c r="E234" s="95">
        <f>(D234*(A234-A233))</f>
        <v>35.23611111111111</v>
      </c>
      <c r="F234" s="95">
        <f>(0.5*((C234^2)-(C233^2))*'NEFZ + EPA + WLTP - Start Value'!$B$3)/3600</f>
        <v>-0.4254977923525567</v>
      </c>
      <c r="G234" s="95">
        <f>E234*'NEFZ + EPA + WLTP - Start Value'!$B$3*'NEFZ + EPA + WLTP - Start Value'!$B$6*'NEFZ + EPA + WLTP - Constants'!$B$4/3600</f>
        <v>1.202150402777778</v>
      </c>
      <c r="H234" s="95">
        <f>IF(E234&gt;0,(((C233)^3+(C234)^3)/2/D234)*0.5*'NEFZ + EPA + WLTP - Constants'!$B$3*('NEFZ + EPA + WLTP - Start Value'!$B$5*'NEFZ + EPA + WLTP - Start Value'!$B$4)*E234/3600,0)</f>
        <v>5.534197327637387</v>
      </c>
    </row>
    <row r="235" ht="20.35" customHeight="1">
      <c r="A235" s="15">
        <v>233</v>
      </c>
      <c r="B235" s="136">
        <v>126.7</v>
      </c>
      <c r="C235" s="95">
        <f>B235/3.6</f>
        <v>35.19444444444444</v>
      </c>
      <c r="D235" s="95">
        <f>(C235+C234)/2</f>
        <v>35.20833333333333</v>
      </c>
      <c r="E235" s="95">
        <f>(D235*(A235-A234))</f>
        <v>35.20833333333333</v>
      </c>
      <c r="F235" s="95">
        <f>(0.5*((C235^2)-(C234^2))*'NEFZ + EPA + WLTP - Start Value'!$B$3)/3600</f>
        <v>-0.4251623585390855</v>
      </c>
      <c r="G235" s="95">
        <f>E235*'NEFZ + EPA + WLTP - Start Value'!$B$3*'NEFZ + EPA + WLTP - Start Value'!$B$6*'NEFZ + EPA + WLTP - Constants'!$B$4/3600</f>
        <v>1.201202708333333</v>
      </c>
      <c r="H235" s="95">
        <f>IF(E235&gt;0,(((C234)^3+(C235)^3)/2/D235)*0.5*'NEFZ + EPA + WLTP - Constants'!$B$3*('NEFZ + EPA + WLTP - Start Value'!$B$5*'NEFZ + EPA + WLTP - Start Value'!$B$4)*E235/3600,0)</f>
        <v>5.521119281201774</v>
      </c>
    </row>
    <row r="236" ht="20.35" customHeight="1">
      <c r="A236" s="15">
        <v>234</v>
      </c>
      <c r="B236" s="136">
        <v>126.8</v>
      </c>
      <c r="C236" s="95">
        <f>B236/3.6</f>
        <v>35.22222222222222</v>
      </c>
      <c r="D236" s="95">
        <f>(C236+C235)/2</f>
        <v>35.20833333333333</v>
      </c>
      <c r="E236" s="95">
        <f>(D236*(A236-A235))</f>
        <v>35.20833333333333</v>
      </c>
      <c r="F236" s="95">
        <f>(0.5*((C236^2)-(C235^2))*'NEFZ + EPA + WLTP - Start Value'!$B$3)/3600</f>
        <v>0.4251623585390855</v>
      </c>
      <c r="G236" s="95">
        <f>E236*'NEFZ + EPA + WLTP - Start Value'!$B$3*'NEFZ + EPA + WLTP - Start Value'!$B$6*'NEFZ + EPA + WLTP - Constants'!$B$4/3600</f>
        <v>1.201202708333333</v>
      </c>
      <c r="H236" s="95">
        <f>IF(E236&gt;0,(((C235)^3+(C236)^3)/2/D236)*0.5*'NEFZ + EPA + WLTP - Constants'!$B$3*('NEFZ + EPA + WLTP - Start Value'!$B$5*'NEFZ + EPA + WLTP - Start Value'!$B$4)*E236/3600,0)</f>
        <v>5.521119281201774</v>
      </c>
    </row>
    <row r="237" ht="20.35" customHeight="1">
      <c r="A237" s="15">
        <v>235</v>
      </c>
      <c r="B237" s="136">
        <v>126.9</v>
      </c>
      <c r="C237" s="95">
        <f>B237/3.6</f>
        <v>35.25</v>
      </c>
      <c r="D237" s="95">
        <f>(C237+C236)/2</f>
        <v>35.23611111111111</v>
      </c>
      <c r="E237" s="95">
        <f>(D237*(A237-A236))</f>
        <v>35.23611111111111</v>
      </c>
      <c r="F237" s="95">
        <f>(0.5*((C237^2)-(C236^2))*'NEFZ + EPA + WLTP - Start Value'!$B$3)/3600</f>
        <v>0.4254977923525567</v>
      </c>
      <c r="G237" s="95">
        <f>E237*'NEFZ + EPA + WLTP - Start Value'!$B$3*'NEFZ + EPA + WLTP - Start Value'!$B$6*'NEFZ + EPA + WLTP - Constants'!$B$4/3600</f>
        <v>1.202150402777778</v>
      </c>
      <c r="H237" s="95">
        <f>IF(E237&gt;0,(((C236)^3+(C237)^3)/2/D237)*0.5*'NEFZ + EPA + WLTP - Constants'!$B$3*('NEFZ + EPA + WLTP - Start Value'!$B$5*'NEFZ + EPA + WLTP - Start Value'!$B$4)*E237/3600,0)</f>
        <v>5.534197327637387</v>
      </c>
    </row>
    <row r="238" ht="20.35" customHeight="1">
      <c r="A238" s="15">
        <v>236</v>
      </c>
      <c r="B238" s="136">
        <v>127.1</v>
      </c>
      <c r="C238" s="95">
        <f>B238/3.6</f>
        <v>35.30555555555555</v>
      </c>
      <c r="D238" s="95">
        <f>(C238+C237)/2</f>
        <v>35.27777777777777</v>
      </c>
      <c r="E238" s="95">
        <f>(D238*(A238-A237))</f>
        <v>35.27777777777777</v>
      </c>
      <c r="F238" s="95">
        <f>(0.5*((C238^2)-(C237^2))*'NEFZ + EPA + WLTP - Start Value'!$B$3)/3600</f>
        <v>0.852001886145329</v>
      </c>
      <c r="G238" s="95">
        <f>E238*'NEFZ + EPA + WLTP - Start Value'!$B$3*'NEFZ + EPA + WLTP - Start Value'!$B$6*'NEFZ + EPA + WLTP - Constants'!$B$4/3600</f>
        <v>1.203571944444444</v>
      </c>
      <c r="H238" s="95">
        <f>IF(E238&gt;0,(((C237)^3+(C238)^3)/2/D238)*0.5*'NEFZ + EPA + WLTP - Constants'!$B$3*('NEFZ + EPA + WLTP - Start Value'!$B$5*'NEFZ + EPA + WLTP - Start Value'!$B$4)*E238/3600,0)</f>
        <v>5.553860842442556</v>
      </c>
    </row>
    <row r="239" ht="20.35" customHeight="1">
      <c r="A239" s="15">
        <v>237</v>
      </c>
      <c r="B239" s="136">
        <v>127.4</v>
      </c>
      <c r="C239" s="95">
        <f>B239/3.6</f>
        <v>35.38888888888889</v>
      </c>
      <c r="D239" s="95">
        <f>(C239+C238)/2</f>
        <v>35.34722222222222</v>
      </c>
      <c r="E239" s="95">
        <f>(D239*(A239-A238))</f>
        <v>35.34722222222222</v>
      </c>
      <c r="F239" s="95">
        <f>(0.5*((C239^2)-(C238^2))*'NEFZ + EPA + WLTP - Start Value'!$B$3)/3600</f>
        <v>1.280518582819076</v>
      </c>
      <c r="G239" s="95">
        <f>E239*'NEFZ + EPA + WLTP - Start Value'!$B$3*'NEFZ + EPA + WLTP - Start Value'!$B$6*'NEFZ + EPA + WLTP - Constants'!$B$4/3600</f>
        <v>1.205941180555556</v>
      </c>
      <c r="H239" s="95">
        <f>IF(E239&gt;0,(((C238)^3+(C239)^3)/2/D239)*0.5*'NEFZ + EPA + WLTP - Constants'!$B$3*('NEFZ + EPA + WLTP - Start Value'!$B$5*'NEFZ + EPA + WLTP - Start Value'!$B$4)*E239/3600,0)</f>
        <v>5.586736736727323</v>
      </c>
    </row>
    <row r="240" ht="20.35" customHeight="1">
      <c r="A240" s="15">
        <v>238</v>
      </c>
      <c r="B240" s="136">
        <v>127.7</v>
      </c>
      <c r="C240" s="95">
        <f>B240/3.6</f>
        <v>35.47222222222222</v>
      </c>
      <c r="D240" s="95">
        <f>(C240+C239)/2</f>
        <v>35.43055555555556</v>
      </c>
      <c r="E240" s="95">
        <f>(D240*(A240-A239))</f>
        <v>35.43055555555556</v>
      </c>
      <c r="F240" s="95">
        <f>(0.5*((C240^2)-(C239^2))*'NEFZ + EPA + WLTP - Start Value'!$B$3)/3600</f>
        <v>1.283537487139822</v>
      </c>
      <c r="G240" s="95">
        <f>E240*'NEFZ + EPA + WLTP - Start Value'!$B$3*'NEFZ + EPA + WLTP - Start Value'!$B$6*'NEFZ + EPA + WLTP - Constants'!$B$4/3600</f>
        <v>1.208784263888889</v>
      </c>
      <c r="H240" s="95">
        <f>IF(E240&gt;0,(((C239)^3+(C240)^3)/2/D240)*0.5*'NEFZ + EPA + WLTP - Constants'!$B$3*('NEFZ + EPA + WLTP - Start Value'!$B$5*'NEFZ + EPA + WLTP - Start Value'!$B$4)*E240/3600,0)</f>
        <v>5.626343120504329</v>
      </c>
    </row>
    <row r="241" ht="20.35" customHeight="1">
      <c r="A241" s="15">
        <v>239</v>
      </c>
      <c r="B241" s="136">
        <v>128.1</v>
      </c>
      <c r="C241" s="95">
        <f>B241/3.6</f>
        <v>35.58333333333333</v>
      </c>
      <c r="D241" s="95">
        <f>(C241+C240)/2</f>
        <v>35.52777777777777</v>
      </c>
      <c r="E241" s="95">
        <f>(D241*(A241-A240))</f>
        <v>35.52777777777777</v>
      </c>
      <c r="F241" s="95">
        <f>(0.5*((C241^2)-(C240^2))*'NEFZ + EPA + WLTP - Start Value'!$B$3)/3600</f>
        <v>1.716079389574729</v>
      </c>
      <c r="G241" s="95">
        <f>E241*'NEFZ + EPA + WLTP - Start Value'!$B$3*'NEFZ + EPA + WLTP - Start Value'!$B$6*'NEFZ + EPA + WLTP - Constants'!$B$4/3600</f>
        <v>1.212101194444444</v>
      </c>
      <c r="H241" s="95">
        <f>IF(E241&gt;0,(((C240)^3+(C241)^3)/2/D241)*0.5*'NEFZ + EPA + WLTP - Constants'!$B$3*('NEFZ + EPA + WLTP - Start Value'!$B$5*'NEFZ + EPA + WLTP - Start Value'!$B$4)*E241/3600,0)</f>
        <v>5.672804834437156</v>
      </c>
    </row>
    <row r="242" ht="20.35" customHeight="1">
      <c r="A242" s="15">
        <v>240</v>
      </c>
      <c r="B242" s="136">
        <v>128.5</v>
      </c>
      <c r="C242" s="95">
        <f>B242/3.6</f>
        <v>35.69444444444444</v>
      </c>
      <c r="D242" s="95">
        <f>(C242+C241)/2</f>
        <v>35.63888888888889</v>
      </c>
      <c r="E242" s="95">
        <f>(D242*(A242-A241))</f>
        <v>35.63888888888889</v>
      </c>
      <c r="F242" s="95">
        <f>(0.5*((C242^2)-(C241^2))*'NEFZ + EPA + WLTP - Start Value'!$B$3)/3600</f>
        <v>1.721446330589872</v>
      </c>
      <c r="G242" s="95">
        <f>E242*'NEFZ + EPA + WLTP - Start Value'!$B$3*'NEFZ + EPA + WLTP - Start Value'!$B$6*'NEFZ + EPA + WLTP - Constants'!$B$4/3600</f>
        <v>1.215891972222222</v>
      </c>
      <c r="H242" s="95">
        <f>IF(E242&gt;0,(((C241)^3+(C242)^3)/2/D242)*0.5*'NEFZ + EPA + WLTP - Constants'!$B$3*('NEFZ + EPA + WLTP - Start Value'!$B$5*'NEFZ + EPA + WLTP - Start Value'!$B$4)*E242/3600,0)</f>
        <v>5.726195328564384</v>
      </c>
    </row>
    <row r="243" ht="20.35" customHeight="1">
      <c r="A243" s="15">
        <v>241</v>
      </c>
      <c r="B243" s="136">
        <v>129</v>
      </c>
      <c r="C243" s="95">
        <f>B243/3.6</f>
        <v>35.83333333333334</v>
      </c>
      <c r="D243" s="95">
        <f>(C243+C242)/2</f>
        <v>35.76388888888889</v>
      </c>
      <c r="E243" s="95">
        <f>(D243*(A243-A242))</f>
        <v>35.76388888888889</v>
      </c>
      <c r="F243" s="95">
        <f>(0.5*((C243^2)-(C242^2))*'NEFZ + EPA + WLTP - Start Value'!$B$3)/3600</f>
        <v>2.159355174039872</v>
      </c>
      <c r="G243" s="95">
        <f>E243*'NEFZ + EPA + WLTP - Start Value'!$B$3*'NEFZ + EPA + WLTP - Start Value'!$B$6*'NEFZ + EPA + WLTP - Constants'!$B$4/3600</f>
        <v>1.220156597222222</v>
      </c>
      <c r="H243" s="95">
        <f>IF(E243&gt;0,(((C242)^3+(C243)^3)/2/D243)*0.5*'NEFZ + EPA + WLTP - Constants'!$B$3*('NEFZ + EPA + WLTP - Start Value'!$B$5*'NEFZ + EPA + WLTP - Start Value'!$B$4)*E243/3600,0)</f>
        <v>5.78668242361647</v>
      </c>
    </row>
    <row r="244" ht="20.35" customHeight="1">
      <c r="A244" s="15">
        <v>242</v>
      </c>
      <c r="B244" s="136">
        <v>129.5</v>
      </c>
      <c r="C244" s="95">
        <f>B244/3.6</f>
        <v>35.97222222222222</v>
      </c>
      <c r="D244" s="95">
        <f>(C244+C243)/2</f>
        <v>35.90277777777778</v>
      </c>
      <c r="E244" s="95">
        <f>(D244*(A244-A243))</f>
        <v>35.90277777777778</v>
      </c>
      <c r="F244" s="95">
        <f>(0.5*((C244^2)-(C243^2))*'NEFZ + EPA + WLTP - Start Value'!$B$3)/3600</f>
        <v>2.167741019375761</v>
      </c>
      <c r="G244" s="95">
        <f>E244*'NEFZ + EPA + WLTP - Start Value'!$B$3*'NEFZ + EPA + WLTP - Start Value'!$B$6*'NEFZ + EPA + WLTP - Constants'!$B$4/3600</f>
        <v>1.224895069444444</v>
      </c>
      <c r="H244" s="95">
        <f>IF(E244&gt;0,(((C243)^3+(C244)^3)/2/D244)*0.5*'NEFZ + EPA + WLTP - Constants'!$B$3*('NEFZ + EPA + WLTP - Start Value'!$B$5*'NEFZ + EPA + WLTP - Start Value'!$B$4)*E244/3600,0)</f>
        <v>5.854361726653592</v>
      </c>
    </row>
    <row r="245" ht="20.35" customHeight="1">
      <c r="A245" s="15">
        <v>243</v>
      </c>
      <c r="B245" s="136">
        <v>130.1</v>
      </c>
      <c r="C245" s="95">
        <f>B245/3.6</f>
        <v>36.13888888888889</v>
      </c>
      <c r="D245" s="95">
        <f>(C245+C244)/2</f>
        <v>36.05555555555556</v>
      </c>
      <c r="E245" s="95">
        <f>(D245*(A245-A244))</f>
        <v>36.05555555555556</v>
      </c>
      <c r="F245" s="95">
        <f>(0.5*((C245^2)-(C244^2))*'NEFZ + EPA + WLTP - Start Value'!$B$3)/3600</f>
        <v>2.612358539094641</v>
      </c>
      <c r="G245" s="95">
        <f>E245*'NEFZ + EPA + WLTP - Start Value'!$B$3*'NEFZ + EPA + WLTP - Start Value'!$B$6*'NEFZ + EPA + WLTP - Constants'!$B$4/3600</f>
        <v>1.230107388888889</v>
      </c>
      <c r="H245" s="95">
        <f>IF(E245&gt;0,(((C244)^3+(C245)^3)/2/D245)*0.5*'NEFZ + EPA + WLTP - Constants'!$B$3*('NEFZ + EPA + WLTP - Start Value'!$B$5*'NEFZ + EPA + WLTP - Start Value'!$B$4)*E245/3600,0)</f>
        <v>5.929445209769375</v>
      </c>
    </row>
    <row r="246" ht="20.35" customHeight="1">
      <c r="A246" s="15">
        <v>244</v>
      </c>
      <c r="B246" s="136">
        <v>130.6</v>
      </c>
      <c r="C246" s="95">
        <f>B246/3.6</f>
        <v>36.27777777777778</v>
      </c>
      <c r="D246" s="95">
        <f>(C246+C245)/2</f>
        <v>36.20833333333333</v>
      </c>
      <c r="E246" s="95">
        <f>(D246*(A246-A245))</f>
        <v>36.20833333333333</v>
      </c>
      <c r="F246" s="95">
        <f>(0.5*((C246^2)-(C245^2))*'NEFZ + EPA + WLTP - Start Value'!$B$3)/3600</f>
        <v>2.186189879115291</v>
      </c>
      <c r="G246" s="95">
        <f>E246*'NEFZ + EPA + WLTP - Start Value'!$B$3*'NEFZ + EPA + WLTP - Start Value'!$B$6*'NEFZ + EPA + WLTP - Constants'!$B$4/3600</f>
        <v>1.235319708333333</v>
      </c>
      <c r="H246" s="95">
        <f>IF(E246&gt;0,(((C245)^3+(C246)^3)/2/D246)*0.5*'NEFZ + EPA + WLTP - Constants'!$B$3*('NEFZ + EPA + WLTP - Start Value'!$B$5*'NEFZ + EPA + WLTP - Start Value'!$B$4)*E246/3600,0)</f>
        <v>6.005109379292052</v>
      </c>
    </row>
    <row r="247" ht="20.35" customHeight="1">
      <c r="A247" s="15">
        <v>245</v>
      </c>
      <c r="B247" s="136">
        <v>131</v>
      </c>
      <c r="C247" s="95">
        <f>B247/3.6</f>
        <v>36.38888888888889</v>
      </c>
      <c r="D247" s="95">
        <f>(C247+C246)/2</f>
        <v>36.33333333333333</v>
      </c>
      <c r="E247" s="95">
        <f>(D247*(A247-A246))</f>
        <v>36.33333333333333</v>
      </c>
      <c r="F247" s="95">
        <f>(0.5*((C247^2)-(C246^2))*'NEFZ + EPA + WLTP - Start Value'!$B$3)/3600</f>
        <v>1.75498971193407</v>
      </c>
      <c r="G247" s="95">
        <f>E247*'NEFZ + EPA + WLTP - Start Value'!$B$3*'NEFZ + EPA + WLTP - Start Value'!$B$6*'NEFZ + EPA + WLTP - Constants'!$B$4/3600</f>
        <v>1.239584333333333</v>
      </c>
      <c r="H247" s="95">
        <f>IF(E247&gt;0,(((C246)^3+(C247)^3)/2/D247)*0.5*'NEFZ + EPA + WLTP - Constants'!$B$3*('NEFZ + EPA + WLTP - Start Value'!$B$5*'NEFZ + EPA + WLTP - Start Value'!$B$4)*E247/3600,0)</f>
        <v>6.06749324228395</v>
      </c>
    </row>
    <row r="248" ht="20.35" customHeight="1">
      <c r="A248" s="15">
        <v>246</v>
      </c>
      <c r="B248" s="136">
        <v>131.2</v>
      </c>
      <c r="C248" s="95">
        <f>B248/3.6</f>
        <v>36.44444444444444</v>
      </c>
      <c r="D248" s="95">
        <f>(C248+C247)/2</f>
        <v>36.41666666666666</v>
      </c>
      <c r="E248" s="95">
        <f>(D248*(A248-A247))</f>
        <v>36.41666666666666</v>
      </c>
      <c r="F248" s="95">
        <f>(0.5*((C248^2)-(C247^2))*'NEFZ + EPA + WLTP - Start Value'!$B$3)/3600</f>
        <v>0.8795074588477879</v>
      </c>
      <c r="G248" s="95">
        <f>E248*'NEFZ + EPA + WLTP - Start Value'!$B$3*'NEFZ + EPA + WLTP - Start Value'!$B$6*'NEFZ + EPA + WLTP - Constants'!$B$4/3600</f>
        <v>1.242427416666667</v>
      </c>
      <c r="H248" s="95">
        <f>IF(E248&gt;0,(((C247)^3+(C248)^3)/2/D248)*0.5*'NEFZ + EPA + WLTP - Constants'!$B$3*('NEFZ + EPA + WLTP - Start Value'!$B$5*'NEFZ + EPA + WLTP - Start Value'!$B$4)*E248/3600,0)</f>
        <v>6.109305689429011</v>
      </c>
    </row>
    <row r="249" ht="20.35" customHeight="1">
      <c r="A249" s="15">
        <v>247</v>
      </c>
      <c r="B249" s="136">
        <v>131.3</v>
      </c>
      <c r="C249" s="95">
        <f>B249/3.6</f>
        <v>36.47222222222222</v>
      </c>
      <c r="D249" s="95">
        <f>(C249+C248)/2</f>
        <v>36.45833333333333</v>
      </c>
      <c r="E249" s="95">
        <f>(D249*(A249-A248))</f>
        <v>36.45833333333333</v>
      </c>
      <c r="F249" s="95">
        <f>(0.5*((C249^2)-(C248^2))*'NEFZ + EPA + WLTP - Start Value'!$B$3)/3600</f>
        <v>0.4402568801440512</v>
      </c>
      <c r="G249" s="95">
        <f>E249*'NEFZ + EPA + WLTP - Start Value'!$B$3*'NEFZ + EPA + WLTP - Start Value'!$B$6*'NEFZ + EPA + WLTP - Constants'!$B$4/3600</f>
        <v>1.243848958333333</v>
      </c>
      <c r="H249" s="95">
        <f>IF(E249&gt;0,(((C248)^3+(C249)^3)/2/D249)*0.5*'NEFZ + EPA + WLTP - Constants'!$B$3*('NEFZ + EPA + WLTP - Start Value'!$B$5*'NEFZ + EPA + WLTP - Start Value'!$B$4)*E249/3600,0)</f>
        <v>6.130291817370756</v>
      </c>
    </row>
    <row r="250" ht="20.35" customHeight="1">
      <c r="A250" s="15">
        <v>248</v>
      </c>
      <c r="B250" s="136">
        <v>131.2</v>
      </c>
      <c r="C250" s="95">
        <f>B250/3.6</f>
        <v>36.44444444444444</v>
      </c>
      <c r="D250" s="95">
        <f>(C250+C249)/2</f>
        <v>36.45833333333333</v>
      </c>
      <c r="E250" s="95">
        <f>(D250*(A250-A249))</f>
        <v>36.45833333333333</v>
      </c>
      <c r="F250" s="95">
        <f>(0.5*((C250^2)-(C249^2))*'NEFZ + EPA + WLTP - Start Value'!$B$3)/3600</f>
        <v>-0.4402568801440512</v>
      </c>
      <c r="G250" s="95">
        <f>E250*'NEFZ + EPA + WLTP - Start Value'!$B$3*'NEFZ + EPA + WLTP - Start Value'!$B$6*'NEFZ + EPA + WLTP - Constants'!$B$4/3600</f>
        <v>1.243848958333333</v>
      </c>
      <c r="H250" s="95">
        <f>IF(E250&gt;0,(((C249)^3+(C250)^3)/2/D250)*0.5*'NEFZ + EPA + WLTP - Constants'!$B$3*('NEFZ + EPA + WLTP - Start Value'!$B$5*'NEFZ + EPA + WLTP - Start Value'!$B$4)*E250/3600,0)</f>
        <v>6.130291817370756</v>
      </c>
    </row>
    <row r="251" ht="20.35" customHeight="1">
      <c r="A251" s="15">
        <v>249</v>
      </c>
      <c r="B251" s="136">
        <v>130.7</v>
      </c>
      <c r="C251" s="95">
        <f>B251/3.6</f>
        <v>36.30555555555555</v>
      </c>
      <c r="D251" s="95">
        <f>(C251+C250)/2</f>
        <v>36.375</v>
      </c>
      <c r="E251" s="95">
        <f>(D251*(A251-A250))</f>
        <v>36.375</v>
      </c>
      <c r="F251" s="95">
        <f>(0.5*((C251^2)-(C250^2))*'NEFZ + EPA + WLTP - Start Value'!$B$3)/3600</f>
        <v>-2.196252893518584</v>
      </c>
      <c r="G251" s="95">
        <f>E251*'NEFZ + EPA + WLTP - Start Value'!$B$3*'NEFZ + EPA + WLTP - Start Value'!$B$6*'NEFZ + EPA + WLTP - Constants'!$B$4/3600</f>
        <v>1.241005875</v>
      </c>
      <c r="H251" s="95">
        <f>IF(E251&gt;0,(((C250)^3+(C251)^3)/2/D251)*0.5*'NEFZ + EPA + WLTP - Constants'!$B$3*('NEFZ + EPA + WLTP - Start Value'!$B$5*'NEFZ + EPA + WLTP - Start Value'!$B$4)*E251/3600,0)</f>
        <v>6.088415461371526</v>
      </c>
    </row>
    <row r="252" ht="20.35" customHeight="1">
      <c r="A252" s="15">
        <v>250</v>
      </c>
      <c r="B252" s="136">
        <v>129.8</v>
      </c>
      <c r="C252" s="95">
        <f>B252/3.6</f>
        <v>36.05555555555556</v>
      </c>
      <c r="D252" s="95">
        <f>(C252+C251)/2</f>
        <v>36.18055555555556</v>
      </c>
      <c r="E252" s="95">
        <f>(D252*(A252-A251))</f>
        <v>36.18055555555556</v>
      </c>
      <c r="F252" s="95">
        <f>(0.5*((C252^2)-(C251^2))*'NEFZ + EPA + WLTP - Start Value'!$B$3)/3600</f>
        <v>-3.932122878086332</v>
      </c>
      <c r="G252" s="95">
        <f>E252*'NEFZ + EPA + WLTP - Start Value'!$B$3*'NEFZ + EPA + WLTP - Start Value'!$B$6*'NEFZ + EPA + WLTP - Constants'!$B$4/3600</f>
        <v>1.234372013888889</v>
      </c>
      <c r="H252" s="95">
        <f>IF(E252&gt;0,(((C251)^3+(C252)^3)/2/D252)*0.5*'NEFZ + EPA + WLTP - Constants'!$B$3*('NEFZ + EPA + WLTP - Start Value'!$B$5*'NEFZ + EPA + WLTP - Start Value'!$B$4)*E252/3600,0)</f>
        <v>5.991447669404792</v>
      </c>
    </row>
    <row r="253" ht="20.35" customHeight="1">
      <c r="A253" s="15">
        <v>251</v>
      </c>
      <c r="B253" s="136">
        <v>128.4</v>
      </c>
      <c r="C253" s="95">
        <f>B253/3.6</f>
        <v>35.66666666666666</v>
      </c>
      <c r="D253" s="95">
        <f>(C253+C252)/2</f>
        <v>35.86111111111111</v>
      </c>
      <c r="E253" s="95">
        <f>(D253*(A253-A252))</f>
        <v>35.86111111111111</v>
      </c>
      <c r="F253" s="95">
        <f>(0.5*((C253^2)-(C252^2))*'NEFZ + EPA + WLTP - Start Value'!$B$3)/3600</f>
        <v>-6.062630744170158</v>
      </c>
      <c r="G253" s="95">
        <f>E253*'NEFZ + EPA + WLTP - Start Value'!$B$3*'NEFZ + EPA + WLTP - Start Value'!$B$6*'NEFZ + EPA + WLTP - Constants'!$B$4/3600</f>
        <v>1.223473527777778</v>
      </c>
      <c r="H253" s="95">
        <f>IF(E253&gt;0,(((C252)^3+(C253)^3)/2/D253)*0.5*'NEFZ + EPA + WLTP - Constants'!$B$3*('NEFZ + EPA + WLTP - Start Value'!$B$5*'NEFZ + EPA + WLTP - Start Value'!$B$4)*E253/3600,0)</f>
        <v>5.834451751586077</v>
      </c>
    </row>
    <row r="254" ht="20.35" customHeight="1">
      <c r="A254" s="15">
        <v>252</v>
      </c>
      <c r="B254" s="136">
        <v>126.5</v>
      </c>
      <c r="C254" s="95">
        <f>B254/3.6</f>
        <v>35.13888888888889</v>
      </c>
      <c r="D254" s="95">
        <f>(C254+C253)/2</f>
        <v>35.40277777777777</v>
      </c>
      <c r="E254" s="95">
        <f>(D254*(A254-A253))</f>
        <v>35.40277777777777</v>
      </c>
      <c r="F254" s="95">
        <f>(0.5*((C254^2)-(C253^2))*'NEFZ + EPA + WLTP - Start Value'!$B$3)/3600</f>
        <v>-8.122697509430727</v>
      </c>
      <c r="G254" s="95">
        <f>E254*'NEFZ + EPA + WLTP - Start Value'!$B$3*'NEFZ + EPA + WLTP - Start Value'!$B$6*'NEFZ + EPA + WLTP - Constants'!$B$4/3600</f>
        <v>1.207836569444444</v>
      </c>
      <c r="H254" s="95">
        <f>IF(E254&gt;0,(((C253)^3+(C254)^3)/2/D254)*0.5*'NEFZ + EPA + WLTP - Constants'!$B$3*('NEFZ + EPA + WLTP - Start Value'!$B$5*'NEFZ + EPA + WLTP - Start Value'!$B$4)*E254/3600,0)</f>
        <v>5.614032541564858</v>
      </c>
    </row>
    <row r="255" ht="20.35" customHeight="1">
      <c r="A255" s="15">
        <v>253</v>
      </c>
      <c r="B255" s="136">
        <v>124.1</v>
      </c>
      <c r="C255" s="95">
        <f>B255/3.6</f>
        <v>34.47222222222222</v>
      </c>
      <c r="D255" s="95">
        <f>(C255+C254)/2</f>
        <v>34.80555555555556</v>
      </c>
      <c r="E255" s="95">
        <f>(D255*(A255-A254))</f>
        <v>34.80555555555556</v>
      </c>
      <c r="F255" s="95">
        <f>(0.5*((C255^2)-(C254^2))*'NEFZ + EPA + WLTP - Start Value'!$B$3)/3600</f>
        <v>-10.08716563786003</v>
      </c>
      <c r="G255" s="95">
        <f>E255*'NEFZ + EPA + WLTP - Start Value'!$B$3*'NEFZ + EPA + WLTP - Start Value'!$B$6*'NEFZ + EPA + WLTP - Constants'!$B$4/3600</f>
        <v>1.187461138888889</v>
      </c>
      <c r="H255" s="95">
        <f>IF(E255&gt;0,(((C254)^3+(C255)^3)/2/D255)*0.5*'NEFZ + EPA + WLTP - Constants'!$B$3*('NEFZ + EPA + WLTP - Start Value'!$B$5*'NEFZ + EPA + WLTP - Start Value'!$B$4)*E255/3600,0)</f>
        <v>5.335261605892058</v>
      </c>
    </row>
    <row r="256" ht="20.35" customHeight="1">
      <c r="A256" s="15">
        <v>254</v>
      </c>
      <c r="B256" s="136">
        <v>121.6</v>
      </c>
      <c r="C256" s="95">
        <f>B256/3.6</f>
        <v>33.77777777777778</v>
      </c>
      <c r="D256" s="95">
        <f>(C256+C255)/2</f>
        <v>34.125</v>
      </c>
      <c r="E256" s="95">
        <f>(D256*(A256-A255))</f>
        <v>34.125</v>
      </c>
      <c r="F256" s="95">
        <f>(0.5*((C256^2)-(C255^2))*'NEFZ + EPA + WLTP - Start Value'!$B$3)/3600</f>
        <v>-10.30201099537035</v>
      </c>
      <c r="G256" s="95">
        <f>E256*'NEFZ + EPA + WLTP - Start Value'!$B$3*'NEFZ + EPA + WLTP - Start Value'!$B$6*'NEFZ + EPA + WLTP - Constants'!$B$4/3600</f>
        <v>1.164242625</v>
      </c>
      <c r="H256" s="95">
        <f>IF(E256&gt;0,(((C255)^3+(C256)^3)/2/D256)*0.5*'NEFZ + EPA + WLTP - Constants'!$B$3*('NEFZ + EPA + WLTP - Start Value'!$B$5*'NEFZ + EPA + WLTP - Start Value'!$B$4)*E256/3600,0)</f>
        <v>5.028556953559027</v>
      </c>
    </row>
    <row r="257" ht="20.35" customHeight="1">
      <c r="A257" s="15">
        <v>255</v>
      </c>
      <c r="B257" s="136">
        <v>119</v>
      </c>
      <c r="C257" s="95">
        <f>B257/3.6</f>
        <v>33.05555555555556</v>
      </c>
      <c r="D257" s="95">
        <f>(C257+C256)/2</f>
        <v>33.41666666666667</v>
      </c>
      <c r="E257" s="95">
        <f>(D257*(A257-A256))</f>
        <v>33.41666666666667</v>
      </c>
      <c r="F257" s="95">
        <f>(0.5*((C257^2)-(C256^2))*'NEFZ + EPA + WLTP - Start Value'!$B$3)/3600</f>
        <v>-10.49169881687242</v>
      </c>
      <c r="G257" s="95">
        <f>E257*'NEFZ + EPA + WLTP - Start Value'!$B$3*'NEFZ + EPA + WLTP - Start Value'!$B$6*'NEFZ + EPA + WLTP - Constants'!$B$4/3600</f>
        <v>1.140076416666667</v>
      </c>
      <c r="H257" s="95">
        <f>IF(E257&gt;0,(((C256)^3+(C257)^3)/2/D257)*0.5*'NEFZ + EPA + WLTP - Constants'!$B$3*('NEFZ + EPA + WLTP - Start Value'!$B$5*'NEFZ + EPA + WLTP - Start Value'!$B$4)*E257/3600,0)</f>
        <v>4.722065694058641</v>
      </c>
    </row>
    <row r="258" ht="20.35" customHeight="1">
      <c r="A258" s="15">
        <v>256</v>
      </c>
      <c r="B258" s="136">
        <v>116.5</v>
      </c>
      <c r="C258" s="95">
        <f>B258/3.6</f>
        <v>32.36111111111111</v>
      </c>
      <c r="D258" s="95">
        <f>(C258+C257)/2</f>
        <v>32.70833333333333</v>
      </c>
      <c r="E258" s="95">
        <f>(D258*(A258-A257))</f>
        <v>32.70833333333333</v>
      </c>
      <c r="F258" s="95">
        <f>(0.5*((C258^2)-(C257^2))*'NEFZ + EPA + WLTP - Start Value'!$B$3)/3600</f>
        <v>-9.874332883230531</v>
      </c>
      <c r="G258" s="95">
        <f>E258*'NEFZ + EPA + WLTP - Start Value'!$B$3*'NEFZ + EPA + WLTP - Start Value'!$B$6*'NEFZ + EPA + WLTP - Constants'!$B$4/3600</f>
        <v>1.115910208333333</v>
      </c>
      <c r="H258" s="95">
        <f>IF(E258&gt;0,(((C257)^3+(C258)^3)/2/D258)*0.5*'NEFZ + EPA + WLTP - Constants'!$B$3*('NEFZ + EPA + WLTP - Start Value'!$B$5*'NEFZ + EPA + WLTP - Start Value'!$B$4)*E258/3600,0)</f>
        <v>4.428050570264274</v>
      </c>
    </row>
    <row r="259" ht="20.35" customHeight="1">
      <c r="A259" s="15">
        <v>257</v>
      </c>
      <c r="B259" s="136">
        <v>114.1</v>
      </c>
      <c r="C259" s="95">
        <f>B259/3.6</f>
        <v>31.69444444444444</v>
      </c>
      <c r="D259" s="95">
        <f>(C259+C258)/2</f>
        <v>32.02777777777777</v>
      </c>
      <c r="E259" s="95">
        <f>(D259*(A259-A258))</f>
        <v>32.02777777777777</v>
      </c>
      <c r="F259" s="95">
        <f>(0.5*((C259^2)-(C258^2))*'NEFZ + EPA + WLTP - Start Value'!$B$3)/3600</f>
        <v>-9.282124485596681</v>
      </c>
      <c r="G259" s="95">
        <f>E259*'NEFZ + EPA + WLTP - Start Value'!$B$3*'NEFZ + EPA + WLTP - Start Value'!$B$6*'NEFZ + EPA + WLTP - Constants'!$B$4/3600</f>
        <v>1.092691694444444</v>
      </c>
      <c r="H259" s="95">
        <f>IF(E259&gt;0,(((C258)^3+(C259)^3)/2/D259)*0.5*'NEFZ + EPA + WLTP - Constants'!$B$3*('NEFZ + EPA + WLTP - Start Value'!$B$5*'NEFZ + EPA + WLTP - Start Value'!$B$4)*E259/3600,0)</f>
        <v>4.157306544378</v>
      </c>
    </row>
    <row r="260" ht="20.35" customHeight="1">
      <c r="A260" s="15">
        <v>258</v>
      </c>
      <c r="B260" s="136">
        <v>111.8</v>
      </c>
      <c r="C260" s="95">
        <f>B260/3.6</f>
        <v>31.05555555555555</v>
      </c>
      <c r="D260" s="95">
        <f>(C260+C259)/2</f>
        <v>31.375</v>
      </c>
      <c r="E260" s="95">
        <f>(D260*(A260-A259))</f>
        <v>31.375</v>
      </c>
      <c r="F260" s="95">
        <f>(0.5*((C260^2)-(C259^2))*'NEFZ + EPA + WLTP - Start Value'!$B$3)/3600</f>
        <v>-8.71406732253085</v>
      </c>
      <c r="G260" s="95">
        <f>E260*'NEFZ + EPA + WLTP - Start Value'!$B$3*'NEFZ + EPA + WLTP - Start Value'!$B$6*'NEFZ + EPA + WLTP - Constants'!$B$4/3600</f>
        <v>1.070420875</v>
      </c>
      <c r="H260" s="95">
        <f>IF(E260&gt;0,(((C259)^3+(C260)^3)/2/D260)*0.5*'NEFZ + EPA + WLTP - Constants'!$B$3*('NEFZ + EPA + WLTP - Start Value'!$B$5*'NEFZ + EPA + WLTP - Start Value'!$B$4)*E260/3600,0)</f>
        <v>3.908199893952546</v>
      </c>
    </row>
    <row r="261" ht="20.35" customHeight="1">
      <c r="A261" s="15">
        <v>259</v>
      </c>
      <c r="B261" s="136">
        <v>109.5</v>
      </c>
      <c r="C261" s="95">
        <f>B261/3.6</f>
        <v>30.41666666666666</v>
      </c>
      <c r="D261" s="95">
        <f>(C261+C260)/2</f>
        <v>30.73611111111111</v>
      </c>
      <c r="E261" s="95">
        <f>(D261*(A261-A260))</f>
        <v>30.73611111111111</v>
      </c>
      <c r="F261" s="95">
        <f>(0.5*((C261^2)-(C260^2))*'NEFZ + EPA + WLTP - Start Value'!$B$3)/3600</f>
        <v>-8.536622835219493</v>
      </c>
      <c r="G261" s="95">
        <f>E261*'NEFZ + EPA + WLTP - Start Value'!$B$3*'NEFZ + EPA + WLTP - Start Value'!$B$6*'NEFZ + EPA + WLTP - Constants'!$B$4/3600</f>
        <v>1.048623902777778</v>
      </c>
      <c r="H261" s="95">
        <f>IF(E261&gt;0,(((C260)^3+(C261)^3)/2/D261)*0.5*'NEFZ + EPA + WLTP - Constants'!$B$3*('NEFZ + EPA + WLTP - Start Value'!$B$5*'NEFZ + EPA + WLTP - Start Value'!$B$4)*E261/3600,0)</f>
        <v>3.674328564230752</v>
      </c>
    </row>
    <row r="262" ht="20.35" customHeight="1">
      <c r="A262" s="15">
        <v>260</v>
      </c>
      <c r="B262" s="136">
        <v>107.1</v>
      </c>
      <c r="C262" s="95">
        <f>B262/3.6</f>
        <v>29.75</v>
      </c>
      <c r="D262" s="95">
        <f>(C262+C261)/2</f>
        <v>30.08333333333333</v>
      </c>
      <c r="E262" s="95">
        <f>(D262*(A262-A261))</f>
        <v>30.08333333333333</v>
      </c>
      <c r="F262" s="95">
        <f>(0.5*((C262^2)-(C261^2))*'NEFZ + EPA + WLTP - Start Value'!$B$3)/3600</f>
        <v>-8.718595679012365</v>
      </c>
      <c r="G262" s="95">
        <f>E262*'NEFZ + EPA + WLTP - Start Value'!$B$3*'NEFZ + EPA + WLTP - Start Value'!$B$6*'NEFZ + EPA + WLTP - Constants'!$B$4/3600</f>
        <v>1.026353083333333</v>
      </c>
      <c r="H262" s="95">
        <f>IF(E262&gt;0,(((C261)^3+(C262)^3)/2/D262)*0.5*'NEFZ + EPA + WLTP - Constants'!$B$3*('NEFZ + EPA + WLTP - Start Value'!$B$5*'NEFZ + EPA + WLTP - Start Value'!$B$4)*E262/3600,0)</f>
        <v>3.445310149594907</v>
      </c>
    </row>
    <row r="263" ht="20.35" customHeight="1">
      <c r="A263" s="15">
        <v>261</v>
      </c>
      <c r="B263" s="136">
        <v>104.8</v>
      </c>
      <c r="C263" s="95">
        <f>B263/3.6</f>
        <v>29.11111111111111</v>
      </c>
      <c r="D263" s="95">
        <f>(C263+C262)/2</f>
        <v>29.43055555555555</v>
      </c>
      <c r="E263" s="95">
        <f>(D263*(A263-A262))</f>
        <v>29.43055555555555</v>
      </c>
      <c r="F263" s="95">
        <f>(0.5*((C263^2)-(C262^2))*'NEFZ + EPA + WLTP - Start Value'!$B$3)/3600</f>
        <v>-8.174018882887463</v>
      </c>
      <c r="G263" s="95">
        <f>E263*'NEFZ + EPA + WLTP - Start Value'!$B$3*'NEFZ + EPA + WLTP - Start Value'!$B$6*'NEFZ + EPA + WLTP - Constants'!$B$4/3600</f>
        <v>1.004082263888889</v>
      </c>
      <c r="H263" s="95">
        <f>IF(E263&gt;0,(((C262)^3+(C263)^3)/2/D263)*0.5*'NEFZ + EPA + WLTP - Constants'!$B$3*('NEFZ + EPA + WLTP - Start Value'!$B$5*'NEFZ + EPA + WLTP - Start Value'!$B$4)*E263/3600,0)</f>
        <v>3.225814398249957</v>
      </c>
    </row>
    <row r="264" ht="20.35" customHeight="1">
      <c r="A264" s="15">
        <v>262</v>
      </c>
      <c r="B264" s="136">
        <v>102.5</v>
      </c>
      <c r="C264" s="95">
        <f>B264/3.6</f>
        <v>28.47222222222222</v>
      </c>
      <c r="D264" s="95">
        <f>(C264+C263)/2</f>
        <v>28.79166666666666</v>
      </c>
      <c r="E264" s="95">
        <f>(D264*(A264-A263))</f>
        <v>28.79166666666666</v>
      </c>
      <c r="F264" s="95">
        <f>(0.5*((C264^2)-(C263^2))*'NEFZ + EPA + WLTP - Start Value'!$B$3)/3600</f>
        <v>-7.996574395576156</v>
      </c>
      <c r="G264" s="95">
        <f>E264*'NEFZ + EPA + WLTP - Start Value'!$B$3*'NEFZ + EPA + WLTP - Start Value'!$B$6*'NEFZ + EPA + WLTP - Constants'!$B$4/3600</f>
        <v>0.9822852916666667</v>
      </c>
      <c r="H264" s="95">
        <f>IF(E264&gt;0,(((C263)^3+(C264)^3)/2/D264)*0.5*'NEFZ + EPA + WLTP - Constants'!$B$3*('NEFZ + EPA + WLTP - Start Value'!$B$5*'NEFZ + EPA + WLTP - Start Value'!$B$4)*E264/3600,0)</f>
        <v>3.020308448543596</v>
      </c>
    </row>
    <row r="265" ht="20.35" customHeight="1">
      <c r="A265" s="15">
        <v>263</v>
      </c>
      <c r="B265" s="136">
        <v>100.4</v>
      </c>
      <c r="C265" s="95">
        <f>B265/3.6</f>
        <v>27.88888888888889</v>
      </c>
      <c r="D265" s="95">
        <f>(C265+C264)/2</f>
        <v>28.18055555555556</v>
      </c>
      <c r="E265" s="95">
        <f>(D265*(A265-A264))</f>
        <v>28.18055555555556</v>
      </c>
      <c r="F265" s="95">
        <f>(0.5*((C265^2)-(C264^2))*'NEFZ + EPA + WLTP - Start Value'!$B$3)/3600</f>
        <v>-7.14624967849791</v>
      </c>
      <c r="G265" s="95">
        <f>E265*'NEFZ + EPA + WLTP - Start Value'!$B$3*'NEFZ + EPA + WLTP - Start Value'!$B$6*'NEFZ + EPA + WLTP - Constants'!$B$4/3600</f>
        <v>0.961436013888889</v>
      </c>
      <c r="H265" s="95">
        <f>IF(E265&gt;0,(((C264)^3+(C265)^3)/2/D265)*0.5*'NEFZ + EPA + WLTP - Constants'!$B$3*('NEFZ + EPA + WLTP - Start Value'!$B$5*'NEFZ + EPA + WLTP - Start Value'!$B$4)*E265/3600,0)</f>
        <v>2.831905265758959</v>
      </c>
    </row>
    <row r="266" ht="20.35" customHeight="1">
      <c r="A266" s="15">
        <v>264</v>
      </c>
      <c r="B266" s="136">
        <v>98.59999999999999</v>
      </c>
      <c r="C266" s="95">
        <f>B266/3.6</f>
        <v>27.38888888888889</v>
      </c>
      <c r="D266" s="95">
        <f>(C266+C265)/2</f>
        <v>27.63888888888889</v>
      </c>
      <c r="E266" s="95">
        <f>(D266*(A266-A265))</f>
        <v>27.63888888888889</v>
      </c>
      <c r="F266" s="95">
        <f>(0.5*((C266^2)-(C265^2))*'NEFZ + EPA + WLTP - Start Value'!$B$3)/3600</f>
        <v>-6.007619598765487</v>
      </c>
      <c r="G266" s="95">
        <f>E266*'NEFZ + EPA + WLTP - Start Value'!$B$3*'NEFZ + EPA + WLTP - Start Value'!$B$6*'NEFZ + EPA + WLTP - Constants'!$B$4/3600</f>
        <v>0.9429559722222223</v>
      </c>
      <c r="H266" s="95">
        <f>IF(E266&gt;0,(((C265)^3+(C266)^3)/2/D266)*0.5*'NEFZ + EPA + WLTP - Constants'!$B$3*('NEFZ + EPA + WLTP - Start Value'!$B$5*'NEFZ + EPA + WLTP - Start Value'!$B$4)*E266/3600,0)</f>
        <v>2.671522579946844</v>
      </c>
    </row>
    <row r="267" ht="20.35" customHeight="1">
      <c r="A267" s="15">
        <v>265</v>
      </c>
      <c r="B267" s="136">
        <v>97.2</v>
      </c>
      <c r="C267" s="95">
        <f>B267/3.6</f>
        <v>27</v>
      </c>
      <c r="D267" s="95">
        <f>(C267+C266)/2</f>
        <v>27.19444444444444</v>
      </c>
      <c r="E267" s="95">
        <f>(D267*(A267-A266))</f>
        <v>27.19444444444444</v>
      </c>
      <c r="F267" s="95">
        <f>(0.5*((C267^2)-(C266^2))*'NEFZ + EPA + WLTP - Start Value'!$B$3)/3600</f>
        <v>-4.597455847050712</v>
      </c>
      <c r="G267" s="95">
        <f>E267*'NEFZ + EPA + WLTP - Start Value'!$B$3*'NEFZ + EPA + WLTP - Start Value'!$B$6*'NEFZ + EPA + WLTP - Constants'!$B$4/3600</f>
        <v>0.9277928611111111</v>
      </c>
      <c r="H267" s="95">
        <f>IF(E267&gt;0,(((C266)^3+(C267)^3)/2/D267)*0.5*'NEFZ + EPA + WLTP - Constants'!$B$3*('NEFZ + EPA + WLTP - Start Value'!$B$5*'NEFZ + EPA + WLTP - Start Value'!$B$4)*E267/3600,0)</f>
        <v>2.544472157450274</v>
      </c>
    </row>
    <row r="268" ht="20.35" customHeight="1">
      <c r="A268" s="15">
        <v>266</v>
      </c>
      <c r="B268" s="136">
        <v>95.90000000000001</v>
      </c>
      <c r="C268" s="95">
        <f>B268/3.6</f>
        <v>26.63888888888889</v>
      </c>
      <c r="D268" s="95">
        <f>(C268+C267)/2</f>
        <v>26.81944444444444</v>
      </c>
      <c r="E268" s="95">
        <f>(D268*(A268-A267))</f>
        <v>26.81944444444444</v>
      </c>
      <c r="F268" s="95">
        <f>(0.5*((C268^2)-(C267^2))*'NEFZ + EPA + WLTP - Start Value'!$B$3)/3600</f>
        <v>-4.210197509430728</v>
      </c>
      <c r="G268" s="95">
        <f>E268*'NEFZ + EPA + WLTP - Start Value'!$B$3*'NEFZ + EPA + WLTP - Start Value'!$B$6*'NEFZ + EPA + WLTP - Constants'!$B$4/3600</f>
        <v>0.9149989861111111</v>
      </c>
      <c r="H268" s="95">
        <f>IF(E268&gt;0,(((C267)^3+(C268)^3)/2/D268)*0.5*'NEFZ + EPA + WLTP - Constants'!$B$3*('NEFZ + EPA + WLTP - Start Value'!$B$5*'NEFZ + EPA + WLTP - Start Value'!$B$4)*E268/3600,0)</f>
        <v>2.44061291222458</v>
      </c>
    </row>
    <row r="269" ht="20.35" customHeight="1">
      <c r="A269" s="15">
        <v>267</v>
      </c>
      <c r="B269" s="136">
        <v>94.8</v>
      </c>
      <c r="C269" s="95">
        <f>B269/3.6</f>
        <v>26.33333333333333</v>
      </c>
      <c r="D269" s="95">
        <f>(C269+C268)/2</f>
        <v>26.48611111111111</v>
      </c>
      <c r="E269" s="95">
        <f>(D269*(A269-A268))</f>
        <v>26.48611111111111</v>
      </c>
      <c r="F269" s="95">
        <f>(0.5*((C269^2)-(C268^2))*'NEFZ + EPA + WLTP - Start Value'!$B$3)/3600</f>
        <v>-3.518197552297689</v>
      </c>
      <c r="G269" s="95">
        <f>E269*'NEFZ + EPA + WLTP - Start Value'!$B$3*'NEFZ + EPA + WLTP - Start Value'!$B$6*'NEFZ + EPA + WLTP - Constants'!$B$4/3600</f>
        <v>0.9036266527777779</v>
      </c>
      <c r="H269" s="95">
        <f>IF(E269&gt;0,(((C268)^3+(C269)^3)/2/D269)*0.5*'NEFZ + EPA + WLTP - Constants'!$B$3*('NEFZ + EPA + WLTP - Start Value'!$B$5*'NEFZ + EPA + WLTP - Start Value'!$B$4)*E269/3600,0)</f>
        <v>2.350652671483839</v>
      </c>
    </row>
    <row r="270" ht="20.35" customHeight="1">
      <c r="A270" s="15">
        <v>268</v>
      </c>
      <c r="B270" s="136">
        <v>93.8</v>
      </c>
      <c r="C270" s="95">
        <f>B270/3.6</f>
        <v>26.05555555555555</v>
      </c>
      <c r="D270" s="95">
        <f>(C270+C269)/2</f>
        <v>26.19444444444444</v>
      </c>
      <c r="E270" s="95">
        <f>(D270*(A270-A269))</f>
        <v>26.19444444444444</v>
      </c>
      <c r="F270" s="95">
        <f>(0.5*((C270^2)-(C269^2))*'NEFZ + EPA + WLTP - Start Value'!$B$3)/3600</f>
        <v>-3.163140860768166</v>
      </c>
      <c r="G270" s="95">
        <f>E270*'NEFZ + EPA + WLTP - Start Value'!$B$3*'NEFZ + EPA + WLTP - Start Value'!$B$6*'NEFZ + EPA + WLTP - Constants'!$B$4/3600</f>
        <v>0.8936758611111112</v>
      </c>
      <c r="H270" s="95">
        <f>IF(E270&gt;0,(((C269)^3+(C270)^3)/2/D270)*0.5*'NEFZ + EPA + WLTP - Constants'!$B$3*('NEFZ + EPA + WLTP - Start Value'!$B$5*'NEFZ + EPA + WLTP - Start Value'!$B$4)*E270/3600,0)</f>
        <v>2.273812913623114</v>
      </c>
    </row>
    <row r="271" ht="20.35" customHeight="1">
      <c r="A271" s="15">
        <v>269</v>
      </c>
      <c r="B271" s="136">
        <v>92.8</v>
      </c>
      <c r="C271" s="95">
        <f>B271/3.6</f>
        <v>25.77777777777778</v>
      </c>
      <c r="D271" s="95">
        <f>(C271+C270)/2</f>
        <v>25.91666666666666</v>
      </c>
      <c r="E271" s="95">
        <f>(D271*(A271-A270))</f>
        <v>25.91666666666666</v>
      </c>
      <c r="F271" s="95">
        <f>(0.5*((C271^2)-(C270^2))*'NEFZ + EPA + WLTP - Start Value'!$B$3)/3600</f>
        <v>-3.129597479423894</v>
      </c>
      <c r="G271" s="95">
        <f>E271*'NEFZ + EPA + WLTP - Start Value'!$B$3*'NEFZ + EPA + WLTP - Start Value'!$B$6*'NEFZ + EPA + WLTP - Constants'!$B$4/3600</f>
        <v>0.8841989166666666</v>
      </c>
      <c r="H271" s="95">
        <f>IF(E271&gt;0,(((C270)^3+(C271)^3)/2/D271)*0.5*'NEFZ + EPA + WLTP - Constants'!$B$3*('NEFZ + EPA + WLTP - Start Value'!$B$5*'NEFZ + EPA + WLTP - Start Value'!$B$4)*E271/3600,0)</f>
        <v>2.202243673225308</v>
      </c>
    </row>
    <row r="272" ht="20.35" customHeight="1">
      <c r="A272" s="15">
        <v>270</v>
      </c>
      <c r="B272" s="136">
        <v>91.8</v>
      </c>
      <c r="C272" s="95">
        <f>B272/3.6</f>
        <v>25.5</v>
      </c>
      <c r="D272" s="95">
        <f>(C272+C271)/2</f>
        <v>25.63888888888889</v>
      </c>
      <c r="E272" s="95">
        <f>(D272*(A272-A271))</f>
        <v>25.63888888888889</v>
      </c>
      <c r="F272" s="95">
        <f>(0.5*((C272^2)-(C271^2))*'NEFZ + EPA + WLTP - Start Value'!$B$3)/3600</f>
        <v>-3.096054098079523</v>
      </c>
      <c r="G272" s="95">
        <f>E272*'NEFZ + EPA + WLTP - Start Value'!$B$3*'NEFZ + EPA + WLTP - Start Value'!$B$6*'NEFZ + EPA + WLTP - Constants'!$B$4/3600</f>
        <v>0.8747219722222223</v>
      </c>
      <c r="H272" s="95">
        <f>IF(E272&gt;0,(((C271)^3+(C272)^3)/2/D272)*0.5*'NEFZ + EPA + WLTP - Constants'!$B$3*('NEFZ + EPA + WLTP - Start Value'!$B$5*'NEFZ + EPA + WLTP - Start Value'!$B$4)*E272/3600,0)</f>
        <v>2.132192237611453</v>
      </c>
    </row>
    <row r="273" ht="20.35" customHeight="1">
      <c r="A273" s="15">
        <v>271</v>
      </c>
      <c r="B273" s="136">
        <v>91</v>
      </c>
      <c r="C273" s="95">
        <f>B273/3.6</f>
        <v>25.27777777777778</v>
      </c>
      <c r="D273" s="95">
        <f>(C273+C272)/2</f>
        <v>25.38888888888889</v>
      </c>
      <c r="E273" s="95">
        <f>(D273*(A273-A272))</f>
        <v>25.38888888888889</v>
      </c>
      <c r="F273" s="95">
        <f>(0.5*((C273^2)-(C272^2))*'NEFZ + EPA + WLTP - Start Value'!$B$3)/3600</f>
        <v>-2.452692043895747</v>
      </c>
      <c r="G273" s="95">
        <f>E273*'NEFZ + EPA + WLTP - Start Value'!$B$3*'NEFZ + EPA + WLTP - Start Value'!$B$6*'NEFZ + EPA + WLTP - Constants'!$B$4/3600</f>
        <v>0.8661927222222222</v>
      </c>
      <c r="H273" s="95">
        <f>IF(E273&gt;0,(((C272)^3+(C273)^3)/2/D273)*0.5*'NEFZ + EPA + WLTP - Constants'!$B$3*('NEFZ + EPA + WLTP - Start Value'!$B$5*'NEFZ + EPA + WLTP - Start Value'!$B$4)*E273/3600,0)</f>
        <v>2.070363312842936</v>
      </c>
    </row>
    <row r="274" ht="20.35" customHeight="1">
      <c r="A274" s="15">
        <v>272</v>
      </c>
      <c r="B274" s="136">
        <v>90.2</v>
      </c>
      <c r="C274" s="95">
        <f>B274/3.6</f>
        <v>25.05555555555556</v>
      </c>
      <c r="D274" s="95">
        <f>(C274+C273)/2</f>
        <v>25.16666666666667</v>
      </c>
      <c r="E274" s="95">
        <f>(D274*(A274-A273))</f>
        <v>25.16666666666667</v>
      </c>
      <c r="F274" s="95">
        <f>(0.5*((C274^2)-(C273^2))*'NEFZ + EPA + WLTP - Start Value'!$B$3)/3600</f>
        <v>-2.431224279835374</v>
      </c>
      <c r="G274" s="95">
        <f>E274*'NEFZ + EPA + WLTP - Start Value'!$B$3*'NEFZ + EPA + WLTP - Start Value'!$B$6*'NEFZ + EPA + WLTP - Constants'!$B$4/3600</f>
        <v>0.8586111666666668</v>
      </c>
      <c r="H274" s="95">
        <f>IF(E274&gt;0,(((C273)^3+(C274)^3)/2/D274)*0.5*'NEFZ + EPA + WLTP - Constants'!$B$3*('NEFZ + EPA + WLTP - Start Value'!$B$5*'NEFZ + EPA + WLTP - Start Value'!$B$4)*E274/3600,0)</f>
        <v>2.016475787808642</v>
      </c>
    </row>
    <row r="275" ht="20.35" customHeight="1">
      <c r="A275" s="15">
        <v>273</v>
      </c>
      <c r="B275" s="136">
        <v>89.59999999999999</v>
      </c>
      <c r="C275" s="95">
        <f>B275/3.6</f>
        <v>24.88888888888889</v>
      </c>
      <c r="D275" s="95">
        <f>(C275+C274)/2</f>
        <v>24.97222222222222</v>
      </c>
      <c r="E275" s="95">
        <f>(D275*(A275-A274))</f>
        <v>24.97222222222222</v>
      </c>
      <c r="F275" s="95">
        <f>(0.5*((C275^2)-(C274^2))*'NEFZ + EPA + WLTP - Start Value'!$B$3)/3600</f>
        <v>-1.809329989711997</v>
      </c>
      <c r="G275" s="95">
        <f>E275*'NEFZ + EPA + WLTP - Start Value'!$B$3*'NEFZ + EPA + WLTP - Start Value'!$B$6*'NEFZ + EPA + WLTP - Constants'!$B$4/3600</f>
        <v>0.8519773055555555</v>
      </c>
      <c r="H275" s="95">
        <f>IF(E275&gt;0,(((C274)^3+(C275)^3)/2/D275)*0.5*'NEFZ + EPA + WLTP - Constants'!$B$3*('NEFZ + EPA + WLTP - Start Value'!$B$5*'NEFZ + EPA + WLTP - Start Value'!$B$4)*E275/3600,0)</f>
        <v>1.970047088434499</v>
      </c>
    </row>
    <row r="276" ht="20.35" customHeight="1">
      <c r="A276" s="15">
        <v>274</v>
      </c>
      <c r="B276" s="136">
        <v>89.09999999999999</v>
      </c>
      <c r="C276" s="95">
        <f>B276/3.6</f>
        <v>24.75</v>
      </c>
      <c r="D276" s="95">
        <f>(C276+C275)/2</f>
        <v>24.81944444444444</v>
      </c>
      <c r="E276" s="95">
        <f>(D276*(A276-A275))</f>
        <v>24.81944444444444</v>
      </c>
      <c r="F276" s="95">
        <f>(0.5*((C276^2)-(C275^2))*'NEFZ + EPA + WLTP - Start Value'!$B$3)/3600</f>
        <v>-1.498550561556932</v>
      </c>
      <c r="G276" s="95">
        <f>E276*'NEFZ + EPA + WLTP - Start Value'!$B$3*'NEFZ + EPA + WLTP - Start Value'!$B$6*'NEFZ + EPA + WLTP - Constants'!$B$4/3600</f>
        <v>0.8467649861111111</v>
      </c>
      <c r="H276" s="95">
        <f>IF(E276&gt;0,(((C275)^3+(C276)^3)/2/D276)*0.5*'NEFZ + EPA + WLTP - Constants'!$B$3*('NEFZ + EPA + WLTP - Start Value'!$B$5*'NEFZ + EPA + WLTP - Start Value'!$B$4)*E276/3600,0)</f>
        <v>1.934090953312542</v>
      </c>
    </row>
    <row r="277" ht="20.35" customHeight="1">
      <c r="A277" s="15">
        <v>275</v>
      </c>
      <c r="B277" s="136">
        <v>88.59999999999999</v>
      </c>
      <c r="C277" s="95">
        <f>B277/3.6</f>
        <v>24.61111111111111</v>
      </c>
      <c r="D277" s="95">
        <f>(C277+C276)/2</f>
        <v>24.68055555555555</v>
      </c>
      <c r="E277" s="95">
        <f>(D277*(A277-A276))</f>
        <v>24.68055555555555</v>
      </c>
      <c r="F277" s="95">
        <f>(0.5*((C277^2)-(C276^2))*'NEFZ + EPA + WLTP - Start Value'!$B$3)/3600</f>
        <v>-1.490164716220846</v>
      </c>
      <c r="G277" s="95">
        <f>E277*'NEFZ + EPA + WLTP - Start Value'!$B$3*'NEFZ + EPA + WLTP - Start Value'!$B$6*'NEFZ + EPA + WLTP - Constants'!$B$4/3600</f>
        <v>0.8420265138888889</v>
      </c>
      <c r="H277" s="95">
        <f>IF(E277&gt;0,(((C276)^3+(C277)^3)/2/D277)*0.5*'NEFZ + EPA + WLTP - Constants'!$B$3*('NEFZ + EPA + WLTP - Start Value'!$B$5*'NEFZ + EPA + WLTP - Start Value'!$B$4)*E277/3600,0)</f>
        <v>1.901803465958289</v>
      </c>
    </row>
    <row r="278" ht="20.35" customHeight="1">
      <c r="A278" s="15">
        <v>276</v>
      </c>
      <c r="B278" s="136">
        <v>88.09999999999999</v>
      </c>
      <c r="C278" s="95">
        <f>B278/3.6</f>
        <v>24.47222222222222</v>
      </c>
      <c r="D278" s="95">
        <f>(C278+C277)/2</f>
        <v>24.54166666666666</v>
      </c>
      <c r="E278" s="95">
        <f>(D278*(A278-A277))</f>
        <v>24.54166666666666</v>
      </c>
      <c r="F278" s="95">
        <f>(0.5*((C278^2)-(C277^2))*'NEFZ + EPA + WLTP - Start Value'!$B$3)/3600</f>
        <v>-1.481778870884734</v>
      </c>
      <c r="G278" s="95">
        <f>E278*'NEFZ + EPA + WLTP - Start Value'!$B$3*'NEFZ + EPA + WLTP - Start Value'!$B$6*'NEFZ + EPA + WLTP - Constants'!$B$4/3600</f>
        <v>0.8372880416666667</v>
      </c>
      <c r="H278" s="95">
        <f>IF(E278&gt;0,(((C277)^3+(C278)^3)/2/D278)*0.5*'NEFZ + EPA + WLTP - Constants'!$B$3*('NEFZ + EPA + WLTP - Start Value'!$B$5*'NEFZ + EPA + WLTP - Start Value'!$B$4)*E278/3600,0)</f>
        <v>1.869877331645447</v>
      </c>
    </row>
    <row r="279" ht="20.35" customHeight="1">
      <c r="A279" s="15">
        <v>277</v>
      </c>
      <c r="B279" s="136">
        <v>87.59999999999999</v>
      </c>
      <c r="C279" s="95">
        <f>B279/3.6</f>
        <v>24.33333333333333</v>
      </c>
      <c r="D279" s="95">
        <f>(C279+C278)/2</f>
        <v>24.40277777777778</v>
      </c>
      <c r="E279" s="95">
        <f>(D279*(A279-A278))</f>
        <v>24.40277777777778</v>
      </c>
      <c r="F279" s="95">
        <f>(0.5*((C279^2)-(C278^2))*'NEFZ + EPA + WLTP - Start Value'!$B$3)/3600</f>
        <v>-1.473393025548697</v>
      </c>
      <c r="G279" s="95">
        <f>E279*'NEFZ + EPA + WLTP - Start Value'!$B$3*'NEFZ + EPA + WLTP - Start Value'!$B$6*'NEFZ + EPA + WLTP - Constants'!$B$4/3600</f>
        <v>0.8325495694444447</v>
      </c>
      <c r="H279" s="95">
        <f>IF(E279&gt;0,(((C278)^3+(C279)^3)/2/D279)*0.5*'NEFZ + EPA + WLTP - Constants'!$B$3*('NEFZ + EPA + WLTP - Start Value'!$B$5*'NEFZ + EPA + WLTP - Start Value'!$B$4)*E279/3600,0)</f>
        <v>1.838310516873499</v>
      </c>
    </row>
    <row r="280" ht="20.35" customHeight="1">
      <c r="A280" s="15">
        <v>278</v>
      </c>
      <c r="B280" s="136">
        <v>87.09999999999999</v>
      </c>
      <c r="C280" s="95">
        <f>B280/3.6</f>
        <v>24.19444444444444</v>
      </c>
      <c r="D280" s="95">
        <f>(C280+C279)/2</f>
        <v>24.26388888888889</v>
      </c>
      <c r="E280" s="95">
        <f>(D280*(A280-A279))</f>
        <v>24.26388888888889</v>
      </c>
      <c r="F280" s="95">
        <f>(0.5*((C280^2)-(C279^2))*'NEFZ + EPA + WLTP - Start Value'!$B$3)/3600</f>
        <v>-1.465007180212635</v>
      </c>
      <c r="G280" s="95">
        <f>E280*'NEFZ + EPA + WLTP - Start Value'!$B$3*'NEFZ + EPA + WLTP - Start Value'!$B$6*'NEFZ + EPA + WLTP - Constants'!$B$4/3600</f>
        <v>0.8278110972222222</v>
      </c>
      <c r="H280" s="95">
        <f>IF(E280&gt;0,(((C279)^3+(C280)^3)/2/D280)*0.5*'NEFZ + EPA + WLTP - Constants'!$B$3*('NEFZ + EPA + WLTP - Start Value'!$B$5*'NEFZ + EPA + WLTP - Start Value'!$B$4)*E280/3600,0)</f>
        <v>1.807100988141932</v>
      </c>
    </row>
    <row r="281" ht="20.35" customHeight="1">
      <c r="A281" s="15">
        <v>279</v>
      </c>
      <c r="B281" s="136">
        <v>86.59999999999999</v>
      </c>
      <c r="C281" s="95">
        <f>B281/3.6</f>
        <v>24.05555555555555</v>
      </c>
      <c r="D281" s="95">
        <f>(C281+C280)/2</f>
        <v>24.125</v>
      </c>
      <c r="E281" s="95">
        <f>(D281*(A281-A280))</f>
        <v>24.125</v>
      </c>
      <c r="F281" s="95">
        <f>(0.5*((C281^2)-(C280^2))*'NEFZ + EPA + WLTP - Start Value'!$B$3)/3600</f>
        <v>-1.456621334876549</v>
      </c>
      <c r="G281" s="95">
        <f>E281*'NEFZ + EPA + WLTP - Start Value'!$B$3*'NEFZ + EPA + WLTP - Start Value'!$B$6*'NEFZ + EPA + WLTP - Constants'!$B$4/3600</f>
        <v>0.823072625</v>
      </c>
      <c r="H281" s="95">
        <f>IF(E281&gt;0,(((C280)^3+(C281)^3)/2/D281)*0.5*'NEFZ + EPA + WLTP - Constants'!$B$3*('NEFZ + EPA + WLTP - Start Value'!$B$5*'NEFZ + EPA + WLTP - Start Value'!$B$4)*E281/3600,0)</f>
        <v>1.776246711950231</v>
      </c>
    </row>
    <row r="282" ht="20.35" customHeight="1">
      <c r="A282" s="15">
        <v>280</v>
      </c>
      <c r="B282" s="136">
        <v>86.09999999999999</v>
      </c>
      <c r="C282" s="95">
        <f>B282/3.6</f>
        <v>23.91666666666666</v>
      </c>
      <c r="D282" s="95">
        <f>(C282+C281)/2</f>
        <v>23.98611111111111</v>
      </c>
      <c r="E282" s="95">
        <f>(D282*(A282-A281))</f>
        <v>23.98611111111111</v>
      </c>
      <c r="F282" s="95">
        <f>(0.5*((C282^2)-(C281^2))*'NEFZ + EPA + WLTP - Start Value'!$B$3)/3600</f>
        <v>-1.448235489540462</v>
      </c>
      <c r="G282" s="95">
        <f>E282*'NEFZ + EPA + WLTP - Start Value'!$B$3*'NEFZ + EPA + WLTP - Start Value'!$B$6*'NEFZ + EPA + WLTP - Constants'!$B$4/3600</f>
        <v>0.8183341527777778</v>
      </c>
      <c r="H282" s="95">
        <f>IF(E282&gt;0,(((C281)^3+(C282)^3)/2/D282)*0.5*'NEFZ + EPA + WLTP - Constants'!$B$3*('NEFZ + EPA + WLTP - Start Value'!$B$5*'NEFZ + EPA + WLTP - Start Value'!$B$4)*E282/3600,0)</f>
        <v>1.745745654797882</v>
      </c>
    </row>
    <row r="283" ht="20.35" customHeight="1">
      <c r="A283" s="15">
        <v>281</v>
      </c>
      <c r="B283" s="136">
        <v>85.5</v>
      </c>
      <c r="C283" s="95">
        <f>B283/3.6</f>
        <v>23.75</v>
      </c>
      <c r="D283" s="95">
        <f>(C283+C282)/2</f>
        <v>23.83333333333333</v>
      </c>
      <c r="E283" s="95">
        <f>(D283*(A283-A282))</f>
        <v>23.83333333333333</v>
      </c>
      <c r="F283" s="95">
        <f>(0.5*((C283^2)-(C282^2))*'NEFZ + EPA + WLTP - Start Value'!$B$3)/3600</f>
        <v>-1.726813271604916</v>
      </c>
      <c r="G283" s="95">
        <f>E283*'NEFZ + EPA + WLTP - Start Value'!$B$3*'NEFZ + EPA + WLTP - Start Value'!$B$6*'NEFZ + EPA + WLTP - Constants'!$B$4/3600</f>
        <v>0.8131218333333333</v>
      </c>
      <c r="H283" s="95">
        <f>IF(E283&gt;0,(((C282)^3+(C283)^3)/2/D283)*0.5*'NEFZ + EPA + WLTP - Constants'!$B$3*('NEFZ + EPA + WLTP - Start Value'!$B$5*'NEFZ + EPA + WLTP - Start Value'!$B$4)*E283/3600,0)</f>
        <v>1.71261922511574</v>
      </c>
    </row>
    <row r="284" ht="20.35" customHeight="1">
      <c r="A284" s="15">
        <v>282</v>
      </c>
      <c r="B284" s="136">
        <v>85</v>
      </c>
      <c r="C284" s="95">
        <f>B284/3.6</f>
        <v>23.61111111111111</v>
      </c>
      <c r="D284" s="95">
        <f>(C284+C283)/2</f>
        <v>23.68055555555556</v>
      </c>
      <c r="E284" s="95">
        <f>(D284*(A284-A283))</f>
        <v>23.68055555555556</v>
      </c>
      <c r="F284" s="95">
        <f>(0.5*((C284^2)-(C283^2))*'NEFZ + EPA + WLTP - Start Value'!$B$3)/3600</f>
        <v>-1.429786629801106</v>
      </c>
      <c r="G284" s="95">
        <f>E284*'NEFZ + EPA + WLTP - Start Value'!$B$3*'NEFZ + EPA + WLTP - Start Value'!$B$6*'NEFZ + EPA + WLTP - Constants'!$B$4/3600</f>
        <v>0.807909513888889</v>
      </c>
      <c r="H284" s="95">
        <f>IF(E284&gt;0,(((C283)^3+(C284)^3)/2/D284)*0.5*'NEFZ + EPA + WLTP - Constants'!$B$3*('NEFZ + EPA + WLTP - Start Value'!$B$5*'NEFZ + EPA + WLTP - Start Value'!$B$4)*E284/3600,0)</f>
        <v>1.679876638990698</v>
      </c>
    </row>
    <row r="285" ht="20.35" customHeight="1">
      <c r="A285" s="15">
        <v>283</v>
      </c>
      <c r="B285" s="136">
        <v>84.40000000000001</v>
      </c>
      <c r="C285" s="95">
        <f>B285/3.6</f>
        <v>23.44444444444445</v>
      </c>
      <c r="D285" s="95">
        <f>(C285+C284)/2</f>
        <v>23.52777777777778</v>
      </c>
      <c r="E285" s="95">
        <f>(D285*(A285-A284))</f>
        <v>23.52777777777778</v>
      </c>
      <c r="F285" s="95">
        <f>(0.5*((C285^2)-(C284^2))*'NEFZ + EPA + WLTP - Start Value'!$B$3)/3600</f>
        <v>-1.704674639917674</v>
      </c>
      <c r="G285" s="95">
        <f>E285*'NEFZ + EPA + WLTP - Start Value'!$B$3*'NEFZ + EPA + WLTP - Start Value'!$B$6*'NEFZ + EPA + WLTP - Constants'!$B$4/3600</f>
        <v>0.8026971944444445</v>
      </c>
      <c r="H285" s="95">
        <f>IF(E285&gt;0,(((C284)^3+(C285)^3)/2/D285)*0.5*'NEFZ + EPA + WLTP - Constants'!$B$3*('NEFZ + EPA + WLTP - Start Value'!$B$5*'NEFZ + EPA + WLTP - Start Value'!$B$4)*E285/3600,0)</f>
        <v>1.647591712491427</v>
      </c>
    </row>
    <row r="286" ht="20.35" customHeight="1">
      <c r="A286" s="15">
        <v>284</v>
      </c>
      <c r="B286" s="136">
        <v>83.8</v>
      </c>
      <c r="C286" s="95">
        <f>B286/3.6</f>
        <v>23.27777777777778</v>
      </c>
      <c r="D286" s="95">
        <f>(C286+C285)/2</f>
        <v>23.36111111111111</v>
      </c>
      <c r="E286" s="95">
        <f>(D286*(A286-A285))</f>
        <v>23.36111111111111</v>
      </c>
      <c r="F286" s="95">
        <f>(0.5*((C286^2)-(C285^2))*'NEFZ + EPA + WLTP - Start Value'!$B$3)/3600</f>
        <v>-1.692599022633776</v>
      </c>
      <c r="G286" s="95">
        <f>E286*'NEFZ + EPA + WLTP - Start Value'!$B$3*'NEFZ + EPA + WLTP - Start Value'!$B$6*'NEFZ + EPA + WLTP - Constants'!$B$4/3600</f>
        <v>0.7970110277777779</v>
      </c>
      <c r="H286" s="95">
        <f>IF(E286&gt;0,(((C285)^3+(C286)^3)/2/D286)*0.5*'NEFZ + EPA + WLTP - Constants'!$B$3*('NEFZ + EPA + WLTP - Start Value'!$B$5*'NEFZ + EPA + WLTP - Start Value'!$B$4)*E286/3600,0)</f>
        <v>1.612826271905006</v>
      </c>
    </row>
    <row r="287" ht="20.35" customHeight="1">
      <c r="A287" s="15">
        <v>285</v>
      </c>
      <c r="B287" s="136">
        <v>83.2</v>
      </c>
      <c r="C287" s="95">
        <f>B287/3.6</f>
        <v>23.11111111111111</v>
      </c>
      <c r="D287" s="95">
        <f>(C287+C286)/2</f>
        <v>23.19444444444444</v>
      </c>
      <c r="E287" s="95">
        <f>(D287*(A287-A286))</f>
        <v>23.19444444444444</v>
      </c>
      <c r="F287" s="95">
        <f>(0.5*((C287^2)-(C286^2))*'NEFZ + EPA + WLTP - Start Value'!$B$3)/3600</f>
        <v>-1.680523405349779</v>
      </c>
      <c r="G287" s="95">
        <f>E287*'NEFZ + EPA + WLTP - Start Value'!$B$3*'NEFZ + EPA + WLTP - Start Value'!$B$6*'NEFZ + EPA + WLTP - Constants'!$B$4/3600</f>
        <v>0.7913248611111112</v>
      </c>
      <c r="H287" s="95">
        <f>IF(E287&gt;0,(((C286)^3+(C287)^3)/2/D287)*0.5*'NEFZ + EPA + WLTP - Constants'!$B$3*('NEFZ + EPA + WLTP - Start Value'!$B$5*'NEFZ + EPA + WLTP - Start Value'!$B$4)*E287/3600,0)</f>
        <v>1.57855336141118</v>
      </c>
    </row>
    <row r="288" ht="20.35" customHeight="1">
      <c r="A288" s="15">
        <v>286</v>
      </c>
      <c r="B288" s="136">
        <v>82.59999999999999</v>
      </c>
      <c r="C288" s="95">
        <f>B288/3.6</f>
        <v>22.94444444444444</v>
      </c>
      <c r="D288" s="95">
        <f>(C288+C287)/2</f>
        <v>23.02777777777778</v>
      </c>
      <c r="E288" s="95">
        <f>(D288*(A288-A287))</f>
        <v>23.02777777777778</v>
      </c>
      <c r="F288" s="95">
        <f>(0.5*((C288^2)-(C287^2))*'NEFZ + EPA + WLTP - Start Value'!$B$3)/3600</f>
        <v>-1.668447788065856</v>
      </c>
      <c r="G288" s="95">
        <f>E288*'NEFZ + EPA + WLTP - Start Value'!$B$3*'NEFZ + EPA + WLTP - Start Value'!$B$6*'NEFZ + EPA + WLTP - Constants'!$B$4/3600</f>
        <v>0.7856386944444446</v>
      </c>
      <c r="H288" s="95">
        <f>IF(E288&gt;0,(((C287)^3+(C288)^3)/2/D288)*0.5*'NEFZ + EPA + WLTP - Constants'!$B$3*('NEFZ + EPA + WLTP - Start Value'!$B$5*'NEFZ + EPA + WLTP - Start Value'!$B$4)*E288/3600,0)</f>
        <v>1.544769467121056</v>
      </c>
    </row>
    <row r="289" ht="20.35" customHeight="1">
      <c r="A289" s="15">
        <v>287</v>
      </c>
      <c r="B289" s="136">
        <v>82</v>
      </c>
      <c r="C289" s="95">
        <f>B289/3.6</f>
        <v>22.77777777777778</v>
      </c>
      <c r="D289" s="95">
        <f>(C289+C288)/2</f>
        <v>22.86111111111111</v>
      </c>
      <c r="E289" s="95">
        <f>(D289*(A289-A288))</f>
        <v>22.86111111111111</v>
      </c>
      <c r="F289" s="95">
        <f>(0.5*((C289^2)-(C288^2))*'NEFZ + EPA + WLTP - Start Value'!$B$3)/3600</f>
        <v>-1.656372170781858</v>
      </c>
      <c r="G289" s="95">
        <f>E289*'NEFZ + EPA + WLTP - Start Value'!$B$3*'NEFZ + EPA + WLTP - Start Value'!$B$6*'NEFZ + EPA + WLTP - Constants'!$B$4/3600</f>
        <v>0.7799525277777779</v>
      </c>
      <c r="H289" s="95">
        <f>IF(E289&gt;0,(((C288)^3+(C289)^3)/2/D289)*0.5*'NEFZ + EPA + WLTP - Constants'!$B$3*('NEFZ + EPA + WLTP - Start Value'!$B$5*'NEFZ + EPA + WLTP - Start Value'!$B$4)*E289/3600,0)</f>
        <v>1.511471075145747</v>
      </c>
    </row>
    <row r="290" ht="20.35" customHeight="1">
      <c r="A290" s="15">
        <v>288</v>
      </c>
      <c r="B290" s="136">
        <v>81.3</v>
      </c>
      <c r="C290" s="95">
        <f>B290/3.6</f>
        <v>22.58333333333333</v>
      </c>
      <c r="D290" s="95">
        <f>(C290+C289)/2</f>
        <v>22.68055555555556</v>
      </c>
      <c r="E290" s="95">
        <f>(D290*(A290-A289))</f>
        <v>22.68055555555556</v>
      </c>
      <c r="F290" s="95">
        <f>(0.5*((C290^2)-(C289^2))*'NEFZ + EPA + WLTP - Start Value'!$B$3)/3600</f>
        <v>-1.917171960733911</v>
      </c>
      <c r="G290" s="95">
        <f>E290*'NEFZ + EPA + WLTP - Start Value'!$B$3*'NEFZ + EPA + WLTP - Start Value'!$B$6*'NEFZ + EPA + WLTP - Constants'!$B$4/3600</f>
        <v>0.773792513888889</v>
      </c>
      <c r="H290" s="95">
        <f>IF(E290&gt;0,(((C289)^3+(C290)^3)/2/D290)*0.5*'NEFZ + EPA + WLTP - Constants'!$B$3*('NEFZ + EPA + WLTP - Start Value'!$B$5*'NEFZ + EPA + WLTP - Start Value'!$B$4)*E290/3600,0)</f>
        <v>1.475963202165852</v>
      </c>
    </row>
    <row r="291" ht="20.35" customHeight="1">
      <c r="A291" s="15">
        <v>289</v>
      </c>
      <c r="B291" s="136">
        <v>80.40000000000001</v>
      </c>
      <c r="C291" s="95">
        <f>B291/3.6</f>
        <v>22.33333333333334</v>
      </c>
      <c r="D291" s="95">
        <f>(C291+C290)/2</f>
        <v>22.45833333333334</v>
      </c>
      <c r="E291" s="95">
        <f>(D291*(A291-A290))</f>
        <v>22.45833333333334</v>
      </c>
      <c r="F291" s="95">
        <f>(0.5*((C291^2)-(C290^2))*'NEFZ + EPA + WLTP - Start Value'!$B$3)/3600</f>
        <v>-2.440784143518485</v>
      </c>
      <c r="G291" s="95">
        <f>E291*'NEFZ + EPA + WLTP - Start Value'!$B$3*'NEFZ + EPA + WLTP - Start Value'!$B$6*'NEFZ + EPA + WLTP - Constants'!$B$4/3600</f>
        <v>0.7662109583333335</v>
      </c>
      <c r="H291" s="95">
        <f>IF(E291&gt;0,(((C290)^3+(C291)^3)/2/D291)*0.5*'NEFZ + EPA + WLTP - Constants'!$B$3*('NEFZ + EPA + WLTP - Start Value'!$B$5*'NEFZ + EPA + WLTP - Start Value'!$B$4)*E291/3600,0)</f>
        <v>1.433056970341436</v>
      </c>
    </row>
    <row r="292" ht="20.35" customHeight="1">
      <c r="A292" s="15">
        <v>290</v>
      </c>
      <c r="B292" s="136">
        <v>79.09999999999999</v>
      </c>
      <c r="C292" s="95">
        <f>B292/3.6</f>
        <v>21.97222222222222</v>
      </c>
      <c r="D292" s="95">
        <f>(C292+C291)/2</f>
        <v>22.15277777777778</v>
      </c>
      <c r="E292" s="95">
        <f>(D292*(A292-A291))</f>
        <v>22.15277777777778</v>
      </c>
      <c r="F292" s="95">
        <f>(0.5*((C292^2)-(C291^2))*'NEFZ + EPA + WLTP - Start Value'!$B$3)/3600</f>
        <v>-3.477610060871092</v>
      </c>
      <c r="G292" s="95">
        <f>E292*'NEFZ + EPA + WLTP - Start Value'!$B$3*'NEFZ + EPA + WLTP - Start Value'!$B$6*'NEFZ + EPA + WLTP - Constants'!$B$4/3600</f>
        <v>0.7557863194444446</v>
      </c>
      <c r="H292" s="95">
        <f>IF(E292&gt;0,(((C291)^3+(C292)^3)/2/D292)*0.5*'NEFZ + EPA + WLTP - Constants'!$B$3*('NEFZ + EPA + WLTP - Start Value'!$B$5*'NEFZ + EPA + WLTP - Start Value'!$B$4)*E292/3600,0)</f>
        <v>1.375503312301741</v>
      </c>
    </row>
    <row r="293" ht="20.35" customHeight="1">
      <c r="A293" s="15">
        <v>291</v>
      </c>
      <c r="B293" s="136">
        <v>77.40000000000001</v>
      </c>
      <c r="C293" s="95">
        <f>B293/3.6</f>
        <v>21.5</v>
      </c>
      <c r="D293" s="95">
        <f>(C293+C292)/2</f>
        <v>21.73611111111111</v>
      </c>
      <c r="E293" s="95">
        <f>(D293*(A293-A292))</f>
        <v>21.73611111111111</v>
      </c>
      <c r="F293" s="95">
        <f>(0.5*((C293^2)-(C292^2))*'NEFZ + EPA + WLTP - Start Value'!$B$3)/3600</f>
        <v>-4.462108303326462</v>
      </c>
      <c r="G293" s="95">
        <f>E293*'NEFZ + EPA + WLTP - Start Value'!$B$3*'NEFZ + EPA + WLTP - Start Value'!$B$6*'NEFZ + EPA + WLTP - Constants'!$B$4/3600</f>
        <v>0.7415709027777778</v>
      </c>
      <c r="H293" s="95">
        <f>IF(E293&gt;0,(((C292)^3+(C293)^3)/2/D293)*0.5*'NEFZ + EPA + WLTP - Constants'!$B$3*('NEFZ + EPA + WLTP - Start Value'!$B$5*'NEFZ + EPA + WLTP - Start Value'!$B$4)*E293/3600,0)</f>
        <v>1.299540355125814</v>
      </c>
    </row>
    <row r="294" ht="20.35" customHeight="1">
      <c r="A294" s="15">
        <v>292</v>
      </c>
      <c r="B294" s="136">
        <v>75.09999999999999</v>
      </c>
      <c r="C294" s="95">
        <f>B294/3.6</f>
        <v>20.86111111111111</v>
      </c>
      <c r="D294" s="95">
        <f>(C294+C293)/2</f>
        <v>21.18055555555556</v>
      </c>
      <c r="E294" s="95">
        <f>(D294*(A294-A293))</f>
        <v>21.18055555555556</v>
      </c>
      <c r="F294" s="95">
        <f>(0.5*((C294^2)-(C293^2))*'NEFZ + EPA + WLTP - Start Value'!$B$3)/3600</f>
        <v>-5.882670503257891</v>
      </c>
      <c r="G294" s="95">
        <f>E294*'NEFZ + EPA + WLTP - Start Value'!$B$3*'NEFZ + EPA + WLTP - Start Value'!$B$6*'NEFZ + EPA + WLTP - Constants'!$B$4/3600</f>
        <v>0.7226170138888889</v>
      </c>
      <c r="H294" s="95">
        <f>IF(E294&gt;0,(((C293)^3+(C294)^3)/2/D294)*0.5*'NEFZ + EPA + WLTP - Constants'!$B$3*('NEFZ + EPA + WLTP - Start Value'!$B$5*'NEFZ + EPA + WLTP - Start Value'!$B$4)*E294/3600,0)</f>
        <v>1.202814978111068</v>
      </c>
    </row>
    <row r="295" ht="20.35" customHeight="1">
      <c r="A295" s="15">
        <v>293</v>
      </c>
      <c r="B295" s="136">
        <v>72.3</v>
      </c>
      <c r="C295" s="95">
        <f>B295/3.6</f>
        <v>20.08333333333333</v>
      </c>
      <c r="D295" s="95">
        <f>(C295+C294)/2</f>
        <v>20.47222222222222</v>
      </c>
      <c r="E295" s="95">
        <f>(D295*(A295-A294))</f>
        <v>20.47222222222222</v>
      </c>
      <c r="F295" s="95">
        <f>(0.5*((C295^2)-(C294^2))*'NEFZ + EPA + WLTP - Start Value'!$B$3)/3600</f>
        <v>-6.922012174211258</v>
      </c>
      <c r="G295" s="95">
        <f>E295*'NEFZ + EPA + WLTP - Start Value'!$B$3*'NEFZ + EPA + WLTP - Start Value'!$B$6*'NEFZ + EPA + WLTP - Constants'!$B$4/3600</f>
        <v>0.6984508055555556</v>
      </c>
      <c r="H295" s="95">
        <f>IF(E295&gt;0,(((C294)^3+(C295)^3)/2/D295)*0.5*'NEFZ + EPA + WLTP - Constants'!$B$3*('NEFZ + EPA + WLTP - Start Value'!$B$5*'NEFZ + EPA + WLTP - Start Value'!$B$4)*E295/3600,0)</f>
        <v>1.086564150130744</v>
      </c>
    </row>
    <row r="296" ht="20.35" customHeight="1">
      <c r="A296" s="15">
        <v>294</v>
      </c>
      <c r="B296" s="136">
        <v>69.09999999999999</v>
      </c>
      <c r="C296" s="95">
        <f>B296/3.6</f>
        <v>19.19444444444444</v>
      </c>
      <c r="D296" s="95">
        <f>(C296+C295)/2</f>
        <v>19.63888888888889</v>
      </c>
      <c r="E296" s="95">
        <f>(D296*(A296-A295))</f>
        <v>19.63888888888889</v>
      </c>
      <c r="F296" s="95">
        <f>(0.5*((C296^2)-(C295^2))*'NEFZ + EPA + WLTP - Start Value'!$B$3)/3600</f>
        <v>-7.588854595336074</v>
      </c>
      <c r="G296" s="95">
        <f>E296*'NEFZ + EPA + WLTP - Start Value'!$B$3*'NEFZ + EPA + WLTP - Start Value'!$B$6*'NEFZ + EPA + WLTP - Constants'!$B$4/3600</f>
        <v>0.6700199722222221</v>
      </c>
      <c r="H296" s="95">
        <f>IF(E296&gt;0,(((C295)^3+(C296)^3)/2/D296)*0.5*'NEFZ + EPA + WLTP - Constants'!$B$3*('NEFZ + EPA + WLTP - Start Value'!$B$5*'NEFZ + EPA + WLTP - Start Value'!$B$4)*E296/3600,0)</f>
        <v>0.9596393112032747</v>
      </c>
    </row>
    <row r="297" ht="20.35" customHeight="1">
      <c r="A297" s="15">
        <v>295</v>
      </c>
      <c r="B297" s="136">
        <v>65.90000000000001</v>
      </c>
      <c r="C297" s="95">
        <f>B297/3.6</f>
        <v>18.30555555555556</v>
      </c>
      <c r="D297" s="95">
        <f>(C297+C296)/2</f>
        <v>18.75</v>
      </c>
      <c r="E297" s="95">
        <f>(D297*(A297-A296))</f>
        <v>18.75</v>
      </c>
      <c r="F297" s="95">
        <f>(0.5*((C297^2)-(C296^2))*'NEFZ + EPA + WLTP - Start Value'!$B$3)/3600</f>
        <v>-7.245370370370342</v>
      </c>
      <c r="G297" s="95">
        <f>E297*'NEFZ + EPA + WLTP - Start Value'!$B$3*'NEFZ + EPA + WLTP - Start Value'!$B$6*'NEFZ + EPA + WLTP - Constants'!$B$4/3600</f>
        <v>0.6396937500000001</v>
      </c>
      <c r="H297" s="95">
        <f>IF(E297&gt;0,(((C296)^3+(C297)^3)/2/D297)*0.5*'NEFZ + EPA + WLTP - Constants'!$B$3*('NEFZ + EPA + WLTP - Start Value'!$B$5*'NEFZ + EPA + WLTP - Start Value'!$B$4)*E297/3600,0)</f>
        <v>0.8352678602430555</v>
      </c>
    </row>
    <row r="298" ht="20.35" customHeight="1">
      <c r="A298" s="15">
        <v>296</v>
      </c>
      <c r="B298" s="136">
        <v>62.7</v>
      </c>
      <c r="C298" s="95">
        <f>B298/3.6</f>
        <v>17.41666666666667</v>
      </c>
      <c r="D298" s="95">
        <f>(C298+C297)/2</f>
        <v>17.86111111111111</v>
      </c>
      <c r="E298" s="95">
        <f>(D298*(A298-A297))</f>
        <v>17.86111111111111</v>
      </c>
      <c r="F298" s="95">
        <f>(0.5*((C298^2)-(C297^2))*'NEFZ + EPA + WLTP - Start Value'!$B$3)/3600</f>
        <v>-6.90188614540467</v>
      </c>
      <c r="G298" s="95">
        <f>E298*'NEFZ + EPA + WLTP - Start Value'!$B$3*'NEFZ + EPA + WLTP - Start Value'!$B$6*'NEFZ + EPA + WLTP - Constants'!$B$4/3600</f>
        <v>0.6093675277777779</v>
      </c>
      <c r="H298" s="95">
        <f>IF(E298&gt;0,(((C297)^3+(C298)^3)/2/D298)*0.5*'NEFZ + EPA + WLTP - Constants'!$B$3*('NEFZ + EPA + WLTP - Start Value'!$B$5*'NEFZ + EPA + WLTP - Start Value'!$B$4)*E298/3600,0)</f>
        <v>0.7221408537272807</v>
      </c>
    </row>
    <row r="299" ht="20.35" customHeight="1">
      <c r="A299" s="15">
        <v>297</v>
      </c>
      <c r="B299" s="136">
        <v>59.7</v>
      </c>
      <c r="C299" s="95">
        <f>B299/3.6</f>
        <v>16.58333333333333</v>
      </c>
      <c r="D299" s="95">
        <f>(C299+C298)/2</f>
        <v>17</v>
      </c>
      <c r="E299" s="95">
        <f>(D299*(A299-A298))</f>
        <v>17</v>
      </c>
      <c r="F299" s="95">
        <f>(0.5*((C299^2)-(C298^2))*'NEFZ + EPA + WLTP - Start Value'!$B$3)/3600</f>
        <v>-6.158564814814835</v>
      </c>
      <c r="G299" s="95">
        <f>E299*'NEFZ + EPA + WLTP - Start Value'!$B$3*'NEFZ + EPA + WLTP - Start Value'!$B$6*'NEFZ + EPA + WLTP - Constants'!$B$4/3600</f>
        <v>0.579989</v>
      </c>
      <c r="H299" s="95">
        <f>IF(E299&gt;0,(((C298)^3+(C299)^3)/2/D299)*0.5*'NEFZ + EPA + WLTP - Constants'!$B$3*('NEFZ + EPA + WLTP - Start Value'!$B$5*'NEFZ + EPA + WLTP - Start Value'!$B$4)*E299/3600,0)</f>
        <v>0.6226145520833332</v>
      </c>
    </row>
    <row r="300" ht="20.35" customHeight="1">
      <c r="A300" s="15">
        <v>298</v>
      </c>
      <c r="B300" s="136">
        <v>57</v>
      </c>
      <c r="C300" s="95">
        <f>B300/3.6</f>
        <v>15.83333333333333</v>
      </c>
      <c r="D300" s="95">
        <f>(C300+C299)/2</f>
        <v>16.20833333333333</v>
      </c>
      <c r="E300" s="95">
        <f>(D300*(A300-A299))</f>
        <v>16.20833333333333</v>
      </c>
      <c r="F300" s="95">
        <f>(0.5*((C300^2)-(C299^2))*'NEFZ + EPA + WLTP - Start Value'!$B$3)/3600</f>
        <v>-5.284592013888889</v>
      </c>
      <c r="G300" s="95">
        <f>E300*'NEFZ + EPA + WLTP - Start Value'!$B$3*'NEFZ + EPA + WLTP - Start Value'!$B$6*'NEFZ + EPA + WLTP - Constants'!$B$4/3600</f>
        <v>0.5529797083333333</v>
      </c>
      <c r="H300" s="95">
        <f>IF(E300&gt;0,(((C299)^3+(C300)^3)/2/D300)*0.5*'NEFZ + EPA + WLTP - Constants'!$B$3*('NEFZ + EPA + WLTP - Start Value'!$B$5*'NEFZ + EPA + WLTP - Start Value'!$B$4)*E300/3600,0)</f>
        <v>0.5395136786747684</v>
      </c>
    </row>
    <row r="301" ht="20.35" customHeight="1">
      <c r="A301" s="15">
        <v>299</v>
      </c>
      <c r="B301" s="136">
        <v>54.6</v>
      </c>
      <c r="C301" s="95">
        <f>B301/3.6</f>
        <v>15.16666666666667</v>
      </c>
      <c r="D301" s="95">
        <f>(C301+C300)/2</f>
        <v>15.5</v>
      </c>
      <c r="E301" s="95">
        <f>(D301*(A301-A300))</f>
        <v>15.5</v>
      </c>
      <c r="F301" s="95">
        <f>(0.5*((C301^2)-(C300^2))*'NEFZ + EPA + WLTP - Start Value'!$B$3)/3600</f>
        <v>-4.492129629629622</v>
      </c>
      <c r="G301" s="95">
        <f>E301*'NEFZ + EPA + WLTP - Start Value'!$B$3*'NEFZ + EPA + WLTP - Start Value'!$B$6*'NEFZ + EPA + WLTP - Constants'!$B$4/3600</f>
        <v>0.5288135</v>
      </c>
      <c r="H301" s="95">
        <f>IF(E301&gt;0,(((C300)^3+(C301)^3)/2/D301)*0.5*'NEFZ + EPA + WLTP - Constants'!$B$3*('NEFZ + EPA + WLTP - Start Value'!$B$5*'NEFZ + EPA + WLTP - Start Value'!$B$4)*E301/3600,0)</f>
        <v>0.4717237708333332</v>
      </c>
    </row>
    <row r="302" ht="20.35" customHeight="1">
      <c r="A302" s="15">
        <v>300</v>
      </c>
      <c r="B302" s="136">
        <v>52.2</v>
      </c>
      <c r="C302" s="95">
        <f>B302/3.6</f>
        <v>14.5</v>
      </c>
      <c r="D302" s="95">
        <f>(C302+C301)/2</f>
        <v>14.83333333333333</v>
      </c>
      <c r="E302" s="95">
        <f>(D302*(A302-A301))</f>
        <v>14.83333333333333</v>
      </c>
      <c r="F302" s="95">
        <f>(0.5*((C302^2)-(C301^2))*'NEFZ + EPA + WLTP - Start Value'!$B$3)/3600</f>
        <v>-4.298919753086419</v>
      </c>
      <c r="G302" s="95">
        <f>E302*'NEFZ + EPA + WLTP - Start Value'!$B$3*'NEFZ + EPA + WLTP - Start Value'!$B$6*'NEFZ + EPA + WLTP - Constants'!$B$4/3600</f>
        <v>0.5060688333333333</v>
      </c>
      <c r="H302" s="95">
        <f>IF(E302&gt;0,(((C301)^3+(C302)^3)/2/D302)*0.5*'NEFZ + EPA + WLTP - Constants'!$B$3*('NEFZ + EPA + WLTP - Start Value'!$B$5*'NEFZ + EPA + WLTP - Start Value'!$B$4)*E302/3600,0)</f>
        <v>0.413489261574074</v>
      </c>
    </row>
    <row r="303" ht="20.35" customHeight="1">
      <c r="A303" s="15">
        <v>301</v>
      </c>
      <c r="B303" s="136">
        <v>49.7</v>
      </c>
      <c r="C303" s="95">
        <f>B303/3.6</f>
        <v>13.80555555555556</v>
      </c>
      <c r="D303" s="95">
        <f>(C303+C302)/2</f>
        <v>14.15277777777778</v>
      </c>
      <c r="E303" s="95">
        <f>(D303*(A303-A302))</f>
        <v>14.15277777777778</v>
      </c>
      <c r="F303" s="95">
        <f>(0.5*((C303^2)-(C302^2))*'NEFZ + EPA + WLTP - Start Value'!$B$3)/3600</f>
        <v>-4.272588198731139</v>
      </c>
      <c r="G303" s="95">
        <f>E303*'NEFZ + EPA + WLTP - Start Value'!$B$3*'NEFZ + EPA + WLTP - Start Value'!$B$6*'NEFZ + EPA + WLTP - Constants'!$B$4/3600</f>
        <v>0.4828503194444445</v>
      </c>
      <c r="H303" s="95">
        <f>IF(E303&gt;0,(((C302)^3+(C303)^3)/2/D303)*0.5*'NEFZ + EPA + WLTP - Constants'!$B$3*('NEFZ + EPA + WLTP - Start Value'!$B$5*'NEFZ + EPA + WLTP - Start Value'!$B$4)*E303/3600,0)</f>
        <v>0.3592519215802898</v>
      </c>
    </row>
    <row r="304" ht="20.35" customHeight="1">
      <c r="A304" s="15">
        <v>302</v>
      </c>
      <c r="B304" s="136">
        <v>46.8</v>
      </c>
      <c r="C304" s="95">
        <f>B304/3.6</f>
        <v>13</v>
      </c>
      <c r="D304" s="95">
        <f>(C304+C303)/2</f>
        <v>13.40277777777778</v>
      </c>
      <c r="E304" s="95">
        <f>(D304*(A304-A303))</f>
        <v>13.40277777777778</v>
      </c>
      <c r="F304" s="95">
        <f>(0.5*((C304^2)-(C303^2))*'NEFZ + EPA + WLTP - Start Value'!$B$3)/3600</f>
        <v>-4.693557634602207</v>
      </c>
      <c r="G304" s="95">
        <f>E304*'NEFZ + EPA + WLTP - Start Value'!$B$3*'NEFZ + EPA + WLTP - Start Value'!$B$6*'NEFZ + EPA + WLTP - Constants'!$B$4/3600</f>
        <v>0.4572625694444444</v>
      </c>
      <c r="H304" s="95">
        <f>IF(E304&gt;0,(((C303)^3+(C304)^3)/2/D304)*0.5*'NEFZ + EPA + WLTP - Constants'!$B$3*('NEFZ + EPA + WLTP - Start Value'!$B$5*'NEFZ + EPA + WLTP - Start Value'!$B$4)*E304/3600,0)</f>
        <v>0.3053866403302897</v>
      </c>
    </row>
    <row r="305" ht="20.35" customHeight="1">
      <c r="A305" s="15">
        <v>303</v>
      </c>
      <c r="B305" s="136">
        <v>43.5</v>
      </c>
      <c r="C305" s="95">
        <f>B305/3.6</f>
        <v>12.08333333333333</v>
      </c>
      <c r="D305" s="95">
        <f>(C305+C304)/2</f>
        <v>12.54166666666666</v>
      </c>
      <c r="E305" s="95">
        <f>(D305*(A305-A304))</f>
        <v>12.54166666666666</v>
      </c>
      <c r="F305" s="95">
        <f>(0.5*((C305^2)-(C304^2))*'NEFZ + EPA + WLTP - Start Value'!$B$3)/3600</f>
        <v>-4.997796103395053</v>
      </c>
      <c r="G305" s="95">
        <f>E305*'NEFZ + EPA + WLTP - Start Value'!$B$3*'NEFZ + EPA + WLTP - Start Value'!$B$6*'NEFZ + EPA + WLTP - Constants'!$B$4/3600</f>
        <v>0.4278840416666665</v>
      </c>
      <c r="H305" s="95">
        <f>IF(E305&gt;0,(((C304)^3+(C305)^3)/2/D305)*0.5*'NEFZ + EPA + WLTP - Constants'!$B$3*('NEFZ + EPA + WLTP - Start Value'!$B$5*'NEFZ + EPA + WLTP - Start Value'!$B$4)*E305/3600,0)</f>
        <v>0.2505490991030092</v>
      </c>
    </row>
    <row r="306" ht="20.35" customHeight="1">
      <c r="A306" s="15">
        <v>304</v>
      </c>
      <c r="B306" s="136">
        <v>39.9</v>
      </c>
      <c r="C306" s="95">
        <f>B306/3.6</f>
        <v>11.08333333333333</v>
      </c>
      <c r="D306" s="95">
        <f>(C306+C305)/2</f>
        <v>11.58333333333333</v>
      </c>
      <c r="E306" s="95">
        <f>(D306*(A306-A305))</f>
        <v>11.58333333333333</v>
      </c>
      <c r="F306" s="95">
        <f>(0.5*((C306^2)-(C305^2))*'NEFZ + EPA + WLTP - Start Value'!$B$3)/3600</f>
        <v>-5.035532407407409</v>
      </c>
      <c r="G306" s="95">
        <f>E306*'NEFZ + EPA + WLTP - Start Value'!$B$3*'NEFZ + EPA + WLTP - Start Value'!$B$6*'NEFZ + EPA + WLTP - Constants'!$B$4/3600</f>
        <v>0.3951885833333333</v>
      </c>
      <c r="H306" s="95">
        <f>IF(E306&gt;0,(((C305)^3+(C306)^3)/2/D306)*0.5*'NEFZ + EPA + WLTP - Constants'!$B$3*('NEFZ + EPA + WLTP - Start Value'!$B$5*'NEFZ + EPA + WLTP - Start Value'!$B$4)*E306/3600,0)</f>
        <v>0.1977024429976851</v>
      </c>
    </row>
    <row r="307" ht="20.35" customHeight="1">
      <c r="A307" s="15">
        <v>305</v>
      </c>
      <c r="B307" s="136">
        <v>36.4</v>
      </c>
      <c r="C307" s="95">
        <f>B307/3.6</f>
        <v>10.11111111111111</v>
      </c>
      <c r="D307" s="95">
        <f>(C307+C306)/2</f>
        <v>10.59722222222222</v>
      </c>
      <c r="E307" s="95">
        <f>(D307*(A307-A306))</f>
        <v>10.59722222222222</v>
      </c>
      <c r="F307" s="95">
        <f>(0.5*((C307^2)-(C306^2))*'NEFZ + EPA + WLTP - Start Value'!$B$3)/3600</f>
        <v>-4.478879993998627</v>
      </c>
      <c r="G307" s="95">
        <f>E307*'NEFZ + EPA + WLTP - Start Value'!$B$3*'NEFZ + EPA + WLTP - Start Value'!$B$6*'NEFZ + EPA + WLTP - Constants'!$B$4/3600</f>
        <v>0.3615454305555556</v>
      </c>
      <c r="H307" s="95">
        <f>IF(E307&gt;0,(((C306)^3+(C307)^3)/2/D307)*0.5*'NEFZ + EPA + WLTP - Constants'!$B$3*('NEFZ + EPA + WLTP - Start Value'!$B$5*'NEFZ + EPA + WLTP - Start Value'!$B$4)*E307/3600,0)</f>
        <v>0.1514954399166238</v>
      </c>
    </row>
    <row r="308" ht="20.35" customHeight="1">
      <c r="A308" s="15">
        <v>306</v>
      </c>
      <c r="B308" s="136">
        <v>33.2</v>
      </c>
      <c r="C308" s="95">
        <f>B308/3.6</f>
        <v>9.222222222222223</v>
      </c>
      <c r="D308" s="95">
        <f>(C308+C307)/2</f>
        <v>9.666666666666668</v>
      </c>
      <c r="E308" s="95">
        <f>(D308*(A308-A307))</f>
        <v>9.666666666666668</v>
      </c>
      <c r="F308" s="95">
        <f>(0.5*((C308^2)-(C307^2))*'NEFZ + EPA + WLTP - Start Value'!$B$3)/3600</f>
        <v>-3.735390946502049</v>
      </c>
      <c r="G308" s="95">
        <f>E308*'NEFZ + EPA + WLTP - Start Value'!$B$3*'NEFZ + EPA + WLTP - Start Value'!$B$6*'NEFZ + EPA + WLTP - Constants'!$B$4/3600</f>
        <v>0.3297976666666668</v>
      </c>
      <c r="H308" s="95">
        <f>IF(E308&gt;0,(((C307)^3+(C308)^3)/2/D308)*0.5*'NEFZ + EPA + WLTP - Constants'!$B$3*('NEFZ + EPA + WLTP - Start Value'!$B$5*'NEFZ + EPA + WLTP - Start Value'!$B$4)*E308/3600,0)</f>
        <v>0.1149916234567901</v>
      </c>
    </row>
    <row r="309" ht="20.35" customHeight="1">
      <c r="A309" s="15">
        <v>307</v>
      </c>
      <c r="B309" s="136">
        <v>30.5</v>
      </c>
      <c r="C309" s="95">
        <f>B309/3.6</f>
        <v>8.472222222222221</v>
      </c>
      <c r="D309" s="95">
        <f>(C309+C308)/2</f>
        <v>8.847222222222221</v>
      </c>
      <c r="E309" s="95">
        <f>(D309*(A309-A308))</f>
        <v>8.847222222222221</v>
      </c>
      <c r="F309" s="95">
        <f>(0.5*((C309^2)-(C308^2))*'NEFZ + EPA + WLTP - Start Value'!$B$3)/3600</f>
        <v>-2.884563078703712</v>
      </c>
      <c r="G309" s="95">
        <f>E309*'NEFZ + EPA + WLTP - Start Value'!$B$3*'NEFZ + EPA + WLTP - Start Value'!$B$6*'NEFZ + EPA + WLTP - Constants'!$B$4/3600</f>
        <v>0.3018406805555556</v>
      </c>
      <c r="H309" s="95">
        <f>IF(E309&gt;0,(((C308)^3+(C309)^3)/2/D309)*0.5*'NEFZ + EPA + WLTP - Constants'!$B$3*('NEFZ + EPA + WLTP - Start Value'!$B$5*'NEFZ + EPA + WLTP - Start Value'!$B$4)*E309/3600,0)</f>
        <v>0.08807360912315672</v>
      </c>
    </row>
    <row r="310" ht="20.35" customHeight="1">
      <c r="A310" s="15">
        <v>308</v>
      </c>
      <c r="B310" s="136">
        <v>28.3</v>
      </c>
      <c r="C310" s="95">
        <f>B310/3.6</f>
        <v>7.861111111111111</v>
      </c>
      <c r="D310" s="95">
        <f>(C310+C309)/2</f>
        <v>8.166666666666666</v>
      </c>
      <c r="E310" s="95">
        <f>(D310*(A310-A309))</f>
        <v>8.166666666666666</v>
      </c>
      <c r="F310" s="95">
        <f>(0.5*((C310^2)-(C309^2))*'NEFZ + EPA + WLTP - Start Value'!$B$3)/3600</f>
        <v>-2.169585905349793</v>
      </c>
      <c r="G310" s="95">
        <f>E310*'NEFZ + EPA + WLTP - Start Value'!$B$3*'NEFZ + EPA + WLTP - Start Value'!$B$6*'NEFZ + EPA + WLTP - Constants'!$B$4/3600</f>
        <v>0.2786221666666666</v>
      </c>
      <c r="H310" s="95">
        <f>IF(E310&gt;0,(((C309)^3+(C310)^3)/2/D310)*0.5*'NEFZ + EPA + WLTP - Constants'!$B$3*('NEFZ + EPA + WLTP - Start Value'!$B$5*'NEFZ + EPA + WLTP - Start Value'!$B$4)*E310/3600,0)</f>
        <v>0.06919027797067899</v>
      </c>
    </row>
    <row r="311" ht="20.35" customHeight="1">
      <c r="A311" s="15">
        <v>309</v>
      </c>
      <c r="B311" s="136">
        <v>26.3</v>
      </c>
      <c r="C311" s="95">
        <f>B311/3.6</f>
        <v>7.305555555555555</v>
      </c>
      <c r="D311" s="95">
        <f>(C311+C310)/2</f>
        <v>7.583333333333333</v>
      </c>
      <c r="E311" s="95">
        <f>(D311*(A311-A310))</f>
        <v>7.583333333333333</v>
      </c>
      <c r="F311" s="95">
        <f>(0.5*((C311^2)-(C310^2))*'NEFZ + EPA + WLTP - Start Value'!$B$3)/3600</f>
        <v>-1.831468621399177</v>
      </c>
      <c r="G311" s="95">
        <f>E311*'NEFZ + EPA + WLTP - Start Value'!$B$3*'NEFZ + EPA + WLTP - Start Value'!$B$6*'NEFZ + EPA + WLTP - Constants'!$B$4/3600</f>
        <v>0.2587205833333333</v>
      </c>
      <c r="H311" s="95">
        <f>IF(E311&gt;0,(((C310)^3+(C311)^3)/2/D311)*0.5*'NEFZ + EPA + WLTP - Constants'!$B$3*('NEFZ + EPA + WLTP - Start Value'!$B$5*'NEFZ + EPA + WLTP - Start Value'!$B$4)*E311/3600,0)</f>
        <v>0.05538799083719135</v>
      </c>
    </row>
    <row r="312" ht="20.35" customHeight="1">
      <c r="A312" s="15">
        <v>310</v>
      </c>
      <c r="B312" s="136">
        <v>24.4</v>
      </c>
      <c r="C312" s="95">
        <f>B312/3.6</f>
        <v>6.777777777777777</v>
      </c>
      <c r="D312" s="95">
        <f>(C312+C311)/2</f>
        <v>7.041666666666666</v>
      </c>
      <c r="E312" s="95">
        <f>(D312*(A312-A311))</f>
        <v>7.041666666666666</v>
      </c>
      <c r="F312" s="95">
        <f>(0.5*((C312^2)-(C311^2))*'NEFZ + EPA + WLTP - Start Value'!$B$3)/3600</f>
        <v>-1.615616962448562</v>
      </c>
      <c r="G312" s="95">
        <f>E312*'NEFZ + EPA + WLTP - Start Value'!$B$3*'NEFZ + EPA + WLTP - Start Value'!$B$6*'NEFZ + EPA + WLTP - Constants'!$B$4/3600</f>
        <v>0.2402405416666667</v>
      </c>
      <c r="H312" s="95">
        <f>IF(E312&gt;0,(((C311)^3+(C312)^3)/2/D312)*0.5*'NEFZ + EPA + WLTP - Constants'!$B$3*('NEFZ + EPA + WLTP - Start Value'!$B$5*'NEFZ + EPA + WLTP - Start Value'!$B$4)*E312/3600,0)</f>
        <v>0.04435502637924382</v>
      </c>
    </row>
    <row r="313" ht="20.35" customHeight="1">
      <c r="A313" s="15">
        <v>311</v>
      </c>
      <c r="B313" s="136">
        <v>22.5</v>
      </c>
      <c r="C313" s="95">
        <f>B313/3.6</f>
        <v>6.25</v>
      </c>
      <c r="D313" s="95">
        <f>(C313+C312)/2</f>
        <v>6.513888888888888</v>
      </c>
      <c r="E313" s="95">
        <f>(D313*(A313-A312))</f>
        <v>6.513888888888888</v>
      </c>
      <c r="F313" s="95">
        <f>(0.5*((C313^2)-(C312^2))*'NEFZ + EPA + WLTP - Start Value'!$B$3)/3600</f>
        <v>-1.494525355795608</v>
      </c>
      <c r="G313" s="95">
        <f>E313*'NEFZ + EPA + WLTP - Start Value'!$B$3*'NEFZ + EPA + WLTP - Start Value'!$B$6*'NEFZ + EPA + WLTP - Constants'!$B$4/3600</f>
        <v>0.2222343472222222</v>
      </c>
      <c r="H313" s="95">
        <f>IF(E313&gt;0,(((C312)^3+(C313)^3)/2/D313)*0.5*'NEFZ + EPA + WLTP - Constants'!$B$3*('NEFZ + EPA + WLTP - Start Value'!$B$5*'NEFZ + EPA + WLTP - Start Value'!$B$4)*E313/3600,0)</f>
        <v>0.035135376355667</v>
      </c>
    </row>
    <row r="314" ht="20.35" customHeight="1">
      <c r="A314" s="15">
        <v>312</v>
      </c>
      <c r="B314" s="136">
        <v>20.5</v>
      </c>
      <c r="C314" s="95">
        <f>B314/3.6</f>
        <v>5.694444444444445</v>
      </c>
      <c r="D314" s="95">
        <f>(C314+C313)/2</f>
        <v>5.972222222222222</v>
      </c>
      <c r="E314" s="95">
        <f>(D314*(A314-A313))</f>
        <v>5.972222222222222</v>
      </c>
      <c r="F314" s="95">
        <f>(0.5*((C314^2)-(C313^2))*'NEFZ + EPA + WLTP - Start Value'!$B$3)/3600</f>
        <v>-1.442365397805212</v>
      </c>
      <c r="G314" s="95">
        <f>E314*'NEFZ + EPA + WLTP - Start Value'!$B$3*'NEFZ + EPA + WLTP - Start Value'!$B$6*'NEFZ + EPA + WLTP - Constants'!$B$4/3600</f>
        <v>0.2037543055555556</v>
      </c>
      <c r="H314" s="95">
        <f>IF(E314&gt;0,(((C313)^3+(C314)^3)/2/D314)*0.5*'NEFZ + EPA + WLTP - Constants'!$B$3*('NEFZ + EPA + WLTP - Start Value'!$B$5*'NEFZ + EPA + WLTP - Start Value'!$B$4)*E314/3600,0)</f>
        <v>0.02712113527734911</v>
      </c>
    </row>
    <row r="315" ht="20.35" customHeight="1">
      <c r="A315" s="15">
        <v>313</v>
      </c>
      <c r="B315" s="136">
        <v>18.2</v>
      </c>
      <c r="C315" s="95">
        <f>B315/3.6</f>
        <v>5.055555555555555</v>
      </c>
      <c r="D315" s="95">
        <f>(C315+C314)/2</f>
        <v>5.375</v>
      </c>
      <c r="E315" s="95">
        <f>(D315*(A315-A314))</f>
        <v>5.375</v>
      </c>
      <c r="F315" s="95">
        <f>(0.5*((C315^2)-(C314^2))*'NEFZ + EPA + WLTP - Start Value'!$B$3)/3600</f>
        <v>-1.492848186728397</v>
      </c>
      <c r="G315" s="95">
        <f>E315*'NEFZ + EPA + WLTP - Start Value'!$B$3*'NEFZ + EPA + WLTP - Start Value'!$B$6*'NEFZ + EPA + WLTP - Constants'!$B$4/3600</f>
        <v>0.183378875</v>
      </c>
      <c r="H315" s="95">
        <f>IF(E315&gt;0,(((C314)^3+(C315)^3)/2/D315)*0.5*'NEFZ + EPA + WLTP - Constants'!$B$3*('NEFZ + EPA + WLTP - Start Value'!$B$5*'NEFZ + EPA + WLTP - Start Value'!$B$4)*E315/3600,0)</f>
        <v>0.01985197149884259</v>
      </c>
    </row>
    <row r="316" ht="20.35" customHeight="1">
      <c r="A316" s="15">
        <v>314</v>
      </c>
      <c r="B316" s="136">
        <v>15.5</v>
      </c>
      <c r="C316" s="95">
        <f>B316/3.6</f>
        <v>4.305555555555555</v>
      </c>
      <c r="D316" s="95">
        <f>(C316+C315)/2</f>
        <v>4.680555555555555</v>
      </c>
      <c r="E316" s="95">
        <f>(D316*(A316-A315))</f>
        <v>4.680555555555555</v>
      </c>
      <c r="F316" s="95">
        <f>(0.5*((C316^2)-(C315^2))*'NEFZ + EPA + WLTP - Start Value'!$B$3)/3600</f>
        <v>-1.526056134259259</v>
      </c>
      <c r="G316" s="95">
        <f>E316*'NEFZ + EPA + WLTP - Start Value'!$B$3*'NEFZ + EPA + WLTP - Start Value'!$B$6*'NEFZ + EPA + WLTP - Constants'!$B$4/3600</f>
        <v>0.1596865138888889</v>
      </c>
      <c r="H316" s="95">
        <f>IF(E316&gt;0,(((C315)^3+(C316)^3)/2/D316)*0.5*'NEFZ + EPA + WLTP - Constants'!$B$3*('NEFZ + EPA + WLTP - Start Value'!$B$5*'NEFZ + EPA + WLTP - Start Value'!$B$4)*E316/3600,0)</f>
        <v>0.01322106523812585</v>
      </c>
    </row>
    <row r="317" ht="20.35" customHeight="1">
      <c r="A317" s="15">
        <v>315</v>
      </c>
      <c r="B317" s="136">
        <v>12.3</v>
      </c>
      <c r="C317" s="95">
        <f>B317/3.6</f>
        <v>3.416666666666667</v>
      </c>
      <c r="D317" s="95">
        <f>(C317+C316)/2</f>
        <v>3.861111111111111</v>
      </c>
      <c r="E317" s="95">
        <f>(D317*(A317-A316))</f>
        <v>3.861111111111111</v>
      </c>
      <c r="F317" s="95">
        <f>(0.5*((C317^2)-(C316^2))*'NEFZ + EPA + WLTP - Start Value'!$B$3)/3600</f>
        <v>-1.492009602194787</v>
      </c>
      <c r="G317" s="95">
        <f>E317*'NEFZ + EPA + WLTP - Start Value'!$B$3*'NEFZ + EPA + WLTP - Start Value'!$B$6*'NEFZ + EPA + WLTP - Constants'!$B$4/3600</f>
        <v>0.1317295277777778</v>
      </c>
      <c r="H317" s="95">
        <f>IF(E317&gt;0,(((C316)^3+(C317)^3)/2/D317)*0.5*'NEFZ + EPA + WLTP - Constants'!$B$3*('NEFZ + EPA + WLTP - Start Value'!$B$5*'NEFZ + EPA + WLTP - Start Value'!$B$4)*E317/3600,0)</f>
        <v>0.00757105048653978</v>
      </c>
    </row>
    <row r="318" ht="20.35" customHeight="1">
      <c r="A318" s="15">
        <v>316</v>
      </c>
      <c r="B318" s="136">
        <v>8.699999999999999</v>
      </c>
      <c r="C318" s="95">
        <f>B318/3.6</f>
        <v>2.416666666666667</v>
      </c>
      <c r="D318" s="95">
        <f>(C318+C317)/2</f>
        <v>2.916666666666667</v>
      </c>
      <c r="E318" s="95">
        <f>(D318*(A318-A317))</f>
        <v>2.916666666666667</v>
      </c>
      <c r="F318" s="95">
        <f>(0.5*((C318^2)-(C317^2))*'NEFZ + EPA + WLTP - Start Value'!$B$3)/3600</f>
        <v>-1.267939814814815</v>
      </c>
      <c r="G318" s="95">
        <f>E318*'NEFZ + EPA + WLTP - Start Value'!$B$3*'NEFZ + EPA + WLTP - Start Value'!$B$6*'NEFZ + EPA + WLTP - Constants'!$B$4/3600</f>
        <v>0.09950791666666668</v>
      </c>
      <c r="H318" s="95">
        <f>IF(E318&gt;0,(((C317)^3+(C318)^3)/2/D318)*0.5*'NEFZ + EPA + WLTP - Constants'!$B$3*('NEFZ + EPA + WLTP - Start Value'!$B$5*'NEFZ + EPA + WLTP - Start Value'!$B$4)*E318/3600,0)</f>
        <v>0.003415426793981482</v>
      </c>
    </row>
    <row r="319" ht="20.35" customHeight="1">
      <c r="A319" s="15">
        <v>317</v>
      </c>
      <c r="B319" s="136">
        <v>5.2</v>
      </c>
      <c r="C319" s="95">
        <f>B319/3.6</f>
        <v>1.444444444444444</v>
      </c>
      <c r="D319" s="95">
        <f>(C319+C318)/2</f>
        <v>1.930555555555555</v>
      </c>
      <c r="E319" s="95">
        <f>(D319*(A319-A318))</f>
        <v>1.930555555555555</v>
      </c>
      <c r="F319" s="95">
        <f>(0.5*((C319^2)-(C318^2))*'NEFZ + EPA + WLTP - Start Value'!$B$3)/3600</f>
        <v>-0.8159427512002742</v>
      </c>
      <c r="G319" s="95">
        <f>E319*'NEFZ + EPA + WLTP - Start Value'!$B$3*'NEFZ + EPA + WLTP - Start Value'!$B$6*'NEFZ + EPA + WLTP - Constants'!$B$4/3600</f>
        <v>0.0658647638888889</v>
      </c>
      <c r="H319" s="95">
        <f>IF(E319&gt;0,(((C318)^3+(C319)^3)/2/D319)*0.5*'NEFZ + EPA + WLTP - Constants'!$B$3*('NEFZ + EPA + WLTP - Start Value'!$B$5*'NEFZ + EPA + WLTP - Start Value'!$B$4)*E319/3600,0)</f>
        <v>0.001083328419710219</v>
      </c>
    </row>
    <row r="320" ht="20.35" customHeight="1">
      <c r="A320" s="15">
        <v>318</v>
      </c>
      <c r="B320" s="136">
        <v>0</v>
      </c>
      <c r="C320" s="95">
        <f>B320/3.6</f>
        <v>0</v>
      </c>
      <c r="D320" s="95">
        <f>(C320+C319)/2</f>
        <v>0.7222222222222222</v>
      </c>
      <c r="E320" s="95">
        <f>(D320*(A320-A319))</f>
        <v>0.7222222222222222</v>
      </c>
      <c r="F320" s="95">
        <f>(0.5*((C320^2)-(C319^2))*'NEFZ + EPA + WLTP - Start Value'!$B$3)/3600</f>
        <v>-0.4535065157750343</v>
      </c>
      <c r="G320" s="95">
        <f>E320*'NEFZ + EPA + WLTP - Start Value'!$B$3*'NEFZ + EPA + WLTP - Start Value'!$B$6*'NEFZ + EPA + WLTP - Constants'!$B$4/3600</f>
        <v>0.02464005555555556</v>
      </c>
      <c r="H320" s="95">
        <f>IF(E320&gt;0,(((C319)^3+(C320)^3)/2/D320)*0.5*'NEFZ + EPA + WLTP - Constants'!$B$3*('NEFZ + EPA + WLTP - Start Value'!$B$5*'NEFZ + EPA + WLTP - Start Value'!$B$4)*E320/3600,0)</f>
        <v>0.0001906176268861454</v>
      </c>
    </row>
    <row r="321" ht="20.35" customHeight="1">
      <c r="A321" s="15">
        <v>319</v>
      </c>
      <c r="B321" s="136">
        <v>0</v>
      </c>
      <c r="C321" s="95">
        <f>B321/3.6</f>
        <v>0</v>
      </c>
      <c r="D321" s="95">
        <f>(C321+C320)/2</f>
        <v>0</v>
      </c>
      <c r="E321" s="95">
        <f>(D321*(A321-A320))</f>
        <v>0</v>
      </c>
      <c r="F321" s="95">
        <f>(0.5*((C321^2)-(C320^2))*'NEFZ + EPA + WLTP - Start Value'!$B$3)/3600</f>
        <v>0</v>
      </c>
      <c r="G321" s="95">
        <f>E321*'NEFZ + EPA + WLTP - Start Value'!$B$3*'NEFZ + EPA + WLTP - Start Value'!$B$6*'NEFZ + EPA + WLTP - Constants'!$B$4/3600</f>
        <v>0</v>
      </c>
      <c r="H321" s="95">
        <f>IF(E321&gt;0,(((C320)^3+(C321)^3)/2/D321)*0.5*'NEFZ + EPA + WLTP - Constants'!$B$3*('NEFZ + EPA + WLTP - Start Value'!$B$5*'NEFZ + EPA + WLTP - Start Value'!$B$4)*E321/3600,0)</f>
        <v>0</v>
      </c>
    </row>
    <row r="322" ht="20.35" customHeight="1">
      <c r="A322" s="15">
        <v>320</v>
      </c>
      <c r="B322" s="136">
        <v>0</v>
      </c>
      <c r="C322" s="95">
        <f>B322/3.6</f>
        <v>0</v>
      </c>
      <c r="D322" s="95">
        <f>(C322+C321)/2</f>
        <v>0</v>
      </c>
      <c r="E322" s="95">
        <f>(D322*(A322-A321))</f>
        <v>0</v>
      </c>
      <c r="F322" s="95">
        <f>(0.5*((C322^2)-(C321^2))*'NEFZ + EPA + WLTP - Start Value'!$B$3)/3600</f>
        <v>0</v>
      </c>
      <c r="G322" s="95">
        <f>E322*'NEFZ + EPA + WLTP - Start Value'!$B$3*'NEFZ + EPA + WLTP - Start Value'!$B$6*'NEFZ + EPA + WLTP - Constants'!$B$4/3600</f>
        <v>0</v>
      </c>
      <c r="H322" s="95">
        <f>IF(E322&gt;0,(((C321)^3+(C322)^3)/2/D322)*0.5*'NEFZ + EPA + WLTP - Constants'!$B$3*('NEFZ + EPA + WLTP - Start Value'!$B$5*'NEFZ + EPA + WLTP - Start Value'!$B$4)*E322/3600,0)</f>
        <v>0</v>
      </c>
    </row>
    <row r="323" ht="20.35" customHeight="1">
      <c r="A323" s="15">
        <v>321</v>
      </c>
      <c r="B323" s="136">
        <v>0</v>
      </c>
      <c r="C323" s="95">
        <f>B323/3.6</f>
        <v>0</v>
      </c>
      <c r="D323" s="95">
        <f>(C323+C322)/2</f>
        <v>0</v>
      </c>
      <c r="E323" s="95">
        <f>(D323*(A323-A322))</f>
        <v>0</v>
      </c>
      <c r="F323" s="95">
        <f>(0.5*((C323^2)-(C322^2))*'NEFZ + EPA + WLTP - Start Value'!$B$3)/3600</f>
        <v>0</v>
      </c>
      <c r="G323" s="95">
        <f>E323*'NEFZ + EPA + WLTP - Start Value'!$B$3*'NEFZ + EPA + WLTP - Start Value'!$B$6*'NEFZ + EPA + WLTP - Constants'!$B$4/3600</f>
        <v>0</v>
      </c>
      <c r="H323" s="95">
        <f>IF(E323&gt;0,(((C322)^3+(C323)^3)/2/D323)*0.5*'NEFZ + EPA + WLTP - Constants'!$B$3*('NEFZ + EPA + WLTP - Start Value'!$B$5*'NEFZ + EPA + WLTP - Start Value'!$B$4)*E323/3600,0)</f>
        <v>0</v>
      </c>
    </row>
    <row r="324" ht="20.35" customHeight="1">
      <c r="A324" s="15">
        <v>322</v>
      </c>
      <c r="B324" s="136">
        <v>0</v>
      </c>
      <c r="C324" s="95">
        <f>B324/3.6</f>
        <v>0</v>
      </c>
      <c r="D324" s="95">
        <f>(C324+C323)/2</f>
        <v>0</v>
      </c>
      <c r="E324" s="95">
        <f>(D324*(A324-A323))</f>
        <v>0</v>
      </c>
      <c r="F324" s="95">
        <f>(0.5*((C324^2)-(C323^2))*'NEFZ + EPA + WLTP - Start Value'!$B$3)/3600</f>
        <v>0</v>
      </c>
      <c r="G324" s="95">
        <f>E324*'NEFZ + EPA + WLTP - Start Value'!$B$3*'NEFZ + EPA + WLTP - Start Value'!$B$6*'NEFZ + EPA + WLTP - Constants'!$B$4/3600</f>
        <v>0</v>
      </c>
      <c r="H324" s="95">
        <f>IF(E324&gt;0,(((C323)^3+(C324)^3)/2/D324)*0.5*'NEFZ + EPA + WLTP - Constants'!$B$3*('NEFZ + EPA + WLTP - Start Value'!$B$5*'NEFZ + EPA + WLTP - Start Value'!$B$4)*E324/3600,0)</f>
        <v>0</v>
      </c>
    </row>
    <row r="325" ht="20.35" customHeight="1">
      <c r="A325" s="15">
        <v>323</v>
      </c>
      <c r="B325" s="136">
        <v>0</v>
      </c>
      <c r="C325" s="95">
        <f>B325/3.6</f>
        <v>0</v>
      </c>
      <c r="D325" s="95">
        <f>(C325+C324)/2</f>
        <v>0</v>
      </c>
      <c r="E325" s="95">
        <f>(D325*(A325-A324))</f>
        <v>0</v>
      </c>
      <c r="F325" s="95">
        <f>(0.5*((C325^2)-(C324^2))*'NEFZ + EPA + WLTP - Start Value'!$B$3)/3600</f>
        <v>0</v>
      </c>
      <c r="G325" s="95">
        <f>E325*'NEFZ + EPA + WLTP - Start Value'!$B$3*'NEFZ + EPA + WLTP - Start Value'!$B$6*'NEFZ + EPA + WLTP - Constants'!$B$4/3600</f>
        <v>0</v>
      </c>
      <c r="H325" s="95">
        <f>IF(E325&gt;0,(((C324)^3+(C325)^3)/2/D325)*0.5*'NEFZ + EPA + WLTP - Constants'!$B$3*('NEFZ + EPA + WLTP - Start Value'!$B$5*'NEFZ + EPA + WLTP - Start Value'!$B$4)*E325/3600,0)</f>
        <v>0</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29.xml><?xml version="1.0" encoding="utf-8"?>
<worksheet xmlns:r="http://schemas.openxmlformats.org/officeDocument/2006/relationships" xmlns="http://schemas.openxmlformats.org/spreadsheetml/2006/main">
  <sheetPr>
    <pageSetUpPr fitToPage="1"/>
  </sheetPr>
  <dimension ref="B1:I25"/>
  <sheetViews>
    <sheetView workbookViewId="0" showGridLines="0" defaultGridColor="1">
      <pane topLeftCell="D2" xSplit="3" ySplit="1" activePane="bottomRight" state="frozen"/>
    </sheetView>
  </sheetViews>
  <sheetFormatPr defaultColWidth="16.3333" defaultRowHeight="18" customHeight="1" outlineLevelRow="0" outlineLevelCol="0"/>
  <cols>
    <col min="1" max="1" width="12.9531" style="140" customWidth="1"/>
    <col min="2" max="2" width="46.3047" style="140" customWidth="1"/>
    <col min="3" max="3" width="16.3516" style="140" customWidth="1"/>
    <col min="4" max="4" width="16.3516" style="140" customWidth="1"/>
    <col min="5" max="5" width="16.3516" style="140" customWidth="1"/>
    <col min="6" max="6" width="16.3516" style="140" customWidth="1"/>
    <col min="7" max="7" width="16.3516" style="140" customWidth="1"/>
    <col min="8" max="8" width="16.3516" style="140" customWidth="1"/>
    <col min="9" max="9" width="16.3516" style="140" customWidth="1"/>
    <col min="10" max="256" width="16.3516" style="140" customWidth="1"/>
  </cols>
  <sheetData>
    <row r="1" ht="32.55" customHeight="1">
      <c r="B1" s="7"/>
      <c r="C1" s="8"/>
      <c r="D1" t="s" s="7">
        <v>53</v>
      </c>
      <c r="E1" t="s" s="7">
        <v>214</v>
      </c>
      <c r="F1" t="s" s="7">
        <v>75</v>
      </c>
      <c r="G1" t="s" s="7">
        <v>215</v>
      </c>
      <c r="H1" t="s" s="7">
        <v>216</v>
      </c>
      <c r="I1" s="7"/>
    </row>
    <row r="2" ht="20.55" customHeight="1">
      <c r="B2" t="s" s="77">
        <v>217</v>
      </c>
      <c r="C2" s="109"/>
      <c r="D2" s="10">
        <v>42.8</v>
      </c>
      <c r="E2" s="11">
        <v>186</v>
      </c>
      <c r="F2" s="11">
        <v>9.5</v>
      </c>
      <c r="G2" s="141">
        <f>(E2/D2*0.0416666666666667)</f>
        <v>0.1810747663551402</v>
      </c>
      <c r="H2" s="11">
        <f>F2*(E2/100)</f>
        <v>17.67</v>
      </c>
      <c r="I2" s="11"/>
    </row>
    <row r="3" ht="20.35" customHeight="1">
      <c r="B3" s="142"/>
      <c r="C3" s="75"/>
      <c r="D3" s="14">
        <v>46</v>
      </c>
      <c r="E3" s="15">
        <v>240</v>
      </c>
      <c r="F3" s="15">
        <v>7.6</v>
      </c>
      <c r="G3" s="143">
        <f>(E3/D3*0.0416666666666667)</f>
        <v>0.2173913043478261</v>
      </c>
      <c r="H3" s="15">
        <f>F3*(E3/100)</f>
        <v>18.24</v>
      </c>
      <c r="I3" s="15"/>
    </row>
    <row r="4" ht="20.35" customHeight="1">
      <c r="B4" s="142"/>
      <c r="C4" s="75"/>
      <c r="D4" s="14">
        <v>51.1</v>
      </c>
      <c r="E4" s="15">
        <v>150</v>
      </c>
      <c r="F4" s="15">
        <v>8.9</v>
      </c>
      <c r="G4" s="143">
        <f>(E4/D4*0.0416666666666667)</f>
        <v>0.1223091976516634</v>
      </c>
      <c r="H4" s="15">
        <f>F4*(E4/100)</f>
        <v>13.35</v>
      </c>
      <c r="I4" s="15"/>
    </row>
    <row r="5" ht="20.35" customHeight="1">
      <c r="B5" s="142"/>
      <c r="C5" s="75"/>
      <c r="D5" s="14">
        <v>56.2</v>
      </c>
      <c r="E5" s="15">
        <v>185</v>
      </c>
      <c r="F5" s="15">
        <v>9.800000000000001</v>
      </c>
      <c r="G5" s="143">
        <f>(E5/D5*0.0416666666666667)</f>
        <v>0.137158956109134</v>
      </c>
      <c r="H5" s="15">
        <f>F5*(E5/100)</f>
        <v>18.13</v>
      </c>
      <c r="I5" s="15"/>
    </row>
    <row r="6" ht="20.35" customHeight="1">
      <c r="B6" s="142"/>
      <c r="C6" s="75"/>
      <c r="D6" s="14">
        <v>82.7</v>
      </c>
      <c r="E6" s="15">
        <v>165</v>
      </c>
      <c r="F6" s="15">
        <v>10.6</v>
      </c>
      <c r="G6" s="143">
        <f>(E6/D6*0.0416666666666667)</f>
        <v>0.08313180169286578</v>
      </c>
      <c r="H6" s="15">
        <f>F6*(E6/100)</f>
        <v>17.49</v>
      </c>
      <c r="I6" s="15"/>
    </row>
    <row r="7" ht="20.35" customHeight="1">
      <c r="B7" s="142"/>
      <c r="C7" s="75"/>
      <c r="D7" s="14">
        <v>82.5</v>
      </c>
      <c r="E7" s="15">
        <v>169</v>
      </c>
      <c r="F7" s="15">
        <v>10.5</v>
      </c>
      <c r="G7" s="143">
        <f>(E7/D7*0.0416666666666667)</f>
        <v>0.08535353535353535</v>
      </c>
      <c r="H7" s="15">
        <f>F7*(E7/100)</f>
        <v>17.745</v>
      </c>
      <c r="I7" s="15"/>
    </row>
    <row r="8" ht="20.35" customHeight="1">
      <c r="B8" s="142"/>
      <c r="C8" s="75"/>
      <c r="D8" s="14">
        <v>101.4</v>
      </c>
      <c r="E8" s="15">
        <v>71</v>
      </c>
      <c r="F8" s="15">
        <v>22.4</v>
      </c>
      <c r="G8" s="143">
        <f>(E8/D8*0.0416666666666667)</f>
        <v>0.02917488494411571</v>
      </c>
      <c r="H8" s="15">
        <f>F8*(E8/100)</f>
        <v>15.904</v>
      </c>
      <c r="I8" s="15"/>
    </row>
    <row r="9" ht="20.35" customHeight="1">
      <c r="B9" s="142"/>
      <c r="C9" s="75"/>
      <c r="D9" s="14">
        <v>52.4</v>
      </c>
      <c r="E9" s="15">
        <v>202</v>
      </c>
      <c r="F9" s="15">
        <v>9</v>
      </c>
      <c r="G9" s="143">
        <f>(E9/D9*0.0416666666666667)</f>
        <v>0.1606234096692112</v>
      </c>
      <c r="H9" s="15">
        <f>F9*(E9/100)</f>
        <v>18.18</v>
      </c>
      <c r="I9" s="15"/>
    </row>
    <row r="10" ht="20.35" customHeight="1">
      <c r="B10" s="142"/>
      <c r="C10" t="s" s="13">
        <v>218</v>
      </c>
      <c r="D10" s="14">
        <v>82.5</v>
      </c>
      <c r="E10" s="15">
        <v>169</v>
      </c>
      <c r="F10" s="15">
        <v>10.5</v>
      </c>
      <c r="G10" s="143">
        <f>(E10/D10*0.0416666666666667)</f>
        <v>0.08535353535353535</v>
      </c>
      <c r="H10" s="15">
        <f>F10*(E10/100)</f>
        <v>17.745</v>
      </c>
      <c r="I10" s="15"/>
    </row>
    <row r="11" ht="20.35" customHeight="1">
      <c r="B11" s="142"/>
      <c r="C11" s="75"/>
      <c r="D11" s="14">
        <v>48</v>
      </c>
      <c r="E11" s="15">
        <v>215</v>
      </c>
      <c r="F11" s="15">
        <v>8.4</v>
      </c>
      <c r="G11" s="143">
        <f>(E11/D11*0.0416666666666667)</f>
        <v>0.1866319444444445</v>
      </c>
      <c r="H11" s="15">
        <f>F11*(E11/100)</f>
        <v>18.06</v>
      </c>
      <c r="I11" s="15"/>
    </row>
    <row r="12" ht="20.35" customHeight="1">
      <c r="B12" s="142"/>
      <c r="C12" s="75"/>
      <c r="D12" s="14">
        <v>46</v>
      </c>
      <c r="E12" s="15">
        <v>240</v>
      </c>
      <c r="F12" s="15">
        <v>7.6</v>
      </c>
      <c r="G12" s="143">
        <f>(E12/D12*0.0416666666666667)</f>
        <v>0.2173913043478261</v>
      </c>
      <c r="H12" s="15">
        <f>F12*(E12/100)</f>
        <v>18.24</v>
      </c>
      <c r="I12" s="15"/>
    </row>
    <row r="13" ht="20.35" customHeight="1">
      <c r="B13" s="142"/>
      <c r="C13" t="s" s="13">
        <v>219</v>
      </c>
      <c r="D13" s="14">
        <v>82.2</v>
      </c>
      <c r="E13" s="15">
        <v>172</v>
      </c>
      <c r="F13" s="15">
        <v>10.6</v>
      </c>
      <c r="G13" s="143">
        <f>(E13/D13*0.0416666666666667)</f>
        <v>0.08718572587185726</v>
      </c>
      <c r="H13" s="15">
        <f>F13*(E13/100)</f>
        <v>18.232</v>
      </c>
      <c r="I13" s="15"/>
    </row>
    <row r="14" ht="20.35" customHeight="1">
      <c r="B14" s="142"/>
      <c r="C14" s="75"/>
      <c r="D14" s="14">
        <v>42.8</v>
      </c>
      <c r="E14" s="15">
        <v>186</v>
      </c>
      <c r="F14" s="15">
        <v>9.5</v>
      </c>
      <c r="G14" s="143">
        <f>(E14/D14*0.0416666666666667)</f>
        <v>0.1810747663551402</v>
      </c>
      <c r="H14" s="15">
        <f>F14*(E14/100)</f>
        <v>17.67</v>
      </c>
      <c r="I14" s="15"/>
    </row>
    <row r="15" ht="20.35" customHeight="1">
      <c r="B15" s="142"/>
      <c r="C15" s="75"/>
      <c r="D15" s="14">
        <v>51.1</v>
      </c>
      <c r="E15" s="15">
        <v>190</v>
      </c>
      <c r="F15" s="15">
        <v>8.9</v>
      </c>
      <c r="G15" s="143">
        <f>(E15/D15*0.0416666666666667)</f>
        <v>0.154924983692107</v>
      </c>
      <c r="H15" s="15">
        <f>F15*(E15/100)</f>
        <v>16.91</v>
      </c>
      <c r="I15" s="15"/>
    </row>
    <row r="16" ht="20.35" customHeight="1">
      <c r="B16" s="142"/>
      <c r="C16" s="75"/>
      <c r="D16" s="14">
        <v>56.2</v>
      </c>
      <c r="E16" s="15">
        <v>185</v>
      </c>
      <c r="F16" s="15">
        <v>9.800000000000001</v>
      </c>
      <c r="G16" s="143">
        <f>(E16/D16*0.0416666666666667)</f>
        <v>0.137158956109134</v>
      </c>
      <c r="H16" s="15">
        <f>F16*(E16/100)</f>
        <v>18.13</v>
      </c>
      <c r="I16" s="15"/>
    </row>
    <row r="17" ht="20.35" customHeight="1">
      <c r="B17" t="s" s="81">
        <v>220</v>
      </c>
      <c r="C17" t="s" s="13">
        <v>221</v>
      </c>
      <c r="D17" s="14">
        <v>77.90000000000001</v>
      </c>
      <c r="E17" s="15">
        <v>167</v>
      </c>
      <c r="F17" s="15">
        <v>12</v>
      </c>
      <c r="G17" s="143">
        <f>(E17/D17*0.0416666666666667)</f>
        <v>0.08932391955498502</v>
      </c>
      <c r="H17" s="15">
        <f>F17*(E17/100)</f>
        <v>20.04</v>
      </c>
      <c r="I17" s="15"/>
    </row>
    <row r="18" ht="20.35" customHeight="1">
      <c r="B18" s="142"/>
      <c r="C18" t="s" s="13">
        <v>221</v>
      </c>
      <c r="D18" s="14">
        <v>78.2</v>
      </c>
      <c r="E18" s="15">
        <v>146</v>
      </c>
      <c r="F18" s="15">
        <v>12.6</v>
      </c>
      <c r="G18" s="143">
        <f>(E18/D18*0.0416666666666667)</f>
        <v>0.0777919863597613</v>
      </c>
      <c r="H18" s="15">
        <f>F18*(E18/100)</f>
        <v>18.396</v>
      </c>
      <c r="I18" s="15"/>
    </row>
    <row r="19" ht="20.35" customHeight="1">
      <c r="B19" s="142"/>
      <c r="C19" t="s" s="13">
        <v>221</v>
      </c>
      <c r="D19" s="14">
        <v>78.90000000000001</v>
      </c>
      <c r="E19" s="15">
        <v>171</v>
      </c>
      <c r="F19" s="15">
        <v>11.4</v>
      </c>
      <c r="G19" s="143">
        <f>(E19/D19*0.0416666666666667)</f>
        <v>0.0903041825095057</v>
      </c>
      <c r="H19" s="15">
        <f>F19*(E19/100)</f>
        <v>19.494</v>
      </c>
      <c r="I19" s="15"/>
    </row>
    <row r="20" ht="20.35" customHeight="1">
      <c r="B20" s="142"/>
      <c r="C20" t="s" s="13">
        <v>222</v>
      </c>
      <c r="D20" s="14">
        <v>89.59999999999999</v>
      </c>
      <c r="E20" s="15">
        <v>128</v>
      </c>
      <c r="F20" s="15">
        <v>12.8</v>
      </c>
      <c r="G20" s="143">
        <f>(E20/D20*0.0416666666666667)</f>
        <v>0.05952380952380953</v>
      </c>
      <c r="H20" s="15">
        <f>F20*(E20/100)</f>
        <v>16.384</v>
      </c>
      <c r="I20" s="15"/>
    </row>
    <row r="21" ht="68.35" customHeight="1">
      <c r="B21" t="s" s="81">
        <v>223</v>
      </c>
      <c r="C21" s="75"/>
      <c r="D21" s="14">
        <v>42.2</v>
      </c>
      <c r="E21" s="15"/>
      <c r="F21" s="15">
        <v>9.199999999999999</v>
      </c>
      <c r="G21" s="143">
        <f>(E21/D21*0.0416666666666667)</f>
        <v>0</v>
      </c>
      <c r="H21" s="15">
        <f>F21*(E21/100)</f>
        <v>0</v>
      </c>
      <c r="I21" s="15"/>
    </row>
    <row r="22" ht="20.35" customHeight="1">
      <c r="B22" t="s" s="81">
        <v>224</v>
      </c>
      <c r="C22" s="75"/>
      <c r="D22" s="14">
        <v>92</v>
      </c>
      <c r="E22" s="15"/>
      <c r="F22" s="15">
        <v>13.5</v>
      </c>
      <c r="G22" s="143">
        <f>(E22/D22*0.0416666666666667)</f>
        <v>0</v>
      </c>
      <c r="H22" s="15">
        <f>F22*(E22/100)</f>
        <v>0</v>
      </c>
      <c r="I22" s="15"/>
    </row>
    <row r="23" ht="20.35" customHeight="1">
      <c r="B23" s="142"/>
      <c r="C23" s="75"/>
      <c r="D23" s="14">
        <v>120</v>
      </c>
      <c r="E23" s="15"/>
      <c r="F23" s="15">
        <v>18.2</v>
      </c>
      <c r="G23" s="143">
        <f>(E23/D23*0.0416666666666667)</f>
        <v>0</v>
      </c>
      <c r="H23" s="15">
        <f>F23*(E23/100)</f>
        <v>0</v>
      </c>
      <c r="I23" s="15"/>
    </row>
    <row r="24" ht="20.35" customHeight="1">
      <c r="B24" s="142"/>
      <c r="C24" s="75"/>
      <c r="D24" s="14">
        <v>125</v>
      </c>
      <c r="E24" s="15"/>
      <c r="F24" s="15">
        <v>18.7</v>
      </c>
      <c r="G24" s="143">
        <f>(E24/D24*0.0416666666666667)</f>
        <v>0</v>
      </c>
      <c r="H24" s="15">
        <f>F24*(E24/100)</f>
        <v>0</v>
      </c>
      <c r="I24" s="15"/>
    </row>
    <row r="25" ht="20.35" customHeight="1">
      <c r="B25" s="142"/>
      <c r="C25" s="75"/>
      <c r="D25" s="14">
        <v>130</v>
      </c>
      <c r="E25" s="15"/>
      <c r="F25" s="15">
        <v>19.4</v>
      </c>
      <c r="G25" s="143">
        <f>(E25/D25*0.0416666666666667)</f>
        <v>0</v>
      </c>
      <c r="H25" s="15">
        <f>F25*(E25/100)</f>
        <v>0</v>
      </c>
      <c r="I25" s="15"/>
    </row>
  </sheetData>
  <mergeCells count="3">
    <mergeCell ref="B22:B25"/>
    <mergeCell ref="B17:B20"/>
    <mergeCell ref="B2:B16"/>
  </mergeCells>
  <hyperlinks>
    <hyperlink ref="B22"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2"/>
</worksheet>
</file>

<file path=xl/worksheets/sheet3.xml><?xml version="1.0" encoding="utf-8"?>
<worksheet xmlns:r="http://schemas.openxmlformats.org/officeDocument/2006/relationships" xmlns="http://schemas.openxmlformats.org/spreadsheetml/2006/main">
  <dimension ref="A1:K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7.6953" style="20" customWidth="1"/>
    <col min="2" max="2" width="8.73438" style="20" customWidth="1"/>
    <col min="3" max="3" width="8.73438" style="20" customWidth="1"/>
    <col min="4" max="4" width="8.73438" style="20" customWidth="1"/>
    <col min="5" max="5" width="8.73438" style="20" customWidth="1"/>
    <col min="6" max="6" width="8.73438" style="20" customWidth="1"/>
    <col min="7" max="7" width="8.73438" style="20" customWidth="1"/>
    <col min="8" max="8" width="8.73438" style="20" customWidth="1"/>
    <col min="9" max="9" width="8.73438" style="20" customWidth="1"/>
    <col min="10" max="10" width="8.73438" style="20" customWidth="1"/>
    <col min="11" max="11" width="8.73438" style="20" customWidth="1"/>
    <col min="12" max="256" width="16.3516" style="20" customWidth="1"/>
  </cols>
  <sheetData>
    <row r="1" ht="20.55" customHeight="1">
      <c r="A1" t="s" s="7">
        <v>33</v>
      </c>
      <c r="B1" s="21">
        <v>-10</v>
      </c>
      <c r="C1" s="21">
        <v>-5</v>
      </c>
      <c r="D1" s="21">
        <v>0</v>
      </c>
      <c r="E1" s="21">
        <v>5</v>
      </c>
      <c r="F1" s="21">
        <v>10</v>
      </c>
      <c r="G1" s="21">
        <v>15</v>
      </c>
      <c r="H1" s="21">
        <v>20</v>
      </c>
      <c r="I1" s="21">
        <v>25</v>
      </c>
      <c r="J1" s="21">
        <v>30</v>
      </c>
      <c r="K1" s="21">
        <v>35</v>
      </c>
    </row>
    <row r="2" ht="20.55" customHeight="1">
      <c r="A2" t="s" s="9">
        <v>34</v>
      </c>
      <c r="B2" s="10">
        <v>1.3413</v>
      </c>
      <c r="C2" s="11">
        <v>1.3163</v>
      </c>
      <c r="D2" s="11">
        <v>1.292</v>
      </c>
      <c r="E2" s="11">
        <v>1.269</v>
      </c>
      <c r="F2" s="11">
        <v>1.2466</v>
      </c>
      <c r="G2" s="11">
        <v>1.225</v>
      </c>
      <c r="H2" s="11">
        <v>1.2041</v>
      </c>
      <c r="I2" s="11">
        <v>1.1839</v>
      </c>
      <c r="J2" s="11">
        <v>1.1644</v>
      </c>
      <c r="K2" s="11">
        <v>1.1455</v>
      </c>
    </row>
    <row r="3" ht="32.35" customHeight="1">
      <c r="A3" t="s" s="13">
        <v>35</v>
      </c>
      <c r="B3" s="22">
        <v>1</v>
      </c>
      <c r="C3" s="23">
        <v>0.8</v>
      </c>
      <c r="D3" s="23">
        <v>0.5</v>
      </c>
      <c r="E3" s="23">
        <v>0.3</v>
      </c>
      <c r="F3" s="23">
        <v>0.2</v>
      </c>
      <c r="G3" s="23">
        <v>0</v>
      </c>
      <c r="H3" s="23">
        <v>0</v>
      </c>
      <c r="I3" s="23">
        <v>0.1</v>
      </c>
      <c r="J3" s="23">
        <v>0.4</v>
      </c>
      <c r="K3" s="23">
        <v>1</v>
      </c>
    </row>
    <row r="4" ht="32.35" customHeight="1">
      <c r="A4" t="s" s="13">
        <v>36</v>
      </c>
      <c r="B4" s="22">
        <f>'RangeCalculation - Table 1'!$B$11+B3</f>
        <v>1.05</v>
      </c>
      <c r="C4" s="23">
        <f>'RangeCalculation - Table 1'!$B$11+C3</f>
        <v>0.8500000000000001</v>
      </c>
      <c r="D4" s="23">
        <f>'RangeCalculation - Table 1'!$B$11+D3</f>
        <v>0.55</v>
      </c>
      <c r="E4" s="23">
        <f>'RangeCalculation - Table 1'!$B$11+E3</f>
        <v>0.35</v>
      </c>
      <c r="F4" s="23">
        <f>'RangeCalculation - Table 1'!$B$11+F3</f>
        <v>0.25</v>
      </c>
      <c r="G4" s="23">
        <f>'RangeCalculation - Table 1'!$B$11+G3</f>
        <v>0.05</v>
      </c>
      <c r="H4" s="23">
        <f>'RangeCalculation - Table 1'!$B$11+H3</f>
        <v>0.05</v>
      </c>
      <c r="I4" s="23">
        <f>'RangeCalculation - Table 1'!$B$11+I3</f>
        <v>0.15</v>
      </c>
      <c r="J4" s="23">
        <f>'RangeCalculation - Table 1'!$B$11+J3</f>
        <v>0.45</v>
      </c>
      <c r="K4" s="23">
        <f>'RangeCalculation - Table 1'!$B$11+K3</f>
        <v>1.05</v>
      </c>
    </row>
    <row r="5" ht="20.35" customHeight="1">
      <c r="A5" t="s" s="13">
        <v>37</v>
      </c>
      <c r="B5" s="17">
        <v>0.6</v>
      </c>
      <c r="C5" s="18">
        <v>0.7</v>
      </c>
      <c r="D5" s="18">
        <v>0.75</v>
      </c>
      <c r="E5" s="18">
        <v>0.85</v>
      </c>
      <c r="F5" s="18">
        <v>0.9</v>
      </c>
      <c r="G5" s="18">
        <v>0.95</v>
      </c>
      <c r="H5" s="18">
        <v>0.97</v>
      </c>
      <c r="I5" s="18">
        <v>1</v>
      </c>
      <c r="J5" s="18">
        <v>0.99</v>
      </c>
      <c r="K5" s="18">
        <v>0.98</v>
      </c>
    </row>
    <row r="6" ht="32.35" customHeight="1">
      <c r="A6" t="s" s="13">
        <v>38</v>
      </c>
      <c r="B6" s="22">
        <f>'RangeCalculation - Table 1'!$B$3*B5</f>
        <v>17.82</v>
      </c>
      <c r="C6" s="23">
        <f>'RangeCalculation - Table 1'!$B$3*C5</f>
        <v>20.79</v>
      </c>
      <c r="D6" s="23">
        <f>'RangeCalculation - Table 1'!$B$3*D5</f>
        <v>22.275</v>
      </c>
      <c r="E6" s="23">
        <f>'RangeCalculation - Table 1'!$B$3*E5</f>
        <v>25.245</v>
      </c>
      <c r="F6" s="23">
        <f>'RangeCalculation - Table 1'!$B$3*F5</f>
        <v>26.73</v>
      </c>
      <c r="G6" s="23">
        <f>'RangeCalculation - Table 1'!$B$3*G5</f>
        <v>28.215</v>
      </c>
      <c r="H6" s="23">
        <f>'RangeCalculation - Table 1'!$B$3*H5</f>
        <v>28.809</v>
      </c>
      <c r="I6" s="23">
        <f>'RangeCalculation - Table 1'!$B$3*I5</f>
        <v>29.7</v>
      </c>
      <c r="J6" s="23">
        <f>'RangeCalculation - Table 1'!$B$3*J5</f>
        <v>29.403</v>
      </c>
      <c r="K6" s="23">
        <f>'RangeCalculation - Table 1'!$B$3*K5</f>
        <v>29.106</v>
      </c>
    </row>
  </sheetData>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dimension ref="A2:C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0469" style="24" customWidth="1"/>
    <col min="2" max="2" width="16.1172" style="24" customWidth="1"/>
    <col min="3" max="3" width="14" style="24" customWidth="1"/>
    <col min="4" max="256" width="16.3516" style="24" customWidth="1"/>
  </cols>
  <sheetData>
    <row r="1" ht="28" customHeight="1">
      <c r="A1" t="s" s="25">
        <v>39</v>
      </c>
      <c r="B1" s="25"/>
      <c r="C1" s="25"/>
    </row>
    <row r="2" ht="15.85" customHeight="1">
      <c r="A2" s="8"/>
      <c r="B2" s="8"/>
      <c r="C2" s="8"/>
    </row>
    <row r="3" ht="15.85" customHeight="1">
      <c r="A3" t="s" s="9">
        <v>41</v>
      </c>
      <c r="B3" s="10">
        <v>19</v>
      </c>
      <c r="C3" t="s" s="12">
        <v>42</v>
      </c>
    </row>
    <row r="4" ht="15.7" customHeight="1">
      <c r="A4" t="s" s="13">
        <v>43</v>
      </c>
      <c r="B4" s="14">
        <v>155</v>
      </c>
      <c r="C4" t="s" s="16">
        <v>44</v>
      </c>
    </row>
    <row r="5" ht="15.7" customHeight="1">
      <c r="A5" t="s" s="13">
        <v>45</v>
      </c>
      <c r="B5" s="14">
        <v>70</v>
      </c>
      <c r="C5" s="16"/>
    </row>
    <row r="6" ht="15.7" customHeight="1">
      <c r="A6" t="s" s="13">
        <v>46</v>
      </c>
      <c r="B6" s="14">
        <f>((B3*2.54)+(2*(B4*B5/1000)))</f>
        <v>69.95999999999999</v>
      </c>
      <c r="C6" t="s" s="16">
        <v>47</v>
      </c>
    </row>
    <row r="7" ht="15.7" customHeight="1">
      <c r="A7" t="s" s="13">
        <v>48</v>
      </c>
      <c r="B7" s="14">
        <f>B6*3.1415926535/100</f>
        <v>2.1978582203886</v>
      </c>
      <c r="C7" t="s" s="16">
        <v>49</v>
      </c>
    </row>
    <row r="8" ht="15.7" customHeight="1">
      <c r="A8" t="s" s="13">
        <v>50</v>
      </c>
      <c r="B8" s="14">
        <f>B7/'RangeCalculation - Table 1'!$B$6</f>
        <v>0.2265833216895464</v>
      </c>
      <c r="C8" t="s" s="16">
        <v>51</v>
      </c>
    </row>
    <row r="9" ht="15.7" customHeight="1">
      <c r="A9" t="s" s="13">
        <v>52</v>
      </c>
      <c r="B9" s="14">
        <f>'RangeCalculation - Table 1'!$B$5*B8*60/1000</f>
        <v>154.9829920356497</v>
      </c>
      <c r="C9" t="s" s="16">
        <v>53</v>
      </c>
    </row>
    <row r="10" ht="15.7" customHeight="1">
      <c r="A10" t="s" s="13">
        <v>54</v>
      </c>
      <c r="B10" s="14">
        <f>'RangeCalculation - Table 1'!B5/B9</f>
        <v>73.55645835884839</v>
      </c>
      <c r="C10" t="s" s="16">
        <v>54</v>
      </c>
    </row>
  </sheetData>
  <mergeCells count="1">
    <mergeCell ref="A1:C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2:B6"/>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1" width="16.3516" style="26" customWidth="1"/>
    <col min="2" max="2" width="16.3516" style="26" customWidth="1"/>
    <col min="3" max="256" width="16.3516" style="26" customWidth="1"/>
  </cols>
  <sheetData>
    <row r="1" ht="28" customHeight="1">
      <c r="A1" t="s" s="25">
        <v>55</v>
      </c>
      <c r="B1" s="25"/>
    </row>
    <row r="2" ht="20.55" customHeight="1">
      <c r="A2" t="s" s="7">
        <v>57</v>
      </c>
      <c r="B2" t="s" s="7">
        <v>58</v>
      </c>
    </row>
    <row r="3" ht="20.55" customHeight="1">
      <c r="A3" s="27">
        <v>-10</v>
      </c>
      <c r="B3" s="28">
        <v>0.6</v>
      </c>
    </row>
    <row r="4" ht="20.35" customHeight="1">
      <c r="A4" s="29">
        <v>0</v>
      </c>
      <c r="B4" s="30">
        <v>0.75</v>
      </c>
    </row>
    <row r="5" ht="20.35" customHeight="1">
      <c r="A5" s="29">
        <v>25</v>
      </c>
      <c r="B5" s="30">
        <v>1</v>
      </c>
    </row>
    <row r="6" ht="20.35" customHeight="1">
      <c r="A6" s="29">
        <v>60</v>
      </c>
      <c r="B6" s="30">
        <v>0.95</v>
      </c>
    </row>
  </sheetData>
  <mergeCells count="1">
    <mergeCell ref="A1:B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2:M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1.4766" style="31" customWidth="1"/>
    <col min="2" max="2" width="14.4141" style="31" customWidth="1"/>
    <col min="3" max="3" width="11.75" style="31" customWidth="1"/>
    <col min="4" max="4" width="8.54688" style="31" customWidth="1"/>
    <col min="5" max="5" width="8.54688" style="31" customWidth="1"/>
    <col min="6" max="6" width="8.54688" style="31" customWidth="1"/>
    <col min="7" max="7" width="8.54688" style="31" customWidth="1"/>
    <col min="8" max="8" width="8.54688" style="31" customWidth="1"/>
    <col min="9" max="9" width="8.54688" style="31" customWidth="1"/>
    <col min="10" max="10" width="8.54688" style="31" customWidth="1"/>
    <col min="11" max="11" width="8.54688" style="31" customWidth="1"/>
    <col min="12" max="12" width="8.54688" style="31" customWidth="1"/>
    <col min="13" max="13" width="8.54688" style="31" customWidth="1"/>
    <col min="14" max="256" width="16.3516" style="31" customWidth="1"/>
  </cols>
  <sheetData>
    <row r="1" ht="28" customHeight="1">
      <c r="A1" t="s" s="25">
        <v>59</v>
      </c>
      <c r="B1" s="25"/>
      <c r="C1" s="25"/>
      <c r="D1" s="25"/>
      <c r="E1" s="25"/>
      <c r="F1" s="25"/>
      <c r="G1" s="25"/>
      <c r="H1" s="25"/>
      <c r="I1" s="25"/>
      <c r="J1" s="25"/>
      <c r="K1" s="25"/>
      <c r="L1" s="25"/>
      <c r="M1" s="25"/>
    </row>
    <row r="2" ht="43.45" customHeight="1">
      <c r="A2" t="s" s="7">
        <v>61</v>
      </c>
      <c r="B2" t="s" s="7">
        <v>62</v>
      </c>
      <c r="C2" t="s" s="7">
        <v>63</v>
      </c>
      <c r="D2" s="21">
        <v>-10</v>
      </c>
      <c r="E2" s="21">
        <v>-5</v>
      </c>
      <c r="F2" s="21">
        <v>0</v>
      </c>
      <c r="G2" s="21">
        <v>5</v>
      </c>
      <c r="H2" s="21">
        <v>10</v>
      </c>
      <c r="I2" s="21">
        <v>15</v>
      </c>
      <c r="J2" s="21">
        <v>20</v>
      </c>
      <c r="K2" s="21">
        <v>25</v>
      </c>
      <c r="L2" s="21">
        <v>30</v>
      </c>
      <c r="M2" s="21">
        <v>35</v>
      </c>
    </row>
    <row r="3" ht="22.9" customHeight="1">
      <c r="A3" t="s" s="9">
        <v>64</v>
      </c>
      <c r="B3" s="10">
        <v>6.5</v>
      </c>
      <c r="C3" s="11">
        <f>(B3/1000)*'RangeCalculation - Table 1'!$B$2*'RangeCalculation - Table 1'!$B$12</f>
        <v>84.16980000000001</v>
      </c>
      <c r="D3" s="32">
        <f>$C3*(1+('RangeCalculation - Table 1'!$B$14*(D$2-24)))</f>
        <v>61.2756144</v>
      </c>
      <c r="E3" s="32">
        <f>$C3*(1+('RangeCalculation - Table 1'!$B$14*(E$2-24)))</f>
        <v>64.64240640000001</v>
      </c>
      <c r="F3" s="32">
        <f>$C3*(1+('RangeCalculation - Table 1'!$B$14*(F$2-24)))</f>
        <v>68.00919840000002</v>
      </c>
      <c r="G3" s="32">
        <f>$C3*(1+('RangeCalculation - Table 1'!$B$14*(G$2-24)))</f>
        <v>71.37599040000001</v>
      </c>
      <c r="H3" s="32">
        <f>$C3*(1+('RangeCalculation - Table 1'!$B$14*(H$2-24)))</f>
        <v>74.74278240000001</v>
      </c>
      <c r="I3" s="32">
        <f>$C3*(1+('RangeCalculation - Table 1'!$B$14*(I$2-24)))</f>
        <v>78.1095744</v>
      </c>
      <c r="J3" s="32">
        <f>$C3*(1+('RangeCalculation - Table 1'!$B$14*(J$2-24)))</f>
        <v>81.4763664</v>
      </c>
      <c r="K3" s="32">
        <f>$C3*(1+('RangeCalculation - Table 1'!$B$14*(K$2-24)))</f>
        <v>84.84315840000001</v>
      </c>
      <c r="L3" s="32">
        <f>$C3*(1+('RangeCalculation - Table 1'!$B$14*(L$2-24)))</f>
        <v>88.20995040000001</v>
      </c>
      <c r="M3" s="32">
        <f>$C3*(1+('RangeCalculation - Table 1'!$B$14*(M$2-24)))</f>
        <v>91.57674240000001</v>
      </c>
    </row>
    <row r="4" ht="22.7" customHeight="1">
      <c r="A4" t="s" s="13">
        <v>65</v>
      </c>
      <c r="B4" s="14">
        <v>7.7</v>
      </c>
      <c r="C4" s="15">
        <f>(B4/1000)*'RangeCalculation - Table 1'!$B$2*'RangeCalculation - Table 1'!$B$12</f>
        <v>99.70884</v>
      </c>
      <c r="D4" s="33">
        <f>$C4*(1+('RangeCalculation - Table 1'!$B$14*(D$2-24)))</f>
        <v>72.58803551999999</v>
      </c>
      <c r="E4" s="33">
        <f>$C4*(1+('RangeCalculation - Table 1'!$B$14*(E$2-24)))</f>
        <v>76.57638912</v>
      </c>
      <c r="F4" s="33">
        <f>$C4*(1+('RangeCalculation - Table 1'!$B$14*(F$2-24)))</f>
        <v>80.56474272</v>
      </c>
      <c r="G4" s="33">
        <f>$C4*(1+('RangeCalculation - Table 1'!$B$14*(G$2-24)))</f>
        <v>84.55309631999999</v>
      </c>
      <c r="H4" s="33">
        <f>$C4*(1+('RangeCalculation - Table 1'!$B$14*(H$2-24)))</f>
        <v>88.54144991999999</v>
      </c>
      <c r="I4" s="33">
        <f>$C4*(1+('RangeCalculation - Table 1'!$B$14*(I$2-24)))</f>
        <v>92.52980351999999</v>
      </c>
      <c r="J4" s="33">
        <f>$C4*(1+('RangeCalculation - Table 1'!$B$14*(J$2-24)))</f>
        <v>96.51815712</v>
      </c>
      <c r="K4" s="33">
        <f>$C4*(1+('RangeCalculation - Table 1'!$B$14*(K$2-24)))</f>
        <v>100.50651072</v>
      </c>
      <c r="L4" s="33">
        <f>$C4*(1+('RangeCalculation - Table 1'!$B$14*(L$2-24)))</f>
        <v>104.49486432</v>
      </c>
      <c r="M4" s="33">
        <f>$C4*(1+('RangeCalculation - Table 1'!$B$14*(M$2-24)))</f>
        <v>108.48321792</v>
      </c>
    </row>
    <row r="5" ht="22.7" customHeight="1">
      <c r="A5" t="s" s="13">
        <v>66</v>
      </c>
      <c r="B5" s="14">
        <v>9</v>
      </c>
      <c r="C5" s="15">
        <f>(B5/1000)*'RangeCalculation - Table 1'!$B$2*'RangeCalculation - Table 1'!$B$12</f>
        <v>116.5428</v>
      </c>
      <c r="D5" s="33">
        <f>$C5*(1+('RangeCalculation - Table 1'!$B$14*(D$2-24)))</f>
        <v>84.84315839999999</v>
      </c>
      <c r="E5" s="33">
        <f>$C5*(1+('RangeCalculation - Table 1'!$B$14*(E$2-24)))</f>
        <v>89.5048704</v>
      </c>
      <c r="F5" s="33">
        <f>$C5*(1+('RangeCalculation - Table 1'!$B$14*(F$2-24)))</f>
        <v>94.16658240000001</v>
      </c>
      <c r="G5" s="33">
        <f>$C5*(1+('RangeCalculation - Table 1'!$B$14*(G$2-24)))</f>
        <v>98.82829439999999</v>
      </c>
      <c r="H5" s="33">
        <f>$C5*(1+('RangeCalculation - Table 1'!$B$14*(H$2-24)))</f>
        <v>103.4900064</v>
      </c>
      <c r="I5" s="33">
        <f>$C5*(1+('RangeCalculation - Table 1'!$B$14*(I$2-24)))</f>
        <v>108.1517184</v>
      </c>
      <c r="J5" s="33">
        <f>$C5*(1+('RangeCalculation - Table 1'!$B$14*(J$2-24)))</f>
        <v>112.8134304</v>
      </c>
      <c r="K5" s="33">
        <f>$C5*(1+('RangeCalculation - Table 1'!$B$14*(K$2-24)))</f>
        <v>117.4751424</v>
      </c>
      <c r="L5" s="33">
        <f>$C5*(1+('RangeCalculation - Table 1'!$B$14*(L$2-24)))</f>
        <v>122.1368544</v>
      </c>
      <c r="M5" s="33">
        <f>$C5*(1+('RangeCalculation - Table 1'!$B$14*(M$2-24)))</f>
        <v>126.7985664</v>
      </c>
    </row>
    <row r="6" ht="22.7" customHeight="1">
      <c r="A6" t="s" s="13">
        <v>67</v>
      </c>
      <c r="B6" s="14">
        <v>10.5</v>
      </c>
      <c r="C6" s="15">
        <f>(B6/1000)*'RangeCalculation - Table 1'!$B$2*'RangeCalculation - Table 1'!$B$12</f>
        <v>135.9666</v>
      </c>
      <c r="D6" s="33">
        <f>$C6*(1+('RangeCalculation - Table 1'!$B$14*(D$2-24)))</f>
        <v>98.98368480000002</v>
      </c>
      <c r="E6" s="33">
        <f>$C6*(1+('RangeCalculation - Table 1'!$B$14*(E$2-24)))</f>
        <v>104.4223488</v>
      </c>
      <c r="F6" s="33">
        <f>$C6*(1+('RangeCalculation - Table 1'!$B$14*(F$2-24)))</f>
        <v>109.8610128</v>
      </c>
      <c r="G6" s="33">
        <f>$C6*(1+('RangeCalculation - Table 1'!$B$14*(G$2-24)))</f>
        <v>115.2996768</v>
      </c>
      <c r="H6" s="33">
        <f>$C6*(1+('RangeCalculation - Table 1'!$B$14*(H$2-24)))</f>
        <v>120.7383408</v>
      </c>
      <c r="I6" s="33">
        <f>$C6*(1+('RangeCalculation - Table 1'!$B$14*(I$2-24)))</f>
        <v>126.1770048</v>
      </c>
      <c r="J6" s="33">
        <f>$C6*(1+('RangeCalculation - Table 1'!$B$14*(J$2-24)))</f>
        <v>131.6156688</v>
      </c>
      <c r="K6" s="33">
        <f>$C6*(1+('RangeCalculation - Table 1'!$B$14*(K$2-24)))</f>
        <v>137.0543328</v>
      </c>
      <c r="L6" s="33">
        <f>$C6*(1+('RangeCalculation - Table 1'!$B$14*(L$2-24)))</f>
        <v>142.4929968</v>
      </c>
      <c r="M6" s="33">
        <f>$C6*(1+('RangeCalculation - Table 1'!$B$14*(M$2-24)))</f>
        <v>147.9316608</v>
      </c>
    </row>
    <row r="7" ht="22.7" customHeight="1">
      <c r="A7" t="s" s="13">
        <v>68</v>
      </c>
      <c r="B7" s="14">
        <v>12</v>
      </c>
      <c r="C7" s="15">
        <f>(B7/1000)*'RangeCalculation - Table 1'!$B$2*'RangeCalculation - Table 1'!$B$12</f>
        <v>155.3904</v>
      </c>
      <c r="D7" s="33">
        <f>$C7*(1+('RangeCalculation - Table 1'!$B$14*(D$2-24)))</f>
        <v>113.1242112</v>
      </c>
      <c r="E7" s="33">
        <f>$C7*(1+('RangeCalculation - Table 1'!$B$14*(E$2-24)))</f>
        <v>119.3398272</v>
      </c>
      <c r="F7" s="33">
        <f>$C7*(1+('RangeCalculation - Table 1'!$B$14*(F$2-24)))</f>
        <v>125.5554432</v>
      </c>
      <c r="G7" s="33">
        <f>$C7*(1+('RangeCalculation - Table 1'!$B$14*(G$2-24)))</f>
        <v>131.7710592</v>
      </c>
      <c r="H7" s="33">
        <f>$C7*(1+('RangeCalculation - Table 1'!$B$14*(H$2-24)))</f>
        <v>137.9866752</v>
      </c>
      <c r="I7" s="33">
        <f>$C7*(1+('RangeCalculation - Table 1'!$B$14*(I$2-24)))</f>
        <v>144.2022912</v>
      </c>
      <c r="J7" s="33">
        <f>$C7*(1+('RangeCalculation - Table 1'!$B$14*(J$2-24)))</f>
        <v>150.4179072</v>
      </c>
      <c r="K7" s="33">
        <f>$C7*(1+('RangeCalculation - Table 1'!$B$14*(K$2-24)))</f>
        <v>156.6335232</v>
      </c>
      <c r="L7" s="33">
        <f>$C7*(1+('RangeCalculation - Table 1'!$B$14*(L$2-24)))</f>
        <v>162.8491392</v>
      </c>
      <c r="M7" s="33">
        <f>$C7*(1+('RangeCalculation - Table 1'!$B$14*(M$2-24)))</f>
        <v>169.0647552</v>
      </c>
    </row>
  </sheetData>
  <mergeCells count="1">
    <mergeCell ref="A1:M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dimension ref="A2:AI34"/>
  <sheetViews>
    <sheetView workbookViewId="0" showGridLines="0" defaultGridColor="1">
      <pane topLeftCell="B5" xSplit="1" ySplit="4" activePane="bottomRight" state="frozen"/>
    </sheetView>
  </sheetViews>
  <sheetFormatPr defaultColWidth="16.3333" defaultRowHeight="18" customHeight="1" outlineLevelRow="0" outlineLevelCol="0"/>
  <cols>
    <col min="1" max="1" width="5.47656" style="34" customWidth="1"/>
    <col min="2" max="2" width="8.6875" style="34" customWidth="1"/>
    <col min="3" max="3" width="5.49219" style="34" customWidth="1"/>
    <col min="4" max="4" width="5.49219" style="34" customWidth="1"/>
    <col min="5" max="5" width="5.49219" style="34" customWidth="1"/>
    <col min="6" max="6" width="5.49219" style="34" customWidth="1"/>
    <col min="7" max="7" width="5.49219" style="34" customWidth="1"/>
    <col min="8" max="8" width="5.49219" style="34" customWidth="1"/>
    <col min="9" max="9" width="5.49219" style="34" customWidth="1"/>
    <col min="10" max="10" width="5.49219" style="34" customWidth="1"/>
    <col min="11" max="11" width="5.49219" style="34" customWidth="1"/>
    <col min="12" max="12" width="5.49219" style="34" customWidth="1"/>
    <col min="13" max="13" width="9.53906" style="34" customWidth="1"/>
    <col min="14" max="14" width="9.53906" style="34" customWidth="1"/>
    <col min="15" max="15" width="9.53906" style="34" customWidth="1"/>
    <col min="16" max="16" width="4.83594" style="34" customWidth="1"/>
    <col min="17" max="17" width="4.83594" style="34" customWidth="1"/>
    <col min="18" max="18" width="4.83594" style="34" customWidth="1"/>
    <col min="19" max="19" width="4.83594" style="34" customWidth="1"/>
    <col min="20" max="20" width="4.83594" style="34" customWidth="1"/>
    <col min="21" max="21" width="4.83594" style="34" customWidth="1"/>
    <col min="22" max="22" width="4.83594" style="34" customWidth="1"/>
    <col min="23" max="23" width="4.83594" style="34" customWidth="1"/>
    <col min="24" max="24" width="4.83594" style="34" customWidth="1"/>
    <col min="25" max="25" width="4.83594" style="34" customWidth="1"/>
    <col min="26" max="26" width="5.35156" style="34" customWidth="1"/>
    <col min="27" max="27" width="5.35156" style="34" customWidth="1"/>
    <col min="28" max="28" width="5.35156" style="34" customWidth="1"/>
    <col min="29" max="29" width="5.35156" style="34" customWidth="1"/>
    <col min="30" max="30" width="5.35156" style="34" customWidth="1"/>
    <col min="31" max="31" width="5.35156" style="34" customWidth="1"/>
    <col min="32" max="32" width="5.35156" style="34" customWidth="1"/>
    <col min="33" max="33" width="5.35156" style="34" customWidth="1"/>
    <col min="34" max="34" width="5.35156" style="34" customWidth="1"/>
    <col min="35" max="35" width="5.35156" style="34" customWidth="1"/>
    <col min="36" max="256" width="16.3516" style="34" customWidth="1"/>
  </cols>
  <sheetData>
    <row r="1" ht="28" customHeight="1">
      <c r="A1" t="s" s="25">
        <v>69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row>
    <row r="2" ht="18.85" customHeight="1">
      <c r="A2" s="35"/>
      <c r="B2" s="36"/>
      <c r="C2" t="s" s="37">
        <v>71</v>
      </c>
      <c r="D2" s="36"/>
      <c r="E2" s="36"/>
      <c r="F2" s="36"/>
      <c r="G2" s="36"/>
      <c r="H2" s="36"/>
      <c r="I2" s="36"/>
      <c r="J2" s="36"/>
      <c r="K2" s="36"/>
      <c r="L2" s="36"/>
      <c r="M2" t="s" s="37">
        <v>72</v>
      </c>
      <c r="N2" t="s" s="37">
        <v>73</v>
      </c>
      <c r="O2" t="s" s="37">
        <v>74</v>
      </c>
      <c r="P2" t="s" s="37">
        <v>75</v>
      </c>
      <c r="Q2" s="36"/>
      <c r="R2" s="36"/>
      <c r="S2" s="36"/>
      <c r="T2" s="36"/>
      <c r="U2" s="36"/>
      <c r="V2" s="36"/>
      <c r="W2" s="36"/>
      <c r="X2" s="36"/>
      <c r="Y2" s="36"/>
      <c r="Z2" t="s" s="37">
        <v>76</v>
      </c>
      <c r="AA2" s="36"/>
      <c r="AB2" s="36"/>
      <c r="AC2" s="36"/>
      <c r="AD2" s="36"/>
      <c r="AE2" s="36"/>
      <c r="AF2" s="36"/>
      <c r="AG2" s="36"/>
      <c r="AH2" s="36"/>
      <c r="AI2" s="38"/>
    </row>
    <row r="3" ht="18.85" customHeight="1">
      <c r="A3" s="39"/>
      <c r="B3" s="40"/>
      <c r="C3" s="41">
        <f>'RangeCalculation - Table 2'!B1</f>
        <v>-10</v>
      </c>
      <c r="D3" s="41">
        <f>'RangeCalculation - Table 2'!C1</f>
        <v>-5</v>
      </c>
      <c r="E3" s="41">
        <f>'RangeCalculation - Table 2'!D1</f>
        <v>0</v>
      </c>
      <c r="F3" s="41">
        <f>'RangeCalculation - Table 2'!E1</f>
        <v>5</v>
      </c>
      <c r="G3" s="41">
        <f>'RangeCalculation - Table 2'!F1</f>
        <v>10</v>
      </c>
      <c r="H3" s="41">
        <f>'RangeCalculation - Table 2'!G1</f>
        <v>15</v>
      </c>
      <c r="I3" s="41">
        <f>'RangeCalculation - Table 2'!H1</f>
        <v>20</v>
      </c>
      <c r="J3" s="41">
        <f>'RangeCalculation - Table 2'!I1</f>
        <v>25</v>
      </c>
      <c r="K3" s="41">
        <f>'RangeCalculation - Table 2'!J1</f>
        <v>30</v>
      </c>
      <c r="L3" s="41">
        <f>'RangeCalculation - Table 2'!K1</f>
        <v>35</v>
      </c>
      <c r="M3" s="40"/>
      <c r="N3" s="40"/>
      <c r="O3" s="40"/>
      <c r="P3" s="41">
        <f>'RangeCalculation - Table 2'!B1</f>
        <v>-10</v>
      </c>
      <c r="Q3" s="41">
        <f>'RangeCalculation - Table 2'!C1</f>
        <v>-5</v>
      </c>
      <c r="R3" s="41">
        <f>'RangeCalculation - Table 2'!D1</f>
        <v>0</v>
      </c>
      <c r="S3" s="41">
        <f>'RangeCalculation - Table 2'!E1</f>
        <v>5</v>
      </c>
      <c r="T3" s="41">
        <f>'RangeCalculation - Table 2'!F1</f>
        <v>10</v>
      </c>
      <c r="U3" s="41">
        <f>'RangeCalculation - Table 2'!G1</f>
        <v>15</v>
      </c>
      <c r="V3" s="41">
        <f>'RangeCalculation - Table 2'!H1</f>
        <v>20</v>
      </c>
      <c r="W3" s="41">
        <f>'RangeCalculation - Table 2'!I1</f>
        <v>25</v>
      </c>
      <c r="X3" s="41">
        <f>'RangeCalculation - Table 2'!J1</f>
        <v>30</v>
      </c>
      <c r="Y3" s="42">
        <f>'RangeCalculation - Table 2'!K1</f>
        <v>35</v>
      </c>
      <c r="Z3" s="43">
        <f>'RangeCalculation - Table 2'!B1</f>
        <v>-10</v>
      </c>
      <c r="AA3" s="41">
        <f>'RangeCalculation - Table 2'!C1</f>
        <v>-5</v>
      </c>
      <c r="AB3" s="41">
        <f>'RangeCalculation - Table 2'!D1</f>
        <v>0</v>
      </c>
      <c r="AC3" s="41">
        <f>'RangeCalculation - Table 2'!E1</f>
        <v>5</v>
      </c>
      <c r="AD3" s="41">
        <f>'RangeCalculation - Table 2'!F1</f>
        <v>10</v>
      </c>
      <c r="AE3" s="41">
        <f>'RangeCalculation - Table 2'!G1</f>
        <v>15</v>
      </c>
      <c r="AF3" s="41">
        <f>'RangeCalculation - Table 2'!H1</f>
        <v>20</v>
      </c>
      <c r="AG3" s="41">
        <f>'RangeCalculation - Table 2'!I1</f>
        <v>25</v>
      </c>
      <c r="AH3" s="41">
        <f>'RangeCalculation - Table 2'!J1</f>
        <v>30</v>
      </c>
      <c r="AI3" s="44">
        <f>'RangeCalculation - Table 2'!K1</f>
        <v>35</v>
      </c>
    </row>
    <row r="4" ht="18.85" customHeight="1">
      <c r="A4" t="s" s="39">
        <v>53</v>
      </c>
      <c r="B4" t="s" s="45">
        <v>77</v>
      </c>
      <c r="C4" s="41"/>
      <c r="D4" s="41"/>
      <c r="E4" s="41"/>
      <c r="F4" s="41"/>
      <c r="G4" s="41"/>
      <c r="H4" s="41"/>
      <c r="I4" s="41"/>
      <c r="J4" s="41"/>
      <c r="K4" s="41"/>
      <c r="L4" s="41"/>
      <c r="M4" s="41"/>
      <c r="N4" s="41"/>
      <c r="O4" s="41"/>
      <c r="P4" s="41"/>
      <c r="Q4" s="41"/>
      <c r="R4" s="41"/>
      <c r="S4" s="41"/>
      <c r="T4" s="41"/>
      <c r="U4" s="41"/>
      <c r="V4" s="41"/>
      <c r="W4" s="41"/>
      <c r="X4" s="41"/>
      <c r="Y4" s="42"/>
      <c r="Z4" s="43"/>
      <c r="AA4" s="41"/>
      <c r="AB4" s="41"/>
      <c r="AC4" s="41"/>
      <c r="AD4" s="41"/>
      <c r="AE4" s="41"/>
      <c r="AF4" s="41"/>
      <c r="AG4" s="41"/>
      <c r="AH4" s="41"/>
      <c r="AI4" s="44"/>
    </row>
    <row r="5" ht="21.45" customHeight="1">
      <c r="A5" s="46">
        <v>5</v>
      </c>
      <c r="B5" s="47">
        <f>A5*1000/3600</f>
        <v>1.388888888888889</v>
      </c>
      <c r="C5" s="48">
        <f>(0.5*'RangeCalculation - Table 1'!$B$10*'RangeCalculation - Table 2'!B$2*$B5^2)</f>
        <v>0.8929063078703702</v>
      </c>
      <c r="D5" s="48">
        <f>(0.5*'RangeCalculation - Table 1'!$B$10*'RangeCalculation - Table 2'!C$2*$B5^2)</f>
        <v>0.8762637538580246</v>
      </c>
      <c r="E5" s="48">
        <f>(0.5*'RangeCalculation - Table 1'!$B$10*'RangeCalculation - Table 2'!D$2*$B5^2)</f>
        <v>0.8600871913580246</v>
      </c>
      <c r="F5" s="48">
        <f>(0.5*'RangeCalculation - Table 1'!$B$10*'RangeCalculation - Table 2'!E$2*$B5^2)</f>
        <v>0.8447760416666665</v>
      </c>
      <c r="G5" s="48">
        <f>(0.5*'RangeCalculation - Table 1'!$B$10*'RangeCalculation - Table 2'!F$2*$B5^2)</f>
        <v>0.8298643132716048</v>
      </c>
      <c r="H5" s="48">
        <f>(0.5*'RangeCalculation - Table 1'!$B$10*'RangeCalculation - Table 2'!G$2*$B5^2)</f>
        <v>0.8154851466049382</v>
      </c>
      <c r="I5" s="48">
        <f>(0.5*'RangeCalculation - Table 1'!$B$10*'RangeCalculation - Table 2'!H$2*$B5^2)</f>
        <v>0.8015719714506171</v>
      </c>
      <c r="J5" s="48">
        <f>(0.5*'RangeCalculation - Table 1'!$B$10*'RangeCalculation - Table 2'!I$2*$B5^2)</f>
        <v>0.7881247878086418</v>
      </c>
      <c r="K5" s="48">
        <f>(0.5*'RangeCalculation - Table 1'!$B$10*'RangeCalculation - Table 2'!J$2*$B5^2)</f>
        <v>0.7751435956790124</v>
      </c>
      <c r="L5" s="48">
        <f>(0.5*'RangeCalculation - Table 1'!$B$10*'RangeCalculation - Table 2'!K$2*$B5^2)</f>
        <v>0.7625618248456789</v>
      </c>
      <c r="M5" s="49">
        <v>95</v>
      </c>
      <c r="N5" s="49">
        <f>95-(15*MAX(((65-$A5)/65),0))</f>
        <v>81.15384615384616</v>
      </c>
      <c r="O5" s="49">
        <f>M5*N5/100</f>
        <v>77.09615384615385</v>
      </c>
      <c r="P5" s="48">
        <f>((((('RangeCalculation - Rollreibungs'!D$4+C5)/('RangeCalculation - Table 1'!$B$7*$O5/100)*$B5/1000)+'RangeCalculation - Table 2'!B$4))*(100/$A5))</f>
        <v>23.78686476994691</v>
      </c>
      <c r="Q5" s="48">
        <f>((((('RangeCalculation - Rollreibungs'!E$4+D5)/('RangeCalculation - Table 1'!$B$7*$O5/100)*$B5/1000)+'RangeCalculation - Table 2'!C$4))*(100/$A5))</f>
        <v>19.93749731921934</v>
      </c>
      <c r="R5" s="48">
        <f>((((('RangeCalculation - Rollreibungs'!F$4+E5)/('RangeCalculation - Table 1'!$B$7*$O5/100)*$B5/1000)+'RangeCalculation - Table 2'!D$4))*(100/$A5))</f>
        <v>14.08814754185438</v>
      </c>
      <c r="S5" s="48">
        <f>((((('RangeCalculation - Rollreibungs'!G$4+F5)/('RangeCalculation - Table 1'!$B$7*$O5/100)*$B5/1000)+'RangeCalculation - Table 2'!E$4))*(100/$A5))</f>
        <v>10.23883058644852</v>
      </c>
      <c r="T5" s="48">
        <f>((((('RangeCalculation - Rollreibungs'!H$4+G5)/('RangeCalculation - Table 1'!$B$7*$O5/100)*$B5/1000)+'RangeCalculation - Table 2'!F$4))*(100/$A5))</f>
        <v>8.389528779639177</v>
      </c>
      <c r="U5" s="48">
        <f>((((('RangeCalculation - Rollreibungs'!I$4+H5)/('RangeCalculation - Table 1'!$B$7*$O5/100)*$B5/1000)+'RangeCalculation - Table 2'!G$4))*(100/$A5))</f>
        <v>4.540247170958514</v>
      </c>
      <c r="V5" s="48">
        <f>((((('RangeCalculation - Rollreibungs'!J$4+I5)/('RangeCalculation - Table 1'!$B$7*$O5/100)*$B5/1000)+'RangeCalculation - Table 2'!H$4))*(100/$A5))</f>
        <v>4.690983235640447</v>
      </c>
      <c r="W5" s="48">
        <f>((((('RangeCalculation - Rollreibungs'!K$4+J5)/('RangeCalculation - Table 1'!$B$7*$O5/100)*$B5/1000)+'RangeCalculation - Table 2'!I$4))*(100/$A5))</f>
        <v>6.841736973684976</v>
      </c>
      <c r="X5" s="48">
        <f>((((('RangeCalculation - Rollreibungs'!L$4+K5)/('RangeCalculation - Table 1'!$B$7*$O5/100)*$B5/1000)+'RangeCalculation - Table 2'!J$4))*(100/$A5))</f>
        <v>12.9925083850921</v>
      </c>
      <c r="Y5" s="50">
        <f>((((('RangeCalculation - Rollreibungs'!M$4+L5)/('RangeCalculation - Table 1'!$B$7*$O5/100)*$B5/1000)+'RangeCalculation - Table 2'!K$4))*(100/$A5))</f>
        <v>25.14329494509574</v>
      </c>
      <c r="Z5" s="51">
        <f>'RangeCalculation - Table 2'!B$6/P5*100</f>
        <v>74.91529536298691</v>
      </c>
      <c r="AA5" s="48">
        <f>'RangeCalculation - Table 2'!C$6/Q5*100</f>
        <v>104.2758760898183</v>
      </c>
      <c r="AB5" s="48">
        <f>'RangeCalculation - Table 2'!D$6/R5*100</f>
        <v>158.1116320213382</v>
      </c>
      <c r="AC5" s="48">
        <f>'RangeCalculation - Table 2'!E$6/S5*100</f>
        <v>246.5613605660466</v>
      </c>
      <c r="AD5" s="48">
        <f>'RangeCalculation - Table 2'!F$6/T5*100</f>
        <v>318.6114584274616</v>
      </c>
      <c r="AE5" s="48">
        <f>'RangeCalculation - Table 2'!G$6/U5*100</f>
        <v>621.4419377974831</v>
      </c>
      <c r="AF5" s="48">
        <f>'RangeCalculation - Table 2'!H$6/V5*100</f>
        <v>614.1356417801562</v>
      </c>
      <c r="AG5" s="48">
        <f>'RangeCalculation - Table 2'!I$6/W5*100</f>
        <v>434.1002893597575</v>
      </c>
      <c r="AH5" s="48">
        <f>'RangeCalculation - Table 2'!J$6/X5*100</f>
        <v>226.3073390334515</v>
      </c>
      <c r="AI5" s="52">
        <f>'RangeCalculation - Table 2'!K$6/Y5*100</f>
        <v>115.7604843102602</v>
      </c>
    </row>
    <row r="6" ht="21.45" customHeight="1">
      <c r="A6" s="53">
        <f>A5+5</f>
        <v>10</v>
      </c>
      <c r="B6" s="54">
        <f>A6*1000/3600</f>
        <v>2.777777777777778</v>
      </c>
      <c r="C6" s="55">
        <f>(0.5*'RangeCalculation - Table 1'!$B$10*'RangeCalculation - Table 2'!B$2*$B6^2)</f>
        <v>3.571625231481481</v>
      </c>
      <c r="D6" s="55">
        <f>(0.5*'RangeCalculation - Table 1'!$B$10*'RangeCalculation - Table 2'!C$2*$B6^2)</f>
        <v>3.505055015432098</v>
      </c>
      <c r="E6" s="55">
        <f>(0.5*'RangeCalculation - Table 1'!$B$10*'RangeCalculation - Table 2'!D$2*$B6^2)</f>
        <v>3.440348765432098</v>
      </c>
      <c r="F6" s="55">
        <f>(0.5*'RangeCalculation - Table 1'!$B$10*'RangeCalculation - Table 2'!E$2*$B6^2)</f>
        <v>3.379104166666666</v>
      </c>
      <c r="G6" s="55">
        <f>(0.5*'RangeCalculation - Table 1'!$B$10*'RangeCalculation - Table 2'!F$2*$B6^2)</f>
        <v>3.319457253086419</v>
      </c>
      <c r="H6" s="55">
        <f>(0.5*'RangeCalculation - Table 1'!$B$10*'RangeCalculation - Table 2'!G$2*$B6^2)</f>
        <v>3.261940586419753</v>
      </c>
      <c r="I6" s="55">
        <f>(0.5*'RangeCalculation - Table 1'!$B$10*'RangeCalculation - Table 2'!H$2*$B6^2)</f>
        <v>3.206287885802468</v>
      </c>
      <c r="J6" s="55">
        <f>(0.5*'RangeCalculation - Table 1'!$B$10*'RangeCalculation - Table 2'!I$2*$B6^2)</f>
        <v>3.152499151234567</v>
      </c>
      <c r="K6" s="55">
        <f>(0.5*'RangeCalculation - Table 1'!$B$10*'RangeCalculation - Table 2'!J$2*$B6^2)</f>
        <v>3.100574382716049</v>
      </c>
      <c r="L6" s="55">
        <f>(0.5*'RangeCalculation - Table 1'!$B$10*'RangeCalculation - Table 2'!K$2*$B6^2)</f>
        <v>3.050247299382716</v>
      </c>
      <c r="M6" s="56">
        <v>95</v>
      </c>
      <c r="N6" s="56">
        <f>95-(15*MAX(((65-$A6)/65),0))</f>
        <v>82.30769230769231</v>
      </c>
      <c r="O6" s="56">
        <f>M6*N6/100</f>
        <v>78.19230769230769</v>
      </c>
      <c r="P6" s="55">
        <f>((((('RangeCalculation - Rollreibungs'!D$4+C6)/('RangeCalculation - Table 1'!$B$7*$O6/100)*$B6/1000)+'RangeCalculation - Table 2'!B$4))*(100/$A6))</f>
        <v>13.34796641891037</v>
      </c>
      <c r="Q6" s="55">
        <f>((((('RangeCalculation - Rollreibungs'!E$4+D6)/('RangeCalculation - Table 1'!$B$7*$O6/100)*$B6/1000)+'RangeCalculation - Table 2'!C$4))*(100/$A6))</f>
        <v>11.49462026780524</v>
      </c>
      <c r="R6" s="55">
        <f>((((('RangeCalculation - Rollreibungs'!F$4+E6)/('RangeCalculation - Table 1'!$B$7*$O6/100)*$B6/1000)+'RangeCalculation - Table 2'!D$4))*(100/$A6))</f>
        <v>8.641343819120815</v>
      </c>
      <c r="S6" s="55">
        <f>((((('RangeCalculation - Rollreibungs'!G$4+F6)/('RangeCalculation - Table 1'!$B$7*$O6/100)*$B6/1000)+'RangeCalculation - Table 2'!E$4))*(100/$A6))</f>
        <v>6.78819681778913</v>
      </c>
      <c r="T6" s="55">
        <f>((((('RangeCalculation - Rollreibungs'!H$4+G6)/('RangeCalculation - Table 1'!$B$7*$O6/100)*$B6/1000)+'RangeCalculation - Table 2'!F$4))*(100/$A6))</f>
        <v>5.935109561389481</v>
      </c>
      <c r="U6" s="55">
        <f>((((('RangeCalculation - Rollreibungs'!I$4+H6)/('RangeCalculation - Table 1'!$B$7*$O6/100)*$B6/1000)+'RangeCalculation - Table 2'!G$4))*(100/$A6))</f>
        <v>4.082101964899212</v>
      </c>
      <c r="V6" s="55">
        <f>((((('RangeCalculation - Rollreibungs'!J$4+I6)/('RangeCalculation - Table 1'!$B$7*$O6/100)*$B6/1000)+'RangeCalculation - Table 2'!H$4))*(100/$A6))</f>
        <v>4.229164070829651</v>
      </c>
      <c r="W6" s="55">
        <f>((((('RangeCalculation - Rollreibungs'!K$4+J6)/('RangeCalculation - Table 1'!$B$7*$O6/100)*$B6/1000)+'RangeCalculation - Table 2'!I$4))*(100/$A6))</f>
        <v>5.376295879180796</v>
      </c>
      <c r="X6" s="55">
        <f>((((('RangeCalculation - Rollreibungs'!L$4+K6)/('RangeCalculation - Table 1'!$B$7*$O6/100)*$B6/1000)+'RangeCalculation - Table 2'!J$4))*(100/$A6))</f>
        <v>8.523497389952649</v>
      </c>
      <c r="Y6" s="57">
        <f>((((('RangeCalculation - Rollreibungs'!M$4+L6)/('RangeCalculation - Table 1'!$B$7*$O6/100)*$B6/1000)+'RangeCalculation - Table 2'!K$4))*(100/$A6))</f>
        <v>14.67075864565654</v>
      </c>
      <c r="Z6" s="58">
        <f>'RangeCalculation - Table 2'!B$6/P6*100</f>
        <v>133.503482408781</v>
      </c>
      <c r="AA6" s="55">
        <f>'RangeCalculation - Table 2'!C$6/Q6*100</f>
        <v>180.8672188869933</v>
      </c>
      <c r="AB6" s="55">
        <f>'RangeCalculation - Table 2'!D$6/R6*100</f>
        <v>257.7724074664384</v>
      </c>
      <c r="AC6" s="55">
        <f>'RangeCalculation - Table 2'!E$6/S6*100</f>
        <v>371.8955221487247</v>
      </c>
      <c r="AD6" s="55">
        <f>'RangeCalculation - Table 2'!F$6/T6*100</f>
        <v>450.3707930497274</v>
      </c>
      <c r="AE6" s="55">
        <f>'RangeCalculation - Table 2'!G$6/U6*100</f>
        <v>691.1880262328683</v>
      </c>
      <c r="AF6" s="55">
        <f>'RangeCalculation - Table 2'!H$6/V6*100</f>
        <v>681.1984476721526</v>
      </c>
      <c r="AG6" s="55">
        <f>'RangeCalculation - Table 2'!I$6/W6*100</f>
        <v>552.4249533030813</v>
      </c>
      <c r="AH6" s="55">
        <f>'RangeCalculation - Table 2'!J$6/X6*100</f>
        <v>344.9640289050801</v>
      </c>
      <c r="AI6" s="59">
        <f>'RangeCalculation - Table 2'!K$6/Y6*100</f>
        <v>198.3946481773606</v>
      </c>
    </row>
    <row r="7" ht="21.45" customHeight="1">
      <c r="A7" s="53">
        <f>A6+5</f>
        <v>15</v>
      </c>
      <c r="B7" s="60">
        <f>A7*1000/3600</f>
        <v>4.166666666666667</v>
      </c>
      <c r="C7" s="61">
        <f>(0.5*'RangeCalculation - Table 1'!$B$10*'RangeCalculation - Table 2'!B$2*$B7^2)</f>
        <v>8.036156770833333</v>
      </c>
      <c r="D7" s="61">
        <f>(0.5*'RangeCalculation - Table 1'!$B$10*'RangeCalculation - Table 2'!C$2*$B7^2)</f>
        <v>7.886373784722223</v>
      </c>
      <c r="E7" s="61">
        <f>(0.5*'RangeCalculation - Table 1'!$B$10*'RangeCalculation - Table 2'!D$2*$B7^2)</f>
        <v>7.740784722222223</v>
      </c>
      <c r="F7" s="61">
        <f>(0.5*'RangeCalculation - Table 1'!$B$10*'RangeCalculation - Table 2'!E$2*$B7^2)</f>
        <v>7.602984375</v>
      </c>
      <c r="G7" s="61">
        <f>(0.5*'RangeCalculation - Table 1'!$B$10*'RangeCalculation - Table 2'!F$2*$B7^2)</f>
        <v>7.468778819444444</v>
      </c>
      <c r="H7" s="61">
        <f>(0.5*'RangeCalculation - Table 1'!$B$10*'RangeCalculation - Table 2'!G$2*$B7^2)</f>
        <v>7.339366319444446</v>
      </c>
      <c r="I7" s="61">
        <f>(0.5*'RangeCalculation - Table 1'!$B$10*'RangeCalculation - Table 2'!H$2*$B7^2)</f>
        <v>7.214147743055555</v>
      </c>
      <c r="J7" s="61">
        <f>(0.5*'RangeCalculation - Table 1'!$B$10*'RangeCalculation - Table 2'!I$2*$B7^2)</f>
        <v>7.093123090277778</v>
      </c>
      <c r="K7" s="61">
        <f>(0.5*'RangeCalculation - Table 1'!$B$10*'RangeCalculation - Table 2'!J$2*$B7^2)</f>
        <v>6.976292361111113</v>
      </c>
      <c r="L7" s="61">
        <f>(0.5*'RangeCalculation - Table 1'!$B$10*'RangeCalculation - Table 2'!K$2*$B7^2)</f>
        <v>6.863056423611112</v>
      </c>
      <c r="M7" s="62">
        <v>95</v>
      </c>
      <c r="N7" s="62">
        <f>95-(15*MAX(((65-$A7)/65),0))</f>
        <v>83.46153846153847</v>
      </c>
      <c r="O7" s="62">
        <f>M7*N7/100</f>
        <v>79.28846153846155</v>
      </c>
      <c r="P7" s="61">
        <f>((((('RangeCalculation - Rollreibungs'!D$4+C7)/('RangeCalculation - Table 1'!$B$7*$O7/100)*$B7/1000)+'RangeCalculation - Table 2'!B$4))*(100/$A7))</f>
        <v>9.973235294747433</v>
      </c>
      <c r="Q7" s="61">
        <f>((((('RangeCalculation - Rollreibungs'!E$4+D7)/('RangeCalculation - Table 1'!$B$7*$O7/100)*$B7/1000)+'RangeCalculation - Table 2'!C$4))*(100/$A7))</f>
        <v>8.781459641637737</v>
      </c>
      <c r="R7" s="61">
        <f>((((('RangeCalculation - Rollreibungs'!F$4+E7)/('RangeCalculation - Table 1'!$B$7*$O7/100)*$B7/1000)+'RangeCalculation - Table 2'!D$4))*(100/$A7))</f>
        <v>6.923171984145108</v>
      </c>
      <c r="S7" s="61">
        <f>((((('RangeCalculation - Rollreibungs'!G$4+F7)/('RangeCalculation - Table 1'!$B$7*$O7/100)*$B7/1000)+'RangeCalculation - Table 2'!E$4))*(100/$A7))</f>
        <v>5.731838223274655</v>
      </c>
      <c r="T7" s="61">
        <f>((((('RangeCalculation - Rollreibungs'!H$4+G7)/('RangeCalculation - Table 1'!$B$7*$O7/100)*$B7/1000)+'RangeCalculation - Table 2'!F$4))*(100/$A7))</f>
        <v>5.207303696742643</v>
      </c>
      <c r="U7" s="61">
        <f>((((('RangeCalculation - Rollreibungs'!I$4+H7)/('RangeCalculation - Table 1'!$B$7*$O7/100)*$B7/1000)+'RangeCalculation - Table 2'!G$4))*(100/$A7))</f>
        <v>4.016279260439662</v>
      </c>
      <c r="V7" s="61">
        <f>((((('RangeCalculation - Rollreibungs'!J$4+I7)/('RangeCalculation - Table 1'!$B$7*$O7/100)*$B7/1000)+'RangeCalculation - Table 2'!H$4))*(100/$A7))</f>
        <v>4.158742819753749</v>
      </c>
      <c r="W7" s="61">
        <f>((((('RangeCalculation - Rollreibungs'!K$4+J7)/('RangeCalculation - Table 1'!$B$7*$O7/100)*$B7/1000)+'RangeCalculation - Table 2'!I$4))*(100/$A7))</f>
        <v>4.968027708018238</v>
      </c>
      <c r="X7" s="61">
        <f>((((('RangeCalculation - Rollreibungs'!L$4+K7)/('RangeCalculation - Table 1'!$B$7*$O7/100)*$B7/1000)+'RangeCalculation - Table 2'!J$4))*(100/$A7))</f>
        <v>7.110800591899797</v>
      </c>
      <c r="Y7" s="63">
        <f>((((('RangeCalculation - Rollreibungs'!M$4+L7)/('RangeCalculation - Table 1'!$B$7*$O7/100)*$B7/1000)+'RangeCalculation - Table 2'!K$4))*(100/$A7))</f>
        <v>11.25370604345313</v>
      </c>
      <c r="Z7" s="64">
        <f>'RangeCalculation - Table 2'!B$6/P7*100</f>
        <v>178.6782270080923</v>
      </c>
      <c r="AA7" s="61">
        <f>'RangeCalculation - Table 2'!C$6/Q7*100</f>
        <v>236.7487963097064</v>
      </c>
      <c r="AB7" s="61">
        <f>'RangeCalculation - Table 2'!D$6/R7*100</f>
        <v>321.7455820975185</v>
      </c>
      <c r="AC7" s="61">
        <f>'RangeCalculation - Table 2'!E$6/S7*100</f>
        <v>440.4346217848641</v>
      </c>
      <c r="AD7" s="61">
        <f>'RangeCalculation - Table 2'!F$6/T7*100</f>
        <v>513.317477847904</v>
      </c>
      <c r="AE7" s="61">
        <f>'RangeCalculation - Table 2'!G$6/U7*100</f>
        <v>702.515890215047</v>
      </c>
      <c r="AF7" s="61">
        <f>'RangeCalculation - Table 2'!H$6/V7*100</f>
        <v>692.7333871947835</v>
      </c>
      <c r="AG7" s="61">
        <f>'RangeCalculation - Table 2'!I$6/W7*100</f>
        <v>597.8227527206651</v>
      </c>
      <c r="AH7" s="61">
        <f>'RangeCalculation - Table 2'!J$6/X7*100</f>
        <v>413.4977436084223</v>
      </c>
      <c r="AI7" s="65">
        <f>'RangeCalculation - Table 2'!K$6/Y7*100</f>
        <v>258.6347989508086</v>
      </c>
    </row>
    <row r="8" ht="21.45" customHeight="1">
      <c r="A8" s="53">
        <f>A7+5</f>
        <v>20</v>
      </c>
      <c r="B8" s="54">
        <f>A8*1000/3600</f>
        <v>5.555555555555555</v>
      </c>
      <c r="C8" s="55">
        <f>(0.5*'RangeCalculation - Table 1'!$B$10*'RangeCalculation - Table 2'!B$2*$B8^2)</f>
        <v>14.28650092592592</v>
      </c>
      <c r="D8" s="55">
        <f>(0.5*'RangeCalculation - Table 1'!$B$10*'RangeCalculation - Table 2'!C$2*$B8^2)</f>
        <v>14.02022006172839</v>
      </c>
      <c r="E8" s="55">
        <f>(0.5*'RangeCalculation - Table 1'!$B$10*'RangeCalculation - Table 2'!D$2*$B8^2)</f>
        <v>13.76139506172839</v>
      </c>
      <c r="F8" s="55">
        <f>(0.5*'RangeCalculation - Table 1'!$B$10*'RangeCalculation - Table 2'!E$2*$B8^2)</f>
        <v>13.51641666666666</v>
      </c>
      <c r="G8" s="55">
        <f>(0.5*'RangeCalculation - Table 1'!$B$10*'RangeCalculation - Table 2'!F$2*$B8^2)</f>
        <v>13.27782901234568</v>
      </c>
      <c r="H8" s="55">
        <f>(0.5*'RangeCalculation - Table 1'!$B$10*'RangeCalculation - Table 2'!G$2*$B8^2)</f>
        <v>13.04776234567901</v>
      </c>
      <c r="I8" s="55">
        <f>(0.5*'RangeCalculation - Table 1'!$B$10*'RangeCalculation - Table 2'!H$2*$B8^2)</f>
        <v>12.82515154320987</v>
      </c>
      <c r="J8" s="55">
        <f>(0.5*'RangeCalculation - Table 1'!$B$10*'RangeCalculation - Table 2'!I$2*$B8^2)</f>
        <v>12.60999660493827</v>
      </c>
      <c r="K8" s="55">
        <f>(0.5*'RangeCalculation - Table 1'!$B$10*'RangeCalculation - Table 2'!J$2*$B8^2)</f>
        <v>12.4022975308642</v>
      </c>
      <c r="L8" s="55">
        <f>(0.5*'RangeCalculation - Table 1'!$B$10*'RangeCalculation - Table 2'!K$2*$B8^2)</f>
        <v>12.20098919753086</v>
      </c>
      <c r="M8" s="56">
        <v>95</v>
      </c>
      <c r="N8" s="56">
        <f>95-(15*MAX(((65-$A8)/65),0))</f>
        <v>84.61538461538461</v>
      </c>
      <c r="O8" s="56">
        <f>M8*N8/100</f>
        <v>80.38461538461539</v>
      </c>
      <c r="P8" s="55">
        <f>((((('RangeCalculation - Rollreibungs'!D$4+C8)/('RangeCalculation - Table 1'!$B$7*$O8/100)*$B8/1000)+'RangeCalculation - Table 2'!B$4))*(100/$A8))</f>
        <v>8.410046374540521</v>
      </c>
      <c r="Q8" s="55">
        <f>((((('RangeCalculation - Rollreibungs'!E$4+D8)/('RangeCalculation - Table 1'!$B$7*$O8/100)*$B8/1000)+'RangeCalculation - Table 2'!C$4))*(100/$A8))</f>
        <v>7.545436132411285</v>
      </c>
      <c r="R8" s="55">
        <f>((((('RangeCalculation - Rollreibungs'!F$4+E8)/('RangeCalculation - Table 1'!$B$7*$O8/100)*$B8/1000)+'RangeCalculation - Table 2'!D$4))*(100/$A8))</f>
        <v>6.181097096064438</v>
      </c>
      <c r="S8" s="55">
        <f>((((('RangeCalculation - Rollreibungs'!G$4+F8)/('RangeCalculation - Table 1'!$B$7*$O8/100)*$B8/1000)+'RangeCalculation - Table 2'!E$4))*(100/$A8))</f>
        <v>5.317261727599169</v>
      </c>
      <c r="T8" s="55">
        <f>((((('RangeCalculation - Rollreibungs'!H$4+G8)/('RangeCalculation - Table 1'!$B$7*$O8/100)*$B8/1000)+'RangeCalculation - Table 2'!F$4))*(100/$A8))</f>
        <v>4.953658821233089</v>
      </c>
      <c r="U8" s="55">
        <f>((((('RangeCalculation - Rollreibungs'!I$4+H8)/('RangeCalculation - Table 1'!$B$7*$O8/100)*$B8/1000)+'RangeCalculation - Table 2'!G$4))*(100/$A8))</f>
        <v>4.090365864332598</v>
      </c>
      <c r="V8" s="55">
        <f>((((('RangeCalculation - Rollreibungs'!J$4+I8)/('RangeCalculation - Table 1'!$B$7*$O8/100)*$B8/1000)+'RangeCalculation - Table 2'!H$4))*(100/$A8))</f>
        <v>4.227344113214494</v>
      </c>
      <c r="W8" s="55">
        <f>((((('RangeCalculation - Rollreibungs'!K$4+J8)/('RangeCalculation - Table 1'!$B$7*$O8/100)*$B8/1000)+'RangeCalculation - Table 2'!I$4))*(100/$A8))</f>
        <v>4.864593567878781</v>
      </c>
      <c r="X8" s="55">
        <f>((((('RangeCalculation - Rollreibungs'!L$4+K8)/('RangeCalculation - Table 1'!$B$7*$O8/100)*$B8/1000)+'RangeCalculation - Table 2'!J$4))*(100/$A8))</f>
        <v>6.502114228325455</v>
      </c>
      <c r="Y8" s="57">
        <f>((((('RangeCalculation - Rollreibungs'!M$4+L8)/('RangeCalculation - Table 1'!$B$7*$O8/100)*$B8/1000)+'RangeCalculation - Table 2'!K$4))*(100/$A8))</f>
        <v>9.63986735087132</v>
      </c>
      <c r="Z8" s="58">
        <f>'RangeCalculation - Table 2'!B$6/P8*100</f>
        <v>211.8894380172022</v>
      </c>
      <c r="AA8" s="55">
        <f>'RangeCalculation - Table 2'!C$6/Q8*100</f>
        <v>275.5307928549939</v>
      </c>
      <c r="AB8" s="55">
        <f>'RangeCalculation - Table 2'!D$6/R8*100</f>
        <v>360.3729184934289</v>
      </c>
      <c r="AC8" s="55">
        <f>'RangeCalculation - Table 2'!E$6/S8*100</f>
        <v>474.7744477005184</v>
      </c>
      <c r="AD8" s="55">
        <f>'RangeCalculation - Table 2'!F$6/T8*100</f>
        <v>539.6011506772733</v>
      </c>
      <c r="AE8" s="55">
        <f>'RangeCalculation - Table 2'!G$6/U8*100</f>
        <v>689.7915965422736</v>
      </c>
      <c r="AF8" s="55">
        <f>'RangeCalculation - Table 2'!H$6/V8*100</f>
        <v>681.491717457879</v>
      </c>
      <c r="AG8" s="55">
        <f>'RangeCalculation - Table 2'!I$6/W8*100</f>
        <v>610.5340474096536</v>
      </c>
      <c r="AH8" s="55">
        <f>'RangeCalculation - Table 2'!J$6/X8*100</f>
        <v>452.2067587171935</v>
      </c>
      <c r="AI8" s="59">
        <f>'RangeCalculation - Table 2'!K$6/Y8*100</f>
        <v>301.9336152729237</v>
      </c>
    </row>
    <row r="9" ht="21.45" customHeight="1">
      <c r="A9" s="53">
        <f>A8+5</f>
        <v>25</v>
      </c>
      <c r="B9" s="60">
        <f>A9*1000/3600</f>
        <v>6.944444444444445</v>
      </c>
      <c r="C9" s="61">
        <f>(0.5*'RangeCalculation - Table 1'!$B$10*'RangeCalculation - Table 2'!B$2*$B9^2)</f>
        <v>22.32265769675925</v>
      </c>
      <c r="D9" s="61">
        <f>(0.5*'RangeCalculation - Table 1'!$B$10*'RangeCalculation - Table 2'!C$2*$B9^2)</f>
        <v>21.90659384645062</v>
      </c>
      <c r="E9" s="61">
        <f>(0.5*'RangeCalculation - Table 1'!$B$10*'RangeCalculation - Table 2'!D$2*$B9^2)</f>
        <v>21.50217978395062</v>
      </c>
      <c r="F9" s="61">
        <f>(0.5*'RangeCalculation - Table 1'!$B$10*'RangeCalculation - Table 2'!E$2*$B9^2)</f>
        <v>21.11940104166666</v>
      </c>
      <c r="G9" s="61">
        <f>(0.5*'RangeCalculation - Table 1'!$B$10*'RangeCalculation - Table 2'!F$2*$B9^2)</f>
        <v>20.74660783179012</v>
      </c>
      <c r="H9" s="61">
        <f>(0.5*'RangeCalculation - Table 1'!$B$10*'RangeCalculation - Table 2'!G$2*$B9^2)</f>
        <v>20.38712866512346</v>
      </c>
      <c r="I9" s="61">
        <f>(0.5*'RangeCalculation - Table 1'!$B$10*'RangeCalculation - Table 2'!H$2*$B9^2)</f>
        <v>20.03929928626543</v>
      </c>
      <c r="J9" s="61">
        <f>(0.5*'RangeCalculation - Table 1'!$B$10*'RangeCalculation - Table 2'!I$2*$B9^2)</f>
        <v>19.70311969521605</v>
      </c>
      <c r="K9" s="61">
        <f>(0.5*'RangeCalculation - Table 1'!$B$10*'RangeCalculation - Table 2'!J$2*$B9^2)</f>
        <v>19.37858989197531</v>
      </c>
      <c r="L9" s="61">
        <f>(0.5*'RangeCalculation - Table 1'!$B$10*'RangeCalculation - Table 2'!K$2*$B9^2)</f>
        <v>19.06404562114198</v>
      </c>
      <c r="M9" s="62">
        <v>95</v>
      </c>
      <c r="N9" s="62">
        <f>95-(15*MAX(((65-$A9)/65),0))</f>
        <v>85.76923076923077</v>
      </c>
      <c r="O9" s="62">
        <f>M9*N9/100</f>
        <v>81.48076923076924</v>
      </c>
      <c r="P9" s="61">
        <f>((((('RangeCalculation - Rollreibungs'!D$4+C9)/('RangeCalculation - Table 1'!$B$7*$O9/100)*$B9/1000)+'RangeCalculation - Table 2'!B$4))*(100/$A9))</f>
        <v>7.605915892210698</v>
      </c>
      <c r="Q9" s="61">
        <f>((((('RangeCalculation - Rollreibungs'!E$4+D9)/('RangeCalculation - Table 1'!$B$7*$O9/100)*$B9/1000)+'RangeCalculation - Table 2'!C$4))*(100/$A9))</f>
        <v>6.934109228679837</v>
      </c>
      <c r="R9" s="61">
        <f>((((('RangeCalculation - Rollreibungs'!F$4+E9)/('RangeCalculation - Table 1'!$B$7*$O9/100)*$B9/1000)+'RangeCalculation - Table 2'!D$4))*(100/$A9))</f>
        <v>5.862720623389764</v>
      </c>
      <c r="S9" s="61">
        <f>((((('RangeCalculation - Rollreibungs'!G$4+F9)/('RangeCalculation - Table 1'!$B$7*$O9/100)*$B9/1000)+'RangeCalculation - Table 2'!E$4))*(100/$A9))</f>
        <v>5.192108411975445</v>
      </c>
      <c r="T9" s="61">
        <f>((((('RangeCalculation - Rollreibungs'!H$4+G9)/('RangeCalculation - Table 1'!$B$7*$O9/100)*$B9/1000)+'RangeCalculation - Table 2'!F$4))*(100/$A9))</f>
        <v>4.921854536196087</v>
      </c>
      <c r="U9" s="61">
        <f>((((('RangeCalculation - Rollreibungs'!I$4+H9)/('RangeCalculation - Table 1'!$B$7*$O9/100)*$B9/1000)+'RangeCalculation - Table 2'!G$4))*(100/$A9))</f>
        <v>4.252078441263348</v>
      </c>
      <c r="V9" s="61">
        <f>((((('RangeCalculation - Rollreibungs'!J$4+I9)/('RangeCalculation - Table 1'!$B$7*$O9/100)*$B9/1000)+'RangeCalculation - Table 2'!H$4))*(100/$A9))</f>
        <v>4.382720404571398</v>
      </c>
      <c r="W9" s="61">
        <f>((((('RangeCalculation - Rollreibungs'!K$4+J9)/('RangeCalculation - Table 1'!$B$7*$O9/100)*$B9/1000)+'RangeCalculation - Table 2'!I$4))*(100/$A9))</f>
        <v>4.913780426120237</v>
      </c>
      <c r="X9" s="61">
        <f>((((('RangeCalculation - Rollreibungs'!L$4+K9)/('RangeCalculation - Table 1'!$B$7*$O9/100)*$B9/1000)+'RangeCalculation - Table 2'!J$4))*(100/$A9))</f>
        <v>6.245258505909867</v>
      </c>
      <c r="Y9" s="63">
        <f>((((('RangeCalculation - Rollreibungs'!M$4+L9)/('RangeCalculation - Table 1'!$B$7*$O9/100)*$B9/1000)+'RangeCalculation - Table 2'!K$4))*(100/$A9))</f>
        <v>8.777094921334459</v>
      </c>
      <c r="Z9" s="64">
        <f>'RangeCalculation - Table 2'!B$6/P9*100</f>
        <v>234.2913102450904</v>
      </c>
      <c r="AA9" s="61">
        <f>'RangeCalculation - Table 2'!C$6/Q9*100</f>
        <v>299.8222167313355</v>
      </c>
      <c r="AB9" s="61">
        <f>'RangeCalculation - Table 2'!D$6/R9*100</f>
        <v>379.9430576843831</v>
      </c>
      <c r="AC9" s="61">
        <f>'RangeCalculation - Table 2'!E$6/S9*100</f>
        <v>486.2186610312903</v>
      </c>
      <c r="AD9" s="61">
        <f>'RangeCalculation - Table 2'!F$6/T9*100</f>
        <v>543.0879722962839</v>
      </c>
      <c r="AE9" s="61">
        <f>'RangeCalculation - Table 2'!G$6/U9*100</f>
        <v>663.5578432936189</v>
      </c>
      <c r="AF9" s="61">
        <f>'RangeCalculation - Table 2'!H$6/V9*100</f>
        <v>657.3314594732249</v>
      </c>
      <c r="AG9" s="61">
        <f>'RangeCalculation - Table 2'!I$6/W9*100</f>
        <v>604.4226120101619</v>
      </c>
      <c r="AH9" s="61">
        <f>'RangeCalculation - Table 2'!J$6/X9*100</f>
        <v>470.8051711898881</v>
      </c>
      <c r="AI9" s="65">
        <f>'RangeCalculation - Table 2'!K$6/Y9*100</f>
        <v>331.6131392091036</v>
      </c>
    </row>
    <row r="10" ht="21.45" customHeight="1">
      <c r="A10" s="53">
        <f>A9+5</f>
        <v>30</v>
      </c>
      <c r="B10" s="54">
        <f>A10*1000/3600</f>
        <v>8.333333333333334</v>
      </c>
      <c r="C10" s="55">
        <f>(0.5*'RangeCalculation - Table 1'!$B$10*'RangeCalculation - Table 2'!B$2*$B10^2)</f>
        <v>32.14462708333333</v>
      </c>
      <c r="D10" s="55">
        <f>(0.5*'RangeCalculation - Table 1'!$B$10*'RangeCalculation - Table 2'!C$2*$B10^2)</f>
        <v>31.54549513888889</v>
      </c>
      <c r="E10" s="55">
        <f>(0.5*'RangeCalculation - Table 1'!$B$10*'RangeCalculation - Table 2'!D$2*$B10^2)</f>
        <v>30.96313888888889</v>
      </c>
      <c r="F10" s="55">
        <f>(0.5*'RangeCalculation - Table 1'!$B$10*'RangeCalculation - Table 2'!E$2*$B10^2)</f>
        <v>30.4119375</v>
      </c>
      <c r="G10" s="55">
        <f>(0.5*'RangeCalculation - Table 1'!$B$10*'RangeCalculation - Table 2'!F$2*$B10^2)</f>
        <v>29.87511527777778</v>
      </c>
      <c r="H10" s="55">
        <f>(0.5*'RangeCalculation - Table 1'!$B$10*'RangeCalculation - Table 2'!G$2*$B10^2)</f>
        <v>29.35746527777778</v>
      </c>
      <c r="I10" s="55">
        <f>(0.5*'RangeCalculation - Table 1'!$B$10*'RangeCalculation - Table 2'!H$2*$B10^2)</f>
        <v>28.85659097222222</v>
      </c>
      <c r="J10" s="55">
        <f>(0.5*'RangeCalculation - Table 1'!$B$10*'RangeCalculation - Table 2'!I$2*$B10^2)</f>
        <v>28.37249236111111</v>
      </c>
      <c r="K10" s="55">
        <f>(0.5*'RangeCalculation - Table 1'!$B$10*'RangeCalculation - Table 2'!J$2*$B10^2)</f>
        <v>27.90516944444445</v>
      </c>
      <c r="L10" s="55">
        <f>(0.5*'RangeCalculation - Table 1'!$B$10*'RangeCalculation - Table 2'!K$2*$B10^2)</f>
        <v>27.45222569444445</v>
      </c>
      <c r="M10" s="56">
        <v>95</v>
      </c>
      <c r="N10" s="56">
        <f>95-(15*MAX(((65-$A10)/65),0))</f>
        <v>86.92307692307692</v>
      </c>
      <c r="O10" s="56">
        <f>M10*N10/100</f>
        <v>82.57692307692307</v>
      </c>
      <c r="P10" s="55">
        <f>((((('RangeCalculation - Rollreibungs'!D$4+C10)/('RangeCalculation - Table 1'!$B$7*$O10/100)*$B10/1000)+'RangeCalculation - Table 2'!B$4))*(100/$A10))</f>
        <v>7.208491963063745</v>
      </c>
      <c r="Q10" s="55">
        <f>((((('RangeCalculation - Rollreibungs'!E$4+D10)/('RangeCalculation - Table 1'!$B$7*$O10/100)*$B10/1000)+'RangeCalculation - Table 2'!C$4))*(100/$A10))</f>
        <v>6.661834670342558</v>
      </c>
      <c r="R10" s="55">
        <f>((((('RangeCalculation - Rollreibungs'!F$4+E10)/('RangeCalculation - Table 1'!$B$7*$O10/100)*$B10/1000)+'RangeCalculation - Table 2'!D$4))*(100/$A10))</f>
        <v>5.782438056953007</v>
      </c>
      <c r="S10" s="55">
        <f>((((('RangeCalculation - Rollreibungs'!G$4+F10)/('RangeCalculation - Table 1'!$B$7*$O10/100)*$B10/1000)+'RangeCalculation - Table 2'!E$4))*(100/$A10))</f>
        <v>5.237477943274582</v>
      </c>
      <c r="T10" s="55">
        <f>((((('RangeCalculation - Rollreibungs'!H$4+G10)/('RangeCalculation - Table 1'!$B$7*$O10/100)*$B10/1000)+'RangeCalculation - Table 2'!F$4))*(100/$A10))</f>
        <v>5.026360316642321</v>
      </c>
      <c r="U10" s="55">
        <f>((((('RangeCalculation - Rollreibungs'!I$4+H10)/('RangeCalculation - Table 1'!$B$7*$O10/100)*$B10/1000)+'RangeCalculation - Table 2'!G$4))*(100/$A10))</f>
        <v>4.482588228293829</v>
      </c>
      <c r="V10" s="55">
        <f>((((('RangeCalculation - Rollreibungs'!J$4+I10)/('RangeCalculation - Table 1'!$B$7*$O10/100)*$B10/1000)+'RangeCalculation - Table 2'!H$4))*(100/$A10))</f>
        <v>4.60607681927697</v>
      </c>
      <c r="W10" s="55">
        <f>((((('RangeCalculation - Rollreibungs'!K$4+J10)/('RangeCalculation - Table 1'!$B$7*$O10/100)*$B10/1000)+'RangeCalculation - Table 2'!I$4))*(100/$A10))</f>
        <v>5.063492756258413</v>
      </c>
      <c r="X10" s="55">
        <f>((((('RangeCalculation - Rollreibungs'!L$4+K10)/('RangeCalculation - Table 1'!$B$7*$O10/100)*$B10/1000)+'RangeCalculation - Table 2'!J$4))*(100/$A10))</f>
        <v>6.188169372571488</v>
      </c>
      <c r="Y10" s="57">
        <f>((((('RangeCalculation - Rollreibungs'!M$4+L10)/('RangeCalculation - Table 1'!$B$7*$O10/100)*$B10/1000)+'RangeCalculation - Table 2'!K$4))*(100/$A10))</f>
        <v>8.313355142597391</v>
      </c>
      <c r="Z10" s="58">
        <f>'RangeCalculation - Table 2'!B$6/P10*100</f>
        <v>247.2084326556725</v>
      </c>
      <c r="AA10" s="55">
        <f>'RangeCalculation - Table 2'!C$6/Q10*100</f>
        <v>312.0761926523607</v>
      </c>
      <c r="AB10" s="55">
        <f>'RangeCalculation - Table 2'!D$6/R10*100</f>
        <v>385.2181342991777</v>
      </c>
      <c r="AC10" s="55">
        <f>'RangeCalculation - Table 2'!E$6/S10*100</f>
        <v>482.0068031487745</v>
      </c>
      <c r="AD10" s="55">
        <f>'RangeCalculation - Table 2'!F$6/T10*100</f>
        <v>531.7963360385595</v>
      </c>
      <c r="AE10" s="55">
        <f>'RangeCalculation - Table 2'!G$6/U10*100</f>
        <v>629.4354636883353</v>
      </c>
      <c r="AF10" s="55">
        <f>'RangeCalculation - Table 2'!H$6/V10*100</f>
        <v>625.4563510411066</v>
      </c>
      <c r="AG10" s="55">
        <f>'RangeCalculation - Table 2'!I$6/W10*100</f>
        <v>586.5516438883253</v>
      </c>
      <c r="AH10" s="55">
        <f>'RangeCalculation - Table 2'!J$6/X10*100</f>
        <v>475.1485977472787</v>
      </c>
      <c r="AI10" s="59">
        <f>'RangeCalculation - Table 2'!K$6/Y10*100</f>
        <v>350.1113509617999</v>
      </c>
    </row>
    <row r="11" ht="21.45" customHeight="1">
      <c r="A11" s="53">
        <f>A10+5</f>
        <v>35</v>
      </c>
      <c r="B11" s="60">
        <f>A11*1000/3600</f>
        <v>9.722222222222221</v>
      </c>
      <c r="C11" s="61">
        <f>(0.5*'RangeCalculation - Table 1'!$B$10*'RangeCalculation - Table 2'!B$2*$B11^2)</f>
        <v>43.75240908564813</v>
      </c>
      <c r="D11" s="61">
        <f>(0.5*'RangeCalculation - Table 1'!$B$10*'RangeCalculation - Table 2'!C$2*$B11^2)</f>
        <v>42.9369239390432</v>
      </c>
      <c r="E11" s="61">
        <f>(0.5*'RangeCalculation - Table 1'!$B$10*'RangeCalculation - Table 2'!D$2*$B11^2)</f>
        <v>42.1442723765432</v>
      </c>
      <c r="F11" s="61">
        <f>(0.5*'RangeCalculation - Table 1'!$B$10*'RangeCalculation - Table 2'!E$2*$B11^2)</f>
        <v>41.39402604166666</v>
      </c>
      <c r="G11" s="61">
        <f>(0.5*'RangeCalculation - Table 1'!$B$10*'RangeCalculation - Table 2'!F$2*$B11^2)</f>
        <v>40.66335135030863</v>
      </c>
      <c r="H11" s="61">
        <f>(0.5*'RangeCalculation - Table 1'!$B$10*'RangeCalculation - Table 2'!G$2*$B11^2)</f>
        <v>39.95877218364197</v>
      </c>
      <c r="I11" s="61">
        <f>(0.5*'RangeCalculation - Table 1'!$B$10*'RangeCalculation - Table 2'!H$2*$B11^2)</f>
        <v>39.27702660108024</v>
      </c>
      <c r="J11" s="61">
        <f>(0.5*'RangeCalculation - Table 1'!$B$10*'RangeCalculation - Table 2'!I$2*$B11^2)</f>
        <v>38.61811460262344</v>
      </c>
      <c r="K11" s="61">
        <f>(0.5*'RangeCalculation - Table 1'!$B$10*'RangeCalculation - Table 2'!J$2*$B11^2)</f>
        <v>37.9820361882716</v>
      </c>
      <c r="L11" s="61">
        <f>(0.5*'RangeCalculation - Table 1'!$B$10*'RangeCalculation - Table 2'!K$2*$B11^2)</f>
        <v>37.36552941743827</v>
      </c>
      <c r="M11" s="62">
        <v>95</v>
      </c>
      <c r="N11" s="62">
        <f>95-(15*MAX(((65-$A11)/65),0))</f>
        <v>88.07692307692308</v>
      </c>
      <c r="O11" s="62">
        <f>M11*N11/100</f>
        <v>83.67307692307693</v>
      </c>
      <c r="P11" s="61">
        <f>((((('RangeCalculation - Rollreibungs'!D$4+C11)/('RangeCalculation - Table 1'!$B$7*$O11/100)*$B11/1000)+'RangeCalculation - Table 2'!B$4))*(100/$A11))</f>
        <v>7.065545945271507</v>
      </c>
      <c r="Q11" s="61">
        <f>((((('RangeCalculation - Rollreibungs'!E$4+D11)/('RangeCalculation - Table 1'!$B$7*$O11/100)*$B11/1000)+'RangeCalculation - Table 2'!C$4))*(100/$A11))</f>
        <v>6.604994055802546</v>
      </c>
      <c r="R11" s="61">
        <f>((((('RangeCalculation - Rollreibungs'!F$4+E11)/('RangeCalculation - Table 1'!$B$7*$O11/100)*$B11/1000)+'RangeCalculation - Table 2'!D$4))*(100/$A11))</f>
        <v>5.859525805928837</v>
      </c>
      <c r="S11" s="61">
        <f>((((('RangeCalculation - Rollreibungs'!G$4+F11)/('RangeCalculation - Table 1'!$B$7*$O11/100)*$B11/1000)+'RangeCalculation - Table 2'!E$4))*(100/$A11))</f>
        <v>5.401253703058559</v>
      </c>
      <c r="T11" s="61">
        <f>((((('RangeCalculation - Rollreibungs'!H$4+G11)/('RangeCalculation - Table 1'!$B$7*$O11/100)*$B11/1000)+'RangeCalculation - Table 2'!F$4))*(100/$A11))</f>
        <v>5.229379821882171</v>
      </c>
      <c r="U11" s="61">
        <f>((((('RangeCalculation - Rollreibungs'!I$4+H11)/('RangeCalculation - Table 1'!$B$7*$O11/100)*$B11/1000)+'RangeCalculation - Table 2'!G$4))*(100/$A11))</f>
        <v>4.772703569630971</v>
      </c>
      <c r="V11" s="61">
        <f>((((('RangeCalculation - Rollreibungs'!J$4+I11)/('RangeCalculation - Table 1'!$B$7*$O11/100)*$B11/1000)+'RangeCalculation - Table 2'!H$4))*(100/$A11))</f>
        <v>4.88825381411788</v>
      </c>
      <c r="W11" s="61">
        <f>((((('RangeCalculation - Rollreibungs'!K$4+J11)/('RangeCalculation - Table 1'!$B$7*$O11/100)*$B11/1000)+'RangeCalculation - Table 2'!I$4))*(100/$A11))</f>
        <v>5.290316269628615</v>
      </c>
      <c r="X11" s="61">
        <f>((((('RangeCalculation - Rollreibungs'!L$4+K11)/('RangeCalculation - Table 1'!$B$7*$O11/100)*$B11/1000)+'RangeCalculation - Table 2'!J$4))*(100/$A11))</f>
        <v>6.264605221877459</v>
      </c>
      <c r="Y11" s="63">
        <f>((((('RangeCalculation - Rollreibungs'!M$4+L11)/('RangeCalculation - Table 1'!$B$7*$O11/100)*$B11/1000)+'RangeCalculation - Table 2'!K$4))*(100/$A11))</f>
        <v>8.096720967248766</v>
      </c>
      <c r="Z11" s="64">
        <f>'RangeCalculation - Table 2'!B$6/P11*100</f>
        <v>252.2098099429348</v>
      </c>
      <c r="AA11" s="61">
        <f>'RangeCalculation - Table 2'!C$6/Q11*100</f>
        <v>314.7618275558598</v>
      </c>
      <c r="AB11" s="61">
        <f>'RangeCalculation - Table 2'!D$6/R11*100</f>
        <v>380.1502158666408</v>
      </c>
      <c r="AC11" s="61">
        <f>'RangeCalculation - Table 2'!E$6/S11*100</f>
        <v>467.3914870117017</v>
      </c>
      <c r="AD11" s="61">
        <f>'RangeCalculation - Table 2'!F$6/T11*100</f>
        <v>511.1504788416626</v>
      </c>
      <c r="AE11" s="61">
        <f>'RangeCalculation - Table 2'!G$6/U11*100</f>
        <v>591.1743645579396</v>
      </c>
      <c r="AF11" s="61">
        <f>'RangeCalculation - Table 2'!H$6/V11*100</f>
        <v>589.3515577443227</v>
      </c>
      <c r="AG11" s="61">
        <f>'RangeCalculation - Table 2'!I$6/W11*100</f>
        <v>561.4031087423998</v>
      </c>
      <c r="AH11" s="61">
        <f>'RangeCalculation - Table 2'!J$6/X11*100</f>
        <v>469.3512034456358</v>
      </c>
      <c r="AI11" s="65">
        <f>'RangeCalculation - Table 2'!K$6/Y11*100</f>
        <v>359.4788571538251</v>
      </c>
    </row>
    <row r="12" ht="21.45" customHeight="1">
      <c r="A12" s="53">
        <f>A11+5</f>
        <v>40</v>
      </c>
      <c r="B12" s="54">
        <f>A12*1000/3600</f>
        <v>11.11111111111111</v>
      </c>
      <c r="C12" s="55">
        <f>(0.5*'RangeCalculation - Table 1'!$B$10*'RangeCalculation - Table 2'!B$2*$B12^2)</f>
        <v>57.14600370370369</v>
      </c>
      <c r="D12" s="55">
        <f>(0.5*'RangeCalculation - Table 1'!$B$10*'RangeCalculation - Table 2'!C$2*$B12^2)</f>
        <v>56.08088024691357</v>
      </c>
      <c r="E12" s="55">
        <f>(0.5*'RangeCalculation - Table 1'!$B$10*'RangeCalculation - Table 2'!D$2*$B12^2)</f>
        <v>55.04558024691357</v>
      </c>
      <c r="F12" s="55">
        <f>(0.5*'RangeCalculation - Table 1'!$B$10*'RangeCalculation - Table 2'!E$2*$B12^2)</f>
        <v>54.06566666666666</v>
      </c>
      <c r="G12" s="55">
        <f>(0.5*'RangeCalculation - Table 1'!$B$10*'RangeCalculation - Table 2'!F$2*$B12^2)</f>
        <v>53.11131604938271</v>
      </c>
      <c r="H12" s="55">
        <f>(0.5*'RangeCalculation - Table 1'!$B$10*'RangeCalculation - Table 2'!G$2*$B12^2)</f>
        <v>52.19104938271605</v>
      </c>
      <c r="I12" s="55">
        <f>(0.5*'RangeCalculation - Table 1'!$B$10*'RangeCalculation - Table 2'!H$2*$B12^2)</f>
        <v>51.30060617283949</v>
      </c>
      <c r="J12" s="55">
        <f>(0.5*'RangeCalculation - Table 1'!$B$10*'RangeCalculation - Table 2'!I$2*$B12^2)</f>
        <v>50.43998641975308</v>
      </c>
      <c r="K12" s="55">
        <f>(0.5*'RangeCalculation - Table 1'!$B$10*'RangeCalculation - Table 2'!J$2*$B12^2)</f>
        <v>49.60919012345679</v>
      </c>
      <c r="L12" s="55">
        <f>(0.5*'RangeCalculation - Table 1'!$B$10*'RangeCalculation - Table 2'!K$2*$B12^2)</f>
        <v>48.80395679012345</v>
      </c>
      <c r="M12" s="56">
        <v>95</v>
      </c>
      <c r="N12" s="56">
        <f>95-(15*MAX(((65-$A12)/65),0))</f>
        <v>89.23076923076923</v>
      </c>
      <c r="O12" s="56">
        <f>M12*N12/100</f>
        <v>84.76923076923076</v>
      </c>
      <c r="P12" s="55">
        <f>((((('RangeCalculation - Rollreibungs'!D$4+C12)/('RangeCalculation - Table 1'!$B$7*$O12/100)*$B12/1000)+'RangeCalculation - Table 2'!B$4))*(100/$A12))</f>
        <v>7.099964471583162</v>
      </c>
      <c r="Q12" s="55">
        <f>((((('RangeCalculation - Rollreibungs'!E$4+D12)/('RangeCalculation - Table 1'!$B$7*$O12/100)*$B12/1000)+'RangeCalculation - Table 2'!C$4))*(100/$A12))</f>
        <v>6.70079653625486</v>
      </c>
      <c r="R12" s="55">
        <f>((((('RangeCalculation - Rollreibungs'!F$4+E12)/('RangeCalculation - Table 1'!$B$7*$O12/100)*$B12/1000)+'RangeCalculation - Table 2'!D$4))*(100/$A12))</f>
        <v>6.052657312514929</v>
      </c>
      <c r="S12" s="55">
        <f>((((('RangeCalculation - Rollreibungs'!G$4+F12)/('RangeCalculation - Table 1'!$B$7*$O12/100)*$B12/1000)+'RangeCalculation - Table 2'!E$4))*(100/$A12))</f>
        <v>5.6564285531534</v>
      </c>
      <c r="T12" s="55">
        <f>((((('RangeCalculation - Rollreibungs'!H$4+G12)/('RangeCalculation - Table 1'!$B$7*$O12/100)*$B12/1000)+'RangeCalculation - Table 2'!F$4))*(100/$A12))</f>
        <v>5.511081546581906</v>
      </c>
      <c r="U12" s="55">
        <f>((((('RangeCalculation - Rollreibungs'!I$4+H12)/('RangeCalculation - Table 1'!$B$7*$O12/100)*$B12/1000)+'RangeCalculation - Table 2'!G$4))*(100/$A12))</f>
        <v>5.116910210397121</v>
      </c>
      <c r="V12" s="55">
        <f>((((('RangeCalculation - Rollreibungs'!J$4+I12)/('RangeCalculation - Table 1'!$B$7*$O12/100)*$B12/1000)+'RangeCalculation - Table 2'!H$4))*(100/$A12))</f>
        <v>5.223767585800706</v>
      </c>
      <c r="W12" s="55">
        <f>((((('RangeCalculation - Rollreibungs'!K$4+J12)/('RangeCalculation - Table 1'!$B$7*$O12/100)*$B12/1000)+'RangeCalculation - Table 2'!I$4))*(100/$A12))</f>
        <v>5.581653672792662</v>
      </c>
      <c r="X12" s="55">
        <f>((((('RangeCalculation - Rollreibungs'!L$4+K12)/('RangeCalculation - Table 1'!$B$7*$O12/100)*$B12/1000)+'RangeCalculation - Table 2'!J$4))*(100/$A12))</f>
        <v>6.440568471372991</v>
      </c>
      <c r="Y12" s="57">
        <f>((((('RangeCalculation - Rollreibungs'!M$4+L12)/('RangeCalculation - Table 1'!$B$7*$O12/100)*$B12/1000)+'RangeCalculation - Table 2'!K$4))*(100/$A12))</f>
        <v>8.050365022743351</v>
      </c>
      <c r="Z12" s="58">
        <f>'RangeCalculation - Table 2'!B$6/P12*100</f>
        <v>250.9871714333588</v>
      </c>
      <c r="AA12" s="55">
        <f>'RangeCalculation - Table 2'!C$6/Q12*100</f>
        <v>310.2616216969891</v>
      </c>
      <c r="AB12" s="55">
        <f>'RangeCalculation - Table 2'!D$6/R12*100</f>
        <v>368.0201744437528</v>
      </c>
      <c r="AC12" s="55">
        <f>'RangeCalculation - Table 2'!E$6/S12*100</f>
        <v>446.3063532540542</v>
      </c>
      <c r="AD12" s="55">
        <f>'RangeCalculation - Table 2'!F$6/T12*100</f>
        <v>485.0227632102184</v>
      </c>
      <c r="AE12" s="55">
        <f>'RangeCalculation - Table 2'!G$6/U12*100</f>
        <v>551.4069788183804</v>
      </c>
      <c r="AF12" s="55">
        <f>'RangeCalculation - Table 2'!H$6/V12*100</f>
        <v>551.4985023129453</v>
      </c>
      <c r="AG12" s="55">
        <f>'RangeCalculation - Table 2'!I$6/W12*100</f>
        <v>532.1003727760888</v>
      </c>
      <c r="AH12" s="55">
        <f>'RangeCalculation - Table 2'!J$6/X12*100</f>
        <v>456.5280243613637</v>
      </c>
      <c r="AI12" s="59">
        <f>'RangeCalculation - Table 2'!K$6/Y12*100</f>
        <v>361.5488231623247</v>
      </c>
    </row>
    <row r="13" ht="21.45" customHeight="1">
      <c r="A13" s="53">
        <f>A12+5</f>
        <v>45</v>
      </c>
      <c r="B13" s="60">
        <f>A13*1000/3600</f>
        <v>12.5</v>
      </c>
      <c r="C13" s="61">
        <f>(0.5*'RangeCalculation - Table 1'!$B$10*'RangeCalculation - Table 2'!B$2*$B13^2)</f>
        <v>72.32541093749998</v>
      </c>
      <c r="D13" s="61">
        <f>(0.5*'RangeCalculation - Table 1'!$B$10*'RangeCalculation - Table 2'!C$2*$B13^2)</f>
        <v>70.97736406249999</v>
      </c>
      <c r="E13" s="61">
        <f>(0.5*'RangeCalculation - Table 1'!$B$10*'RangeCalculation - Table 2'!D$2*$B13^2)</f>
        <v>69.6670625</v>
      </c>
      <c r="F13" s="61">
        <f>(0.5*'RangeCalculation - Table 1'!$B$10*'RangeCalculation - Table 2'!E$2*$B13^2)</f>
        <v>68.42685937499999</v>
      </c>
      <c r="G13" s="61">
        <f>(0.5*'RangeCalculation - Table 1'!$B$10*'RangeCalculation - Table 2'!F$2*$B13^2)</f>
        <v>67.21900937499998</v>
      </c>
      <c r="H13" s="61">
        <f>(0.5*'RangeCalculation - Table 1'!$B$10*'RangeCalculation - Table 2'!G$2*$B13^2)</f>
        <v>66.05429687500001</v>
      </c>
      <c r="I13" s="61">
        <f>(0.5*'RangeCalculation - Table 1'!$B$10*'RangeCalculation - Table 2'!H$2*$B13^2)</f>
        <v>64.92732968749999</v>
      </c>
      <c r="J13" s="61">
        <f>(0.5*'RangeCalculation - Table 1'!$B$10*'RangeCalculation - Table 2'!I$2*$B13^2)</f>
        <v>63.83810781249999</v>
      </c>
      <c r="K13" s="61">
        <f>(0.5*'RangeCalculation - Table 1'!$B$10*'RangeCalculation - Table 2'!J$2*$B13^2)</f>
        <v>62.78663125</v>
      </c>
      <c r="L13" s="61">
        <f>(0.5*'RangeCalculation - Table 1'!$B$10*'RangeCalculation - Table 2'!K$2*$B13^2)</f>
        <v>61.76750781249999</v>
      </c>
      <c r="M13" s="62">
        <v>95</v>
      </c>
      <c r="N13" s="62">
        <f>95-(15*MAX(((65-$A13)/65),0))</f>
        <v>90.38461538461539</v>
      </c>
      <c r="O13" s="62">
        <f>M13*N13/100</f>
        <v>85.86538461538461</v>
      </c>
      <c r="P13" s="61">
        <f>((((('RangeCalculation - Rollreibungs'!D$4+C13)/('RangeCalculation - Table 1'!$B$7*$O13/100)*$B13/1000)+'RangeCalculation - Table 2'!B$4))*(100/$A13))</f>
        <v>7.268075424706785</v>
      </c>
      <c r="Q13" s="61">
        <f>((((('RangeCalculation - Rollreibungs'!E$4+D13)/('RangeCalculation - Table 1'!$B$7*$O13/100)*$B13/1000)+'RangeCalculation - Table 2'!C$4))*(100/$A13))</f>
        <v>6.913541427142886</v>
      </c>
      <c r="R13" s="61">
        <f>((((('RangeCalculation - Rollreibungs'!F$4+E13)/('RangeCalculation - Table 1'!$B$7*$O13/100)*$B13/1000)+'RangeCalculation - Table 2'!D$4))*(100/$A13))</f>
        <v>6.338070549655215</v>
      </c>
      <c r="S13" s="61">
        <f>((((('RangeCalculation - Rollreibungs'!G$4+F13)/('RangeCalculation - Table 1'!$B$7*$O13/100)*$B13/1000)+'RangeCalculation - Table 2'!E$4))*(100/$A13))</f>
        <v>5.987208958658312</v>
      </c>
      <c r="T13" s="61">
        <f>((((('RangeCalculation - Rollreibungs'!H$4+G13)/('RangeCalculation - Table 1'!$B$7*$O13/100)*$B13/1000)+'RangeCalculation - Table 2'!F$4))*(100/$A13))</f>
        <v>5.859671311853729</v>
      </c>
      <c r="U13" s="61">
        <f>((((('RangeCalculation - Rollreibungs'!I$4+H13)/('RangeCalculation - Table 1'!$B$7*$O13/100)*$B13/1000)+'RangeCalculation - Table 2'!G$4))*(100/$A13))</f>
        <v>5.511380405453725</v>
      </c>
      <c r="V13" s="61">
        <f>((((('RangeCalculation - Rollreibungs'!J$4+I13)/('RangeCalculation - Table 1'!$B$7*$O13/100)*$B13/1000)+'RangeCalculation - Table 2'!H$4))*(100/$A13))</f>
        <v>5.608819285796613</v>
      </c>
      <c r="W13" s="61">
        <f>((((('RangeCalculation - Rollreibungs'!K$4+J13)/('RangeCalculation - Table 1'!$B$7*$O13/100)*$B13/1000)+'RangeCalculation - Table 2'!I$4))*(100/$A13))</f>
        <v>5.929765730660171</v>
      </c>
      <c r="X13" s="61">
        <f>((((('RangeCalculation - Rollreibungs'!L$4+K13)/('RangeCalculation - Table 1'!$B$7*$O13/100)*$B13/1000)+'RangeCalculation - Table 2'!J$4))*(100/$A13))</f>
        <v>6.696441962266624</v>
      </c>
      <c r="Y13" s="63">
        <f>((((('RangeCalculation - Rollreibungs'!M$4+L13)/('RangeCalculation - Table 1'!$B$7*$O13/100)*$B13/1000)+'RangeCalculation - Table 2'!K$4))*(100/$A13))</f>
        <v>8.130886582509842</v>
      </c>
      <c r="Z13" s="64">
        <f>'RangeCalculation - Table 2'!B$6/P13*100</f>
        <v>245.1818254310275</v>
      </c>
      <c r="AA13" s="61">
        <f>'RangeCalculation - Table 2'!C$6/Q13*100</f>
        <v>300.7141885109343</v>
      </c>
      <c r="AB13" s="61">
        <f>'RangeCalculation - Table 2'!D$6/R13*100</f>
        <v>351.4476499667827</v>
      </c>
      <c r="AC13" s="61">
        <f>'RangeCalculation - Table 2'!E$6/S13*100</f>
        <v>421.6488880598083</v>
      </c>
      <c r="AD13" s="61">
        <f>'RangeCalculation - Table 2'!F$6/T13*100</f>
        <v>456.1689312833464</v>
      </c>
      <c r="AE13" s="61">
        <f>'RangeCalculation - Table 2'!G$6/U13*100</f>
        <v>511.9407103904524</v>
      </c>
      <c r="AF13" s="61">
        <f>'RangeCalculation - Table 2'!H$6/V13*100</f>
        <v>513.637514992753</v>
      </c>
      <c r="AG13" s="61">
        <f>'RangeCalculation - Table 2'!I$6/W13*100</f>
        <v>500.8629573076481</v>
      </c>
      <c r="AH13" s="61">
        <f>'RangeCalculation - Table 2'!J$6/X13*100</f>
        <v>439.0839219645476</v>
      </c>
      <c r="AI13" s="65">
        <f>'RangeCalculation - Table 2'!K$6/Y13*100</f>
        <v>357.9683433613405</v>
      </c>
    </row>
    <row r="14" ht="21.45" customHeight="1">
      <c r="A14" s="53">
        <f>A13+5</f>
        <v>50</v>
      </c>
      <c r="B14" s="54">
        <f>A14*1000/3600</f>
        <v>13.88888888888889</v>
      </c>
      <c r="C14" s="55">
        <f>(0.5*'RangeCalculation - Table 1'!$B$10*'RangeCalculation - Table 2'!B$2*$B14^2)</f>
        <v>89.29063078703702</v>
      </c>
      <c r="D14" s="55">
        <f>(0.5*'RangeCalculation - Table 1'!$B$10*'RangeCalculation - Table 2'!C$2*$B14^2)</f>
        <v>87.62637538580246</v>
      </c>
      <c r="E14" s="55">
        <f>(0.5*'RangeCalculation - Table 1'!$B$10*'RangeCalculation - Table 2'!D$2*$B14^2)</f>
        <v>86.00871913580247</v>
      </c>
      <c r="F14" s="55">
        <f>(0.5*'RangeCalculation - Table 1'!$B$10*'RangeCalculation - Table 2'!E$2*$B14^2)</f>
        <v>84.47760416666665</v>
      </c>
      <c r="G14" s="55">
        <f>(0.5*'RangeCalculation - Table 1'!$B$10*'RangeCalculation - Table 2'!F$2*$B14^2)</f>
        <v>82.98643132716049</v>
      </c>
      <c r="H14" s="55">
        <f>(0.5*'RangeCalculation - Table 1'!$B$10*'RangeCalculation - Table 2'!G$2*$B14^2)</f>
        <v>81.54851466049384</v>
      </c>
      <c r="I14" s="55">
        <f>(0.5*'RangeCalculation - Table 1'!$B$10*'RangeCalculation - Table 2'!H$2*$B14^2)</f>
        <v>80.15719714506172</v>
      </c>
      <c r="J14" s="55">
        <f>(0.5*'RangeCalculation - Table 1'!$B$10*'RangeCalculation - Table 2'!I$2*$B14^2)</f>
        <v>78.81247878086418</v>
      </c>
      <c r="K14" s="55">
        <f>(0.5*'RangeCalculation - Table 1'!$B$10*'RangeCalculation - Table 2'!J$2*$B14^2)</f>
        <v>77.51435956790124</v>
      </c>
      <c r="L14" s="55">
        <f>(0.5*'RangeCalculation - Table 1'!$B$10*'RangeCalculation - Table 2'!K$2*$B14^2)</f>
        <v>76.2561824845679</v>
      </c>
      <c r="M14" s="56">
        <v>95</v>
      </c>
      <c r="N14" s="56">
        <f>95-(15*MAX(((65-$A14)/65),0))</f>
        <v>91.53846153846153</v>
      </c>
      <c r="O14" s="56">
        <f>M14*N14/100</f>
        <v>86.96153846153845</v>
      </c>
      <c r="P14" s="55">
        <f>((((('RangeCalculation - Rollreibungs'!D$4+C14)/('RangeCalculation - Table 1'!$B$7*$O14/100)*$B14/1000)+'RangeCalculation - Table 2'!B$4))*(100/$A14))</f>
        <v>7.542974469174695</v>
      </c>
      <c r="Q14" s="55">
        <f>((((('RangeCalculation - Rollreibungs'!E$4+D14)/('RangeCalculation - Table 1'!$B$7*$O14/100)*$B14/1000)+'RangeCalculation - Table 2'!C$4))*(100/$A14))</f>
        <v>7.221119461645426</v>
      </c>
      <c r="R14" s="55">
        <f>((((('RangeCalculation - Rollreibungs'!F$4+E14)/('RangeCalculation - Table 1'!$B$7*$O14/100)*$B14/1000)+'RangeCalculation - Table 2'!D$4))*(100/$A14))</f>
        <v>6.700831294245502</v>
      </c>
      <c r="S14" s="55">
        <f>((((('RangeCalculation - Rollreibungs'!G$4+F14)/('RangeCalculation - Table 1'!$B$7*$O14/100)*$B14/1000)+'RangeCalculation - Table 2'!E$4))*(100/$A14))</f>
        <v>6.383452972800079</v>
      </c>
      <c r="T14" s="55">
        <f>((((('RangeCalculation - Rollreibungs'!H$4+G14)/('RangeCalculation - Table 1'!$B$7*$O14/100)*$B14/1000)+'RangeCalculation - Table 2'!F$4))*(100/$A14))</f>
        <v>6.267417657179809</v>
      </c>
      <c r="U14" s="55">
        <f>((((('RangeCalculation - Rollreibungs'!I$4+H14)/('RangeCalculation - Table 1'!$B$7*$O14/100)*$B14/1000)+'RangeCalculation - Table 2'!G$4))*(100/$A14))</f>
        <v>5.953173015993079</v>
      </c>
      <c r="V14" s="55">
        <f>((((('RangeCalculation - Rollreibungs'!J$4+I14)/('RangeCalculation - Table 1'!$B$7*$O14/100)*$B14/1000)+'RangeCalculation - Table 2'!H$4))*(100/$A14))</f>
        <v>6.040495214935695</v>
      </c>
      <c r="W14" s="55">
        <f>((((('RangeCalculation - Rollreibungs'!K$4+J14)/('RangeCalculation - Table 1'!$B$7*$O14/100)*$B14/1000)+'RangeCalculation - Table 2'!I$4))*(100/$A14))</f>
        <v>6.329384254007659</v>
      </c>
      <c r="X14" s="55">
        <f>((((('RangeCalculation - Rollreibungs'!L$4+K14)/('RangeCalculation - Table 1'!$B$7*$O14/100)*$B14/1000)+'RangeCalculation - Table 2'!J$4))*(100/$A14))</f>
        <v>7.019840133208969</v>
      </c>
      <c r="Y14" s="57">
        <f>((((('RangeCalculation - Rollreibungs'!M$4+L14)/('RangeCalculation - Table 1'!$B$7*$O14/100)*$B14/1000)+'RangeCalculation - Table 2'!K$4))*(100/$A14))</f>
        <v>8.311639018235432</v>
      </c>
      <c r="Z14" s="58">
        <f>'RangeCalculation - Table 2'!B$6/P14*100</f>
        <v>236.2463252769004</v>
      </c>
      <c r="AA14" s="55">
        <f>'RangeCalculation - Table 2'!C$6/Q14*100</f>
        <v>287.9054987308398</v>
      </c>
      <c r="AB14" s="55">
        <f>'RangeCalculation - Table 2'!D$6/R14*100</f>
        <v>332.4214417863226</v>
      </c>
      <c r="AC14" s="55">
        <f>'RangeCalculation - Table 2'!E$6/S14*100</f>
        <v>395.4756165286884</v>
      </c>
      <c r="AD14" s="55">
        <f>'RangeCalculation - Table 2'!F$6/T14*100</f>
        <v>426.4914429211324</v>
      </c>
      <c r="AE14" s="55">
        <f>'RangeCalculation - Table 2'!G$6/U14*100</f>
        <v>473.9489331857309</v>
      </c>
      <c r="AF14" s="55">
        <f>'RangeCalculation - Table 2'!H$6/V14*100</f>
        <v>476.931095463283</v>
      </c>
      <c r="AG14" s="55">
        <f>'RangeCalculation - Table 2'!I$6/W14*100</f>
        <v>469.2399577604166</v>
      </c>
      <c r="AH14" s="55">
        <f>'RangeCalculation - Table 2'!J$6/X14*100</f>
        <v>418.8556924665897</v>
      </c>
      <c r="AI14" s="59">
        <f>'RangeCalculation - Table 2'!K$6/Y14*100</f>
        <v>350.183639305587</v>
      </c>
    </row>
    <row r="15" ht="21.45" customHeight="1">
      <c r="A15" s="53">
        <f>A14+5</f>
        <v>55</v>
      </c>
      <c r="B15" s="60">
        <f>A15*1000/3600</f>
        <v>15.27777777777778</v>
      </c>
      <c r="C15" s="61">
        <f>(0.5*'RangeCalculation - Table 1'!$B$10*'RangeCalculation - Table 2'!B$2*$B15^2)</f>
        <v>108.0416632523148</v>
      </c>
      <c r="D15" s="61">
        <f>(0.5*'RangeCalculation - Table 1'!$B$10*'RangeCalculation - Table 2'!C$2*$B15^2)</f>
        <v>106.027914216821</v>
      </c>
      <c r="E15" s="61">
        <f>(0.5*'RangeCalculation - Table 1'!$B$10*'RangeCalculation - Table 2'!D$2*$B15^2)</f>
        <v>104.070550154321</v>
      </c>
      <c r="F15" s="61">
        <f>(0.5*'RangeCalculation - Table 1'!$B$10*'RangeCalculation - Table 2'!E$2*$B15^2)</f>
        <v>102.2179010416667</v>
      </c>
      <c r="G15" s="61">
        <f>(0.5*'RangeCalculation - Table 1'!$B$10*'RangeCalculation - Table 2'!F$2*$B15^2)</f>
        <v>100.4135819058642</v>
      </c>
      <c r="H15" s="61">
        <f>(0.5*'RangeCalculation - Table 1'!$B$10*'RangeCalculation - Table 2'!G$2*$B15^2)</f>
        <v>98.67370273919754</v>
      </c>
      <c r="I15" s="61">
        <f>(0.5*'RangeCalculation - Table 1'!$B$10*'RangeCalculation - Table 2'!H$2*$B15^2)</f>
        <v>96.99020854552468</v>
      </c>
      <c r="J15" s="61">
        <f>(0.5*'RangeCalculation - Table 1'!$B$10*'RangeCalculation - Table 2'!I$2*$B15^2)</f>
        <v>95.36309932484566</v>
      </c>
      <c r="K15" s="61">
        <f>(0.5*'RangeCalculation - Table 1'!$B$10*'RangeCalculation - Table 2'!J$2*$B15^2)</f>
        <v>93.7923750771605</v>
      </c>
      <c r="L15" s="61">
        <f>(0.5*'RangeCalculation - Table 1'!$B$10*'RangeCalculation - Table 2'!K$2*$B15^2)</f>
        <v>92.26998080632715</v>
      </c>
      <c r="M15" s="62">
        <v>95</v>
      </c>
      <c r="N15" s="62">
        <f>95-(15*MAX(((65-$A15)/65),0))</f>
        <v>92.69230769230769</v>
      </c>
      <c r="O15" s="62">
        <f>M15*N15/100</f>
        <v>88.05769230769231</v>
      </c>
      <c r="P15" s="61">
        <f>((((('RangeCalculation - Rollreibungs'!D$4+C15)/('RangeCalculation - Table 1'!$B$7*$O15/100)*$B15/1000)+'RangeCalculation - Table 2'!B$4))*(100/$A15))</f>
        <v>7.906943000293162</v>
      </c>
      <c r="Q15" s="61">
        <f>((((('RangeCalculation - Rollreibungs'!E$4+D15)/('RangeCalculation - Table 1'!$B$7*$O15/100)*$B15/1000)+'RangeCalculation - Table 2'!C$4))*(100/$A15))</f>
        <v>7.608873850669869</v>
      </c>
      <c r="R15" s="61">
        <f>((((('RangeCalculation - Rollreibungs'!F$4+E15)/('RangeCalculation - Table 1'!$B$7*$O15/100)*$B15/1000)+'RangeCalculation - Table 2'!D$4))*(100/$A15))</f>
        <v>7.130858795661794</v>
      </c>
      <c r="S15" s="61">
        <f>((((('RangeCalculation - Rollreibungs'!G$4+F15)/('RangeCalculation - Table 1'!$B$7*$O15/100)*$B15/1000)+'RangeCalculation - Table 2'!E$4))*(100/$A15))</f>
        <v>6.838139007276784</v>
      </c>
      <c r="T15" s="61">
        <f>((((('RangeCalculation - Rollreibungs'!H$4+G15)/('RangeCalculation - Table 1'!$B$7*$O15/100)*$B15/1000)+'RangeCalculation - Table 2'!F$4))*(100/$A15))</f>
        <v>6.728842209081442</v>
      </c>
      <c r="U15" s="61">
        <f>((((('RangeCalculation - Rollreibungs'!I$4+H15)/('RangeCalculation - Table 1'!$B$7*$O15/100)*$B15/1000)+'RangeCalculation - Table 2'!G$4))*(100/$A15))</f>
        <v>6.439866973563231</v>
      </c>
      <c r="V15" s="61">
        <f>((((('RangeCalculation - Rollreibungs'!J$4+I15)/('RangeCalculation - Table 1'!$B$7*$O15/100)*$B15/1000)+'RangeCalculation - Table 2'!H$4))*(100/$A15))</f>
        <v>6.516400378114783</v>
      </c>
      <c r="W15" s="61">
        <f>((((('RangeCalculation - Rollreibungs'!K$4+J15)/('RangeCalculation - Table 1'!$B$7*$O15/100)*$B15/1000)+'RangeCalculation - Table 2'!I$4))*(100/$A15))</f>
        <v>6.776624240917917</v>
      </c>
      <c r="X15" s="61">
        <f>((((('RangeCalculation - Rollreibungs'!L$4+K15)/('RangeCalculation - Table 1'!$B$7*$O15/100)*$B15/1000)+'RangeCalculation - Table 2'!J$4))*(100/$A15))</f>
        <v>7.402356743790812</v>
      </c>
      <c r="Y15" s="63">
        <f>((((('RangeCalculation - Rollreibungs'!M$4+L15)/('RangeCalculation - Table 1'!$B$7*$O15/100)*$B15/1000)+'RangeCalculation - Table 2'!K$4))*(100/$A15))</f>
        <v>8.575148600489738</v>
      </c>
      <c r="Z15" s="64">
        <f>'RangeCalculation - Table 2'!B$6/P15*100</f>
        <v>225.3715500331708</v>
      </c>
      <c r="AA15" s="61">
        <f>'RangeCalculation - Table 2'!C$6/Q15*100</f>
        <v>273.2336007669479</v>
      </c>
      <c r="AB15" s="61">
        <f>'RangeCalculation - Table 2'!D$6/R15*100</f>
        <v>312.3747172437555</v>
      </c>
      <c r="AC15" s="61">
        <f>'RangeCalculation - Table 2'!E$6/S15*100</f>
        <v>369.1793918365159</v>
      </c>
      <c r="AD15" s="61">
        <f>'RangeCalculation - Table 2'!F$6/T15*100</f>
        <v>397.2451600057498</v>
      </c>
      <c r="AE15" s="61">
        <f>'RangeCalculation - Table 2'!G$6/U15*100</f>
        <v>438.1301681514145</v>
      </c>
      <c r="AF15" s="61">
        <f>'RangeCalculation - Table 2'!H$6/V15*100</f>
        <v>442.0999068251626</v>
      </c>
      <c r="AG15" s="61">
        <f>'RangeCalculation - Table 2'!I$6/W15*100</f>
        <v>438.2713124429787</v>
      </c>
      <c r="AH15" s="61">
        <f>'RangeCalculation - Table 2'!J$6/X15*100</f>
        <v>397.2113344127004</v>
      </c>
      <c r="AI15" s="65">
        <f>'RangeCalculation - Table 2'!K$6/Y15*100</f>
        <v>339.4226894019972</v>
      </c>
    </row>
    <row r="16" ht="21.45" customHeight="1">
      <c r="A16" s="53">
        <f>A15+5</f>
        <v>60</v>
      </c>
      <c r="B16" s="54">
        <f>A16*1000/3600</f>
        <v>16.66666666666667</v>
      </c>
      <c r="C16" s="55">
        <f>(0.5*'RangeCalculation - Table 1'!$B$10*'RangeCalculation - Table 2'!B$2*$B16^2)</f>
        <v>128.5785083333333</v>
      </c>
      <c r="D16" s="55">
        <f>(0.5*'RangeCalculation - Table 1'!$B$10*'RangeCalculation - Table 2'!C$2*$B16^2)</f>
        <v>126.1819805555556</v>
      </c>
      <c r="E16" s="55">
        <f>(0.5*'RangeCalculation - Table 1'!$B$10*'RangeCalculation - Table 2'!D$2*$B16^2)</f>
        <v>123.8525555555556</v>
      </c>
      <c r="F16" s="55">
        <f>(0.5*'RangeCalculation - Table 1'!$B$10*'RangeCalculation - Table 2'!E$2*$B16^2)</f>
        <v>121.64775</v>
      </c>
      <c r="G16" s="55">
        <f>(0.5*'RangeCalculation - Table 1'!$B$10*'RangeCalculation - Table 2'!F$2*$B16^2)</f>
        <v>119.5004611111111</v>
      </c>
      <c r="H16" s="55">
        <f>(0.5*'RangeCalculation - Table 1'!$B$10*'RangeCalculation - Table 2'!G$2*$B16^2)</f>
        <v>117.4298611111111</v>
      </c>
      <c r="I16" s="55">
        <f>(0.5*'RangeCalculation - Table 1'!$B$10*'RangeCalculation - Table 2'!H$2*$B16^2)</f>
        <v>115.4263638888889</v>
      </c>
      <c r="J16" s="55">
        <f>(0.5*'RangeCalculation - Table 1'!$B$10*'RangeCalculation - Table 2'!I$2*$B16^2)</f>
        <v>113.4899694444444</v>
      </c>
      <c r="K16" s="55">
        <f>(0.5*'RangeCalculation - Table 1'!$B$10*'RangeCalculation - Table 2'!J$2*$B16^2)</f>
        <v>111.6206777777778</v>
      </c>
      <c r="L16" s="55">
        <f>(0.5*'RangeCalculation - Table 1'!$B$10*'RangeCalculation - Table 2'!K$2*$B16^2)</f>
        <v>109.8089027777778</v>
      </c>
      <c r="M16" s="56">
        <v>95</v>
      </c>
      <c r="N16" s="56">
        <f>95-(15*MAX(((65-$A16)/65),0))</f>
        <v>93.84615384615384</v>
      </c>
      <c r="O16" s="56">
        <f>M16*N16/100</f>
        <v>89.15384615384615</v>
      </c>
      <c r="P16" s="55">
        <f>((((('RangeCalculation - Rollreibungs'!D$4+C16)/('RangeCalculation - Table 1'!$B$7*$O16/100)*$B16/1000)+'RangeCalculation - Table 2'!B$4))*(100/$A16))</f>
        <v>8.347654436152698</v>
      </c>
      <c r="Q16" s="55">
        <f>((((('RangeCalculation - Rollreibungs'!E$4+D16)/('RangeCalculation - Table 1'!$B$7*$O16/100)*$B16/1000)+'RangeCalculation - Table 2'!C$4))*(100/$A16))</f>
        <v>8.06652817709919</v>
      </c>
      <c r="R16" s="55">
        <f>((((('RangeCalculation - Rollreibungs'!F$4+E16)/('RangeCalculation - Table 1'!$B$7*$O16/100)*$B16/1000)+'RangeCalculation - Table 2'!D$4))*(100/$A16))</f>
        <v>7.620936019613155</v>
      </c>
      <c r="S16" s="55">
        <f>((((('RangeCalculation - Rollreibungs'!G$4+F16)/('RangeCalculation - Table 1'!$B$7*$O16/100)*$B16/1000)+'RangeCalculation - Table 2'!E$4))*(100/$A16))</f>
        <v>7.34609766980004</v>
      </c>
      <c r="T16" s="55">
        <f>((((('RangeCalculation - Rollreibungs'!H$4+G16)/('RangeCalculation - Table 1'!$B$7*$O16/100)*$B16/1000)+'RangeCalculation - Table 2'!F$4))*(100/$A16))</f>
        <v>7.239812359425714</v>
      </c>
      <c r="U16" s="55">
        <f>((((('RangeCalculation - Rollreibungs'!I$4+H16)/('RangeCalculation - Table 1'!$B$7*$O16/100)*$B16/1000)+'RangeCalculation - Table 2'!G$4))*(100/$A16))</f>
        <v>6.969375546080875</v>
      </c>
      <c r="V16" s="55">
        <f>((((('RangeCalculation - Rollreibungs'!J$4+I16)/('RangeCalculation - Table 1'!$B$7*$O16/100)*$B16/1000)+'RangeCalculation - Table 2'!H$4))*(100/$A16))</f>
        <v>7.034472834303509</v>
      </c>
      <c r="W16" s="55">
        <f>((((('RangeCalculation - Rollreibungs'!K$4+J16)/('RangeCalculation - Table 1'!$B$7*$O16/100)*$B16/1000)+'RangeCalculation - Table 2'!I$4))*(100/$A16))</f>
        <v>7.268437557426947</v>
      </c>
      <c r="X16" s="55">
        <f>((((('RangeCalculation - Rollreibungs'!L$4+K16)/('RangeCalculation - Table 1'!$B$7*$O16/100)*$B16/1000)+'RangeCalculation - Table 2'!J$4))*(100/$A16))</f>
        <v>7.837936382117858</v>
      </c>
      <c r="Y16" s="57">
        <f>((((('RangeCalculation - Rollreibungs'!M$4+L16)/('RangeCalculation - Table 1'!$B$7*$O16/100)*$B16/1000)+'RangeCalculation - Table 2'!K$4))*(100/$A16))</f>
        <v>8.909321579580885</v>
      </c>
      <c r="Z16" s="58">
        <f>'RangeCalculation - Table 2'!B$6/P16*100</f>
        <v>213.4731395063948</v>
      </c>
      <c r="AA16" s="55">
        <f>'RangeCalculation - Table 2'!C$6/Q16*100</f>
        <v>257.7316974980965</v>
      </c>
      <c r="AB16" s="55">
        <f>'RangeCalculation - Table 2'!D$6/R16*100</f>
        <v>292.2869309317558</v>
      </c>
      <c r="AC16" s="55">
        <f>'RangeCalculation - Table 2'!E$6/S16*100</f>
        <v>343.6518425800778</v>
      </c>
      <c r="AD16" s="55">
        <f>'RangeCalculation - Table 2'!F$6/T16*100</f>
        <v>369.2084638795848</v>
      </c>
      <c r="AE16" s="55">
        <f>'RangeCalculation - Table 2'!G$6/U16*100</f>
        <v>404.8425832909275</v>
      </c>
      <c r="AF16" s="55">
        <f>'RangeCalculation - Table 2'!H$6/V16*100</f>
        <v>409.5402836657967</v>
      </c>
      <c r="AG16" s="55">
        <f>'RangeCalculation - Table 2'!I$6/W16*100</f>
        <v>408.6160163768939</v>
      </c>
      <c r="AH16" s="55">
        <f>'RangeCalculation - Table 2'!J$6/X16*100</f>
        <v>375.1370075812625</v>
      </c>
      <c r="AI16" s="59">
        <f>'RangeCalculation - Table 2'!K$6/Y16*100</f>
        <v>326.6915414379869</v>
      </c>
    </row>
    <row r="17" ht="21.45" customHeight="1">
      <c r="A17" s="53">
        <f>A16+5</f>
        <v>65</v>
      </c>
      <c r="B17" s="60">
        <f>A17*1000/3600</f>
        <v>18.05555555555556</v>
      </c>
      <c r="C17" s="61">
        <f>(0.5*'RangeCalculation - Table 1'!$B$10*'RangeCalculation - Table 2'!B$2*$B17^2)</f>
        <v>150.9011660300926</v>
      </c>
      <c r="D17" s="61">
        <f>(0.5*'RangeCalculation - Table 1'!$B$10*'RangeCalculation - Table 2'!C$2*$B17^2)</f>
        <v>148.0885744020062</v>
      </c>
      <c r="E17" s="61">
        <f>(0.5*'RangeCalculation - Table 1'!$B$10*'RangeCalculation - Table 2'!D$2*$B17^2)</f>
        <v>145.3547353395062</v>
      </c>
      <c r="F17" s="61">
        <f>(0.5*'RangeCalculation - Table 1'!$B$10*'RangeCalculation - Table 2'!E$2*$B17^2)</f>
        <v>142.7671510416667</v>
      </c>
      <c r="G17" s="61">
        <f>(0.5*'RangeCalculation - Table 1'!$B$10*'RangeCalculation - Table 2'!F$2*$B17^2)</f>
        <v>140.2470689429012</v>
      </c>
      <c r="H17" s="61">
        <f>(0.5*'RangeCalculation - Table 1'!$B$10*'RangeCalculation - Table 2'!G$2*$B17^2)</f>
        <v>137.8169897762346</v>
      </c>
      <c r="I17" s="61">
        <f>(0.5*'RangeCalculation - Table 1'!$B$10*'RangeCalculation - Table 2'!H$2*$B17^2)</f>
        <v>135.4656631751543</v>
      </c>
      <c r="J17" s="61">
        <f>(0.5*'RangeCalculation - Table 1'!$B$10*'RangeCalculation - Table 2'!I$2*$B17^2)</f>
        <v>133.1930891396605</v>
      </c>
      <c r="K17" s="61">
        <f>(0.5*'RangeCalculation - Table 1'!$B$10*'RangeCalculation - Table 2'!J$2*$B17^2)</f>
        <v>130.9992676697531</v>
      </c>
      <c r="L17" s="61">
        <f>(0.5*'RangeCalculation - Table 1'!$B$10*'RangeCalculation - Table 2'!K$2*$B17^2)</f>
        <v>128.8729483989198</v>
      </c>
      <c r="M17" s="62">
        <v>95</v>
      </c>
      <c r="N17" s="62">
        <f>95-(15*MAX(((65-$A17)/65),0))</f>
        <v>95</v>
      </c>
      <c r="O17" s="62">
        <f>M17*N17/100</f>
        <v>90.25</v>
      </c>
      <c r="P17" s="61">
        <f>((((('RangeCalculation - Rollreibungs'!D$4+C17)/('RangeCalculation - Table 1'!$B$7*$O17/100)*$B17/1000)+'RangeCalculation - Table 2'!B$4))*(100/$A17))</f>
        <v>8.856129186186728</v>
      </c>
      <c r="Q17" s="61">
        <f>((((('RangeCalculation - Rollreibungs'!E$4+D17)/('RangeCalculation - Table 1'!$B$7*$O17/100)*$B17/1000)+'RangeCalculation - Table 2'!C$4))*(100/$A17))</f>
        <v>8.586529958856431</v>
      </c>
      <c r="R17" s="61">
        <f>((((('RangeCalculation - Rollreibungs'!F$4+E17)/('RangeCalculation - Table 1'!$B$7*$O17/100)*$B17/1000)+'RangeCalculation - Table 2'!D$4))*(100/$A17))</f>
        <v>8.165636053132712</v>
      </c>
      <c r="S17" s="61">
        <f>((((('RangeCalculation - Rollreibungs'!G$4+F17)/('RangeCalculation - Table 1'!$B$7*$O17/100)*$B17/1000)+'RangeCalculation - Table 2'!E$4))*(100/$A17))</f>
        <v>7.903326755667373</v>
      </c>
      <c r="T17" s="61">
        <f>((((('RangeCalculation - Rollreibungs'!H$4+G17)/('RangeCalculation - Table 1'!$B$7*$O17/100)*$B17/1000)+'RangeCalculation - Table 2'!F$4))*(100/$A17))</f>
        <v>7.797050591007675</v>
      </c>
      <c r="U17" s="61">
        <f>((((('RangeCalculation - Rollreibungs'!I$4+H17)/('RangeCalculation - Table 1'!$B$7*$O17/100)*$B17/1000)+'RangeCalculation - Table 2'!G$4))*(100/$A17))</f>
        <v>7.53984424444781</v>
      </c>
      <c r="V17" s="61">
        <f>((((('RangeCalculation - Rollreibungs'!J$4+I17)/('RangeCalculation - Table 1'!$B$7*$O17/100)*$B17/1000)+'RangeCalculation - Table 2'!H$4))*(100/$A17))</f>
        <v>7.592881681032985</v>
      </c>
      <c r="W17" s="61">
        <f>((((('RangeCalculation - Rollreibungs'!K$4+J17)/('RangeCalculation - Table 1'!$B$7*$O17/100)*$B17/1000)+'RangeCalculation - Table 2'!I$4))*(100/$A17))</f>
        <v>7.802316746917051</v>
      </c>
      <c r="X17" s="61">
        <f>((((('RangeCalculation - Rollreibungs'!L$4+K17)/('RangeCalculation - Table 1'!$B$7*$O17/100)*$B17/1000)+'RangeCalculation - Table 2'!J$4))*(100/$A17))</f>
        <v>8.321995595946159</v>
      </c>
      <c r="Y17" s="63">
        <f>((((('RangeCalculation - Rollreibungs'!M$4+L17)/('RangeCalculation - Table 1'!$B$7*$O17/100)*$B17/1000)+'RangeCalculation - Table 2'!K$4))*(100/$A17))</f>
        <v>9.305399885473218</v>
      </c>
      <c r="Z17" s="64">
        <f>'RangeCalculation - Table 2'!B$6/P17*100</f>
        <v>201.2165769645117</v>
      </c>
      <c r="AA17" s="61">
        <f>'RangeCalculation - Table 2'!C$6/Q17*100</f>
        <v>242.1234200499878</v>
      </c>
      <c r="AB17" s="61">
        <f>'RangeCalculation - Table 2'!D$6/R17*100</f>
        <v>272.7895274178218</v>
      </c>
      <c r="AC17" s="61">
        <f>'RangeCalculation - Table 2'!E$6/S17*100</f>
        <v>319.4224505762353</v>
      </c>
      <c r="AD17" s="61">
        <f>'RangeCalculation - Table 2'!F$6/T17*100</f>
        <v>342.8219387319054</v>
      </c>
      <c r="AE17" s="61">
        <f>'RangeCalculation - Table 2'!G$6/U17*100</f>
        <v>374.2119742165358</v>
      </c>
      <c r="AF17" s="61">
        <f>'RangeCalculation - Table 2'!H$6/V17*100</f>
        <v>379.4211632714476</v>
      </c>
      <c r="AG17" s="61">
        <f>'RangeCalculation - Table 2'!I$6/W17*100</f>
        <v>380.6561687172651</v>
      </c>
      <c r="AH17" s="61">
        <f>'RangeCalculation - Table 2'!J$6/X17*100</f>
        <v>353.316697431598</v>
      </c>
      <c r="AI17" s="65">
        <f>'RangeCalculation - Table 2'!K$6/Y17*100</f>
        <v>312.786128035591</v>
      </c>
    </row>
    <row r="18" ht="21.45" customHeight="1">
      <c r="A18" s="53">
        <f>A17+5</f>
        <v>70</v>
      </c>
      <c r="B18" s="54">
        <f>A18*1000/3600</f>
        <v>19.44444444444444</v>
      </c>
      <c r="C18" s="55">
        <f>(0.5*'RangeCalculation - Table 1'!$B$10*'RangeCalculation - Table 2'!B$2*$B18^2)</f>
        <v>175.0096363425925</v>
      </c>
      <c r="D18" s="55">
        <f>(0.5*'RangeCalculation - Table 1'!$B$10*'RangeCalculation - Table 2'!C$2*$B18^2)</f>
        <v>171.7476957561728</v>
      </c>
      <c r="E18" s="55">
        <f>(0.5*'RangeCalculation - Table 1'!$B$10*'RangeCalculation - Table 2'!D$2*$B18^2)</f>
        <v>168.5770895061728</v>
      </c>
      <c r="F18" s="55">
        <f>(0.5*'RangeCalculation - Table 1'!$B$10*'RangeCalculation - Table 2'!E$2*$B18^2)</f>
        <v>165.5761041666666</v>
      </c>
      <c r="G18" s="55">
        <f>(0.5*'RangeCalculation - Table 1'!$B$10*'RangeCalculation - Table 2'!F$2*$B18^2)</f>
        <v>162.6534054012345</v>
      </c>
      <c r="H18" s="55">
        <f>(0.5*'RangeCalculation - Table 1'!$B$10*'RangeCalculation - Table 2'!G$2*$B18^2)</f>
        <v>159.8350887345679</v>
      </c>
      <c r="I18" s="55">
        <f>(0.5*'RangeCalculation - Table 1'!$B$10*'RangeCalculation - Table 2'!H$2*$B18^2)</f>
        <v>157.1081064043209</v>
      </c>
      <c r="J18" s="55">
        <f>(0.5*'RangeCalculation - Table 1'!$B$10*'RangeCalculation - Table 2'!I$2*$B18^2)</f>
        <v>154.4724584104938</v>
      </c>
      <c r="K18" s="55">
        <f>(0.5*'RangeCalculation - Table 1'!$B$10*'RangeCalculation - Table 2'!J$2*$B18^2)</f>
        <v>151.9281447530864</v>
      </c>
      <c r="L18" s="55">
        <f>(0.5*'RangeCalculation - Table 1'!$B$10*'RangeCalculation - Table 2'!K$2*$B18^2)</f>
        <v>149.4621176697531</v>
      </c>
      <c r="M18" s="56">
        <v>95</v>
      </c>
      <c r="N18" s="56">
        <f>95-(15*MAX(((65-$A18)/65),0))</f>
        <v>95</v>
      </c>
      <c r="O18" s="56">
        <f>M18*N18/100</f>
        <v>90.25</v>
      </c>
      <c r="P18" s="55">
        <f>((((('RangeCalculation - Rollreibungs'!D$4+C18)/('RangeCalculation - Table 1'!$B$7*$O18/100)*$B18/1000)+'RangeCalculation - Table 2'!B$4))*(100/$A18))</f>
        <v>9.521826047288801</v>
      </c>
      <c r="Q18" s="55">
        <f>((((('RangeCalculation - Rollreibungs'!E$4+D18)/('RangeCalculation - Table 1'!$B$7*$O18/100)*$B18/1000)+'RangeCalculation - Table 2'!C$4))*(100/$A18))</f>
        <v>9.259646550046442</v>
      </c>
      <c r="R18" s="55">
        <f>((((('RangeCalculation - Rollreibungs'!F$4+E18)/('RangeCalculation - Table 1'!$B$7*$O18/100)*$B18/1000)+'RangeCalculation - Table 2'!D$4))*(100/$A18))</f>
        <v>8.857569017572599</v>
      </c>
      <c r="S18" s="55">
        <f>((((('RangeCalculation - Rollreibungs'!G$4+F18)/('RangeCalculation - Table 1'!$B$7*$O18/100)*$B18/1000)+'RangeCalculation - Table 2'!E$4))*(100/$A18))</f>
        <v>8.603844113546407</v>
      </c>
      <c r="T18" s="55">
        <f>((((('RangeCalculation - Rollreibungs'!H$4+G18)/('RangeCalculation - Table 1'!$B$7*$O18/100)*$B18/1000)+'RangeCalculation - Table 2'!F$4))*(100/$A18))</f>
        <v>8.495512730342206</v>
      </c>
      <c r="U18" s="55">
        <f>((((('RangeCalculation - Rollreibungs'!I$4+H18)/('RangeCalculation - Table 1'!$B$7*$O18/100)*$B18/1000)+'RangeCalculation - Table 2'!G$4))*(100/$A18))</f>
        <v>8.24770604156733</v>
      </c>
      <c r="V18" s="55">
        <f>((((('RangeCalculation - Rollreibungs'!J$4+I18)/('RangeCalculation - Table 1'!$B$7*$O18/100)*$B18/1000)+'RangeCalculation - Table 2'!H$4))*(100/$A18))</f>
        <v>8.288572746132397</v>
      </c>
      <c r="W18" s="55">
        <f>((((('RangeCalculation - Rollreibungs'!K$4+J18)/('RangeCalculation - Table 1'!$B$7*$O18/100)*$B18/1000)+'RangeCalculation - Table 2'!I$4))*(100/$A18))</f>
        <v>8.475255701180265</v>
      </c>
      <c r="X18" s="55">
        <f>((((('RangeCalculation - Rollreibungs'!L$4+K18)/('RangeCalculation - Table 1'!$B$7*$O18/100)*$B18/1000)+'RangeCalculation - Table 2'!J$4))*(100/$A18))</f>
        <v>8.950612049568079</v>
      </c>
      <c r="Y18" s="57">
        <f>((((('RangeCalculation - Rollreibungs'!M$4+L18)/('RangeCalculation - Table 1'!$B$7*$O18/100)*$B18/1000)+'RangeCalculation - Table 2'!K$4))*(100/$A18))</f>
        <v>9.85707620449217</v>
      </c>
      <c r="Z18" s="58">
        <f>'RangeCalculation - Table 2'!B$6/P18*100</f>
        <v>187.1489765880987</v>
      </c>
      <c r="AA18" s="55">
        <f>'RangeCalculation - Table 2'!C$6/Q18*100</f>
        <v>224.5226088019064</v>
      </c>
      <c r="AB18" s="55">
        <f>'RangeCalculation - Table 2'!D$6/R18*100</f>
        <v>251.4798355599426</v>
      </c>
      <c r="AC18" s="55">
        <f>'RangeCalculation - Table 2'!E$6/S18*100</f>
        <v>293.4153579125494</v>
      </c>
      <c r="AD18" s="55">
        <f>'RangeCalculation - Table 2'!F$6/T18*100</f>
        <v>314.6366893728767</v>
      </c>
      <c r="AE18" s="55">
        <f>'RangeCalculation - Table 2'!G$6/U18*100</f>
        <v>342.0951214531676</v>
      </c>
      <c r="AF18" s="55">
        <f>'RangeCalculation - Table 2'!H$6/V18*100</f>
        <v>347.5749188959319</v>
      </c>
      <c r="AG18" s="55">
        <f>'RangeCalculation - Table 2'!I$6/W18*100</f>
        <v>350.431904914255</v>
      </c>
      <c r="AH18" s="55">
        <f>'RangeCalculation - Table 2'!J$6/X18*100</f>
        <v>328.5026748692439</v>
      </c>
      <c r="AI18" s="59">
        <f>'RangeCalculation - Table 2'!K$6/Y18*100</f>
        <v>295.2802575142466</v>
      </c>
    </row>
    <row r="19" ht="21.45" customHeight="1">
      <c r="A19" s="53">
        <f>A18+5</f>
        <v>75</v>
      </c>
      <c r="B19" s="60">
        <f>A19*1000/3600</f>
        <v>20.83333333333333</v>
      </c>
      <c r="C19" s="61">
        <f>(0.5*'RangeCalculation - Table 1'!$B$10*'RangeCalculation - Table 2'!B$2*$B19^2)</f>
        <v>200.9039192708333</v>
      </c>
      <c r="D19" s="61">
        <f>(0.5*'RangeCalculation - Table 1'!$B$10*'RangeCalculation - Table 2'!C$2*$B19^2)</f>
        <v>197.1593446180555</v>
      </c>
      <c r="E19" s="61">
        <f>(0.5*'RangeCalculation - Table 1'!$B$10*'RangeCalculation - Table 2'!D$2*$B19^2)</f>
        <v>193.5196180555555</v>
      </c>
      <c r="F19" s="61">
        <f>(0.5*'RangeCalculation - Table 1'!$B$10*'RangeCalculation - Table 2'!E$2*$B19^2)</f>
        <v>190.0746093749999</v>
      </c>
      <c r="G19" s="61">
        <f>(0.5*'RangeCalculation - Table 1'!$B$10*'RangeCalculation - Table 2'!F$2*$B19^2)</f>
        <v>186.719470486111</v>
      </c>
      <c r="H19" s="61">
        <f>(0.5*'RangeCalculation - Table 1'!$B$10*'RangeCalculation - Table 2'!G$2*$B19^2)</f>
        <v>183.4841579861111</v>
      </c>
      <c r="I19" s="61">
        <f>(0.5*'RangeCalculation - Table 1'!$B$10*'RangeCalculation - Table 2'!H$2*$B19^2)</f>
        <v>180.3536935763888</v>
      </c>
      <c r="J19" s="61">
        <f>(0.5*'RangeCalculation - Table 1'!$B$10*'RangeCalculation - Table 2'!I$2*$B19^2)</f>
        <v>177.3280772569444</v>
      </c>
      <c r="K19" s="61">
        <f>(0.5*'RangeCalculation - Table 1'!$B$10*'RangeCalculation - Table 2'!J$2*$B19^2)</f>
        <v>174.4073090277778</v>
      </c>
      <c r="L19" s="61">
        <f>(0.5*'RangeCalculation - Table 1'!$B$10*'RangeCalculation - Table 2'!K$2*$B19^2)</f>
        <v>171.5764105902777</v>
      </c>
      <c r="M19" s="62">
        <v>95</v>
      </c>
      <c r="N19" s="62">
        <f>95-(15*MAX(((65-$A19)/65),0))</f>
        <v>95</v>
      </c>
      <c r="O19" s="62">
        <f>M19*N19/100</f>
        <v>90.25</v>
      </c>
      <c r="P19" s="61">
        <f>((((('RangeCalculation - Rollreibungs'!D$4+C19)/('RangeCalculation - Table 1'!$B$7*$O19/100)*$B19/1000)+'RangeCalculation - Table 2'!B$4))*(100/$A19))</f>
        <v>10.26076541092266</v>
      </c>
      <c r="Q19" s="61">
        <f>((((('RangeCalculation - Rollreibungs'!E$4+D19)/('RangeCalculation - Table 1'!$B$7*$O19/100)*$B19/1000)+'RangeCalculation - Table 2'!C$4))*(100/$A19))</f>
        <v>10.00199684884598</v>
      </c>
      <c r="R19" s="61">
        <f>((((('RangeCalculation - Rollreibungs'!F$4+E19)/('RangeCalculation - Table 1'!$B$7*$O19/100)*$B19/1000)+'RangeCalculation - Table 2'!D$4))*(100/$A19))</f>
        <v>9.613291888210316</v>
      </c>
      <c r="S19" s="61">
        <f>((((('RangeCalculation - Rollreibungs'!G$4+F19)/('RangeCalculation - Table 1'!$B$7*$O19/100)*$B19/1000)+'RangeCalculation - Table 2'!E$4))*(100/$A19))</f>
        <v>9.364228854060354</v>
      </c>
      <c r="T19" s="61">
        <f>((((('RangeCalculation - Rollreibungs'!H$4+G19)/('RangeCalculation - Table 1'!$B$7*$O19/100)*$B19/1000)+'RangeCalculation - Table 2'!F$4))*(100/$A19))</f>
        <v>9.251410811621746</v>
      </c>
      <c r="U19" s="61">
        <f>((((('RangeCalculation - Rollreibungs'!I$4+H19)/('RangeCalculation - Table 1'!$B$7*$O19/100)*$B19/1000)+'RangeCalculation - Table 2'!G$4))*(100/$A19))</f>
        <v>9.009141647020492</v>
      </c>
      <c r="V19" s="61">
        <f>((((('RangeCalculation - Rollreibungs'!J$4+I19)/('RangeCalculation - Table 1'!$B$7*$O19/100)*$B19/1000)+'RangeCalculation - Table 2'!H$4))*(100/$A19))</f>
        <v>9.036936083860258</v>
      </c>
      <c r="W19" s="61">
        <f>((((('RangeCalculation - Rollreibungs'!K$4+J19)/('RangeCalculation - Table 1'!$B$7*$O19/100)*$B19/1000)+'RangeCalculation - Table 2'!I$4))*(100/$A19))</f>
        <v>9.201460788807708</v>
      </c>
      <c r="X19" s="61">
        <f>((((('RangeCalculation - Rollreibungs'!L$4+K19)/('RangeCalculation - Table 1'!$B$7*$O19/100)*$B19/1000)+'RangeCalculation - Table 2'!J$4))*(100/$A19))</f>
        <v>9.636049095196181</v>
      </c>
      <c r="Y19" s="63">
        <f>((((('RangeCalculation - Rollreibungs'!M$4+L19)/('RangeCalculation - Table 1'!$B$7*$O19/100)*$B19/1000)+'RangeCalculation - Table 2'!K$4))*(100/$A19))</f>
        <v>10.47354905996267</v>
      </c>
      <c r="Z19" s="64">
        <f>'RangeCalculation - Table 2'!B$6/P19*100</f>
        <v>173.6712543981416</v>
      </c>
      <c r="AA19" s="61">
        <f>'RangeCalculation - Table 2'!C$6/Q19*100</f>
        <v>207.8584938006528</v>
      </c>
      <c r="AB19" s="61">
        <f>'RangeCalculation - Table 2'!D$6/R19*100</f>
        <v>231.7104302982616</v>
      </c>
      <c r="AC19" s="61">
        <f>'RangeCalculation - Table 2'!E$6/S19*100</f>
        <v>269.5897376435188</v>
      </c>
      <c r="AD19" s="61">
        <f>'RangeCalculation - Table 2'!F$6/T19*100</f>
        <v>288.9289054856522</v>
      </c>
      <c r="AE19" s="61">
        <f>'RangeCalculation - Table 2'!G$6/U19*100</f>
        <v>313.181889079647</v>
      </c>
      <c r="AF19" s="61">
        <f>'RangeCalculation - Table 2'!H$6/V19*100</f>
        <v>318.7916759912926</v>
      </c>
      <c r="AG19" s="61">
        <f>'RangeCalculation - Table 2'!I$6/W19*100</f>
        <v>322.7748363186626</v>
      </c>
      <c r="AH19" s="61">
        <f>'RangeCalculation - Table 2'!J$6/X19*100</f>
        <v>305.1354316434331</v>
      </c>
      <c r="AI19" s="65">
        <f>'RangeCalculation - Table 2'!K$6/Y19*100</f>
        <v>277.9000683852599</v>
      </c>
    </row>
    <row r="20" ht="21.45" customHeight="1">
      <c r="A20" s="53">
        <f>A19+5</f>
        <v>80</v>
      </c>
      <c r="B20" s="54">
        <f>A20*1000/3600</f>
        <v>22.22222222222222</v>
      </c>
      <c r="C20" s="55">
        <f>(0.5*'RangeCalculation - Table 1'!$B$10*'RangeCalculation - Table 2'!B$2*$B20^2)</f>
        <v>228.5840148148148</v>
      </c>
      <c r="D20" s="55">
        <f>(0.5*'RangeCalculation - Table 1'!$B$10*'RangeCalculation - Table 2'!C$2*$B20^2)</f>
        <v>224.3235209876543</v>
      </c>
      <c r="E20" s="55">
        <f>(0.5*'RangeCalculation - Table 1'!$B$10*'RangeCalculation - Table 2'!D$2*$B20^2)</f>
        <v>220.1823209876543</v>
      </c>
      <c r="F20" s="55">
        <f>(0.5*'RangeCalculation - Table 1'!$B$10*'RangeCalculation - Table 2'!E$2*$B20^2)</f>
        <v>216.2626666666666</v>
      </c>
      <c r="G20" s="55">
        <f>(0.5*'RangeCalculation - Table 1'!$B$10*'RangeCalculation - Table 2'!F$2*$B20^2)</f>
        <v>212.4452641975308</v>
      </c>
      <c r="H20" s="55">
        <f>(0.5*'RangeCalculation - Table 1'!$B$10*'RangeCalculation - Table 2'!G$2*$B20^2)</f>
        <v>208.7641975308642</v>
      </c>
      <c r="I20" s="55">
        <f>(0.5*'RangeCalculation - Table 1'!$B$10*'RangeCalculation - Table 2'!H$2*$B20^2)</f>
        <v>205.202424691358</v>
      </c>
      <c r="J20" s="55">
        <f>(0.5*'RangeCalculation - Table 1'!$B$10*'RangeCalculation - Table 2'!I$2*$B20^2)</f>
        <v>201.7599456790123</v>
      </c>
      <c r="K20" s="55">
        <f>(0.5*'RangeCalculation - Table 1'!$B$10*'RangeCalculation - Table 2'!J$2*$B20^2)</f>
        <v>198.4367604938272</v>
      </c>
      <c r="L20" s="55">
        <f>(0.5*'RangeCalculation - Table 1'!$B$10*'RangeCalculation - Table 2'!K$2*$B20^2)</f>
        <v>195.2158271604938</v>
      </c>
      <c r="M20" s="56">
        <v>95</v>
      </c>
      <c r="N20" s="56">
        <f>95-(15*MAX(((65-$A20)/65),0))</f>
        <v>95</v>
      </c>
      <c r="O20" s="56">
        <f>M20*N20/100</f>
        <v>90.25</v>
      </c>
      <c r="P20" s="55">
        <f>((((('RangeCalculation - Rollreibungs'!D$4+C20)/('RangeCalculation - Table 1'!$B$7*$O20/100)*$B20/1000)+'RangeCalculation - Table 2'!B$4))*(100/$A20))</f>
        <v>11.07006266170368</v>
      </c>
      <c r="Q20" s="55">
        <f>((((('RangeCalculation - Rollreibungs'!E$4+D20)/('RangeCalculation - Table 1'!$B$7*$O20/100)*$B20/1000)+'RangeCalculation - Table 2'!C$4))*(100/$A20))</f>
        <v>10.81124569041986</v>
      </c>
      <c r="R20" s="55">
        <f>((((('RangeCalculation - Rollreibungs'!F$4+E20)/('RangeCalculation - Table 1'!$B$7*$O20/100)*$B20/1000)+'RangeCalculation - Table 2'!D$4))*(100/$A20))</f>
        <v>10.43129367603487</v>
      </c>
      <c r="S20" s="55">
        <f>((((('RangeCalculation - Rollreibungs'!G$4+F20)/('RangeCalculation - Table 1'!$B$7*$O20/100)*$B20/1000)+'RangeCalculation - Table 2'!E$4))*(100/$A20))</f>
        <v>10.18351943874768</v>
      </c>
      <c r="T20" s="55">
        <f>((((('RangeCalculation - Rollreibungs'!H$4+G20)/('RangeCalculation - Table 1'!$B$7*$O20/100)*$B20/1000)+'RangeCalculation - Table 2'!F$4))*(100/$A20))</f>
        <v>10.06405802165948</v>
      </c>
      <c r="U20" s="55">
        <f>((((('RangeCalculation - Rollreibungs'!I$4+H20)/('RangeCalculation - Table 1'!$B$7*$O20/100)*$B20/1000)+'RangeCalculation - Table 2'!G$4))*(100/$A20))</f>
        <v>9.824013698169935</v>
      </c>
      <c r="V20" s="55">
        <f>((((('RangeCalculation - Rollreibungs'!J$4+I20)/('RangeCalculation - Table 1'!$B$7*$O20/100)*$B20/1000)+'RangeCalculation - Table 2'!H$4))*(100/$A20))</f>
        <v>9.837834331579206</v>
      </c>
      <c r="W20" s="55">
        <f>((((('RangeCalculation - Rollreibungs'!K$4+J20)/('RangeCalculation - Table 1'!$B$7*$O20/100)*$B20/1000)+'RangeCalculation - Table 2'!I$4))*(100/$A20))</f>
        <v>9.980519921887295</v>
      </c>
      <c r="X20" s="55">
        <f>((((('RangeCalculation - Rollreibungs'!L$4+K20)/('RangeCalculation - Table 1'!$B$7*$O20/100)*$B20/1000)+'RangeCalculation - Table 2'!J$4))*(100/$A20))</f>
        <v>10.37707046909421</v>
      </c>
      <c r="Y20" s="57">
        <f>((((('RangeCalculation - Rollreibungs'!M$4+L20)/('RangeCalculation - Table 1'!$B$7*$O20/100)*$B20/1000)+'RangeCalculation - Table 2'!K$4))*(100/$A20))</f>
        <v>11.1519338365001</v>
      </c>
      <c r="Z20" s="58">
        <f>'RangeCalculation - Table 2'!B$6/P20*100</f>
        <v>160.9746985592719</v>
      </c>
      <c r="AA20" s="55">
        <f>'RangeCalculation - Table 2'!C$6/Q20*100</f>
        <v>192.2997644797082</v>
      </c>
      <c r="AB20" s="55">
        <f>'RangeCalculation - Table 2'!D$6/R20*100</f>
        <v>213.5401484398351</v>
      </c>
      <c r="AC20" s="55">
        <f>'RangeCalculation - Table 2'!E$6/S20*100</f>
        <v>247.9005431456661</v>
      </c>
      <c r="AD20" s="55">
        <f>'RangeCalculation - Table 2'!F$6/T20*100</f>
        <v>265.598627735181</v>
      </c>
      <c r="AE20" s="55">
        <f>'RangeCalculation - Table 2'!G$6/U20*100</f>
        <v>287.2044040945914</v>
      </c>
      <c r="AF20" s="55">
        <f>'RangeCalculation - Table 2'!H$6/V20*100</f>
        <v>292.8388406330834</v>
      </c>
      <c r="AG20" s="55">
        <f>'RangeCalculation - Table 2'!I$6/W20*100</f>
        <v>297.5796875558342</v>
      </c>
      <c r="AH20" s="55">
        <f>'RangeCalculation - Table 2'!J$6/X20*100</f>
        <v>283.3458642067652</v>
      </c>
      <c r="AI20" s="59">
        <f>'RangeCalculation - Table 2'!K$6/Y20*100</f>
        <v>260.9950922120478</v>
      </c>
    </row>
    <row r="21" ht="21.45" customHeight="1">
      <c r="A21" s="53">
        <f>A20+5</f>
        <v>85</v>
      </c>
      <c r="B21" s="60">
        <f>A21*1000/3600</f>
        <v>23.61111111111111</v>
      </c>
      <c r="C21" s="61">
        <f>(0.5*'RangeCalculation - Table 1'!$B$10*'RangeCalculation - Table 2'!B$2*$B21^2)</f>
        <v>258.049922974537</v>
      </c>
      <c r="D21" s="61">
        <f>(0.5*'RangeCalculation - Table 1'!$B$10*'RangeCalculation - Table 2'!C$2*$B21^2)</f>
        <v>253.2402248649691</v>
      </c>
      <c r="E21" s="61">
        <f>(0.5*'RangeCalculation - Table 1'!$B$10*'RangeCalculation - Table 2'!D$2*$B21^2)</f>
        <v>248.5651983024691</v>
      </c>
      <c r="F21" s="61">
        <f>(0.5*'RangeCalculation - Table 1'!$B$10*'RangeCalculation - Table 2'!E$2*$B21^2)</f>
        <v>244.1402760416666</v>
      </c>
      <c r="G21" s="61">
        <f>(0.5*'RangeCalculation - Table 1'!$B$10*'RangeCalculation - Table 2'!F$2*$B21^2)</f>
        <v>239.8307865354938</v>
      </c>
      <c r="H21" s="61">
        <f>(0.5*'RangeCalculation - Table 1'!$B$10*'RangeCalculation - Table 2'!G$2*$B21^2)</f>
        <v>235.6752073688271</v>
      </c>
      <c r="I21" s="61">
        <f>(0.5*'RangeCalculation - Table 1'!$B$10*'RangeCalculation - Table 2'!H$2*$B21^2)</f>
        <v>231.6542997492283</v>
      </c>
      <c r="J21" s="61">
        <f>(0.5*'RangeCalculation - Table 1'!$B$10*'RangeCalculation - Table 2'!I$2*$B21^2)</f>
        <v>227.7680636766975</v>
      </c>
      <c r="K21" s="61">
        <f>(0.5*'RangeCalculation - Table 1'!$B$10*'RangeCalculation - Table 2'!J$2*$B21^2)</f>
        <v>224.0164991512346</v>
      </c>
      <c r="L21" s="61">
        <f>(0.5*'RangeCalculation - Table 1'!$B$10*'RangeCalculation - Table 2'!K$2*$B21^2)</f>
        <v>220.3803673804012</v>
      </c>
      <c r="M21" s="62">
        <v>95</v>
      </c>
      <c r="N21" s="62">
        <f>95-(15*MAX(((65-$A21)/65),0))</f>
        <v>95</v>
      </c>
      <c r="O21" s="62">
        <f>M21*N21/100</f>
        <v>90.25</v>
      </c>
      <c r="P21" s="61">
        <f>((((('RangeCalculation - Rollreibungs'!D$4+C21)/('RangeCalculation - Table 1'!$B$7*$O21/100)*$B21/1000)+'RangeCalculation - Table 2'!B$4))*(100/$A21))</f>
        <v>11.94751191727891</v>
      </c>
      <c r="Q21" s="61">
        <f>((((('RangeCalculation - Rollreibungs'!E$4+D21)/('RangeCalculation - Table 1'!$B$7*$O21/100)*$B21/1000)+'RangeCalculation - Table 2'!C$4))*(100/$A21))</f>
        <v>11.68560736048239</v>
      </c>
      <c r="R21" s="61">
        <f>((((('RangeCalculation - Rollreibungs'!F$4+E21)/('RangeCalculation - Table 1'!$B$7*$O21/100)*$B21/1000)+'RangeCalculation - Table 2'!D$4))*(100/$A21))</f>
        <v>11.31041891886139</v>
      </c>
      <c r="S21" s="61">
        <f>((((('RangeCalculation - Rollreibungs'!G$4+F21)/('RangeCalculation - Table 1'!$B$7*$O21/100)*$B21/1000)+'RangeCalculation - Table 2'!E$4))*(100/$A21))</f>
        <v>11.06098057349074</v>
      </c>
      <c r="T21" s="61">
        <f>((((('RangeCalculation - Rollreibungs'!H$4+G21)/('RangeCalculation - Table 1'!$B$7*$O21/100)*$B21/1000)+'RangeCalculation - Table 2'!F$4))*(100/$A21))</f>
        <v>10.93292915037138</v>
      </c>
      <c r="U21" s="61">
        <f>((((('RangeCalculation - Rollreibungs'!I$4+H21)/('RangeCalculation - Table 1'!$B$7*$O21/100)*$B21/1000)+'RangeCalculation - Table 2'!G$4))*(100/$A21))</f>
        <v>10.69221715299885</v>
      </c>
      <c r="V21" s="61">
        <f>((((('RangeCalculation - Rollreibungs'!J$4+I21)/('RangeCalculation - Table 1'!$B$7*$O21/100)*$B21/1000)+'RangeCalculation - Table 2'!H$4))*(100/$A21))</f>
        <v>10.69116244727243</v>
      </c>
      <c r="W21" s="61">
        <f>((((('RangeCalculation - Rollreibungs'!K$4+J21)/('RangeCalculation - Table 1'!$B$7*$O21/100)*$B21/1000)+'RangeCalculation - Table 2'!I$4))*(100/$A21))</f>
        <v>10.8121179743686</v>
      </c>
      <c r="X21" s="61">
        <f>((((('RangeCalculation - Rollreibungs'!L$4+K21)/('RangeCalculation - Table 1'!$B$7*$O21/100)*$B21/1000)+'RangeCalculation - Table 2'!J$4))*(100/$A21))</f>
        <v>11.17273079311088</v>
      </c>
      <c r="Y21" s="63">
        <f>((((('RangeCalculation - Rollreibungs'!M$4+L21)/('RangeCalculation - Table 1'!$B$7*$O21/100)*$B21/1000)+'RangeCalculation - Table 2'!K$4))*(100/$A21))</f>
        <v>11.89002465175152</v>
      </c>
      <c r="Z21" s="64">
        <f>'RangeCalculation - Table 2'!B$6/P21*100</f>
        <v>149.1523935977673</v>
      </c>
      <c r="AA21" s="61">
        <f>'RangeCalculation - Table 2'!C$6/Q21*100</f>
        <v>177.9111633538728</v>
      </c>
      <c r="AB21" s="61">
        <f>'RangeCalculation - Table 2'!D$6/R21*100</f>
        <v>196.9423074405666</v>
      </c>
      <c r="AC21" s="61">
        <f>'RangeCalculation - Table 2'!E$6/S21*100</f>
        <v>228.2347377094518</v>
      </c>
      <c r="AD21" s="61">
        <f>'RangeCalculation - Table 2'!F$6/T21*100</f>
        <v>244.4907456396716</v>
      </c>
      <c r="AE21" s="61">
        <f>'RangeCalculation - Table 2'!G$6/U21*100</f>
        <v>263.8835294519484</v>
      </c>
      <c r="AF21" s="61">
        <f>'RangeCalculation - Table 2'!H$6/V21*100</f>
        <v>269.4655529001887</v>
      </c>
      <c r="AG21" s="61">
        <f>'RangeCalculation - Table 2'!I$6/W21*100</f>
        <v>274.6917862939283</v>
      </c>
      <c r="AH21" s="61">
        <f>'RangeCalculation - Table 2'!J$6/X21*100</f>
        <v>263.167533027198</v>
      </c>
      <c r="AI21" s="65">
        <f>'RangeCalculation - Table 2'!K$6/Y21*100</f>
        <v>244.7934369565196</v>
      </c>
    </row>
    <row r="22" ht="21.45" customHeight="1">
      <c r="A22" s="53">
        <f>A21+5</f>
        <v>90</v>
      </c>
      <c r="B22" s="54">
        <f>A22*1000/3600</f>
        <v>25</v>
      </c>
      <c r="C22" s="55">
        <f>(0.5*'RangeCalculation - Table 1'!$B$10*'RangeCalculation - Table 2'!B$2*$B22^2)</f>
        <v>289.3016437499999</v>
      </c>
      <c r="D22" s="55">
        <f>(0.5*'RangeCalculation - Table 1'!$B$10*'RangeCalculation - Table 2'!C$2*$B22^2)</f>
        <v>283.9094562499999</v>
      </c>
      <c r="E22" s="55">
        <f>(0.5*'RangeCalculation - Table 1'!$B$10*'RangeCalculation - Table 2'!D$2*$B22^2)</f>
        <v>278.66825</v>
      </c>
      <c r="F22" s="55">
        <f>(0.5*'RangeCalculation - Table 1'!$B$10*'RangeCalculation - Table 2'!E$2*$B22^2)</f>
        <v>273.7074375</v>
      </c>
      <c r="G22" s="55">
        <f>(0.5*'RangeCalculation - Table 1'!$B$10*'RangeCalculation - Table 2'!F$2*$B22^2)</f>
        <v>268.8760374999999</v>
      </c>
      <c r="H22" s="55">
        <f>(0.5*'RangeCalculation - Table 1'!$B$10*'RangeCalculation - Table 2'!G$2*$B22^2)</f>
        <v>264.2171875</v>
      </c>
      <c r="I22" s="55">
        <f>(0.5*'RangeCalculation - Table 1'!$B$10*'RangeCalculation - Table 2'!H$2*$B22^2)</f>
        <v>259.70931875</v>
      </c>
      <c r="J22" s="55">
        <f>(0.5*'RangeCalculation - Table 1'!$B$10*'RangeCalculation - Table 2'!I$2*$B22^2)</f>
        <v>255.35243125</v>
      </c>
      <c r="K22" s="55">
        <f>(0.5*'RangeCalculation - Table 1'!$B$10*'RangeCalculation - Table 2'!J$2*$B22^2)</f>
        <v>251.146525</v>
      </c>
      <c r="L22" s="55">
        <f>(0.5*'RangeCalculation - Table 1'!$B$10*'RangeCalculation - Table 2'!K$2*$B22^2)</f>
        <v>247.07003125</v>
      </c>
      <c r="M22" s="56">
        <v>95</v>
      </c>
      <c r="N22" s="56">
        <f>95-(15*MAX(((65-$A22)/65),0))</f>
        <v>95</v>
      </c>
      <c r="O22" s="56">
        <f>M22*N22/100</f>
        <v>90.25</v>
      </c>
      <c r="P22" s="55">
        <f>((((('RangeCalculation - Rollreibungs'!D$4+C22)/('RangeCalculation - Table 1'!$B$7*$O22/100)*$B22/1000)+'RangeCalculation - Table 2'!B$4))*(100/$A22))</f>
        <v>12.89139749137386</v>
      </c>
      <c r="Q22" s="55">
        <f>((((('RangeCalculation - Rollreibungs'!E$4+D22)/('RangeCalculation - Table 1'!$B$7*$O22/100)*$B22/1000)+'RangeCalculation - Table 2'!C$4))*(100/$A22))</f>
        <v>12.62369297014466</v>
      </c>
      <c r="R22" s="55">
        <f>((((('RangeCalculation - Rollreibungs'!F$4+E22)/('RangeCalculation - Table 1'!$B$7*$O22/100)*$B22/1000)+'RangeCalculation - Table 2'!D$4))*(100/$A22))</f>
        <v>12.24976892387941</v>
      </c>
      <c r="S22" s="55">
        <f>((((('RangeCalculation - Rollreibungs'!G$4+F22)/('RangeCalculation - Table 1'!$B$7*$O22/100)*$B22/1000)+'RangeCalculation - Table 2'!E$4))*(100/$A22))</f>
        <v>11.99604036286469</v>
      </c>
      <c r="T22" s="55">
        <f>((((('RangeCalculation - Rollreibungs'!H$4+G22)/('RangeCalculation - Table 1'!$B$7*$O22/100)*$B22/1000)+'RangeCalculation - Table 2'!F$4))*(100/$A22))</f>
        <v>11.85761570102541</v>
      </c>
      <c r="U22" s="55">
        <f>((((('RangeCalculation - Rollreibungs'!I$4+H22)/('RangeCalculation - Table 1'!$B$7*$O22/100)*$B22/1000)+'RangeCalculation - Table 2'!G$4))*(100/$A22))</f>
        <v>11.61367031216083</v>
      </c>
      <c r="V22" s="55">
        <f>((((('RangeCalculation - Rollreibungs'!J$4+I22)/('RangeCalculation - Table 1'!$B$7*$O22/100)*$B22/1000)+'RangeCalculation - Table 2'!H$4))*(100/$A22))</f>
        <v>11.59683873159353</v>
      </c>
      <c r="W22" s="55">
        <f>((((('RangeCalculation - Rollreibungs'!K$4+J22)/('RangeCalculation - Table 1'!$B$7*$O22/100)*$B22/1000)+'RangeCalculation - Table 2'!I$4))*(100/$A22))</f>
        <v>11.6960098482124</v>
      </c>
      <c r="X22" s="55">
        <f>((((('RangeCalculation - Rollreibungs'!L$4+K22)/('RangeCalculation - Table 1'!$B$7*$O22/100)*$B22/1000)+'RangeCalculation - Table 2'!J$4))*(100/$A22))</f>
        <v>12.02229477312857</v>
      </c>
      <c r="Y22" s="57">
        <f>((((('RangeCalculation - Rollreibungs'!M$4+L22)/('RangeCalculation - Table 1'!$B$7*$O22/100)*$B22/1000)+'RangeCalculation - Table 2'!K$4))*(100/$A22))</f>
        <v>12.68610581944242</v>
      </c>
      <c r="Z22" s="58">
        <f>'RangeCalculation - Table 2'!B$6/P22*100</f>
        <v>138.2317162427429</v>
      </c>
      <c r="AA22" s="55">
        <f>'RangeCalculation - Table 2'!C$6/Q22*100</f>
        <v>164.6903172405164</v>
      </c>
      <c r="AB22" s="55">
        <f>'RangeCalculation - Table 2'!D$6/R22*100</f>
        <v>181.8401648097838</v>
      </c>
      <c r="AC22" s="55">
        <f>'RangeCalculation - Table 2'!E$6/S22*100</f>
        <v>210.4444403017282</v>
      </c>
      <c r="AD22" s="55">
        <f>'RangeCalculation - Table 2'!F$6/T22*100</f>
        <v>225.4247453616536</v>
      </c>
      <c r="AE22" s="55">
        <f>'RangeCalculation - Table 2'!G$6/U22*100</f>
        <v>242.9464522551126</v>
      </c>
      <c r="AF22" s="55">
        <f>'RangeCalculation - Table 2'!H$6/V22*100</f>
        <v>248.4211487869965</v>
      </c>
      <c r="AG22" s="55">
        <f>'RangeCalculation - Table 2'!I$6/W22*100</f>
        <v>253.9327547209555</v>
      </c>
      <c r="AH22" s="55">
        <f>'RangeCalculation - Table 2'!J$6/X22*100</f>
        <v>244.5706128061309</v>
      </c>
      <c r="AI22" s="59">
        <f>'RangeCalculation - Table 2'!K$6/Y22*100</f>
        <v>229.4321079632872</v>
      </c>
    </row>
    <row r="23" ht="21.45" customHeight="1">
      <c r="A23" s="53">
        <f>A22+5</f>
        <v>95</v>
      </c>
      <c r="B23" s="60">
        <f>A23*1000/3600</f>
        <v>26.38888888888889</v>
      </c>
      <c r="C23" s="61">
        <f>(0.5*'RangeCalculation - Table 1'!$B$10*'RangeCalculation - Table 2'!B$2*$B23^2)</f>
        <v>322.3391771412036</v>
      </c>
      <c r="D23" s="61">
        <f>(0.5*'RangeCalculation - Table 1'!$B$10*'RangeCalculation - Table 2'!C$2*$B23^2)</f>
        <v>316.3312151427469</v>
      </c>
      <c r="E23" s="61">
        <f>(0.5*'RangeCalculation - Table 1'!$B$10*'RangeCalculation - Table 2'!D$2*$B23^2)</f>
        <v>310.4914760802469</v>
      </c>
      <c r="F23" s="61">
        <f>(0.5*'RangeCalculation - Table 1'!$B$10*'RangeCalculation - Table 2'!E$2*$B23^2)</f>
        <v>304.9641510416666</v>
      </c>
      <c r="G23" s="61">
        <f>(0.5*'RangeCalculation - Table 1'!$B$10*'RangeCalculation - Table 2'!F$2*$B23^2)</f>
        <v>299.5810170910493</v>
      </c>
      <c r="H23" s="61">
        <f>(0.5*'RangeCalculation - Table 1'!$B$10*'RangeCalculation - Table 2'!G$2*$B23^2)</f>
        <v>294.3901379243827</v>
      </c>
      <c r="I23" s="61">
        <f>(0.5*'RangeCalculation - Table 1'!$B$10*'RangeCalculation - Table 2'!H$2*$B23^2)</f>
        <v>289.3674816936728</v>
      </c>
      <c r="J23" s="61">
        <f>(0.5*'RangeCalculation - Table 1'!$B$10*'RangeCalculation - Table 2'!I$2*$B23^2)</f>
        <v>284.5130483989197</v>
      </c>
      <c r="K23" s="61">
        <f>(0.5*'RangeCalculation - Table 1'!$B$10*'RangeCalculation - Table 2'!J$2*$B23^2)</f>
        <v>279.8268380401234</v>
      </c>
      <c r="L23" s="61">
        <f>(0.5*'RangeCalculation - Table 1'!$B$10*'RangeCalculation - Table 2'!K$2*$B23^2)</f>
        <v>275.2848187692901</v>
      </c>
      <c r="M23" s="62">
        <v>95</v>
      </c>
      <c r="N23" s="62">
        <f>95-(15*MAX(((65-$A23)/65),0))</f>
        <v>95</v>
      </c>
      <c r="O23" s="62">
        <f>M23*N23/100</f>
        <v>90.25</v>
      </c>
      <c r="P23" s="61">
        <f>((((('RangeCalculation - Rollreibungs'!D$4+C23)/('RangeCalculation - Table 1'!$B$7*$O23/100)*$B23/1000)+'RangeCalculation - Table 2'!B$4))*(100/$A23))</f>
        <v>13.90036489482443</v>
      </c>
      <c r="Q23" s="61">
        <f>((((('RangeCalculation - Rollreibungs'!E$4+D23)/('RangeCalculation - Table 1'!$B$7*$O23/100)*$B23/1000)+'RangeCalculation - Table 2'!C$4))*(100/$A23))</f>
        <v>13.62440602817861</v>
      </c>
      <c r="R23" s="61">
        <f>((((('RangeCalculation - Rollreibungs'!F$4+E23)/('RangeCalculation - Table 1'!$B$7*$O23/100)*$B23/1000)+'RangeCalculation - Table 2'!D$4))*(100/$A23))</f>
        <v>13.24863419676489</v>
      </c>
      <c r="S23" s="61">
        <f>((((('RangeCalculation - Rollreibungs'!G$4+F23)/('RangeCalculation - Table 1'!$B$7*$O23/100)*$B23/1000)+'RangeCalculation - Table 2'!E$4))*(100/$A23))</f>
        <v>12.9882473104815</v>
      </c>
      <c r="T23" s="61">
        <f>((((('RangeCalculation - Rollreibungs'!H$4+G23)/('RangeCalculation - Table 1'!$B$7*$O23/100)*$B23/1000)+'RangeCalculation - Table 2'!F$4))*(100/$A23))</f>
        <v>12.83779517620156</v>
      </c>
      <c r="U23" s="61">
        <f>((((('RangeCalculation - Rollreibungs'!I$4+H23)/('RangeCalculation - Table 1'!$B$7*$O23/100)*$B23/1000)+'RangeCalculation - Table 2'!G$4))*(100/$A23))</f>
        <v>12.58830867617186</v>
      </c>
      <c r="V23" s="61">
        <f>((((('RangeCalculation - Rollreibungs'!J$4+I23)/('RangeCalculation - Table 1'!$B$7*$O23/100)*$B23/1000)+'RangeCalculation - Table 2'!H$4))*(100/$A23))</f>
        <v>12.55479868505849</v>
      </c>
      <c r="W23" s="61">
        <f>((((('RangeCalculation - Rollreibungs'!K$4+J23)/('RangeCalculation - Table 1'!$B$7*$O23/100)*$B23/1000)+'RangeCalculation - Table 2'!I$4))*(100/$A23))</f>
        <v>12.6320020449667</v>
      </c>
      <c r="X23" s="61">
        <f>((((('RangeCalculation - Rollreibungs'!L$4+K23)/('RangeCalculation - Table 1'!$B$7*$O23/100)*$B23/1000)+'RangeCalculation - Table 2'!J$4))*(100/$A23))</f>
        <v>12.92518191379124</v>
      </c>
      <c r="Y23" s="63">
        <f>((((('RangeCalculation - Rollreibungs'!M$4+L23)/('RangeCalculation - Table 1'!$B$7*$O23/100)*$B23/1000)+'RangeCalculation - Table 2'!K$4))*(100/$A23))</f>
        <v>13.53882285040872</v>
      </c>
      <c r="Z23" s="64">
        <f>'RangeCalculation - Table 2'!B$6/P23*100</f>
        <v>128.1980734666539</v>
      </c>
      <c r="AA23" s="61">
        <f>'RangeCalculation - Table 2'!C$6/Q23*100</f>
        <v>152.5938081777744</v>
      </c>
      <c r="AB23" s="61">
        <f>'RangeCalculation - Table 2'!D$6/R23*100</f>
        <v>168.1305383572233</v>
      </c>
      <c r="AC23" s="61">
        <f>'RangeCalculation - Table 2'!E$6/S23*100</f>
        <v>194.3680266977002</v>
      </c>
      <c r="AD23" s="61">
        <f>'RangeCalculation - Table 2'!F$6/T23*100</f>
        <v>208.2133234961679</v>
      </c>
      <c r="AE23" s="61">
        <f>'RangeCalculation - Table 2'!G$6/U23*100</f>
        <v>224.1365438822418</v>
      </c>
      <c r="AF23" s="61">
        <f>'RangeCalculation - Table 2'!H$6/V23*100</f>
        <v>229.4660449974853</v>
      </c>
      <c r="AG23" s="61">
        <f>'RangeCalculation - Table 2'!I$6/W23*100</f>
        <v>235.117124698647</v>
      </c>
      <c r="AH23" s="61">
        <f>'RangeCalculation - Table 2'!J$6/X23*100</f>
        <v>227.4861599327035</v>
      </c>
      <c r="AI23" s="65">
        <f>'RangeCalculation - Table 2'!K$6/Y23*100</f>
        <v>214.9817626066459</v>
      </c>
    </row>
    <row r="24" ht="21.45" customHeight="1">
      <c r="A24" s="53">
        <f>A23+5</f>
        <v>100</v>
      </c>
      <c r="B24" s="54">
        <f>A24*1000/3600</f>
        <v>27.77777777777778</v>
      </c>
      <c r="C24" s="55">
        <f>(0.5*'RangeCalculation - Table 1'!$B$10*'RangeCalculation - Table 2'!B$2*$B24^2)</f>
        <v>357.1625231481481</v>
      </c>
      <c r="D24" s="55">
        <f>(0.5*'RangeCalculation - Table 1'!$B$10*'RangeCalculation - Table 2'!C$2*$B24^2)</f>
        <v>350.5055015432098</v>
      </c>
      <c r="E24" s="55">
        <f>(0.5*'RangeCalculation - Table 1'!$B$10*'RangeCalculation - Table 2'!D$2*$B24^2)</f>
        <v>344.0348765432099</v>
      </c>
      <c r="F24" s="55">
        <f>(0.5*'RangeCalculation - Table 1'!$B$10*'RangeCalculation - Table 2'!E$2*$B24^2)</f>
        <v>337.9104166666666</v>
      </c>
      <c r="G24" s="55">
        <f>(0.5*'RangeCalculation - Table 1'!$B$10*'RangeCalculation - Table 2'!F$2*$B24^2)</f>
        <v>331.945725308642</v>
      </c>
      <c r="H24" s="55">
        <f>(0.5*'RangeCalculation - Table 1'!$B$10*'RangeCalculation - Table 2'!G$2*$B24^2)</f>
        <v>326.1940586419753</v>
      </c>
      <c r="I24" s="55">
        <f>(0.5*'RangeCalculation - Table 1'!$B$10*'RangeCalculation - Table 2'!H$2*$B24^2)</f>
        <v>320.6287885802469</v>
      </c>
      <c r="J24" s="55">
        <f>(0.5*'RangeCalculation - Table 1'!$B$10*'RangeCalculation - Table 2'!I$2*$B24^2)</f>
        <v>315.2499151234567</v>
      </c>
      <c r="K24" s="55">
        <f>(0.5*'RangeCalculation - Table 1'!$B$10*'RangeCalculation - Table 2'!J$2*$B24^2)</f>
        <v>310.057438271605</v>
      </c>
      <c r="L24" s="55">
        <f>(0.5*'RangeCalculation - Table 1'!$B$10*'RangeCalculation - Table 2'!K$2*$B24^2)</f>
        <v>305.0247299382716</v>
      </c>
      <c r="M24" s="56">
        <v>95</v>
      </c>
      <c r="N24" s="56">
        <f>95-(15*MAX(((65-$A24)/65),0))</f>
        <v>95</v>
      </c>
      <c r="O24" s="56">
        <f>M24*N24/100</f>
        <v>90.25</v>
      </c>
      <c r="P24" s="55">
        <f>((((('RangeCalculation - Rollreibungs'!D$4+C24)/('RangeCalculation - Table 1'!$B$7*$O24/100)*$B24/1000)+'RangeCalculation - Table 2'!B$4))*(100/$A24))</f>
        <v>14.97333053629937</v>
      </c>
      <c r="Q24" s="55">
        <f>((((('RangeCalculation - Rollreibungs'!E$4+D24)/('RangeCalculation - Table 1'!$B$7*$O24/100)*$B24/1000)+'RangeCalculation - Table 2'!C$4))*(100/$A24))</f>
        <v>14.68686934160178</v>
      </c>
      <c r="R24" s="55">
        <f>((((('RangeCalculation - Rollreibungs'!F$4+E24)/('RangeCalculation - Table 1'!$B$7*$O24/100)*$B24/1000)+'RangeCalculation - Table 2'!D$4))*(100/$A24))</f>
        <v>14.30644714205861</v>
      </c>
      <c r="S24" s="55">
        <f>((((('RangeCalculation - Rollreibungs'!G$4+F24)/('RangeCalculation - Table 1'!$B$7*$O24/100)*$B24/1000)+'RangeCalculation - Table 2'!E$4))*(100/$A24))</f>
        <v>14.03724021923075</v>
      </c>
      <c r="T24" s="55">
        <f>((((('RangeCalculation - Rollreibungs'!H$4+G24)/('RangeCalculation - Table 1'!$B$7*$O24/100)*$B24/1000)+'RangeCalculation - Table 2'!F$4))*(100/$A24))</f>
        <v>13.87320957796381</v>
      </c>
      <c r="U24" s="55">
        <f>((((('RangeCalculation - Rollreibungs'!I$4+H24)/('RangeCalculation - Table 1'!$B$7*$O24/100)*$B24/1000)+'RangeCalculation - Table 2'!G$4))*(100/$A24))</f>
        <v>13.61608064544476</v>
      </c>
      <c r="V24" s="55">
        <f>((((('RangeCalculation - Rollreibungs'!J$4+I24)/('RangeCalculation - Table 1'!$B$7*$O24/100)*$B24/1000)+'RangeCalculation - Table 2'!H$4))*(100/$A24))</f>
        <v>13.56499070808012</v>
      </c>
      <c r="W24" s="55">
        <f>((((('RangeCalculation - Rollreibungs'!K$4+J24)/('RangeCalculation - Table 1'!$B$7*$O24/100)*$B24/1000)+'RangeCalculation - Table 2'!I$4))*(100/$A24))</f>
        <v>13.61993976586988</v>
      </c>
      <c r="X24" s="55">
        <f>((((('RangeCalculation - Rollreibungs'!L$4+K24)/('RangeCalculation - Table 1'!$B$7*$O24/100)*$B24/1000)+'RangeCalculation - Table 2'!J$4))*(100/$A24))</f>
        <v>13.88092781881405</v>
      </c>
      <c r="Y24" s="57">
        <f>((((('RangeCalculation - Rollreibungs'!M$4+L24)/('RangeCalculation - Table 1'!$B$7*$O24/100)*$B24/1000)+'RangeCalculation - Table 2'!K$4))*(100/$A24))</f>
        <v>14.44709215331913</v>
      </c>
      <c r="Z24" s="58">
        <f>'RangeCalculation - Table 2'!B$6/P24*100</f>
        <v>119.0115983668399</v>
      </c>
      <c r="AA24" s="55">
        <f>'RangeCalculation - Table 2'!C$6/Q24*100</f>
        <v>141.5550143222871</v>
      </c>
      <c r="AB24" s="55">
        <f>'RangeCalculation - Table 2'!D$6/R24*100</f>
        <v>155.699034000658</v>
      </c>
      <c r="AC24" s="55">
        <f>'RangeCalculation - Table 2'!E$6/S24*100</f>
        <v>179.8430432601334</v>
      </c>
      <c r="AD24" s="55">
        <f>'RangeCalculation - Table 2'!F$6/T24*100</f>
        <v>192.6735111279361</v>
      </c>
      <c r="AE24" s="55">
        <f>'RangeCalculation - Table 2'!G$6/U24*100</f>
        <v>207.2182203873717</v>
      </c>
      <c r="AF24" s="55">
        <f>'RangeCalculation - Table 2'!H$6/V24*100</f>
        <v>212.3775874231866</v>
      </c>
      <c r="AG24" s="55">
        <f>'RangeCalculation - Table 2'!I$6/W24*100</f>
        <v>218.0626383857074</v>
      </c>
      <c r="AH24" s="55">
        <f>'RangeCalculation - Table 2'!J$6/X24*100</f>
        <v>211.823016327104</v>
      </c>
      <c r="AI24" s="59">
        <f>'RangeCalculation - Table 2'!K$6/Y24*100</f>
        <v>201.4661475895207</v>
      </c>
    </row>
    <row r="25" ht="21.45" customHeight="1">
      <c r="A25" s="53">
        <f>A24+5</f>
        <v>105</v>
      </c>
      <c r="B25" s="60">
        <f>A25*1000/3600</f>
        <v>29.16666666666667</v>
      </c>
      <c r="C25" s="61">
        <f>(0.5*'RangeCalculation - Table 1'!$B$10*'RangeCalculation - Table 2'!B$2*$B25^2)</f>
        <v>393.7716817708333</v>
      </c>
      <c r="D25" s="61">
        <f>(0.5*'RangeCalculation - Table 1'!$B$10*'RangeCalculation - Table 2'!C$2*$B25^2)</f>
        <v>386.4323154513888</v>
      </c>
      <c r="E25" s="61">
        <f>(0.5*'RangeCalculation - Table 1'!$B$10*'RangeCalculation - Table 2'!D$2*$B25^2)</f>
        <v>379.2984513888889</v>
      </c>
      <c r="F25" s="61">
        <f>(0.5*'RangeCalculation - Table 1'!$B$10*'RangeCalculation - Table 2'!E$2*$B25^2)</f>
        <v>372.5462343749999</v>
      </c>
      <c r="G25" s="61">
        <f>(0.5*'RangeCalculation - Table 1'!$B$10*'RangeCalculation - Table 2'!F$2*$B25^2)</f>
        <v>365.9701621527777</v>
      </c>
      <c r="H25" s="61">
        <f>(0.5*'RangeCalculation - Table 1'!$B$10*'RangeCalculation - Table 2'!G$2*$B25^2)</f>
        <v>359.6289496527778</v>
      </c>
      <c r="I25" s="61">
        <f>(0.5*'RangeCalculation - Table 1'!$B$10*'RangeCalculation - Table 2'!H$2*$B25^2)</f>
        <v>353.4932394097222</v>
      </c>
      <c r="J25" s="61">
        <f>(0.5*'RangeCalculation - Table 1'!$B$10*'RangeCalculation - Table 2'!I$2*$B25^2)</f>
        <v>347.5630314236111</v>
      </c>
      <c r="K25" s="61">
        <f>(0.5*'RangeCalculation - Table 1'!$B$10*'RangeCalculation - Table 2'!J$2*$B25^2)</f>
        <v>341.8383256944444</v>
      </c>
      <c r="L25" s="61">
        <f>(0.5*'RangeCalculation - Table 1'!$B$10*'RangeCalculation - Table 2'!K$2*$B25^2)</f>
        <v>336.2897647569444</v>
      </c>
      <c r="M25" s="62">
        <v>95</v>
      </c>
      <c r="N25" s="62">
        <f>95-(15*MAX(((65-$A25)/65),0))</f>
        <v>95</v>
      </c>
      <c r="O25" s="62">
        <f>M25*N25/100</f>
        <v>90.25</v>
      </c>
      <c r="P25" s="61">
        <f>((((('RangeCalculation - Rollreibungs'!D$4+C25)/('RangeCalculation - Table 1'!$B$7*$O25/100)*$B25/1000)+'RangeCalculation - Table 2'!B$4))*(100/$A25))</f>
        <v>16.10941722281619</v>
      </c>
      <c r="Q25" s="61">
        <f>((((('RangeCalculation - Rollreibungs'!E$4+D25)/('RangeCalculation - Table 1'!$B$7*$O25/100)*$B25/1000)+'RangeCalculation - Table 2'!C$4))*(100/$A25))</f>
        <v>15.81037280180933</v>
      </c>
      <c r="R25" s="61">
        <f>((((('RangeCalculation - Rollreibungs'!F$4+E25)/('RangeCalculation - Table 1'!$B$7*$O25/100)*$B25/1000)+'RangeCalculation - Table 2'!D$4))*(100/$A25))</f>
        <v>15.42274827772211</v>
      </c>
      <c r="S25" s="61">
        <f>((((('RangeCalculation - Rollreibungs'!G$4+F25)/('RangeCalculation - Table 1'!$B$7*$O25/100)*$B25/1000)+'RangeCalculation - Table 2'!E$4))*(100/$A25))</f>
        <v>15.14272669145162</v>
      </c>
      <c r="T25" s="61">
        <f>((((('RangeCalculation - Rollreibungs'!H$4+G25)/('RangeCalculation - Table 1'!$B$7*$O25/100)*$B25/1000)+'RangeCalculation - Table 2'!F$4))*(100/$A25))</f>
        <v>14.96365005084014</v>
      </c>
      <c r="U25" s="61">
        <f>((((('RangeCalculation - Rollreibungs'!I$4+H25)/('RangeCalculation - Table 1'!$B$7*$O25/100)*$B25/1000)+'RangeCalculation - Table 2'!G$4))*(100/$A25))</f>
        <v>14.69694444888511</v>
      </c>
      <c r="V25" s="61">
        <f>((((('RangeCalculation - Rollreibungs'!J$4+I25)/('RangeCalculation - Table 1'!$B$7*$O25/100)*$B25/1000)+'RangeCalculation - Table 2'!H$4))*(100/$A25))</f>
        <v>14.62737302956401</v>
      </c>
      <c r="W25" s="61">
        <f>((((('RangeCalculation - Rollreibungs'!K$4+J25)/('RangeCalculation - Table 1'!$B$7*$O25/100)*$B25/1000)+'RangeCalculation - Table 2'!I$4))*(100/$A25))</f>
        <v>14.65969769763873</v>
      </c>
      <c r="X25" s="61">
        <f>((((('RangeCalculation - Rollreibungs'!L$4+K25)/('RangeCalculation - Table 1'!$B$7*$O25/100)*$B25/1000)+'RangeCalculation - Table 2'!J$4))*(100/$A25))</f>
        <v>14.88915654834737</v>
      </c>
      <c r="Y25" s="63">
        <f>((((('RangeCalculation - Rollreibungs'!M$4+L25)/('RangeCalculation - Table 1'!$B$7*$O25/100)*$B25/1000)+'RangeCalculation - Table 2'!K$4))*(100/$A25))</f>
        <v>15.41003653519122</v>
      </c>
      <c r="Z25" s="64">
        <f>'RangeCalculation - Table 2'!B$6/P25*100</f>
        <v>110.6185267506826</v>
      </c>
      <c r="AA25" s="61">
        <f>'RangeCalculation - Table 2'!C$6/Q25*100</f>
        <v>131.4959505421706</v>
      </c>
      <c r="AB25" s="61">
        <f>'RangeCalculation - Table 2'!D$6/R25*100</f>
        <v>144.4295115169315</v>
      </c>
      <c r="AC25" s="61">
        <f>'RangeCalculation - Table 2'!E$6/S25*100</f>
        <v>166.713700342035</v>
      </c>
      <c r="AD25" s="61">
        <f>'RangeCalculation - Table 2'!F$6/T25*100</f>
        <v>178.6328864226495</v>
      </c>
      <c r="AE25" s="61">
        <f>'RangeCalculation - Table 2'!G$6/U25*100</f>
        <v>191.9786803177333</v>
      </c>
      <c r="AF25" s="61">
        <f>'RangeCalculation - Table 2'!H$6/V25*100</f>
        <v>196.9526581551787</v>
      </c>
      <c r="AG25" s="61">
        <f>'RangeCalculation - Table 2'!I$6/W25*100</f>
        <v>202.596265029284</v>
      </c>
      <c r="AH25" s="61">
        <f>'RangeCalculation - Table 2'!J$6/X25*100</f>
        <v>197.4792857105367</v>
      </c>
      <c r="AI25" s="65">
        <f>'RangeCalculation - Table 2'!K$6/Y25*100</f>
        <v>188.8769045649692</v>
      </c>
    </row>
    <row r="26" ht="21.45" customHeight="1">
      <c r="A26" s="53">
        <f>A25+5</f>
        <v>110</v>
      </c>
      <c r="B26" s="54">
        <f>A26*1000/3600</f>
        <v>30.55555555555556</v>
      </c>
      <c r="C26" s="55">
        <f>(0.5*'RangeCalculation - Table 1'!$B$10*'RangeCalculation - Table 2'!B$2*$B26^2)</f>
        <v>432.1666530092592</v>
      </c>
      <c r="D26" s="55">
        <f>(0.5*'RangeCalculation - Table 1'!$B$10*'RangeCalculation - Table 2'!C$2*$B26^2)</f>
        <v>424.111656867284</v>
      </c>
      <c r="E26" s="55">
        <f>(0.5*'RangeCalculation - Table 1'!$B$10*'RangeCalculation - Table 2'!D$2*$B26^2)</f>
        <v>416.2822006172839</v>
      </c>
      <c r="F26" s="55">
        <f>(0.5*'RangeCalculation - Table 1'!$B$10*'RangeCalculation - Table 2'!E$2*$B26^2)</f>
        <v>408.8716041666666</v>
      </c>
      <c r="G26" s="55">
        <f>(0.5*'RangeCalculation - Table 1'!$B$10*'RangeCalculation - Table 2'!F$2*$B26^2)</f>
        <v>401.6543276234568</v>
      </c>
      <c r="H26" s="55">
        <f>(0.5*'RangeCalculation - Table 1'!$B$10*'RangeCalculation - Table 2'!G$2*$B26^2)</f>
        <v>394.6948109567901</v>
      </c>
      <c r="I26" s="55">
        <f>(0.5*'RangeCalculation - Table 1'!$B$10*'RangeCalculation - Table 2'!H$2*$B26^2)</f>
        <v>387.9608341820987</v>
      </c>
      <c r="J26" s="55">
        <f>(0.5*'RangeCalculation - Table 1'!$B$10*'RangeCalculation - Table 2'!I$2*$B26^2)</f>
        <v>381.4523972993827</v>
      </c>
      <c r="K26" s="55">
        <f>(0.5*'RangeCalculation - Table 1'!$B$10*'RangeCalculation - Table 2'!J$2*$B26^2)</f>
        <v>375.169500308642</v>
      </c>
      <c r="L26" s="55">
        <f>(0.5*'RangeCalculation - Table 1'!$B$10*'RangeCalculation - Table 2'!K$2*$B26^2)</f>
        <v>369.0799232253086</v>
      </c>
      <c r="M26" s="56">
        <v>95</v>
      </c>
      <c r="N26" s="56">
        <f>95-(15*MAX(((65-$A26)/65),0))</f>
        <v>95</v>
      </c>
      <c r="O26" s="56">
        <f>M26*N26/100</f>
        <v>90.25</v>
      </c>
      <c r="P26" s="55">
        <f>((((('RangeCalculation - Rollreibungs'!D$4+C26)/('RangeCalculation - Table 1'!$B$7*$O26/100)*$B26/1000)+'RangeCalculation - Table 2'!B$4))*(100/$A26))</f>
        <v>17.30790725102564</v>
      </c>
      <c r="Q26" s="55">
        <f>((((('RangeCalculation - Rollreibungs'!E$4+D26)/('RangeCalculation - Table 1'!$B$7*$O26/100)*$B26/1000)+'RangeCalculation - Table 2'!C$4))*(100/$A26))</f>
        <v>16.99433541085185</v>
      </c>
      <c r="R26" s="55">
        <f>((((('RangeCalculation - Rollreibungs'!F$4+E26)/('RangeCalculation - Table 1'!$B$7*$O26/100)*$B26/1000)+'RangeCalculation - Table 2'!D$4))*(100/$A26))</f>
        <v>16.59716166390578</v>
      </c>
      <c r="S26" s="55">
        <f>((((('RangeCalculation - Rollreibungs'!G$4+F26)/('RangeCalculation - Table 1'!$B$7*$O26/100)*$B26/1000)+'RangeCalculation - Table 2'!E$4))*(100/$A26))</f>
        <v>16.30446749269436</v>
      </c>
      <c r="T26" s="55">
        <f>((((('RangeCalculation - Rollreibungs'!H$4+G26)/('RangeCalculation - Table 1'!$B$7*$O26/100)*$B26/1000)+'RangeCalculation - Table 2'!F$4))*(100/$A26))</f>
        <v>16.10894571308073</v>
      </c>
      <c r="U26" s="55">
        <f>((((('RangeCalculation - Rollreibungs'!I$4+H26)/('RangeCalculation - Table 1'!$B$7*$O26/100)*$B26/1000)+'RangeCalculation - Table 2'!G$4))*(100/$A26))</f>
        <v>15.83086591014295</v>
      </c>
      <c r="V26" s="55">
        <f>((((('RangeCalculation - Rollreibungs'!J$4+I26)/('RangeCalculation - Table 1'!$B$7*$O26/100)*$B26/1000)+'RangeCalculation - Table 2'!H$4))*(100/$A26))</f>
        <v>15.7419114731602</v>
      </c>
      <c r="W26" s="55">
        <f>((((('RangeCalculation - Rollreibungs'!K$4+J26)/('RangeCalculation - Table 1'!$B$7*$O26/100)*$B26/1000)+'RangeCalculation - Table 2'!I$4))*(100/$A26))</f>
        <v>15.75117331122335</v>
      </c>
      <c r="X26" s="55">
        <f>((((('RangeCalculation - Rollreibungs'!L$4+K26)/('RangeCalculation - Table 1'!$B$7*$O26/100)*$B26/1000)+'RangeCalculation - Table 2'!J$4))*(100/$A26))</f>
        <v>15.94956051524153</v>
      </c>
      <c r="Y26" s="57">
        <f>((((('RangeCalculation - Rollreibungs'!M$4+L26)/('RangeCalculation - Table 1'!$B$7*$O26/100)*$B26/1000)+'RangeCalculation - Table 2'!K$4))*(100/$A26))</f>
        <v>16.42693829267569</v>
      </c>
      <c r="Z26" s="58">
        <f>'RangeCalculation - Table 2'!B$6/P26*100</f>
        <v>102.958721360978</v>
      </c>
      <c r="AA26" s="55">
        <f>'RangeCalculation - Table 2'!C$6/Q26*100</f>
        <v>122.334880990547</v>
      </c>
      <c r="AB26" s="55">
        <f>'RangeCalculation - Table 2'!D$6/R26*100</f>
        <v>134.2096947120901</v>
      </c>
      <c r="AC26" s="55">
        <f>'RangeCalculation - Table 2'!E$6/S26*100</f>
        <v>154.8348635814796</v>
      </c>
      <c r="AD26" s="55">
        <f>'RangeCalculation - Table 2'!F$6/T26*100</f>
        <v>165.932646841654</v>
      </c>
      <c r="AE26" s="55">
        <f>'RangeCalculation - Table 2'!G$6/U26*100</f>
        <v>178.2277745269918</v>
      </c>
      <c r="AF26" s="55">
        <f>'RangeCalculation - Table 2'!H$6/V26*100</f>
        <v>183.0082709404068</v>
      </c>
      <c r="AG26" s="55">
        <f>'RangeCalculation - Table 2'!I$6/W26*100</f>
        <v>188.5573818100112</v>
      </c>
      <c r="AH26" s="55">
        <f>'RangeCalculation - Table 2'!J$6/X26*100</f>
        <v>184.3499071457314</v>
      </c>
      <c r="AI26" s="59">
        <f>'RangeCalculation - Table 2'!K$6/Y26*100</f>
        <v>177.1845701336661</v>
      </c>
    </row>
    <row r="27" ht="21.45" customHeight="1">
      <c r="A27" s="53">
        <f>A26+5</f>
        <v>115</v>
      </c>
      <c r="B27" s="60">
        <f>A27*1000/3600</f>
        <v>31.94444444444444</v>
      </c>
      <c r="C27" s="61">
        <f>(0.5*'RangeCalculation - Table 1'!$B$10*'RangeCalculation - Table 2'!B$2*$B27^2)</f>
        <v>472.3474368634258</v>
      </c>
      <c r="D27" s="61">
        <f>(0.5*'RangeCalculation - Table 1'!$B$10*'RangeCalculation - Table 2'!C$2*$B27^2)</f>
        <v>463.543525790895</v>
      </c>
      <c r="E27" s="61">
        <f>(0.5*'RangeCalculation - Table 1'!$B$10*'RangeCalculation - Table 2'!D$2*$B27^2)</f>
        <v>454.986124228395</v>
      </c>
      <c r="F27" s="61">
        <f>(0.5*'RangeCalculation - Table 1'!$B$10*'RangeCalculation - Table 2'!E$2*$B27^2)</f>
        <v>446.8865260416666</v>
      </c>
      <c r="G27" s="61">
        <f>(0.5*'RangeCalculation - Table 1'!$B$10*'RangeCalculation - Table 2'!F$2*$B27^2)</f>
        <v>438.9982217206789</v>
      </c>
      <c r="H27" s="61">
        <f>(0.5*'RangeCalculation - Table 1'!$B$10*'RangeCalculation - Table 2'!G$2*$B27^2)</f>
        <v>431.3916425540123</v>
      </c>
      <c r="I27" s="61">
        <f>(0.5*'RangeCalculation - Table 1'!$B$10*'RangeCalculation - Table 2'!H$2*$B27^2)</f>
        <v>424.0315728973765</v>
      </c>
      <c r="J27" s="61">
        <f>(0.5*'RangeCalculation - Table 1'!$B$10*'RangeCalculation - Table 2'!I$2*$B27^2)</f>
        <v>416.9180127507715</v>
      </c>
      <c r="K27" s="61">
        <f>(0.5*'RangeCalculation - Table 1'!$B$10*'RangeCalculation - Table 2'!J$2*$B27^2)</f>
        <v>410.0509621141975</v>
      </c>
      <c r="L27" s="61">
        <f>(0.5*'RangeCalculation - Table 1'!$B$10*'RangeCalculation - Table 2'!K$2*$B27^2)</f>
        <v>403.3952053433641</v>
      </c>
      <c r="M27" s="62">
        <v>95</v>
      </c>
      <c r="N27" s="62">
        <f>95-(15*MAX(((65-$A27)/65),0))</f>
        <v>95</v>
      </c>
      <c r="O27" s="62">
        <f>M27*N27/100</f>
        <v>90.25</v>
      </c>
      <c r="P27" s="61">
        <f>((((('RangeCalculation - Rollreibungs'!D$4+C27)/('RangeCalculation - Table 1'!$B$7*$O27/100)*$B27/1000)+'RangeCalculation - Table 2'!B$4))*(100/$A27))</f>
        <v>18.56820773555221</v>
      </c>
      <c r="Q27" s="61">
        <f>((((('RangeCalculation - Rollreibungs'!E$4+D27)/('RangeCalculation - Table 1'!$B$7*$O27/100)*$B27/1000)+'RangeCalculation - Table 2'!C$4))*(100/$A27))</f>
        <v>18.23827721390153</v>
      </c>
      <c r="R27" s="61">
        <f>((((('RangeCalculation - Rollreibungs'!F$4+E27)/('RangeCalculation - Table 1'!$B$7*$O27/100)*$B27/1000)+'RangeCalculation - Table 2'!D$4))*(100/$A27))</f>
        <v>17.82937674160341</v>
      </c>
      <c r="S27" s="61">
        <f>((((('RangeCalculation - Rollreibungs'!G$4+F27)/('RangeCalculation - Table 1'!$B$7*$O27/100)*$B27/1000)+'RangeCalculation - Table 2'!E$4))*(100/$A27))</f>
        <v>17.52226499450045</v>
      </c>
      <c r="T27" s="61">
        <f>((((('RangeCalculation - Rollreibungs'!H$4+G27)/('RangeCalculation - Table 1'!$B$7*$O27/100)*$B27/1000)+'RangeCalculation - Table 2'!F$4))*(100/$A27))</f>
        <v>17.30895540150092</v>
      </c>
      <c r="U27" s="61">
        <f>((((('RangeCalculation - Rollreibungs'!I$4+H27)/('RangeCalculation - Table 1'!$B$7*$O27/100)*$B27/1000)+'RangeCalculation - Table 2'!G$4))*(100/$A27))</f>
        <v>17.01781679658136</v>
      </c>
      <c r="V27" s="61">
        <f>((((('RangeCalculation - Rollreibungs'!J$4+I27)/('RangeCalculation - Table 1'!$B$7*$O27/100)*$B27/1000)+'RangeCalculation - Table 2'!H$4))*(100/$A27))</f>
        <v>16.90857780623175</v>
      </c>
      <c r="W27" s="61">
        <f>((((('RangeCalculation - Rollreibungs'!K$4+J27)/('RangeCalculation - Table 1'!$B$7*$O27/100)*$B27/1000)+'RangeCalculation - Table 2'!I$4))*(100/$A27))</f>
        <v>16.89428190871296</v>
      </c>
      <c r="X27" s="61">
        <f>((((('RangeCalculation - Rollreibungs'!L$4+K27)/('RangeCalculation - Table 1'!$B$7*$O27/100)*$B27/1000)+'RangeCalculation - Table 2'!J$4))*(100/$A27))</f>
        <v>17.06188562576416</v>
      </c>
      <c r="Y27" s="63">
        <f>((((('RangeCalculation - Rollreibungs'!M$4+L27)/('RangeCalculation - Table 1'!$B$7*$O27/100)*$B27/1000)+'RangeCalculation - Table 2'!K$4))*(100/$A27))</f>
        <v>17.49720454039704</v>
      </c>
      <c r="Z27" s="64">
        <f>'RangeCalculation - Table 2'!B$6/P27*100</f>
        <v>95.97049027990123</v>
      </c>
      <c r="AA27" s="61">
        <f>'RangeCalculation - Table 2'!C$6/Q27*100</f>
        <v>113.9910297237587</v>
      </c>
      <c r="AB27" s="61">
        <f>'RangeCalculation - Table 2'!D$6/R27*100</f>
        <v>124.9342605904058</v>
      </c>
      <c r="AC27" s="61">
        <f>'RangeCalculation - Table 2'!E$6/S27*100</f>
        <v>144.0738398142216</v>
      </c>
      <c r="AD27" s="61">
        <f>'RangeCalculation - Table 2'!F$6/T27*100</f>
        <v>154.4287299837987</v>
      </c>
      <c r="AE27" s="61">
        <f>'RangeCalculation - Table 2'!G$6/U27*100</f>
        <v>165.7968253934194</v>
      </c>
      <c r="AF27" s="61">
        <f>'RangeCalculation - Table 2'!H$6/V27*100</f>
        <v>170.3809766270365</v>
      </c>
      <c r="AG27" s="61">
        <f>'RangeCalculation - Table 2'!I$6/W27*100</f>
        <v>175.7991263581478</v>
      </c>
      <c r="AH27" s="61">
        <f>'RangeCalculation - Table 2'!J$6/X27*100</f>
        <v>172.3314799133353</v>
      </c>
      <c r="AI27" s="65">
        <f>'RangeCalculation - Table 2'!K$6/Y27*100</f>
        <v>166.3465722927391</v>
      </c>
    </row>
    <row r="28" ht="21.45" customHeight="1">
      <c r="A28" s="53">
        <f>A27+5</f>
        <v>120</v>
      </c>
      <c r="B28" s="54">
        <f>A28*1000/3600</f>
        <v>33.33333333333334</v>
      </c>
      <c r="C28" s="55">
        <f>(0.5*'RangeCalculation - Table 1'!$B$10*'RangeCalculation - Table 2'!B$2*$B28^2)</f>
        <v>514.3140333333333</v>
      </c>
      <c r="D28" s="55">
        <f>(0.5*'RangeCalculation - Table 1'!$B$10*'RangeCalculation - Table 2'!C$2*$B28^2)</f>
        <v>504.7279222222223</v>
      </c>
      <c r="E28" s="55">
        <f>(0.5*'RangeCalculation - Table 1'!$B$10*'RangeCalculation - Table 2'!D$2*$B28^2)</f>
        <v>495.4102222222223</v>
      </c>
      <c r="F28" s="55">
        <f>(0.5*'RangeCalculation - Table 1'!$B$10*'RangeCalculation - Table 2'!E$2*$B28^2)</f>
        <v>486.591</v>
      </c>
      <c r="G28" s="55">
        <f>(0.5*'RangeCalculation - Table 1'!$B$10*'RangeCalculation - Table 2'!F$2*$B28^2)</f>
        <v>478.0018444444444</v>
      </c>
      <c r="H28" s="55">
        <f>(0.5*'RangeCalculation - Table 1'!$B$10*'RangeCalculation - Table 2'!G$2*$B28^2)</f>
        <v>469.7194444444445</v>
      </c>
      <c r="I28" s="55">
        <f>(0.5*'RangeCalculation - Table 1'!$B$10*'RangeCalculation - Table 2'!H$2*$B28^2)</f>
        <v>461.7054555555555</v>
      </c>
      <c r="J28" s="55">
        <f>(0.5*'RangeCalculation - Table 1'!$B$10*'RangeCalculation - Table 2'!I$2*$B28^2)</f>
        <v>453.9598777777778</v>
      </c>
      <c r="K28" s="55">
        <f>(0.5*'RangeCalculation - Table 1'!$B$10*'RangeCalculation - Table 2'!J$2*$B28^2)</f>
        <v>446.4827111111112</v>
      </c>
      <c r="L28" s="55">
        <f>(0.5*'RangeCalculation - Table 1'!$B$10*'RangeCalculation - Table 2'!K$2*$B28^2)</f>
        <v>439.2356111111112</v>
      </c>
      <c r="M28" s="56">
        <v>95</v>
      </c>
      <c r="N28" s="56">
        <f>95-(15*MAX(((65-$A28)/65),0))</f>
        <v>95</v>
      </c>
      <c r="O28" s="56">
        <f>M28*N28/100</f>
        <v>90.25</v>
      </c>
      <c r="P28" s="55">
        <f>((((('RangeCalculation - Rollreibungs'!D$4+C28)/('RangeCalculation - Table 1'!$B$7*$O28/100)*$B28/1000)+'RangeCalculation - Table 2'!B$4))*(100/$A28))</f>
        <v>19.88982460524966</v>
      </c>
      <c r="Q28" s="55">
        <f>((((('RangeCalculation - Rollreibungs'!E$4+D28)/('RangeCalculation - Table 1'!$B$7*$O28/100)*$B28/1000)+'RangeCalculation - Table 2'!C$4))*(100/$A28))</f>
        <v>19.54179824860191</v>
      </c>
      <c r="R28" s="55">
        <f>((((('RangeCalculation - Rollreibungs'!F$4+E28)/('RangeCalculation - Table 1'!$B$7*$O28/100)*$B28/1000)+'RangeCalculation - Table 2'!D$4))*(100/$A28))</f>
        <v>19.11913471164317</v>
      </c>
      <c r="S28" s="55">
        <f>((((('RangeCalculation - Rollreibungs'!G$4+F28)/('RangeCalculation - Table 1'!$B$7*$O28/100)*$B28/1000)+'RangeCalculation - Table 2'!E$4))*(100/$A28))</f>
        <v>18.79595450648783</v>
      </c>
      <c r="T28" s="55">
        <f>((((('RangeCalculation - Rollreibungs'!H$4+G28)/('RangeCalculation - Table 1'!$B$7*$O28/100)*$B28/1000)+'RangeCalculation - Table 2'!F$4))*(100/$A28))</f>
        <v>18.56356148011354</v>
      </c>
      <c r="U28" s="55">
        <f>((((('RangeCalculation - Rollreibungs'!I$4+H28)/('RangeCalculation - Table 1'!$B$7*$O28/100)*$B28/1000)+'RangeCalculation - Table 2'!G$4))*(100/$A28))</f>
        <v>18.25777358100289</v>
      </c>
      <c r="V28" s="55">
        <f>((((('RangeCalculation - Rollreibungs'!J$4+I28)/('RangeCalculation - Table 1'!$B$7*$O28/100)*$B28/1000)+'RangeCalculation - Table 2'!H$4))*(100/$A28))</f>
        <v>18.12734850158123</v>
      </c>
      <c r="W28" s="55">
        <f>((((('RangeCalculation - Rollreibungs'!K$4+J28)/('RangeCalculation - Table 1'!$B$7*$O28/100)*$B28/1000)+'RangeCalculation - Table 2'!I$4))*(100/$A28))</f>
        <v>18.08895290851526</v>
      </c>
      <c r="X28" s="55">
        <f>((((('RangeCalculation - Rollreibungs'!L$4+K28)/('RangeCalculation - Table 1'!$B$7*$O28/100)*$B28/1000)+'RangeCalculation - Table 2'!J$4))*(100/$A28))</f>
        <v>18.2259201351383</v>
      </c>
      <c r="Y28" s="57">
        <f>((((('RangeCalculation - Rollreibungs'!M$4+L28)/('RangeCalculation - Table 1'!$B$7*$O28/100)*$B28/1000)+'RangeCalculation - Table 2'!K$4))*(100/$A28))</f>
        <v>18.62034120720906</v>
      </c>
      <c r="Z28" s="58">
        <f>'RangeCalculation - Table 2'!B$6/P28*100</f>
        <v>89.59355023822906</v>
      </c>
      <c r="AA28" s="55">
        <f>'RangeCalculation - Table 2'!C$6/Q28*100</f>
        <v>106.3873433525361</v>
      </c>
      <c r="AB28" s="55">
        <f>'RangeCalculation - Table 2'!D$6/R28*100</f>
        <v>116.5063185962855</v>
      </c>
      <c r="AC28" s="55">
        <f>'RangeCalculation - Table 2'!E$6/S28*100</f>
        <v>134.3108166775257</v>
      </c>
      <c r="AD28" s="55">
        <f>'RangeCalculation - Table 2'!F$6/T28*100</f>
        <v>143.9917659584604</v>
      </c>
      <c r="AE28" s="55">
        <f>'RangeCalculation - Table 2'!G$6/U28*100</f>
        <v>154.536914782192</v>
      </c>
      <c r="AF28" s="55">
        <f>'RangeCalculation - Table 2'!H$6/V28*100</f>
        <v>158.9256145072017</v>
      </c>
      <c r="AG28" s="55">
        <f>'RangeCalculation - Table 2'!I$6/W28*100</f>
        <v>164.1886080980337</v>
      </c>
      <c r="AH28" s="55">
        <f>'RangeCalculation - Table 2'!J$6/X28*100</f>
        <v>161.3251884238924</v>
      </c>
      <c r="AI28" s="59">
        <f>'RangeCalculation - Table 2'!K$6/Y28*100</f>
        <v>156.3129250753542</v>
      </c>
    </row>
    <row r="29" ht="21.45" customHeight="1">
      <c r="A29" s="53">
        <f>A28+5</f>
        <v>125</v>
      </c>
      <c r="B29" s="60">
        <f>A29*1000/3600</f>
        <v>34.72222222222222</v>
      </c>
      <c r="C29" s="61">
        <f>(0.5*'RangeCalculation - Table 1'!$B$10*'RangeCalculation - Table 2'!B$2*$B29^2)</f>
        <v>558.0664424189813</v>
      </c>
      <c r="D29" s="61">
        <f>(0.5*'RangeCalculation - Table 1'!$B$10*'RangeCalculation - Table 2'!C$2*$B29^2)</f>
        <v>547.6648461612654</v>
      </c>
      <c r="E29" s="61">
        <f>(0.5*'RangeCalculation - Table 1'!$B$10*'RangeCalculation - Table 2'!D$2*$B29^2)</f>
        <v>537.5544945987654</v>
      </c>
      <c r="F29" s="61">
        <f>(0.5*'RangeCalculation - Table 1'!$B$10*'RangeCalculation - Table 2'!E$2*$B29^2)</f>
        <v>527.9850260416665</v>
      </c>
      <c r="G29" s="61">
        <f>(0.5*'RangeCalculation - Table 1'!$B$10*'RangeCalculation - Table 2'!F$2*$B29^2)</f>
        <v>518.665195794753</v>
      </c>
      <c r="H29" s="61">
        <f>(0.5*'RangeCalculation - Table 1'!$B$10*'RangeCalculation - Table 2'!G$2*$B29^2)</f>
        <v>509.6782166280864</v>
      </c>
      <c r="I29" s="61">
        <f>(0.5*'RangeCalculation - Table 1'!$B$10*'RangeCalculation - Table 2'!H$2*$B29^2)</f>
        <v>500.9824821566357</v>
      </c>
      <c r="J29" s="61">
        <f>(0.5*'RangeCalculation - Table 1'!$B$10*'RangeCalculation - Table 2'!I$2*$B29^2)</f>
        <v>492.5779923804012</v>
      </c>
      <c r="K29" s="61">
        <f>(0.5*'RangeCalculation - Table 1'!$B$10*'RangeCalculation - Table 2'!J$2*$B29^2)</f>
        <v>484.4647472993827</v>
      </c>
      <c r="L29" s="61">
        <f>(0.5*'RangeCalculation - Table 1'!$B$10*'RangeCalculation - Table 2'!K$2*$B29^2)</f>
        <v>476.6011405285493</v>
      </c>
      <c r="M29" s="62">
        <v>95</v>
      </c>
      <c r="N29" s="62">
        <f>95-(15*MAX(((65-$A29)/65),0))</f>
        <v>95</v>
      </c>
      <c r="O29" s="62">
        <f>M29*N29/100</f>
        <v>90.25</v>
      </c>
      <c r="P29" s="61">
        <f>((((('RangeCalculation - Rollreibungs'!D$4+C29)/('RangeCalculation - Table 1'!$B$7*$O29/100)*$B29/1000)+'RangeCalculation - Table 2'!B$4))*(100/$A29))</f>
        <v>21.27234284035513</v>
      </c>
      <c r="Q29" s="61">
        <f>((((('RangeCalculation - Rollreibungs'!E$4+D29)/('RangeCalculation - Table 1'!$B$7*$O29/100)*$B29/1000)+'RangeCalculation - Table 2'!C$4))*(100/$A29))</f>
        <v>20.90456254657353</v>
      </c>
      <c r="R29" s="61">
        <f>((((('RangeCalculation - Rollreibungs'!F$4+E29)/('RangeCalculation - Table 1'!$B$7*$O29/100)*$B29/1000)+'RangeCalculation - Table 2'!D$4))*(100/$A29))</f>
        <v>20.46621818272069</v>
      </c>
      <c r="S29" s="61">
        <f>((((('RangeCalculation - Rollreibungs'!G$4+F29)/('RangeCalculation - Table 1'!$B$7*$O29/100)*$B29/1000)+'RangeCalculation - Table 2'!E$4))*(100/$A29))</f>
        <v>20.12539768873553</v>
      </c>
      <c r="T29" s="61">
        <f>((((('RangeCalculation - Rollreibungs'!H$4+G29)/('RangeCalculation - Table 1'!$B$7*$O29/100)*$B29/1000)+'RangeCalculation - Table 2'!F$4))*(100/$A29))</f>
        <v>19.87266513468931</v>
      </c>
      <c r="U29" s="61">
        <f>((((('RangeCalculation - Rollreibungs'!I$4+H29)/('RangeCalculation - Table 1'!$B$7*$O29/100)*$B29/1000)+'RangeCalculation - Table 2'!G$4))*(100/$A29))</f>
        <v>19.55071650056168</v>
      </c>
      <c r="V29" s="61">
        <f>((((('RangeCalculation - Rollreibungs'!J$4+I29)/('RangeCalculation - Table 1'!$B$7*$O29/100)*$B29/1000)+'RangeCalculation - Table 2'!H$4))*(100/$A29))</f>
        <v>19.39820379636279</v>
      </c>
      <c r="W29" s="61">
        <f>((((('RangeCalculation - Rollreibungs'!K$4+J29)/('RangeCalculation - Table 1'!$B$7*$O29/100)*$B29/1000)+'RangeCalculation - Table 2'!I$4))*(100/$A29))</f>
        <v>19.33512702209267</v>
      </c>
      <c r="X29" s="61">
        <f>((((('RangeCalculation - Rollreibungs'!L$4+K29)/('RangeCalculation - Table 1'!$B$7*$O29/100)*$B29/1000)+'RangeCalculation - Table 2'!J$4))*(100/$A29))</f>
        <v>19.4414861777513</v>
      </c>
      <c r="Y29" s="63">
        <f>((((('RangeCalculation - Rollreibungs'!M$4+L29)/('RangeCalculation - Table 1'!$B$7*$O29/100)*$B29/1000)+'RangeCalculation - Table 2'!K$4))*(100/$A29))</f>
        <v>19.79593327334887</v>
      </c>
      <c r="Z29" s="64">
        <f>'RangeCalculation - Table 2'!B$6/P29*100</f>
        <v>83.77074464122593</v>
      </c>
      <c r="AA29" s="61">
        <f>'RangeCalculation - Table 2'!C$6/Q29*100</f>
        <v>99.45197348034287</v>
      </c>
      <c r="AB29" s="61">
        <f>'RangeCalculation - Table 2'!D$6/R29*100</f>
        <v>108.8378898393961</v>
      </c>
      <c r="AC29" s="61">
        <f>'RangeCalculation - Table 2'!E$6/S29*100</f>
        <v>125.4385150069853</v>
      </c>
      <c r="AD29" s="61">
        <f>'RangeCalculation - Table 2'!F$6/T29*100</f>
        <v>134.5063675095127</v>
      </c>
      <c r="AE29" s="61">
        <f>'RangeCalculation - Table 2'!G$6/U29*100</f>
        <v>144.3169614739664</v>
      </c>
      <c r="AF29" s="61">
        <f>'RangeCalculation - Table 2'!H$6/V29*100</f>
        <v>148.5137505638628</v>
      </c>
      <c r="AG29" s="61">
        <f>'RangeCalculation - Table 2'!I$6/W29*100</f>
        <v>153.6064385098905</v>
      </c>
      <c r="AH29" s="61">
        <f>'RangeCalculation - Table 2'!J$6/X29*100</f>
        <v>151.2384379011548</v>
      </c>
      <c r="AI29" s="65">
        <f>'RangeCalculation - Table 2'!K$6/Y29*100</f>
        <v>147.0301985670219</v>
      </c>
    </row>
    <row r="30" ht="21.45" customHeight="1">
      <c r="A30" s="53">
        <f>A29+5</f>
        <v>130</v>
      </c>
      <c r="B30" s="54">
        <f>A30*1000/3600</f>
        <v>36.11111111111111</v>
      </c>
      <c r="C30" s="55">
        <f>(0.5*'RangeCalculation - Table 1'!$B$10*'RangeCalculation - Table 2'!B$2*$B30^2)</f>
        <v>603.6046641203703</v>
      </c>
      <c r="D30" s="55">
        <f>(0.5*'RangeCalculation - Table 1'!$B$10*'RangeCalculation - Table 2'!C$2*$B30^2)</f>
        <v>592.3542976080247</v>
      </c>
      <c r="E30" s="55">
        <f>(0.5*'RangeCalculation - Table 1'!$B$10*'RangeCalculation - Table 2'!D$2*$B30^2)</f>
        <v>581.4189413580247</v>
      </c>
      <c r="F30" s="55">
        <f>(0.5*'RangeCalculation - Table 1'!$B$10*'RangeCalculation - Table 2'!E$2*$B30^2)</f>
        <v>571.0686041666667</v>
      </c>
      <c r="G30" s="55">
        <f>(0.5*'RangeCalculation - Table 1'!$B$10*'RangeCalculation - Table 2'!F$2*$B30^2)</f>
        <v>560.9882757716049</v>
      </c>
      <c r="H30" s="55">
        <f>(0.5*'RangeCalculation - Table 1'!$B$10*'RangeCalculation - Table 2'!G$2*$B30^2)</f>
        <v>551.2679591049383</v>
      </c>
      <c r="I30" s="55">
        <f>(0.5*'RangeCalculation - Table 1'!$B$10*'RangeCalculation - Table 2'!H$2*$B30^2)</f>
        <v>541.8626527006172</v>
      </c>
      <c r="J30" s="55">
        <f>(0.5*'RangeCalculation - Table 1'!$B$10*'RangeCalculation - Table 2'!I$2*$B30^2)</f>
        <v>532.7723565586419</v>
      </c>
      <c r="K30" s="55">
        <f>(0.5*'RangeCalculation - Table 1'!$B$10*'RangeCalculation - Table 2'!J$2*$B30^2)</f>
        <v>523.9970706790124</v>
      </c>
      <c r="L30" s="55">
        <f>(0.5*'RangeCalculation - Table 1'!$B$10*'RangeCalculation - Table 2'!K$2*$B30^2)</f>
        <v>515.491793595679</v>
      </c>
      <c r="M30" s="56">
        <v>95</v>
      </c>
      <c r="N30" s="56">
        <f>95-(15*MAX(((65-$A30)/65),0))</f>
        <v>95</v>
      </c>
      <c r="O30" s="56">
        <f>M30*N30/100</f>
        <v>90.25</v>
      </c>
      <c r="P30" s="55">
        <f>((((('RangeCalculation - Rollreibungs'!D$4+C30)/('RangeCalculation - Table 1'!$B$7*$O30/100)*$B30/1000)+'RangeCalculation - Table 2'!B$4))*(100/$A30))</f>
        <v>22.71541127030009</v>
      </c>
      <c r="Q30" s="55">
        <f>((((('RangeCalculation - Rollreibungs'!E$4+D30)/('RangeCalculation - Table 1'!$B$7*$O30/100)*$B30/1000)+'RangeCalculation - Table 2'!C$4))*(100/$A30))</f>
        <v>22.32628582687996</v>
      </c>
      <c r="R30" s="55">
        <f>((((('RangeCalculation - Rollreibungs'!F$4+E30)/('RangeCalculation - Table 1'!$B$7*$O30/100)*$B30/1000)+'RangeCalculation - Table 2'!D$4))*(100/$A30))</f>
        <v>21.87044320834769</v>
      </c>
      <c r="S30" s="55">
        <f>((((('RangeCalculation - Rollreibungs'!G$4+F30)/('RangeCalculation - Table 1'!$B$7*$O30/100)*$B30/1000)+'RangeCalculation - Table 2'!E$4))*(100/$A30))</f>
        <v>21.51047748438739</v>
      </c>
      <c r="T30" s="55">
        <f>((((('RangeCalculation - Rollreibungs'!H$4+G30)/('RangeCalculation - Table 1'!$B$7*$O30/100)*$B30/1000)+'RangeCalculation - Table 2'!F$4))*(100/$A30))</f>
        <v>21.23618275318813</v>
      </c>
      <c r="U30" s="55">
        <f>((((('RangeCalculation - Rollreibungs'!I$4+H30)/('RangeCalculation - Table 1'!$B$7*$O30/100)*$B30/1000)+'RangeCalculation - Table 2'!G$4))*(100/$A30))</f>
        <v>20.89662883284972</v>
      </c>
      <c r="V30" s="55">
        <f>((((('RangeCalculation - Rollreibungs'!J$4+I30)/('RangeCalculation - Table 1'!$B$7*$O30/100)*$B30/1000)+'RangeCalculation - Table 2'!H$4))*(100/$A30))</f>
        <v>20.7211269681684</v>
      </c>
      <c r="W30" s="55">
        <f>((((('RangeCalculation - Rollreibungs'!K$4+J30)/('RangeCalculation - Table 1'!$B$7*$O30/100)*$B30/1000)+'RangeCalculation - Table 2'!I$4))*(100/$A30))</f>
        <v>20.63275408222111</v>
      </c>
      <c r="X30" s="55">
        <f>((((('RangeCalculation - Rollreibungs'!L$4+K30)/('RangeCalculation - Table 1'!$B$7*$O30/100)*$B30/1000)+'RangeCalculation - Table 2'!J$4))*(100/$A30))</f>
        <v>20.70843325193093</v>
      </c>
      <c r="Y30" s="57">
        <f>((((('RangeCalculation - Rollreibungs'!M$4+L30)/('RangeCalculation - Table 1'!$B$7*$O30/100)*$B30/1000)+'RangeCalculation - Table 2'!K$4))*(100/$A30))</f>
        <v>21.02362956824792</v>
      </c>
      <c r="Z30" s="58">
        <f>'RangeCalculation - Table 2'!B$6/P30*100</f>
        <v>78.44894282543441</v>
      </c>
      <c r="AA30" s="55">
        <f>'RangeCalculation - Table 2'!C$6/Q30*100</f>
        <v>93.11893684962891</v>
      </c>
      <c r="AB30" s="55">
        <f>'RangeCalculation - Table 2'!D$6/R30*100</f>
        <v>101.8497878063024</v>
      </c>
      <c r="AC30" s="55">
        <f>'RangeCalculation - Table 2'!E$6/S30*100</f>
        <v>117.3614115182853</v>
      </c>
      <c r="AD30" s="55">
        <f>'RangeCalculation - Table 2'!F$6/T30*100</f>
        <v>125.8700789622236</v>
      </c>
      <c r="AE30" s="55">
        <f>'RangeCalculation - Table 2'!G$6/U30*100</f>
        <v>135.0217789945415</v>
      </c>
      <c r="AF30" s="55">
        <f>'RangeCalculation - Table 2'!H$6/V30*100</f>
        <v>139.0320132889302</v>
      </c>
      <c r="AG30" s="55">
        <f>'RangeCalculation - Table 2'!I$6/W30*100</f>
        <v>143.9458827534419</v>
      </c>
      <c r="AH30" s="55">
        <f>'RangeCalculation - Table 2'!J$6/X30*100</f>
        <v>141.9856328206691</v>
      </c>
      <c r="AI30" s="59">
        <f>'RangeCalculation - Table 2'!K$6/Y30*100</f>
        <v>138.4442201357986</v>
      </c>
    </row>
    <row r="31" ht="21.45" customHeight="1">
      <c r="A31" s="53">
        <f>A30+5</f>
        <v>135</v>
      </c>
      <c r="B31" s="60">
        <f>A31*1000/3600</f>
        <v>37.5</v>
      </c>
      <c r="C31" s="61">
        <f>(0.5*'RangeCalculation - Table 1'!$B$10*'RangeCalculation - Table 2'!B$2*$B31^2)</f>
        <v>650.9286984374999</v>
      </c>
      <c r="D31" s="61">
        <f>(0.5*'RangeCalculation - Table 1'!$B$10*'RangeCalculation - Table 2'!C$2*$B31^2)</f>
        <v>638.7962765624999</v>
      </c>
      <c r="E31" s="61">
        <f>(0.5*'RangeCalculation - Table 1'!$B$10*'RangeCalculation - Table 2'!D$2*$B31^2)</f>
        <v>627.0035624999999</v>
      </c>
      <c r="F31" s="61">
        <f>(0.5*'RangeCalculation - Table 1'!$B$10*'RangeCalculation - Table 2'!E$2*$B31^2)</f>
        <v>615.8417343749999</v>
      </c>
      <c r="G31" s="61">
        <f>(0.5*'RangeCalculation - Table 1'!$B$10*'RangeCalculation - Table 2'!F$2*$B31^2)</f>
        <v>604.9710843749999</v>
      </c>
      <c r="H31" s="61">
        <f>(0.5*'RangeCalculation - Table 1'!$B$10*'RangeCalculation - Table 2'!G$2*$B31^2)</f>
        <v>594.488671875</v>
      </c>
      <c r="I31" s="61">
        <f>(0.5*'RangeCalculation - Table 1'!$B$10*'RangeCalculation - Table 2'!H$2*$B31^2)</f>
        <v>584.3459671874999</v>
      </c>
      <c r="J31" s="61">
        <f>(0.5*'RangeCalculation - Table 1'!$B$10*'RangeCalculation - Table 2'!I$2*$B31^2)</f>
        <v>574.5429703124998</v>
      </c>
      <c r="K31" s="61">
        <f>(0.5*'RangeCalculation - Table 1'!$B$10*'RangeCalculation - Table 2'!J$2*$B31^2)</f>
        <v>565.07968125</v>
      </c>
      <c r="L31" s="61">
        <f>(0.5*'RangeCalculation - Table 1'!$B$10*'RangeCalculation - Table 2'!K$2*$B31^2)</f>
        <v>555.9075703125</v>
      </c>
      <c r="M31" s="62">
        <v>95</v>
      </c>
      <c r="N31" s="62">
        <f>95-(15*MAX(((65-$A31)/65),0))</f>
        <v>95</v>
      </c>
      <c r="O31" s="62">
        <f>M31*N31/100</f>
        <v>90.25</v>
      </c>
      <c r="P31" s="61">
        <f>((((('RangeCalculation - Rollreibungs'!D$4+C31)/('RangeCalculation - Table 1'!$B$7*$O31/100)*$B31/1000)+'RangeCalculation - Table 2'!B$4))*(100/$A31))</f>
        <v>24.21873074978535</v>
      </c>
      <c r="Q31" s="61">
        <f>((((('RangeCalculation - Rollreibungs'!E$4+D31)/('RangeCalculation - Table 1'!$B$7*$O31/100)*$B31/1000)+'RangeCalculation - Table 2'!C$4))*(100/$A31))</f>
        <v>23.80672592427899</v>
      </c>
      <c r="R31" s="61">
        <f>((((('RangeCalculation - Rollreibungs'!F$4+E31)/('RangeCalculation - Table 1'!$B$7*$O31/100)*$B31/1000)+'RangeCalculation - Table 2'!D$4))*(100/$A31))</f>
        <v>23.33165309336746</v>
      </c>
      <c r="S31" s="61">
        <f>((((('RangeCalculation - Rollreibungs'!G$4+F31)/('RangeCalculation - Table 1'!$B$7*$O31/100)*$B31/1000)+'RangeCalculation - Table 2'!E$4))*(100/$A31))</f>
        <v>22.95109417834367</v>
      </c>
      <c r="T31" s="61">
        <f>((((('RangeCalculation - Rollreibungs'!H$4+G31)/('RangeCalculation - Table 1'!$B$7*$O31/100)*$B31/1000)+'RangeCalculation - Table 2'!F$4))*(100/$A31))</f>
        <v>22.65404311053873</v>
      </c>
      <c r="U31" s="61">
        <f>((((('RangeCalculation - Rollreibungs'!I$4+H31)/('RangeCalculation - Table 1'!$B$7*$O31/100)*$B31/1000)+'RangeCalculation - Table 2'!G$4))*(100/$A31))</f>
        <v>22.29549633285275</v>
      </c>
      <c r="V31" s="61">
        <f>((((('RangeCalculation - Rollreibungs'!J$4+I31)/('RangeCalculation - Table 1'!$B$7*$O31/100)*$B31/1000)+'RangeCalculation - Table 2'!H$4))*(100/$A31))</f>
        <v>22.09610377198382</v>
      </c>
      <c r="W31" s="61">
        <f>((((('RangeCalculation - Rollreibungs'!K$4+J31)/('RangeCalculation - Table 1'!$B$7*$O31/100)*$B31/1000)+'RangeCalculation - Table 2'!I$4))*(100/$A31))</f>
        <v>21.98179135385786</v>
      </c>
      <c r="X31" s="61">
        <f>((((('RangeCalculation - Rollreibungs'!L$4+K31)/('RangeCalculation - Table 1'!$B$7*$O31/100)*$B31/1000)+'RangeCalculation - Table 2'!J$4))*(100/$A31))</f>
        <v>22.02663315254896</v>
      </c>
      <c r="Y31" s="63">
        <f>((((('RangeCalculation - Rollreibungs'!M$4+L31)/('RangeCalculation - Table 1'!$B$7*$O31/100)*$B31/1000)+'RangeCalculation - Table 2'!K$4))*(100/$A31))</f>
        <v>22.30313094660705</v>
      </c>
      <c r="Z31" s="64">
        <f>'RangeCalculation - Table 2'!B$6/P31*100</f>
        <v>73.57941332312775</v>
      </c>
      <c r="AA31" s="61">
        <f>'RangeCalculation - Table 2'!C$6/Q31*100</f>
        <v>87.32826204714516</v>
      </c>
      <c r="AB31" s="61">
        <f>'RangeCalculation - Table 2'!D$6/R31*100</f>
        <v>95.47116061969977</v>
      </c>
      <c r="AC31" s="61">
        <f>'RangeCalculation - Table 2'!E$6/S31*100</f>
        <v>109.9947558222336</v>
      </c>
      <c r="AD31" s="61">
        <f>'RangeCalculation - Table 2'!F$6/T31*100</f>
        <v>117.9921829828474</v>
      </c>
      <c r="AE31" s="61">
        <f>'RangeCalculation - Table 2'!G$6/U31*100</f>
        <v>126.5502215280346</v>
      </c>
      <c r="AF31" s="61">
        <f>'RangeCalculation - Table 2'!H$6/V31*100</f>
        <v>130.3804521253545</v>
      </c>
      <c r="AG31" s="61">
        <f>'RangeCalculation - Table 2'!I$6/W31*100</f>
        <v>135.1118274297858</v>
      </c>
      <c r="AH31" s="61">
        <f>'RangeCalculation - Table 2'!J$6/X31*100</f>
        <v>133.4883992318065</v>
      </c>
      <c r="AI31" s="65">
        <f>'RangeCalculation - Table 2'!K$6/Y31*100</f>
        <v>130.5018567558016</v>
      </c>
    </row>
    <row r="32" ht="21.45" customHeight="1">
      <c r="A32" s="53">
        <f>A31+5</f>
        <v>140</v>
      </c>
      <c r="B32" s="54">
        <f>A32*1000/3600</f>
        <v>38.88888888888889</v>
      </c>
      <c r="C32" s="55">
        <f>(0.5*'RangeCalculation - Table 1'!$B$10*'RangeCalculation - Table 2'!B$2*$B32^2)</f>
        <v>700.0385453703701</v>
      </c>
      <c r="D32" s="55">
        <f>(0.5*'RangeCalculation - Table 1'!$B$10*'RangeCalculation - Table 2'!C$2*$B32^2)</f>
        <v>686.9907830246912</v>
      </c>
      <c r="E32" s="55">
        <f>(0.5*'RangeCalculation - Table 1'!$B$10*'RangeCalculation - Table 2'!D$2*$B32^2)</f>
        <v>674.3083580246912</v>
      </c>
      <c r="F32" s="55">
        <f>(0.5*'RangeCalculation - Table 1'!$B$10*'RangeCalculation - Table 2'!E$2*$B32^2)</f>
        <v>662.3044166666665</v>
      </c>
      <c r="G32" s="55">
        <f>(0.5*'RangeCalculation - Table 1'!$B$10*'RangeCalculation - Table 2'!F$2*$B32^2)</f>
        <v>650.6136216049381</v>
      </c>
      <c r="H32" s="55">
        <f>(0.5*'RangeCalculation - Table 1'!$B$10*'RangeCalculation - Table 2'!G$2*$B32^2)</f>
        <v>639.3403549382715</v>
      </c>
      <c r="I32" s="55">
        <f>(0.5*'RangeCalculation - Table 1'!$B$10*'RangeCalculation - Table 2'!H$2*$B32^2)</f>
        <v>628.4324256172838</v>
      </c>
      <c r="J32" s="55">
        <f>(0.5*'RangeCalculation - Table 1'!$B$10*'RangeCalculation - Table 2'!I$2*$B32^2)</f>
        <v>617.8898336419751</v>
      </c>
      <c r="K32" s="55">
        <f>(0.5*'RangeCalculation - Table 1'!$B$10*'RangeCalculation - Table 2'!J$2*$B32^2)</f>
        <v>607.7125790123456</v>
      </c>
      <c r="L32" s="55">
        <f>(0.5*'RangeCalculation - Table 1'!$B$10*'RangeCalculation - Table 2'!K$2*$B32^2)</f>
        <v>597.8484706790123</v>
      </c>
      <c r="M32" s="56">
        <v>95</v>
      </c>
      <c r="N32" s="56">
        <f>95-(15*MAX(((65-$A32)/65),0))</f>
        <v>95</v>
      </c>
      <c r="O32" s="56">
        <f>M32*N32/100</f>
        <v>90.25</v>
      </c>
      <c r="P32" s="55">
        <f>((((('RangeCalculation - Rollreibungs'!D$4+C32)/('RangeCalculation - Table 1'!$B$7*$O32/100)*$B32/1000)+'RangeCalculation - Table 2'!B$4))*(100/$A32))</f>
        <v>25.78204486855453</v>
      </c>
      <c r="Q32" s="55">
        <f>((((('RangeCalculation - Rollreibungs'!E$4+D32)/('RangeCalculation - Table 1'!$B$7*$O32/100)*$B32/1000)+'RangeCalculation - Table 2'!C$4))*(100/$A32))</f>
        <v>25.34567526856309</v>
      </c>
      <c r="R32" s="55">
        <f>((((('RangeCalculation - Rollreibungs'!F$4+E32)/('RangeCalculation - Table 1'!$B$7*$O32/100)*$B32/1000)+'RangeCalculation - Table 2'!D$4))*(100/$A32))</f>
        <v>24.8497135276457</v>
      </c>
      <c r="S32" s="55">
        <f>((((('RangeCalculation - Rollreibungs'!G$4+F32)/('RangeCalculation - Table 1'!$B$7*$O32/100)*$B32/1000)+'RangeCalculation - Table 2'!E$4))*(100/$A32))</f>
        <v>24.44716230051892</v>
      </c>
      <c r="T32" s="55">
        <f>((((('RangeCalculation - Rollreibungs'!H$4+G32)/('RangeCalculation - Table 1'!$B$7*$O32/100)*$B32/1000)+'RangeCalculation - Table 2'!F$4))*(100/$A32))</f>
        <v>24.12618515668009</v>
      </c>
      <c r="U32" s="55">
        <f>((((('RangeCalculation - Rollreibungs'!I$4+H32)/('RangeCalculation - Table 1'!$B$7*$O32/100)*$B32/1000)+'RangeCalculation - Table 2'!G$4))*(100/$A32))</f>
        <v>23.74730679055858</v>
      </c>
      <c r="V32" s="55">
        <f>((((('RangeCalculation - Rollreibungs'!J$4+I32)/('RangeCalculation - Table 1'!$B$7*$O32/100)*$B32/1000)+'RangeCalculation - Table 2'!H$4))*(100/$A32))</f>
        <v>23.52312199779683</v>
      </c>
      <c r="W32" s="55">
        <f>((((('RangeCalculation - Rollreibungs'!K$4+J32)/('RangeCalculation - Table 1'!$B$7*$O32/100)*$B32/1000)+'RangeCalculation - Table 2'!I$4))*(100/$A32))</f>
        <v>23.38220220696628</v>
      </c>
      <c r="X32" s="55">
        <f>((((('RangeCalculation - Rollreibungs'!L$4+K32)/('RangeCalculation - Table 1'!$B$7*$O32/100)*$B32/1000)+'RangeCalculation - Table 2'!J$4))*(100/$A32))</f>
        <v>23.39597598949553</v>
      </c>
      <c r="Y32" s="57">
        <f>((((('RangeCalculation - Rollreibungs'!M$4+L32)/('RangeCalculation - Table 1'!$B$7*$O32/100)*$B32/1000)+'RangeCalculation - Table 2'!K$4))*(100/$A32))</f>
        <v>23.63418099816987</v>
      </c>
      <c r="Z32" s="58">
        <f>'RangeCalculation - Table 2'!B$6/P32*100</f>
        <v>69.11786900865431</v>
      </c>
      <c r="AA32" s="55">
        <f>'RangeCalculation - Table 2'!C$6/Q32*100</f>
        <v>82.0258279951467</v>
      </c>
      <c r="AB32" s="55">
        <f>'RangeCalculation - Table 2'!D$6/R32*100</f>
        <v>89.63886032415911</v>
      </c>
      <c r="AC32" s="55">
        <f>'RangeCalculation - Table 2'!E$6/S32*100</f>
        <v>103.2635186434875</v>
      </c>
      <c r="AD32" s="55">
        <f>'RangeCalculation - Table 2'!F$6/T32*100</f>
        <v>110.7924847065967</v>
      </c>
      <c r="AE32" s="55">
        <f>'RangeCalculation - Table 2'!G$6/U32*100</f>
        <v>118.8134732449647</v>
      </c>
      <c r="AF32" s="55">
        <f>'RangeCalculation - Table 2'!H$6/V32*100</f>
        <v>122.4709883437166</v>
      </c>
      <c r="AG32" s="55">
        <f>'RangeCalculation - Table 2'!I$6/W32*100</f>
        <v>127.0196867562434</v>
      </c>
      <c r="AH32" s="55">
        <f>'RangeCalculation - Table 2'!J$6/X32*100</f>
        <v>125.675458092458</v>
      </c>
      <c r="AI32" s="59">
        <f>'RangeCalculation - Table 2'!K$6/Y32*100</f>
        <v>123.1521413932382</v>
      </c>
    </row>
    <row r="33" ht="21.45" customHeight="1">
      <c r="A33" s="53">
        <f>A32+5</f>
        <v>145</v>
      </c>
      <c r="B33" s="60">
        <f>A33*1000/3600</f>
        <v>40.27777777777778</v>
      </c>
      <c r="C33" s="61">
        <f>(0.5*'RangeCalculation - Table 1'!$B$10*'RangeCalculation - Table 2'!B$2*$B33^2)</f>
        <v>750.9342049189813</v>
      </c>
      <c r="D33" s="61">
        <f>(0.5*'RangeCalculation - Table 1'!$B$10*'RangeCalculation - Table 2'!C$2*$B33^2)</f>
        <v>736.9378169945987</v>
      </c>
      <c r="E33" s="61">
        <f>(0.5*'RangeCalculation - Table 1'!$B$10*'RangeCalculation - Table 2'!D$2*$B33^2)</f>
        <v>723.3333279320988</v>
      </c>
      <c r="F33" s="61">
        <f>(0.5*'RangeCalculation - Table 1'!$B$10*'RangeCalculation - Table 2'!E$2*$B33^2)</f>
        <v>710.4566510416665</v>
      </c>
      <c r="G33" s="61">
        <f>(0.5*'RangeCalculation - Table 1'!$B$10*'RangeCalculation - Table 2'!F$2*$B33^2)</f>
        <v>697.9158874614196</v>
      </c>
      <c r="H33" s="61">
        <f>(0.5*'RangeCalculation - Table 1'!$B$10*'RangeCalculation - Table 2'!G$2*$B33^2)</f>
        <v>685.8230082947531</v>
      </c>
      <c r="I33" s="61">
        <f>(0.5*'RangeCalculation - Table 1'!$B$10*'RangeCalculation - Table 2'!H$2*$B33^2)</f>
        <v>674.1220279899691</v>
      </c>
      <c r="J33" s="61">
        <f>(0.5*'RangeCalculation - Table 1'!$B$10*'RangeCalculation - Table 2'!I$2*$B33^2)</f>
        <v>662.8129465470678</v>
      </c>
      <c r="K33" s="61">
        <f>(0.5*'RangeCalculation - Table 1'!$B$10*'RangeCalculation - Table 2'!J$2*$B33^2)</f>
        <v>651.8957639660495</v>
      </c>
      <c r="L33" s="61">
        <f>(0.5*'RangeCalculation - Table 1'!$B$10*'RangeCalculation - Table 2'!K$2*$B33^2)</f>
        <v>641.314494695216</v>
      </c>
      <c r="M33" s="62">
        <v>95</v>
      </c>
      <c r="N33" s="62">
        <f>95-(15*MAX(((65-$A33)/65),0))</f>
        <v>95</v>
      </c>
      <c r="O33" s="62">
        <f>M33*N33/100</f>
        <v>90.25</v>
      </c>
      <c r="P33" s="61">
        <f>((((('RangeCalculation - Rollreibungs'!D$4+C33)/('RangeCalculation - Table 1'!$B$7*$O33/100)*$B33/1000)+'RangeCalculation - Table 2'!B$4))*(100/$A33))</f>
        <v>27.40513258328315</v>
      </c>
      <c r="Q33" s="61">
        <f>((((('RangeCalculation - Rollreibungs'!E$4+D33)/('RangeCalculation - Table 1'!$B$7*$O33/100)*$B33/1000)+'RangeCalculation - Table 2'!C$4))*(100/$A33))</f>
        <v>26.94295491989814</v>
      </c>
      <c r="R33" s="61">
        <f>((((('RangeCalculation - Rollreibungs'!F$4+E33)/('RangeCalculation - Table 1'!$B$7*$O33/100)*$B33/1000)+'RangeCalculation - Table 2'!D$4))*(100/$A33))</f>
        <v>26.42450872658388</v>
      </c>
      <c r="S33" s="61">
        <f>((((('RangeCalculation - Rollreibungs'!G$4+F33)/('RangeCalculation - Table 1'!$B$7*$O33/100)*$B33/1000)+'RangeCalculation - Table 2'!E$4))*(100/$A33))</f>
        <v>25.99860816980495</v>
      </c>
      <c r="T33" s="61">
        <f>((((('RangeCalculation - Rollreibungs'!H$4+G33)/('RangeCalculation - Table 1'!$B$7*$O33/100)*$B33/1000)+'RangeCalculation - Table 2'!F$4))*(100/$A33))</f>
        <v>25.65255626224925</v>
      </c>
      <c r="U33" s="61">
        <f>((((('RangeCalculation - Rollreibungs'!I$4+H33)/('RangeCalculation - Table 1'!$B$7*$O33/100)*$B33/1000)+'RangeCalculation - Table 2'!G$4))*(100/$A33))</f>
        <v>25.2520496800946</v>
      </c>
      <c r="V33" s="61">
        <f>((((('RangeCalculation - Rollreibungs'!J$4+I33)/('RangeCalculation - Table 1'!$B$7*$O33/100)*$B33/1000)+'RangeCalculation - Table 2'!H$4))*(100/$A33))</f>
        <v>25.00217111973485</v>
      </c>
      <c r="W33" s="61">
        <f>((((('RangeCalculation - Rollreibungs'!K$4+J33)/('RangeCalculation - Table 1'!$B$7*$O33/100)*$B33/1000)+'RangeCalculation - Table 2'!I$4))*(100/$A33))</f>
        <v>24.83395506392861</v>
      </c>
      <c r="X33" s="61">
        <f>((((('RangeCalculation - Rollreibungs'!L$4+K33)/('RangeCalculation - Table 1'!$B$7*$O33/100)*$B33/1000)+'RangeCalculation - Table 2'!J$4))*(100/$A33))</f>
        <v>24.81636702991728</v>
      </c>
      <c r="Y33" s="63">
        <f>((((('RangeCalculation - Rollreibungs'!M$4+L33)/('RangeCalculation - Table 1'!$B$7*$O33/100)*$B33/1000)+'RangeCalculation - Table 2'!K$4))*(100/$A33))</f>
        <v>25.01655867961189</v>
      </c>
      <c r="Z33" s="64">
        <f>'RangeCalculation - Table 2'!B$6/P33*100</f>
        <v>65.02431595923028</v>
      </c>
      <c r="AA33" s="61">
        <f>'RangeCalculation - Table 2'!C$6/Q33*100</f>
        <v>77.16302856093186</v>
      </c>
      <c r="AB33" s="61">
        <f>'RangeCalculation - Table 2'!D$6/R33*100</f>
        <v>84.29674220429557</v>
      </c>
      <c r="AC33" s="61">
        <f>'RangeCalculation - Table 2'!E$6/S33*100</f>
        <v>97.10135186898118</v>
      </c>
      <c r="AD33" s="61">
        <f>'RangeCalculation - Table 2'!F$6/T33*100</f>
        <v>104.2001417977059</v>
      </c>
      <c r="AE33" s="61">
        <f>'RangeCalculation - Table 2'!G$6/U33*100</f>
        <v>111.7335042400182</v>
      </c>
      <c r="AF33" s="61">
        <f>'RangeCalculation - Table 2'!H$6/V33*100</f>
        <v>115.2259932228858</v>
      </c>
      <c r="AG33" s="61">
        <f>'RangeCalculation - Table 2'!I$6/W33*100</f>
        <v>119.5943212571055</v>
      </c>
      <c r="AH33" s="61">
        <f>'RangeCalculation - Table 2'!J$6/X33*100</f>
        <v>118.4822901940212</v>
      </c>
      <c r="AI33" s="65">
        <f>'RangeCalculation - Table 2'!K$6/Y33*100</f>
        <v>116.3469379332376</v>
      </c>
    </row>
    <row r="34" ht="21.35" customHeight="1">
      <c r="A34" s="53">
        <f>A33+5</f>
        <v>150</v>
      </c>
      <c r="B34" s="66">
        <f>A34*1000/3600</f>
        <v>41.66666666666666</v>
      </c>
      <c r="C34" s="67">
        <f>(0.5*'RangeCalculation - Table 1'!$B$10*'RangeCalculation - Table 2'!B$2*$B34^2)</f>
        <v>803.615677083333</v>
      </c>
      <c r="D34" s="67">
        <f>(0.5*'RangeCalculation - Table 1'!$B$10*'RangeCalculation - Table 2'!C$2*$B34^2)</f>
        <v>788.6373784722221</v>
      </c>
      <c r="E34" s="67">
        <f>(0.5*'RangeCalculation - Table 1'!$B$10*'RangeCalculation - Table 2'!D$2*$B34^2)</f>
        <v>774.0784722222221</v>
      </c>
      <c r="F34" s="67">
        <f>(0.5*'RangeCalculation - Table 1'!$B$10*'RangeCalculation - Table 2'!E$2*$B34^2)</f>
        <v>760.2984374999997</v>
      </c>
      <c r="G34" s="67">
        <f>(0.5*'RangeCalculation - Table 1'!$B$10*'RangeCalculation - Table 2'!F$2*$B34^2)</f>
        <v>746.8778819444442</v>
      </c>
      <c r="H34" s="67">
        <f>(0.5*'RangeCalculation - Table 1'!$B$10*'RangeCalculation - Table 2'!G$2*$B34^2)</f>
        <v>733.9366319444443</v>
      </c>
      <c r="I34" s="67">
        <f>(0.5*'RangeCalculation - Table 1'!$B$10*'RangeCalculation - Table 2'!H$2*$B34^2)</f>
        <v>721.4147743055553</v>
      </c>
      <c r="J34" s="67">
        <f>(0.5*'RangeCalculation - Table 1'!$B$10*'RangeCalculation - Table 2'!I$2*$B34^2)</f>
        <v>709.3123090277776</v>
      </c>
      <c r="K34" s="67">
        <f>(0.5*'RangeCalculation - Table 1'!$B$10*'RangeCalculation - Table 2'!J$2*$B34^2)</f>
        <v>697.629236111111</v>
      </c>
      <c r="L34" s="67">
        <f>(0.5*'RangeCalculation - Table 1'!$B$10*'RangeCalculation - Table 2'!K$2*$B34^2)</f>
        <v>686.3056423611109</v>
      </c>
      <c r="M34" s="68">
        <v>95</v>
      </c>
      <c r="N34" s="68">
        <f>95-(15*MAX(((65-$A34)/65),0))</f>
        <v>95</v>
      </c>
      <c r="O34" s="68">
        <f>M34*N34/100</f>
        <v>90.25</v>
      </c>
      <c r="P34" s="67">
        <f>((((('RangeCalculation - Rollreibungs'!D$4+C34)/('RangeCalculation - Table 1'!$B$7*$O34/100)*$B34/1000)+'RangeCalculation - Table 2'!B$4))*(100/$A34))</f>
        <v>29.08780232308995</v>
      </c>
      <c r="Q34" s="67">
        <f>((((('RangeCalculation - Rollreibungs'!E$4+D34)/('RangeCalculation - Table 1'!$B$7*$O34/100)*$B34/1000)+'RangeCalculation - Table 2'!C$4))*(100/$A34))</f>
        <v>28.59840979709455</v>
      </c>
      <c r="R34" s="67">
        <f>((((('RangeCalculation - Rollreibungs'!F$4+E34)/('RangeCalculation - Table 1'!$B$7*$O34/100)*$B34/1000)+'RangeCalculation - Table 2'!D$4))*(100/$A34))</f>
        <v>28.0559383435299</v>
      </c>
      <c r="S34" s="67">
        <f>((((('RangeCalculation - Rollreibungs'!G$4+F34)/('RangeCalculation - Table 1'!$B$7*$O34/100)*$B34/1000)+'RangeCalculation - Table 2'!E$4))*(100/$A34))</f>
        <v>27.60536792924137</v>
      </c>
      <c r="T34" s="67">
        <f>((((('RangeCalculation - Rollreibungs'!H$4+G34)/('RangeCalculation - Table 1'!$B$7*$O34/100)*$B34/1000)+'RangeCalculation - Table 2'!F$4))*(100/$A34))</f>
        <v>27.23311081513159</v>
      </c>
      <c r="U34" s="67">
        <f>((((('RangeCalculation - Rollreibungs'!I$4+H34)/('RangeCalculation - Table 1'!$B$7*$O34/100)*$B34/1000)+'RangeCalculation - Table 2'!G$4))*(100/$A34))</f>
        <v>26.8097158790379</v>
      </c>
      <c r="V34" s="67">
        <f>((((('RangeCalculation - Rollreibungs'!J$4+I34)/('RangeCalculation - Table 1'!$B$7*$O34/100)*$B34/1000)+'RangeCalculation - Table 2'!H$4))*(100/$A34))</f>
        <v>26.53324201537494</v>
      </c>
      <c r="W34" s="67">
        <f>((((('RangeCalculation - Rollreibungs'!K$4+J34)/('RangeCalculation - Table 1'!$B$7*$O34/100)*$B34/1000)+'RangeCalculation - Table 2'!I$4))*(100/$A34))</f>
        <v>26.33702255747606</v>
      </c>
      <c r="X34" s="67">
        <f>((((('RangeCalculation - Rollreibungs'!L$4+K34)/('RangeCalculation - Table 1'!$B$7*$O34/100)*$B34/1000)+'RangeCalculation - Table 2'!J$4))*(100/$A34))</f>
        <v>26.28772417200794</v>
      </c>
      <c r="Y34" s="69">
        <f>((((('RangeCalculation - Rollreibungs'!M$4+L34)/('RangeCalculation - Table 1'!$B$7*$O34/100)*$B34/1000)+'RangeCalculation - Table 2'!K$4))*(100/$A34))</f>
        <v>26.45007242005187</v>
      </c>
      <c r="Z34" s="70">
        <f>'RangeCalculation - Table 2'!B$6/P34*100</f>
        <v>61.26279256874093</v>
      </c>
      <c r="AA34" s="67">
        <f>'RangeCalculation - Table 2'!C$6/Q34*100</f>
        <v>72.6963497184104</v>
      </c>
      <c r="AB34" s="67">
        <f>'RangeCalculation - Table 2'!D$6/R34*100</f>
        <v>79.39495634490848</v>
      </c>
      <c r="AC34" s="67">
        <f>'RangeCalculation - Table 2'!E$6/S34*100</f>
        <v>91.44960525325538</v>
      </c>
      <c r="AD34" s="67">
        <f>'RangeCalculation - Table 2'!F$6/T34*100</f>
        <v>98.15257677117062</v>
      </c>
      <c r="AE34" s="67">
        <f>'RangeCalculation - Table 2'!G$6/U34*100</f>
        <v>105.2416971791218</v>
      </c>
      <c r="AF34" s="67">
        <f>'RangeCalculation - Table 2'!H$6/V34*100</f>
        <v>108.5770068478867</v>
      </c>
      <c r="AG34" s="67">
        <f>'RangeCalculation - Table 2'!I$6/W34*100</f>
        <v>112.769011512918</v>
      </c>
      <c r="AH34" s="67">
        <f>'RangeCalculation - Table 2'!J$6/X34*100</f>
        <v>111.8506866840504</v>
      </c>
      <c r="AI34" s="71">
        <f>'RangeCalculation - Table 2'!K$6/Y34*100</f>
        <v>110.0412866088588</v>
      </c>
    </row>
  </sheetData>
  <mergeCells count="37">
    <mergeCell ref="A1:AI1"/>
    <mergeCell ref="N2:N4"/>
    <mergeCell ref="M2:M4"/>
    <mergeCell ref="Z2:AI2"/>
    <mergeCell ref="AI3:AI4"/>
    <mergeCell ref="AH3:AH4"/>
    <mergeCell ref="AG3:AG4"/>
    <mergeCell ref="AF3:AF4"/>
    <mergeCell ref="AE3:AE4"/>
    <mergeCell ref="AD3:AD4"/>
    <mergeCell ref="AC3:AC4"/>
    <mergeCell ref="AB3:AB4"/>
    <mergeCell ref="AA3:AA4"/>
    <mergeCell ref="L3:L4"/>
    <mergeCell ref="K3:K4"/>
    <mergeCell ref="I3:I4"/>
    <mergeCell ref="H3:H4"/>
    <mergeCell ref="G3:G4"/>
    <mergeCell ref="F3:F4"/>
    <mergeCell ref="E3:E4"/>
    <mergeCell ref="P2:Y2"/>
    <mergeCell ref="D3:D4"/>
    <mergeCell ref="Z3:Z4"/>
    <mergeCell ref="O2:O4"/>
    <mergeCell ref="C3:C4"/>
    <mergeCell ref="Y3:Y4"/>
    <mergeCell ref="W3:W4"/>
    <mergeCell ref="U3:U4"/>
    <mergeCell ref="C2:L2"/>
    <mergeCell ref="T3:T4"/>
    <mergeCell ref="S3:S4"/>
    <mergeCell ref="R3:R4"/>
    <mergeCell ref="P3:P4"/>
    <mergeCell ref="Q3:Q4"/>
    <mergeCell ref="X3:X4"/>
    <mergeCell ref="J3:J4"/>
    <mergeCell ref="V3:V4"/>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8.xml><?xml version="1.0" encoding="utf-8"?>
<worksheet xmlns:r="http://schemas.openxmlformats.org/officeDocument/2006/relationships" xmlns="http://schemas.openxmlformats.org/spreadsheetml/2006/main">
  <dimension ref="A2:L2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72" customWidth="1"/>
    <col min="2" max="2" width="16.3516" style="72" customWidth="1"/>
    <col min="3" max="3" width="16.3516" style="72" customWidth="1"/>
    <col min="4" max="4" width="16.3516" style="72" customWidth="1"/>
    <col min="5" max="5" width="16.3516" style="72" customWidth="1"/>
    <col min="6" max="6" width="16.3516" style="72" customWidth="1"/>
    <col min="7" max="7" width="16.3516" style="72" customWidth="1"/>
    <col min="8" max="8" width="16.3516" style="72" customWidth="1"/>
    <col min="9" max="9" width="16.3516" style="72" customWidth="1"/>
    <col min="10" max="10" width="16.3516" style="72" customWidth="1"/>
    <col min="11" max="11" width="16.3516" style="72" customWidth="1"/>
    <col min="12" max="12" width="16.3516" style="72" customWidth="1"/>
    <col min="13" max="256" width="16.3516" style="72" customWidth="1"/>
  </cols>
  <sheetData>
    <row r="1" ht="28" customHeight="1">
      <c r="A1" t="s" s="25">
        <v>78</v>
      </c>
      <c r="B1" s="25"/>
      <c r="C1" s="25"/>
      <c r="D1" s="25"/>
      <c r="E1" s="25"/>
      <c r="F1" s="25"/>
      <c r="G1" s="25"/>
      <c r="H1" s="25"/>
      <c r="I1" s="25"/>
      <c r="J1" s="25"/>
      <c r="K1" s="25"/>
      <c r="L1" s="25"/>
    </row>
    <row r="2" ht="20.55" customHeight="1">
      <c r="A2" t="s" s="7">
        <v>80</v>
      </c>
      <c r="B2" s="21">
        <v>10</v>
      </c>
      <c r="C2" s="21">
        <f>B2+10</f>
        <v>20</v>
      </c>
      <c r="D2" s="21">
        <f>C2+10</f>
        <v>30</v>
      </c>
      <c r="E2" s="21">
        <f>D2+10</f>
        <v>40</v>
      </c>
      <c r="F2" s="21">
        <f>E2+10</f>
        <v>50</v>
      </c>
      <c r="G2" s="21">
        <f>F2+10</f>
        <v>60</v>
      </c>
      <c r="H2" s="21">
        <f>G2+10</f>
        <v>70</v>
      </c>
      <c r="I2" s="21">
        <f>H2+10</f>
        <v>80</v>
      </c>
      <c r="J2" s="21">
        <f>I2+10</f>
        <v>90</v>
      </c>
      <c r="K2" s="21">
        <f>J2+10</f>
        <v>100</v>
      </c>
      <c r="L2" s="21">
        <f>K2+10</f>
        <v>110</v>
      </c>
    </row>
    <row r="3" ht="20.55" customHeight="1">
      <c r="A3" t="s" s="9">
        <v>16</v>
      </c>
      <c r="B3" s="10">
        <f>B2*'RangeCalculation - Reifen_Getri'!$B$10</f>
        <v>735.5645835884839</v>
      </c>
      <c r="C3" s="11">
        <f>C2*'RangeCalculation - Reifen_Getri'!$B$10</f>
        <v>1471.129167176968</v>
      </c>
      <c r="D3" s="11">
        <f>D2*'RangeCalculation - Reifen_Getri'!$B$10</f>
        <v>2206.693750765452</v>
      </c>
      <c r="E3" s="11">
        <f>E2*'RangeCalculation - Reifen_Getri'!$B$10</f>
        <v>2942.258334353935</v>
      </c>
      <c r="F3" s="11">
        <f>F2*'RangeCalculation - Reifen_Getri'!$B$10</f>
        <v>3677.822917942419</v>
      </c>
      <c r="G3" s="11">
        <f>G2*'RangeCalculation - Reifen_Getri'!$B$10</f>
        <v>4413.387501530903</v>
      </c>
      <c r="H3" s="11">
        <f>H2*'RangeCalculation - Reifen_Getri'!$B$10</f>
        <v>5148.952085119387</v>
      </c>
      <c r="I3" s="11">
        <f>I2*'RangeCalculation - Reifen_Getri'!$B$10</f>
        <v>5884.516668707871</v>
      </c>
      <c r="J3" s="11">
        <f>J2*'RangeCalculation - Reifen_Getri'!$B$10</f>
        <v>6620.081252296355</v>
      </c>
      <c r="K3" s="11">
        <f>K2*'RangeCalculation - Reifen_Getri'!$B$10</f>
        <v>7355.645835884839</v>
      </c>
      <c r="L3" s="11">
        <f>L2*'RangeCalculation - Reifen_Getri'!$B$10</f>
        <v>8091.210419473323</v>
      </c>
    </row>
    <row r="4" ht="20.35" customHeight="1">
      <c r="A4" s="73">
        <v>10</v>
      </c>
      <c r="B4" s="14">
        <v>90</v>
      </c>
      <c r="C4" s="19"/>
      <c r="D4" s="19"/>
      <c r="E4" s="19"/>
      <c r="F4" s="19"/>
      <c r="G4" s="19"/>
      <c r="H4" s="19"/>
      <c r="I4" s="19"/>
      <c r="J4" s="19"/>
      <c r="K4" s="19"/>
      <c r="L4" s="19"/>
    </row>
    <row r="5" ht="20.35" customHeight="1">
      <c r="A5" s="73">
        <v>20</v>
      </c>
      <c r="B5" s="74"/>
      <c r="C5" s="19"/>
      <c r="D5" s="19"/>
      <c r="E5" s="19"/>
      <c r="F5" s="19"/>
      <c r="G5" s="19"/>
      <c r="H5" s="19"/>
      <c r="I5" s="19"/>
      <c r="J5" s="19"/>
      <c r="K5" s="19"/>
      <c r="L5" s="19"/>
    </row>
    <row r="6" ht="20.35" customHeight="1">
      <c r="A6" s="73">
        <v>30</v>
      </c>
      <c r="B6" s="74"/>
      <c r="C6" s="19"/>
      <c r="D6" s="19"/>
      <c r="E6" s="19"/>
      <c r="F6" s="19"/>
      <c r="G6" s="19"/>
      <c r="H6" s="19"/>
      <c r="I6" s="19"/>
      <c r="J6" s="19"/>
      <c r="K6" s="19"/>
      <c r="L6" s="19"/>
    </row>
    <row r="7" ht="20.35" customHeight="1">
      <c r="A7" s="75"/>
      <c r="B7" s="74"/>
      <c r="C7" s="19"/>
      <c r="D7" s="19"/>
      <c r="E7" s="19"/>
      <c r="F7" s="19"/>
      <c r="G7" s="19"/>
      <c r="H7" s="19"/>
      <c r="I7" s="19"/>
      <c r="J7" s="19"/>
      <c r="K7" s="19"/>
      <c r="L7" s="19"/>
    </row>
    <row r="8" ht="20.35" customHeight="1">
      <c r="A8" s="75"/>
      <c r="B8" s="74"/>
      <c r="C8" s="19"/>
      <c r="D8" s="19"/>
      <c r="E8" s="19"/>
      <c r="F8" s="19"/>
      <c r="G8" s="19"/>
      <c r="H8" s="19"/>
      <c r="I8" s="19"/>
      <c r="J8" s="19"/>
      <c r="K8" s="19"/>
      <c r="L8" s="19"/>
    </row>
    <row r="9" ht="20.35" customHeight="1">
      <c r="A9" s="75"/>
      <c r="B9" s="74"/>
      <c r="C9" s="19"/>
      <c r="D9" s="19"/>
      <c r="E9" s="19"/>
      <c r="F9" s="19"/>
      <c r="G9" s="19"/>
      <c r="H9" s="19"/>
      <c r="I9" s="19"/>
      <c r="J9" s="19"/>
      <c r="K9" s="19"/>
      <c r="L9" s="19"/>
    </row>
    <row r="10" ht="20.35" customHeight="1">
      <c r="A10" s="75"/>
      <c r="B10" s="74"/>
      <c r="C10" s="19"/>
      <c r="D10" s="19"/>
      <c r="E10" s="19"/>
      <c r="F10" s="19"/>
      <c r="G10" s="19"/>
      <c r="H10" s="19"/>
      <c r="I10" s="19"/>
      <c r="J10" s="19"/>
      <c r="K10" s="19"/>
      <c r="L10" s="19"/>
    </row>
    <row r="11" ht="20.35" customHeight="1">
      <c r="A11" s="75"/>
      <c r="B11" s="74"/>
      <c r="C11" s="19"/>
      <c r="D11" s="19"/>
      <c r="E11" s="19"/>
      <c r="F11" s="19"/>
      <c r="G11" s="19"/>
      <c r="H11" s="19"/>
      <c r="I11" s="19"/>
      <c r="J11" s="19"/>
      <c r="K11" s="19"/>
      <c r="L11" s="19"/>
    </row>
    <row r="12" ht="20.35" customHeight="1">
      <c r="A12" s="75"/>
      <c r="B12" s="74"/>
      <c r="C12" s="19"/>
      <c r="D12" s="19"/>
      <c r="E12" s="19"/>
      <c r="F12" s="19"/>
      <c r="G12" s="19"/>
      <c r="H12" s="19"/>
      <c r="I12" s="19"/>
      <c r="J12" s="19"/>
      <c r="K12" s="19"/>
      <c r="L12" s="19"/>
    </row>
    <row r="13" ht="20.35" customHeight="1">
      <c r="A13" s="75"/>
      <c r="B13" s="74"/>
      <c r="C13" s="19"/>
      <c r="D13" s="19"/>
      <c r="E13" s="19"/>
      <c r="F13" s="19"/>
      <c r="G13" s="19"/>
      <c r="H13" s="19"/>
      <c r="I13" s="19"/>
      <c r="J13" s="19"/>
      <c r="K13" s="19"/>
      <c r="L13" s="19"/>
    </row>
    <row r="14" ht="20.35" customHeight="1">
      <c r="A14" s="75"/>
      <c r="B14" s="74"/>
      <c r="C14" s="19"/>
      <c r="D14" s="19"/>
      <c r="E14" s="19"/>
      <c r="F14" s="19"/>
      <c r="G14" s="19"/>
      <c r="H14" s="19"/>
      <c r="I14" s="19"/>
      <c r="J14" s="19"/>
      <c r="K14" s="19"/>
      <c r="L14" s="19"/>
    </row>
    <row r="15" ht="20.35" customHeight="1">
      <c r="A15" s="75"/>
      <c r="B15" s="74"/>
      <c r="C15" s="19"/>
      <c r="D15" s="19"/>
      <c r="E15" s="19"/>
      <c r="F15" s="19"/>
      <c r="G15" s="19"/>
      <c r="H15" s="19"/>
      <c r="I15" s="19"/>
      <c r="J15" s="19"/>
      <c r="K15" s="19"/>
      <c r="L15" s="19"/>
    </row>
    <row r="16" ht="20.35" customHeight="1">
      <c r="A16" s="75"/>
      <c r="B16" s="74"/>
      <c r="C16" s="19"/>
      <c r="D16" s="19"/>
      <c r="E16" s="19"/>
      <c r="F16" s="19"/>
      <c r="G16" s="19"/>
      <c r="H16" s="19"/>
      <c r="I16" s="19"/>
      <c r="J16" s="19"/>
      <c r="K16" s="19"/>
      <c r="L16" s="19"/>
    </row>
    <row r="17" ht="20.35" customHeight="1">
      <c r="A17" s="75"/>
      <c r="B17" s="74"/>
      <c r="C17" s="19"/>
      <c r="D17" s="19"/>
      <c r="E17" s="19"/>
      <c r="F17" s="19"/>
      <c r="G17" s="19"/>
      <c r="H17" s="19"/>
      <c r="I17" s="19"/>
      <c r="J17" s="19"/>
      <c r="K17" s="19"/>
      <c r="L17" s="19"/>
    </row>
    <row r="18" ht="20.35" customHeight="1">
      <c r="A18" s="75"/>
      <c r="B18" s="74"/>
      <c r="C18" s="19"/>
      <c r="D18" s="19"/>
      <c r="E18" s="19"/>
      <c r="F18" s="19"/>
      <c r="G18" s="19"/>
      <c r="H18" s="19"/>
      <c r="I18" s="19"/>
      <c r="J18" s="19"/>
      <c r="K18" s="19"/>
      <c r="L18" s="19"/>
    </row>
    <row r="19" ht="20.35" customHeight="1">
      <c r="A19" s="75"/>
      <c r="B19" s="74"/>
      <c r="C19" s="19"/>
      <c r="D19" s="19"/>
      <c r="E19" s="19"/>
      <c r="F19" s="19"/>
      <c r="G19" s="19"/>
      <c r="H19" s="19"/>
      <c r="I19" s="19"/>
      <c r="J19" s="19"/>
      <c r="K19" s="19"/>
      <c r="L19" s="19"/>
    </row>
    <row r="20" ht="20.35" customHeight="1">
      <c r="A20" s="75"/>
      <c r="B20" s="74"/>
      <c r="C20" s="19"/>
      <c r="D20" s="19"/>
      <c r="E20" s="19"/>
      <c r="F20" s="19"/>
      <c r="G20" s="19"/>
      <c r="H20" s="19"/>
      <c r="I20" s="19"/>
      <c r="J20" s="19"/>
      <c r="K20" s="19"/>
      <c r="L20" s="19"/>
    </row>
  </sheetData>
  <mergeCells count="1">
    <mergeCell ref="A1:L1"/>
  </mergeCells>
  <pageMargins left="1" right="1" top="1" bottom="1" header="0.25" footer="0.25"/>
  <pageSetup firstPageNumber="1" fitToHeight="1" fitToWidth="1" scale="51"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51"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